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pivotTables/pivotTable2.xml" ContentType="application/vnd.openxmlformats-officedocument.spreadsheetml.pivotTable+xml"/>
  <Override PartName="/xl/drawings/drawing1.xml" ContentType="application/vnd.openxmlformats-officedocument.drawing+xml"/>
  <Override PartName="/xl/pivotTables/pivotTable3.xml" ContentType="application/vnd.openxmlformats-officedocument.spreadsheetml.pivotTable+xml"/>
  <Override PartName="/xl/tables/table3.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4.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tables/table7.xml" ContentType="application/vnd.openxmlformats-officedocument.spreadsheetml.table+xml"/>
  <Override PartName="/xl/queryTables/queryTable1.xml" ContentType="application/vnd.openxmlformats-officedocument.spreadsheetml.queryTable+xml"/>
  <Override PartName="/xl/tables/table8.xml" ContentType="application/vnd.openxmlformats-officedocument.spreadsheetml.table+xml"/>
  <Override PartName="/xl/queryTables/queryTable2.xml" ContentType="application/vnd.openxmlformats-officedocument.spreadsheetml.queryTable+xml"/>
  <Override PartName="/xl/tables/table9.xml" ContentType="application/vnd.openxmlformats-officedocument.spreadsheetml.table+xml"/>
  <Override PartName="/xl/queryTables/queryTable3.xml" ContentType="application/vnd.openxmlformats-officedocument.spreadsheetml.queryTable+xml"/>
  <Override PartName="/xl/tables/table10.xml" ContentType="application/vnd.openxmlformats-officedocument.spreadsheetml.table+xml"/>
  <Override PartName="/xl/queryTables/queryTable4.xml" ContentType="application/vnd.openxmlformats-officedocument.spreadsheetml.queryTable+xml"/>
  <Override PartName="/xl/tables/table11.xml" ContentType="application/vnd.openxmlformats-officedocument.spreadsheetml.table+xml"/>
  <Override PartName="/xl/queryTables/queryTable5.xml" ContentType="application/vnd.openxmlformats-officedocument.spreadsheetml.queryTable+xml"/>
  <Override PartName="/xl/tables/table12.xml" ContentType="application/vnd.openxmlformats-officedocument.spreadsheetml.table+xml"/>
  <Override PartName="/xl/queryTables/queryTable6.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shirl\Desktop\SDU\Data Analytics in Accounting\Assignment\Before14-04\1. Excel part 3\Done\"/>
    </mc:Choice>
  </mc:AlternateContent>
  <xr:revisionPtr revIDLastSave="0" documentId="13_ncr:1_{6E2FA817-30AF-4545-81F3-4A82BC80F359}" xr6:coauthVersionLast="47" xr6:coauthVersionMax="47" xr10:uidLastSave="{00000000-0000-0000-0000-000000000000}"/>
  <bookViews>
    <workbookView xWindow="-108" yWindow="-108" windowWidth="30936" windowHeight="16776" tabRatio="945" firstSheet="4" activeTab="23" xr2:uid="{E90B0D26-D9AF-4ACA-A1B9-61EEA281FB5E}"/>
  </bookViews>
  <sheets>
    <sheet name="P4_Q11" sheetId="30" r:id="rId1"/>
    <sheet name="P4_Q10" sheetId="29" r:id="rId2"/>
    <sheet name="P4_Q9" sheetId="28" r:id="rId3"/>
    <sheet name="P4_Q8" sheetId="27" r:id="rId4"/>
    <sheet name="P4_Q7" sheetId="26" r:id="rId5"/>
    <sheet name="P4_Q7_Pivot" sheetId="25" r:id="rId6"/>
    <sheet name="P4_Q6" sheetId="24" r:id="rId7"/>
    <sheet name="P4_Q5" sheetId="23" r:id="rId8"/>
    <sheet name="P4_Q4" sheetId="22" r:id="rId9"/>
    <sheet name="P4_Q4_pivot" sheetId="21" r:id="rId10"/>
    <sheet name="P4_Q3" sheetId="20" r:id="rId11"/>
    <sheet name="P4_Q2" sheetId="19" r:id="rId12"/>
    <sheet name="P4_Q1" sheetId="18" r:id="rId13"/>
    <sheet name="P3_Memo" sheetId="17" r:id="rId14"/>
    <sheet name="P3_Q2" sheetId="15" r:id="rId15"/>
    <sheet name="P3_Q1" sheetId="14" r:id="rId16"/>
    <sheet name="Q3_worksheet" sheetId="13" r:id="rId17"/>
    <sheet name="P1_5Qs" sheetId="6" r:id="rId18"/>
    <sheet name="2015&amp;2016 append" sheetId="8" r:id="rId19"/>
    <sheet name="2015Transformed Data" sheetId="4" r:id="rId20"/>
    <sheet name="2016Data" sheetId="3" r:id="rId21"/>
    <sheet name="2015Data" sheetId="2" r:id="rId22"/>
    <sheet name="Job_codes" sheetId="10" r:id="rId23"/>
    <sheet name="P4_location" sheetId="12" r:id="rId24"/>
  </sheets>
  <definedNames>
    <definedName name="_Hlk4423505" localSheetId="6">P4_Q6!$A$1</definedName>
    <definedName name="_xlcn.WorksheetConnection_IntegrateCo_v3.xlsx_2015_2016_append_" hidden="1">_2015_2016_append_[]</definedName>
    <definedName name="_xlcn.WorksheetConnection_IntegrateCo_v3.xlsxAnalytics_mindset_case_studies_IntegrateCo_2015payroll" hidden="1">Analytics_mindset_case_studies_IntegrateCo_2015payroll[]</definedName>
    <definedName name="ExternalData_1" localSheetId="21" hidden="1">'2015Data'!$A$1:$P$4982</definedName>
    <definedName name="ExternalData_1" localSheetId="20" hidden="1">'2016Data'!$A$1:$L$805</definedName>
    <definedName name="ExternalData_2" localSheetId="19" hidden="1">'2015Transformed Data'!$A$1:$K$852</definedName>
    <definedName name="ExternalData_4" localSheetId="18" hidden="1">'2015&amp;2016 append'!$A$1:$K$1656</definedName>
    <definedName name="ExternalData_5" localSheetId="22" hidden="1">Job_codes!$A$1:$C$13</definedName>
    <definedName name="ExternalData_6" localSheetId="23" hidden="1">P4_location!$A$1:$B$103</definedName>
  </definedNames>
  <calcPr calcId="191029"/>
  <pivotCaches>
    <pivotCache cacheId="0" r:id="rId25"/>
    <pivotCache cacheId="1" r:id="rId26"/>
    <pivotCache cacheId="2" r:id="rId27"/>
    <pivotCache cacheId="3" r:id="rId28"/>
    <pivotCache cacheId="4" r:id="rId29"/>
    <pivotCache cacheId="5" r:id="rId30"/>
    <pivotCache cacheId="6" r:id="rId31"/>
    <pivotCache cacheId="7" r:id="rId32"/>
    <pivotCache cacheId="8" r:id="rId33"/>
    <pivotCache cacheId="9" r:id="rId34"/>
    <pivotCache cacheId="10" r:id="rId35"/>
    <pivotCache cacheId="11" r:id="rId36"/>
    <pivotCache cacheId="12" r:id="rId37"/>
    <pivotCache cacheId="13" r:id="rId38"/>
    <pivotCache cacheId="14" r:id="rId39"/>
    <pivotCache cacheId="15" r:id="rId40"/>
    <pivotCache cacheId="16" r:id="rId41"/>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nalytics_mindset_case_studies_IntegrateCo_2015payroll" name="Analytics_mindset_case_studies_IntegrateCo_2015payroll" connection="WorksheetConnection_IntegrateCo_v3.xlsx!Analytics_mindset_case_studies_IntegrateCo_2015payroll"/>
          <x15:modelTable id="_2015_2016_append_" name="_2015_2016_append_" connection="WorksheetConnection_IntegrateCo_v3.xlsx!_2015_2016_append_"/>
        </x15:modelTables>
        <x15:extLst>
          <ext xmlns:x16="http://schemas.microsoft.com/office/spreadsheetml/2014/11/main" uri="{9835A34E-60A6-4A7C-AAB8-D5F71C897F49}">
            <x16:modelTimeGroupings>
              <x16:modelTimeGrouping tableName="Analytics_mindset_case_studies_IntegrateCo_2015payroll" columnName="Pay_Date" columnId="Pay_Date">
                <x16:calculatedTimeColumn columnName="Pay_Date (Month Index)" columnId="Pay_Date (Month Index)" contentType="monthsindex" isSelected="1"/>
                <x16:calculatedTimeColumn columnName="Pay_Date (Month)" columnId="Pay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30" l="1"/>
  <c r="D7" i="30" s="1"/>
  <c r="C8" i="30"/>
  <c r="D8" i="30" s="1"/>
  <c r="C9" i="30"/>
  <c r="D9" i="30" s="1"/>
  <c r="C10" i="30"/>
  <c r="D10" i="30" s="1"/>
  <c r="C11" i="30"/>
  <c r="D11" i="30" s="1"/>
  <c r="C12" i="30"/>
  <c r="D12" i="30" s="1"/>
  <c r="D8" i="28"/>
  <c r="E5" i="29"/>
  <c r="E6" i="29"/>
  <c r="E7" i="29"/>
  <c r="E8" i="29"/>
  <c r="E9" i="29"/>
  <c r="E10" i="29"/>
  <c r="E11" i="29"/>
  <c r="E4" i="29"/>
  <c r="D5" i="29"/>
  <c r="D6" i="29"/>
  <c r="D7" i="29"/>
  <c r="D8" i="29"/>
  <c r="D9" i="29"/>
  <c r="D10" i="29"/>
  <c r="D11" i="29"/>
  <c r="D4" i="29"/>
  <c r="A11" i="29"/>
  <c r="A10" i="29"/>
  <c r="A9" i="29"/>
  <c r="A8" i="29"/>
  <c r="A7" i="29"/>
  <c r="A6" i="29"/>
  <c r="A5" i="29"/>
  <c r="A4" i="29"/>
  <c r="E9" i="28"/>
  <c r="E10" i="28"/>
  <c r="E11" i="28"/>
  <c r="E12" i="28"/>
  <c r="E13" i="28"/>
  <c r="E14" i="28"/>
  <c r="E15" i="28"/>
  <c r="E16" i="28"/>
  <c r="E17" i="28"/>
  <c r="E18" i="28"/>
  <c r="E19" i="28"/>
  <c r="E8" i="28"/>
  <c r="D9" i="28"/>
  <c r="D10" i="28"/>
  <c r="D11" i="28"/>
  <c r="D12" i="28"/>
  <c r="D13" i="28"/>
  <c r="D14" i="28"/>
  <c r="D15" i="28"/>
  <c r="D16" i="28"/>
  <c r="D17" i="28"/>
  <c r="D18" i="28"/>
  <c r="D19" i="28"/>
  <c r="B15" i="27"/>
  <c r="C9" i="27" s="1"/>
  <c r="M5" i="26"/>
  <c r="M6" i="26"/>
  <c r="M7" i="26"/>
  <c r="M8" i="26"/>
  <c r="M9" i="26"/>
  <c r="M10" i="26"/>
  <c r="M11" i="26"/>
  <c r="M12" i="26"/>
  <c r="M13" i="26"/>
  <c r="M14" i="26"/>
  <c r="M15" i="26"/>
  <c r="M16" i="26"/>
  <c r="M17" i="26"/>
  <c r="M18" i="26"/>
  <c r="M19" i="26"/>
  <c r="M20" i="26"/>
  <c r="M21" i="26"/>
  <c r="M22" i="26"/>
  <c r="M23" i="26"/>
  <c r="M24" i="26"/>
  <c r="M25" i="26"/>
  <c r="M26" i="26"/>
  <c r="M27" i="26"/>
  <c r="M28" i="26"/>
  <c r="M29" i="26"/>
  <c r="M30" i="26"/>
  <c r="M31" i="26"/>
  <c r="M32" i="26"/>
  <c r="M33" i="26"/>
  <c r="M34" i="26"/>
  <c r="M35" i="26"/>
  <c r="M36" i="26"/>
  <c r="M37" i="26"/>
  <c r="M38" i="26"/>
  <c r="M39" i="26"/>
  <c r="M40" i="26"/>
  <c r="M41" i="26"/>
  <c r="M42" i="26"/>
  <c r="M43" i="26"/>
  <c r="M44" i="26"/>
  <c r="M45" i="26"/>
  <c r="M46" i="26"/>
  <c r="M47" i="26"/>
  <c r="M48" i="26"/>
  <c r="M49" i="26"/>
  <c r="M50" i="26"/>
  <c r="M51" i="26"/>
  <c r="M52" i="26"/>
  <c r="M53" i="26"/>
  <c r="M54" i="26"/>
  <c r="M55" i="26"/>
  <c r="M56" i="26"/>
  <c r="M57" i="26"/>
  <c r="M58" i="26"/>
  <c r="M59" i="26"/>
  <c r="M60" i="26"/>
  <c r="M61" i="26"/>
  <c r="M62" i="26"/>
  <c r="M63" i="26"/>
  <c r="M64" i="26"/>
  <c r="M65" i="26"/>
  <c r="M66" i="26"/>
  <c r="M67" i="26"/>
  <c r="M68" i="26"/>
  <c r="M69" i="26"/>
  <c r="M70" i="26"/>
  <c r="M71" i="26"/>
  <c r="M72" i="26"/>
  <c r="M73" i="26"/>
  <c r="M74" i="26"/>
  <c r="M75" i="26"/>
  <c r="M76" i="26"/>
  <c r="M77" i="26"/>
  <c r="M78" i="26"/>
  <c r="M79" i="26"/>
  <c r="M80" i="26"/>
  <c r="M81" i="26"/>
  <c r="M82" i="26"/>
  <c r="M83" i="26"/>
  <c r="M84" i="26"/>
  <c r="M85" i="26"/>
  <c r="M86" i="26"/>
  <c r="M87" i="26"/>
  <c r="M88" i="26"/>
  <c r="M89" i="26"/>
  <c r="M90" i="26"/>
  <c r="M91" i="26"/>
  <c r="M92" i="26"/>
  <c r="L5" i="26"/>
  <c r="L6" i="26"/>
  <c r="L7" i="26"/>
  <c r="L8" i="26"/>
  <c r="L9" i="26"/>
  <c r="L10" i="26"/>
  <c r="L11" i="26"/>
  <c r="L12" i="26"/>
  <c r="L13" i="26"/>
  <c r="L14" i="26"/>
  <c r="L15" i="26"/>
  <c r="L16" i="26"/>
  <c r="L17" i="26"/>
  <c r="L18" i="26"/>
  <c r="L19" i="26"/>
  <c r="L20" i="26"/>
  <c r="L21" i="26"/>
  <c r="L22" i="26"/>
  <c r="L23" i="26"/>
  <c r="L24" i="26"/>
  <c r="L25" i="26"/>
  <c r="L26" i="26"/>
  <c r="L27" i="26"/>
  <c r="L28" i="26"/>
  <c r="L29" i="26"/>
  <c r="L30" i="26"/>
  <c r="L31" i="26"/>
  <c r="L32" i="26"/>
  <c r="L33" i="26"/>
  <c r="L34" i="26"/>
  <c r="L35" i="26"/>
  <c r="L36" i="26"/>
  <c r="L37" i="26"/>
  <c r="L38" i="26"/>
  <c r="L39" i="26"/>
  <c r="L40" i="26"/>
  <c r="L41" i="26"/>
  <c r="L42" i="26"/>
  <c r="L43" i="26"/>
  <c r="L44" i="26"/>
  <c r="L45" i="26"/>
  <c r="L46" i="26"/>
  <c r="L47" i="26"/>
  <c r="L48" i="26"/>
  <c r="L49" i="26"/>
  <c r="L50" i="26"/>
  <c r="L51" i="26"/>
  <c r="L52" i="26"/>
  <c r="L53" i="26"/>
  <c r="L54" i="26"/>
  <c r="L55" i="26"/>
  <c r="L56" i="26"/>
  <c r="L57" i="26"/>
  <c r="L58" i="26"/>
  <c r="L59" i="26"/>
  <c r="L60" i="26"/>
  <c r="L61" i="26"/>
  <c r="L62" i="26"/>
  <c r="L63" i="26"/>
  <c r="L64" i="26"/>
  <c r="L65" i="26"/>
  <c r="L66" i="26"/>
  <c r="L67" i="26"/>
  <c r="L68" i="26"/>
  <c r="L69" i="26"/>
  <c r="L70" i="26"/>
  <c r="L71" i="26"/>
  <c r="L72" i="26"/>
  <c r="L73" i="26"/>
  <c r="L74" i="26"/>
  <c r="L75" i="26"/>
  <c r="L76" i="26"/>
  <c r="L77" i="26"/>
  <c r="L78" i="26"/>
  <c r="L79" i="26"/>
  <c r="L80" i="26"/>
  <c r="L81" i="26"/>
  <c r="L82" i="26"/>
  <c r="L83" i="26"/>
  <c r="L84" i="26"/>
  <c r="L85" i="26"/>
  <c r="L86" i="26"/>
  <c r="L87" i="26"/>
  <c r="L88" i="26"/>
  <c r="L89" i="26"/>
  <c r="L90" i="26"/>
  <c r="L91" i="26"/>
  <c r="L92" i="26"/>
  <c r="K5" i="26"/>
  <c r="K6" i="26"/>
  <c r="K7" i="26"/>
  <c r="K8" i="26"/>
  <c r="K9" i="26"/>
  <c r="K10" i="26"/>
  <c r="K11" i="26"/>
  <c r="K12" i="26"/>
  <c r="K13" i="26"/>
  <c r="K14" i="26"/>
  <c r="K15" i="26"/>
  <c r="K16" i="26"/>
  <c r="K17" i="26"/>
  <c r="K18" i="26"/>
  <c r="K19" i="26"/>
  <c r="K20" i="26"/>
  <c r="K21" i="26"/>
  <c r="K22" i="26"/>
  <c r="K23" i="26"/>
  <c r="K24" i="26"/>
  <c r="K25" i="26"/>
  <c r="K26" i="26"/>
  <c r="K27" i="26"/>
  <c r="K28" i="26"/>
  <c r="K29" i="26"/>
  <c r="K30" i="26"/>
  <c r="K31" i="26"/>
  <c r="K32" i="26"/>
  <c r="K33" i="26"/>
  <c r="K34" i="26"/>
  <c r="K35" i="26"/>
  <c r="K36" i="26"/>
  <c r="K37" i="26"/>
  <c r="K38" i="26"/>
  <c r="K39" i="26"/>
  <c r="K40" i="26"/>
  <c r="K41" i="26"/>
  <c r="K42" i="26"/>
  <c r="K43" i="26"/>
  <c r="K44" i="26"/>
  <c r="K45" i="26"/>
  <c r="K46" i="26"/>
  <c r="K47" i="26"/>
  <c r="K48" i="26"/>
  <c r="K49" i="26"/>
  <c r="K50" i="26"/>
  <c r="K51" i="26"/>
  <c r="K52" i="26"/>
  <c r="K53" i="26"/>
  <c r="K54" i="26"/>
  <c r="K55" i="26"/>
  <c r="K56" i="26"/>
  <c r="K57" i="26"/>
  <c r="K58" i="26"/>
  <c r="K59" i="26"/>
  <c r="K60" i="26"/>
  <c r="K61" i="26"/>
  <c r="K62" i="26"/>
  <c r="K63" i="26"/>
  <c r="K64" i="26"/>
  <c r="K65" i="26"/>
  <c r="K66" i="26"/>
  <c r="K67" i="26"/>
  <c r="K68" i="26"/>
  <c r="K69" i="26"/>
  <c r="K70" i="26"/>
  <c r="K71" i="26"/>
  <c r="K72" i="26"/>
  <c r="K73" i="26"/>
  <c r="K74" i="26"/>
  <c r="K75" i="26"/>
  <c r="K76" i="26"/>
  <c r="K77" i="26"/>
  <c r="K78" i="26"/>
  <c r="K79" i="26"/>
  <c r="K80" i="26"/>
  <c r="K81" i="26"/>
  <c r="K82" i="26"/>
  <c r="K83" i="26"/>
  <c r="K84" i="26"/>
  <c r="K85" i="26"/>
  <c r="K86" i="26"/>
  <c r="K87" i="26"/>
  <c r="K88" i="26"/>
  <c r="K89" i="26"/>
  <c r="K90" i="26"/>
  <c r="K91" i="26"/>
  <c r="K92" i="26"/>
  <c r="J5"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I5"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H5"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G5"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F5"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E5"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D5"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C5"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B5"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G16" i="24"/>
  <c r="F16" i="24"/>
  <c r="G15" i="24"/>
  <c r="F15" i="24"/>
  <c r="F7" i="23"/>
  <c r="E324" i="22"/>
  <c r="E7" i="22"/>
  <c r="E8" i="22"/>
  <c r="E9" i="22"/>
  <c r="E10" i="22"/>
  <c r="E11" i="22"/>
  <c r="E12" i="22"/>
  <c r="E13" i="22"/>
  <c r="E14" i="22"/>
  <c r="E15" i="22"/>
  <c r="E16" i="22"/>
  <c r="E17" i="22"/>
  <c r="E18" i="22"/>
  <c r="E19" i="22"/>
  <c r="E20" i="22"/>
  <c r="E21" i="22"/>
  <c r="E22" i="22"/>
  <c r="E23" i="22"/>
  <c r="E24" i="22"/>
  <c r="E25" i="22"/>
  <c r="E26" i="22"/>
  <c r="E27" i="22"/>
  <c r="E28" i="22"/>
  <c r="E29" i="22"/>
  <c r="E30" i="22"/>
  <c r="E31" i="22"/>
  <c r="E32" i="22"/>
  <c r="E33" i="22"/>
  <c r="E34" i="22"/>
  <c r="E35" i="22"/>
  <c r="E36" i="22"/>
  <c r="E37" i="22"/>
  <c r="E38" i="22"/>
  <c r="E39" i="22"/>
  <c r="E40" i="22"/>
  <c r="E41" i="22"/>
  <c r="E42" i="22"/>
  <c r="E43" i="22"/>
  <c r="E44" i="22"/>
  <c r="E45" i="22"/>
  <c r="E46" i="22"/>
  <c r="E47" i="22"/>
  <c r="E48" i="22"/>
  <c r="E49" i="22"/>
  <c r="E50" i="22"/>
  <c r="E51" i="22"/>
  <c r="E52" i="22"/>
  <c r="E53" i="22"/>
  <c r="E54" i="22"/>
  <c r="E55" i="22"/>
  <c r="E56" i="22"/>
  <c r="E57" i="22"/>
  <c r="E58" i="22"/>
  <c r="E59" i="22"/>
  <c r="E60" i="22"/>
  <c r="E61" i="22"/>
  <c r="E62" i="22"/>
  <c r="E63" i="22"/>
  <c r="E64" i="22"/>
  <c r="E65" i="22"/>
  <c r="E66" i="22"/>
  <c r="E67" i="22"/>
  <c r="E68" i="22"/>
  <c r="E69" i="22"/>
  <c r="E70" i="22"/>
  <c r="E71" i="22"/>
  <c r="E72" i="22"/>
  <c r="E73" i="22"/>
  <c r="E74" i="22"/>
  <c r="E75" i="22"/>
  <c r="E76" i="22"/>
  <c r="E77" i="22"/>
  <c r="E78" i="22"/>
  <c r="E79" i="22"/>
  <c r="E80" i="22"/>
  <c r="E81" i="22"/>
  <c r="E82" i="22"/>
  <c r="E83" i="22"/>
  <c r="E84" i="22"/>
  <c r="E85" i="22"/>
  <c r="E86" i="22"/>
  <c r="E87" i="22"/>
  <c r="E88" i="22"/>
  <c r="E89" i="22"/>
  <c r="E90" i="22"/>
  <c r="E91" i="22"/>
  <c r="E92" i="22"/>
  <c r="E93" i="22"/>
  <c r="E94" i="22"/>
  <c r="E95" i="22"/>
  <c r="E96" i="22"/>
  <c r="E97" i="22"/>
  <c r="E98" i="22"/>
  <c r="E99" i="22"/>
  <c r="E100" i="22"/>
  <c r="E101" i="22"/>
  <c r="E102" i="22"/>
  <c r="E103" i="22"/>
  <c r="E104" i="22"/>
  <c r="E105" i="22"/>
  <c r="E106" i="22"/>
  <c r="E107" i="22"/>
  <c r="E108" i="22"/>
  <c r="E109" i="22"/>
  <c r="E110" i="22"/>
  <c r="E111" i="22"/>
  <c r="E112" i="22"/>
  <c r="E113" i="22"/>
  <c r="E114" i="22"/>
  <c r="E115" i="22"/>
  <c r="E116" i="22"/>
  <c r="E117" i="22"/>
  <c r="E118" i="22"/>
  <c r="E119" i="22"/>
  <c r="E120" i="22"/>
  <c r="E121" i="22"/>
  <c r="E122" i="22"/>
  <c r="E123" i="22"/>
  <c r="E124" i="22"/>
  <c r="E125" i="22"/>
  <c r="E126" i="22"/>
  <c r="E127" i="22"/>
  <c r="E128" i="22"/>
  <c r="E129" i="22"/>
  <c r="E130" i="22"/>
  <c r="E131" i="22"/>
  <c r="E132" i="22"/>
  <c r="E133" i="22"/>
  <c r="E134" i="22"/>
  <c r="E135" i="22"/>
  <c r="E136" i="22"/>
  <c r="E137" i="22"/>
  <c r="E138" i="22"/>
  <c r="E139" i="22"/>
  <c r="E140" i="22"/>
  <c r="E141" i="22"/>
  <c r="E142" i="22"/>
  <c r="E143" i="22"/>
  <c r="E144" i="22"/>
  <c r="E145" i="22"/>
  <c r="E146" i="22"/>
  <c r="E147" i="22"/>
  <c r="E148" i="22"/>
  <c r="E149" i="22"/>
  <c r="E150" i="22"/>
  <c r="E151" i="22"/>
  <c r="E152" i="22"/>
  <c r="E153" i="22"/>
  <c r="E154" i="22"/>
  <c r="E155" i="22"/>
  <c r="E156" i="22"/>
  <c r="E157" i="22"/>
  <c r="E158" i="22"/>
  <c r="E159" i="22"/>
  <c r="E160" i="22"/>
  <c r="E161" i="22"/>
  <c r="E162" i="22"/>
  <c r="E163" i="22"/>
  <c r="E164" i="22"/>
  <c r="E165" i="22"/>
  <c r="E166" i="22"/>
  <c r="E167" i="22"/>
  <c r="E168" i="22"/>
  <c r="E169" i="22"/>
  <c r="E170" i="22"/>
  <c r="E171" i="22"/>
  <c r="E172" i="22"/>
  <c r="E173" i="22"/>
  <c r="E174" i="22"/>
  <c r="E175" i="22"/>
  <c r="E176" i="22"/>
  <c r="E177" i="22"/>
  <c r="E178" i="22"/>
  <c r="E179" i="22"/>
  <c r="E180" i="22"/>
  <c r="E181" i="22"/>
  <c r="E182" i="22"/>
  <c r="E183" i="22"/>
  <c r="E184" i="22"/>
  <c r="E185" i="22"/>
  <c r="E186" i="22"/>
  <c r="E187" i="22"/>
  <c r="E188" i="22"/>
  <c r="E189" i="22"/>
  <c r="E190" i="22"/>
  <c r="E191" i="22"/>
  <c r="E192" i="22"/>
  <c r="E193" i="22"/>
  <c r="E194" i="22"/>
  <c r="E195" i="22"/>
  <c r="E196" i="22"/>
  <c r="E197" i="22"/>
  <c r="E198" i="22"/>
  <c r="E199" i="22"/>
  <c r="E200" i="22"/>
  <c r="E201" i="22"/>
  <c r="E202" i="22"/>
  <c r="E203" i="22"/>
  <c r="E204" i="22"/>
  <c r="E205" i="22"/>
  <c r="E206" i="22"/>
  <c r="E207" i="22"/>
  <c r="E208" i="22"/>
  <c r="E209" i="22"/>
  <c r="E210" i="22"/>
  <c r="E211" i="22"/>
  <c r="E212" i="22"/>
  <c r="E213" i="22"/>
  <c r="E214" i="22"/>
  <c r="E215" i="22"/>
  <c r="E216" i="22"/>
  <c r="E217" i="22"/>
  <c r="E218" i="22"/>
  <c r="E219" i="22"/>
  <c r="E220" i="22"/>
  <c r="E221" i="22"/>
  <c r="E222" i="22"/>
  <c r="E223" i="22"/>
  <c r="E224" i="22"/>
  <c r="E225" i="22"/>
  <c r="E226" i="22"/>
  <c r="E227" i="22"/>
  <c r="E228" i="22"/>
  <c r="E229" i="22"/>
  <c r="E230" i="22"/>
  <c r="E231" i="22"/>
  <c r="E232" i="22"/>
  <c r="E233" i="22"/>
  <c r="E234" i="22"/>
  <c r="E235" i="22"/>
  <c r="E236" i="22"/>
  <c r="E237" i="22"/>
  <c r="E238" i="22"/>
  <c r="E239" i="22"/>
  <c r="E240" i="22"/>
  <c r="E241" i="22"/>
  <c r="E242" i="22"/>
  <c r="E243" i="22"/>
  <c r="E244" i="22"/>
  <c r="E245" i="22"/>
  <c r="E246" i="22"/>
  <c r="E247" i="22"/>
  <c r="E248" i="22"/>
  <c r="E249" i="22"/>
  <c r="E250" i="22"/>
  <c r="E251" i="22"/>
  <c r="E252" i="22"/>
  <c r="E253" i="22"/>
  <c r="E254" i="22"/>
  <c r="E255" i="22"/>
  <c r="E256" i="22"/>
  <c r="E257" i="22"/>
  <c r="E258" i="22"/>
  <c r="E259" i="22"/>
  <c r="E260" i="22"/>
  <c r="E261" i="22"/>
  <c r="E262" i="22"/>
  <c r="E263" i="22"/>
  <c r="E264" i="22"/>
  <c r="E265" i="22"/>
  <c r="E266" i="22"/>
  <c r="E267" i="22"/>
  <c r="E268" i="22"/>
  <c r="E269" i="22"/>
  <c r="E270" i="22"/>
  <c r="E271" i="22"/>
  <c r="E272" i="22"/>
  <c r="E273" i="22"/>
  <c r="E274" i="22"/>
  <c r="E275" i="22"/>
  <c r="E276" i="22"/>
  <c r="E277" i="22"/>
  <c r="E278" i="22"/>
  <c r="E279" i="22"/>
  <c r="E280" i="22"/>
  <c r="E281" i="22"/>
  <c r="E282" i="22"/>
  <c r="E283" i="22"/>
  <c r="E284" i="22"/>
  <c r="E285" i="22"/>
  <c r="E286" i="22"/>
  <c r="E287" i="22"/>
  <c r="E288" i="22"/>
  <c r="E289" i="22"/>
  <c r="E290" i="22"/>
  <c r="E291" i="22"/>
  <c r="E292" i="22"/>
  <c r="E293" i="22"/>
  <c r="E294" i="22"/>
  <c r="E295" i="22"/>
  <c r="E296" i="22"/>
  <c r="E297" i="22"/>
  <c r="E298" i="22"/>
  <c r="E299" i="22"/>
  <c r="E300" i="22"/>
  <c r="E301" i="22"/>
  <c r="E302" i="22"/>
  <c r="E303" i="22"/>
  <c r="E304" i="22"/>
  <c r="E305" i="22"/>
  <c r="E306" i="22"/>
  <c r="E307" i="22"/>
  <c r="E308" i="22"/>
  <c r="E309" i="22"/>
  <c r="E310" i="22"/>
  <c r="E311" i="22"/>
  <c r="E312" i="22"/>
  <c r="E313" i="22"/>
  <c r="E314" i="22"/>
  <c r="E315" i="22"/>
  <c r="E316" i="22"/>
  <c r="E317" i="22"/>
  <c r="E318" i="22"/>
  <c r="E319" i="22"/>
  <c r="E320" i="22"/>
  <c r="E321" i="22"/>
  <c r="E322" i="22"/>
  <c r="E323" i="22"/>
  <c r="E325" i="22"/>
  <c r="E326" i="22"/>
  <c r="E327" i="22"/>
  <c r="E328" i="22"/>
  <c r="E329" i="22"/>
  <c r="E330" i="22"/>
  <c r="E331" i="22"/>
  <c r="E332" i="22"/>
  <c r="E333" i="22"/>
  <c r="E334" i="22"/>
  <c r="E335" i="22"/>
  <c r="E336" i="22"/>
  <c r="E337" i="22"/>
  <c r="E338" i="22"/>
  <c r="E339" i="22"/>
  <c r="E340" i="22"/>
  <c r="E341" i="22"/>
  <c r="E342" i="22"/>
  <c r="E343" i="22"/>
  <c r="E344" i="22"/>
  <c r="E345" i="22"/>
  <c r="E346" i="22"/>
  <c r="E347" i="22"/>
  <c r="E348" i="22"/>
  <c r="E349" i="22"/>
  <c r="E350" i="22"/>
  <c r="E351" i="22"/>
  <c r="E352" i="22"/>
  <c r="E353" i="22"/>
  <c r="E354" i="22"/>
  <c r="E355" i="22"/>
  <c r="E356" i="22"/>
  <c r="E357" i="22"/>
  <c r="E358" i="22"/>
  <c r="E359" i="22"/>
  <c r="E360" i="22"/>
  <c r="E361" i="22"/>
  <c r="E362" i="22"/>
  <c r="E363" i="22"/>
  <c r="E364" i="22"/>
  <c r="E365" i="22"/>
  <c r="E366" i="22"/>
  <c r="E367" i="22"/>
  <c r="E368" i="22"/>
  <c r="E369" i="22"/>
  <c r="E370" i="22"/>
  <c r="E371" i="22"/>
  <c r="E372" i="22"/>
  <c r="E373" i="22"/>
  <c r="E374" i="22"/>
  <c r="E375" i="22"/>
  <c r="E376" i="22"/>
  <c r="E377" i="22"/>
  <c r="E378" i="22"/>
  <c r="E379" i="22"/>
  <c r="E380" i="22"/>
  <c r="E381" i="22"/>
  <c r="E382" i="22"/>
  <c r="E383" i="22"/>
  <c r="E384" i="22"/>
  <c r="E385" i="22"/>
  <c r="E386" i="22"/>
  <c r="E387" i="22"/>
  <c r="E388" i="22"/>
  <c r="E389" i="22"/>
  <c r="E390" i="22"/>
  <c r="E391" i="22"/>
  <c r="E392" i="22"/>
  <c r="E393" i="22"/>
  <c r="E394" i="22"/>
  <c r="E395" i="22"/>
  <c r="E396" i="22"/>
  <c r="E397" i="22"/>
  <c r="E398" i="22"/>
  <c r="E399" i="22"/>
  <c r="E400" i="22"/>
  <c r="E401" i="22"/>
  <c r="E402" i="22"/>
  <c r="E403" i="22"/>
  <c r="E404" i="22"/>
  <c r="E405" i="22"/>
  <c r="E406" i="22"/>
  <c r="E407" i="22"/>
  <c r="E408" i="22"/>
  <c r="E409" i="22"/>
  <c r="E410" i="22"/>
  <c r="E411" i="22"/>
  <c r="E412" i="22"/>
  <c r="E413" i="22"/>
  <c r="E414" i="22"/>
  <c r="E415" i="22"/>
  <c r="E416" i="22"/>
  <c r="E417" i="22"/>
  <c r="E418" i="22"/>
  <c r="E419" i="22"/>
  <c r="E420" i="22"/>
  <c r="E421" i="22"/>
  <c r="E422" i="22"/>
  <c r="E423" i="22"/>
  <c r="E424" i="22"/>
  <c r="E425" i="22"/>
  <c r="E426" i="22"/>
  <c r="E427" i="22"/>
  <c r="E428" i="22"/>
  <c r="E429" i="22"/>
  <c r="E430" i="22"/>
  <c r="E431" i="22"/>
  <c r="E432" i="22"/>
  <c r="E433" i="22"/>
  <c r="E434" i="22"/>
  <c r="E435" i="22"/>
  <c r="E436" i="22"/>
  <c r="E437" i="22"/>
  <c r="E438" i="22"/>
  <c r="E439" i="22"/>
  <c r="E440" i="22"/>
  <c r="E441" i="22"/>
  <c r="E442" i="22"/>
  <c r="E443" i="22"/>
  <c r="E444" i="22"/>
  <c r="E445" i="22"/>
  <c r="E446" i="22"/>
  <c r="E447" i="22"/>
  <c r="E448" i="22"/>
  <c r="E449" i="22"/>
  <c r="E450" i="22"/>
  <c r="E451" i="22"/>
  <c r="E452" i="22"/>
  <c r="E453" i="22"/>
  <c r="E454" i="22"/>
  <c r="E455" i="22"/>
  <c r="E456" i="22"/>
  <c r="E457" i="22"/>
  <c r="E458" i="22"/>
  <c r="E459" i="22"/>
  <c r="E460" i="22"/>
  <c r="E461" i="22"/>
  <c r="E462" i="22"/>
  <c r="E463" i="22"/>
  <c r="E464" i="22"/>
  <c r="E465" i="22"/>
  <c r="E466" i="22"/>
  <c r="E467" i="22"/>
  <c r="E468" i="22"/>
  <c r="E469" i="22"/>
  <c r="E470" i="22"/>
  <c r="E471" i="22"/>
  <c r="E472" i="22"/>
  <c r="E473" i="22"/>
  <c r="E474" i="22"/>
  <c r="E475" i="22"/>
  <c r="E476" i="22"/>
  <c r="E477" i="22"/>
  <c r="E478" i="22"/>
  <c r="E479" i="22"/>
  <c r="E480" i="22"/>
  <c r="E481" i="22"/>
  <c r="E482" i="22"/>
  <c r="E483" i="22"/>
  <c r="E484" i="22"/>
  <c r="E485" i="22"/>
  <c r="E486" i="22"/>
  <c r="E487" i="22"/>
  <c r="E488" i="22"/>
  <c r="E489" i="22"/>
  <c r="E490" i="22"/>
  <c r="E491" i="22"/>
  <c r="E492" i="22"/>
  <c r="E493" i="22"/>
  <c r="E494" i="22"/>
  <c r="E495" i="22"/>
  <c r="E496" i="22"/>
  <c r="E497" i="22"/>
  <c r="E498" i="22"/>
  <c r="E499" i="22"/>
  <c r="E500" i="22"/>
  <c r="E501" i="22"/>
  <c r="E502" i="22"/>
  <c r="E503" i="22"/>
  <c r="E504" i="22"/>
  <c r="E505" i="22"/>
  <c r="E506" i="22"/>
  <c r="E507" i="22"/>
  <c r="E508" i="22"/>
  <c r="E509" i="22"/>
  <c r="E510" i="22"/>
  <c r="E511" i="22"/>
  <c r="E512" i="22"/>
  <c r="E513" i="22"/>
  <c r="E514" i="22"/>
  <c r="E515" i="22"/>
  <c r="E516" i="22"/>
  <c r="E517" i="22"/>
  <c r="E518" i="22"/>
  <c r="E519" i="22"/>
  <c r="E520" i="22"/>
  <c r="E521" i="22"/>
  <c r="E522" i="22"/>
  <c r="E523" i="22"/>
  <c r="E524" i="22"/>
  <c r="E525" i="22"/>
  <c r="E526" i="22"/>
  <c r="E527" i="22"/>
  <c r="E528" i="22"/>
  <c r="E529" i="22"/>
  <c r="E530" i="22"/>
  <c r="E531" i="22"/>
  <c r="E532" i="22"/>
  <c r="E533" i="22"/>
  <c r="E534" i="22"/>
  <c r="E535" i="22"/>
  <c r="E536" i="22"/>
  <c r="E537" i="22"/>
  <c r="E538" i="22"/>
  <c r="E539" i="22"/>
  <c r="E540" i="22"/>
  <c r="E541" i="22"/>
  <c r="E542" i="22"/>
  <c r="E543" i="22"/>
  <c r="E544" i="22"/>
  <c r="E545" i="22"/>
  <c r="E546" i="22"/>
  <c r="E547" i="22"/>
  <c r="E548" i="22"/>
  <c r="E549" i="22"/>
  <c r="E550" i="22"/>
  <c r="E551" i="22"/>
  <c r="E552" i="22"/>
  <c r="E553" i="22"/>
  <c r="E554" i="22"/>
  <c r="E555" i="22"/>
  <c r="E556" i="22"/>
  <c r="E557" i="22"/>
  <c r="E558" i="22"/>
  <c r="E559" i="22"/>
  <c r="E560" i="22"/>
  <c r="E561" i="22"/>
  <c r="E562" i="22"/>
  <c r="E563" i="22"/>
  <c r="E564" i="22"/>
  <c r="E565" i="22"/>
  <c r="E566" i="22"/>
  <c r="E567" i="22"/>
  <c r="E568" i="22"/>
  <c r="E569" i="22"/>
  <c r="E570" i="22"/>
  <c r="E571" i="22"/>
  <c r="E572" i="22"/>
  <c r="E573" i="22"/>
  <c r="E574" i="22"/>
  <c r="E575" i="22"/>
  <c r="E576" i="22"/>
  <c r="E577" i="22"/>
  <c r="E578" i="22"/>
  <c r="E579" i="22"/>
  <c r="E580" i="22"/>
  <c r="E581" i="22"/>
  <c r="E582" i="22"/>
  <c r="E583" i="22"/>
  <c r="E584" i="22"/>
  <c r="E585" i="22"/>
  <c r="E586" i="22"/>
  <c r="E587" i="22"/>
  <c r="E588" i="22"/>
  <c r="E589" i="22"/>
  <c r="E590" i="22"/>
  <c r="E591" i="22"/>
  <c r="E592" i="22"/>
  <c r="E593" i="22"/>
  <c r="E594" i="22"/>
  <c r="E595" i="22"/>
  <c r="E596" i="22"/>
  <c r="E597" i="22"/>
  <c r="E598" i="22"/>
  <c r="E599" i="22"/>
  <c r="E600" i="22"/>
  <c r="E601" i="22"/>
  <c r="E602" i="22"/>
  <c r="E603" i="22"/>
  <c r="E604" i="22"/>
  <c r="E605" i="22"/>
  <c r="E606" i="22"/>
  <c r="E607" i="22"/>
  <c r="E608" i="22"/>
  <c r="E609" i="22"/>
  <c r="E610" i="22"/>
  <c r="E611" i="22"/>
  <c r="E612" i="22"/>
  <c r="E613" i="22"/>
  <c r="E614" i="22"/>
  <c r="E615" i="22"/>
  <c r="E616" i="22"/>
  <c r="E617" i="22"/>
  <c r="E618" i="22"/>
  <c r="E619" i="22"/>
  <c r="E620" i="22"/>
  <c r="E621" i="22"/>
  <c r="E622" i="22"/>
  <c r="E623" i="22"/>
  <c r="E624" i="22"/>
  <c r="E625" i="22"/>
  <c r="E626" i="22"/>
  <c r="E627" i="22"/>
  <c r="E628" i="22"/>
  <c r="E629" i="22"/>
  <c r="E630" i="22"/>
  <c r="E631" i="22"/>
  <c r="E632" i="22"/>
  <c r="E633" i="22"/>
  <c r="E634" i="22"/>
  <c r="E635" i="22"/>
  <c r="E636" i="22"/>
  <c r="E637" i="22"/>
  <c r="E638" i="22"/>
  <c r="E639" i="22"/>
  <c r="E640" i="22"/>
  <c r="E641" i="22"/>
  <c r="E642" i="22"/>
  <c r="E643" i="22"/>
  <c r="E644" i="22"/>
  <c r="E645" i="22"/>
  <c r="E646" i="22"/>
  <c r="E647" i="22"/>
  <c r="E648" i="22"/>
  <c r="E649" i="22"/>
  <c r="E650" i="22"/>
  <c r="E651" i="22"/>
  <c r="E652" i="22"/>
  <c r="E653" i="22"/>
  <c r="E654" i="22"/>
  <c r="E655" i="22"/>
  <c r="E656" i="22"/>
  <c r="E657" i="22"/>
  <c r="E658" i="22"/>
  <c r="E659" i="22"/>
  <c r="E660" i="22"/>
  <c r="E661" i="22"/>
  <c r="E662" i="22"/>
  <c r="E663" i="22"/>
  <c r="E664" i="22"/>
  <c r="E665" i="22"/>
  <c r="E666" i="22"/>
  <c r="E667" i="22"/>
  <c r="E668" i="22"/>
  <c r="E669" i="22"/>
  <c r="E670" i="22"/>
  <c r="E671" i="22"/>
  <c r="E672" i="22"/>
  <c r="E673" i="22"/>
  <c r="E674" i="22"/>
  <c r="E675" i="22"/>
  <c r="E676" i="22"/>
  <c r="E677" i="22"/>
  <c r="E678" i="22"/>
  <c r="E679" i="22"/>
  <c r="E680" i="22"/>
  <c r="E681" i="22"/>
  <c r="E682" i="22"/>
  <c r="E683" i="22"/>
  <c r="E684" i="22"/>
  <c r="E685" i="22"/>
  <c r="E686" i="22"/>
  <c r="E687" i="22"/>
  <c r="E688" i="22"/>
  <c r="E689" i="22"/>
  <c r="E690" i="22"/>
  <c r="E691" i="22"/>
  <c r="E692" i="22"/>
  <c r="E693" i="22"/>
  <c r="E694" i="22"/>
  <c r="E695" i="22"/>
  <c r="E696" i="22"/>
  <c r="E697" i="22"/>
  <c r="E698" i="22"/>
  <c r="E699" i="22"/>
  <c r="E700" i="22"/>
  <c r="E701" i="22"/>
  <c r="E702" i="22"/>
  <c r="E703" i="22"/>
  <c r="E704" i="22"/>
  <c r="E705" i="22"/>
  <c r="E706" i="22"/>
  <c r="E707" i="22"/>
  <c r="E708" i="22"/>
  <c r="E709" i="22"/>
  <c r="E710" i="22"/>
  <c r="E711" i="22"/>
  <c r="E712" i="22"/>
  <c r="E713" i="22"/>
  <c r="E714" i="22"/>
  <c r="E715" i="22"/>
  <c r="E716" i="22"/>
  <c r="E717" i="22"/>
  <c r="E718" i="22"/>
  <c r="E719" i="22"/>
  <c r="E720" i="22"/>
  <c r="E721" i="22"/>
  <c r="E722" i="22"/>
  <c r="E723" i="22"/>
  <c r="E724" i="22"/>
  <c r="E725" i="22"/>
  <c r="E726" i="22"/>
  <c r="E727" i="22"/>
  <c r="E728" i="22"/>
  <c r="E729" i="22"/>
  <c r="E730" i="22"/>
  <c r="E731" i="22"/>
  <c r="E732" i="22"/>
  <c r="E733" i="22"/>
  <c r="E734" i="22"/>
  <c r="E735" i="22"/>
  <c r="E736" i="22"/>
  <c r="E737" i="22"/>
  <c r="E738" i="22"/>
  <c r="E739" i="22"/>
  <c r="E740" i="22"/>
  <c r="E741" i="22"/>
  <c r="E742" i="22"/>
  <c r="E743" i="22"/>
  <c r="E744" i="22"/>
  <c r="E745" i="22"/>
  <c r="E746" i="22"/>
  <c r="E747" i="22"/>
  <c r="E748" i="22"/>
  <c r="E749" i="22"/>
  <c r="E750" i="22"/>
  <c r="E751" i="22"/>
  <c r="E752" i="22"/>
  <c r="E753" i="22"/>
  <c r="E754" i="22"/>
  <c r="E755" i="22"/>
  <c r="E756" i="22"/>
  <c r="E757" i="22"/>
  <c r="E758" i="22"/>
  <c r="E759" i="22"/>
  <c r="E760" i="22"/>
  <c r="E761" i="22"/>
  <c r="E762" i="22"/>
  <c r="E763" i="22"/>
  <c r="E764" i="22"/>
  <c r="E765" i="22"/>
  <c r="E766" i="22"/>
  <c r="E767" i="22"/>
  <c r="E768" i="22"/>
  <c r="E769" i="22"/>
  <c r="E770" i="22"/>
  <c r="E771" i="22"/>
  <c r="E772" i="22"/>
  <c r="E773" i="22"/>
  <c r="E774" i="22"/>
  <c r="E775" i="22"/>
  <c r="E776" i="22"/>
  <c r="E777" i="22"/>
  <c r="E778" i="22"/>
  <c r="E779" i="22"/>
  <c r="E780" i="22"/>
  <c r="E781" i="22"/>
  <c r="E782" i="22"/>
  <c r="E783" i="22"/>
  <c r="E784" i="22"/>
  <c r="E785" i="22"/>
  <c r="E786" i="22"/>
  <c r="E787" i="22"/>
  <c r="E788" i="22"/>
  <c r="E789" i="22"/>
  <c r="E790" i="22"/>
  <c r="E791" i="22"/>
  <c r="E792" i="22"/>
  <c r="E793" i="22"/>
  <c r="E794" i="22"/>
  <c r="E795" i="22"/>
  <c r="E796" i="22"/>
  <c r="E797" i="22"/>
  <c r="E798" i="22"/>
  <c r="E799" i="22"/>
  <c r="E800" i="22"/>
  <c r="E801" i="22"/>
  <c r="E802" i="22"/>
  <c r="E803" i="22"/>
  <c r="E804" i="22"/>
  <c r="E805" i="22"/>
  <c r="E806" i="22"/>
  <c r="E807" i="22"/>
  <c r="E808" i="22"/>
  <c r="E809" i="22"/>
  <c r="E810" i="22"/>
  <c r="E811" i="22"/>
  <c r="E812" i="22"/>
  <c r="E813" i="22"/>
  <c r="E814" i="22"/>
  <c r="E815" i="22"/>
  <c r="E816" i="22"/>
  <c r="E817" i="22"/>
  <c r="E818" i="22"/>
  <c r="E819" i="22"/>
  <c r="E820" i="22"/>
  <c r="E821" i="22"/>
  <c r="E822" i="22"/>
  <c r="E823" i="22"/>
  <c r="E824" i="22"/>
  <c r="E825" i="22"/>
  <c r="E826" i="22"/>
  <c r="E827" i="22"/>
  <c r="E828" i="22"/>
  <c r="E829" i="22"/>
  <c r="E830" i="22"/>
  <c r="E831" i="22"/>
  <c r="E832" i="22"/>
  <c r="E833" i="22"/>
  <c r="E834" i="22"/>
  <c r="E835" i="22"/>
  <c r="E836" i="22"/>
  <c r="E837" i="22"/>
  <c r="E838" i="22"/>
  <c r="E839" i="22"/>
  <c r="E840" i="22"/>
  <c r="E841" i="22"/>
  <c r="E842" i="22"/>
  <c r="E843" i="22"/>
  <c r="E844" i="22"/>
  <c r="E845" i="22"/>
  <c r="E846" i="22"/>
  <c r="E847" i="22"/>
  <c r="E848" i="22"/>
  <c r="E849" i="22"/>
  <c r="E850" i="22"/>
  <c r="E851" i="22"/>
  <c r="E852" i="22"/>
  <c r="E853" i="22"/>
  <c r="E854" i="22"/>
  <c r="E855" i="22"/>
  <c r="E856" i="22"/>
  <c r="E857" i="22"/>
  <c r="E858" i="22"/>
  <c r="E859" i="22"/>
  <c r="E860" i="22"/>
  <c r="E861" i="22"/>
  <c r="E862" i="22"/>
  <c r="E863" i="22"/>
  <c r="E864" i="22"/>
  <c r="E865" i="22"/>
  <c r="E866" i="22"/>
  <c r="E867" i="22"/>
  <c r="E868" i="22"/>
  <c r="E869" i="22"/>
  <c r="E870" i="22"/>
  <c r="E871" i="22"/>
  <c r="E872" i="22"/>
  <c r="E873" i="22"/>
  <c r="E874" i="22"/>
  <c r="E875" i="22"/>
  <c r="E876" i="22"/>
  <c r="E877" i="22"/>
  <c r="E878" i="22"/>
  <c r="E879" i="22"/>
  <c r="E880" i="22"/>
  <c r="E881" i="22"/>
  <c r="E882" i="22"/>
  <c r="E883" i="22"/>
  <c r="E884" i="22"/>
  <c r="E885" i="22"/>
  <c r="E886" i="22"/>
  <c r="E887" i="22"/>
  <c r="E888" i="22"/>
  <c r="E889" i="22"/>
  <c r="E890" i="22"/>
  <c r="E891" i="22"/>
  <c r="E892" i="22"/>
  <c r="E893" i="22"/>
  <c r="E894" i="22"/>
  <c r="E895" i="22"/>
  <c r="E896" i="22"/>
  <c r="E897" i="22"/>
  <c r="E898" i="22"/>
  <c r="E899" i="22"/>
  <c r="E900" i="22"/>
  <c r="E901" i="22"/>
  <c r="E902" i="22"/>
  <c r="E903" i="22"/>
  <c r="E904" i="22"/>
  <c r="E905" i="22"/>
  <c r="E906" i="22"/>
  <c r="E907" i="22"/>
  <c r="E908" i="22"/>
  <c r="E909" i="22"/>
  <c r="E910" i="22"/>
  <c r="E911" i="22"/>
  <c r="E912" i="22"/>
  <c r="E913" i="22"/>
  <c r="E914" i="22"/>
  <c r="E915" i="22"/>
  <c r="E916" i="22"/>
  <c r="E917" i="22"/>
  <c r="E918" i="22"/>
  <c r="E919" i="22"/>
  <c r="E920" i="22"/>
  <c r="E921" i="22"/>
  <c r="E922" i="22"/>
  <c r="E923" i="22"/>
  <c r="E924" i="22"/>
  <c r="E925" i="22"/>
  <c r="E926" i="22"/>
  <c r="E927" i="22"/>
  <c r="E928" i="22"/>
  <c r="E929" i="22"/>
  <c r="E930" i="22"/>
  <c r="E931" i="22"/>
  <c r="E932" i="22"/>
  <c r="E933" i="22"/>
  <c r="E934" i="22"/>
  <c r="E935" i="22"/>
  <c r="E936" i="22"/>
  <c r="E937" i="22"/>
  <c r="E938" i="22"/>
  <c r="E939" i="22"/>
  <c r="E940" i="22"/>
  <c r="E941" i="22"/>
  <c r="E942" i="22"/>
  <c r="E943" i="22"/>
  <c r="E944" i="22"/>
  <c r="E945" i="22"/>
  <c r="E946" i="22"/>
  <c r="E947" i="22"/>
  <c r="E948" i="22"/>
  <c r="E949" i="22"/>
  <c r="E950" i="22"/>
  <c r="E951" i="22"/>
  <c r="E952" i="22"/>
  <c r="E953" i="22"/>
  <c r="E954" i="22"/>
  <c r="E955" i="22"/>
  <c r="E956" i="22"/>
  <c r="E957" i="22"/>
  <c r="E958" i="22"/>
  <c r="E959" i="22"/>
  <c r="E960" i="22"/>
  <c r="E961" i="22"/>
  <c r="E962" i="22"/>
  <c r="E963" i="22"/>
  <c r="E964" i="22"/>
  <c r="E965" i="22"/>
  <c r="E966" i="22"/>
  <c r="E967" i="22"/>
  <c r="E968" i="22"/>
  <c r="E969" i="22"/>
  <c r="E970" i="22"/>
  <c r="E971" i="22"/>
  <c r="E972" i="22"/>
  <c r="E973" i="22"/>
  <c r="E974" i="22"/>
  <c r="E975" i="22"/>
  <c r="E976" i="22"/>
  <c r="E977" i="22"/>
  <c r="E978" i="22"/>
  <c r="E979" i="22"/>
  <c r="E980" i="22"/>
  <c r="E981" i="22"/>
  <c r="E982" i="22"/>
  <c r="E983" i="22"/>
  <c r="E984" i="22"/>
  <c r="E985" i="22"/>
  <c r="E986" i="22"/>
  <c r="E987" i="22"/>
  <c r="E988" i="22"/>
  <c r="E989" i="22"/>
  <c r="E990" i="22"/>
  <c r="E991" i="22"/>
  <c r="E992" i="22"/>
  <c r="E993" i="22"/>
  <c r="E994" i="22"/>
  <c r="E995" i="22"/>
  <c r="E996" i="22"/>
  <c r="E997" i="22"/>
  <c r="E998" i="22"/>
  <c r="E999" i="22"/>
  <c r="E1000" i="22"/>
  <c r="E1001" i="22"/>
  <c r="E1002" i="22"/>
  <c r="E1003" i="22"/>
  <c r="E1004" i="22"/>
  <c r="E1005" i="22"/>
  <c r="E1006" i="22"/>
  <c r="E1007" i="22"/>
  <c r="E1008" i="22"/>
  <c r="E1009" i="22"/>
  <c r="E1010" i="22"/>
  <c r="E1011" i="22"/>
  <c r="E1012" i="22"/>
  <c r="E1013" i="22"/>
  <c r="E1014" i="22"/>
  <c r="E1015" i="22"/>
  <c r="E1016" i="22"/>
  <c r="E1017" i="22"/>
  <c r="E1018" i="22"/>
  <c r="E1019" i="22"/>
  <c r="E1020" i="22"/>
  <c r="E1021" i="22"/>
  <c r="E1022" i="22"/>
  <c r="E1023" i="22"/>
  <c r="E1024" i="22"/>
  <c r="E1025" i="22"/>
  <c r="E1026" i="22"/>
  <c r="E1027" i="22"/>
  <c r="E1028" i="22"/>
  <c r="E1029" i="22"/>
  <c r="E1030" i="22"/>
  <c r="E1031" i="22"/>
  <c r="E1032" i="22"/>
  <c r="E1033" i="22"/>
  <c r="E1034" i="22"/>
  <c r="E1035" i="22"/>
  <c r="E1036" i="22"/>
  <c r="E1037" i="22"/>
  <c r="E1038" i="22"/>
  <c r="E1039" i="22"/>
  <c r="E1040" i="22"/>
  <c r="E1041" i="22"/>
  <c r="E1042" i="22"/>
  <c r="E1043" i="22"/>
  <c r="E1044" i="22"/>
  <c r="E1045" i="22"/>
  <c r="E1046" i="22"/>
  <c r="E1047" i="22"/>
  <c r="E1048" i="22"/>
  <c r="E1049" i="22"/>
  <c r="E1050" i="22"/>
  <c r="E1051" i="22"/>
  <c r="E1052" i="22"/>
  <c r="E1053" i="22"/>
  <c r="E1054" i="22"/>
  <c r="E1055" i="22"/>
  <c r="E1056" i="22"/>
  <c r="E1057" i="22"/>
  <c r="E1058" i="22"/>
  <c r="E1059" i="22"/>
  <c r="E1060" i="22"/>
  <c r="E1061" i="22"/>
  <c r="E1062" i="22"/>
  <c r="E1063" i="22"/>
  <c r="E1064" i="22"/>
  <c r="E1065" i="22"/>
  <c r="E1066" i="22"/>
  <c r="E1067" i="22"/>
  <c r="E1068" i="22"/>
  <c r="E1069" i="22"/>
  <c r="E1070" i="22"/>
  <c r="E1071" i="22"/>
  <c r="E1072" i="22"/>
  <c r="E1073" i="22"/>
  <c r="E1074" i="22"/>
  <c r="E1075" i="22"/>
  <c r="E1076" i="22"/>
  <c r="E1077" i="22"/>
  <c r="E1078" i="22"/>
  <c r="E1079" i="22"/>
  <c r="E1080" i="22"/>
  <c r="E1081" i="22"/>
  <c r="E1082" i="22"/>
  <c r="E1083" i="22"/>
  <c r="E1084" i="22"/>
  <c r="E1085" i="22"/>
  <c r="E1086" i="22"/>
  <c r="E1087" i="22"/>
  <c r="E1088" i="22"/>
  <c r="E1089" i="22"/>
  <c r="E1090" i="22"/>
  <c r="E1091" i="22"/>
  <c r="E1092" i="22"/>
  <c r="E1093" i="22"/>
  <c r="E1094" i="22"/>
  <c r="E1095" i="22"/>
  <c r="E1096" i="22"/>
  <c r="E1097" i="22"/>
  <c r="E1098" i="22"/>
  <c r="E1099" i="22"/>
  <c r="E1100" i="22"/>
  <c r="E1101" i="22"/>
  <c r="E1102" i="22"/>
  <c r="E1103" i="22"/>
  <c r="E1104" i="22"/>
  <c r="E1105" i="22"/>
  <c r="E1106" i="22"/>
  <c r="E1107" i="22"/>
  <c r="E1108" i="22"/>
  <c r="E1109" i="22"/>
  <c r="E1110" i="22"/>
  <c r="E1111" i="22"/>
  <c r="E1112" i="22"/>
  <c r="E1113" i="22"/>
  <c r="E1114" i="22"/>
  <c r="E1115" i="22"/>
  <c r="E1116" i="22"/>
  <c r="E1117" i="22"/>
  <c r="E1118" i="22"/>
  <c r="E1119" i="22"/>
  <c r="E1120" i="22"/>
  <c r="E1121" i="22"/>
  <c r="E1122" i="22"/>
  <c r="E1123" i="22"/>
  <c r="E1124" i="22"/>
  <c r="E1125" i="22"/>
  <c r="E1126" i="22"/>
  <c r="E1127" i="22"/>
  <c r="E1128" i="22"/>
  <c r="E1129" i="22"/>
  <c r="E1130" i="22"/>
  <c r="E1131" i="22"/>
  <c r="E1132" i="22"/>
  <c r="E1133" i="22"/>
  <c r="E1134" i="22"/>
  <c r="E1135" i="22"/>
  <c r="E1136" i="22"/>
  <c r="E1137" i="22"/>
  <c r="E1138" i="22"/>
  <c r="E1139" i="22"/>
  <c r="E1140" i="22"/>
  <c r="E1141" i="22"/>
  <c r="E1142" i="22"/>
  <c r="E1143" i="22"/>
  <c r="E1144" i="22"/>
  <c r="E1145" i="22"/>
  <c r="E1146" i="22"/>
  <c r="E1147" i="22"/>
  <c r="E1148" i="22"/>
  <c r="E1149" i="22"/>
  <c r="E1150" i="22"/>
  <c r="E1151" i="22"/>
  <c r="E1152" i="22"/>
  <c r="E1153" i="22"/>
  <c r="E1154" i="22"/>
  <c r="E1155" i="22"/>
  <c r="E1156" i="22"/>
  <c r="E1157" i="22"/>
  <c r="E1158" i="22"/>
  <c r="E1159" i="22"/>
  <c r="E1160" i="22"/>
  <c r="E1161" i="22"/>
  <c r="E1162" i="22"/>
  <c r="E1163" i="22"/>
  <c r="E1164" i="22"/>
  <c r="E1165" i="22"/>
  <c r="E1166" i="22"/>
  <c r="E1167" i="22"/>
  <c r="E1168" i="22"/>
  <c r="E1169" i="22"/>
  <c r="E1170" i="22"/>
  <c r="E1171" i="22"/>
  <c r="E1172" i="22"/>
  <c r="E1173" i="22"/>
  <c r="E1174" i="22"/>
  <c r="E1175" i="22"/>
  <c r="E1176" i="22"/>
  <c r="E1177" i="22"/>
  <c r="E1178" i="22"/>
  <c r="E1179" i="22"/>
  <c r="E1180" i="22"/>
  <c r="E1181" i="22"/>
  <c r="E1182" i="22"/>
  <c r="E1183" i="22"/>
  <c r="E1184" i="22"/>
  <c r="E1185" i="22"/>
  <c r="E1186" i="22"/>
  <c r="E1187" i="22"/>
  <c r="E1188" i="22"/>
  <c r="E1189" i="22"/>
  <c r="E1190" i="22"/>
  <c r="E1191" i="22"/>
  <c r="E1192" i="22"/>
  <c r="E1193" i="22"/>
  <c r="E1194" i="22"/>
  <c r="E1195" i="22"/>
  <c r="E1196" i="22"/>
  <c r="E1197" i="22"/>
  <c r="E1198" i="22"/>
  <c r="E1199" i="22"/>
  <c r="E1200" i="22"/>
  <c r="E1201" i="22"/>
  <c r="E1202" i="22"/>
  <c r="E1203" i="22"/>
  <c r="E1204" i="22"/>
  <c r="E1205" i="22"/>
  <c r="E1206" i="22"/>
  <c r="E1207" i="22"/>
  <c r="E1208" i="22"/>
  <c r="E1209" i="22"/>
  <c r="E1210" i="22"/>
  <c r="E1211" i="22"/>
  <c r="E1212" i="22"/>
  <c r="E1213" i="22"/>
  <c r="E1214" i="22"/>
  <c r="E1215" i="22"/>
  <c r="E1216" i="22"/>
  <c r="E1217" i="22"/>
  <c r="E1218" i="22"/>
  <c r="E1219" i="22"/>
  <c r="E1220" i="22"/>
  <c r="E1221" i="22"/>
  <c r="E1222" i="22"/>
  <c r="E1223" i="22"/>
  <c r="E1224" i="22"/>
  <c r="E1225" i="22"/>
  <c r="E1226" i="22"/>
  <c r="E1227" i="22"/>
  <c r="E1228" i="22"/>
  <c r="E1229" i="22"/>
  <c r="E1230" i="22"/>
  <c r="E1231" i="22"/>
  <c r="E1232" i="22"/>
  <c r="E1233" i="22"/>
  <c r="E1234" i="22"/>
  <c r="E1235" i="22"/>
  <c r="E1236" i="22"/>
  <c r="E1237" i="22"/>
  <c r="E1238" i="22"/>
  <c r="E1239" i="22"/>
  <c r="E1240" i="22"/>
  <c r="E1241" i="22"/>
  <c r="E1242" i="22"/>
  <c r="E1243" i="22"/>
  <c r="E1244" i="22"/>
  <c r="E1245" i="22"/>
  <c r="E1246" i="22"/>
  <c r="E1247" i="22"/>
  <c r="E1248" i="22"/>
  <c r="E1249" i="22"/>
  <c r="E1250" i="22"/>
  <c r="E1251" i="22"/>
  <c r="E1252" i="22"/>
  <c r="E1253" i="22"/>
  <c r="E1254" i="22"/>
  <c r="E1255" i="22"/>
  <c r="E1256" i="22"/>
  <c r="E1257" i="22"/>
  <c r="E1258" i="22"/>
  <c r="E1259" i="22"/>
  <c r="E1260" i="22"/>
  <c r="E1261" i="22"/>
  <c r="E1262" i="22"/>
  <c r="E1263" i="22"/>
  <c r="E1264" i="22"/>
  <c r="E1265" i="22"/>
  <c r="E1266" i="22"/>
  <c r="E1267" i="22"/>
  <c r="E1268" i="22"/>
  <c r="E1269" i="22"/>
  <c r="E1270" i="22"/>
  <c r="E1271" i="22"/>
  <c r="E1272" i="22"/>
  <c r="E1273" i="22"/>
  <c r="E1274" i="22"/>
  <c r="E1275" i="22"/>
  <c r="E1276" i="22"/>
  <c r="E1277" i="22"/>
  <c r="E1278" i="22"/>
  <c r="E1279" i="22"/>
  <c r="E1280" i="22"/>
  <c r="E1281" i="22"/>
  <c r="E1282" i="22"/>
  <c r="E1283" i="22"/>
  <c r="E1284" i="22"/>
  <c r="E1285" i="22"/>
  <c r="E1286" i="22"/>
  <c r="E1287" i="22"/>
  <c r="E1288" i="22"/>
  <c r="E1289" i="22"/>
  <c r="E1290" i="22"/>
  <c r="E1291" i="22"/>
  <c r="E1292" i="22"/>
  <c r="E1293" i="22"/>
  <c r="E1294" i="22"/>
  <c r="E1295" i="22"/>
  <c r="E1296" i="22"/>
  <c r="E1297" i="22"/>
  <c r="E1298" i="22"/>
  <c r="E1299" i="22"/>
  <c r="E1300" i="22"/>
  <c r="E1301" i="22"/>
  <c r="E1302" i="22"/>
  <c r="E1303" i="22"/>
  <c r="E1304" i="22"/>
  <c r="E1305" i="22"/>
  <c r="E1306" i="22"/>
  <c r="E1307" i="22"/>
  <c r="E1308" i="22"/>
  <c r="E1309" i="22"/>
  <c r="E1310" i="22"/>
  <c r="E1311" i="22"/>
  <c r="E1312" i="22"/>
  <c r="E1313" i="22"/>
  <c r="E1314" i="22"/>
  <c r="E1315" i="22"/>
  <c r="E1316" i="22"/>
  <c r="E1317" i="22"/>
  <c r="E1318" i="22"/>
  <c r="E1319" i="22"/>
  <c r="E1320" i="22"/>
  <c r="E1321" i="22"/>
  <c r="E1322" i="22"/>
  <c r="E1323" i="22"/>
  <c r="E1324" i="22"/>
  <c r="E1325" i="22"/>
  <c r="E1326" i="22"/>
  <c r="E1327" i="22"/>
  <c r="E1328" i="22"/>
  <c r="E1329" i="22"/>
  <c r="E1330" i="22"/>
  <c r="E1331" i="22"/>
  <c r="E1332" i="22"/>
  <c r="E1333" i="22"/>
  <c r="E1334" i="22"/>
  <c r="E1335" i="22"/>
  <c r="E1336" i="22"/>
  <c r="E1337" i="22"/>
  <c r="E1338" i="22"/>
  <c r="E1339" i="22"/>
  <c r="E1340" i="22"/>
  <c r="E1341" i="22"/>
  <c r="E1342" i="22"/>
  <c r="E1343" i="22"/>
  <c r="E1344" i="22"/>
  <c r="E1345" i="22"/>
  <c r="E1346" i="22"/>
  <c r="E1347" i="22"/>
  <c r="E1348" i="22"/>
  <c r="E1349" i="22"/>
  <c r="E1350" i="22"/>
  <c r="E1351" i="22"/>
  <c r="E1352" i="22"/>
  <c r="E1353" i="22"/>
  <c r="E1354" i="22"/>
  <c r="E1355" i="22"/>
  <c r="E1356" i="22"/>
  <c r="E1357" i="22"/>
  <c r="E1358" i="22"/>
  <c r="E1359" i="22"/>
  <c r="E1360" i="22"/>
  <c r="E1361" i="22"/>
  <c r="E1362" i="22"/>
  <c r="E1363" i="22"/>
  <c r="E1364" i="22"/>
  <c r="E1365" i="22"/>
  <c r="E1366" i="22"/>
  <c r="E1367" i="22"/>
  <c r="E1368" i="22"/>
  <c r="E1369" i="22"/>
  <c r="E1370" i="22"/>
  <c r="E1371" i="22"/>
  <c r="E1372" i="22"/>
  <c r="E1373" i="22"/>
  <c r="E1374" i="22"/>
  <c r="E1375" i="22"/>
  <c r="E1376" i="22"/>
  <c r="E1377" i="22"/>
  <c r="E1378" i="22"/>
  <c r="E1379" i="22"/>
  <c r="E1380" i="22"/>
  <c r="E1381" i="22"/>
  <c r="E1382" i="22"/>
  <c r="E1383" i="22"/>
  <c r="E1384" i="22"/>
  <c r="E1385" i="22"/>
  <c r="E1386" i="22"/>
  <c r="E1387" i="22"/>
  <c r="E1388" i="22"/>
  <c r="E1389" i="22"/>
  <c r="E1390" i="22"/>
  <c r="E1391" i="22"/>
  <c r="E1392" i="22"/>
  <c r="E1393" i="22"/>
  <c r="E1394" i="22"/>
  <c r="E1395" i="22"/>
  <c r="E1396" i="22"/>
  <c r="E1397" i="22"/>
  <c r="E1398" i="22"/>
  <c r="E1399" i="22"/>
  <c r="E1400" i="22"/>
  <c r="E1401" i="22"/>
  <c r="E1402" i="22"/>
  <c r="E1403" i="22"/>
  <c r="E1404" i="22"/>
  <c r="E1405" i="22"/>
  <c r="E1406" i="22"/>
  <c r="E1407" i="22"/>
  <c r="E1408" i="22"/>
  <c r="E1409" i="22"/>
  <c r="E1410" i="22"/>
  <c r="E1411" i="22"/>
  <c r="E1412" i="22"/>
  <c r="E1413" i="22"/>
  <c r="E1414" i="22"/>
  <c r="E1415" i="22"/>
  <c r="E1416" i="22"/>
  <c r="E1417" i="22"/>
  <c r="E1418" i="22"/>
  <c r="E1419" i="22"/>
  <c r="E1420" i="22"/>
  <c r="E1421" i="22"/>
  <c r="E1422" i="22"/>
  <c r="E1423" i="22"/>
  <c r="E1424" i="22"/>
  <c r="E1425" i="22"/>
  <c r="E1426" i="22"/>
  <c r="E1427" i="22"/>
  <c r="E1428" i="22"/>
  <c r="E1429" i="22"/>
  <c r="E1430" i="22"/>
  <c r="E1431" i="22"/>
  <c r="E1432" i="22"/>
  <c r="E1433" i="22"/>
  <c r="E1434" i="22"/>
  <c r="E1435" i="22"/>
  <c r="E1436" i="22"/>
  <c r="E1437" i="22"/>
  <c r="E1438" i="22"/>
  <c r="E1439" i="22"/>
  <c r="E1440" i="22"/>
  <c r="E1441" i="22"/>
  <c r="E1442" i="22"/>
  <c r="E1443" i="22"/>
  <c r="E1444" i="22"/>
  <c r="E1445" i="22"/>
  <c r="E1446" i="22"/>
  <c r="E1447" i="22"/>
  <c r="E1448" i="22"/>
  <c r="E1449" i="22"/>
  <c r="E1450" i="22"/>
  <c r="E1451" i="22"/>
  <c r="E1452" i="22"/>
  <c r="E1453" i="22"/>
  <c r="E1454" i="22"/>
  <c r="E1455" i="22"/>
  <c r="E1456" i="22"/>
  <c r="E1457" i="22"/>
  <c r="E1458" i="22"/>
  <c r="E1459" i="22"/>
  <c r="E1460" i="22"/>
  <c r="E1461" i="22"/>
  <c r="E1462" i="22"/>
  <c r="E1463" i="22"/>
  <c r="E1464" i="22"/>
  <c r="E1465" i="22"/>
  <c r="E1466" i="22"/>
  <c r="E1467" i="22"/>
  <c r="E1468" i="22"/>
  <c r="E1469" i="22"/>
  <c r="E1470" i="22"/>
  <c r="E1471" i="22"/>
  <c r="E1472" i="22"/>
  <c r="E1473" i="22"/>
  <c r="E1474" i="22"/>
  <c r="E1475" i="22"/>
  <c r="E1476" i="22"/>
  <c r="E1477" i="22"/>
  <c r="E1478" i="22"/>
  <c r="E1479" i="22"/>
  <c r="E1480" i="22"/>
  <c r="E1481" i="22"/>
  <c r="E1482" i="22"/>
  <c r="E1483" i="22"/>
  <c r="E1484" i="22"/>
  <c r="E1485" i="22"/>
  <c r="E1486" i="22"/>
  <c r="E1487" i="22"/>
  <c r="E1488" i="22"/>
  <c r="E1489" i="22"/>
  <c r="E1490" i="22"/>
  <c r="E1491" i="22"/>
  <c r="E1492" i="22"/>
  <c r="E1493" i="22"/>
  <c r="E1494" i="22"/>
  <c r="E1495" i="22"/>
  <c r="E1496" i="22"/>
  <c r="E1497" i="22"/>
  <c r="E1498" i="22"/>
  <c r="E1499" i="22"/>
  <c r="E1500" i="22"/>
  <c r="E1501" i="22"/>
  <c r="E1502" i="22"/>
  <c r="E1503" i="22"/>
  <c r="E1504" i="22"/>
  <c r="E1505" i="22"/>
  <c r="E1506" i="22"/>
  <c r="E1507" i="22"/>
  <c r="E1508" i="22"/>
  <c r="E1509" i="22"/>
  <c r="E1510" i="22"/>
  <c r="E1511" i="22"/>
  <c r="E1512" i="22"/>
  <c r="E1513" i="22"/>
  <c r="E1514" i="22"/>
  <c r="E1515" i="22"/>
  <c r="E1516" i="22"/>
  <c r="E1517" i="22"/>
  <c r="E1518" i="22"/>
  <c r="E1519" i="22"/>
  <c r="E1520" i="22"/>
  <c r="E1521" i="22"/>
  <c r="E1522" i="22"/>
  <c r="E1523" i="22"/>
  <c r="E1524" i="22"/>
  <c r="E1525" i="22"/>
  <c r="E1526" i="22"/>
  <c r="E1527" i="22"/>
  <c r="E1528" i="22"/>
  <c r="E1529" i="22"/>
  <c r="E1530" i="22"/>
  <c r="E1531" i="22"/>
  <c r="E1532" i="22"/>
  <c r="E1533" i="22"/>
  <c r="E1534" i="22"/>
  <c r="E1535" i="22"/>
  <c r="E1536" i="22"/>
  <c r="E1537" i="22"/>
  <c r="E1538" i="22"/>
  <c r="E1539" i="22"/>
  <c r="E1540" i="22"/>
  <c r="E1541" i="22"/>
  <c r="E1542" i="22"/>
  <c r="E1543" i="22"/>
  <c r="E1544" i="22"/>
  <c r="E1545" i="22"/>
  <c r="E1546" i="22"/>
  <c r="E1547" i="22"/>
  <c r="E1548" i="22"/>
  <c r="E1549" i="22"/>
  <c r="E1550" i="22"/>
  <c r="E1551" i="22"/>
  <c r="E1552" i="22"/>
  <c r="E1553" i="22"/>
  <c r="E1554" i="22"/>
  <c r="E1555" i="22"/>
  <c r="E1556" i="22"/>
  <c r="E1557" i="22"/>
  <c r="E1558" i="22"/>
  <c r="E1559" i="22"/>
  <c r="E1560" i="22"/>
  <c r="E1561" i="22"/>
  <c r="E1562" i="22"/>
  <c r="E1563" i="22"/>
  <c r="E1564" i="22"/>
  <c r="E1565" i="22"/>
  <c r="E1566" i="22"/>
  <c r="E1567" i="22"/>
  <c r="E1568" i="22"/>
  <c r="E1569" i="22"/>
  <c r="E1570" i="22"/>
  <c r="E1571" i="22"/>
  <c r="E1572" i="22"/>
  <c r="E1573" i="22"/>
  <c r="E1574" i="22"/>
  <c r="E1575" i="22"/>
  <c r="E1576" i="22"/>
  <c r="E1577" i="22"/>
  <c r="E1578" i="22"/>
  <c r="E1579" i="22"/>
  <c r="E1580" i="22"/>
  <c r="E1581" i="22"/>
  <c r="E1582" i="22"/>
  <c r="E1583" i="22"/>
  <c r="E1584" i="22"/>
  <c r="E1585" i="22"/>
  <c r="E1586" i="22"/>
  <c r="E1587" i="22"/>
  <c r="E1588" i="22"/>
  <c r="E1589" i="22"/>
  <c r="E1590" i="22"/>
  <c r="E1591" i="22"/>
  <c r="E1592" i="22"/>
  <c r="E1593" i="22"/>
  <c r="E1594" i="22"/>
  <c r="E1595" i="22"/>
  <c r="E1596" i="22"/>
  <c r="E1597" i="22"/>
  <c r="E1598" i="22"/>
  <c r="E1599" i="22"/>
  <c r="E1600" i="22"/>
  <c r="E1601" i="22"/>
  <c r="E1602" i="22"/>
  <c r="E1603" i="22"/>
  <c r="E1604" i="22"/>
  <c r="E1605" i="22"/>
  <c r="E1606" i="22"/>
  <c r="E1607" i="22"/>
  <c r="E1608" i="22"/>
  <c r="E1609" i="22"/>
  <c r="E1610" i="22"/>
  <c r="E1611" i="22"/>
  <c r="E1612" i="22"/>
  <c r="E1613" i="22"/>
  <c r="E1614" i="22"/>
  <c r="E1615" i="22"/>
  <c r="E1616" i="22"/>
  <c r="E1617" i="22"/>
  <c r="E1618" i="22"/>
  <c r="E1619" i="22"/>
  <c r="E1620" i="22"/>
  <c r="E1621" i="22"/>
  <c r="E1622" i="22"/>
  <c r="E1623" i="22"/>
  <c r="E1624" i="22"/>
  <c r="E1625" i="22"/>
  <c r="E1626" i="22"/>
  <c r="E1627" i="22"/>
  <c r="E1628" i="22"/>
  <c r="E1629" i="22"/>
  <c r="E1630" i="22"/>
  <c r="E1631" i="22"/>
  <c r="E1632" i="22"/>
  <c r="E1633" i="22"/>
  <c r="E1634" i="22"/>
  <c r="E1635" i="22"/>
  <c r="E1636" i="22"/>
  <c r="E1637" i="22"/>
  <c r="E1638" i="22"/>
  <c r="E1639" i="22"/>
  <c r="E1640" i="22"/>
  <c r="E1641" i="22"/>
  <c r="E1642" i="22"/>
  <c r="E1643" i="22"/>
  <c r="E1644" i="22"/>
  <c r="E1645" i="22"/>
  <c r="E1646" i="22"/>
  <c r="E1647" i="22"/>
  <c r="E1648" i="22"/>
  <c r="E1649" i="22"/>
  <c r="E1650" i="22"/>
  <c r="E1651" i="22"/>
  <c r="E1652" i="22"/>
  <c r="E1653" i="22"/>
  <c r="E1654" i="22"/>
  <c r="E1655" i="22"/>
  <c r="E1656" i="22"/>
  <c r="E1657" i="22"/>
  <c r="E1658" i="22"/>
  <c r="E1659" i="22"/>
  <c r="E1660" i="22"/>
  <c r="E1661" i="22"/>
  <c r="E1662" i="22"/>
  <c r="E1663" i="22"/>
  <c r="E1664" i="22"/>
  <c r="E1665" i="22"/>
  <c r="E1666" i="22"/>
  <c r="E1667" i="22"/>
  <c r="E1668" i="22"/>
  <c r="E1669" i="22"/>
  <c r="E1670" i="22"/>
  <c r="E1671" i="22"/>
  <c r="E1672" i="22"/>
  <c r="E1673" i="22"/>
  <c r="E1674" i="22"/>
  <c r="E1675" i="22"/>
  <c r="E1676" i="22"/>
  <c r="E1677" i="22"/>
  <c r="E1678" i="22"/>
  <c r="E1679" i="22"/>
  <c r="E1680" i="22"/>
  <c r="E1681" i="22"/>
  <c r="E1682" i="22"/>
  <c r="E1683" i="22"/>
  <c r="E1684" i="22"/>
  <c r="E1685" i="22"/>
  <c r="E1686" i="22"/>
  <c r="E1687" i="22"/>
  <c r="E1688" i="22"/>
  <c r="E1689" i="22"/>
  <c r="E1690" i="22"/>
  <c r="E1691" i="22"/>
  <c r="E1692" i="22"/>
  <c r="E1693" i="22"/>
  <c r="E1694" i="22"/>
  <c r="E1695" i="22"/>
  <c r="E1696" i="22"/>
  <c r="E1697" i="22"/>
  <c r="E1698" i="22"/>
  <c r="E1699" i="22"/>
  <c r="E1700" i="22"/>
  <c r="E1701" i="22"/>
  <c r="E1702" i="22"/>
  <c r="E1703" i="22"/>
  <c r="E1704" i="22"/>
  <c r="E1705" i="22"/>
  <c r="E1706" i="22"/>
  <c r="E1707" i="22"/>
  <c r="E1708" i="22"/>
  <c r="E1709" i="22"/>
  <c r="E1710" i="22"/>
  <c r="E1711" i="22"/>
  <c r="E1712" i="22"/>
  <c r="E1713" i="22"/>
  <c r="E1714" i="22"/>
  <c r="E1715" i="22"/>
  <c r="E1716" i="22"/>
  <c r="E1717" i="22"/>
  <c r="E1718" i="22"/>
  <c r="E1719" i="22"/>
  <c r="E1720" i="22"/>
  <c r="E1721" i="22"/>
  <c r="E1722" i="22"/>
  <c r="E1723" i="22"/>
  <c r="E1724" i="22"/>
  <c r="E1725" i="22"/>
  <c r="E1726" i="22"/>
  <c r="E1727" i="22"/>
  <c r="E1728" i="22"/>
  <c r="E1729" i="22"/>
  <c r="E1730" i="22"/>
  <c r="E1731" i="22"/>
  <c r="E1732" i="22"/>
  <c r="E1733" i="22"/>
  <c r="E1734" i="22"/>
  <c r="E1735" i="22"/>
  <c r="E1736" i="22"/>
  <c r="E1737" i="22"/>
  <c r="E1738" i="22"/>
  <c r="E1739" i="22"/>
  <c r="E1740" i="22"/>
  <c r="E1741" i="22"/>
  <c r="E1742" i="22"/>
  <c r="E1743" i="22"/>
  <c r="E1744" i="22"/>
  <c r="E1745" i="22"/>
  <c r="E1746" i="22"/>
  <c r="E1747" i="22"/>
  <c r="E1748" i="22"/>
  <c r="E1749" i="22"/>
  <c r="E1750" i="22"/>
  <c r="E1751" i="22"/>
  <c r="E1752" i="22"/>
  <c r="E1753" i="22"/>
  <c r="E1754" i="22"/>
  <c r="E1755" i="22"/>
  <c r="E1756" i="22"/>
  <c r="E1757" i="22"/>
  <c r="E1758" i="22"/>
  <c r="E1759" i="22"/>
  <c r="E1760" i="22"/>
  <c r="E1761" i="22"/>
  <c r="E1762" i="22"/>
  <c r="E1763" i="22"/>
  <c r="E1764" i="22"/>
  <c r="E1765" i="22"/>
  <c r="E1766" i="22"/>
  <c r="E1767" i="22"/>
  <c r="E1768" i="22"/>
  <c r="E1769" i="22"/>
  <c r="E1770" i="22"/>
  <c r="E1771" i="22"/>
  <c r="E1772" i="22"/>
  <c r="E1773" i="22"/>
  <c r="E1774" i="22"/>
  <c r="E1775" i="22"/>
  <c r="E1776" i="22"/>
  <c r="E1777" i="22"/>
  <c r="E1778" i="22"/>
  <c r="E1779" i="22"/>
  <c r="E1780" i="22"/>
  <c r="E1781" i="22"/>
  <c r="E1782" i="22"/>
  <c r="E1783" i="22"/>
  <c r="E1784" i="22"/>
  <c r="E1785" i="22"/>
  <c r="E1786" i="22"/>
  <c r="E1787" i="22"/>
  <c r="E1788" i="22"/>
  <c r="E1789" i="22"/>
  <c r="E1790" i="22"/>
  <c r="E1791" i="22"/>
  <c r="E1792" i="22"/>
  <c r="E1793" i="22"/>
  <c r="E1794" i="22"/>
  <c r="E1795" i="22"/>
  <c r="E1796" i="22"/>
  <c r="E1797" i="22"/>
  <c r="E1798" i="22"/>
  <c r="E1799" i="22"/>
  <c r="E1800" i="22"/>
  <c r="E1801" i="22"/>
  <c r="E1802" i="22"/>
  <c r="E1803" i="22"/>
  <c r="E1804" i="22"/>
  <c r="E1805" i="22"/>
  <c r="E1806" i="22"/>
  <c r="E1807" i="22"/>
  <c r="E1808" i="22"/>
  <c r="E1809" i="22"/>
  <c r="E1810" i="22"/>
  <c r="E1811" i="22"/>
  <c r="E1812" i="22"/>
  <c r="E1813" i="22"/>
  <c r="E1814" i="22"/>
  <c r="E1815" i="22"/>
  <c r="E1816" i="22"/>
  <c r="E1817" i="22"/>
  <c r="E1818" i="22"/>
  <c r="E1819" i="22"/>
  <c r="E1820" i="22"/>
  <c r="E1821" i="22"/>
  <c r="E1822" i="22"/>
  <c r="E1823" i="22"/>
  <c r="E1824" i="22"/>
  <c r="E1825" i="22"/>
  <c r="E1826" i="22"/>
  <c r="E1827" i="22"/>
  <c r="E1828" i="22"/>
  <c r="E1829" i="22"/>
  <c r="E1830" i="22"/>
  <c r="E1831" i="22"/>
  <c r="E1832" i="22"/>
  <c r="E1833" i="22"/>
  <c r="E1834" i="22"/>
  <c r="E1835" i="22"/>
  <c r="E1836" i="22"/>
  <c r="E1837" i="22"/>
  <c r="E1838" i="22"/>
  <c r="E1839" i="22"/>
  <c r="E1840" i="22"/>
  <c r="E1841" i="22"/>
  <c r="E1842" i="22"/>
  <c r="E1843" i="22"/>
  <c r="E1844" i="22"/>
  <c r="E1845" i="22"/>
  <c r="E1846" i="22"/>
  <c r="E1847" i="22"/>
  <c r="E1848" i="22"/>
  <c r="E1849" i="22"/>
  <c r="E1850" i="22"/>
  <c r="E1851" i="22"/>
  <c r="E1852" i="22"/>
  <c r="E1853" i="22"/>
  <c r="E1854" i="22"/>
  <c r="E1855" i="22"/>
  <c r="E1856" i="22"/>
  <c r="E1857" i="22"/>
  <c r="E1858" i="22"/>
  <c r="E1859" i="22"/>
  <c r="E1860" i="22"/>
  <c r="E1861" i="22"/>
  <c r="E1862" i="22"/>
  <c r="E1863" i="22"/>
  <c r="E1864" i="22"/>
  <c r="E1865" i="22"/>
  <c r="E1866" i="22"/>
  <c r="E1867" i="22"/>
  <c r="E1868" i="22"/>
  <c r="E1869" i="22"/>
  <c r="E1870" i="22"/>
  <c r="E1871" i="22"/>
  <c r="E1872" i="22"/>
  <c r="E1873" i="22"/>
  <c r="E1874" i="22"/>
  <c r="E1875" i="22"/>
  <c r="E1876" i="22"/>
  <c r="E1877" i="22"/>
  <c r="E1878" i="22"/>
  <c r="E1879" i="22"/>
  <c r="E1880" i="22"/>
  <c r="E1881" i="22"/>
  <c r="E1882" i="22"/>
  <c r="E1883" i="22"/>
  <c r="E1884" i="22"/>
  <c r="E1885" i="22"/>
  <c r="E1886" i="22"/>
  <c r="E1887" i="22"/>
  <c r="E1888" i="22"/>
  <c r="E1889" i="22"/>
  <c r="E1890" i="22"/>
  <c r="E1891" i="22"/>
  <c r="E1892" i="22"/>
  <c r="E1893" i="22"/>
  <c r="E1894" i="22"/>
  <c r="E1895" i="22"/>
  <c r="E1896" i="22"/>
  <c r="E1897" i="22"/>
  <c r="E1898" i="22"/>
  <c r="E1899" i="22"/>
  <c r="E1900" i="22"/>
  <c r="E1901" i="22"/>
  <c r="E1902" i="22"/>
  <c r="E1903" i="22"/>
  <c r="E1904" i="22"/>
  <c r="E1905" i="22"/>
  <c r="E1906" i="22"/>
  <c r="E1907" i="22"/>
  <c r="E1908" i="22"/>
  <c r="E1909" i="22"/>
  <c r="E1910" i="22"/>
  <c r="E1911" i="22"/>
  <c r="E1912" i="22"/>
  <c r="E1913" i="22"/>
  <c r="E1914" i="22"/>
  <c r="E1915" i="22"/>
  <c r="E1916" i="22"/>
  <c r="E1917" i="22"/>
  <c r="E1918" i="22"/>
  <c r="E1919" i="22"/>
  <c r="E1920" i="22"/>
  <c r="E1921" i="22"/>
  <c r="E1922" i="22"/>
  <c r="E1923" i="22"/>
  <c r="E1924" i="22"/>
  <c r="E1925" i="22"/>
  <c r="E1926" i="22"/>
  <c r="E1927" i="22"/>
  <c r="E1928" i="22"/>
  <c r="E1929" i="22"/>
  <c r="E1930" i="22"/>
  <c r="E1931" i="22"/>
  <c r="E1932" i="22"/>
  <c r="E1933" i="22"/>
  <c r="E1934" i="22"/>
  <c r="E1935" i="22"/>
  <c r="E1936" i="22"/>
  <c r="E1937" i="22"/>
  <c r="E1938" i="22"/>
  <c r="E1939" i="22"/>
  <c r="E1940" i="22"/>
  <c r="E1941" i="22"/>
  <c r="E1942" i="22"/>
  <c r="E1943" i="22"/>
  <c r="E1944" i="22"/>
  <c r="E1945" i="22"/>
  <c r="E1946" i="22"/>
  <c r="E1947" i="22"/>
  <c r="E1948" i="22"/>
  <c r="E1949" i="22"/>
  <c r="E1950" i="22"/>
  <c r="E1951" i="22"/>
  <c r="E1952" i="22"/>
  <c r="E1953" i="22"/>
  <c r="E1954" i="22"/>
  <c r="E1955" i="22"/>
  <c r="E1956" i="22"/>
  <c r="E1957" i="22"/>
  <c r="E1958" i="22"/>
  <c r="E1959" i="22"/>
  <c r="E1960" i="22"/>
  <c r="E1961" i="22"/>
  <c r="E1962" i="22"/>
  <c r="E1963" i="22"/>
  <c r="E1964" i="22"/>
  <c r="E1965" i="22"/>
  <c r="E1966" i="22"/>
  <c r="E1967" i="22"/>
  <c r="E1968" i="22"/>
  <c r="E1969" i="22"/>
  <c r="E1970" i="22"/>
  <c r="E1971" i="22"/>
  <c r="E1972" i="22"/>
  <c r="E1973" i="22"/>
  <c r="E1974" i="22"/>
  <c r="E1975" i="22"/>
  <c r="E1976" i="22"/>
  <c r="E1977" i="22"/>
  <c r="E1978" i="22"/>
  <c r="E1979" i="22"/>
  <c r="E1980" i="22"/>
  <c r="E1981" i="22"/>
  <c r="E1982" i="22"/>
  <c r="E1983" i="22"/>
  <c r="E1984" i="22"/>
  <c r="E1985" i="22"/>
  <c r="E1986" i="22"/>
  <c r="E1987" i="22"/>
  <c r="E1988" i="22"/>
  <c r="E1989" i="22"/>
  <c r="E1990" i="22"/>
  <c r="E1991" i="22"/>
  <c r="E1992" i="22"/>
  <c r="E1993" i="22"/>
  <c r="E1994" i="22"/>
  <c r="E1995" i="22"/>
  <c r="E1996" i="22"/>
  <c r="E1997" i="22"/>
  <c r="E1998" i="22"/>
  <c r="E1999" i="22"/>
  <c r="E2000" i="22"/>
  <c r="E2001" i="22"/>
  <c r="E2002" i="22"/>
  <c r="E2003" i="22"/>
  <c r="E2004" i="22"/>
  <c r="E2005" i="22"/>
  <c r="E2006" i="22"/>
  <c r="E2007" i="22"/>
  <c r="E2008" i="22"/>
  <c r="E2009" i="22"/>
  <c r="E2010" i="22"/>
  <c r="E2011" i="22"/>
  <c r="E2012" i="22"/>
  <c r="E2013" i="22"/>
  <c r="E2014" i="22"/>
  <c r="E2015" i="22"/>
  <c r="E2016" i="22"/>
  <c r="E2017" i="22"/>
  <c r="E2018" i="22"/>
  <c r="E2019" i="22"/>
  <c r="E2020" i="22"/>
  <c r="E2021" i="22"/>
  <c r="E2022" i="22"/>
  <c r="E2023" i="22"/>
  <c r="E2024" i="22"/>
  <c r="E2025" i="22"/>
  <c r="E2026" i="22"/>
  <c r="E2027" i="22"/>
  <c r="E2028" i="22"/>
  <c r="E2029" i="22"/>
  <c r="E2030" i="22"/>
  <c r="E2031" i="22"/>
  <c r="E2032" i="22"/>
  <c r="E2033" i="22"/>
  <c r="E2034" i="22"/>
  <c r="E2035" i="22"/>
  <c r="E6" i="22"/>
  <c r="G9" i="14"/>
  <c r="G13" i="14"/>
  <c r="G6" i="14"/>
  <c r="G11" i="14"/>
  <c r="G4" i="14"/>
  <c r="G14" i="14"/>
  <c r="G5" i="14"/>
  <c r="G2" i="14"/>
  <c r="G7" i="14"/>
  <c r="G10" i="14"/>
  <c r="G8" i="14"/>
  <c r="G12" i="14"/>
  <c r="G3" i="14"/>
  <c r="O33" i="6"/>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0" i="2"/>
  <c r="R2551" i="2"/>
  <c r="R2552" i="2"/>
  <c r="R2553" i="2"/>
  <c r="R2554" i="2"/>
  <c r="R2555" i="2"/>
  <c r="R2556" i="2"/>
  <c r="R2557" i="2"/>
  <c r="R2558" i="2"/>
  <c r="R2559" i="2"/>
  <c r="R2560" i="2"/>
  <c r="R2561" i="2"/>
  <c r="R2562" i="2"/>
  <c r="R2563" i="2"/>
  <c r="R2564" i="2"/>
  <c r="R2565" i="2"/>
  <c r="R2566" i="2"/>
  <c r="R2567" i="2"/>
  <c r="R2568" i="2"/>
  <c r="R2569" i="2"/>
  <c r="R2570" i="2"/>
  <c r="R2571" i="2"/>
  <c r="R2572" i="2"/>
  <c r="R2573" i="2"/>
  <c r="R2574" i="2"/>
  <c r="R2575" i="2"/>
  <c r="R2576"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R2602" i="2"/>
  <c r="R2603" i="2"/>
  <c r="R2604" i="2"/>
  <c r="R2605" i="2"/>
  <c r="R2606" i="2"/>
  <c r="R2607" i="2"/>
  <c r="R2608" i="2"/>
  <c r="R2609" i="2"/>
  <c r="R2610" i="2"/>
  <c r="R2611" i="2"/>
  <c r="R2612" i="2"/>
  <c r="R2613" i="2"/>
  <c r="R2614" i="2"/>
  <c r="R2615" i="2"/>
  <c r="R2616" i="2"/>
  <c r="R2617" i="2"/>
  <c r="R2618" i="2"/>
  <c r="R2619" i="2"/>
  <c r="R2620" i="2"/>
  <c r="R2621" i="2"/>
  <c r="R2622" i="2"/>
  <c r="R2623" i="2"/>
  <c r="R2624" i="2"/>
  <c r="R2625" i="2"/>
  <c r="R2626" i="2"/>
  <c r="R2627" i="2"/>
  <c r="R2628" i="2"/>
  <c r="R2629" i="2"/>
  <c r="R2630" i="2"/>
  <c r="R2631" i="2"/>
  <c r="R2632" i="2"/>
  <c r="R2633" i="2"/>
  <c r="R2634" i="2"/>
  <c r="R2635" i="2"/>
  <c r="R2636" i="2"/>
  <c r="R2637" i="2"/>
  <c r="R2638" i="2"/>
  <c r="R2639" i="2"/>
  <c r="R2640" i="2"/>
  <c r="R2641" i="2"/>
  <c r="R2642" i="2"/>
  <c r="R2643" i="2"/>
  <c r="R2644" i="2"/>
  <c r="R2645" i="2"/>
  <c r="R2646" i="2"/>
  <c r="R2647" i="2"/>
  <c r="R2648" i="2"/>
  <c r="R2649" i="2"/>
  <c r="R2650" i="2"/>
  <c r="R2651" i="2"/>
  <c r="R2652" i="2"/>
  <c r="R2653" i="2"/>
  <c r="R2654" i="2"/>
  <c r="R2655" i="2"/>
  <c r="R2656" i="2"/>
  <c r="R2657" i="2"/>
  <c r="R2658" i="2"/>
  <c r="R2659" i="2"/>
  <c r="R2660" i="2"/>
  <c r="R2661" i="2"/>
  <c r="R2662" i="2"/>
  <c r="R2663" i="2"/>
  <c r="R2664" i="2"/>
  <c r="R2665" i="2"/>
  <c r="R2666" i="2"/>
  <c r="R2667" i="2"/>
  <c r="R2668" i="2"/>
  <c r="R2669" i="2"/>
  <c r="R2670" i="2"/>
  <c r="R2671" i="2"/>
  <c r="R2672" i="2"/>
  <c r="R2673" i="2"/>
  <c r="R2674" i="2"/>
  <c r="R2675" i="2"/>
  <c r="R2676" i="2"/>
  <c r="R2677" i="2"/>
  <c r="R2678" i="2"/>
  <c r="R2679" i="2"/>
  <c r="R2680" i="2"/>
  <c r="R2681" i="2"/>
  <c r="R2682" i="2"/>
  <c r="R2683" i="2"/>
  <c r="R2684" i="2"/>
  <c r="R2685" i="2"/>
  <c r="R2686" i="2"/>
  <c r="R2687" i="2"/>
  <c r="R2688" i="2"/>
  <c r="R2689" i="2"/>
  <c r="R2690" i="2"/>
  <c r="R2691" i="2"/>
  <c r="R2692" i="2"/>
  <c r="R2693" i="2"/>
  <c r="R2694" i="2"/>
  <c r="R2695" i="2"/>
  <c r="R2696" i="2"/>
  <c r="R2697" i="2"/>
  <c r="R2698" i="2"/>
  <c r="R2699" i="2"/>
  <c r="R2700" i="2"/>
  <c r="R2701" i="2"/>
  <c r="R2702" i="2"/>
  <c r="R2703" i="2"/>
  <c r="R2704" i="2"/>
  <c r="R2705" i="2"/>
  <c r="R2706" i="2"/>
  <c r="R2707" i="2"/>
  <c r="R2708" i="2"/>
  <c r="R2709" i="2"/>
  <c r="R2710" i="2"/>
  <c r="R2711" i="2"/>
  <c r="R2712" i="2"/>
  <c r="R2713" i="2"/>
  <c r="R2714" i="2"/>
  <c r="R2715" i="2"/>
  <c r="R2716" i="2"/>
  <c r="R2717" i="2"/>
  <c r="R2718" i="2"/>
  <c r="R2719" i="2"/>
  <c r="R2720" i="2"/>
  <c r="R2721" i="2"/>
  <c r="R2722" i="2"/>
  <c r="R2723" i="2"/>
  <c r="R2724" i="2"/>
  <c r="R2725" i="2"/>
  <c r="R2726" i="2"/>
  <c r="R2727" i="2"/>
  <c r="R2728" i="2"/>
  <c r="R2729" i="2"/>
  <c r="R2730" i="2"/>
  <c r="R2731" i="2"/>
  <c r="R2732" i="2"/>
  <c r="R2733" i="2"/>
  <c r="R2734" i="2"/>
  <c r="R2735" i="2"/>
  <c r="R2736" i="2"/>
  <c r="R2737" i="2"/>
  <c r="R2738" i="2"/>
  <c r="R2739" i="2"/>
  <c r="R2740" i="2"/>
  <c r="R2741" i="2"/>
  <c r="R2742" i="2"/>
  <c r="R2743" i="2"/>
  <c r="R2744" i="2"/>
  <c r="R2745" i="2"/>
  <c r="R2746" i="2"/>
  <c r="R2747" i="2"/>
  <c r="R2748" i="2"/>
  <c r="R2749" i="2"/>
  <c r="R2750" i="2"/>
  <c r="R2751" i="2"/>
  <c r="R2752" i="2"/>
  <c r="R2753" i="2"/>
  <c r="R2754" i="2"/>
  <c r="R2755" i="2"/>
  <c r="R2756" i="2"/>
  <c r="R2757" i="2"/>
  <c r="R2758" i="2"/>
  <c r="R2759" i="2"/>
  <c r="R2760" i="2"/>
  <c r="R2761" i="2"/>
  <c r="R2762" i="2"/>
  <c r="R2763" i="2"/>
  <c r="R2764" i="2"/>
  <c r="R2765" i="2"/>
  <c r="R2766" i="2"/>
  <c r="R2767" i="2"/>
  <c r="R2768" i="2"/>
  <c r="R2769" i="2"/>
  <c r="R2770" i="2"/>
  <c r="R2771" i="2"/>
  <c r="R2772" i="2"/>
  <c r="R2773" i="2"/>
  <c r="R2774" i="2"/>
  <c r="R2775" i="2"/>
  <c r="R2776" i="2"/>
  <c r="R2777" i="2"/>
  <c r="R2778" i="2"/>
  <c r="R2779" i="2"/>
  <c r="R2780" i="2"/>
  <c r="R2781" i="2"/>
  <c r="R2782" i="2"/>
  <c r="R2783" i="2"/>
  <c r="R2784" i="2"/>
  <c r="R2785" i="2"/>
  <c r="R2786" i="2"/>
  <c r="R2787" i="2"/>
  <c r="R2788"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8" i="2"/>
  <c r="R2819" i="2"/>
  <c r="R2820" i="2"/>
  <c r="R2821" i="2"/>
  <c r="R2822" i="2"/>
  <c r="R2823" i="2"/>
  <c r="R2824" i="2"/>
  <c r="R2825" i="2"/>
  <c r="R2826" i="2"/>
  <c r="R2827" i="2"/>
  <c r="R2828" i="2"/>
  <c r="R2829" i="2"/>
  <c r="R2830" i="2"/>
  <c r="R2831" i="2"/>
  <c r="R2832" i="2"/>
  <c r="R2833" i="2"/>
  <c r="R2834" i="2"/>
  <c r="R2835" i="2"/>
  <c r="R2836" i="2"/>
  <c r="R2837" i="2"/>
  <c r="R2838" i="2"/>
  <c r="R2839" i="2"/>
  <c r="R2840" i="2"/>
  <c r="R2841" i="2"/>
  <c r="R2842" i="2"/>
  <c r="R2843" i="2"/>
  <c r="R2844" i="2"/>
  <c r="R2845" i="2"/>
  <c r="R2846" i="2"/>
  <c r="R2847" i="2"/>
  <c r="R2848" i="2"/>
  <c r="R2849" i="2"/>
  <c r="R2850" i="2"/>
  <c r="R2851" i="2"/>
  <c r="R2852" i="2"/>
  <c r="R2853" i="2"/>
  <c r="R2854" i="2"/>
  <c r="R2855" i="2"/>
  <c r="R2856" i="2"/>
  <c r="R2857" i="2"/>
  <c r="R2858" i="2"/>
  <c r="R2859" i="2"/>
  <c r="R2860" i="2"/>
  <c r="R2861" i="2"/>
  <c r="R2862" i="2"/>
  <c r="R2863" i="2"/>
  <c r="R2864" i="2"/>
  <c r="R2865" i="2"/>
  <c r="R2866" i="2"/>
  <c r="R2867" i="2"/>
  <c r="R2868" i="2"/>
  <c r="R2869" i="2"/>
  <c r="R2870" i="2"/>
  <c r="R2871" i="2"/>
  <c r="R2872" i="2"/>
  <c r="R2873" i="2"/>
  <c r="R2874" i="2"/>
  <c r="R2875" i="2"/>
  <c r="R2876" i="2"/>
  <c r="R2877" i="2"/>
  <c r="R2878" i="2"/>
  <c r="R2879" i="2"/>
  <c r="R2880" i="2"/>
  <c r="R2881" i="2"/>
  <c r="R2882" i="2"/>
  <c r="R2883" i="2"/>
  <c r="R2884" i="2"/>
  <c r="R2885" i="2"/>
  <c r="R2886" i="2"/>
  <c r="R2887" i="2"/>
  <c r="R2888" i="2"/>
  <c r="R2889" i="2"/>
  <c r="R2890" i="2"/>
  <c r="R2891" i="2"/>
  <c r="R2892" i="2"/>
  <c r="R2893" i="2"/>
  <c r="R2894" i="2"/>
  <c r="R2895" i="2"/>
  <c r="R2896" i="2"/>
  <c r="R2897" i="2"/>
  <c r="R2898" i="2"/>
  <c r="R2899" i="2"/>
  <c r="R2900" i="2"/>
  <c r="R2901" i="2"/>
  <c r="R2902" i="2"/>
  <c r="R2903" i="2"/>
  <c r="R2904" i="2"/>
  <c r="R2905" i="2"/>
  <c r="R2906" i="2"/>
  <c r="R2907" i="2"/>
  <c r="R2908" i="2"/>
  <c r="R2909" i="2"/>
  <c r="R2910" i="2"/>
  <c r="R2911" i="2"/>
  <c r="R2912" i="2"/>
  <c r="R2913" i="2"/>
  <c r="R2914" i="2"/>
  <c r="R2915" i="2"/>
  <c r="R2916" i="2"/>
  <c r="R2917" i="2"/>
  <c r="R2918" i="2"/>
  <c r="R2919" i="2"/>
  <c r="R2920" i="2"/>
  <c r="R2921" i="2"/>
  <c r="R2922" i="2"/>
  <c r="R2923" i="2"/>
  <c r="R2924" i="2"/>
  <c r="R2925" i="2"/>
  <c r="R2926" i="2"/>
  <c r="R2927" i="2"/>
  <c r="R2928" i="2"/>
  <c r="R2929" i="2"/>
  <c r="R2930" i="2"/>
  <c r="R2931" i="2"/>
  <c r="R2932" i="2"/>
  <c r="R2933" i="2"/>
  <c r="R2934" i="2"/>
  <c r="R2935" i="2"/>
  <c r="R2936" i="2"/>
  <c r="R2937" i="2"/>
  <c r="R2938" i="2"/>
  <c r="R2939" i="2"/>
  <c r="R2940" i="2"/>
  <c r="R2941" i="2"/>
  <c r="R2942" i="2"/>
  <c r="R2943" i="2"/>
  <c r="R2944" i="2"/>
  <c r="R2945" i="2"/>
  <c r="R2946" i="2"/>
  <c r="R2947" i="2"/>
  <c r="R2948" i="2"/>
  <c r="R2949" i="2"/>
  <c r="R2950" i="2"/>
  <c r="R2951" i="2"/>
  <c r="R2952" i="2"/>
  <c r="R2953" i="2"/>
  <c r="R2954" i="2"/>
  <c r="R2955" i="2"/>
  <c r="R2956" i="2"/>
  <c r="R2957" i="2"/>
  <c r="R2958" i="2"/>
  <c r="R2959" i="2"/>
  <c r="R2960" i="2"/>
  <c r="R2961" i="2"/>
  <c r="R2962" i="2"/>
  <c r="R2963" i="2"/>
  <c r="R2964" i="2"/>
  <c r="R2965" i="2"/>
  <c r="R2966" i="2"/>
  <c r="R2967" i="2"/>
  <c r="R2968" i="2"/>
  <c r="R2969" i="2"/>
  <c r="R2970" i="2"/>
  <c r="R2971" i="2"/>
  <c r="R2972" i="2"/>
  <c r="R2973" i="2"/>
  <c r="R2974" i="2"/>
  <c r="R2975" i="2"/>
  <c r="R2976" i="2"/>
  <c r="R2977" i="2"/>
  <c r="R2978" i="2"/>
  <c r="R2979" i="2"/>
  <c r="R2980" i="2"/>
  <c r="R2981" i="2"/>
  <c r="R2982" i="2"/>
  <c r="R2983" i="2"/>
  <c r="R2984" i="2"/>
  <c r="R2985" i="2"/>
  <c r="R2986" i="2"/>
  <c r="R2987" i="2"/>
  <c r="R2988" i="2"/>
  <c r="R2989" i="2"/>
  <c r="R2990" i="2"/>
  <c r="R2991" i="2"/>
  <c r="R2992" i="2"/>
  <c r="R2993" i="2"/>
  <c r="R2994" i="2"/>
  <c r="R2995" i="2"/>
  <c r="R2996" i="2"/>
  <c r="R2997" i="2"/>
  <c r="R2998" i="2"/>
  <c r="R2999" i="2"/>
  <c r="R3000" i="2"/>
  <c r="R3001" i="2"/>
  <c r="R3002" i="2"/>
  <c r="R3003" i="2"/>
  <c r="R3004" i="2"/>
  <c r="R3005" i="2"/>
  <c r="R3006" i="2"/>
  <c r="R3007" i="2"/>
  <c r="R3008" i="2"/>
  <c r="R3009" i="2"/>
  <c r="R3010" i="2"/>
  <c r="R3011" i="2"/>
  <c r="R3012" i="2"/>
  <c r="R3013" i="2"/>
  <c r="R3014" i="2"/>
  <c r="R3015" i="2"/>
  <c r="R3016" i="2"/>
  <c r="R3017" i="2"/>
  <c r="R3018" i="2"/>
  <c r="R3019" i="2"/>
  <c r="R3020" i="2"/>
  <c r="R3021" i="2"/>
  <c r="R3022" i="2"/>
  <c r="R3023" i="2"/>
  <c r="R3024" i="2"/>
  <c r="R3025" i="2"/>
  <c r="R3026" i="2"/>
  <c r="R3027" i="2"/>
  <c r="R3028" i="2"/>
  <c r="R3029" i="2"/>
  <c r="R3030" i="2"/>
  <c r="R3031" i="2"/>
  <c r="R3032" i="2"/>
  <c r="R3033" i="2"/>
  <c r="R3034" i="2"/>
  <c r="R3035" i="2"/>
  <c r="R3036" i="2"/>
  <c r="R3037" i="2"/>
  <c r="R3038" i="2"/>
  <c r="R3039" i="2"/>
  <c r="R3040" i="2"/>
  <c r="R3041" i="2"/>
  <c r="R3042" i="2"/>
  <c r="R3043" i="2"/>
  <c r="R3044" i="2"/>
  <c r="R3045" i="2"/>
  <c r="R3046" i="2"/>
  <c r="R3047" i="2"/>
  <c r="R3048" i="2"/>
  <c r="R3049" i="2"/>
  <c r="R3050" i="2"/>
  <c r="R3051" i="2"/>
  <c r="R3052" i="2"/>
  <c r="R3053" i="2"/>
  <c r="R3054" i="2"/>
  <c r="R3055" i="2"/>
  <c r="R3056" i="2"/>
  <c r="R3057" i="2"/>
  <c r="R3058" i="2"/>
  <c r="R3059" i="2"/>
  <c r="R3060" i="2"/>
  <c r="R3061" i="2"/>
  <c r="R3062" i="2"/>
  <c r="R3063" i="2"/>
  <c r="R3064" i="2"/>
  <c r="R3065" i="2"/>
  <c r="R3066" i="2"/>
  <c r="R3067" i="2"/>
  <c r="R3068" i="2"/>
  <c r="R3069" i="2"/>
  <c r="R3070" i="2"/>
  <c r="R3071" i="2"/>
  <c r="R3072" i="2"/>
  <c r="R3073" i="2"/>
  <c r="R3074" i="2"/>
  <c r="R3075" i="2"/>
  <c r="R3076" i="2"/>
  <c r="R3077" i="2"/>
  <c r="R3078" i="2"/>
  <c r="R3079" i="2"/>
  <c r="R3080" i="2"/>
  <c r="R3081" i="2"/>
  <c r="R3082" i="2"/>
  <c r="R3083" i="2"/>
  <c r="R3084" i="2"/>
  <c r="R3085" i="2"/>
  <c r="R3086" i="2"/>
  <c r="R3087" i="2"/>
  <c r="R3088" i="2"/>
  <c r="R3089" i="2"/>
  <c r="R3090" i="2"/>
  <c r="R3091" i="2"/>
  <c r="R3092" i="2"/>
  <c r="R3093" i="2"/>
  <c r="R3094" i="2"/>
  <c r="R3095" i="2"/>
  <c r="R3096" i="2"/>
  <c r="R3097" i="2"/>
  <c r="R3098" i="2"/>
  <c r="R3099" i="2"/>
  <c r="R3100" i="2"/>
  <c r="R3101" i="2"/>
  <c r="R3102" i="2"/>
  <c r="R3103" i="2"/>
  <c r="R3104" i="2"/>
  <c r="R3105" i="2"/>
  <c r="R3106" i="2"/>
  <c r="R3107" i="2"/>
  <c r="R3108" i="2"/>
  <c r="R3109" i="2"/>
  <c r="R3110" i="2"/>
  <c r="R3111" i="2"/>
  <c r="R3112" i="2"/>
  <c r="R3113" i="2"/>
  <c r="R3114" i="2"/>
  <c r="R3115" i="2"/>
  <c r="R3116" i="2"/>
  <c r="R3117" i="2"/>
  <c r="R3118" i="2"/>
  <c r="R3119" i="2"/>
  <c r="R3120" i="2"/>
  <c r="R3121" i="2"/>
  <c r="R3122" i="2"/>
  <c r="R3123" i="2"/>
  <c r="R3124" i="2"/>
  <c r="R3125" i="2"/>
  <c r="R3126" i="2"/>
  <c r="R3127" i="2"/>
  <c r="R3128" i="2"/>
  <c r="R3129" i="2"/>
  <c r="R3130" i="2"/>
  <c r="R3131" i="2"/>
  <c r="R3132" i="2"/>
  <c r="R3133" i="2"/>
  <c r="R3134" i="2"/>
  <c r="R3135" i="2"/>
  <c r="R3136" i="2"/>
  <c r="R3137" i="2"/>
  <c r="R3138" i="2"/>
  <c r="R3139" i="2"/>
  <c r="R3140" i="2"/>
  <c r="R3141" i="2"/>
  <c r="R3142" i="2"/>
  <c r="R3143" i="2"/>
  <c r="R3144" i="2"/>
  <c r="R3145" i="2"/>
  <c r="R3146" i="2"/>
  <c r="R3147" i="2"/>
  <c r="R3148" i="2"/>
  <c r="R3149" i="2"/>
  <c r="R3150" i="2"/>
  <c r="R3151" i="2"/>
  <c r="R3152" i="2"/>
  <c r="R3153" i="2"/>
  <c r="R3154" i="2"/>
  <c r="R3155" i="2"/>
  <c r="R3156" i="2"/>
  <c r="R3157" i="2"/>
  <c r="R3158" i="2"/>
  <c r="R3159" i="2"/>
  <c r="R3160" i="2"/>
  <c r="R3161" i="2"/>
  <c r="R3162" i="2"/>
  <c r="R3163" i="2"/>
  <c r="R3164" i="2"/>
  <c r="R3165" i="2"/>
  <c r="R3166" i="2"/>
  <c r="R3167" i="2"/>
  <c r="R3168" i="2"/>
  <c r="R3169" i="2"/>
  <c r="R3170" i="2"/>
  <c r="R3171" i="2"/>
  <c r="R3172" i="2"/>
  <c r="R3173" i="2"/>
  <c r="R3174" i="2"/>
  <c r="R3175" i="2"/>
  <c r="R3176" i="2"/>
  <c r="R3177" i="2"/>
  <c r="R3178" i="2"/>
  <c r="R3179" i="2"/>
  <c r="R3180" i="2"/>
  <c r="R3181" i="2"/>
  <c r="R3182" i="2"/>
  <c r="R3183" i="2"/>
  <c r="R3184" i="2"/>
  <c r="R3185" i="2"/>
  <c r="R3186" i="2"/>
  <c r="R3187" i="2"/>
  <c r="R3188" i="2"/>
  <c r="R3189" i="2"/>
  <c r="R3190" i="2"/>
  <c r="R3191" i="2"/>
  <c r="R3192" i="2"/>
  <c r="R3193" i="2"/>
  <c r="R3194" i="2"/>
  <c r="R3195" i="2"/>
  <c r="R3196" i="2"/>
  <c r="R3197" i="2"/>
  <c r="R3198" i="2"/>
  <c r="R3199" i="2"/>
  <c r="R3200" i="2"/>
  <c r="R3201" i="2"/>
  <c r="R3202" i="2"/>
  <c r="R3203" i="2"/>
  <c r="R3204" i="2"/>
  <c r="R3205" i="2"/>
  <c r="R3206" i="2"/>
  <c r="R3207" i="2"/>
  <c r="R3208" i="2"/>
  <c r="R3209" i="2"/>
  <c r="R3210" i="2"/>
  <c r="R3211" i="2"/>
  <c r="R3212" i="2"/>
  <c r="R3213" i="2"/>
  <c r="R3214" i="2"/>
  <c r="R3215" i="2"/>
  <c r="R3216" i="2"/>
  <c r="R3217" i="2"/>
  <c r="R3218" i="2"/>
  <c r="R3219" i="2"/>
  <c r="R3220" i="2"/>
  <c r="R3221" i="2"/>
  <c r="R3222" i="2"/>
  <c r="R3223" i="2"/>
  <c r="R3224" i="2"/>
  <c r="R3225" i="2"/>
  <c r="R3226" i="2"/>
  <c r="R3227" i="2"/>
  <c r="R3228" i="2"/>
  <c r="R3229" i="2"/>
  <c r="R3230" i="2"/>
  <c r="R3231" i="2"/>
  <c r="R3232" i="2"/>
  <c r="R3233" i="2"/>
  <c r="R3234" i="2"/>
  <c r="R3235" i="2"/>
  <c r="R3236" i="2"/>
  <c r="R3237" i="2"/>
  <c r="R3238" i="2"/>
  <c r="R3239" i="2"/>
  <c r="R3240" i="2"/>
  <c r="R3241" i="2"/>
  <c r="R3242" i="2"/>
  <c r="R3243" i="2"/>
  <c r="R3244" i="2"/>
  <c r="R3245" i="2"/>
  <c r="R3246" i="2"/>
  <c r="R3247" i="2"/>
  <c r="R3248" i="2"/>
  <c r="R3249" i="2"/>
  <c r="R3250" i="2"/>
  <c r="R3251" i="2"/>
  <c r="R3252" i="2"/>
  <c r="R3253" i="2"/>
  <c r="R3254" i="2"/>
  <c r="R3255" i="2"/>
  <c r="R3256" i="2"/>
  <c r="R3257" i="2"/>
  <c r="R3258" i="2"/>
  <c r="R3259" i="2"/>
  <c r="R3260" i="2"/>
  <c r="R3261" i="2"/>
  <c r="R3262" i="2"/>
  <c r="R3263" i="2"/>
  <c r="R3264" i="2"/>
  <c r="R3265" i="2"/>
  <c r="R3266" i="2"/>
  <c r="R3267" i="2"/>
  <c r="R3268" i="2"/>
  <c r="R3269" i="2"/>
  <c r="R3270" i="2"/>
  <c r="R3271" i="2"/>
  <c r="R3272" i="2"/>
  <c r="R3273" i="2"/>
  <c r="R3274" i="2"/>
  <c r="R3275" i="2"/>
  <c r="R3276" i="2"/>
  <c r="R3277" i="2"/>
  <c r="R3278" i="2"/>
  <c r="R3279" i="2"/>
  <c r="R3280" i="2"/>
  <c r="R3281" i="2"/>
  <c r="R3282" i="2"/>
  <c r="R3283" i="2"/>
  <c r="R3284" i="2"/>
  <c r="R3285" i="2"/>
  <c r="R3286" i="2"/>
  <c r="R3287" i="2"/>
  <c r="R3288" i="2"/>
  <c r="R3289" i="2"/>
  <c r="R3290" i="2"/>
  <c r="R3291" i="2"/>
  <c r="R3292" i="2"/>
  <c r="R3293" i="2"/>
  <c r="R3294" i="2"/>
  <c r="R3295" i="2"/>
  <c r="R3296" i="2"/>
  <c r="R3297" i="2"/>
  <c r="R3298" i="2"/>
  <c r="R3299" i="2"/>
  <c r="R3300" i="2"/>
  <c r="R3301" i="2"/>
  <c r="R3302" i="2"/>
  <c r="R3303" i="2"/>
  <c r="R3304" i="2"/>
  <c r="R3305" i="2"/>
  <c r="R3306" i="2"/>
  <c r="R3307" i="2"/>
  <c r="R3308" i="2"/>
  <c r="R3309" i="2"/>
  <c r="R3310" i="2"/>
  <c r="R3311" i="2"/>
  <c r="R3312" i="2"/>
  <c r="R3313" i="2"/>
  <c r="R3314" i="2"/>
  <c r="R3315" i="2"/>
  <c r="R3316" i="2"/>
  <c r="R3317" i="2"/>
  <c r="R3318" i="2"/>
  <c r="R3319" i="2"/>
  <c r="R3320" i="2"/>
  <c r="R3321" i="2"/>
  <c r="R3322" i="2"/>
  <c r="R3323" i="2"/>
  <c r="R3324" i="2"/>
  <c r="R3325" i="2"/>
  <c r="R3326" i="2"/>
  <c r="R3327" i="2"/>
  <c r="R3328" i="2"/>
  <c r="R3329" i="2"/>
  <c r="R3330" i="2"/>
  <c r="R3331" i="2"/>
  <c r="R3332" i="2"/>
  <c r="R3333" i="2"/>
  <c r="R3334" i="2"/>
  <c r="R3335" i="2"/>
  <c r="R3336" i="2"/>
  <c r="R3337" i="2"/>
  <c r="R3338" i="2"/>
  <c r="R3339" i="2"/>
  <c r="R3340" i="2"/>
  <c r="R3341" i="2"/>
  <c r="R3342" i="2"/>
  <c r="R3343" i="2"/>
  <c r="R3344" i="2"/>
  <c r="R3345" i="2"/>
  <c r="R3346" i="2"/>
  <c r="R3347" i="2"/>
  <c r="R3348" i="2"/>
  <c r="R3349" i="2"/>
  <c r="R3350" i="2"/>
  <c r="R3351" i="2"/>
  <c r="R3352" i="2"/>
  <c r="R3353" i="2"/>
  <c r="R3354" i="2"/>
  <c r="R3355" i="2"/>
  <c r="R3356" i="2"/>
  <c r="R3357" i="2"/>
  <c r="R3358" i="2"/>
  <c r="R3359" i="2"/>
  <c r="R3360" i="2"/>
  <c r="R3361" i="2"/>
  <c r="R3362" i="2"/>
  <c r="R3363" i="2"/>
  <c r="R3364" i="2"/>
  <c r="R3365" i="2"/>
  <c r="R3366" i="2"/>
  <c r="R3367" i="2"/>
  <c r="R3368" i="2"/>
  <c r="R3369" i="2"/>
  <c r="R3370" i="2"/>
  <c r="R3371" i="2"/>
  <c r="R3372" i="2"/>
  <c r="R3373" i="2"/>
  <c r="R3374" i="2"/>
  <c r="R3375" i="2"/>
  <c r="R3376" i="2"/>
  <c r="R3377" i="2"/>
  <c r="R3378" i="2"/>
  <c r="R3379" i="2"/>
  <c r="R3380" i="2"/>
  <c r="R3381" i="2"/>
  <c r="R3382" i="2"/>
  <c r="R3383" i="2"/>
  <c r="R3384" i="2"/>
  <c r="R3385" i="2"/>
  <c r="R3386" i="2"/>
  <c r="R3387" i="2"/>
  <c r="R3388" i="2"/>
  <c r="R3389" i="2"/>
  <c r="R3390" i="2"/>
  <c r="R3391" i="2"/>
  <c r="R3392" i="2"/>
  <c r="R3393" i="2"/>
  <c r="R3394" i="2"/>
  <c r="R3395" i="2"/>
  <c r="R3396" i="2"/>
  <c r="R3397" i="2"/>
  <c r="R3398" i="2"/>
  <c r="R3399" i="2"/>
  <c r="R3400" i="2"/>
  <c r="R3401" i="2"/>
  <c r="R3402" i="2"/>
  <c r="R3403" i="2"/>
  <c r="R3404" i="2"/>
  <c r="R3405" i="2"/>
  <c r="R3406" i="2"/>
  <c r="R3407" i="2"/>
  <c r="R3408" i="2"/>
  <c r="R3409" i="2"/>
  <c r="R3410" i="2"/>
  <c r="R3411" i="2"/>
  <c r="R3412" i="2"/>
  <c r="R3413" i="2"/>
  <c r="R3414" i="2"/>
  <c r="R3415" i="2"/>
  <c r="R3416" i="2"/>
  <c r="R3417" i="2"/>
  <c r="R3418" i="2"/>
  <c r="R3419" i="2"/>
  <c r="R3420" i="2"/>
  <c r="R3421" i="2"/>
  <c r="R3422" i="2"/>
  <c r="R3423" i="2"/>
  <c r="R3424" i="2"/>
  <c r="R3425" i="2"/>
  <c r="R3426" i="2"/>
  <c r="R3427" i="2"/>
  <c r="R3428" i="2"/>
  <c r="R3429" i="2"/>
  <c r="R3430" i="2"/>
  <c r="R3431" i="2"/>
  <c r="R3432" i="2"/>
  <c r="R3433" i="2"/>
  <c r="R3434" i="2"/>
  <c r="R3435" i="2"/>
  <c r="R3436" i="2"/>
  <c r="R3437" i="2"/>
  <c r="R3438" i="2"/>
  <c r="R3439" i="2"/>
  <c r="R3440" i="2"/>
  <c r="R3441" i="2"/>
  <c r="R3442" i="2"/>
  <c r="R3443" i="2"/>
  <c r="R3444" i="2"/>
  <c r="R3445" i="2"/>
  <c r="R3446" i="2"/>
  <c r="R3447" i="2"/>
  <c r="R3448" i="2"/>
  <c r="R3449" i="2"/>
  <c r="R3450" i="2"/>
  <c r="R3451" i="2"/>
  <c r="R3452" i="2"/>
  <c r="R3453" i="2"/>
  <c r="R3454" i="2"/>
  <c r="R3455" i="2"/>
  <c r="R3456" i="2"/>
  <c r="R3457" i="2"/>
  <c r="R3458" i="2"/>
  <c r="R3459" i="2"/>
  <c r="R3460" i="2"/>
  <c r="R3461" i="2"/>
  <c r="R3462" i="2"/>
  <c r="R3463" i="2"/>
  <c r="R3464" i="2"/>
  <c r="R3465" i="2"/>
  <c r="R3466" i="2"/>
  <c r="R3467" i="2"/>
  <c r="R3468" i="2"/>
  <c r="R3469" i="2"/>
  <c r="R3470" i="2"/>
  <c r="R3471" i="2"/>
  <c r="R3472" i="2"/>
  <c r="R3473" i="2"/>
  <c r="R3474" i="2"/>
  <c r="R3475" i="2"/>
  <c r="R3476" i="2"/>
  <c r="R3477" i="2"/>
  <c r="R3478" i="2"/>
  <c r="R3479" i="2"/>
  <c r="R3480" i="2"/>
  <c r="R3481" i="2"/>
  <c r="R3482" i="2"/>
  <c r="R3483" i="2"/>
  <c r="R3484" i="2"/>
  <c r="R3485" i="2"/>
  <c r="R3486" i="2"/>
  <c r="R3487" i="2"/>
  <c r="R3488" i="2"/>
  <c r="R3489" i="2"/>
  <c r="R3490" i="2"/>
  <c r="R3491" i="2"/>
  <c r="R3492" i="2"/>
  <c r="R3493" i="2"/>
  <c r="R3494" i="2"/>
  <c r="R3495" i="2"/>
  <c r="R3496" i="2"/>
  <c r="R3497" i="2"/>
  <c r="R3498" i="2"/>
  <c r="R3499" i="2"/>
  <c r="R3500" i="2"/>
  <c r="R3501" i="2"/>
  <c r="R3502" i="2"/>
  <c r="R3503" i="2"/>
  <c r="R3504" i="2"/>
  <c r="R3505" i="2"/>
  <c r="R3506" i="2"/>
  <c r="R3507" i="2"/>
  <c r="R3508" i="2"/>
  <c r="R3509" i="2"/>
  <c r="R3510" i="2"/>
  <c r="R3511" i="2"/>
  <c r="R3512" i="2"/>
  <c r="R3513" i="2"/>
  <c r="R3514" i="2"/>
  <c r="R3515" i="2"/>
  <c r="R3516" i="2"/>
  <c r="R3517" i="2"/>
  <c r="R3518" i="2"/>
  <c r="R3519" i="2"/>
  <c r="R3520" i="2"/>
  <c r="R3521" i="2"/>
  <c r="R3522" i="2"/>
  <c r="R3523" i="2"/>
  <c r="R3524" i="2"/>
  <c r="R3525" i="2"/>
  <c r="R3526" i="2"/>
  <c r="R3527" i="2"/>
  <c r="R3528" i="2"/>
  <c r="R3529" i="2"/>
  <c r="R3530" i="2"/>
  <c r="R3531" i="2"/>
  <c r="R3532" i="2"/>
  <c r="R3533" i="2"/>
  <c r="R3534" i="2"/>
  <c r="R3535" i="2"/>
  <c r="R3536" i="2"/>
  <c r="R3537" i="2"/>
  <c r="R3538" i="2"/>
  <c r="R3539" i="2"/>
  <c r="R3540" i="2"/>
  <c r="R3541" i="2"/>
  <c r="R3542" i="2"/>
  <c r="R3543" i="2"/>
  <c r="R3544" i="2"/>
  <c r="R3545" i="2"/>
  <c r="R3546" i="2"/>
  <c r="R3547" i="2"/>
  <c r="R3548" i="2"/>
  <c r="R3549" i="2"/>
  <c r="R3550" i="2"/>
  <c r="R3551" i="2"/>
  <c r="R3552" i="2"/>
  <c r="R3553" i="2"/>
  <c r="R3554" i="2"/>
  <c r="R3555" i="2"/>
  <c r="R3556" i="2"/>
  <c r="R3557" i="2"/>
  <c r="R3558" i="2"/>
  <c r="R3559" i="2"/>
  <c r="R3560" i="2"/>
  <c r="R3561" i="2"/>
  <c r="R3562" i="2"/>
  <c r="R3563" i="2"/>
  <c r="R3564" i="2"/>
  <c r="R3565" i="2"/>
  <c r="R3566" i="2"/>
  <c r="R3567" i="2"/>
  <c r="R3568" i="2"/>
  <c r="R3569" i="2"/>
  <c r="R3570" i="2"/>
  <c r="R3571" i="2"/>
  <c r="R3572" i="2"/>
  <c r="R3573" i="2"/>
  <c r="R3574" i="2"/>
  <c r="R3575" i="2"/>
  <c r="R3576" i="2"/>
  <c r="R3577" i="2"/>
  <c r="R3578" i="2"/>
  <c r="R3579" i="2"/>
  <c r="R3580" i="2"/>
  <c r="R3581" i="2"/>
  <c r="R3582" i="2"/>
  <c r="R3583" i="2"/>
  <c r="R3584" i="2"/>
  <c r="R3585" i="2"/>
  <c r="R3586" i="2"/>
  <c r="R3587" i="2"/>
  <c r="R3588" i="2"/>
  <c r="R3589" i="2"/>
  <c r="R3590" i="2"/>
  <c r="R3591" i="2"/>
  <c r="R3592" i="2"/>
  <c r="R3593" i="2"/>
  <c r="R3594" i="2"/>
  <c r="R3595" i="2"/>
  <c r="R3596" i="2"/>
  <c r="R3597" i="2"/>
  <c r="R3598" i="2"/>
  <c r="R3599" i="2"/>
  <c r="R3600" i="2"/>
  <c r="R3601" i="2"/>
  <c r="R3602" i="2"/>
  <c r="R3603" i="2"/>
  <c r="R3604" i="2"/>
  <c r="R3605" i="2"/>
  <c r="R3606" i="2"/>
  <c r="R3607" i="2"/>
  <c r="R3608" i="2"/>
  <c r="R3609" i="2"/>
  <c r="R3610" i="2"/>
  <c r="R3611" i="2"/>
  <c r="R3612" i="2"/>
  <c r="R3613" i="2"/>
  <c r="R3614" i="2"/>
  <c r="R3615" i="2"/>
  <c r="R3616" i="2"/>
  <c r="R3617" i="2"/>
  <c r="R3618" i="2"/>
  <c r="R3619" i="2"/>
  <c r="R3620" i="2"/>
  <c r="R3621" i="2"/>
  <c r="R3622" i="2"/>
  <c r="R3623" i="2"/>
  <c r="R3624" i="2"/>
  <c r="R3625" i="2"/>
  <c r="R3626" i="2"/>
  <c r="R3627" i="2"/>
  <c r="R3628" i="2"/>
  <c r="R3629" i="2"/>
  <c r="R3630" i="2"/>
  <c r="R3631" i="2"/>
  <c r="R3632" i="2"/>
  <c r="R3633" i="2"/>
  <c r="R3634" i="2"/>
  <c r="R3635" i="2"/>
  <c r="R3636" i="2"/>
  <c r="R3637" i="2"/>
  <c r="R3638" i="2"/>
  <c r="R3639" i="2"/>
  <c r="R3640" i="2"/>
  <c r="R3641" i="2"/>
  <c r="R3642" i="2"/>
  <c r="R3643" i="2"/>
  <c r="R3644" i="2"/>
  <c r="R3645" i="2"/>
  <c r="R3646" i="2"/>
  <c r="R3647" i="2"/>
  <c r="R3648" i="2"/>
  <c r="R3649" i="2"/>
  <c r="R3650" i="2"/>
  <c r="R3651" i="2"/>
  <c r="R3652" i="2"/>
  <c r="R3653" i="2"/>
  <c r="R3654" i="2"/>
  <c r="R3655" i="2"/>
  <c r="R3656" i="2"/>
  <c r="R3657" i="2"/>
  <c r="R3658" i="2"/>
  <c r="R3659" i="2"/>
  <c r="R3660" i="2"/>
  <c r="R3661" i="2"/>
  <c r="R3662" i="2"/>
  <c r="R3663" i="2"/>
  <c r="R3664" i="2"/>
  <c r="R3665" i="2"/>
  <c r="R3666" i="2"/>
  <c r="R3667" i="2"/>
  <c r="R3668" i="2"/>
  <c r="R3669" i="2"/>
  <c r="R3670" i="2"/>
  <c r="R3671" i="2"/>
  <c r="R3672" i="2"/>
  <c r="R3673" i="2"/>
  <c r="R3674" i="2"/>
  <c r="R3675" i="2"/>
  <c r="R3676" i="2"/>
  <c r="R3677" i="2"/>
  <c r="R3678" i="2"/>
  <c r="R3679" i="2"/>
  <c r="R3680" i="2"/>
  <c r="R3681" i="2"/>
  <c r="R3682" i="2"/>
  <c r="R3683" i="2"/>
  <c r="R3684" i="2"/>
  <c r="R3685" i="2"/>
  <c r="R3686" i="2"/>
  <c r="R3687" i="2"/>
  <c r="R3688" i="2"/>
  <c r="R3689" i="2"/>
  <c r="R3690" i="2"/>
  <c r="R3691" i="2"/>
  <c r="R3692" i="2"/>
  <c r="R3693" i="2"/>
  <c r="R3694" i="2"/>
  <c r="R3695" i="2"/>
  <c r="R3696" i="2"/>
  <c r="R3697" i="2"/>
  <c r="R3698" i="2"/>
  <c r="R3699" i="2"/>
  <c r="R3700" i="2"/>
  <c r="R3701" i="2"/>
  <c r="R3702" i="2"/>
  <c r="R3703" i="2"/>
  <c r="R3704" i="2"/>
  <c r="R3705" i="2"/>
  <c r="R3706" i="2"/>
  <c r="R3707" i="2"/>
  <c r="R3708" i="2"/>
  <c r="R3709" i="2"/>
  <c r="R3710" i="2"/>
  <c r="R3711" i="2"/>
  <c r="R3712" i="2"/>
  <c r="R3713" i="2"/>
  <c r="R3714" i="2"/>
  <c r="R3715" i="2"/>
  <c r="R3716" i="2"/>
  <c r="R3717" i="2"/>
  <c r="R3718" i="2"/>
  <c r="R3719" i="2"/>
  <c r="R3720" i="2"/>
  <c r="R3721" i="2"/>
  <c r="R3722" i="2"/>
  <c r="R3723" i="2"/>
  <c r="R3724" i="2"/>
  <c r="R3725" i="2"/>
  <c r="R3726" i="2"/>
  <c r="R3727" i="2"/>
  <c r="R3728" i="2"/>
  <c r="R3729" i="2"/>
  <c r="R3730" i="2"/>
  <c r="R3731" i="2"/>
  <c r="R3732" i="2"/>
  <c r="R3733" i="2"/>
  <c r="R3734" i="2"/>
  <c r="R3735" i="2"/>
  <c r="R3736" i="2"/>
  <c r="R3737" i="2"/>
  <c r="R3738" i="2"/>
  <c r="R3739" i="2"/>
  <c r="R3740" i="2"/>
  <c r="R3741" i="2"/>
  <c r="R3742" i="2"/>
  <c r="R3743" i="2"/>
  <c r="R3744" i="2"/>
  <c r="R3745" i="2"/>
  <c r="R3746" i="2"/>
  <c r="R3747" i="2"/>
  <c r="R3748" i="2"/>
  <c r="R3749" i="2"/>
  <c r="R3750" i="2"/>
  <c r="R3751" i="2"/>
  <c r="R3752" i="2"/>
  <c r="R3753" i="2"/>
  <c r="R3754" i="2"/>
  <c r="R3755" i="2"/>
  <c r="R3756" i="2"/>
  <c r="R3757" i="2"/>
  <c r="R3758" i="2"/>
  <c r="R3759" i="2"/>
  <c r="R3760" i="2"/>
  <c r="R3761" i="2"/>
  <c r="R3762" i="2"/>
  <c r="R3763" i="2"/>
  <c r="R3764" i="2"/>
  <c r="R3765" i="2"/>
  <c r="R3766" i="2"/>
  <c r="R3767" i="2"/>
  <c r="R3768" i="2"/>
  <c r="R3769" i="2"/>
  <c r="R3770" i="2"/>
  <c r="R3771" i="2"/>
  <c r="R3772" i="2"/>
  <c r="R3773" i="2"/>
  <c r="R3774" i="2"/>
  <c r="R3775" i="2"/>
  <c r="R3776" i="2"/>
  <c r="R3777" i="2"/>
  <c r="R3778" i="2"/>
  <c r="R3779" i="2"/>
  <c r="R3780" i="2"/>
  <c r="R3781" i="2"/>
  <c r="R3782" i="2"/>
  <c r="R3783" i="2"/>
  <c r="R3784" i="2"/>
  <c r="R3785" i="2"/>
  <c r="R3786" i="2"/>
  <c r="R3787" i="2"/>
  <c r="R3788" i="2"/>
  <c r="R3789" i="2"/>
  <c r="R3790" i="2"/>
  <c r="R3791" i="2"/>
  <c r="R3792" i="2"/>
  <c r="R3793" i="2"/>
  <c r="R3794" i="2"/>
  <c r="R3795" i="2"/>
  <c r="R3796" i="2"/>
  <c r="R3797" i="2"/>
  <c r="R3798" i="2"/>
  <c r="R3799" i="2"/>
  <c r="R3800" i="2"/>
  <c r="R3801" i="2"/>
  <c r="R3802" i="2"/>
  <c r="R3803" i="2"/>
  <c r="R3804" i="2"/>
  <c r="R3805" i="2"/>
  <c r="R3806" i="2"/>
  <c r="R3807" i="2"/>
  <c r="R3808" i="2"/>
  <c r="R3809" i="2"/>
  <c r="R3810" i="2"/>
  <c r="R3811" i="2"/>
  <c r="R3812" i="2"/>
  <c r="R3813" i="2"/>
  <c r="R3814" i="2"/>
  <c r="R3815" i="2"/>
  <c r="R3816" i="2"/>
  <c r="R3817" i="2"/>
  <c r="R3818" i="2"/>
  <c r="R3819" i="2"/>
  <c r="R3820" i="2"/>
  <c r="R3821" i="2"/>
  <c r="R3822" i="2"/>
  <c r="R3823" i="2"/>
  <c r="R3824" i="2"/>
  <c r="R3825" i="2"/>
  <c r="R3826" i="2"/>
  <c r="R3827" i="2"/>
  <c r="R3828" i="2"/>
  <c r="R3829" i="2"/>
  <c r="R3830" i="2"/>
  <c r="R3831" i="2"/>
  <c r="R3832" i="2"/>
  <c r="R3833" i="2"/>
  <c r="R3834" i="2"/>
  <c r="R3835" i="2"/>
  <c r="R3836" i="2"/>
  <c r="R3837" i="2"/>
  <c r="R3838" i="2"/>
  <c r="R3839" i="2"/>
  <c r="R3840" i="2"/>
  <c r="R3841" i="2"/>
  <c r="R3842" i="2"/>
  <c r="R3843" i="2"/>
  <c r="R3844" i="2"/>
  <c r="R3845" i="2"/>
  <c r="R3846" i="2"/>
  <c r="R3847" i="2"/>
  <c r="R3848" i="2"/>
  <c r="R3849" i="2"/>
  <c r="R3850" i="2"/>
  <c r="R3851" i="2"/>
  <c r="R3852" i="2"/>
  <c r="R3853" i="2"/>
  <c r="R3854" i="2"/>
  <c r="R3855" i="2"/>
  <c r="R3856" i="2"/>
  <c r="R3857" i="2"/>
  <c r="R3858" i="2"/>
  <c r="R3859" i="2"/>
  <c r="R3860" i="2"/>
  <c r="R3861" i="2"/>
  <c r="R3862" i="2"/>
  <c r="R3863" i="2"/>
  <c r="R3864" i="2"/>
  <c r="R3865" i="2"/>
  <c r="R3866" i="2"/>
  <c r="R3867" i="2"/>
  <c r="R3868" i="2"/>
  <c r="R3869" i="2"/>
  <c r="R3870" i="2"/>
  <c r="R3871" i="2"/>
  <c r="R3872" i="2"/>
  <c r="R3873" i="2"/>
  <c r="R3874" i="2"/>
  <c r="R3875" i="2"/>
  <c r="R3876" i="2"/>
  <c r="R3877" i="2"/>
  <c r="R3878" i="2"/>
  <c r="R3879" i="2"/>
  <c r="R3880" i="2"/>
  <c r="R3881" i="2"/>
  <c r="R3882" i="2"/>
  <c r="R3883" i="2"/>
  <c r="R3884" i="2"/>
  <c r="R3885" i="2"/>
  <c r="R3886" i="2"/>
  <c r="R3887" i="2"/>
  <c r="R3888" i="2"/>
  <c r="R3889" i="2"/>
  <c r="R3890" i="2"/>
  <c r="R3891" i="2"/>
  <c r="R3892" i="2"/>
  <c r="R3893" i="2"/>
  <c r="R3894" i="2"/>
  <c r="R3895" i="2"/>
  <c r="R3896" i="2"/>
  <c r="R3897" i="2"/>
  <c r="R3898" i="2"/>
  <c r="R3899" i="2"/>
  <c r="R3900" i="2"/>
  <c r="R3901" i="2"/>
  <c r="R3902" i="2"/>
  <c r="R3903" i="2"/>
  <c r="R3904" i="2"/>
  <c r="R3905" i="2"/>
  <c r="R3906" i="2"/>
  <c r="R3907" i="2"/>
  <c r="R3908" i="2"/>
  <c r="R3909" i="2"/>
  <c r="R3910" i="2"/>
  <c r="R3911" i="2"/>
  <c r="R3912" i="2"/>
  <c r="R3913" i="2"/>
  <c r="R3914" i="2"/>
  <c r="R3915" i="2"/>
  <c r="R3916" i="2"/>
  <c r="R3917" i="2"/>
  <c r="R3918" i="2"/>
  <c r="R3919" i="2"/>
  <c r="R3920" i="2"/>
  <c r="R3921" i="2"/>
  <c r="R3922" i="2"/>
  <c r="R3923" i="2"/>
  <c r="R3924" i="2"/>
  <c r="R3925" i="2"/>
  <c r="R3926" i="2"/>
  <c r="R3927" i="2"/>
  <c r="R3928" i="2"/>
  <c r="R3929" i="2"/>
  <c r="R3930" i="2"/>
  <c r="R3931" i="2"/>
  <c r="R3932" i="2"/>
  <c r="R3933" i="2"/>
  <c r="R3934" i="2"/>
  <c r="R3935" i="2"/>
  <c r="R3936" i="2"/>
  <c r="R3937" i="2"/>
  <c r="R3938" i="2"/>
  <c r="R3939" i="2"/>
  <c r="R3940" i="2"/>
  <c r="R3941" i="2"/>
  <c r="R3942" i="2"/>
  <c r="R3943" i="2"/>
  <c r="R3944" i="2"/>
  <c r="R3945" i="2"/>
  <c r="R3946" i="2"/>
  <c r="R3947" i="2"/>
  <c r="R3948" i="2"/>
  <c r="R3949" i="2"/>
  <c r="R3950" i="2"/>
  <c r="R3951" i="2"/>
  <c r="R3952" i="2"/>
  <c r="R3953" i="2"/>
  <c r="R3954" i="2"/>
  <c r="R3955" i="2"/>
  <c r="R3956" i="2"/>
  <c r="R3957" i="2"/>
  <c r="R3958" i="2"/>
  <c r="R3959" i="2"/>
  <c r="R3960" i="2"/>
  <c r="R3961" i="2"/>
  <c r="R3962" i="2"/>
  <c r="R3963" i="2"/>
  <c r="R3964" i="2"/>
  <c r="R3965" i="2"/>
  <c r="R3966" i="2"/>
  <c r="R3967" i="2"/>
  <c r="R3968" i="2"/>
  <c r="R3969" i="2"/>
  <c r="R3970" i="2"/>
  <c r="R3971" i="2"/>
  <c r="R3972" i="2"/>
  <c r="R3973" i="2"/>
  <c r="R3974" i="2"/>
  <c r="R3975" i="2"/>
  <c r="R3976" i="2"/>
  <c r="R3977" i="2"/>
  <c r="R3978" i="2"/>
  <c r="R3979" i="2"/>
  <c r="R3980" i="2"/>
  <c r="R3981" i="2"/>
  <c r="R3982" i="2"/>
  <c r="R3983" i="2"/>
  <c r="R3984" i="2"/>
  <c r="R3985" i="2"/>
  <c r="R3986" i="2"/>
  <c r="R3987" i="2"/>
  <c r="R3988" i="2"/>
  <c r="R3989" i="2"/>
  <c r="R3990" i="2"/>
  <c r="R3991" i="2"/>
  <c r="R3992" i="2"/>
  <c r="R3993" i="2"/>
  <c r="R3994" i="2"/>
  <c r="R3995" i="2"/>
  <c r="R3996" i="2"/>
  <c r="R3997" i="2"/>
  <c r="R3998" i="2"/>
  <c r="R3999" i="2"/>
  <c r="R4000" i="2"/>
  <c r="R4001" i="2"/>
  <c r="R4002" i="2"/>
  <c r="R4003" i="2"/>
  <c r="R4004" i="2"/>
  <c r="R4005" i="2"/>
  <c r="R4006" i="2"/>
  <c r="R4007" i="2"/>
  <c r="R4008" i="2"/>
  <c r="R4009" i="2"/>
  <c r="R4010" i="2"/>
  <c r="R4011" i="2"/>
  <c r="R4012" i="2"/>
  <c r="R4013" i="2"/>
  <c r="R4014" i="2"/>
  <c r="R4015" i="2"/>
  <c r="R4016" i="2"/>
  <c r="R4017" i="2"/>
  <c r="R4018" i="2"/>
  <c r="R4019" i="2"/>
  <c r="R4020" i="2"/>
  <c r="R4021" i="2"/>
  <c r="R4022" i="2"/>
  <c r="R4023" i="2"/>
  <c r="R4024" i="2"/>
  <c r="R4025" i="2"/>
  <c r="R4026" i="2"/>
  <c r="R4027" i="2"/>
  <c r="R4028" i="2"/>
  <c r="R4029" i="2"/>
  <c r="R4030" i="2"/>
  <c r="R4031" i="2"/>
  <c r="R4032" i="2"/>
  <c r="R4033" i="2"/>
  <c r="R4034" i="2"/>
  <c r="R4035" i="2"/>
  <c r="R4036" i="2"/>
  <c r="R4037" i="2"/>
  <c r="R4038" i="2"/>
  <c r="R4039" i="2"/>
  <c r="R4040" i="2"/>
  <c r="R4041" i="2"/>
  <c r="R4042" i="2"/>
  <c r="R4043" i="2"/>
  <c r="R4044" i="2"/>
  <c r="R4045" i="2"/>
  <c r="R4046" i="2"/>
  <c r="R4047" i="2"/>
  <c r="R4048" i="2"/>
  <c r="R4049" i="2"/>
  <c r="R4050" i="2"/>
  <c r="R4051" i="2"/>
  <c r="R4052" i="2"/>
  <c r="R4053" i="2"/>
  <c r="R4054" i="2"/>
  <c r="R4055" i="2"/>
  <c r="R4056" i="2"/>
  <c r="R4057" i="2"/>
  <c r="R4058" i="2"/>
  <c r="R4059" i="2"/>
  <c r="R4060" i="2"/>
  <c r="R4061" i="2"/>
  <c r="R4062" i="2"/>
  <c r="R4063" i="2"/>
  <c r="R4064" i="2"/>
  <c r="R4065" i="2"/>
  <c r="R4066" i="2"/>
  <c r="R4067" i="2"/>
  <c r="R4068" i="2"/>
  <c r="R4069" i="2"/>
  <c r="R4070" i="2"/>
  <c r="R4071" i="2"/>
  <c r="R4072" i="2"/>
  <c r="R4073" i="2"/>
  <c r="R4074" i="2"/>
  <c r="R4075" i="2"/>
  <c r="R4076" i="2"/>
  <c r="R4077" i="2"/>
  <c r="R4078" i="2"/>
  <c r="R4079" i="2"/>
  <c r="R4080" i="2"/>
  <c r="R4081" i="2"/>
  <c r="R4082" i="2"/>
  <c r="R4083" i="2"/>
  <c r="R4084" i="2"/>
  <c r="R4085" i="2"/>
  <c r="R4086" i="2"/>
  <c r="R4087" i="2"/>
  <c r="R4088" i="2"/>
  <c r="R4089" i="2"/>
  <c r="R4090" i="2"/>
  <c r="R4091" i="2"/>
  <c r="R4092" i="2"/>
  <c r="R4093" i="2"/>
  <c r="R4094" i="2"/>
  <c r="R4095" i="2"/>
  <c r="R4096" i="2"/>
  <c r="R4097" i="2"/>
  <c r="R4098" i="2"/>
  <c r="R4099" i="2"/>
  <c r="R4100" i="2"/>
  <c r="R4101" i="2"/>
  <c r="R4102" i="2"/>
  <c r="R4103" i="2"/>
  <c r="R4104" i="2"/>
  <c r="R4105" i="2"/>
  <c r="R4106" i="2"/>
  <c r="R4107" i="2"/>
  <c r="R4108" i="2"/>
  <c r="R4109" i="2"/>
  <c r="R4110" i="2"/>
  <c r="R4111" i="2"/>
  <c r="R4112" i="2"/>
  <c r="R4113" i="2"/>
  <c r="R4114" i="2"/>
  <c r="R4115" i="2"/>
  <c r="R4116" i="2"/>
  <c r="R4117" i="2"/>
  <c r="R4118" i="2"/>
  <c r="R4119" i="2"/>
  <c r="R4120" i="2"/>
  <c r="R4121" i="2"/>
  <c r="R4122" i="2"/>
  <c r="R4123" i="2"/>
  <c r="R4124" i="2"/>
  <c r="R4125" i="2"/>
  <c r="R4126" i="2"/>
  <c r="R4127" i="2"/>
  <c r="R4128" i="2"/>
  <c r="R4129" i="2"/>
  <c r="R4130" i="2"/>
  <c r="R4131" i="2"/>
  <c r="R4132" i="2"/>
  <c r="R4133" i="2"/>
  <c r="R4134" i="2"/>
  <c r="R4135" i="2"/>
  <c r="R4136" i="2"/>
  <c r="R4137" i="2"/>
  <c r="R4138" i="2"/>
  <c r="R4139" i="2"/>
  <c r="R4140" i="2"/>
  <c r="R4141" i="2"/>
  <c r="R4142" i="2"/>
  <c r="R4143" i="2"/>
  <c r="R4144" i="2"/>
  <c r="R4145" i="2"/>
  <c r="R4146" i="2"/>
  <c r="R4147" i="2"/>
  <c r="R4148" i="2"/>
  <c r="R4149" i="2"/>
  <c r="R4150" i="2"/>
  <c r="R4151" i="2"/>
  <c r="R4152" i="2"/>
  <c r="R4153" i="2"/>
  <c r="R4154" i="2"/>
  <c r="R4155" i="2"/>
  <c r="R4156" i="2"/>
  <c r="R4157" i="2"/>
  <c r="R4158" i="2"/>
  <c r="R4159" i="2"/>
  <c r="R4160" i="2"/>
  <c r="R4161" i="2"/>
  <c r="R4162" i="2"/>
  <c r="R4163" i="2"/>
  <c r="R4164" i="2"/>
  <c r="R4165" i="2"/>
  <c r="R4166" i="2"/>
  <c r="R4167" i="2"/>
  <c r="R4168" i="2"/>
  <c r="R4169" i="2"/>
  <c r="R4170" i="2"/>
  <c r="R4171" i="2"/>
  <c r="R4172" i="2"/>
  <c r="R4173" i="2"/>
  <c r="R4174" i="2"/>
  <c r="R4175" i="2"/>
  <c r="R4176" i="2"/>
  <c r="R4177" i="2"/>
  <c r="R4178" i="2"/>
  <c r="R4179" i="2"/>
  <c r="R4180" i="2"/>
  <c r="R4181" i="2"/>
  <c r="R4182" i="2"/>
  <c r="R4183" i="2"/>
  <c r="R4184" i="2"/>
  <c r="R4185" i="2"/>
  <c r="R4186" i="2"/>
  <c r="R4187" i="2"/>
  <c r="R4188" i="2"/>
  <c r="R4189" i="2"/>
  <c r="R4190" i="2"/>
  <c r="R4191" i="2"/>
  <c r="R4192" i="2"/>
  <c r="R4193" i="2"/>
  <c r="R4194" i="2"/>
  <c r="R4195" i="2"/>
  <c r="R4196" i="2"/>
  <c r="R4197" i="2"/>
  <c r="R4198" i="2"/>
  <c r="R4199" i="2"/>
  <c r="R4200" i="2"/>
  <c r="R4201" i="2"/>
  <c r="R4202" i="2"/>
  <c r="R4203" i="2"/>
  <c r="R4204" i="2"/>
  <c r="R4205" i="2"/>
  <c r="R4206" i="2"/>
  <c r="R4207" i="2"/>
  <c r="R4208" i="2"/>
  <c r="R4209" i="2"/>
  <c r="R4210" i="2"/>
  <c r="R4211" i="2"/>
  <c r="R4212" i="2"/>
  <c r="R4213" i="2"/>
  <c r="R4214" i="2"/>
  <c r="R4215" i="2"/>
  <c r="R4216" i="2"/>
  <c r="R4217" i="2"/>
  <c r="R4218" i="2"/>
  <c r="R4219" i="2"/>
  <c r="R4220" i="2"/>
  <c r="R4221" i="2"/>
  <c r="R4222" i="2"/>
  <c r="R4223" i="2"/>
  <c r="R4224" i="2"/>
  <c r="R4225" i="2"/>
  <c r="R4226" i="2"/>
  <c r="R4227" i="2"/>
  <c r="R4228" i="2"/>
  <c r="R4229" i="2"/>
  <c r="R4230" i="2"/>
  <c r="R4231" i="2"/>
  <c r="R4232" i="2"/>
  <c r="R4233" i="2"/>
  <c r="R4234" i="2"/>
  <c r="R4235" i="2"/>
  <c r="R4236" i="2"/>
  <c r="R4237" i="2"/>
  <c r="R4238" i="2"/>
  <c r="R4239" i="2"/>
  <c r="R4240" i="2"/>
  <c r="R4241" i="2"/>
  <c r="R4242" i="2"/>
  <c r="R4243" i="2"/>
  <c r="R4244" i="2"/>
  <c r="R4245" i="2"/>
  <c r="R4246" i="2"/>
  <c r="R4247" i="2"/>
  <c r="R4248" i="2"/>
  <c r="R4249" i="2"/>
  <c r="R4250" i="2"/>
  <c r="R4251" i="2"/>
  <c r="R4252" i="2"/>
  <c r="R4253" i="2"/>
  <c r="R4254" i="2"/>
  <c r="R4255" i="2"/>
  <c r="R4256" i="2"/>
  <c r="R4257" i="2"/>
  <c r="R4258" i="2"/>
  <c r="R4259" i="2"/>
  <c r="R4260" i="2"/>
  <c r="R4261" i="2"/>
  <c r="R4262" i="2"/>
  <c r="R4263" i="2"/>
  <c r="R4264" i="2"/>
  <c r="R4265" i="2"/>
  <c r="R4266" i="2"/>
  <c r="R4267" i="2"/>
  <c r="R4268" i="2"/>
  <c r="R4269" i="2"/>
  <c r="R4270" i="2"/>
  <c r="R4271" i="2"/>
  <c r="R4272" i="2"/>
  <c r="R4273" i="2"/>
  <c r="R4274" i="2"/>
  <c r="R4275" i="2"/>
  <c r="R4276" i="2"/>
  <c r="R4277" i="2"/>
  <c r="R4278" i="2"/>
  <c r="R4279" i="2"/>
  <c r="R4280" i="2"/>
  <c r="R4281" i="2"/>
  <c r="R4282" i="2"/>
  <c r="R4283" i="2"/>
  <c r="R4284" i="2"/>
  <c r="R4285" i="2"/>
  <c r="R4286" i="2"/>
  <c r="R4287" i="2"/>
  <c r="R4288" i="2"/>
  <c r="R4289" i="2"/>
  <c r="R4290" i="2"/>
  <c r="R4291" i="2"/>
  <c r="R4292" i="2"/>
  <c r="R4293" i="2"/>
  <c r="R4294" i="2"/>
  <c r="R4295" i="2"/>
  <c r="R4296" i="2"/>
  <c r="R4297" i="2"/>
  <c r="R4298" i="2"/>
  <c r="R4299" i="2"/>
  <c r="R4300" i="2"/>
  <c r="R4301" i="2"/>
  <c r="R4302" i="2"/>
  <c r="R4303" i="2"/>
  <c r="R4304" i="2"/>
  <c r="R4305" i="2"/>
  <c r="R4306" i="2"/>
  <c r="R4307" i="2"/>
  <c r="R4308" i="2"/>
  <c r="R4309" i="2"/>
  <c r="R4310" i="2"/>
  <c r="R4311" i="2"/>
  <c r="R4312" i="2"/>
  <c r="R4313" i="2"/>
  <c r="R4314" i="2"/>
  <c r="R4315" i="2"/>
  <c r="R4316" i="2"/>
  <c r="R4317" i="2"/>
  <c r="R4318" i="2"/>
  <c r="R4319" i="2"/>
  <c r="R4320" i="2"/>
  <c r="R4321" i="2"/>
  <c r="R4322" i="2"/>
  <c r="R4323" i="2"/>
  <c r="R4324" i="2"/>
  <c r="R4325" i="2"/>
  <c r="R4326" i="2"/>
  <c r="R4327" i="2"/>
  <c r="R4328" i="2"/>
  <c r="R4329" i="2"/>
  <c r="R4330" i="2"/>
  <c r="R4331" i="2"/>
  <c r="R4332" i="2"/>
  <c r="R4333" i="2"/>
  <c r="R4334" i="2"/>
  <c r="R4335" i="2"/>
  <c r="R4336" i="2"/>
  <c r="R4337" i="2"/>
  <c r="R4338" i="2"/>
  <c r="R4339" i="2"/>
  <c r="R4340" i="2"/>
  <c r="R4341" i="2"/>
  <c r="R4342" i="2"/>
  <c r="R4343" i="2"/>
  <c r="R4344" i="2"/>
  <c r="R4345" i="2"/>
  <c r="R4346" i="2"/>
  <c r="R4347" i="2"/>
  <c r="R4348" i="2"/>
  <c r="R4349" i="2"/>
  <c r="R4350" i="2"/>
  <c r="R4351" i="2"/>
  <c r="R4352" i="2"/>
  <c r="R4353" i="2"/>
  <c r="R4354" i="2"/>
  <c r="R4355" i="2"/>
  <c r="R4356" i="2"/>
  <c r="R4357" i="2"/>
  <c r="R4358" i="2"/>
  <c r="R4359" i="2"/>
  <c r="R4360" i="2"/>
  <c r="R4361" i="2"/>
  <c r="R4362" i="2"/>
  <c r="R4363" i="2"/>
  <c r="R4364" i="2"/>
  <c r="R4365" i="2"/>
  <c r="R4366" i="2"/>
  <c r="R4367" i="2"/>
  <c r="R4368" i="2"/>
  <c r="R4369" i="2"/>
  <c r="R4370" i="2"/>
  <c r="R4371" i="2"/>
  <c r="R4372" i="2"/>
  <c r="R4373" i="2"/>
  <c r="R4374" i="2"/>
  <c r="R4375" i="2"/>
  <c r="R4376" i="2"/>
  <c r="R4377" i="2"/>
  <c r="R4378" i="2"/>
  <c r="R4379" i="2"/>
  <c r="R4380" i="2"/>
  <c r="R4381" i="2"/>
  <c r="R4382" i="2"/>
  <c r="R4383" i="2"/>
  <c r="R4384" i="2"/>
  <c r="R4385" i="2"/>
  <c r="R4386" i="2"/>
  <c r="R4387" i="2"/>
  <c r="R4388" i="2"/>
  <c r="R4389" i="2"/>
  <c r="R4390" i="2"/>
  <c r="R4391" i="2"/>
  <c r="R4392" i="2"/>
  <c r="R4393" i="2"/>
  <c r="R4394" i="2"/>
  <c r="R4395" i="2"/>
  <c r="R4396" i="2"/>
  <c r="R4397" i="2"/>
  <c r="R4398" i="2"/>
  <c r="R4399" i="2"/>
  <c r="R4400" i="2"/>
  <c r="R4401" i="2"/>
  <c r="R4402" i="2"/>
  <c r="R4403" i="2"/>
  <c r="R4404" i="2"/>
  <c r="R4405" i="2"/>
  <c r="R4406" i="2"/>
  <c r="R4407" i="2"/>
  <c r="R4408" i="2"/>
  <c r="R4409" i="2"/>
  <c r="R4410" i="2"/>
  <c r="R4411" i="2"/>
  <c r="R4412" i="2"/>
  <c r="R4413" i="2"/>
  <c r="R4414" i="2"/>
  <c r="R4415" i="2"/>
  <c r="R4416" i="2"/>
  <c r="R4417" i="2"/>
  <c r="R4418" i="2"/>
  <c r="R4419" i="2"/>
  <c r="R4420" i="2"/>
  <c r="R4421" i="2"/>
  <c r="R4422" i="2"/>
  <c r="R4423" i="2"/>
  <c r="R4424" i="2"/>
  <c r="R4425" i="2"/>
  <c r="R4426" i="2"/>
  <c r="R4427" i="2"/>
  <c r="R4428" i="2"/>
  <c r="R4429" i="2"/>
  <c r="R4430" i="2"/>
  <c r="R4431" i="2"/>
  <c r="R4432" i="2"/>
  <c r="R4433" i="2"/>
  <c r="R4434" i="2"/>
  <c r="R4435" i="2"/>
  <c r="R4436" i="2"/>
  <c r="R4437" i="2"/>
  <c r="R4438" i="2"/>
  <c r="R4439" i="2"/>
  <c r="R4440" i="2"/>
  <c r="R4441" i="2"/>
  <c r="R4442" i="2"/>
  <c r="R4443" i="2"/>
  <c r="R4444" i="2"/>
  <c r="R4445" i="2"/>
  <c r="R4446" i="2"/>
  <c r="R4447" i="2"/>
  <c r="R4448" i="2"/>
  <c r="R4449" i="2"/>
  <c r="R4450" i="2"/>
  <c r="R4451" i="2"/>
  <c r="R4452" i="2"/>
  <c r="R4453" i="2"/>
  <c r="R4454" i="2"/>
  <c r="R4455" i="2"/>
  <c r="R4456" i="2"/>
  <c r="R4457" i="2"/>
  <c r="R4458" i="2"/>
  <c r="R4459" i="2"/>
  <c r="R4460" i="2"/>
  <c r="R4461" i="2"/>
  <c r="R4462" i="2"/>
  <c r="R4463" i="2"/>
  <c r="R4464" i="2"/>
  <c r="R4465" i="2"/>
  <c r="R4466" i="2"/>
  <c r="R4467" i="2"/>
  <c r="R4468" i="2"/>
  <c r="R4469" i="2"/>
  <c r="R4470" i="2"/>
  <c r="R4471" i="2"/>
  <c r="R4472" i="2"/>
  <c r="R4473" i="2"/>
  <c r="R4474" i="2"/>
  <c r="R4475" i="2"/>
  <c r="R4476" i="2"/>
  <c r="R4477" i="2"/>
  <c r="R4478" i="2"/>
  <c r="R4479" i="2"/>
  <c r="R4480" i="2"/>
  <c r="R4481" i="2"/>
  <c r="R4482" i="2"/>
  <c r="R4483" i="2"/>
  <c r="R4484" i="2"/>
  <c r="R4485" i="2"/>
  <c r="R4486" i="2"/>
  <c r="R4487" i="2"/>
  <c r="R4488" i="2"/>
  <c r="R4489" i="2"/>
  <c r="R4490" i="2"/>
  <c r="R4491" i="2"/>
  <c r="R4492" i="2"/>
  <c r="R4493" i="2"/>
  <c r="R4494" i="2"/>
  <c r="R4495" i="2"/>
  <c r="R4496" i="2"/>
  <c r="R4497" i="2"/>
  <c r="R4498" i="2"/>
  <c r="R4499" i="2"/>
  <c r="R4500" i="2"/>
  <c r="R4501" i="2"/>
  <c r="R4502" i="2"/>
  <c r="R4503" i="2"/>
  <c r="R4504" i="2"/>
  <c r="R4505" i="2"/>
  <c r="R4506" i="2"/>
  <c r="R4507" i="2"/>
  <c r="R4508" i="2"/>
  <c r="R4509" i="2"/>
  <c r="R4510" i="2"/>
  <c r="R4511" i="2"/>
  <c r="R4512" i="2"/>
  <c r="R4513" i="2"/>
  <c r="R4514" i="2"/>
  <c r="R4515" i="2"/>
  <c r="R4516" i="2"/>
  <c r="R4517" i="2"/>
  <c r="R4518" i="2"/>
  <c r="R4519" i="2"/>
  <c r="R4520" i="2"/>
  <c r="R4521" i="2"/>
  <c r="R4522" i="2"/>
  <c r="R4523" i="2"/>
  <c r="R4524" i="2"/>
  <c r="R4525" i="2"/>
  <c r="R4526" i="2"/>
  <c r="R4527" i="2"/>
  <c r="R4528" i="2"/>
  <c r="R4529" i="2"/>
  <c r="R4530" i="2"/>
  <c r="R4531" i="2"/>
  <c r="R4532" i="2"/>
  <c r="R4533" i="2"/>
  <c r="R4534" i="2"/>
  <c r="R4535" i="2"/>
  <c r="R4536" i="2"/>
  <c r="R4537" i="2"/>
  <c r="R4538" i="2"/>
  <c r="R4539" i="2"/>
  <c r="R4540" i="2"/>
  <c r="R4541" i="2"/>
  <c r="R4542" i="2"/>
  <c r="R4543" i="2"/>
  <c r="R4544" i="2"/>
  <c r="R4545" i="2"/>
  <c r="R4546" i="2"/>
  <c r="R4547" i="2"/>
  <c r="R4548" i="2"/>
  <c r="R4549" i="2"/>
  <c r="R4550" i="2"/>
  <c r="R4551" i="2"/>
  <c r="R4552" i="2"/>
  <c r="R4553" i="2"/>
  <c r="R4554" i="2"/>
  <c r="R4555" i="2"/>
  <c r="R4556" i="2"/>
  <c r="R4557" i="2"/>
  <c r="R4558" i="2"/>
  <c r="R4559" i="2"/>
  <c r="R4560" i="2"/>
  <c r="R4561" i="2"/>
  <c r="R4562" i="2"/>
  <c r="R4563" i="2"/>
  <c r="R4564" i="2"/>
  <c r="R4565" i="2"/>
  <c r="R4566" i="2"/>
  <c r="R4567" i="2"/>
  <c r="R4568" i="2"/>
  <c r="R4569" i="2"/>
  <c r="R4570" i="2"/>
  <c r="R4571" i="2"/>
  <c r="R4572" i="2"/>
  <c r="R4573" i="2"/>
  <c r="R4574" i="2"/>
  <c r="R4575" i="2"/>
  <c r="R4576" i="2"/>
  <c r="R4577" i="2"/>
  <c r="R4578" i="2"/>
  <c r="R4579" i="2"/>
  <c r="R4580" i="2"/>
  <c r="R4581" i="2"/>
  <c r="R4582" i="2"/>
  <c r="R4583" i="2"/>
  <c r="R4584" i="2"/>
  <c r="R4585" i="2"/>
  <c r="R4586" i="2"/>
  <c r="R4587" i="2"/>
  <c r="R4588" i="2"/>
  <c r="R4589" i="2"/>
  <c r="R4590" i="2"/>
  <c r="R4591" i="2"/>
  <c r="R4592" i="2"/>
  <c r="R4593" i="2"/>
  <c r="R4594" i="2"/>
  <c r="R4595" i="2"/>
  <c r="R4596" i="2"/>
  <c r="R4597" i="2"/>
  <c r="R4598" i="2"/>
  <c r="R4599" i="2"/>
  <c r="R4600" i="2"/>
  <c r="R4601" i="2"/>
  <c r="R4602" i="2"/>
  <c r="R4603" i="2"/>
  <c r="R4604" i="2"/>
  <c r="R4605" i="2"/>
  <c r="R4606" i="2"/>
  <c r="R4607" i="2"/>
  <c r="R4608" i="2"/>
  <c r="R4609" i="2"/>
  <c r="R4610" i="2"/>
  <c r="R4611" i="2"/>
  <c r="R4612" i="2"/>
  <c r="R4613" i="2"/>
  <c r="R4614" i="2"/>
  <c r="R4615" i="2"/>
  <c r="R4616" i="2"/>
  <c r="R4617" i="2"/>
  <c r="R4618" i="2"/>
  <c r="R4619" i="2"/>
  <c r="R4620" i="2"/>
  <c r="R4621" i="2"/>
  <c r="R4622" i="2"/>
  <c r="R4623" i="2"/>
  <c r="R4624" i="2"/>
  <c r="R4625" i="2"/>
  <c r="R4626" i="2"/>
  <c r="R4627" i="2"/>
  <c r="R4628" i="2"/>
  <c r="R4629" i="2"/>
  <c r="R4630" i="2"/>
  <c r="R4631" i="2"/>
  <c r="R4632" i="2"/>
  <c r="R4633" i="2"/>
  <c r="R4634" i="2"/>
  <c r="R4635" i="2"/>
  <c r="R4636" i="2"/>
  <c r="R4637" i="2"/>
  <c r="R4638" i="2"/>
  <c r="R4639" i="2"/>
  <c r="R4640" i="2"/>
  <c r="R4641" i="2"/>
  <c r="R4642" i="2"/>
  <c r="R4643" i="2"/>
  <c r="R4644" i="2"/>
  <c r="R4645" i="2"/>
  <c r="R4646" i="2"/>
  <c r="R4647" i="2"/>
  <c r="R4648" i="2"/>
  <c r="R4649" i="2"/>
  <c r="R4650" i="2"/>
  <c r="R4651" i="2"/>
  <c r="R4652" i="2"/>
  <c r="R4653" i="2"/>
  <c r="R4654" i="2"/>
  <c r="R4655" i="2"/>
  <c r="R4656" i="2"/>
  <c r="R4657" i="2"/>
  <c r="R4658" i="2"/>
  <c r="R4659" i="2"/>
  <c r="R4660" i="2"/>
  <c r="R4661" i="2"/>
  <c r="R4662" i="2"/>
  <c r="R4663" i="2"/>
  <c r="R4664" i="2"/>
  <c r="R4665" i="2"/>
  <c r="R4666" i="2"/>
  <c r="R4667" i="2"/>
  <c r="R4668" i="2"/>
  <c r="R4669" i="2"/>
  <c r="R4670" i="2"/>
  <c r="R4671" i="2"/>
  <c r="R4672" i="2"/>
  <c r="R4673" i="2"/>
  <c r="R4674" i="2"/>
  <c r="R4675" i="2"/>
  <c r="R4676" i="2"/>
  <c r="R4677" i="2"/>
  <c r="R4678" i="2"/>
  <c r="R4679" i="2"/>
  <c r="R4680" i="2"/>
  <c r="R4681" i="2"/>
  <c r="R4682" i="2"/>
  <c r="R4683" i="2"/>
  <c r="R4684" i="2"/>
  <c r="R4685" i="2"/>
  <c r="R4686" i="2"/>
  <c r="R4687" i="2"/>
  <c r="R4688" i="2"/>
  <c r="R4689" i="2"/>
  <c r="R4690" i="2"/>
  <c r="R4691" i="2"/>
  <c r="R4692" i="2"/>
  <c r="R4693" i="2"/>
  <c r="R4694" i="2"/>
  <c r="R4695" i="2"/>
  <c r="R4696" i="2"/>
  <c r="R4697" i="2"/>
  <c r="R4698" i="2"/>
  <c r="R4699" i="2"/>
  <c r="R4700" i="2"/>
  <c r="R4701" i="2"/>
  <c r="R4702" i="2"/>
  <c r="R4703" i="2"/>
  <c r="R4704" i="2"/>
  <c r="R4705" i="2"/>
  <c r="R4706" i="2"/>
  <c r="R4707" i="2"/>
  <c r="R4708" i="2"/>
  <c r="R4709" i="2"/>
  <c r="R4710" i="2"/>
  <c r="R4711" i="2"/>
  <c r="R4712" i="2"/>
  <c r="R4713" i="2"/>
  <c r="R4714" i="2"/>
  <c r="R4715" i="2"/>
  <c r="R4716" i="2"/>
  <c r="R4717" i="2"/>
  <c r="R4718" i="2"/>
  <c r="R4719" i="2"/>
  <c r="R4720" i="2"/>
  <c r="R4721" i="2"/>
  <c r="R4722" i="2"/>
  <c r="R4723" i="2"/>
  <c r="R4724" i="2"/>
  <c r="R4725" i="2"/>
  <c r="R4726" i="2"/>
  <c r="R4727" i="2"/>
  <c r="R4728" i="2"/>
  <c r="R4729" i="2"/>
  <c r="R4730" i="2"/>
  <c r="R4731" i="2"/>
  <c r="R4732" i="2"/>
  <c r="R4733" i="2"/>
  <c r="R4734" i="2"/>
  <c r="R4735" i="2"/>
  <c r="R4736" i="2"/>
  <c r="R4737" i="2"/>
  <c r="R4738" i="2"/>
  <c r="R4739" i="2"/>
  <c r="R4740" i="2"/>
  <c r="R4741" i="2"/>
  <c r="R4742" i="2"/>
  <c r="R4743" i="2"/>
  <c r="R4744" i="2"/>
  <c r="R4745" i="2"/>
  <c r="R4746" i="2"/>
  <c r="R4747" i="2"/>
  <c r="R4748" i="2"/>
  <c r="R4749" i="2"/>
  <c r="R4750" i="2"/>
  <c r="R4751" i="2"/>
  <c r="R4752" i="2"/>
  <c r="R4753" i="2"/>
  <c r="R4754" i="2"/>
  <c r="R4755" i="2"/>
  <c r="R4756" i="2"/>
  <c r="R4757" i="2"/>
  <c r="R4758" i="2"/>
  <c r="R4759" i="2"/>
  <c r="R4760" i="2"/>
  <c r="R4761" i="2"/>
  <c r="R4762" i="2"/>
  <c r="R4763" i="2"/>
  <c r="R4764" i="2"/>
  <c r="R4765" i="2"/>
  <c r="R4766" i="2"/>
  <c r="R4767" i="2"/>
  <c r="R4768" i="2"/>
  <c r="R4769" i="2"/>
  <c r="R4770" i="2"/>
  <c r="R4771" i="2"/>
  <c r="R4772" i="2"/>
  <c r="R4773" i="2"/>
  <c r="R4774" i="2"/>
  <c r="R4775" i="2"/>
  <c r="R4776" i="2"/>
  <c r="R4777" i="2"/>
  <c r="R4778" i="2"/>
  <c r="R4779" i="2"/>
  <c r="R4780" i="2"/>
  <c r="R4781" i="2"/>
  <c r="R4782" i="2"/>
  <c r="R4783" i="2"/>
  <c r="R4784" i="2"/>
  <c r="R4785" i="2"/>
  <c r="R4786" i="2"/>
  <c r="R4787" i="2"/>
  <c r="R4788" i="2"/>
  <c r="R4789" i="2"/>
  <c r="R4790" i="2"/>
  <c r="R4791" i="2"/>
  <c r="R4792" i="2"/>
  <c r="R4793" i="2"/>
  <c r="R4794" i="2"/>
  <c r="R4795" i="2"/>
  <c r="R4796" i="2"/>
  <c r="R4797" i="2"/>
  <c r="R4798" i="2"/>
  <c r="R4799" i="2"/>
  <c r="R4800" i="2"/>
  <c r="R4801" i="2"/>
  <c r="R4802" i="2"/>
  <c r="R4803" i="2"/>
  <c r="R4804" i="2"/>
  <c r="R4805" i="2"/>
  <c r="R4806" i="2"/>
  <c r="R4807" i="2"/>
  <c r="R4808" i="2"/>
  <c r="R4809" i="2"/>
  <c r="R4810" i="2"/>
  <c r="R4811" i="2"/>
  <c r="R4812" i="2"/>
  <c r="R4813" i="2"/>
  <c r="R4814" i="2"/>
  <c r="R4815" i="2"/>
  <c r="R4816" i="2"/>
  <c r="R4817" i="2"/>
  <c r="R4818" i="2"/>
  <c r="R4819" i="2"/>
  <c r="R4820" i="2"/>
  <c r="R4821" i="2"/>
  <c r="R4822" i="2"/>
  <c r="R4823" i="2"/>
  <c r="R4824" i="2"/>
  <c r="R4825" i="2"/>
  <c r="R4826" i="2"/>
  <c r="R4827" i="2"/>
  <c r="R4828" i="2"/>
  <c r="R4829" i="2"/>
  <c r="R4830" i="2"/>
  <c r="R4831" i="2"/>
  <c r="R4832" i="2"/>
  <c r="R4833" i="2"/>
  <c r="R4834" i="2"/>
  <c r="R4835" i="2"/>
  <c r="R4836" i="2"/>
  <c r="R4837" i="2"/>
  <c r="R4838" i="2"/>
  <c r="R4839" i="2"/>
  <c r="R4840" i="2"/>
  <c r="R4841" i="2"/>
  <c r="R4842" i="2"/>
  <c r="R4843" i="2"/>
  <c r="R4844" i="2"/>
  <c r="R4845" i="2"/>
  <c r="R4846" i="2"/>
  <c r="R4847" i="2"/>
  <c r="R4848" i="2"/>
  <c r="R4849" i="2"/>
  <c r="R4850" i="2"/>
  <c r="R4851" i="2"/>
  <c r="R4852" i="2"/>
  <c r="R4853" i="2"/>
  <c r="R4854" i="2"/>
  <c r="R4855" i="2"/>
  <c r="R4856" i="2"/>
  <c r="R4857" i="2"/>
  <c r="R4858" i="2"/>
  <c r="R4859" i="2"/>
  <c r="R4860" i="2"/>
  <c r="R4861" i="2"/>
  <c r="R4862" i="2"/>
  <c r="R4863" i="2"/>
  <c r="R4864" i="2"/>
  <c r="R4865" i="2"/>
  <c r="R4866" i="2"/>
  <c r="R4867" i="2"/>
  <c r="R4868" i="2"/>
  <c r="R4869" i="2"/>
  <c r="R4870" i="2"/>
  <c r="R4871" i="2"/>
  <c r="R4872" i="2"/>
  <c r="R4873" i="2"/>
  <c r="R4874" i="2"/>
  <c r="R4875" i="2"/>
  <c r="R4876" i="2"/>
  <c r="R4877" i="2"/>
  <c r="R4878" i="2"/>
  <c r="R4879" i="2"/>
  <c r="R4880" i="2"/>
  <c r="R4881" i="2"/>
  <c r="R4882" i="2"/>
  <c r="R4883" i="2"/>
  <c r="R4884" i="2"/>
  <c r="R4885" i="2"/>
  <c r="R4886" i="2"/>
  <c r="R4887" i="2"/>
  <c r="R4888" i="2"/>
  <c r="R4889" i="2"/>
  <c r="R4890" i="2"/>
  <c r="R4891" i="2"/>
  <c r="R4892" i="2"/>
  <c r="R4893" i="2"/>
  <c r="R4894" i="2"/>
  <c r="R4895" i="2"/>
  <c r="R4896" i="2"/>
  <c r="R4897" i="2"/>
  <c r="R4898" i="2"/>
  <c r="R4899" i="2"/>
  <c r="R4900" i="2"/>
  <c r="R4901" i="2"/>
  <c r="R4902" i="2"/>
  <c r="R4903" i="2"/>
  <c r="R4904" i="2"/>
  <c r="R4905" i="2"/>
  <c r="R4906" i="2"/>
  <c r="R4907" i="2"/>
  <c r="R4908" i="2"/>
  <c r="R4909" i="2"/>
  <c r="R4910" i="2"/>
  <c r="R4911" i="2"/>
  <c r="R4912" i="2"/>
  <c r="R4913" i="2"/>
  <c r="R4914" i="2"/>
  <c r="R4915" i="2"/>
  <c r="R4916" i="2"/>
  <c r="R4917" i="2"/>
  <c r="R4918" i="2"/>
  <c r="R4919" i="2"/>
  <c r="R4920" i="2"/>
  <c r="R4921" i="2"/>
  <c r="R4922" i="2"/>
  <c r="R4923" i="2"/>
  <c r="R4924" i="2"/>
  <c r="R4925" i="2"/>
  <c r="R4926" i="2"/>
  <c r="R4927" i="2"/>
  <c r="R4928" i="2"/>
  <c r="R4929" i="2"/>
  <c r="R4930" i="2"/>
  <c r="R4931" i="2"/>
  <c r="R4932" i="2"/>
  <c r="R4933" i="2"/>
  <c r="R4934" i="2"/>
  <c r="R4935" i="2"/>
  <c r="R4936" i="2"/>
  <c r="R4937" i="2"/>
  <c r="R4938" i="2"/>
  <c r="R4939" i="2"/>
  <c r="R4940" i="2"/>
  <c r="R4941" i="2"/>
  <c r="R4942" i="2"/>
  <c r="R4943" i="2"/>
  <c r="R4944" i="2"/>
  <c r="R4945" i="2"/>
  <c r="R4946" i="2"/>
  <c r="R4947" i="2"/>
  <c r="R4948" i="2"/>
  <c r="R4949" i="2"/>
  <c r="R4950" i="2"/>
  <c r="R4951" i="2"/>
  <c r="R4952" i="2"/>
  <c r="R4953" i="2"/>
  <c r="R4954" i="2"/>
  <c r="R4955" i="2"/>
  <c r="R4956" i="2"/>
  <c r="R4957" i="2"/>
  <c r="R4958" i="2"/>
  <c r="R4959" i="2"/>
  <c r="R4960" i="2"/>
  <c r="R4961" i="2"/>
  <c r="R4962" i="2"/>
  <c r="R4963" i="2"/>
  <c r="R4964" i="2"/>
  <c r="R4965" i="2"/>
  <c r="R4966" i="2"/>
  <c r="R4967" i="2"/>
  <c r="R4968" i="2"/>
  <c r="R4969" i="2"/>
  <c r="R4970" i="2"/>
  <c r="R4971" i="2"/>
  <c r="R4972" i="2"/>
  <c r="R4973" i="2"/>
  <c r="R4974" i="2"/>
  <c r="R4975" i="2"/>
  <c r="R4976" i="2"/>
  <c r="R4977" i="2"/>
  <c r="R4978" i="2"/>
  <c r="R4979" i="2"/>
  <c r="R4980" i="2"/>
  <c r="R4981" i="2"/>
  <c r="R4982"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5" i="2"/>
  <c r="Q1496" i="2"/>
  <c r="Q1497" i="2"/>
  <c r="Q1498" i="2"/>
  <c r="Q1499" i="2"/>
  <c r="Q1500" i="2"/>
  <c r="Q1501" i="2"/>
  <c r="Q1502" i="2"/>
  <c r="Q1503" i="2"/>
  <c r="Q1504" i="2"/>
  <c r="Q1505" i="2"/>
  <c r="Q1506" i="2"/>
  <c r="Q1507" i="2"/>
  <c r="Q1508" i="2"/>
  <c r="Q1509" i="2"/>
  <c r="Q1510" i="2"/>
  <c r="Q1511" i="2"/>
  <c r="Q1512" i="2"/>
  <c r="Q1513" i="2"/>
  <c r="Q1514" i="2"/>
  <c r="Q1515" i="2"/>
  <c r="Q1516" i="2"/>
  <c r="Q1517" i="2"/>
  <c r="Q1518" i="2"/>
  <c r="Q1519" i="2"/>
  <c r="Q1520" i="2"/>
  <c r="Q1521" i="2"/>
  <c r="Q1522" i="2"/>
  <c r="Q1523" i="2"/>
  <c r="Q1524" i="2"/>
  <c r="Q1525" i="2"/>
  <c r="Q1526" i="2"/>
  <c r="Q1527" i="2"/>
  <c r="Q1528" i="2"/>
  <c r="Q1529" i="2"/>
  <c r="Q1530" i="2"/>
  <c r="Q1531" i="2"/>
  <c r="Q1532" i="2"/>
  <c r="Q1533" i="2"/>
  <c r="Q1534" i="2"/>
  <c r="Q1535" i="2"/>
  <c r="Q1536" i="2"/>
  <c r="Q1537" i="2"/>
  <c r="Q1538" i="2"/>
  <c r="Q1539" i="2"/>
  <c r="Q1540" i="2"/>
  <c r="Q1541" i="2"/>
  <c r="Q1542" i="2"/>
  <c r="Q1543" i="2"/>
  <c r="Q1544" i="2"/>
  <c r="Q1545" i="2"/>
  <c r="Q1546" i="2"/>
  <c r="Q1547" i="2"/>
  <c r="Q1548" i="2"/>
  <c r="Q1549" i="2"/>
  <c r="Q1550" i="2"/>
  <c r="Q1551" i="2"/>
  <c r="Q1552" i="2"/>
  <c r="Q1553" i="2"/>
  <c r="Q1554" i="2"/>
  <c r="Q1555" i="2"/>
  <c r="Q1556" i="2"/>
  <c r="Q1557" i="2"/>
  <c r="Q1558" i="2"/>
  <c r="Q1559" i="2"/>
  <c r="Q1560" i="2"/>
  <c r="Q1561" i="2"/>
  <c r="Q1562" i="2"/>
  <c r="Q1563" i="2"/>
  <c r="Q1564" i="2"/>
  <c r="Q1565" i="2"/>
  <c r="Q1566" i="2"/>
  <c r="Q1567" i="2"/>
  <c r="Q1568" i="2"/>
  <c r="Q1569" i="2"/>
  <c r="Q1570" i="2"/>
  <c r="Q1571" i="2"/>
  <c r="Q1572" i="2"/>
  <c r="Q1573"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Q1601" i="2"/>
  <c r="Q1602" i="2"/>
  <c r="Q1603" i="2"/>
  <c r="Q1604" i="2"/>
  <c r="Q1605" i="2"/>
  <c r="Q1606" i="2"/>
  <c r="Q1607" i="2"/>
  <c r="Q1608" i="2"/>
  <c r="Q1609" i="2"/>
  <c r="Q1610" i="2"/>
  <c r="Q1611" i="2"/>
  <c r="Q1612" i="2"/>
  <c r="Q1613" i="2"/>
  <c r="Q1614" i="2"/>
  <c r="Q1615" i="2"/>
  <c r="Q1616" i="2"/>
  <c r="Q1617" i="2"/>
  <c r="Q1618" i="2"/>
  <c r="Q1619" i="2"/>
  <c r="Q1620" i="2"/>
  <c r="Q1621" i="2"/>
  <c r="Q1622" i="2"/>
  <c r="Q1623" i="2"/>
  <c r="Q1624" i="2"/>
  <c r="Q1625" i="2"/>
  <c r="Q1626" i="2"/>
  <c r="Q1627" i="2"/>
  <c r="Q1628" i="2"/>
  <c r="Q1629" i="2"/>
  <c r="Q1630" i="2"/>
  <c r="Q1631" i="2"/>
  <c r="Q1632" i="2"/>
  <c r="Q1633" i="2"/>
  <c r="Q1634" i="2"/>
  <c r="Q1635" i="2"/>
  <c r="Q1636" i="2"/>
  <c r="Q1637" i="2"/>
  <c r="Q1638" i="2"/>
  <c r="Q1639" i="2"/>
  <c r="Q1640" i="2"/>
  <c r="Q1641" i="2"/>
  <c r="Q1642" i="2"/>
  <c r="Q1643" i="2"/>
  <c r="Q1644" i="2"/>
  <c r="Q1645" i="2"/>
  <c r="Q1646" i="2"/>
  <c r="Q1647" i="2"/>
  <c r="Q1648" i="2"/>
  <c r="Q1649" i="2"/>
  <c r="Q1650" i="2"/>
  <c r="Q1651" i="2"/>
  <c r="Q1652" i="2"/>
  <c r="Q1653" i="2"/>
  <c r="Q1654" i="2"/>
  <c r="Q1655" i="2"/>
  <c r="Q1656" i="2"/>
  <c r="Q1657" i="2"/>
  <c r="Q1658" i="2"/>
  <c r="Q1659" i="2"/>
  <c r="Q1660" i="2"/>
  <c r="Q1661" i="2"/>
  <c r="Q1662" i="2"/>
  <c r="Q1663" i="2"/>
  <c r="Q1664" i="2"/>
  <c r="Q1665" i="2"/>
  <c r="Q1666" i="2"/>
  <c r="Q1667" i="2"/>
  <c r="Q1668" i="2"/>
  <c r="Q1669" i="2"/>
  <c r="Q1670" i="2"/>
  <c r="Q1671" i="2"/>
  <c r="Q1672" i="2"/>
  <c r="Q1673" i="2"/>
  <c r="Q1674" i="2"/>
  <c r="Q1675" i="2"/>
  <c r="Q1676" i="2"/>
  <c r="Q1677" i="2"/>
  <c r="Q1678" i="2"/>
  <c r="Q1679" i="2"/>
  <c r="Q1680" i="2"/>
  <c r="Q1681" i="2"/>
  <c r="Q1682" i="2"/>
  <c r="Q1683" i="2"/>
  <c r="Q1684" i="2"/>
  <c r="Q1685" i="2"/>
  <c r="Q1686" i="2"/>
  <c r="Q1687" i="2"/>
  <c r="Q1688" i="2"/>
  <c r="Q1689" i="2"/>
  <c r="Q1690" i="2"/>
  <c r="Q1691" i="2"/>
  <c r="Q1692" i="2"/>
  <c r="Q1693" i="2"/>
  <c r="Q1694" i="2"/>
  <c r="Q1695" i="2"/>
  <c r="Q1696" i="2"/>
  <c r="Q1697" i="2"/>
  <c r="Q1698" i="2"/>
  <c r="Q1699" i="2"/>
  <c r="Q1700" i="2"/>
  <c r="Q1701" i="2"/>
  <c r="Q1702" i="2"/>
  <c r="Q1703" i="2"/>
  <c r="Q1704" i="2"/>
  <c r="Q1705" i="2"/>
  <c r="Q1706" i="2"/>
  <c r="Q1707" i="2"/>
  <c r="Q1708" i="2"/>
  <c r="Q1709" i="2"/>
  <c r="Q1710" i="2"/>
  <c r="Q1711" i="2"/>
  <c r="Q1712" i="2"/>
  <c r="Q1713" i="2"/>
  <c r="Q1714" i="2"/>
  <c r="Q1715" i="2"/>
  <c r="Q1716" i="2"/>
  <c r="Q1717" i="2"/>
  <c r="Q1718" i="2"/>
  <c r="Q1719" i="2"/>
  <c r="Q1720" i="2"/>
  <c r="Q1721" i="2"/>
  <c r="Q1722" i="2"/>
  <c r="Q1723" i="2"/>
  <c r="Q1724" i="2"/>
  <c r="Q1725" i="2"/>
  <c r="Q1726" i="2"/>
  <c r="Q1727" i="2"/>
  <c r="Q1728" i="2"/>
  <c r="Q1729" i="2"/>
  <c r="Q1730" i="2"/>
  <c r="Q1731" i="2"/>
  <c r="Q1732" i="2"/>
  <c r="Q1733" i="2"/>
  <c r="Q1734" i="2"/>
  <c r="Q1735" i="2"/>
  <c r="Q1736" i="2"/>
  <c r="Q1737" i="2"/>
  <c r="Q1738" i="2"/>
  <c r="Q1739" i="2"/>
  <c r="Q1740" i="2"/>
  <c r="Q1741" i="2"/>
  <c r="Q1742" i="2"/>
  <c r="Q1743" i="2"/>
  <c r="Q1744" i="2"/>
  <c r="Q1745" i="2"/>
  <c r="Q1746" i="2"/>
  <c r="Q1747" i="2"/>
  <c r="Q1748" i="2"/>
  <c r="Q1749" i="2"/>
  <c r="Q1750" i="2"/>
  <c r="Q1751" i="2"/>
  <c r="Q1752" i="2"/>
  <c r="Q1753" i="2"/>
  <c r="Q1754" i="2"/>
  <c r="Q1755" i="2"/>
  <c r="Q1756" i="2"/>
  <c r="Q1757" i="2"/>
  <c r="Q1758" i="2"/>
  <c r="Q1759" i="2"/>
  <c r="Q1760" i="2"/>
  <c r="Q1761" i="2"/>
  <c r="Q1762" i="2"/>
  <c r="Q1763" i="2"/>
  <c r="Q1764" i="2"/>
  <c r="Q1765" i="2"/>
  <c r="Q1766" i="2"/>
  <c r="Q1767" i="2"/>
  <c r="Q1768" i="2"/>
  <c r="Q1769" i="2"/>
  <c r="Q1770" i="2"/>
  <c r="Q1771" i="2"/>
  <c r="Q1772" i="2"/>
  <c r="Q1773" i="2"/>
  <c r="Q1774" i="2"/>
  <c r="Q1775" i="2"/>
  <c r="Q1776" i="2"/>
  <c r="Q1777" i="2"/>
  <c r="Q1778" i="2"/>
  <c r="Q1779" i="2"/>
  <c r="Q1780" i="2"/>
  <c r="Q1781" i="2"/>
  <c r="Q1782" i="2"/>
  <c r="Q1783" i="2"/>
  <c r="Q1784" i="2"/>
  <c r="Q1785" i="2"/>
  <c r="Q1786" i="2"/>
  <c r="Q1787" i="2"/>
  <c r="Q1788" i="2"/>
  <c r="Q1789" i="2"/>
  <c r="Q1790" i="2"/>
  <c r="Q1791" i="2"/>
  <c r="Q1792" i="2"/>
  <c r="Q1793" i="2"/>
  <c r="Q1794" i="2"/>
  <c r="Q1795" i="2"/>
  <c r="Q1796" i="2"/>
  <c r="Q1797" i="2"/>
  <c r="Q1798" i="2"/>
  <c r="Q1799" i="2"/>
  <c r="Q1800" i="2"/>
  <c r="Q1801" i="2"/>
  <c r="Q1802" i="2"/>
  <c r="Q1803" i="2"/>
  <c r="Q1804" i="2"/>
  <c r="Q1805" i="2"/>
  <c r="Q1806" i="2"/>
  <c r="Q1807" i="2"/>
  <c r="Q1808" i="2"/>
  <c r="Q1809" i="2"/>
  <c r="Q1810" i="2"/>
  <c r="Q1811" i="2"/>
  <c r="Q1812" i="2"/>
  <c r="Q1813" i="2"/>
  <c r="Q1814" i="2"/>
  <c r="Q1815" i="2"/>
  <c r="Q1816" i="2"/>
  <c r="Q1817" i="2"/>
  <c r="Q1818" i="2"/>
  <c r="Q1819" i="2"/>
  <c r="Q1820" i="2"/>
  <c r="Q1821" i="2"/>
  <c r="Q1822" i="2"/>
  <c r="Q1823" i="2"/>
  <c r="Q1824" i="2"/>
  <c r="Q1825" i="2"/>
  <c r="Q1826" i="2"/>
  <c r="Q1827" i="2"/>
  <c r="Q1828" i="2"/>
  <c r="Q1829" i="2"/>
  <c r="Q1830" i="2"/>
  <c r="Q1831" i="2"/>
  <c r="Q1832" i="2"/>
  <c r="Q1833" i="2"/>
  <c r="Q1834" i="2"/>
  <c r="Q1835" i="2"/>
  <c r="Q1836" i="2"/>
  <c r="Q1837" i="2"/>
  <c r="Q1838" i="2"/>
  <c r="Q1839" i="2"/>
  <c r="Q1840" i="2"/>
  <c r="Q1841" i="2"/>
  <c r="Q1842" i="2"/>
  <c r="Q1843" i="2"/>
  <c r="Q1844" i="2"/>
  <c r="Q1845" i="2"/>
  <c r="Q1846" i="2"/>
  <c r="Q1847" i="2"/>
  <c r="Q1848" i="2"/>
  <c r="Q1849" i="2"/>
  <c r="Q1850" i="2"/>
  <c r="Q1851" i="2"/>
  <c r="Q1852" i="2"/>
  <c r="Q1853" i="2"/>
  <c r="Q1854" i="2"/>
  <c r="Q1855" i="2"/>
  <c r="Q1856" i="2"/>
  <c r="Q1857" i="2"/>
  <c r="Q1858" i="2"/>
  <c r="Q1859" i="2"/>
  <c r="Q1860" i="2"/>
  <c r="Q1861" i="2"/>
  <c r="Q1862" i="2"/>
  <c r="Q1863" i="2"/>
  <c r="Q1864" i="2"/>
  <c r="Q1865" i="2"/>
  <c r="Q1866" i="2"/>
  <c r="Q1867" i="2"/>
  <c r="Q1868" i="2"/>
  <c r="Q1869" i="2"/>
  <c r="Q1870" i="2"/>
  <c r="Q1871" i="2"/>
  <c r="Q1872" i="2"/>
  <c r="Q1873" i="2"/>
  <c r="Q1874" i="2"/>
  <c r="Q1875" i="2"/>
  <c r="Q1876" i="2"/>
  <c r="Q1877" i="2"/>
  <c r="Q1878" i="2"/>
  <c r="Q1879" i="2"/>
  <c r="Q1880" i="2"/>
  <c r="Q1881" i="2"/>
  <c r="Q1882" i="2"/>
  <c r="Q1883" i="2"/>
  <c r="Q1884" i="2"/>
  <c r="Q1885" i="2"/>
  <c r="Q1886" i="2"/>
  <c r="Q1887" i="2"/>
  <c r="Q1888" i="2"/>
  <c r="Q1889" i="2"/>
  <c r="Q1890" i="2"/>
  <c r="Q1891" i="2"/>
  <c r="Q1892" i="2"/>
  <c r="Q1893" i="2"/>
  <c r="Q1894" i="2"/>
  <c r="Q1895" i="2"/>
  <c r="Q1896" i="2"/>
  <c r="Q1897" i="2"/>
  <c r="Q1898" i="2"/>
  <c r="Q1899" i="2"/>
  <c r="Q1900" i="2"/>
  <c r="Q1901" i="2"/>
  <c r="Q1902" i="2"/>
  <c r="Q1903" i="2"/>
  <c r="Q1904" i="2"/>
  <c r="Q1905" i="2"/>
  <c r="Q1906" i="2"/>
  <c r="Q1907" i="2"/>
  <c r="Q1908" i="2"/>
  <c r="Q1909" i="2"/>
  <c r="Q1910" i="2"/>
  <c r="Q1911" i="2"/>
  <c r="Q1912" i="2"/>
  <c r="Q1913" i="2"/>
  <c r="Q1914" i="2"/>
  <c r="Q1915" i="2"/>
  <c r="Q1916" i="2"/>
  <c r="Q1917" i="2"/>
  <c r="Q1918" i="2"/>
  <c r="Q1919" i="2"/>
  <c r="Q1920" i="2"/>
  <c r="Q1921" i="2"/>
  <c r="Q1922" i="2"/>
  <c r="Q1923" i="2"/>
  <c r="Q1924" i="2"/>
  <c r="Q1925" i="2"/>
  <c r="Q1926" i="2"/>
  <c r="Q1927" i="2"/>
  <c r="Q1928" i="2"/>
  <c r="Q1929" i="2"/>
  <c r="Q1930" i="2"/>
  <c r="Q1931" i="2"/>
  <c r="Q1932" i="2"/>
  <c r="Q1933" i="2"/>
  <c r="Q1934" i="2"/>
  <c r="Q1935" i="2"/>
  <c r="Q1936" i="2"/>
  <c r="Q1937" i="2"/>
  <c r="Q1938" i="2"/>
  <c r="Q1939" i="2"/>
  <c r="Q1940" i="2"/>
  <c r="Q1941" i="2"/>
  <c r="Q1942" i="2"/>
  <c r="Q1943" i="2"/>
  <c r="Q1944" i="2"/>
  <c r="Q1945" i="2"/>
  <c r="Q1946" i="2"/>
  <c r="Q1947" i="2"/>
  <c r="Q1948" i="2"/>
  <c r="Q1949" i="2"/>
  <c r="Q1950" i="2"/>
  <c r="Q1951" i="2"/>
  <c r="Q1952" i="2"/>
  <c r="Q1953" i="2"/>
  <c r="Q1954" i="2"/>
  <c r="Q1955" i="2"/>
  <c r="Q1956" i="2"/>
  <c r="Q1957" i="2"/>
  <c r="Q1958" i="2"/>
  <c r="Q1959" i="2"/>
  <c r="Q1960" i="2"/>
  <c r="Q1961" i="2"/>
  <c r="Q1962" i="2"/>
  <c r="Q1963" i="2"/>
  <c r="Q1964" i="2"/>
  <c r="Q1965" i="2"/>
  <c r="Q1966" i="2"/>
  <c r="Q1967" i="2"/>
  <c r="Q1968" i="2"/>
  <c r="Q1969" i="2"/>
  <c r="Q1970" i="2"/>
  <c r="Q1971" i="2"/>
  <c r="Q1972" i="2"/>
  <c r="Q1973" i="2"/>
  <c r="Q1974" i="2"/>
  <c r="Q1975" i="2"/>
  <c r="Q1976" i="2"/>
  <c r="Q1977" i="2"/>
  <c r="Q1978" i="2"/>
  <c r="Q1979" i="2"/>
  <c r="Q1980" i="2"/>
  <c r="Q1981" i="2"/>
  <c r="Q1982" i="2"/>
  <c r="Q1983" i="2"/>
  <c r="Q1984" i="2"/>
  <c r="Q1985" i="2"/>
  <c r="Q1986" i="2"/>
  <c r="Q1987" i="2"/>
  <c r="Q1988" i="2"/>
  <c r="Q1989" i="2"/>
  <c r="Q1990" i="2"/>
  <c r="Q1991" i="2"/>
  <c r="Q1992" i="2"/>
  <c r="Q1993" i="2"/>
  <c r="Q1994" i="2"/>
  <c r="Q1995" i="2"/>
  <c r="Q1996" i="2"/>
  <c r="Q1997" i="2"/>
  <c r="Q1998" i="2"/>
  <c r="Q1999" i="2"/>
  <c r="Q2000" i="2"/>
  <c r="Q2001" i="2"/>
  <c r="Q2002" i="2"/>
  <c r="Q2003" i="2"/>
  <c r="Q2004" i="2"/>
  <c r="Q2005" i="2"/>
  <c r="Q2006" i="2"/>
  <c r="Q2007" i="2"/>
  <c r="Q2008" i="2"/>
  <c r="Q2009" i="2"/>
  <c r="Q2010" i="2"/>
  <c r="Q2011" i="2"/>
  <c r="Q2012" i="2"/>
  <c r="Q2013" i="2"/>
  <c r="Q2014" i="2"/>
  <c r="Q2015" i="2"/>
  <c r="Q2016" i="2"/>
  <c r="Q2017" i="2"/>
  <c r="Q2018" i="2"/>
  <c r="Q2019" i="2"/>
  <c r="Q2020" i="2"/>
  <c r="Q2021" i="2"/>
  <c r="Q2022" i="2"/>
  <c r="Q2023" i="2"/>
  <c r="Q2024" i="2"/>
  <c r="Q2025" i="2"/>
  <c r="Q2026" i="2"/>
  <c r="Q2027" i="2"/>
  <c r="Q2028" i="2"/>
  <c r="Q2029" i="2"/>
  <c r="Q2030" i="2"/>
  <c r="Q2031" i="2"/>
  <c r="Q2032" i="2"/>
  <c r="Q2033" i="2"/>
  <c r="Q2034" i="2"/>
  <c r="Q2035" i="2"/>
  <c r="Q2036" i="2"/>
  <c r="Q2037" i="2"/>
  <c r="Q2038" i="2"/>
  <c r="Q2039" i="2"/>
  <c r="Q2040" i="2"/>
  <c r="Q2041" i="2"/>
  <c r="Q2042" i="2"/>
  <c r="Q2043" i="2"/>
  <c r="Q2044" i="2"/>
  <c r="Q2045" i="2"/>
  <c r="Q2046" i="2"/>
  <c r="Q2047" i="2"/>
  <c r="Q2048" i="2"/>
  <c r="Q2049" i="2"/>
  <c r="Q2050" i="2"/>
  <c r="Q2051" i="2"/>
  <c r="Q2052" i="2"/>
  <c r="Q2053" i="2"/>
  <c r="Q2054" i="2"/>
  <c r="Q2055" i="2"/>
  <c r="Q2056" i="2"/>
  <c r="Q2057" i="2"/>
  <c r="Q2058" i="2"/>
  <c r="Q2059" i="2"/>
  <c r="Q2060" i="2"/>
  <c r="Q2061" i="2"/>
  <c r="Q2062" i="2"/>
  <c r="Q2063" i="2"/>
  <c r="Q2064" i="2"/>
  <c r="Q2065" i="2"/>
  <c r="Q2066" i="2"/>
  <c r="Q2067" i="2"/>
  <c r="Q2068" i="2"/>
  <c r="Q2069" i="2"/>
  <c r="Q2070" i="2"/>
  <c r="Q2071" i="2"/>
  <c r="Q2072" i="2"/>
  <c r="Q2073" i="2"/>
  <c r="Q2074" i="2"/>
  <c r="Q2075" i="2"/>
  <c r="Q2076" i="2"/>
  <c r="Q2077" i="2"/>
  <c r="Q2078" i="2"/>
  <c r="Q2079" i="2"/>
  <c r="Q2080" i="2"/>
  <c r="Q2081" i="2"/>
  <c r="Q2082" i="2"/>
  <c r="Q2083" i="2"/>
  <c r="Q2084" i="2"/>
  <c r="Q2085" i="2"/>
  <c r="Q2086" i="2"/>
  <c r="Q2087" i="2"/>
  <c r="Q2088" i="2"/>
  <c r="Q2089" i="2"/>
  <c r="Q2090" i="2"/>
  <c r="Q2091" i="2"/>
  <c r="Q2092" i="2"/>
  <c r="Q2093" i="2"/>
  <c r="Q2094" i="2"/>
  <c r="Q2095" i="2"/>
  <c r="Q2096" i="2"/>
  <c r="Q2097" i="2"/>
  <c r="Q2098" i="2"/>
  <c r="Q2099" i="2"/>
  <c r="Q2100" i="2"/>
  <c r="Q2101" i="2"/>
  <c r="Q2102" i="2"/>
  <c r="Q2103" i="2"/>
  <c r="Q2104" i="2"/>
  <c r="Q2105" i="2"/>
  <c r="Q2106" i="2"/>
  <c r="Q2107" i="2"/>
  <c r="Q2108" i="2"/>
  <c r="Q2109" i="2"/>
  <c r="Q2110" i="2"/>
  <c r="Q2111" i="2"/>
  <c r="Q2112" i="2"/>
  <c r="Q2113" i="2"/>
  <c r="Q2114" i="2"/>
  <c r="Q2115" i="2"/>
  <c r="Q2116" i="2"/>
  <c r="Q2117" i="2"/>
  <c r="Q2118" i="2"/>
  <c r="Q2119" i="2"/>
  <c r="Q2120" i="2"/>
  <c r="Q2121" i="2"/>
  <c r="Q2122" i="2"/>
  <c r="Q2123" i="2"/>
  <c r="Q2124" i="2"/>
  <c r="Q2125" i="2"/>
  <c r="Q2126" i="2"/>
  <c r="Q2127" i="2"/>
  <c r="Q2128" i="2"/>
  <c r="Q2129" i="2"/>
  <c r="Q2130" i="2"/>
  <c r="Q2131" i="2"/>
  <c r="Q2132" i="2"/>
  <c r="Q2133" i="2"/>
  <c r="Q2134" i="2"/>
  <c r="Q2135" i="2"/>
  <c r="Q2136" i="2"/>
  <c r="Q2137" i="2"/>
  <c r="Q2138" i="2"/>
  <c r="Q2139" i="2"/>
  <c r="Q2140" i="2"/>
  <c r="Q2141" i="2"/>
  <c r="Q2142" i="2"/>
  <c r="Q2143" i="2"/>
  <c r="Q2144" i="2"/>
  <c r="Q2145" i="2"/>
  <c r="Q2146" i="2"/>
  <c r="Q2147" i="2"/>
  <c r="Q2148" i="2"/>
  <c r="Q2149" i="2"/>
  <c r="Q2150" i="2"/>
  <c r="Q2151" i="2"/>
  <c r="Q2152" i="2"/>
  <c r="Q2153" i="2"/>
  <c r="Q2154" i="2"/>
  <c r="Q2155" i="2"/>
  <c r="Q2156" i="2"/>
  <c r="Q2157" i="2"/>
  <c r="Q2158" i="2"/>
  <c r="Q2159" i="2"/>
  <c r="Q2160" i="2"/>
  <c r="Q2161" i="2"/>
  <c r="Q2162" i="2"/>
  <c r="Q2163" i="2"/>
  <c r="Q2164" i="2"/>
  <c r="Q2165" i="2"/>
  <c r="Q2166" i="2"/>
  <c r="Q2167" i="2"/>
  <c r="Q2168" i="2"/>
  <c r="Q2169" i="2"/>
  <c r="Q2170" i="2"/>
  <c r="Q2171" i="2"/>
  <c r="Q2172" i="2"/>
  <c r="Q2173" i="2"/>
  <c r="Q2174" i="2"/>
  <c r="Q2175" i="2"/>
  <c r="Q2176" i="2"/>
  <c r="Q2177" i="2"/>
  <c r="Q2178" i="2"/>
  <c r="Q2179" i="2"/>
  <c r="Q2180" i="2"/>
  <c r="Q2181" i="2"/>
  <c r="Q2182" i="2"/>
  <c r="Q2183" i="2"/>
  <c r="Q2184" i="2"/>
  <c r="Q2185" i="2"/>
  <c r="Q2186" i="2"/>
  <c r="Q2187" i="2"/>
  <c r="Q2188" i="2"/>
  <c r="Q2189" i="2"/>
  <c r="Q2190" i="2"/>
  <c r="Q2191" i="2"/>
  <c r="Q2192" i="2"/>
  <c r="Q2193" i="2"/>
  <c r="Q2194" i="2"/>
  <c r="Q2195" i="2"/>
  <c r="Q2196" i="2"/>
  <c r="Q2197" i="2"/>
  <c r="Q2198" i="2"/>
  <c r="Q2199" i="2"/>
  <c r="Q2200" i="2"/>
  <c r="Q2201" i="2"/>
  <c r="Q2202" i="2"/>
  <c r="Q2203" i="2"/>
  <c r="Q2204" i="2"/>
  <c r="Q2205" i="2"/>
  <c r="Q2206" i="2"/>
  <c r="Q2207" i="2"/>
  <c r="Q2208" i="2"/>
  <c r="Q2209" i="2"/>
  <c r="Q2210" i="2"/>
  <c r="Q2211" i="2"/>
  <c r="Q2212" i="2"/>
  <c r="Q2213" i="2"/>
  <c r="Q2214" i="2"/>
  <c r="Q2215" i="2"/>
  <c r="Q2216" i="2"/>
  <c r="Q2217" i="2"/>
  <c r="Q2218" i="2"/>
  <c r="Q2219" i="2"/>
  <c r="Q2220" i="2"/>
  <c r="Q2221" i="2"/>
  <c r="Q2222" i="2"/>
  <c r="Q2223" i="2"/>
  <c r="Q2224" i="2"/>
  <c r="Q2225" i="2"/>
  <c r="Q2226" i="2"/>
  <c r="Q2227" i="2"/>
  <c r="Q2228" i="2"/>
  <c r="Q2229" i="2"/>
  <c r="Q2230" i="2"/>
  <c r="Q2231" i="2"/>
  <c r="Q2232" i="2"/>
  <c r="Q2233" i="2"/>
  <c r="Q2234" i="2"/>
  <c r="Q2235" i="2"/>
  <c r="Q2236" i="2"/>
  <c r="Q2237" i="2"/>
  <c r="Q2238" i="2"/>
  <c r="Q2239" i="2"/>
  <c r="Q2240" i="2"/>
  <c r="Q2241" i="2"/>
  <c r="Q2242" i="2"/>
  <c r="Q2243" i="2"/>
  <c r="Q2244" i="2"/>
  <c r="Q2245" i="2"/>
  <c r="Q2246" i="2"/>
  <c r="Q2247" i="2"/>
  <c r="Q2248" i="2"/>
  <c r="Q2249" i="2"/>
  <c r="Q2250" i="2"/>
  <c r="Q2251" i="2"/>
  <c r="Q2252" i="2"/>
  <c r="Q2253" i="2"/>
  <c r="Q2254" i="2"/>
  <c r="Q2255" i="2"/>
  <c r="Q2256" i="2"/>
  <c r="Q2257" i="2"/>
  <c r="Q2258" i="2"/>
  <c r="Q2259" i="2"/>
  <c r="Q2260" i="2"/>
  <c r="Q2261" i="2"/>
  <c r="Q2262" i="2"/>
  <c r="Q2263" i="2"/>
  <c r="Q2264" i="2"/>
  <c r="Q2265" i="2"/>
  <c r="Q2266" i="2"/>
  <c r="Q2267" i="2"/>
  <c r="Q2268" i="2"/>
  <c r="Q2269" i="2"/>
  <c r="Q2270" i="2"/>
  <c r="Q2271" i="2"/>
  <c r="Q2272" i="2"/>
  <c r="Q2273" i="2"/>
  <c r="Q2274" i="2"/>
  <c r="Q2275" i="2"/>
  <c r="Q2276" i="2"/>
  <c r="Q2277" i="2"/>
  <c r="Q2278" i="2"/>
  <c r="Q2279" i="2"/>
  <c r="Q2280" i="2"/>
  <c r="Q2281" i="2"/>
  <c r="Q2282" i="2"/>
  <c r="Q2283" i="2"/>
  <c r="Q2284" i="2"/>
  <c r="Q2285" i="2"/>
  <c r="Q2286" i="2"/>
  <c r="Q2287" i="2"/>
  <c r="Q2288" i="2"/>
  <c r="Q2289" i="2"/>
  <c r="Q2290" i="2"/>
  <c r="Q2291" i="2"/>
  <c r="Q2292" i="2"/>
  <c r="Q2293" i="2"/>
  <c r="Q2294" i="2"/>
  <c r="Q2295" i="2"/>
  <c r="Q2296" i="2"/>
  <c r="Q2297" i="2"/>
  <c r="Q2298" i="2"/>
  <c r="Q2299" i="2"/>
  <c r="Q2300" i="2"/>
  <c r="Q2301" i="2"/>
  <c r="Q2302" i="2"/>
  <c r="Q2303" i="2"/>
  <c r="Q2304" i="2"/>
  <c r="Q2305" i="2"/>
  <c r="Q2306" i="2"/>
  <c r="Q2307" i="2"/>
  <c r="Q2308" i="2"/>
  <c r="Q2309" i="2"/>
  <c r="Q2310" i="2"/>
  <c r="Q2311" i="2"/>
  <c r="Q2312" i="2"/>
  <c r="Q2313" i="2"/>
  <c r="Q2314" i="2"/>
  <c r="Q2315" i="2"/>
  <c r="Q2316" i="2"/>
  <c r="Q2317" i="2"/>
  <c r="Q2318" i="2"/>
  <c r="Q2319" i="2"/>
  <c r="Q2320" i="2"/>
  <c r="Q2321" i="2"/>
  <c r="Q2322" i="2"/>
  <c r="Q2323" i="2"/>
  <c r="Q2324" i="2"/>
  <c r="Q2325" i="2"/>
  <c r="Q2326" i="2"/>
  <c r="Q2327" i="2"/>
  <c r="Q2328" i="2"/>
  <c r="Q2329" i="2"/>
  <c r="Q2330" i="2"/>
  <c r="Q2331" i="2"/>
  <c r="Q2332" i="2"/>
  <c r="Q2333" i="2"/>
  <c r="Q2334" i="2"/>
  <c r="Q2335" i="2"/>
  <c r="Q2336" i="2"/>
  <c r="Q2337" i="2"/>
  <c r="Q2338" i="2"/>
  <c r="Q2339" i="2"/>
  <c r="Q2340" i="2"/>
  <c r="Q2341" i="2"/>
  <c r="Q2342" i="2"/>
  <c r="Q2343" i="2"/>
  <c r="Q2344" i="2"/>
  <c r="Q2345" i="2"/>
  <c r="Q2346" i="2"/>
  <c r="Q2347" i="2"/>
  <c r="Q2348" i="2"/>
  <c r="Q2349" i="2"/>
  <c r="Q2350" i="2"/>
  <c r="Q2351" i="2"/>
  <c r="Q2352" i="2"/>
  <c r="Q2353" i="2"/>
  <c r="Q2354" i="2"/>
  <c r="Q2355" i="2"/>
  <c r="Q2356" i="2"/>
  <c r="Q2357" i="2"/>
  <c r="Q2358" i="2"/>
  <c r="Q2359" i="2"/>
  <c r="Q2360" i="2"/>
  <c r="Q2361" i="2"/>
  <c r="Q2362" i="2"/>
  <c r="Q2363" i="2"/>
  <c r="Q2364" i="2"/>
  <c r="Q2365" i="2"/>
  <c r="Q2366" i="2"/>
  <c r="Q2367" i="2"/>
  <c r="Q2368" i="2"/>
  <c r="Q2369" i="2"/>
  <c r="Q2370" i="2"/>
  <c r="Q2371" i="2"/>
  <c r="Q2372" i="2"/>
  <c r="Q2373" i="2"/>
  <c r="Q2374" i="2"/>
  <c r="Q2375" i="2"/>
  <c r="Q2376" i="2"/>
  <c r="Q2377" i="2"/>
  <c r="Q2378" i="2"/>
  <c r="Q2379" i="2"/>
  <c r="Q2380" i="2"/>
  <c r="Q2381" i="2"/>
  <c r="Q2382" i="2"/>
  <c r="Q2383" i="2"/>
  <c r="Q2384" i="2"/>
  <c r="Q2385" i="2"/>
  <c r="Q2386" i="2"/>
  <c r="Q2387" i="2"/>
  <c r="Q2388" i="2"/>
  <c r="Q2389" i="2"/>
  <c r="Q2390" i="2"/>
  <c r="Q2391" i="2"/>
  <c r="Q2392" i="2"/>
  <c r="Q2393" i="2"/>
  <c r="Q2394" i="2"/>
  <c r="Q2395" i="2"/>
  <c r="Q2396" i="2"/>
  <c r="Q2397" i="2"/>
  <c r="Q2398" i="2"/>
  <c r="Q2399" i="2"/>
  <c r="Q2400" i="2"/>
  <c r="Q2401" i="2"/>
  <c r="Q2402" i="2"/>
  <c r="Q2403" i="2"/>
  <c r="Q2404" i="2"/>
  <c r="Q2405" i="2"/>
  <c r="Q2406" i="2"/>
  <c r="Q2407" i="2"/>
  <c r="Q2408" i="2"/>
  <c r="Q2409" i="2"/>
  <c r="Q2410" i="2"/>
  <c r="Q2411" i="2"/>
  <c r="Q2412" i="2"/>
  <c r="Q2413" i="2"/>
  <c r="Q2414" i="2"/>
  <c r="Q2415" i="2"/>
  <c r="Q2416" i="2"/>
  <c r="Q2417" i="2"/>
  <c r="Q2418" i="2"/>
  <c r="Q2419" i="2"/>
  <c r="Q2420" i="2"/>
  <c r="Q2421" i="2"/>
  <c r="Q2422" i="2"/>
  <c r="Q2423" i="2"/>
  <c r="Q2424" i="2"/>
  <c r="Q2425" i="2"/>
  <c r="Q2426" i="2"/>
  <c r="Q2427" i="2"/>
  <c r="Q2428" i="2"/>
  <c r="Q2429" i="2"/>
  <c r="Q2430" i="2"/>
  <c r="Q2431" i="2"/>
  <c r="Q2432" i="2"/>
  <c r="Q2433" i="2"/>
  <c r="Q2434" i="2"/>
  <c r="Q2435" i="2"/>
  <c r="Q2436" i="2"/>
  <c r="Q2437" i="2"/>
  <c r="Q2438" i="2"/>
  <c r="Q2439" i="2"/>
  <c r="Q2440" i="2"/>
  <c r="Q2441" i="2"/>
  <c r="Q2442" i="2"/>
  <c r="Q2443" i="2"/>
  <c r="Q2444" i="2"/>
  <c r="Q2445" i="2"/>
  <c r="Q2446" i="2"/>
  <c r="Q2447" i="2"/>
  <c r="Q2448" i="2"/>
  <c r="Q2449" i="2"/>
  <c r="Q2450" i="2"/>
  <c r="Q2451" i="2"/>
  <c r="Q2452" i="2"/>
  <c r="Q2453" i="2"/>
  <c r="Q2454" i="2"/>
  <c r="Q2455" i="2"/>
  <c r="Q2456" i="2"/>
  <c r="Q2457" i="2"/>
  <c r="Q2458" i="2"/>
  <c r="Q2459" i="2"/>
  <c r="Q2460" i="2"/>
  <c r="Q2461" i="2"/>
  <c r="Q2462" i="2"/>
  <c r="Q2463" i="2"/>
  <c r="Q2464" i="2"/>
  <c r="Q2465" i="2"/>
  <c r="Q2466" i="2"/>
  <c r="Q2467" i="2"/>
  <c r="Q2468" i="2"/>
  <c r="Q2469" i="2"/>
  <c r="Q2470" i="2"/>
  <c r="Q2471" i="2"/>
  <c r="Q2472" i="2"/>
  <c r="Q2473" i="2"/>
  <c r="Q2474" i="2"/>
  <c r="Q2475" i="2"/>
  <c r="Q2476" i="2"/>
  <c r="Q2477" i="2"/>
  <c r="Q2478" i="2"/>
  <c r="Q2479" i="2"/>
  <c r="Q2480" i="2"/>
  <c r="Q2481" i="2"/>
  <c r="Q2482" i="2"/>
  <c r="Q2483" i="2"/>
  <c r="Q2484" i="2"/>
  <c r="Q2485" i="2"/>
  <c r="Q2486" i="2"/>
  <c r="Q2487" i="2"/>
  <c r="Q2488" i="2"/>
  <c r="Q2489" i="2"/>
  <c r="Q2490" i="2"/>
  <c r="Q2491" i="2"/>
  <c r="Q2492" i="2"/>
  <c r="Q2493" i="2"/>
  <c r="Q2494" i="2"/>
  <c r="Q2495" i="2"/>
  <c r="Q2496" i="2"/>
  <c r="Q2497" i="2"/>
  <c r="Q2498" i="2"/>
  <c r="Q2499" i="2"/>
  <c r="Q2500" i="2"/>
  <c r="Q2501" i="2"/>
  <c r="Q2502" i="2"/>
  <c r="Q2503" i="2"/>
  <c r="Q2504" i="2"/>
  <c r="Q2505" i="2"/>
  <c r="Q2506" i="2"/>
  <c r="Q2507" i="2"/>
  <c r="Q2508" i="2"/>
  <c r="Q2509" i="2"/>
  <c r="Q2510" i="2"/>
  <c r="Q2511" i="2"/>
  <c r="Q2512" i="2"/>
  <c r="Q2513" i="2"/>
  <c r="Q2514" i="2"/>
  <c r="Q2515" i="2"/>
  <c r="Q2516" i="2"/>
  <c r="Q2517" i="2"/>
  <c r="Q2518" i="2"/>
  <c r="Q2519" i="2"/>
  <c r="Q2520" i="2"/>
  <c r="Q2521" i="2"/>
  <c r="Q2522" i="2"/>
  <c r="Q2523" i="2"/>
  <c r="Q2524" i="2"/>
  <c r="Q2525" i="2"/>
  <c r="Q2526" i="2"/>
  <c r="Q2527" i="2"/>
  <c r="Q2528" i="2"/>
  <c r="Q2529" i="2"/>
  <c r="Q2530" i="2"/>
  <c r="Q2531" i="2"/>
  <c r="Q2532" i="2"/>
  <c r="Q2533" i="2"/>
  <c r="Q2534" i="2"/>
  <c r="Q2535" i="2"/>
  <c r="Q2536" i="2"/>
  <c r="Q2537" i="2"/>
  <c r="Q2538" i="2"/>
  <c r="Q2539" i="2"/>
  <c r="Q2540" i="2"/>
  <c r="Q2541" i="2"/>
  <c r="Q2542" i="2"/>
  <c r="Q2543" i="2"/>
  <c r="Q2544" i="2"/>
  <c r="Q2545" i="2"/>
  <c r="Q2546" i="2"/>
  <c r="Q2547" i="2"/>
  <c r="Q2548" i="2"/>
  <c r="Q2549" i="2"/>
  <c r="Q2550" i="2"/>
  <c r="Q2551" i="2"/>
  <c r="Q2552" i="2"/>
  <c r="Q2553" i="2"/>
  <c r="Q2554" i="2"/>
  <c r="Q2555" i="2"/>
  <c r="Q2556" i="2"/>
  <c r="Q2557" i="2"/>
  <c r="Q2558" i="2"/>
  <c r="Q2559" i="2"/>
  <c r="Q2560" i="2"/>
  <c r="Q2561" i="2"/>
  <c r="Q2562" i="2"/>
  <c r="Q2563" i="2"/>
  <c r="Q2564" i="2"/>
  <c r="Q2565" i="2"/>
  <c r="Q2566" i="2"/>
  <c r="Q2567" i="2"/>
  <c r="Q2568" i="2"/>
  <c r="Q2569" i="2"/>
  <c r="Q2570" i="2"/>
  <c r="Q2571" i="2"/>
  <c r="Q2572" i="2"/>
  <c r="Q2573" i="2"/>
  <c r="Q2574" i="2"/>
  <c r="Q2575" i="2"/>
  <c r="Q2576" i="2"/>
  <c r="Q2577" i="2"/>
  <c r="Q2578" i="2"/>
  <c r="Q2579" i="2"/>
  <c r="Q2580" i="2"/>
  <c r="Q2581" i="2"/>
  <c r="Q2582" i="2"/>
  <c r="Q2583" i="2"/>
  <c r="Q2584" i="2"/>
  <c r="Q2585" i="2"/>
  <c r="Q2586" i="2"/>
  <c r="Q2587" i="2"/>
  <c r="Q2588" i="2"/>
  <c r="Q2589" i="2"/>
  <c r="Q2590" i="2"/>
  <c r="Q2591" i="2"/>
  <c r="Q2592" i="2"/>
  <c r="Q2593" i="2"/>
  <c r="Q2594" i="2"/>
  <c r="Q2595" i="2"/>
  <c r="Q2596" i="2"/>
  <c r="Q2597" i="2"/>
  <c r="Q2598" i="2"/>
  <c r="Q2599" i="2"/>
  <c r="Q2600" i="2"/>
  <c r="Q2601" i="2"/>
  <c r="Q2602" i="2"/>
  <c r="Q2603" i="2"/>
  <c r="Q2604" i="2"/>
  <c r="Q2605" i="2"/>
  <c r="Q2606" i="2"/>
  <c r="Q2607" i="2"/>
  <c r="Q2608" i="2"/>
  <c r="Q2609" i="2"/>
  <c r="Q2610" i="2"/>
  <c r="Q2611" i="2"/>
  <c r="Q2612" i="2"/>
  <c r="Q2613" i="2"/>
  <c r="Q2614" i="2"/>
  <c r="Q2615" i="2"/>
  <c r="Q2616" i="2"/>
  <c r="Q2617" i="2"/>
  <c r="Q2618" i="2"/>
  <c r="Q2619" i="2"/>
  <c r="Q2620" i="2"/>
  <c r="Q2621" i="2"/>
  <c r="Q2622" i="2"/>
  <c r="Q2623" i="2"/>
  <c r="Q2624" i="2"/>
  <c r="Q2625" i="2"/>
  <c r="Q2626" i="2"/>
  <c r="Q2627" i="2"/>
  <c r="Q2628" i="2"/>
  <c r="Q2629" i="2"/>
  <c r="Q2630" i="2"/>
  <c r="Q2631" i="2"/>
  <c r="Q2632" i="2"/>
  <c r="Q2633" i="2"/>
  <c r="Q2634" i="2"/>
  <c r="Q2635" i="2"/>
  <c r="Q2636" i="2"/>
  <c r="Q2637" i="2"/>
  <c r="Q2638" i="2"/>
  <c r="Q2639" i="2"/>
  <c r="Q2640" i="2"/>
  <c r="Q2641" i="2"/>
  <c r="Q2642" i="2"/>
  <c r="Q2643" i="2"/>
  <c r="Q2644" i="2"/>
  <c r="Q2645" i="2"/>
  <c r="Q2646" i="2"/>
  <c r="Q2647" i="2"/>
  <c r="Q2648" i="2"/>
  <c r="Q2649" i="2"/>
  <c r="Q2650" i="2"/>
  <c r="Q2651" i="2"/>
  <c r="Q2652" i="2"/>
  <c r="Q2653" i="2"/>
  <c r="Q2654" i="2"/>
  <c r="Q2655" i="2"/>
  <c r="Q2656" i="2"/>
  <c r="Q2657" i="2"/>
  <c r="Q2658" i="2"/>
  <c r="Q2659" i="2"/>
  <c r="Q2660" i="2"/>
  <c r="Q2661" i="2"/>
  <c r="Q2662" i="2"/>
  <c r="Q2663" i="2"/>
  <c r="Q2664" i="2"/>
  <c r="Q2665" i="2"/>
  <c r="Q2666" i="2"/>
  <c r="Q2667" i="2"/>
  <c r="Q2668" i="2"/>
  <c r="Q2669" i="2"/>
  <c r="Q2670" i="2"/>
  <c r="Q2671" i="2"/>
  <c r="Q2672" i="2"/>
  <c r="Q2673" i="2"/>
  <c r="Q2674" i="2"/>
  <c r="Q2675" i="2"/>
  <c r="Q2676" i="2"/>
  <c r="Q2677" i="2"/>
  <c r="Q2678" i="2"/>
  <c r="Q2679" i="2"/>
  <c r="Q2680" i="2"/>
  <c r="Q2681" i="2"/>
  <c r="Q2682" i="2"/>
  <c r="Q2683" i="2"/>
  <c r="Q2684" i="2"/>
  <c r="Q2685" i="2"/>
  <c r="Q2686" i="2"/>
  <c r="Q2687" i="2"/>
  <c r="Q2688" i="2"/>
  <c r="Q2689" i="2"/>
  <c r="Q2690" i="2"/>
  <c r="Q2691" i="2"/>
  <c r="Q2692" i="2"/>
  <c r="Q2693" i="2"/>
  <c r="Q2694" i="2"/>
  <c r="Q2695" i="2"/>
  <c r="Q2696" i="2"/>
  <c r="Q2697" i="2"/>
  <c r="Q2698" i="2"/>
  <c r="Q2699" i="2"/>
  <c r="Q2700" i="2"/>
  <c r="Q2701" i="2"/>
  <c r="Q2702" i="2"/>
  <c r="Q2703" i="2"/>
  <c r="Q2704" i="2"/>
  <c r="Q2705" i="2"/>
  <c r="Q2706" i="2"/>
  <c r="Q2707" i="2"/>
  <c r="Q2708" i="2"/>
  <c r="Q2709" i="2"/>
  <c r="Q2710" i="2"/>
  <c r="Q2711" i="2"/>
  <c r="Q2712" i="2"/>
  <c r="Q2713" i="2"/>
  <c r="Q2714" i="2"/>
  <c r="Q2715" i="2"/>
  <c r="Q2716" i="2"/>
  <c r="Q2717" i="2"/>
  <c r="Q2718" i="2"/>
  <c r="Q2719" i="2"/>
  <c r="Q2720" i="2"/>
  <c r="Q2721" i="2"/>
  <c r="Q2722" i="2"/>
  <c r="Q2723" i="2"/>
  <c r="Q2724" i="2"/>
  <c r="Q2725" i="2"/>
  <c r="Q2726" i="2"/>
  <c r="Q2727" i="2"/>
  <c r="Q2728" i="2"/>
  <c r="Q2729" i="2"/>
  <c r="Q2730" i="2"/>
  <c r="Q2731" i="2"/>
  <c r="Q2732" i="2"/>
  <c r="Q2733" i="2"/>
  <c r="Q2734" i="2"/>
  <c r="Q2735" i="2"/>
  <c r="Q2736" i="2"/>
  <c r="Q2737" i="2"/>
  <c r="Q2738" i="2"/>
  <c r="Q2739" i="2"/>
  <c r="Q2740" i="2"/>
  <c r="Q2741" i="2"/>
  <c r="Q2742" i="2"/>
  <c r="Q2743" i="2"/>
  <c r="Q2744" i="2"/>
  <c r="Q2745" i="2"/>
  <c r="Q2746" i="2"/>
  <c r="Q2747" i="2"/>
  <c r="Q2748" i="2"/>
  <c r="Q2749" i="2"/>
  <c r="Q2750" i="2"/>
  <c r="Q2751" i="2"/>
  <c r="Q2752" i="2"/>
  <c r="Q2753" i="2"/>
  <c r="Q2754" i="2"/>
  <c r="Q2755" i="2"/>
  <c r="Q2756" i="2"/>
  <c r="Q2757" i="2"/>
  <c r="Q2758" i="2"/>
  <c r="Q2759" i="2"/>
  <c r="Q2760" i="2"/>
  <c r="Q2761" i="2"/>
  <c r="Q2762" i="2"/>
  <c r="Q2763" i="2"/>
  <c r="Q2764" i="2"/>
  <c r="Q2765" i="2"/>
  <c r="Q2766" i="2"/>
  <c r="Q2767" i="2"/>
  <c r="Q2768" i="2"/>
  <c r="Q2769" i="2"/>
  <c r="Q2770" i="2"/>
  <c r="Q2771" i="2"/>
  <c r="Q2772" i="2"/>
  <c r="Q2773" i="2"/>
  <c r="Q2774" i="2"/>
  <c r="Q2775" i="2"/>
  <c r="Q2776" i="2"/>
  <c r="Q2777" i="2"/>
  <c r="Q2778" i="2"/>
  <c r="Q2779" i="2"/>
  <c r="Q2780" i="2"/>
  <c r="Q2781" i="2"/>
  <c r="Q2782" i="2"/>
  <c r="Q2783" i="2"/>
  <c r="Q2784" i="2"/>
  <c r="Q2785" i="2"/>
  <c r="Q2786" i="2"/>
  <c r="Q2787" i="2"/>
  <c r="Q2788" i="2"/>
  <c r="Q2789" i="2"/>
  <c r="Q2790" i="2"/>
  <c r="Q2791" i="2"/>
  <c r="Q2792" i="2"/>
  <c r="Q2793" i="2"/>
  <c r="Q2794" i="2"/>
  <c r="Q2795" i="2"/>
  <c r="Q2796" i="2"/>
  <c r="Q2797" i="2"/>
  <c r="Q2798" i="2"/>
  <c r="Q2799" i="2"/>
  <c r="Q2800" i="2"/>
  <c r="Q2801" i="2"/>
  <c r="Q2802" i="2"/>
  <c r="Q2803" i="2"/>
  <c r="Q2804" i="2"/>
  <c r="Q2805" i="2"/>
  <c r="Q2806" i="2"/>
  <c r="Q2807" i="2"/>
  <c r="Q2808" i="2"/>
  <c r="Q2809" i="2"/>
  <c r="Q2810" i="2"/>
  <c r="Q2811" i="2"/>
  <c r="Q2812" i="2"/>
  <c r="Q2813" i="2"/>
  <c r="Q2814" i="2"/>
  <c r="Q2815" i="2"/>
  <c r="Q2816" i="2"/>
  <c r="Q2817" i="2"/>
  <c r="Q2818" i="2"/>
  <c r="Q2819" i="2"/>
  <c r="Q2820" i="2"/>
  <c r="Q2821" i="2"/>
  <c r="Q2822" i="2"/>
  <c r="Q2823" i="2"/>
  <c r="Q2824" i="2"/>
  <c r="Q2825" i="2"/>
  <c r="Q2826" i="2"/>
  <c r="Q2827" i="2"/>
  <c r="Q2828" i="2"/>
  <c r="Q2829" i="2"/>
  <c r="Q2830" i="2"/>
  <c r="Q2831" i="2"/>
  <c r="Q2832" i="2"/>
  <c r="Q2833" i="2"/>
  <c r="Q2834" i="2"/>
  <c r="Q2835" i="2"/>
  <c r="Q2836" i="2"/>
  <c r="Q2837" i="2"/>
  <c r="Q2838" i="2"/>
  <c r="Q2839" i="2"/>
  <c r="Q2840" i="2"/>
  <c r="Q2841" i="2"/>
  <c r="Q2842" i="2"/>
  <c r="Q2843" i="2"/>
  <c r="Q2844" i="2"/>
  <c r="Q2845" i="2"/>
  <c r="Q2846" i="2"/>
  <c r="Q2847" i="2"/>
  <c r="Q2848" i="2"/>
  <c r="Q2849" i="2"/>
  <c r="Q2850" i="2"/>
  <c r="Q2851" i="2"/>
  <c r="Q2852" i="2"/>
  <c r="Q2853" i="2"/>
  <c r="Q2854" i="2"/>
  <c r="Q2855" i="2"/>
  <c r="Q2856" i="2"/>
  <c r="Q2857" i="2"/>
  <c r="Q2858" i="2"/>
  <c r="Q2859" i="2"/>
  <c r="Q2860" i="2"/>
  <c r="Q2861" i="2"/>
  <c r="Q2862" i="2"/>
  <c r="Q2863" i="2"/>
  <c r="Q2864" i="2"/>
  <c r="Q2865" i="2"/>
  <c r="Q2866" i="2"/>
  <c r="Q2867" i="2"/>
  <c r="Q2868" i="2"/>
  <c r="Q2869" i="2"/>
  <c r="Q2870" i="2"/>
  <c r="Q2871" i="2"/>
  <c r="Q2872" i="2"/>
  <c r="Q2873" i="2"/>
  <c r="Q2874" i="2"/>
  <c r="Q2875" i="2"/>
  <c r="Q2876" i="2"/>
  <c r="Q2877" i="2"/>
  <c r="Q2878" i="2"/>
  <c r="Q2879" i="2"/>
  <c r="Q2880" i="2"/>
  <c r="Q2881" i="2"/>
  <c r="Q2882" i="2"/>
  <c r="Q2883" i="2"/>
  <c r="Q2884" i="2"/>
  <c r="Q2885" i="2"/>
  <c r="Q2886" i="2"/>
  <c r="Q2887" i="2"/>
  <c r="Q2888" i="2"/>
  <c r="Q2889" i="2"/>
  <c r="Q2890" i="2"/>
  <c r="Q2891" i="2"/>
  <c r="Q2892" i="2"/>
  <c r="Q2893" i="2"/>
  <c r="Q2894" i="2"/>
  <c r="Q2895" i="2"/>
  <c r="Q2896" i="2"/>
  <c r="Q2897" i="2"/>
  <c r="Q2898" i="2"/>
  <c r="Q2899" i="2"/>
  <c r="Q2900" i="2"/>
  <c r="Q2901" i="2"/>
  <c r="Q2902" i="2"/>
  <c r="Q2903" i="2"/>
  <c r="Q2904" i="2"/>
  <c r="Q2905" i="2"/>
  <c r="Q2906" i="2"/>
  <c r="Q2907" i="2"/>
  <c r="Q2908" i="2"/>
  <c r="Q2909" i="2"/>
  <c r="Q2910" i="2"/>
  <c r="Q2911" i="2"/>
  <c r="Q2912" i="2"/>
  <c r="Q2913" i="2"/>
  <c r="Q2914" i="2"/>
  <c r="Q2915" i="2"/>
  <c r="Q2916" i="2"/>
  <c r="Q2917" i="2"/>
  <c r="Q2918" i="2"/>
  <c r="Q2919" i="2"/>
  <c r="Q2920" i="2"/>
  <c r="Q2921" i="2"/>
  <c r="Q2922" i="2"/>
  <c r="Q2923" i="2"/>
  <c r="Q2924" i="2"/>
  <c r="Q2925" i="2"/>
  <c r="Q2926" i="2"/>
  <c r="Q2927" i="2"/>
  <c r="Q2928" i="2"/>
  <c r="Q2929" i="2"/>
  <c r="Q2930" i="2"/>
  <c r="Q2931" i="2"/>
  <c r="Q2932" i="2"/>
  <c r="Q2933" i="2"/>
  <c r="Q2934" i="2"/>
  <c r="Q2935" i="2"/>
  <c r="Q2936" i="2"/>
  <c r="Q2937" i="2"/>
  <c r="Q2938" i="2"/>
  <c r="Q2939" i="2"/>
  <c r="Q2940" i="2"/>
  <c r="Q2941" i="2"/>
  <c r="Q2942" i="2"/>
  <c r="Q2943" i="2"/>
  <c r="Q2944" i="2"/>
  <c r="Q2945" i="2"/>
  <c r="Q2946" i="2"/>
  <c r="Q2947" i="2"/>
  <c r="Q2948" i="2"/>
  <c r="Q2949" i="2"/>
  <c r="Q2950" i="2"/>
  <c r="Q2951" i="2"/>
  <c r="Q2952" i="2"/>
  <c r="Q2953" i="2"/>
  <c r="Q2954" i="2"/>
  <c r="Q2955" i="2"/>
  <c r="Q2956" i="2"/>
  <c r="Q2957" i="2"/>
  <c r="Q2958" i="2"/>
  <c r="Q2959" i="2"/>
  <c r="Q2960" i="2"/>
  <c r="Q2961" i="2"/>
  <c r="Q2962" i="2"/>
  <c r="Q2963" i="2"/>
  <c r="Q2964" i="2"/>
  <c r="Q2965" i="2"/>
  <c r="Q2966" i="2"/>
  <c r="Q2967" i="2"/>
  <c r="Q2968" i="2"/>
  <c r="Q2969" i="2"/>
  <c r="Q2970" i="2"/>
  <c r="Q2971" i="2"/>
  <c r="Q2972" i="2"/>
  <c r="Q2973" i="2"/>
  <c r="Q2974" i="2"/>
  <c r="Q2975" i="2"/>
  <c r="Q2976" i="2"/>
  <c r="Q2977" i="2"/>
  <c r="Q2978" i="2"/>
  <c r="Q2979" i="2"/>
  <c r="Q2980" i="2"/>
  <c r="Q2981" i="2"/>
  <c r="Q2982" i="2"/>
  <c r="Q2983" i="2"/>
  <c r="Q2984" i="2"/>
  <c r="Q2985" i="2"/>
  <c r="Q2986" i="2"/>
  <c r="Q2987" i="2"/>
  <c r="Q2988" i="2"/>
  <c r="Q2989" i="2"/>
  <c r="Q2990" i="2"/>
  <c r="Q2991" i="2"/>
  <c r="Q2992" i="2"/>
  <c r="Q2993" i="2"/>
  <c r="Q2994" i="2"/>
  <c r="Q2995" i="2"/>
  <c r="Q2996" i="2"/>
  <c r="Q2997" i="2"/>
  <c r="Q2998" i="2"/>
  <c r="Q2999" i="2"/>
  <c r="Q3000" i="2"/>
  <c r="Q3001" i="2"/>
  <c r="Q3002" i="2"/>
  <c r="Q3003" i="2"/>
  <c r="Q3004" i="2"/>
  <c r="Q3005" i="2"/>
  <c r="Q3006" i="2"/>
  <c r="Q3007" i="2"/>
  <c r="Q3008" i="2"/>
  <c r="Q3009" i="2"/>
  <c r="Q3010" i="2"/>
  <c r="Q3011" i="2"/>
  <c r="Q3012" i="2"/>
  <c r="Q3013" i="2"/>
  <c r="Q3014" i="2"/>
  <c r="Q3015" i="2"/>
  <c r="Q3016" i="2"/>
  <c r="Q3017" i="2"/>
  <c r="Q3018" i="2"/>
  <c r="Q3019" i="2"/>
  <c r="Q3020" i="2"/>
  <c r="Q3021" i="2"/>
  <c r="Q3022" i="2"/>
  <c r="Q3023" i="2"/>
  <c r="Q3024" i="2"/>
  <c r="Q3025" i="2"/>
  <c r="Q3026" i="2"/>
  <c r="Q3027" i="2"/>
  <c r="Q3028" i="2"/>
  <c r="Q3029" i="2"/>
  <c r="Q3030" i="2"/>
  <c r="Q3031" i="2"/>
  <c r="Q3032" i="2"/>
  <c r="Q3033" i="2"/>
  <c r="Q3034" i="2"/>
  <c r="Q3035" i="2"/>
  <c r="Q3036" i="2"/>
  <c r="Q3037" i="2"/>
  <c r="Q3038" i="2"/>
  <c r="Q3039" i="2"/>
  <c r="Q3040" i="2"/>
  <c r="Q3041" i="2"/>
  <c r="Q3042" i="2"/>
  <c r="Q3043" i="2"/>
  <c r="Q3044" i="2"/>
  <c r="Q3045" i="2"/>
  <c r="Q3046" i="2"/>
  <c r="Q3047" i="2"/>
  <c r="Q3048" i="2"/>
  <c r="Q3049" i="2"/>
  <c r="Q3050" i="2"/>
  <c r="Q3051" i="2"/>
  <c r="Q3052" i="2"/>
  <c r="Q3053" i="2"/>
  <c r="Q3054" i="2"/>
  <c r="Q3055" i="2"/>
  <c r="Q3056" i="2"/>
  <c r="Q3057" i="2"/>
  <c r="Q3058" i="2"/>
  <c r="Q3059" i="2"/>
  <c r="Q3060" i="2"/>
  <c r="Q3061" i="2"/>
  <c r="Q3062" i="2"/>
  <c r="Q3063" i="2"/>
  <c r="Q3064" i="2"/>
  <c r="Q3065" i="2"/>
  <c r="Q3066" i="2"/>
  <c r="Q3067" i="2"/>
  <c r="Q3068" i="2"/>
  <c r="Q3069" i="2"/>
  <c r="Q3070" i="2"/>
  <c r="Q3071" i="2"/>
  <c r="Q3072" i="2"/>
  <c r="Q3073" i="2"/>
  <c r="Q3074" i="2"/>
  <c r="Q3075" i="2"/>
  <c r="Q3076" i="2"/>
  <c r="Q3077" i="2"/>
  <c r="Q3078" i="2"/>
  <c r="Q3079" i="2"/>
  <c r="Q3080" i="2"/>
  <c r="Q3081" i="2"/>
  <c r="Q3082" i="2"/>
  <c r="Q3083" i="2"/>
  <c r="Q3084" i="2"/>
  <c r="Q3085" i="2"/>
  <c r="Q3086" i="2"/>
  <c r="Q3087" i="2"/>
  <c r="Q3088" i="2"/>
  <c r="Q3089" i="2"/>
  <c r="Q3090" i="2"/>
  <c r="Q3091" i="2"/>
  <c r="Q3092" i="2"/>
  <c r="Q3093" i="2"/>
  <c r="Q3094" i="2"/>
  <c r="Q3095" i="2"/>
  <c r="Q3096" i="2"/>
  <c r="Q3097" i="2"/>
  <c r="Q3098" i="2"/>
  <c r="Q3099" i="2"/>
  <c r="Q3100" i="2"/>
  <c r="Q3101" i="2"/>
  <c r="Q3102" i="2"/>
  <c r="Q3103" i="2"/>
  <c r="Q3104" i="2"/>
  <c r="Q3105" i="2"/>
  <c r="Q3106" i="2"/>
  <c r="Q3107" i="2"/>
  <c r="Q3108" i="2"/>
  <c r="Q3109" i="2"/>
  <c r="Q3110" i="2"/>
  <c r="Q3111" i="2"/>
  <c r="Q3112" i="2"/>
  <c r="Q3113" i="2"/>
  <c r="Q3114" i="2"/>
  <c r="Q3115" i="2"/>
  <c r="Q3116" i="2"/>
  <c r="Q3117" i="2"/>
  <c r="Q3118" i="2"/>
  <c r="Q3119" i="2"/>
  <c r="Q3120" i="2"/>
  <c r="Q3121" i="2"/>
  <c r="Q3122" i="2"/>
  <c r="Q3123" i="2"/>
  <c r="Q3124" i="2"/>
  <c r="Q3125" i="2"/>
  <c r="Q3126" i="2"/>
  <c r="Q3127" i="2"/>
  <c r="Q3128" i="2"/>
  <c r="Q3129" i="2"/>
  <c r="Q3130" i="2"/>
  <c r="Q3131" i="2"/>
  <c r="Q3132" i="2"/>
  <c r="Q3133" i="2"/>
  <c r="Q3134" i="2"/>
  <c r="Q3135" i="2"/>
  <c r="Q3136" i="2"/>
  <c r="Q3137" i="2"/>
  <c r="Q3138" i="2"/>
  <c r="Q3139" i="2"/>
  <c r="Q3140" i="2"/>
  <c r="Q3141" i="2"/>
  <c r="Q3142" i="2"/>
  <c r="Q3143" i="2"/>
  <c r="Q3144" i="2"/>
  <c r="Q3145" i="2"/>
  <c r="Q3146" i="2"/>
  <c r="Q3147" i="2"/>
  <c r="Q3148" i="2"/>
  <c r="Q3149" i="2"/>
  <c r="Q3150" i="2"/>
  <c r="Q3151" i="2"/>
  <c r="Q3152" i="2"/>
  <c r="Q3153" i="2"/>
  <c r="Q3154" i="2"/>
  <c r="Q3155" i="2"/>
  <c r="Q3156" i="2"/>
  <c r="Q3157" i="2"/>
  <c r="Q3158" i="2"/>
  <c r="Q3159" i="2"/>
  <c r="Q3160" i="2"/>
  <c r="Q3161" i="2"/>
  <c r="Q3162" i="2"/>
  <c r="Q3163" i="2"/>
  <c r="Q3164" i="2"/>
  <c r="Q3165" i="2"/>
  <c r="Q3166" i="2"/>
  <c r="Q3167" i="2"/>
  <c r="Q3168" i="2"/>
  <c r="Q3169" i="2"/>
  <c r="Q3170" i="2"/>
  <c r="Q3171" i="2"/>
  <c r="Q3172" i="2"/>
  <c r="Q3173" i="2"/>
  <c r="Q3174" i="2"/>
  <c r="Q3175" i="2"/>
  <c r="Q3176" i="2"/>
  <c r="Q3177" i="2"/>
  <c r="Q3178" i="2"/>
  <c r="Q3179" i="2"/>
  <c r="Q3180" i="2"/>
  <c r="Q3181" i="2"/>
  <c r="Q3182" i="2"/>
  <c r="Q3183" i="2"/>
  <c r="Q3184" i="2"/>
  <c r="Q3185" i="2"/>
  <c r="Q3186" i="2"/>
  <c r="Q3187" i="2"/>
  <c r="Q3188" i="2"/>
  <c r="Q3189" i="2"/>
  <c r="Q3190" i="2"/>
  <c r="Q3191" i="2"/>
  <c r="Q3192" i="2"/>
  <c r="Q3193" i="2"/>
  <c r="Q3194" i="2"/>
  <c r="Q3195" i="2"/>
  <c r="Q3196" i="2"/>
  <c r="Q3197" i="2"/>
  <c r="Q3198" i="2"/>
  <c r="Q3199" i="2"/>
  <c r="Q3200" i="2"/>
  <c r="Q3201" i="2"/>
  <c r="Q3202" i="2"/>
  <c r="Q3203" i="2"/>
  <c r="Q3204" i="2"/>
  <c r="Q3205" i="2"/>
  <c r="Q3206" i="2"/>
  <c r="Q3207" i="2"/>
  <c r="Q3208" i="2"/>
  <c r="Q3209" i="2"/>
  <c r="Q3210" i="2"/>
  <c r="Q3211" i="2"/>
  <c r="Q3212" i="2"/>
  <c r="Q3213" i="2"/>
  <c r="Q3214" i="2"/>
  <c r="Q3215" i="2"/>
  <c r="Q3216" i="2"/>
  <c r="Q3217" i="2"/>
  <c r="Q3218" i="2"/>
  <c r="Q3219" i="2"/>
  <c r="Q3220" i="2"/>
  <c r="Q3221" i="2"/>
  <c r="Q3222" i="2"/>
  <c r="Q3223" i="2"/>
  <c r="Q3224" i="2"/>
  <c r="Q3225" i="2"/>
  <c r="Q3226" i="2"/>
  <c r="Q3227" i="2"/>
  <c r="Q3228" i="2"/>
  <c r="Q3229" i="2"/>
  <c r="Q3230" i="2"/>
  <c r="Q3231" i="2"/>
  <c r="Q3232" i="2"/>
  <c r="Q3233" i="2"/>
  <c r="Q3234" i="2"/>
  <c r="Q3235" i="2"/>
  <c r="Q3236" i="2"/>
  <c r="Q3237" i="2"/>
  <c r="Q3238" i="2"/>
  <c r="Q3239" i="2"/>
  <c r="Q3240" i="2"/>
  <c r="Q3241" i="2"/>
  <c r="Q3242" i="2"/>
  <c r="Q3243" i="2"/>
  <c r="Q3244" i="2"/>
  <c r="Q3245" i="2"/>
  <c r="Q3246" i="2"/>
  <c r="Q3247" i="2"/>
  <c r="Q3248" i="2"/>
  <c r="Q3249" i="2"/>
  <c r="Q3250" i="2"/>
  <c r="Q3251" i="2"/>
  <c r="Q3252" i="2"/>
  <c r="Q3253" i="2"/>
  <c r="Q3254" i="2"/>
  <c r="Q3255" i="2"/>
  <c r="Q3256" i="2"/>
  <c r="Q3257" i="2"/>
  <c r="Q3258" i="2"/>
  <c r="Q3259" i="2"/>
  <c r="Q3260" i="2"/>
  <c r="Q3261" i="2"/>
  <c r="Q3262" i="2"/>
  <c r="Q3263" i="2"/>
  <c r="Q3264" i="2"/>
  <c r="Q3265" i="2"/>
  <c r="Q3266" i="2"/>
  <c r="Q3267" i="2"/>
  <c r="Q3268" i="2"/>
  <c r="Q3269" i="2"/>
  <c r="Q3270" i="2"/>
  <c r="Q3271" i="2"/>
  <c r="Q3272" i="2"/>
  <c r="Q3273" i="2"/>
  <c r="Q3274" i="2"/>
  <c r="Q3275" i="2"/>
  <c r="Q3276" i="2"/>
  <c r="Q3277" i="2"/>
  <c r="Q3278" i="2"/>
  <c r="Q3279" i="2"/>
  <c r="Q3280" i="2"/>
  <c r="Q3281" i="2"/>
  <c r="Q3282" i="2"/>
  <c r="Q3283" i="2"/>
  <c r="Q3284" i="2"/>
  <c r="Q3285" i="2"/>
  <c r="Q3286" i="2"/>
  <c r="Q3287" i="2"/>
  <c r="Q3288" i="2"/>
  <c r="Q3289" i="2"/>
  <c r="Q3290" i="2"/>
  <c r="Q3291" i="2"/>
  <c r="Q3292" i="2"/>
  <c r="Q3293" i="2"/>
  <c r="Q3294" i="2"/>
  <c r="Q3295" i="2"/>
  <c r="Q3296" i="2"/>
  <c r="Q3297" i="2"/>
  <c r="Q3298" i="2"/>
  <c r="Q3299" i="2"/>
  <c r="Q3300" i="2"/>
  <c r="Q3301" i="2"/>
  <c r="Q3302" i="2"/>
  <c r="Q3303" i="2"/>
  <c r="Q3304" i="2"/>
  <c r="Q3305" i="2"/>
  <c r="Q3306" i="2"/>
  <c r="Q3307" i="2"/>
  <c r="Q3308" i="2"/>
  <c r="Q3309" i="2"/>
  <c r="Q3310" i="2"/>
  <c r="Q3311" i="2"/>
  <c r="Q3312" i="2"/>
  <c r="Q3313" i="2"/>
  <c r="Q3314" i="2"/>
  <c r="Q3315" i="2"/>
  <c r="Q3316" i="2"/>
  <c r="Q3317" i="2"/>
  <c r="Q3318" i="2"/>
  <c r="Q3319" i="2"/>
  <c r="Q3320" i="2"/>
  <c r="Q3321" i="2"/>
  <c r="Q3322" i="2"/>
  <c r="Q3323" i="2"/>
  <c r="Q3324" i="2"/>
  <c r="Q3325" i="2"/>
  <c r="Q3326" i="2"/>
  <c r="Q3327" i="2"/>
  <c r="Q3328" i="2"/>
  <c r="Q3329" i="2"/>
  <c r="Q3330" i="2"/>
  <c r="Q3331" i="2"/>
  <c r="Q3332" i="2"/>
  <c r="Q3333" i="2"/>
  <c r="Q3334" i="2"/>
  <c r="Q3335" i="2"/>
  <c r="Q3336" i="2"/>
  <c r="Q3337" i="2"/>
  <c r="Q3338" i="2"/>
  <c r="Q3339" i="2"/>
  <c r="Q3340" i="2"/>
  <c r="Q3341" i="2"/>
  <c r="Q3342" i="2"/>
  <c r="Q3343" i="2"/>
  <c r="Q3344" i="2"/>
  <c r="Q3345" i="2"/>
  <c r="Q3346" i="2"/>
  <c r="Q3347" i="2"/>
  <c r="Q3348" i="2"/>
  <c r="Q3349" i="2"/>
  <c r="Q3350" i="2"/>
  <c r="Q3351" i="2"/>
  <c r="Q3352" i="2"/>
  <c r="Q3353" i="2"/>
  <c r="Q3354" i="2"/>
  <c r="Q3355" i="2"/>
  <c r="Q3356" i="2"/>
  <c r="Q3357" i="2"/>
  <c r="Q3358" i="2"/>
  <c r="Q3359" i="2"/>
  <c r="Q3360" i="2"/>
  <c r="Q3361" i="2"/>
  <c r="Q3362" i="2"/>
  <c r="Q3363" i="2"/>
  <c r="Q3364" i="2"/>
  <c r="Q3365" i="2"/>
  <c r="Q3366" i="2"/>
  <c r="Q3367" i="2"/>
  <c r="Q3368" i="2"/>
  <c r="Q3369" i="2"/>
  <c r="Q3370" i="2"/>
  <c r="Q3371" i="2"/>
  <c r="Q3372" i="2"/>
  <c r="Q3373" i="2"/>
  <c r="Q3374" i="2"/>
  <c r="Q3375" i="2"/>
  <c r="Q3376" i="2"/>
  <c r="Q3377" i="2"/>
  <c r="Q3378" i="2"/>
  <c r="Q3379" i="2"/>
  <c r="Q3380" i="2"/>
  <c r="Q3381" i="2"/>
  <c r="Q3382" i="2"/>
  <c r="Q3383" i="2"/>
  <c r="Q3384" i="2"/>
  <c r="Q3385" i="2"/>
  <c r="Q3386" i="2"/>
  <c r="Q3387" i="2"/>
  <c r="Q3388" i="2"/>
  <c r="Q3389" i="2"/>
  <c r="Q3390" i="2"/>
  <c r="Q3391" i="2"/>
  <c r="Q3392" i="2"/>
  <c r="Q3393" i="2"/>
  <c r="Q3394" i="2"/>
  <c r="Q3395" i="2"/>
  <c r="Q3396" i="2"/>
  <c r="Q3397" i="2"/>
  <c r="Q3398" i="2"/>
  <c r="Q3399" i="2"/>
  <c r="Q3400" i="2"/>
  <c r="Q3401" i="2"/>
  <c r="Q3402" i="2"/>
  <c r="Q3403" i="2"/>
  <c r="Q3404" i="2"/>
  <c r="Q3405" i="2"/>
  <c r="Q3406" i="2"/>
  <c r="Q3407" i="2"/>
  <c r="Q3408" i="2"/>
  <c r="Q3409" i="2"/>
  <c r="Q3410" i="2"/>
  <c r="Q3411" i="2"/>
  <c r="Q3412" i="2"/>
  <c r="Q3413" i="2"/>
  <c r="Q3414" i="2"/>
  <c r="Q3415" i="2"/>
  <c r="Q3416" i="2"/>
  <c r="Q3417" i="2"/>
  <c r="Q3418" i="2"/>
  <c r="Q3419" i="2"/>
  <c r="Q3420" i="2"/>
  <c r="Q3421" i="2"/>
  <c r="Q3422" i="2"/>
  <c r="Q3423" i="2"/>
  <c r="Q3424" i="2"/>
  <c r="Q3425" i="2"/>
  <c r="Q3426" i="2"/>
  <c r="Q3427" i="2"/>
  <c r="Q3428" i="2"/>
  <c r="Q3429" i="2"/>
  <c r="Q3430" i="2"/>
  <c r="Q3431" i="2"/>
  <c r="Q3432" i="2"/>
  <c r="Q3433" i="2"/>
  <c r="Q3434" i="2"/>
  <c r="Q3435" i="2"/>
  <c r="Q3436" i="2"/>
  <c r="Q3437" i="2"/>
  <c r="Q3438" i="2"/>
  <c r="Q3439" i="2"/>
  <c r="Q3440" i="2"/>
  <c r="Q3441" i="2"/>
  <c r="Q3442" i="2"/>
  <c r="Q3443" i="2"/>
  <c r="Q3444" i="2"/>
  <c r="Q3445" i="2"/>
  <c r="Q3446" i="2"/>
  <c r="Q3447" i="2"/>
  <c r="Q3448" i="2"/>
  <c r="Q3449" i="2"/>
  <c r="Q3450" i="2"/>
  <c r="Q3451" i="2"/>
  <c r="Q3452" i="2"/>
  <c r="Q3453" i="2"/>
  <c r="Q3454" i="2"/>
  <c r="Q3455" i="2"/>
  <c r="Q3456" i="2"/>
  <c r="Q3457" i="2"/>
  <c r="Q3458" i="2"/>
  <c r="Q3459" i="2"/>
  <c r="Q3460" i="2"/>
  <c r="Q3461" i="2"/>
  <c r="Q3462" i="2"/>
  <c r="Q3463" i="2"/>
  <c r="Q3464" i="2"/>
  <c r="Q3465" i="2"/>
  <c r="Q3466" i="2"/>
  <c r="Q3467" i="2"/>
  <c r="Q3468" i="2"/>
  <c r="Q3469" i="2"/>
  <c r="Q3470" i="2"/>
  <c r="Q3471" i="2"/>
  <c r="Q3472" i="2"/>
  <c r="Q3473" i="2"/>
  <c r="Q3474" i="2"/>
  <c r="Q3475" i="2"/>
  <c r="Q3476" i="2"/>
  <c r="Q3477" i="2"/>
  <c r="Q3478" i="2"/>
  <c r="Q3479" i="2"/>
  <c r="Q3480" i="2"/>
  <c r="Q3481" i="2"/>
  <c r="Q3482" i="2"/>
  <c r="Q3483" i="2"/>
  <c r="Q3484" i="2"/>
  <c r="Q3485" i="2"/>
  <c r="Q3486" i="2"/>
  <c r="Q3487" i="2"/>
  <c r="Q3488" i="2"/>
  <c r="Q3489" i="2"/>
  <c r="Q3490" i="2"/>
  <c r="Q3491" i="2"/>
  <c r="Q3492" i="2"/>
  <c r="Q3493" i="2"/>
  <c r="Q3494" i="2"/>
  <c r="Q3495" i="2"/>
  <c r="Q3496" i="2"/>
  <c r="Q3497" i="2"/>
  <c r="Q3498" i="2"/>
  <c r="Q3499" i="2"/>
  <c r="Q3500" i="2"/>
  <c r="Q3501" i="2"/>
  <c r="Q3502" i="2"/>
  <c r="Q3503" i="2"/>
  <c r="Q3504" i="2"/>
  <c r="Q3505" i="2"/>
  <c r="Q3506" i="2"/>
  <c r="Q3507" i="2"/>
  <c r="Q3508" i="2"/>
  <c r="Q3509" i="2"/>
  <c r="Q3510" i="2"/>
  <c r="Q3511" i="2"/>
  <c r="Q3512" i="2"/>
  <c r="Q3513" i="2"/>
  <c r="Q3514" i="2"/>
  <c r="Q3515" i="2"/>
  <c r="Q3516" i="2"/>
  <c r="Q3517" i="2"/>
  <c r="Q3518" i="2"/>
  <c r="Q3519" i="2"/>
  <c r="Q3520" i="2"/>
  <c r="Q3521" i="2"/>
  <c r="Q3522" i="2"/>
  <c r="Q3523" i="2"/>
  <c r="Q3524" i="2"/>
  <c r="Q3525" i="2"/>
  <c r="Q3526" i="2"/>
  <c r="Q3527" i="2"/>
  <c r="Q3528" i="2"/>
  <c r="Q3529" i="2"/>
  <c r="Q3530" i="2"/>
  <c r="Q3531" i="2"/>
  <c r="Q3532" i="2"/>
  <c r="Q3533" i="2"/>
  <c r="Q3534" i="2"/>
  <c r="Q3535" i="2"/>
  <c r="Q3536" i="2"/>
  <c r="Q3537" i="2"/>
  <c r="Q3538" i="2"/>
  <c r="Q3539" i="2"/>
  <c r="Q3540" i="2"/>
  <c r="Q3541" i="2"/>
  <c r="Q3542" i="2"/>
  <c r="Q3543" i="2"/>
  <c r="Q3544" i="2"/>
  <c r="Q3545" i="2"/>
  <c r="Q3546" i="2"/>
  <c r="Q3547" i="2"/>
  <c r="Q3548" i="2"/>
  <c r="Q3549" i="2"/>
  <c r="Q3550" i="2"/>
  <c r="Q3551" i="2"/>
  <c r="Q3552" i="2"/>
  <c r="Q3553" i="2"/>
  <c r="Q3554" i="2"/>
  <c r="Q3555" i="2"/>
  <c r="Q3556" i="2"/>
  <c r="Q3557" i="2"/>
  <c r="Q3558" i="2"/>
  <c r="Q3559" i="2"/>
  <c r="Q3560" i="2"/>
  <c r="Q3561" i="2"/>
  <c r="Q3562" i="2"/>
  <c r="Q3563" i="2"/>
  <c r="Q3564" i="2"/>
  <c r="Q3565" i="2"/>
  <c r="Q3566" i="2"/>
  <c r="Q3567" i="2"/>
  <c r="Q3568" i="2"/>
  <c r="Q3569" i="2"/>
  <c r="Q3570" i="2"/>
  <c r="Q3571" i="2"/>
  <c r="Q3572" i="2"/>
  <c r="Q3573" i="2"/>
  <c r="Q3574" i="2"/>
  <c r="Q3575" i="2"/>
  <c r="Q3576" i="2"/>
  <c r="Q3577" i="2"/>
  <c r="Q3578" i="2"/>
  <c r="Q3579" i="2"/>
  <c r="Q3580" i="2"/>
  <c r="Q3581" i="2"/>
  <c r="Q3582" i="2"/>
  <c r="Q3583" i="2"/>
  <c r="Q3584" i="2"/>
  <c r="Q3585" i="2"/>
  <c r="Q3586" i="2"/>
  <c r="Q3587" i="2"/>
  <c r="Q3588" i="2"/>
  <c r="Q3589" i="2"/>
  <c r="Q3590" i="2"/>
  <c r="Q3591" i="2"/>
  <c r="Q3592" i="2"/>
  <c r="Q3593" i="2"/>
  <c r="Q3594" i="2"/>
  <c r="Q3595" i="2"/>
  <c r="Q3596" i="2"/>
  <c r="Q3597" i="2"/>
  <c r="Q3598" i="2"/>
  <c r="Q3599" i="2"/>
  <c r="Q3600" i="2"/>
  <c r="Q3601" i="2"/>
  <c r="Q3602" i="2"/>
  <c r="Q3603" i="2"/>
  <c r="Q3604" i="2"/>
  <c r="Q3605" i="2"/>
  <c r="Q3606" i="2"/>
  <c r="Q3607" i="2"/>
  <c r="Q3608" i="2"/>
  <c r="Q3609" i="2"/>
  <c r="Q3610" i="2"/>
  <c r="Q3611" i="2"/>
  <c r="Q3612" i="2"/>
  <c r="Q3613" i="2"/>
  <c r="Q3614" i="2"/>
  <c r="Q3615" i="2"/>
  <c r="Q3616" i="2"/>
  <c r="Q3617" i="2"/>
  <c r="Q3618" i="2"/>
  <c r="Q3619" i="2"/>
  <c r="Q3620" i="2"/>
  <c r="Q3621" i="2"/>
  <c r="Q3622" i="2"/>
  <c r="Q3623" i="2"/>
  <c r="Q3624" i="2"/>
  <c r="Q3625" i="2"/>
  <c r="Q3626" i="2"/>
  <c r="Q3627" i="2"/>
  <c r="Q3628" i="2"/>
  <c r="Q3629" i="2"/>
  <c r="Q3630" i="2"/>
  <c r="Q3631" i="2"/>
  <c r="Q3632" i="2"/>
  <c r="Q3633" i="2"/>
  <c r="Q3634" i="2"/>
  <c r="Q3635" i="2"/>
  <c r="Q3636" i="2"/>
  <c r="Q3637" i="2"/>
  <c r="Q3638" i="2"/>
  <c r="Q3639" i="2"/>
  <c r="Q3640" i="2"/>
  <c r="Q3641" i="2"/>
  <c r="Q3642" i="2"/>
  <c r="Q3643" i="2"/>
  <c r="Q3644" i="2"/>
  <c r="Q3645" i="2"/>
  <c r="Q3646" i="2"/>
  <c r="Q3647" i="2"/>
  <c r="Q3648" i="2"/>
  <c r="Q3649" i="2"/>
  <c r="Q3650" i="2"/>
  <c r="Q3651" i="2"/>
  <c r="Q3652" i="2"/>
  <c r="Q3653" i="2"/>
  <c r="Q3654" i="2"/>
  <c r="Q3655" i="2"/>
  <c r="Q3656" i="2"/>
  <c r="Q3657" i="2"/>
  <c r="Q3658" i="2"/>
  <c r="Q3659" i="2"/>
  <c r="Q3660" i="2"/>
  <c r="Q3661" i="2"/>
  <c r="Q3662" i="2"/>
  <c r="Q3663" i="2"/>
  <c r="Q3664" i="2"/>
  <c r="Q3665" i="2"/>
  <c r="Q3666" i="2"/>
  <c r="Q3667" i="2"/>
  <c r="Q3668" i="2"/>
  <c r="Q3669" i="2"/>
  <c r="Q3670" i="2"/>
  <c r="Q3671" i="2"/>
  <c r="Q3672" i="2"/>
  <c r="Q3673" i="2"/>
  <c r="Q3674" i="2"/>
  <c r="Q3675" i="2"/>
  <c r="Q3676" i="2"/>
  <c r="Q3677" i="2"/>
  <c r="Q3678" i="2"/>
  <c r="Q3679" i="2"/>
  <c r="Q3680" i="2"/>
  <c r="Q3681" i="2"/>
  <c r="Q3682" i="2"/>
  <c r="Q3683" i="2"/>
  <c r="Q3684" i="2"/>
  <c r="Q3685" i="2"/>
  <c r="Q3686" i="2"/>
  <c r="Q3687" i="2"/>
  <c r="Q3688" i="2"/>
  <c r="Q3689" i="2"/>
  <c r="Q3690" i="2"/>
  <c r="Q3691" i="2"/>
  <c r="Q3692" i="2"/>
  <c r="Q3693" i="2"/>
  <c r="Q3694" i="2"/>
  <c r="Q3695" i="2"/>
  <c r="Q3696" i="2"/>
  <c r="Q3697" i="2"/>
  <c r="Q3698" i="2"/>
  <c r="Q3699" i="2"/>
  <c r="Q3700" i="2"/>
  <c r="Q3701" i="2"/>
  <c r="Q3702" i="2"/>
  <c r="Q3703" i="2"/>
  <c r="Q3704" i="2"/>
  <c r="Q3705" i="2"/>
  <c r="Q3706" i="2"/>
  <c r="Q3707" i="2"/>
  <c r="Q3708" i="2"/>
  <c r="Q3709" i="2"/>
  <c r="Q3710" i="2"/>
  <c r="Q3711" i="2"/>
  <c r="Q3712" i="2"/>
  <c r="Q3713" i="2"/>
  <c r="Q3714" i="2"/>
  <c r="Q3715" i="2"/>
  <c r="Q3716" i="2"/>
  <c r="Q3717" i="2"/>
  <c r="Q3718" i="2"/>
  <c r="Q3719" i="2"/>
  <c r="Q3720" i="2"/>
  <c r="Q3721" i="2"/>
  <c r="Q3722" i="2"/>
  <c r="Q3723" i="2"/>
  <c r="Q3724" i="2"/>
  <c r="Q3725" i="2"/>
  <c r="Q3726" i="2"/>
  <c r="Q3727" i="2"/>
  <c r="Q3728" i="2"/>
  <c r="Q3729" i="2"/>
  <c r="Q3730" i="2"/>
  <c r="Q3731" i="2"/>
  <c r="Q3732" i="2"/>
  <c r="Q3733" i="2"/>
  <c r="Q3734" i="2"/>
  <c r="Q3735" i="2"/>
  <c r="Q3736" i="2"/>
  <c r="Q3737" i="2"/>
  <c r="Q3738" i="2"/>
  <c r="Q3739" i="2"/>
  <c r="Q3740" i="2"/>
  <c r="Q3741" i="2"/>
  <c r="Q3742" i="2"/>
  <c r="Q3743" i="2"/>
  <c r="Q3744" i="2"/>
  <c r="Q3745" i="2"/>
  <c r="Q3746" i="2"/>
  <c r="Q3747" i="2"/>
  <c r="Q3748" i="2"/>
  <c r="Q3749" i="2"/>
  <c r="Q3750" i="2"/>
  <c r="Q3751" i="2"/>
  <c r="Q3752" i="2"/>
  <c r="Q3753" i="2"/>
  <c r="Q3754" i="2"/>
  <c r="Q3755" i="2"/>
  <c r="Q3756" i="2"/>
  <c r="Q3757" i="2"/>
  <c r="Q3758" i="2"/>
  <c r="Q3759" i="2"/>
  <c r="Q3760" i="2"/>
  <c r="Q3761" i="2"/>
  <c r="Q3762" i="2"/>
  <c r="Q3763" i="2"/>
  <c r="Q3764" i="2"/>
  <c r="Q3765" i="2"/>
  <c r="Q3766" i="2"/>
  <c r="Q3767" i="2"/>
  <c r="Q3768" i="2"/>
  <c r="Q3769" i="2"/>
  <c r="Q3770" i="2"/>
  <c r="Q3771" i="2"/>
  <c r="Q3772" i="2"/>
  <c r="Q3773" i="2"/>
  <c r="Q3774" i="2"/>
  <c r="Q3775" i="2"/>
  <c r="Q3776" i="2"/>
  <c r="Q3777" i="2"/>
  <c r="Q3778" i="2"/>
  <c r="Q3779" i="2"/>
  <c r="Q3780" i="2"/>
  <c r="Q3781" i="2"/>
  <c r="Q3782" i="2"/>
  <c r="Q3783" i="2"/>
  <c r="Q3784" i="2"/>
  <c r="Q3785" i="2"/>
  <c r="Q3786" i="2"/>
  <c r="Q3787" i="2"/>
  <c r="Q3788" i="2"/>
  <c r="Q3789" i="2"/>
  <c r="Q3790" i="2"/>
  <c r="Q3791" i="2"/>
  <c r="Q3792" i="2"/>
  <c r="Q3793" i="2"/>
  <c r="Q3794" i="2"/>
  <c r="Q3795" i="2"/>
  <c r="Q3796" i="2"/>
  <c r="Q3797" i="2"/>
  <c r="Q3798" i="2"/>
  <c r="Q3799" i="2"/>
  <c r="Q3800" i="2"/>
  <c r="Q3801" i="2"/>
  <c r="Q3802" i="2"/>
  <c r="Q3803" i="2"/>
  <c r="Q3804" i="2"/>
  <c r="Q3805" i="2"/>
  <c r="Q3806" i="2"/>
  <c r="Q3807" i="2"/>
  <c r="Q3808" i="2"/>
  <c r="Q3809" i="2"/>
  <c r="Q3810" i="2"/>
  <c r="Q3811" i="2"/>
  <c r="Q3812" i="2"/>
  <c r="Q3813" i="2"/>
  <c r="Q3814" i="2"/>
  <c r="Q3815" i="2"/>
  <c r="Q3816" i="2"/>
  <c r="Q3817" i="2"/>
  <c r="Q3818" i="2"/>
  <c r="Q3819" i="2"/>
  <c r="Q3820" i="2"/>
  <c r="Q3821" i="2"/>
  <c r="Q3822" i="2"/>
  <c r="Q3823" i="2"/>
  <c r="Q3824" i="2"/>
  <c r="Q3825" i="2"/>
  <c r="Q3826" i="2"/>
  <c r="Q3827" i="2"/>
  <c r="Q3828" i="2"/>
  <c r="Q3829" i="2"/>
  <c r="Q3830" i="2"/>
  <c r="Q3831" i="2"/>
  <c r="Q3832" i="2"/>
  <c r="Q3833" i="2"/>
  <c r="Q3834" i="2"/>
  <c r="Q3835" i="2"/>
  <c r="Q3836" i="2"/>
  <c r="Q3837" i="2"/>
  <c r="Q3838" i="2"/>
  <c r="Q3839" i="2"/>
  <c r="Q3840" i="2"/>
  <c r="Q3841" i="2"/>
  <c r="Q3842" i="2"/>
  <c r="Q3843" i="2"/>
  <c r="Q3844" i="2"/>
  <c r="Q3845" i="2"/>
  <c r="Q3846" i="2"/>
  <c r="Q3847" i="2"/>
  <c r="Q3848" i="2"/>
  <c r="Q3849" i="2"/>
  <c r="Q3850" i="2"/>
  <c r="Q3851" i="2"/>
  <c r="Q3852" i="2"/>
  <c r="Q3853" i="2"/>
  <c r="Q3854" i="2"/>
  <c r="Q3855" i="2"/>
  <c r="Q3856" i="2"/>
  <c r="Q3857" i="2"/>
  <c r="Q3858" i="2"/>
  <c r="Q3859" i="2"/>
  <c r="Q3860" i="2"/>
  <c r="Q3861" i="2"/>
  <c r="Q3862" i="2"/>
  <c r="Q3863" i="2"/>
  <c r="Q3864" i="2"/>
  <c r="Q3865" i="2"/>
  <c r="Q3866" i="2"/>
  <c r="Q3867" i="2"/>
  <c r="Q3868" i="2"/>
  <c r="Q3869" i="2"/>
  <c r="Q3870" i="2"/>
  <c r="Q3871" i="2"/>
  <c r="Q3872" i="2"/>
  <c r="Q3873" i="2"/>
  <c r="Q3874" i="2"/>
  <c r="Q3875" i="2"/>
  <c r="Q3876" i="2"/>
  <c r="Q3877" i="2"/>
  <c r="Q3878" i="2"/>
  <c r="Q3879" i="2"/>
  <c r="Q3880" i="2"/>
  <c r="Q3881" i="2"/>
  <c r="Q3882" i="2"/>
  <c r="Q3883" i="2"/>
  <c r="Q3884" i="2"/>
  <c r="Q3885" i="2"/>
  <c r="Q3886" i="2"/>
  <c r="Q3887" i="2"/>
  <c r="Q3888" i="2"/>
  <c r="Q3889" i="2"/>
  <c r="Q3890" i="2"/>
  <c r="Q3891" i="2"/>
  <c r="Q3892" i="2"/>
  <c r="Q3893" i="2"/>
  <c r="Q3894" i="2"/>
  <c r="Q3895" i="2"/>
  <c r="Q3896" i="2"/>
  <c r="Q3897" i="2"/>
  <c r="Q3898" i="2"/>
  <c r="Q3899" i="2"/>
  <c r="Q3900" i="2"/>
  <c r="Q3901" i="2"/>
  <c r="Q3902" i="2"/>
  <c r="Q3903" i="2"/>
  <c r="Q3904" i="2"/>
  <c r="Q3905" i="2"/>
  <c r="Q3906" i="2"/>
  <c r="Q3907" i="2"/>
  <c r="Q3908" i="2"/>
  <c r="Q3909" i="2"/>
  <c r="Q3910" i="2"/>
  <c r="Q3911" i="2"/>
  <c r="Q3912" i="2"/>
  <c r="Q3913" i="2"/>
  <c r="Q3914" i="2"/>
  <c r="Q3915" i="2"/>
  <c r="Q3916" i="2"/>
  <c r="Q3917" i="2"/>
  <c r="Q3918" i="2"/>
  <c r="Q3919" i="2"/>
  <c r="Q3920" i="2"/>
  <c r="Q3921" i="2"/>
  <c r="Q3922" i="2"/>
  <c r="Q3923" i="2"/>
  <c r="Q3924" i="2"/>
  <c r="Q3925" i="2"/>
  <c r="Q3926" i="2"/>
  <c r="Q3927" i="2"/>
  <c r="Q3928" i="2"/>
  <c r="Q3929" i="2"/>
  <c r="Q3930" i="2"/>
  <c r="Q3931" i="2"/>
  <c r="Q3932" i="2"/>
  <c r="Q3933" i="2"/>
  <c r="Q3934" i="2"/>
  <c r="Q3935" i="2"/>
  <c r="Q3936" i="2"/>
  <c r="Q3937" i="2"/>
  <c r="Q3938" i="2"/>
  <c r="Q3939" i="2"/>
  <c r="Q3940" i="2"/>
  <c r="Q3941" i="2"/>
  <c r="Q3942" i="2"/>
  <c r="Q3943" i="2"/>
  <c r="Q3944" i="2"/>
  <c r="Q3945" i="2"/>
  <c r="Q3946" i="2"/>
  <c r="Q3947" i="2"/>
  <c r="Q3948" i="2"/>
  <c r="Q3949" i="2"/>
  <c r="Q3950" i="2"/>
  <c r="Q3951" i="2"/>
  <c r="Q3952" i="2"/>
  <c r="Q3953" i="2"/>
  <c r="Q3954" i="2"/>
  <c r="Q3955" i="2"/>
  <c r="Q3956" i="2"/>
  <c r="Q3957" i="2"/>
  <c r="Q3958" i="2"/>
  <c r="Q3959" i="2"/>
  <c r="Q3960" i="2"/>
  <c r="Q3961" i="2"/>
  <c r="Q3962" i="2"/>
  <c r="Q3963" i="2"/>
  <c r="Q3964" i="2"/>
  <c r="Q3965" i="2"/>
  <c r="Q3966" i="2"/>
  <c r="Q3967" i="2"/>
  <c r="Q3968" i="2"/>
  <c r="Q3969" i="2"/>
  <c r="Q3970" i="2"/>
  <c r="Q3971" i="2"/>
  <c r="Q3972" i="2"/>
  <c r="Q3973" i="2"/>
  <c r="Q3974" i="2"/>
  <c r="Q3975" i="2"/>
  <c r="Q3976" i="2"/>
  <c r="Q3977" i="2"/>
  <c r="Q3978" i="2"/>
  <c r="Q3979" i="2"/>
  <c r="Q3980" i="2"/>
  <c r="Q3981" i="2"/>
  <c r="Q3982" i="2"/>
  <c r="Q3983" i="2"/>
  <c r="Q3984" i="2"/>
  <c r="Q3985" i="2"/>
  <c r="Q3986" i="2"/>
  <c r="Q3987" i="2"/>
  <c r="Q3988" i="2"/>
  <c r="Q3989" i="2"/>
  <c r="Q3990" i="2"/>
  <c r="Q3991" i="2"/>
  <c r="Q3992" i="2"/>
  <c r="Q3993" i="2"/>
  <c r="Q3994" i="2"/>
  <c r="Q3995" i="2"/>
  <c r="Q3996" i="2"/>
  <c r="Q3997" i="2"/>
  <c r="Q3998" i="2"/>
  <c r="Q3999" i="2"/>
  <c r="Q4000" i="2"/>
  <c r="Q4001" i="2"/>
  <c r="Q4002" i="2"/>
  <c r="Q4003" i="2"/>
  <c r="Q4004" i="2"/>
  <c r="Q4005" i="2"/>
  <c r="Q4006" i="2"/>
  <c r="Q4007" i="2"/>
  <c r="Q4008" i="2"/>
  <c r="Q4009" i="2"/>
  <c r="Q4010" i="2"/>
  <c r="Q4011" i="2"/>
  <c r="Q4012" i="2"/>
  <c r="Q4013" i="2"/>
  <c r="Q4014" i="2"/>
  <c r="Q4015" i="2"/>
  <c r="Q4016" i="2"/>
  <c r="Q4017" i="2"/>
  <c r="Q4018" i="2"/>
  <c r="Q4019" i="2"/>
  <c r="Q4020" i="2"/>
  <c r="Q4021" i="2"/>
  <c r="Q4022" i="2"/>
  <c r="Q4023" i="2"/>
  <c r="Q4024" i="2"/>
  <c r="Q4025" i="2"/>
  <c r="Q4026" i="2"/>
  <c r="Q4027" i="2"/>
  <c r="Q4028" i="2"/>
  <c r="Q4029" i="2"/>
  <c r="Q4030" i="2"/>
  <c r="Q4031" i="2"/>
  <c r="Q4032" i="2"/>
  <c r="Q4033" i="2"/>
  <c r="Q4034" i="2"/>
  <c r="Q4035" i="2"/>
  <c r="Q4036" i="2"/>
  <c r="Q4037" i="2"/>
  <c r="Q4038" i="2"/>
  <c r="Q4039" i="2"/>
  <c r="Q4040" i="2"/>
  <c r="Q4041" i="2"/>
  <c r="Q4042" i="2"/>
  <c r="Q4043" i="2"/>
  <c r="Q4044" i="2"/>
  <c r="Q4045" i="2"/>
  <c r="Q4046" i="2"/>
  <c r="Q4047" i="2"/>
  <c r="Q4048" i="2"/>
  <c r="Q4049" i="2"/>
  <c r="Q4050" i="2"/>
  <c r="Q4051" i="2"/>
  <c r="Q4052" i="2"/>
  <c r="Q4053" i="2"/>
  <c r="Q4054" i="2"/>
  <c r="Q4055" i="2"/>
  <c r="Q4056" i="2"/>
  <c r="Q4057" i="2"/>
  <c r="Q4058" i="2"/>
  <c r="Q4059" i="2"/>
  <c r="Q4060" i="2"/>
  <c r="Q4061" i="2"/>
  <c r="Q4062" i="2"/>
  <c r="Q4063" i="2"/>
  <c r="Q4064" i="2"/>
  <c r="Q4065" i="2"/>
  <c r="Q4066" i="2"/>
  <c r="Q4067" i="2"/>
  <c r="Q4068" i="2"/>
  <c r="Q4069" i="2"/>
  <c r="Q4070" i="2"/>
  <c r="Q4071" i="2"/>
  <c r="Q4072" i="2"/>
  <c r="Q4073" i="2"/>
  <c r="Q4074" i="2"/>
  <c r="Q4075" i="2"/>
  <c r="Q4076" i="2"/>
  <c r="Q4077" i="2"/>
  <c r="Q4078" i="2"/>
  <c r="Q4079" i="2"/>
  <c r="Q4080" i="2"/>
  <c r="Q4081" i="2"/>
  <c r="Q4082" i="2"/>
  <c r="Q4083" i="2"/>
  <c r="Q4084" i="2"/>
  <c r="Q4085" i="2"/>
  <c r="Q4086" i="2"/>
  <c r="Q4087" i="2"/>
  <c r="Q4088" i="2"/>
  <c r="Q4089" i="2"/>
  <c r="Q4090" i="2"/>
  <c r="Q4091" i="2"/>
  <c r="Q4092" i="2"/>
  <c r="Q4093" i="2"/>
  <c r="Q4094" i="2"/>
  <c r="Q4095" i="2"/>
  <c r="Q4096" i="2"/>
  <c r="Q4097" i="2"/>
  <c r="Q4098" i="2"/>
  <c r="Q4099" i="2"/>
  <c r="Q4100" i="2"/>
  <c r="Q4101" i="2"/>
  <c r="Q4102" i="2"/>
  <c r="Q4103" i="2"/>
  <c r="Q4104" i="2"/>
  <c r="Q4105" i="2"/>
  <c r="Q4106" i="2"/>
  <c r="Q4107" i="2"/>
  <c r="Q4108" i="2"/>
  <c r="Q4109" i="2"/>
  <c r="Q4110" i="2"/>
  <c r="Q4111" i="2"/>
  <c r="Q4112" i="2"/>
  <c r="Q4113" i="2"/>
  <c r="Q4114" i="2"/>
  <c r="Q4115" i="2"/>
  <c r="Q4116" i="2"/>
  <c r="Q4117" i="2"/>
  <c r="Q4118" i="2"/>
  <c r="Q4119" i="2"/>
  <c r="Q4120" i="2"/>
  <c r="Q4121" i="2"/>
  <c r="Q4122" i="2"/>
  <c r="Q4123" i="2"/>
  <c r="Q4124" i="2"/>
  <c r="Q4125" i="2"/>
  <c r="Q4126" i="2"/>
  <c r="Q4127" i="2"/>
  <c r="Q4128" i="2"/>
  <c r="Q4129" i="2"/>
  <c r="Q4130" i="2"/>
  <c r="Q4131" i="2"/>
  <c r="Q4132" i="2"/>
  <c r="Q4133" i="2"/>
  <c r="Q4134" i="2"/>
  <c r="Q4135" i="2"/>
  <c r="Q4136" i="2"/>
  <c r="Q4137" i="2"/>
  <c r="Q4138" i="2"/>
  <c r="Q4139" i="2"/>
  <c r="Q4140" i="2"/>
  <c r="Q4141" i="2"/>
  <c r="Q4142" i="2"/>
  <c r="Q4143" i="2"/>
  <c r="Q4144" i="2"/>
  <c r="Q4145" i="2"/>
  <c r="Q4146" i="2"/>
  <c r="Q4147" i="2"/>
  <c r="Q4148" i="2"/>
  <c r="Q4149" i="2"/>
  <c r="Q4150" i="2"/>
  <c r="Q4151" i="2"/>
  <c r="Q4152" i="2"/>
  <c r="Q4153" i="2"/>
  <c r="Q4154" i="2"/>
  <c r="Q4155" i="2"/>
  <c r="Q4156" i="2"/>
  <c r="Q4157" i="2"/>
  <c r="Q4158" i="2"/>
  <c r="Q4159" i="2"/>
  <c r="Q4160" i="2"/>
  <c r="Q4161" i="2"/>
  <c r="Q4162" i="2"/>
  <c r="Q4163" i="2"/>
  <c r="Q4164" i="2"/>
  <c r="Q4165" i="2"/>
  <c r="Q4166" i="2"/>
  <c r="Q4167" i="2"/>
  <c r="Q4168" i="2"/>
  <c r="Q4169" i="2"/>
  <c r="Q4170" i="2"/>
  <c r="Q4171" i="2"/>
  <c r="Q4172" i="2"/>
  <c r="Q4173" i="2"/>
  <c r="Q4174" i="2"/>
  <c r="Q4175" i="2"/>
  <c r="Q4176" i="2"/>
  <c r="Q4177" i="2"/>
  <c r="Q4178" i="2"/>
  <c r="Q4179" i="2"/>
  <c r="Q4180" i="2"/>
  <c r="Q4181" i="2"/>
  <c r="Q4182" i="2"/>
  <c r="Q4183" i="2"/>
  <c r="Q4184" i="2"/>
  <c r="Q4185" i="2"/>
  <c r="Q4186" i="2"/>
  <c r="Q4187" i="2"/>
  <c r="Q4188" i="2"/>
  <c r="Q4189" i="2"/>
  <c r="Q4190" i="2"/>
  <c r="Q4191" i="2"/>
  <c r="Q4192" i="2"/>
  <c r="Q4193" i="2"/>
  <c r="Q4194" i="2"/>
  <c r="Q4195" i="2"/>
  <c r="Q4196" i="2"/>
  <c r="Q4197" i="2"/>
  <c r="Q4198" i="2"/>
  <c r="Q4199" i="2"/>
  <c r="Q4200" i="2"/>
  <c r="Q4201" i="2"/>
  <c r="Q4202" i="2"/>
  <c r="Q4203" i="2"/>
  <c r="Q4204" i="2"/>
  <c r="Q4205" i="2"/>
  <c r="Q4206" i="2"/>
  <c r="Q4207" i="2"/>
  <c r="Q4208" i="2"/>
  <c r="Q4209" i="2"/>
  <c r="Q4210" i="2"/>
  <c r="Q4211" i="2"/>
  <c r="Q4212" i="2"/>
  <c r="Q4213" i="2"/>
  <c r="Q4214" i="2"/>
  <c r="Q4215" i="2"/>
  <c r="Q4216" i="2"/>
  <c r="Q4217" i="2"/>
  <c r="Q4218" i="2"/>
  <c r="Q4219" i="2"/>
  <c r="Q4220" i="2"/>
  <c r="Q4221" i="2"/>
  <c r="Q4222" i="2"/>
  <c r="Q4223" i="2"/>
  <c r="Q4224" i="2"/>
  <c r="Q4225" i="2"/>
  <c r="Q4226" i="2"/>
  <c r="Q4227" i="2"/>
  <c r="Q4228" i="2"/>
  <c r="Q4229" i="2"/>
  <c r="Q4230" i="2"/>
  <c r="Q4231" i="2"/>
  <c r="Q4232" i="2"/>
  <c r="Q4233" i="2"/>
  <c r="Q4234" i="2"/>
  <c r="Q4235" i="2"/>
  <c r="Q4236" i="2"/>
  <c r="Q4237" i="2"/>
  <c r="Q4238" i="2"/>
  <c r="Q4239" i="2"/>
  <c r="Q4240" i="2"/>
  <c r="Q4241" i="2"/>
  <c r="Q4242" i="2"/>
  <c r="Q4243" i="2"/>
  <c r="Q4244" i="2"/>
  <c r="Q4245" i="2"/>
  <c r="Q4246" i="2"/>
  <c r="Q4247" i="2"/>
  <c r="Q4248" i="2"/>
  <c r="Q4249" i="2"/>
  <c r="Q4250" i="2"/>
  <c r="Q4251" i="2"/>
  <c r="Q4252" i="2"/>
  <c r="Q4253" i="2"/>
  <c r="Q4254" i="2"/>
  <c r="Q4255" i="2"/>
  <c r="Q4256" i="2"/>
  <c r="Q4257" i="2"/>
  <c r="Q4258" i="2"/>
  <c r="Q4259" i="2"/>
  <c r="Q4260" i="2"/>
  <c r="Q4261" i="2"/>
  <c r="Q4262" i="2"/>
  <c r="Q4263" i="2"/>
  <c r="Q4264" i="2"/>
  <c r="Q4265" i="2"/>
  <c r="Q4266" i="2"/>
  <c r="Q4267" i="2"/>
  <c r="Q4268" i="2"/>
  <c r="Q4269" i="2"/>
  <c r="Q4270" i="2"/>
  <c r="Q4271" i="2"/>
  <c r="Q4272" i="2"/>
  <c r="Q4273" i="2"/>
  <c r="Q4274" i="2"/>
  <c r="Q4275" i="2"/>
  <c r="Q4276" i="2"/>
  <c r="Q4277" i="2"/>
  <c r="Q4278" i="2"/>
  <c r="Q4279" i="2"/>
  <c r="Q4280" i="2"/>
  <c r="Q4281" i="2"/>
  <c r="Q4282" i="2"/>
  <c r="Q4283" i="2"/>
  <c r="Q4284" i="2"/>
  <c r="Q4285" i="2"/>
  <c r="Q4286" i="2"/>
  <c r="Q4287" i="2"/>
  <c r="Q4288" i="2"/>
  <c r="Q4289" i="2"/>
  <c r="Q4290" i="2"/>
  <c r="Q4291" i="2"/>
  <c r="Q4292" i="2"/>
  <c r="Q4293" i="2"/>
  <c r="Q4294" i="2"/>
  <c r="Q4295" i="2"/>
  <c r="Q4296" i="2"/>
  <c r="Q4297" i="2"/>
  <c r="Q4298" i="2"/>
  <c r="Q4299" i="2"/>
  <c r="Q4300" i="2"/>
  <c r="Q4301" i="2"/>
  <c r="Q4302" i="2"/>
  <c r="Q4303" i="2"/>
  <c r="Q4304" i="2"/>
  <c r="Q4305" i="2"/>
  <c r="Q4306" i="2"/>
  <c r="Q4307" i="2"/>
  <c r="Q4308" i="2"/>
  <c r="Q4309" i="2"/>
  <c r="Q4310" i="2"/>
  <c r="Q4311" i="2"/>
  <c r="Q4312" i="2"/>
  <c r="Q4313" i="2"/>
  <c r="Q4314" i="2"/>
  <c r="Q4315" i="2"/>
  <c r="Q4316" i="2"/>
  <c r="Q4317" i="2"/>
  <c r="Q4318" i="2"/>
  <c r="Q4319" i="2"/>
  <c r="Q4320" i="2"/>
  <c r="Q4321" i="2"/>
  <c r="Q4322" i="2"/>
  <c r="Q4323" i="2"/>
  <c r="Q4324" i="2"/>
  <c r="Q4325" i="2"/>
  <c r="Q4326" i="2"/>
  <c r="Q4327" i="2"/>
  <c r="Q4328" i="2"/>
  <c r="Q4329" i="2"/>
  <c r="Q4330" i="2"/>
  <c r="Q4331" i="2"/>
  <c r="Q4332" i="2"/>
  <c r="Q4333" i="2"/>
  <c r="Q4334" i="2"/>
  <c r="Q4335" i="2"/>
  <c r="Q4336" i="2"/>
  <c r="Q4337" i="2"/>
  <c r="Q4338" i="2"/>
  <c r="Q4339" i="2"/>
  <c r="Q4340" i="2"/>
  <c r="Q4341" i="2"/>
  <c r="Q4342" i="2"/>
  <c r="Q4343" i="2"/>
  <c r="Q4344" i="2"/>
  <c r="Q4345" i="2"/>
  <c r="Q4346" i="2"/>
  <c r="Q4347" i="2"/>
  <c r="Q4348" i="2"/>
  <c r="Q4349" i="2"/>
  <c r="Q4350" i="2"/>
  <c r="Q4351" i="2"/>
  <c r="Q4352" i="2"/>
  <c r="Q4353" i="2"/>
  <c r="Q4354" i="2"/>
  <c r="Q4355" i="2"/>
  <c r="Q4356" i="2"/>
  <c r="Q4357" i="2"/>
  <c r="Q4358" i="2"/>
  <c r="Q4359" i="2"/>
  <c r="Q4360" i="2"/>
  <c r="Q4361" i="2"/>
  <c r="Q4362" i="2"/>
  <c r="Q4363" i="2"/>
  <c r="Q4364" i="2"/>
  <c r="Q4365" i="2"/>
  <c r="Q4366" i="2"/>
  <c r="Q4367" i="2"/>
  <c r="Q4368" i="2"/>
  <c r="Q4369" i="2"/>
  <c r="Q4370" i="2"/>
  <c r="Q4371" i="2"/>
  <c r="Q4372" i="2"/>
  <c r="Q4373" i="2"/>
  <c r="Q4374" i="2"/>
  <c r="Q4375" i="2"/>
  <c r="Q4376" i="2"/>
  <c r="Q4377" i="2"/>
  <c r="Q4378" i="2"/>
  <c r="Q4379" i="2"/>
  <c r="Q4380" i="2"/>
  <c r="Q4381" i="2"/>
  <c r="Q4382" i="2"/>
  <c r="Q4383" i="2"/>
  <c r="Q4384" i="2"/>
  <c r="Q4385" i="2"/>
  <c r="Q4386" i="2"/>
  <c r="Q4387" i="2"/>
  <c r="Q4388" i="2"/>
  <c r="Q4389" i="2"/>
  <c r="Q4390" i="2"/>
  <c r="Q4391" i="2"/>
  <c r="Q4392" i="2"/>
  <c r="Q4393" i="2"/>
  <c r="Q4394" i="2"/>
  <c r="Q4395" i="2"/>
  <c r="Q4396" i="2"/>
  <c r="Q4397" i="2"/>
  <c r="Q4398" i="2"/>
  <c r="Q4399" i="2"/>
  <c r="Q4400" i="2"/>
  <c r="Q4401" i="2"/>
  <c r="Q4402" i="2"/>
  <c r="Q4403" i="2"/>
  <c r="Q4404" i="2"/>
  <c r="Q4405" i="2"/>
  <c r="Q4406" i="2"/>
  <c r="Q4407" i="2"/>
  <c r="Q4408" i="2"/>
  <c r="Q4409" i="2"/>
  <c r="Q4410" i="2"/>
  <c r="Q4411" i="2"/>
  <c r="Q4412" i="2"/>
  <c r="Q4413" i="2"/>
  <c r="Q4414" i="2"/>
  <c r="Q4415" i="2"/>
  <c r="Q4416" i="2"/>
  <c r="Q4417" i="2"/>
  <c r="Q4418" i="2"/>
  <c r="Q4419" i="2"/>
  <c r="Q4420" i="2"/>
  <c r="Q4421" i="2"/>
  <c r="Q4422" i="2"/>
  <c r="Q4423" i="2"/>
  <c r="Q4424" i="2"/>
  <c r="Q4425" i="2"/>
  <c r="Q4426" i="2"/>
  <c r="Q4427" i="2"/>
  <c r="Q4428" i="2"/>
  <c r="Q4429" i="2"/>
  <c r="Q4430" i="2"/>
  <c r="Q4431" i="2"/>
  <c r="Q4432" i="2"/>
  <c r="Q4433" i="2"/>
  <c r="Q4434" i="2"/>
  <c r="Q4435" i="2"/>
  <c r="Q4436" i="2"/>
  <c r="Q4437" i="2"/>
  <c r="Q4438" i="2"/>
  <c r="Q4439" i="2"/>
  <c r="Q4440" i="2"/>
  <c r="Q4441" i="2"/>
  <c r="Q4442" i="2"/>
  <c r="Q4443" i="2"/>
  <c r="Q4444" i="2"/>
  <c r="Q4445" i="2"/>
  <c r="Q4446" i="2"/>
  <c r="Q4447" i="2"/>
  <c r="Q4448" i="2"/>
  <c r="Q4449" i="2"/>
  <c r="Q4450" i="2"/>
  <c r="Q4451" i="2"/>
  <c r="Q4452" i="2"/>
  <c r="Q4453" i="2"/>
  <c r="Q4454" i="2"/>
  <c r="Q4455" i="2"/>
  <c r="Q4456" i="2"/>
  <c r="Q4457" i="2"/>
  <c r="Q4458" i="2"/>
  <c r="Q4459" i="2"/>
  <c r="Q4460" i="2"/>
  <c r="Q4461" i="2"/>
  <c r="Q4462" i="2"/>
  <c r="Q4463" i="2"/>
  <c r="Q4464" i="2"/>
  <c r="Q4465" i="2"/>
  <c r="Q4466" i="2"/>
  <c r="Q4467" i="2"/>
  <c r="Q4468" i="2"/>
  <c r="Q4469" i="2"/>
  <c r="Q4470" i="2"/>
  <c r="Q4471" i="2"/>
  <c r="Q4472" i="2"/>
  <c r="Q4473" i="2"/>
  <c r="Q4474" i="2"/>
  <c r="Q4475" i="2"/>
  <c r="Q4476" i="2"/>
  <c r="Q4477" i="2"/>
  <c r="Q4478" i="2"/>
  <c r="Q4479" i="2"/>
  <c r="Q4480" i="2"/>
  <c r="Q4481" i="2"/>
  <c r="Q4482" i="2"/>
  <c r="Q4483" i="2"/>
  <c r="Q4484" i="2"/>
  <c r="Q4485" i="2"/>
  <c r="Q4486" i="2"/>
  <c r="Q4487" i="2"/>
  <c r="Q4488" i="2"/>
  <c r="Q4489" i="2"/>
  <c r="Q4490" i="2"/>
  <c r="Q4491" i="2"/>
  <c r="Q4492" i="2"/>
  <c r="Q4493" i="2"/>
  <c r="Q4494" i="2"/>
  <c r="Q4495" i="2"/>
  <c r="Q4496" i="2"/>
  <c r="Q4497" i="2"/>
  <c r="Q4498" i="2"/>
  <c r="Q4499" i="2"/>
  <c r="Q4500" i="2"/>
  <c r="Q4501" i="2"/>
  <c r="Q4502" i="2"/>
  <c r="Q4503" i="2"/>
  <c r="Q4504" i="2"/>
  <c r="Q4505" i="2"/>
  <c r="Q4506" i="2"/>
  <c r="Q4507" i="2"/>
  <c r="Q4508" i="2"/>
  <c r="Q4509" i="2"/>
  <c r="Q4510" i="2"/>
  <c r="Q4511" i="2"/>
  <c r="Q4512" i="2"/>
  <c r="Q4513" i="2"/>
  <c r="Q4514" i="2"/>
  <c r="Q4515" i="2"/>
  <c r="Q4516" i="2"/>
  <c r="Q4517" i="2"/>
  <c r="Q4518" i="2"/>
  <c r="Q4519" i="2"/>
  <c r="Q4520" i="2"/>
  <c r="Q4521" i="2"/>
  <c r="Q4522" i="2"/>
  <c r="Q4523" i="2"/>
  <c r="Q4524" i="2"/>
  <c r="Q4525" i="2"/>
  <c r="Q4526" i="2"/>
  <c r="Q4527" i="2"/>
  <c r="Q4528" i="2"/>
  <c r="Q4529" i="2"/>
  <c r="Q4530" i="2"/>
  <c r="Q4531" i="2"/>
  <c r="Q4532" i="2"/>
  <c r="Q4533" i="2"/>
  <c r="Q4534" i="2"/>
  <c r="Q4535" i="2"/>
  <c r="Q4536" i="2"/>
  <c r="Q4537" i="2"/>
  <c r="Q4538" i="2"/>
  <c r="Q4539" i="2"/>
  <c r="Q4540" i="2"/>
  <c r="Q4541" i="2"/>
  <c r="Q4542" i="2"/>
  <c r="Q4543" i="2"/>
  <c r="Q4544" i="2"/>
  <c r="Q4545" i="2"/>
  <c r="Q4546" i="2"/>
  <c r="Q4547" i="2"/>
  <c r="Q4548" i="2"/>
  <c r="Q4549" i="2"/>
  <c r="Q4550" i="2"/>
  <c r="Q4551" i="2"/>
  <c r="Q4552" i="2"/>
  <c r="Q4553" i="2"/>
  <c r="Q4554" i="2"/>
  <c r="Q4555" i="2"/>
  <c r="Q4556" i="2"/>
  <c r="Q4557" i="2"/>
  <c r="Q4558" i="2"/>
  <c r="Q4559" i="2"/>
  <c r="Q4560" i="2"/>
  <c r="Q4561" i="2"/>
  <c r="Q4562" i="2"/>
  <c r="Q4563" i="2"/>
  <c r="Q4564" i="2"/>
  <c r="Q4565" i="2"/>
  <c r="Q4566" i="2"/>
  <c r="Q4567" i="2"/>
  <c r="Q4568" i="2"/>
  <c r="Q4569" i="2"/>
  <c r="Q4570" i="2"/>
  <c r="Q4571" i="2"/>
  <c r="Q4572" i="2"/>
  <c r="Q4573" i="2"/>
  <c r="Q4574" i="2"/>
  <c r="Q4575" i="2"/>
  <c r="Q4576" i="2"/>
  <c r="Q4577" i="2"/>
  <c r="Q4578" i="2"/>
  <c r="Q4579" i="2"/>
  <c r="Q4580" i="2"/>
  <c r="Q4581" i="2"/>
  <c r="Q4582" i="2"/>
  <c r="Q4583" i="2"/>
  <c r="Q4584" i="2"/>
  <c r="Q4585" i="2"/>
  <c r="Q4586" i="2"/>
  <c r="Q4587" i="2"/>
  <c r="Q4588" i="2"/>
  <c r="Q4589" i="2"/>
  <c r="Q4590" i="2"/>
  <c r="Q4591" i="2"/>
  <c r="Q4592" i="2"/>
  <c r="Q4593" i="2"/>
  <c r="Q4594" i="2"/>
  <c r="Q4595" i="2"/>
  <c r="Q4596" i="2"/>
  <c r="Q4597" i="2"/>
  <c r="Q4598" i="2"/>
  <c r="Q4599" i="2"/>
  <c r="Q4600" i="2"/>
  <c r="Q4601" i="2"/>
  <c r="Q4602" i="2"/>
  <c r="Q4603" i="2"/>
  <c r="Q4604" i="2"/>
  <c r="Q4605" i="2"/>
  <c r="Q4606" i="2"/>
  <c r="Q4607" i="2"/>
  <c r="Q4608" i="2"/>
  <c r="Q4609" i="2"/>
  <c r="Q4610" i="2"/>
  <c r="Q4611" i="2"/>
  <c r="Q4612" i="2"/>
  <c r="Q4613" i="2"/>
  <c r="Q4614" i="2"/>
  <c r="Q4615" i="2"/>
  <c r="Q4616" i="2"/>
  <c r="Q4617" i="2"/>
  <c r="Q4618" i="2"/>
  <c r="Q4619" i="2"/>
  <c r="Q4620" i="2"/>
  <c r="Q4621" i="2"/>
  <c r="Q4622" i="2"/>
  <c r="Q4623" i="2"/>
  <c r="Q4624" i="2"/>
  <c r="Q4625" i="2"/>
  <c r="Q4626" i="2"/>
  <c r="Q4627" i="2"/>
  <c r="Q4628" i="2"/>
  <c r="Q4629" i="2"/>
  <c r="Q4630" i="2"/>
  <c r="Q4631" i="2"/>
  <c r="Q4632" i="2"/>
  <c r="Q4633" i="2"/>
  <c r="Q4634" i="2"/>
  <c r="Q4635" i="2"/>
  <c r="Q4636" i="2"/>
  <c r="Q4637" i="2"/>
  <c r="Q4638" i="2"/>
  <c r="Q4639" i="2"/>
  <c r="Q4640" i="2"/>
  <c r="Q4641" i="2"/>
  <c r="Q4642" i="2"/>
  <c r="Q4643" i="2"/>
  <c r="Q4644" i="2"/>
  <c r="Q4645" i="2"/>
  <c r="Q4646" i="2"/>
  <c r="Q4647" i="2"/>
  <c r="Q4648" i="2"/>
  <c r="Q4649" i="2"/>
  <c r="Q4650" i="2"/>
  <c r="Q4651" i="2"/>
  <c r="Q4652" i="2"/>
  <c r="Q4653" i="2"/>
  <c r="Q4654" i="2"/>
  <c r="Q4655" i="2"/>
  <c r="Q4656" i="2"/>
  <c r="Q4657" i="2"/>
  <c r="Q4658" i="2"/>
  <c r="Q4659" i="2"/>
  <c r="Q4660" i="2"/>
  <c r="Q4661" i="2"/>
  <c r="Q4662" i="2"/>
  <c r="Q4663" i="2"/>
  <c r="Q4664" i="2"/>
  <c r="Q4665" i="2"/>
  <c r="Q4666" i="2"/>
  <c r="Q4667" i="2"/>
  <c r="Q4668" i="2"/>
  <c r="Q4669" i="2"/>
  <c r="Q4670" i="2"/>
  <c r="Q4671" i="2"/>
  <c r="Q4672" i="2"/>
  <c r="Q4673" i="2"/>
  <c r="Q4674" i="2"/>
  <c r="Q4675" i="2"/>
  <c r="Q4676" i="2"/>
  <c r="Q4677" i="2"/>
  <c r="Q4678" i="2"/>
  <c r="Q4679" i="2"/>
  <c r="Q4680" i="2"/>
  <c r="Q4681" i="2"/>
  <c r="Q4682" i="2"/>
  <c r="Q4683" i="2"/>
  <c r="Q4684" i="2"/>
  <c r="Q4685" i="2"/>
  <c r="Q4686" i="2"/>
  <c r="Q4687" i="2"/>
  <c r="Q4688" i="2"/>
  <c r="Q4689" i="2"/>
  <c r="Q4690" i="2"/>
  <c r="Q4691" i="2"/>
  <c r="Q4692" i="2"/>
  <c r="Q4693" i="2"/>
  <c r="Q4694" i="2"/>
  <c r="Q4695" i="2"/>
  <c r="Q4696" i="2"/>
  <c r="Q4697" i="2"/>
  <c r="Q4698" i="2"/>
  <c r="Q4699" i="2"/>
  <c r="Q4700" i="2"/>
  <c r="Q4701" i="2"/>
  <c r="Q4702" i="2"/>
  <c r="Q4703" i="2"/>
  <c r="Q4704" i="2"/>
  <c r="Q4705" i="2"/>
  <c r="Q4706" i="2"/>
  <c r="Q4707" i="2"/>
  <c r="Q4708" i="2"/>
  <c r="Q4709" i="2"/>
  <c r="Q4710" i="2"/>
  <c r="Q4711" i="2"/>
  <c r="Q4712" i="2"/>
  <c r="Q4713" i="2"/>
  <c r="Q4714" i="2"/>
  <c r="Q4715" i="2"/>
  <c r="Q4716" i="2"/>
  <c r="Q4717" i="2"/>
  <c r="Q4718" i="2"/>
  <c r="Q4719" i="2"/>
  <c r="Q4720" i="2"/>
  <c r="Q4721" i="2"/>
  <c r="Q4722" i="2"/>
  <c r="Q4723" i="2"/>
  <c r="Q4724" i="2"/>
  <c r="Q4725" i="2"/>
  <c r="Q4726" i="2"/>
  <c r="Q4727" i="2"/>
  <c r="Q4728" i="2"/>
  <c r="Q4729" i="2"/>
  <c r="Q4730" i="2"/>
  <c r="Q4731" i="2"/>
  <c r="Q4732" i="2"/>
  <c r="Q4733" i="2"/>
  <c r="Q4734" i="2"/>
  <c r="Q4735" i="2"/>
  <c r="Q4736" i="2"/>
  <c r="Q4737" i="2"/>
  <c r="Q4738" i="2"/>
  <c r="Q4739" i="2"/>
  <c r="Q4740" i="2"/>
  <c r="Q4741" i="2"/>
  <c r="Q4742" i="2"/>
  <c r="Q4743" i="2"/>
  <c r="Q4744" i="2"/>
  <c r="Q4745" i="2"/>
  <c r="Q4746" i="2"/>
  <c r="Q4747" i="2"/>
  <c r="Q4748" i="2"/>
  <c r="Q4749" i="2"/>
  <c r="Q4750" i="2"/>
  <c r="Q4751" i="2"/>
  <c r="Q4752" i="2"/>
  <c r="Q4753" i="2"/>
  <c r="Q4754" i="2"/>
  <c r="Q4755" i="2"/>
  <c r="Q4756" i="2"/>
  <c r="Q4757" i="2"/>
  <c r="Q4758" i="2"/>
  <c r="Q4759" i="2"/>
  <c r="Q4760" i="2"/>
  <c r="Q4761" i="2"/>
  <c r="Q4762" i="2"/>
  <c r="Q4763" i="2"/>
  <c r="Q4764" i="2"/>
  <c r="Q4765" i="2"/>
  <c r="Q4766" i="2"/>
  <c r="Q4767" i="2"/>
  <c r="Q4768" i="2"/>
  <c r="Q4769" i="2"/>
  <c r="Q4770" i="2"/>
  <c r="Q4771" i="2"/>
  <c r="Q4772" i="2"/>
  <c r="Q4773" i="2"/>
  <c r="Q4774" i="2"/>
  <c r="Q4775" i="2"/>
  <c r="Q4776" i="2"/>
  <c r="Q4777" i="2"/>
  <c r="Q4778" i="2"/>
  <c r="Q4779" i="2"/>
  <c r="Q4780" i="2"/>
  <c r="Q4781" i="2"/>
  <c r="Q4782" i="2"/>
  <c r="Q4783" i="2"/>
  <c r="Q4784" i="2"/>
  <c r="Q4785" i="2"/>
  <c r="Q4786" i="2"/>
  <c r="Q4787" i="2"/>
  <c r="Q4788" i="2"/>
  <c r="Q4789" i="2"/>
  <c r="Q4790" i="2"/>
  <c r="Q4791" i="2"/>
  <c r="Q4792" i="2"/>
  <c r="Q4793" i="2"/>
  <c r="Q4794" i="2"/>
  <c r="Q4795" i="2"/>
  <c r="Q4796" i="2"/>
  <c r="Q4797" i="2"/>
  <c r="Q4798" i="2"/>
  <c r="Q4799" i="2"/>
  <c r="Q4800" i="2"/>
  <c r="Q4801" i="2"/>
  <c r="Q4802" i="2"/>
  <c r="Q4803" i="2"/>
  <c r="Q4804" i="2"/>
  <c r="Q4805" i="2"/>
  <c r="Q4806" i="2"/>
  <c r="Q4807" i="2"/>
  <c r="Q4808" i="2"/>
  <c r="Q4809" i="2"/>
  <c r="Q4810" i="2"/>
  <c r="Q4811" i="2"/>
  <c r="Q4812" i="2"/>
  <c r="Q4813" i="2"/>
  <c r="Q4814" i="2"/>
  <c r="Q4815" i="2"/>
  <c r="Q4816" i="2"/>
  <c r="Q4817" i="2"/>
  <c r="Q4818" i="2"/>
  <c r="Q4819" i="2"/>
  <c r="Q4820" i="2"/>
  <c r="Q4821" i="2"/>
  <c r="Q4822" i="2"/>
  <c r="Q4823" i="2"/>
  <c r="Q4824" i="2"/>
  <c r="Q4825" i="2"/>
  <c r="Q4826" i="2"/>
  <c r="Q4827" i="2"/>
  <c r="Q4828" i="2"/>
  <c r="Q4829" i="2"/>
  <c r="Q4830" i="2"/>
  <c r="Q4831" i="2"/>
  <c r="Q4832" i="2"/>
  <c r="Q4833" i="2"/>
  <c r="Q4834" i="2"/>
  <c r="Q4835" i="2"/>
  <c r="Q4836" i="2"/>
  <c r="Q4837" i="2"/>
  <c r="Q4838" i="2"/>
  <c r="Q4839" i="2"/>
  <c r="Q4840" i="2"/>
  <c r="Q4841" i="2"/>
  <c r="Q4842" i="2"/>
  <c r="Q4843" i="2"/>
  <c r="Q4844" i="2"/>
  <c r="Q4845" i="2"/>
  <c r="Q4846" i="2"/>
  <c r="Q4847" i="2"/>
  <c r="Q4848" i="2"/>
  <c r="Q4849" i="2"/>
  <c r="Q4850" i="2"/>
  <c r="Q4851" i="2"/>
  <c r="Q4852" i="2"/>
  <c r="Q4853" i="2"/>
  <c r="Q4854" i="2"/>
  <c r="Q4855" i="2"/>
  <c r="Q4856" i="2"/>
  <c r="Q4857" i="2"/>
  <c r="Q4858" i="2"/>
  <c r="Q4859" i="2"/>
  <c r="Q4860" i="2"/>
  <c r="Q4861" i="2"/>
  <c r="Q4862" i="2"/>
  <c r="Q4863" i="2"/>
  <c r="Q4864" i="2"/>
  <c r="Q4865" i="2"/>
  <c r="Q4866" i="2"/>
  <c r="Q4867" i="2"/>
  <c r="Q4868" i="2"/>
  <c r="Q4869" i="2"/>
  <c r="Q4870" i="2"/>
  <c r="Q4871" i="2"/>
  <c r="Q4872" i="2"/>
  <c r="Q4873" i="2"/>
  <c r="Q4874" i="2"/>
  <c r="Q4875" i="2"/>
  <c r="Q4876" i="2"/>
  <c r="Q4877" i="2"/>
  <c r="Q4878" i="2"/>
  <c r="Q4879" i="2"/>
  <c r="Q4880" i="2"/>
  <c r="Q4881" i="2"/>
  <c r="Q4882" i="2"/>
  <c r="Q4883" i="2"/>
  <c r="Q4884" i="2"/>
  <c r="Q4885" i="2"/>
  <c r="Q4886" i="2"/>
  <c r="Q4887" i="2"/>
  <c r="Q4888" i="2"/>
  <c r="Q4889" i="2"/>
  <c r="Q4890" i="2"/>
  <c r="Q4891" i="2"/>
  <c r="Q4892" i="2"/>
  <c r="Q4893" i="2"/>
  <c r="Q4894" i="2"/>
  <c r="Q4895" i="2"/>
  <c r="Q4896" i="2"/>
  <c r="Q4897" i="2"/>
  <c r="Q4898" i="2"/>
  <c r="Q4899" i="2"/>
  <c r="Q4900" i="2"/>
  <c r="Q4901" i="2"/>
  <c r="Q4902" i="2"/>
  <c r="Q4903" i="2"/>
  <c r="Q4904" i="2"/>
  <c r="Q4905" i="2"/>
  <c r="Q4906" i="2"/>
  <c r="Q4907" i="2"/>
  <c r="Q4908" i="2"/>
  <c r="Q4909" i="2"/>
  <c r="Q4910" i="2"/>
  <c r="Q4911" i="2"/>
  <c r="Q4912" i="2"/>
  <c r="Q4913" i="2"/>
  <c r="Q4914" i="2"/>
  <c r="Q4915" i="2"/>
  <c r="Q4916" i="2"/>
  <c r="Q4917" i="2"/>
  <c r="Q4918" i="2"/>
  <c r="Q4919" i="2"/>
  <c r="Q4920" i="2"/>
  <c r="Q4921" i="2"/>
  <c r="Q4922" i="2"/>
  <c r="Q4923" i="2"/>
  <c r="Q4924" i="2"/>
  <c r="Q4925" i="2"/>
  <c r="Q4926" i="2"/>
  <c r="Q4927" i="2"/>
  <c r="Q4928" i="2"/>
  <c r="Q4929" i="2"/>
  <c r="Q4930" i="2"/>
  <c r="Q4931" i="2"/>
  <c r="Q4932" i="2"/>
  <c r="Q4933" i="2"/>
  <c r="Q4934" i="2"/>
  <c r="Q4935" i="2"/>
  <c r="Q4936" i="2"/>
  <c r="Q4937" i="2"/>
  <c r="Q4938" i="2"/>
  <c r="Q4939" i="2"/>
  <c r="Q4940" i="2"/>
  <c r="Q4941" i="2"/>
  <c r="Q4942" i="2"/>
  <c r="Q4943" i="2"/>
  <c r="Q4944" i="2"/>
  <c r="Q4945" i="2"/>
  <c r="Q4946" i="2"/>
  <c r="Q4947" i="2"/>
  <c r="Q4948" i="2"/>
  <c r="Q4949" i="2"/>
  <c r="Q4950" i="2"/>
  <c r="Q4951" i="2"/>
  <c r="Q4952" i="2"/>
  <c r="Q4953" i="2"/>
  <c r="Q4954" i="2"/>
  <c r="Q4955" i="2"/>
  <c r="Q4956" i="2"/>
  <c r="Q4957" i="2"/>
  <c r="Q4958" i="2"/>
  <c r="Q4959" i="2"/>
  <c r="Q4960" i="2"/>
  <c r="Q4961" i="2"/>
  <c r="Q4962" i="2"/>
  <c r="Q4963" i="2"/>
  <c r="Q4964" i="2"/>
  <c r="Q4965" i="2"/>
  <c r="Q4966" i="2"/>
  <c r="Q4967" i="2"/>
  <c r="Q4968" i="2"/>
  <c r="Q4969" i="2"/>
  <c r="Q4970" i="2"/>
  <c r="Q4971" i="2"/>
  <c r="Q4972" i="2"/>
  <c r="Q4973" i="2"/>
  <c r="Q4974" i="2"/>
  <c r="Q4975" i="2"/>
  <c r="Q4976" i="2"/>
  <c r="Q4977" i="2"/>
  <c r="Q4978" i="2"/>
  <c r="Q4979" i="2"/>
  <c r="Q4980" i="2"/>
  <c r="Q4981" i="2"/>
  <c r="Q4982" i="2"/>
  <c r="L2" i="8"/>
  <c r="B2" i="10"/>
  <c r="B3" i="10"/>
  <c r="B4" i="10"/>
  <c r="B5" i="10"/>
  <c r="B6" i="10"/>
  <c r="B7" i="10"/>
  <c r="B8" i="10"/>
  <c r="B9" i="10"/>
  <c r="B10" i="10"/>
  <c r="B11" i="10"/>
  <c r="B12" i="10"/>
  <c r="B13" i="10"/>
  <c r="L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M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N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M2"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N2" i="3"/>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N510" i="3"/>
  <c r="N511" i="3"/>
  <c r="N512" i="3"/>
  <c r="N513" i="3"/>
  <c r="N514" i="3"/>
  <c r="N515" i="3"/>
  <c r="N516" i="3"/>
  <c r="N517" i="3"/>
  <c r="N518" i="3"/>
  <c r="N519" i="3"/>
  <c r="N520" i="3"/>
  <c r="N521" i="3"/>
  <c r="N522" i="3"/>
  <c r="N523" i="3"/>
  <c r="N524" i="3"/>
  <c r="N525" i="3"/>
  <c r="N526" i="3"/>
  <c r="N527" i="3"/>
  <c r="N528" i="3"/>
  <c r="N529" i="3"/>
  <c r="N530" i="3"/>
  <c r="N531" i="3"/>
  <c r="N532" i="3"/>
  <c r="N533" i="3"/>
  <c r="N534" i="3"/>
  <c r="N535" i="3"/>
  <c r="N536" i="3"/>
  <c r="N537" i="3"/>
  <c r="N538" i="3"/>
  <c r="N539" i="3"/>
  <c r="N540" i="3"/>
  <c r="N541" i="3"/>
  <c r="N542" i="3"/>
  <c r="N543" i="3"/>
  <c r="N544" i="3"/>
  <c r="N545" i="3"/>
  <c r="N546" i="3"/>
  <c r="N547" i="3"/>
  <c r="N548" i="3"/>
  <c r="N549" i="3"/>
  <c r="N550" i="3"/>
  <c r="N551" i="3"/>
  <c r="N552" i="3"/>
  <c r="N553" i="3"/>
  <c r="N554" i="3"/>
  <c r="N555" i="3"/>
  <c r="N556" i="3"/>
  <c r="N557" i="3"/>
  <c r="N558" i="3"/>
  <c r="N559" i="3"/>
  <c r="N560" i="3"/>
  <c r="N561" i="3"/>
  <c r="N562" i="3"/>
  <c r="N563" i="3"/>
  <c r="N564" i="3"/>
  <c r="N565" i="3"/>
  <c r="N566" i="3"/>
  <c r="N567" i="3"/>
  <c r="N568" i="3"/>
  <c r="N569" i="3"/>
  <c r="N570" i="3"/>
  <c r="N571" i="3"/>
  <c r="N572" i="3"/>
  <c r="N573" i="3"/>
  <c r="N574" i="3"/>
  <c r="N575" i="3"/>
  <c r="N576" i="3"/>
  <c r="N577" i="3"/>
  <c r="N578" i="3"/>
  <c r="N579" i="3"/>
  <c r="N580" i="3"/>
  <c r="N581" i="3"/>
  <c r="N582" i="3"/>
  <c r="N583" i="3"/>
  <c r="N584" i="3"/>
  <c r="N585" i="3"/>
  <c r="N586" i="3"/>
  <c r="N587" i="3"/>
  <c r="N588" i="3"/>
  <c r="N589" i="3"/>
  <c r="N590" i="3"/>
  <c r="N591" i="3"/>
  <c r="N592" i="3"/>
  <c r="N593" i="3"/>
  <c r="N594" i="3"/>
  <c r="N595" i="3"/>
  <c r="N596" i="3"/>
  <c r="N597" i="3"/>
  <c r="N598" i="3"/>
  <c r="N599" i="3"/>
  <c r="N600" i="3"/>
  <c r="N601" i="3"/>
  <c r="N602" i="3"/>
  <c r="N603" i="3"/>
  <c r="N604" i="3"/>
  <c r="N605" i="3"/>
  <c r="N606" i="3"/>
  <c r="N607" i="3"/>
  <c r="N608" i="3"/>
  <c r="N609" i="3"/>
  <c r="N610" i="3"/>
  <c r="N611" i="3"/>
  <c r="N612" i="3"/>
  <c r="N613" i="3"/>
  <c r="N614" i="3"/>
  <c r="N615" i="3"/>
  <c r="N616" i="3"/>
  <c r="N617" i="3"/>
  <c r="N618" i="3"/>
  <c r="N619" i="3"/>
  <c r="N620" i="3"/>
  <c r="N621" i="3"/>
  <c r="N622" i="3"/>
  <c r="N623" i="3"/>
  <c r="N624" i="3"/>
  <c r="N625" i="3"/>
  <c r="N626" i="3"/>
  <c r="N627" i="3"/>
  <c r="N628" i="3"/>
  <c r="N629" i="3"/>
  <c r="N630" i="3"/>
  <c r="N631" i="3"/>
  <c r="N632" i="3"/>
  <c r="N633" i="3"/>
  <c r="N634" i="3"/>
  <c r="N635" i="3"/>
  <c r="N636" i="3"/>
  <c r="N637" i="3"/>
  <c r="N638" i="3"/>
  <c r="N639" i="3"/>
  <c r="N640" i="3"/>
  <c r="N641" i="3"/>
  <c r="N642" i="3"/>
  <c r="N643" i="3"/>
  <c r="N644" i="3"/>
  <c r="N645" i="3"/>
  <c r="N646" i="3"/>
  <c r="N647" i="3"/>
  <c r="N648" i="3"/>
  <c r="N649" i="3"/>
  <c r="N650" i="3"/>
  <c r="N651" i="3"/>
  <c r="N652" i="3"/>
  <c r="N653" i="3"/>
  <c r="N654" i="3"/>
  <c r="N655" i="3"/>
  <c r="N656" i="3"/>
  <c r="N657" i="3"/>
  <c r="N658" i="3"/>
  <c r="N659" i="3"/>
  <c r="N660" i="3"/>
  <c r="N661" i="3"/>
  <c r="N662" i="3"/>
  <c r="N663" i="3"/>
  <c r="N664" i="3"/>
  <c r="N665" i="3"/>
  <c r="N666" i="3"/>
  <c r="N667" i="3"/>
  <c r="N668" i="3"/>
  <c r="N669" i="3"/>
  <c r="N670" i="3"/>
  <c r="N671" i="3"/>
  <c r="N672" i="3"/>
  <c r="N673" i="3"/>
  <c r="N674" i="3"/>
  <c r="N675" i="3"/>
  <c r="N676" i="3"/>
  <c r="N677" i="3"/>
  <c r="N678" i="3"/>
  <c r="N679" i="3"/>
  <c r="N680" i="3"/>
  <c r="N681" i="3"/>
  <c r="N682" i="3"/>
  <c r="N683" i="3"/>
  <c r="N684" i="3"/>
  <c r="N685" i="3"/>
  <c r="N686" i="3"/>
  <c r="N687" i="3"/>
  <c r="N688" i="3"/>
  <c r="N689" i="3"/>
  <c r="N690" i="3"/>
  <c r="N691" i="3"/>
  <c r="N692" i="3"/>
  <c r="N693" i="3"/>
  <c r="N694" i="3"/>
  <c r="N695" i="3"/>
  <c r="N696" i="3"/>
  <c r="N697" i="3"/>
  <c r="N698" i="3"/>
  <c r="N699" i="3"/>
  <c r="N700" i="3"/>
  <c r="N701" i="3"/>
  <c r="N702" i="3"/>
  <c r="N703" i="3"/>
  <c r="N704" i="3"/>
  <c r="N705" i="3"/>
  <c r="N706" i="3"/>
  <c r="N707" i="3"/>
  <c r="N708" i="3"/>
  <c r="N709" i="3"/>
  <c r="N710" i="3"/>
  <c r="N711" i="3"/>
  <c r="N712" i="3"/>
  <c r="N713" i="3"/>
  <c r="N714" i="3"/>
  <c r="N715" i="3"/>
  <c r="N716" i="3"/>
  <c r="N717" i="3"/>
  <c r="N718" i="3"/>
  <c r="N719" i="3"/>
  <c r="N720" i="3"/>
  <c r="N721" i="3"/>
  <c r="N722" i="3"/>
  <c r="N723" i="3"/>
  <c r="N724" i="3"/>
  <c r="N725" i="3"/>
  <c r="N726" i="3"/>
  <c r="N727" i="3"/>
  <c r="N728" i="3"/>
  <c r="N729" i="3"/>
  <c r="N730" i="3"/>
  <c r="N731" i="3"/>
  <c r="N732" i="3"/>
  <c r="N733" i="3"/>
  <c r="N734" i="3"/>
  <c r="N735" i="3"/>
  <c r="N736" i="3"/>
  <c r="N737" i="3"/>
  <c r="N738" i="3"/>
  <c r="N739" i="3"/>
  <c r="N740" i="3"/>
  <c r="N741" i="3"/>
  <c r="N742" i="3"/>
  <c r="N743" i="3"/>
  <c r="N744" i="3"/>
  <c r="N745" i="3"/>
  <c r="N746" i="3"/>
  <c r="N747" i="3"/>
  <c r="N748" i="3"/>
  <c r="N749" i="3"/>
  <c r="N750" i="3"/>
  <c r="N751" i="3"/>
  <c r="N752" i="3"/>
  <c r="N753" i="3"/>
  <c r="N754" i="3"/>
  <c r="N755" i="3"/>
  <c r="N756" i="3"/>
  <c r="N757" i="3"/>
  <c r="N758" i="3"/>
  <c r="N759" i="3"/>
  <c r="N760" i="3"/>
  <c r="N761" i="3"/>
  <c r="N762" i="3"/>
  <c r="N763" i="3"/>
  <c r="N764" i="3"/>
  <c r="N765" i="3"/>
  <c r="N766" i="3"/>
  <c r="N767" i="3"/>
  <c r="N768" i="3"/>
  <c r="N769" i="3"/>
  <c r="N770" i="3"/>
  <c r="N771" i="3"/>
  <c r="N772" i="3"/>
  <c r="N773" i="3"/>
  <c r="N774" i="3"/>
  <c r="N775" i="3"/>
  <c r="N776" i="3"/>
  <c r="N777" i="3"/>
  <c r="N778" i="3"/>
  <c r="N779" i="3"/>
  <c r="N780" i="3"/>
  <c r="N781" i="3"/>
  <c r="N782" i="3"/>
  <c r="N783" i="3"/>
  <c r="N784" i="3"/>
  <c r="N785" i="3"/>
  <c r="N786" i="3"/>
  <c r="N787" i="3"/>
  <c r="N788" i="3"/>
  <c r="N789" i="3"/>
  <c r="N790" i="3"/>
  <c r="N791" i="3"/>
  <c r="N792" i="3"/>
  <c r="N793" i="3"/>
  <c r="N794" i="3"/>
  <c r="N795" i="3"/>
  <c r="N796" i="3"/>
  <c r="N797" i="3"/>
  <c r="N798" i="3"/>
  <c r="N799" i="3"/>
  <c r="N800" i="3"/>
  <c r="N801" i="3"/>
  <c r="N802" i="3"/>
  <c r="N803" i="3"/>
  <c r="N804" i="3"/>
  <c r="N805" i="3"/>
  <c r="O2" i="3"/>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O252" i="3"/>
  <c r="O253" i="3"/>
  <c r="O254" i="3"/>
  <c r="O255" i="3"/>
  <c r="O256" i="3"/>
  <c r="O257" i="3"/>
  <c r="O258" i="3"/>
  <c r="O259" i="3"/>
  <c r="O260" i="3"/>
  <c r="O261" i="3"/>
  <c r="O262" i="3"/>
  <c r="O263" i="3"/>
  <c r="O264" i="3"/>
  <c r="O265" i="3"/>
  <c r="O266" i="3"/>
  <c r="O267" i="3"/>
  <c r="O268" i="3"/>
  <c r="O269" i="3"/>
  <c r="O270" i="3"/>
  <c r="O271" i="3"/>
  <c r="O272" i="3"/>
  <c r="O273" i="3"/>
  <c r="O274" i="3"/>
  <c r="O275" i="3"/>
  <c r="O276" i="3"/>
  <c r="O277" i="3"/>
  <c r="O278" i="3"/>
  <c r="O279" i="3"/>
  <c r="O280" i="3"/>
  <c r="O281" i="3"/>
  <c r="O282" i="3"/>
  <c r="O283" i="3"/>
  <c r="O284" i="3"/>
  <c r="O285" i="3"/>
  <c r="O286" i="3"/>
  <c r="O287" i="3"/>
  <c r="O288" i="3"/>
  <c r="O289" i="3"/>
  <c r="O290" i="3"/>
  <c r="O291" i="3"/>
  <c r="O292" i="3"/>
  <c r="O293" i="3"/>
  <c r="O294" i="3"/>
  <c r="O295" i="3"/>
  <c r="O296" i="3"/>
  <c r="O297" i="3"/>
  <c r="O298" i="3"/>
  <c r="O299" i="3"/>
  <c r="O300" i="3"/>
  <c r="O301" i="3"/>
  <c r="O302" i="3"/>
  <c r="O303" i="3"/>
  <c r="O304" i="3"/>
  <c r="O305" i="3"/>
  <c r="O306" i="3"/>
  <c r="O307" i="3"/>
  <c r="O308" i="3"/>
  <c r="O309" i="3"/>
  <c r="O310" i="3"/>
  <c r="O311" i="3"/>
  <c r="O312" i="3"/>
  <c r="O313" i="3"/>
  <c r="O314" i="3"/>
  <c r="O315" i="3"/>
  <c r="O316" i="3"/>
  <c r="O317" i="3"/>
  <c r="O318" i="3"/>
  <c r="O319" i="3"/>
  <c r="O320" i="3"/>
  <c r="O321" i="3"/>
  <c r="O322" i="3"/>
  <c r="O323" i="3"/>
  <c r="O324" i="3"/>
  <c r="O325" i="3"/>
  <c r="O326" i="3"/>
  <c r="O327" i="3"/>
  <c r="O328" i="3"/>
  <c r="O329" i="3"/>
  <c r="O330" i="3"/>
  <c r="O331" i="3"/>
  <c r="O332" i="3"/>
  <c r="O333" i="3"/>
  <c r="O334" i="3"/>
  <c r="O335" i="3"/>
  <c r="O336" i="3"/>
  <c r="O337" i="3"/>
  <c r="O338" i="3"/>
  <c r="O339" i="3"/>
  <c r="O340" i="3"/>
  <c r="O341" i="3"/>
  <c r="O342" i="3"/>
  <c r="O343" i="3"/>
  <c r="O344" i="3"/>
  <c r="O345" i="3"/>
  <c r="O346" i="3"/>
  <c r="O347" i="3"/>
  <c r="O348" i="3"/>
  <c r="O349" i="3"/>
  <c r="O350" i="3"/>
  <c r="O351" i="3"/>
  <c r="O352" i="3"/>
  <c r="O353" i="3"/>
  <c r="O354" i="3"/>
  <c r="O355" i="3"/>
  <c r="O356" i="3"/>
  <c r="O357" i="3"/>
  <c r="O358" i="3"/>
  <c r="O359" i="3"/>
  <c r="O360" i="3"/>
  <c r="O361" i="3"/>
  <c r="O362" i="3"/>
  <c r="O363" i="3"/>
  <c r="O364" i="3"/>
  <c r="O365" i="3"/>
  <c r="O366" i="3"/>
  <c r="O367" i="3"/>
  <c r="O368" i="3"/>
  <c r="O369" i="3"/>
  <c r="O370" i="3"/>
  <c r="O371" i="3"/>
  <c r="O372" i="3"/>
  <c r="O373" i="3"/>
  <c r="O374" i="3"/>
  <c r="O375" i="3"/>
  <c r="O376" i="3"/>
  <c r="O377" i="3"/>
  <c r="O378" i="3"/>
  <c r="O379" i="3"/>
  <c r="O380" i="3"/>
  <c r="O381" i="3"/>
  <c r="O382" i="3"/>
  <c r="O383" i="3"/>
  <c r="O384" i="3"/>
  <c r="O385" i="3"/>
  <c r="O386" i="3"/>
  <c r="O387" i="3"/>
  <c r="O388" i="3"/>
  <c r="O389" i="3"/>
  <c r="O390" i="3"/>
  <c r="O391" i="3"/>
  <c r="O392" i="3"/>
  <c r="O393" i="3"/>
  <c r="O394" i="3"/>
  <c r="O395" i="3"/>
  <c r="O396" i="3"/>
  <c r="O397" i="3"/>
  <c r="O398" i="3"/>
  <c r="O399" i="3"/>
  <c r="O400" i="3"/>
  <c r="O401" i="3"/>
  <c r="O402" i="3"/>
  <c r="O403" i="3"/>
  <c r="O404" i="3"/>
  <c r="O405" i="3"/>
  <c r="O406" i="3"/>
  <c r="O407" i="3"/>
  <c r="O408" i="3"/>
  <c r="O409" i="3"/>
  <c r="O410" i="3"/>
  <c r="O411" i="3"/>
  <c r="O412" i="3"/>
  <c r="O413" i="3"/>
  <c r="O414" i="3"/>
  <c r="O415" i="3"/>
  <c r="O416" i="3"/>
  <c r="O417" i="3"/>
  <c r="O418" i="3"/>
  <c r="O419" i="3"/>
  <c r="O420" i="3"/>
  <c r="O421" i="3"/>
  <c r="O422" i="3"/>
  <c r="O423" i="3"/>
  <c r="O424" i="3"/>
  <c r="O425" i="3"/>
  <c r="O426" i="3"/>
  <c r="O427" i="3"/>
  <c r="O428" i="3"/>
  <c r="O429" i="3"/>
  <c r="O430" i="3"/>
  <c r="O431" i="3"/>
  <c r="O432" i="3"/>
  <c r="O433" i="3"/>
  <c r="O434" i="3"/>
  <c r="O435" i="3"/>
  <c r="O436" i="3"/>
  <c r="O437" i="3"/>
  <c r="O438" i="3"/>
  <c r="O439" i="3"/>
  <c r="O440" i="3"/>
  <c r="O441" i="3"/>
  <c r="O442" i="3"/>
  <c r="O443" i="3"/>
  <c r="O444" i="3"/>
  <c r="O445" i="3"/>
  <c r="O446" i="3"/>
  <c r="O447" i="3"/>
  <c r="O448" i="3"/>
  <c r="O449" i="3"/>
  <c r="O450" i="3"/>
  <c r="O451" i="3"/>
  <c r="O452" i="3"/>
  <c r="O453" i="3"/>
  <c r="O454" i="3"/>
  <c r="O455" i="3"/>
  <c r="O456" i="3"/>
  <c r="O457" i="3"/>
  <c r="O458" i="3"/>
  <c r="O459" i="3"/>
  <c r="O460" i="3"/>
  <c r="O461" i="3"/>
  <c r="O462" i="3"/>
  <c r="O463" i="3"/>
  <c r="O464" i="3"/>
  <c r="O465" i="3"/>
  <c r="O466" i="3"/>
  <c r="O467" i="3"/>
  <c r="O468" i="3"/>
  <c r="O469" i="3"/>
  <c r="O470" i="3"/>
  <c r="O471" i="3"/>
  <c r="O472" i="3"/>
  <c r="O473" i="3"/>
  <c r="O474" i="3"/>
  <c r="O475" i="3"/>
  <c r="O476" i="3"/>
  <c r="O477" i="3"/>
  <c r="O478" i="3"/>
  <c r="O479" i="3"/>
  <c r="O480" i="3"/>
  <c r="O481" i="3"/>
  <c r="O482" i="3"/>
  <c r="O483" i="3"/>
  <c r="O484" i="3"/>
  <c r="O485" i="3"/>
  <c r="O486" i="3"/>
  <c r="O487" i="3"/>
  <c r="O488" i="3"/>
  <c r="O489" i="3"/>
  <c r="O490" i="3"/>
  <c r="O491" i="3"/>
  <c r="O492" i="3"/>
  <c r="O493" i="3"/>
  <c r="O494" i="3"/>
  <c r="O495" i="3"/>
  <c r="O496" i="3"/>
  <c r="O497" i="3"/>
  <c r="O498" i="3"/>
  <c r="O499" i="3"/>
  <c r="O500" i="3"/>
  <c r="O501" i="3"/>
  <c r="O502" i="3"/>
  <c r="O503" i="3"/>
  <c r="O504" i="3"/>
  <c r="O505" i="3"/>
  <c r="O506" i="3"/>
  <c r="O507" i="3"/>
  <c r="O508" i="3"/>
  <c r="O509" i="3"/>
  <c r="O510" i="3"/>
  <c r="O511" i="3"/>
  <c r="O512" i="3"/>
  <c r="O513" i="3"/>
  <c r="O514" i="3"/>
  <c r="O515" i="3"/>
  <c r="O516" i="3"/>
  <c r="O517" i="3"/>
  <c r="O518" i="3"/>
  <c r="O519" i="3"/>
  <c r="O520" i="3"/>
  <c r="O521" i="3"/>
  <c r="O522" i="3"/>
  <c r="O523" i="3"/>
  <c r="O524" i="3"/>
  <c r="O525" i="3"/>
  <c r="O526" i="3"/>
  <c r="O527" i="3"/>
  <c r="O528" i="3"/>
  <c r="O529" i="3"/>
  <c r="O530" i="3"/>
  <c r="O531" i="3"/>
  <c r="O532" i="3"/>
  <c r="O533" i="3"/>
  <c r="O534" i="3"/>
  <c r="O535" i="3"/>
  <c r="O536" i="3"/>
  <c r="O537" i="3"/>
  <c r="O538" i="3"/>
  <c r="O539" i="3"/>
  <c r="O540" i="3"/>
  <c r="O541" i="3"/>
  <c r="O542" i="3"/>
  <c r="O543" i="3"/>
  <c r="O544" i="3"/>
  <c r="O545" i="3"/>
  <c r="O546" i="3"/>
  <c r="O547" i="3"/>
  <c r="O548" i="3"/>
  <c r="O549" i="3"/>
  <c r="O550" i="3"/>
  <c r="O551" i="3"/>
  <c r="O552" i="3"/>
  <c r="O553" i="3"/>
  <c r="O554" i="3"/>
  <c r="O555" i="3"/>
  <c r="O556" i="3"/>
  <c r="O557" i="3"/>
  <c r="O558" i="3"/>
  <c r="O559" i="3"/>
  <c r="O560" i="3"/>
  <c r="O561" i="3"/>
  <c r="O562" i="3"/>
  <c r="O563" i="3"/>
  <c r="O564" i="3"/>
  <c r="O565" i="3"/>
  <c r="O566" i="3"/>
  <c r="O567" i="3"/>
  <c r="O568" i="3"/>
  <c r="O569" i="3"/>
  <c r="O570" i="3"/>
  <c r="O571" i="3"/>
  <c r="O572" i="3"/>
  <c r="O573" i="3"/>
  <c r="O574" i="3"/>
  <c r="O575" i="3"/>
  <c r="O576" i="3"/>
  <c r="O577" i="3"/>
  <c r="O578" i="3"/>
  <c r="O579" i="3"/>
  <c r="O580" i="3"/>
  <c r="O581" i="3"/>
  <c r="O582" i="3"/>
  <c r="O583" i="3"/>
  <c r="O584" i="3"/>
  <c r="O585" i="3"/>
  <c r="O586" i="3"/>
  <c r="O587" i="3"/>
  <c r="O588" i="3"/>
  <c r="O589" i="3"/>
  <c r="O590" i="3"/>
  <c r="O591" i="3"/>
  <c r="O592" i="3"/>
  <c r="O593" i="3"/>
  <c r="O594" i="3"/>
  <c r="O595" i="3"/>
  <c r="O596" i="3"/>
  <c r="O597" i="3"/>
  <c r="O598" i="3"/>
  <c r="O599" i="3"/>
  <c r="O600" i="3"/>
  <c r="O601" i="3"/>
  <c r="O602" i="3"/>
  <c r="O603" i="3"/>
  <c r="O604" i="3"/>
  <c r="O605" i="3"/>
  <c r="O606" i="3"/>
  <c r="O607" i="3"/>
  <c r="O608" i="3"/>
  <c r="O609" i="3"/>
  <c r="O610" i="3"/>
  <c r="O611" i="3"/>
  <c r="O612" i="3"/>
  <c r="O613" i="3"/>
  <c r="O614" i="3"/>
  <c r="O615" i="3"/>
  <c r="O616" i="3"/>
  <c r="O617" i="3"/>
  <c r="O618" i="3"/>
  <c r="O619" i="3"/>
  <c r="O620" i="3"/>
  <c r="O621" i="3"/>
  <c r="O622" i="3"/>
  <c r="O623" i="3"/>
  <c r="O624" i="3"/>
  <c r="O625" i="3"/>
  <c r="O626" i="3"/>
  <c r="O627" i="3"/>
  <c r="O628" i="3"/>
  <c r="O629" i="3"/>
  <c r="O630" i="3"/>
  <c r="O631" i="3"/>
  <c r="O632" i="3"/>
  <c r="O633" i="3"/>
  <c r="O634" i="3"/>
  <c r="O635" i="3"/>
  <c r="O636" i="3"/>
  <c r="O637" i="3"/>
  <c r="O638" i="3"/>
  <c r="O639" i="3"/>
  <c r="O640" i="3"/>
  <c r="O641" i="3"/>
  <c r="O642" i="3"/>
  <c r="O643" i="3"/>
  <c r="O644" i="3"/>
  <c r="O645" i="3"/>
  <c r="O646" i="3"/>
  <c r="O647" i="3"/>
  <c r="O648" i="3"/>
  <c r="O649" i="3"/>
  <c r="O650" i="3"/>
  <c r="O651" i="3"/>
  <c r="O652" i="3"/>
  <c r="O653" i="3"/>
  <c r="O654" i="3"/>
  <c r="O655" i="3"/>
  <c r="O656" i="3"/>
  <c r="O657" i="3"/>
  <c r="O658" i="3"/>
  <c r="O659" i="3"/>
  <c r="O660" i="3"/>
  <c r="O661" i="3"/>
  <c r="O662" i="3"/>
  <c r="O663" i="3"/>
  <c r="O664" i="3"/>
  <c r="O665" i="3"/>
  <c r="O666" i="3"/>
  <c r="O667" i="3"/>
  <c r="O668" i="3"/>
  <c r="O669" i="3"/>
  <c r="O670" i="3"/>
  <c r="O671" i="3"/>
  <c r="O672" i="3"/>
  <c r="O673" i="3"/>
  <c r="O674" i="3"/>
  <c r="O675" i="3"/>
  <c r="O676" i="3"/>
  <c r="O677" i="3"/>
  <c r="O678" i="3"/>
  <c r="O679" i="3"/>
  <c r="O680" i="3"/>
  <c r="O681" i="3"/>
  <c r="O682" i="3"/>
  <c r="O683" i="3"/>
  <c r="O684" i="3"/>
  <c r="O685" i="3"/>
  <c r="O686" i="3"/>
  <c r="O687" i="3"/>
  <c r="O688" i="3"/>
  <c r="O689" i="3"/>
  <c r="O690" i="3"/>
  <c r="O691" i="3"/>
  <c r="O692" i="3"/>
  <c r="O693" i="3"/>
  <c r="O694" i="3"/>
  <c r="O695" i="3"/>
  <c r="O696" i="3"/>
  <c r="O697" i="3"/>
  <c r="O698" i="3"/>
  <c r="O699" i="3"/>
  <c r="O700" i="3"/>
  <c r="O701" i="3"/>
  <c r="O702" i="3"/>
  <c r="O703" i="3"/>
  <c r="O704" i="3"/>
  <c r="O705" i="3"/>
  <c r="O706" i="3"/>
  <c r="O707" i="3"/>
  <c r="O708" i="3"/>
  <c r="O709" i="3"/>
  <c r="O710" i="3"/>
  <c r="O711" i="3"/>
  <c r="O712" i="3"/>
  <c r="O713" i="3"/>
  <c r="O714" i="3"/>
  <c r="O715" i="3"/>
  <c r="O716" i="3"/>
  <c r="O717" i="3"/>
  <c r="O718" i="3"/>
  <c r="O719" i="3"/>
  <c r="O720" i="3"/>
  <c r="O721" i="3"/>
  <c r="O722" i="3"/>
  <c r="O723" i="3"/>
  <c r="O724" i="3"/>
  <c r="O725" i="3"/>
  <c r="O726" i="3"/>
  <c r="O727" i="3"/>
  <c r="O728" i="3"/>
  <c r="O729" i="3"/>
  <c r="O730" i="3"/>
  <c r="O731" i="3"/>
  <c r="O732" i="3"/>
  <c r="O733" i="3"/>
  <c r="O734" i="3"/>
  <c r="O735" i="3"/>
  <c r="O736" i="3"/>
  <c r="O737" i="3"/>
  <c r="O738" i="3"/>
  <c r="O739" i="3"/>
  <c r="O740" i="3"/>
  <c r="O741" i="3"/>
  <c r="O742" i="3"/>
  <c r="O743" i="3"/>
  <c r="O744" i="3"/>
  <c r="O745" i="3"/>
  <c r="O746" i="3"/>
  <c r="O747" i="3"/>
  <c r="O748" i="3"/>
  <c r="O749" i="3"/>
  <c r="O750" i="3"/>
  <c r="O751" i="3"/>
  <c r="O752" i="3"/>
  <c r="O753" i="3"/>
  <c r="O754" i="3"/>
  <c r="O755" i="3"/>
  <c r="O756" i="3"/>
  <c r="O757" i="3"/>
  <c r="O758" i="3"/>
  <c r="O759" i="3"/>
  <c r="O760" i="3"/>
  <c r="O761" i="3"/>
  <c r="O762" i="3"/>
  <c r="O763" i="3"/>
  <c r="O764" i="3"/>
  <c r="O765" i="3"/>
  <c r="O766" i="3"/>
  <c r="O767" i="3"/>
  <c r="O768" i="3"/>
  <c r="O769" i="3"/>
  <c r="O770" i="3"/>
  <c r="O771" i="3"/>
  <c r="O772" i="3"/>
  <c r="O773" i="3"/>
  <c r="O774" i="3"/>
  <c r="O775" i="3"/>
  <c r="O776" i="3"/>
  <c r="O777" i="3"/>
  <c r="O778" i="3"/>
  <c r="O779" i="3"/>
  <c r="O780" i="3"/>
  <c r="O781" i="3"/>
  <c r="O782" i="3"/>
  <c r="O783" i="3"/>
  <c r="O784" i="3"/>
  <c r="O785" i="3"/>
  <c r="O786" i="3"/>
  <c r="O787" i="3"/>
  <c r="O788" i="3"/>
  <c r="O789" i="3"/>
  <c r="O790" i="3"/>
  <c r="O791" i="3"/>
  <c r="O792" i="3"/>
  <c r="O793" i="3"/>
  <c r="O794" i="3"/>
  <c r="O795" i="3"/>
  <c r="O796" i="3"/>
  <c r="O797" i="3"/>
  <c r="O798" i="3"/>
  <c r="O799" i="3"/>
  <c r="O800" i="3"/>
  <c r="O801" i="3"/>
  <c r="O802" i="3"/>
  <c r="O803" i="3"/>
  <c r="O804" i="3"/>
  <c r="O805" i="3"/>
  <c r="L3" i="8"/>
  <c r="L4" i="8"/>
  <c r="L5" i="8"/>
  <c r="L6" i="8"/>
  <c r="L7" i="8"/>
  <c r="L8" i="8"/>
  <c r="M8" i="8" s="1"/>
  <c r="L9" i="8"/>
  <c r="M9" i="8" s="1"/>
  <c r="L10" i="8"/>
  <c r="M10" i="8" s="1"/>
  <c r="L11" i="8"/>
  <c r="L12" i="8"/>
  <c r="L13" i="8"/>
  <c r="L14" i="8"/>
  <c r="M14" i="8" s="1"/>
  <c r="L15" i="8"/>
  <c r="M15" i="8" s="1"/>
  <c r="L16" i="8"/>
  <c r="M16" i="8" s="1"/>
  <c r="L17" i="8"/>
  <c r="M17" i="8" s="1"/>
  <c r="L18" i="8"/>
  <c r="L19" i="8"/>
  <c r="L20" i="8"/>
  <c r="L21" i="8"/>
  <c r="L22" i="8"/>
  <c r="L23" i="8"/>
  <c r="L24" i="8"/>
  <c r="L25" i="8"/>
  <c r="L26" i="8"/>
  <c r="M26" i="8" s="1"/>
  <c r="L27" i="8"/>
  <c r="L28" i="8"/>
  <c r="L29" i="8"/>
  <c r="L30" i="8"/>
  <c r="M30" i="8" s="1"/>
  <c r="L31" i="8"/>
  <c r="M31" i="8" s="1"/>
  <c r="L32" i="8"/>
  <c r="M32" i="8" s="1"/>
  <c r="L33" i="8"/>
  <c r="M33" i="8" s="1"/>
  <c r="L34" i="8"/>
  <c r="L35" i="8"/>
  <c r="L36" i="8"/>
  <c r="L37" i="8"/>
  <c r="L38" i="8"/>
  <c r="L39" i="8"/>
  <c r="L40" i="8"/>
  <c r="M40" i="8" s="1"/>
  <c r="L41" i="8"/>
  <c r="M41" i="8" s="1"/>
  <c r="L42" i="8"/>
  <c r="L43" i="8"/>
  <c r="L44" i="8"/>
  <c r="L45" i="8"/>
  <c r="L46" i="8"/>
  <c r="L47" i="8"/>
  <c r="M47" i="8" s="1"/>
  <c r="L48" i="8"/>
  <c r="M48" i="8" s="1"/>
  <c r="L49" i="8"/>
  <c r="M49" i="8" s="1"/>
  <c r="L50" i="8"/>
  <c r="L51" i="8"/>
  <c r="L52" i="8"/>
  <c r="L53" i="8"/>
  <c r="L54" i="8"/>
  <c r="L55" i="8"/>
  <c r="L56" i="8"/>
  <c r="M56" i="8" s="1"/>
  <c r="L57" i="8"/>
  <c r="M57" i="8" s="1"/>
  <c r="L58" i="8"/>
  <c r="M58" i="8" s="1"/>
  <c r="L59" i="8"/>
  <c r="L60" i="8"/>
  <c r="L61" i="8"/>
  <c r="L62" i="8"/>
  <c r="L63" i="8"/>
  <c r="M63" i="8" s="1"/>
  <c r="L64" i="8"/>
  <c r="M64" i="8" s="1"/>
  <c r="L65" i="8"/>
  <c r="L66" i="8"/>
  <c r="L67" i="8"/>
  <c r="L68" i="8"/>
  <c r="L69" i="8"/>
  <c r="L70" i="8"/>
  <c r="L71" i="8"/>
  <c r="L72" i="8"/>
  <c r="M72" i="8" s="1"/>
  <c r="L73" i="8"/>
  <c r="M73" i="8" s="1"/>
  <c r="L74" i="8"/>
  <c r="M74" i="8" s="1"/>
  <c r="L75" i="8"/>
  <c r="L76" i="8"/>
  <c r="L77" i="8"/>
  <c r="L78" i="8"/>
  <c r="M78" i="8" s="1"/>
  <c r="L79" i="8"/>
  <c r="M79" i="8" s="1"/>
  <c r="L80" i="8"/>
  <c r="M80" i="8" s="1"/>
  <c r="L81" i="8"/>
  <c r="L82" i="8"/>
  <c r="L83" i="8"/>
  <c r="L84" i="8"/>
  <c r="L85" i="8"/>
  <c r="L86" i="8"/>
  <c r="L87" i="8"/>
  <c r="L88" i="8"/>
  <c r="M88" i="8" s="1"/>
  <c r="L89" i="8"/>
  <c r="L90" i="8"/>
  <c r="M90" i="8" s="1"/>
  <c r="L91" i="8"/>
  <c r="L92" i="8"/>
  <c r="L93" i="8"/>
  <c r="L94" i="8"/>
  <c r="M94" i="8" s="1"/>
  <c r="L95" i="8"/>
  <c r="M95" i="8" s="1"/>
  <c r="L96" i="8"/>
  <c r="M96" i="8" s="1"/>
  <c r="L97" i="8"/>
  <c r="L98" i="8"/>
  <c r="L99" i="8"/>
  <c r="L100" i="8"/>
  <c r="L101" i="8"/>
  <c r="L102" i="8"/>
  <c r="L103" i="8"/>
  <c r="L104" i="8"/>
  <c r="L105" i="8"/>
  <c r="L106" i="8"/>
  <c r="L107" i="8"/>
  <c r="L108" i="8"/>
  <c r="L109" i="8"/>
  <c r="L110" i="8"/>
  <c r="M110" i="8" s="1"/>
  <c r="L111" i="8"/>
  <c r="M111" i="8" s="1"/>
  <c r="L112" i="8"/>
  <c r="M112" i="8" s="1"/>
  <c r="L113" i="8"/>
  <c r="M113" i="8" s="1"/>
  <c r="L114" i="8"/>
  <c r="L115" i="8"/>
  <c r="L116" i="8"/>
  <c r="L117" i="8"/>
  <c r="L118" i="8"/>
  <c r="L119" i="8"/>
  <c r="L120" i="8"/>
  <c r="M120" i="8" s="1"/>
  <c r="L121" i="8"/>
  <c r="M121" i="8" s="1"/>
  <c r="L122" i="8"/>
  <c r="M122" i="8" s="1"/>
  <c r="L123" i="8"/>
  <c r="L124" i="8"/>
  <c r="L125" i="8"/>
  <c r="L126" i="8"/>
  <c r="M126" i="8" s="1"/>
  <c r="L127" i="8"/>
  <c r="M127" i="8" s="1"/>
  <c r="L128" i="8"/>
  <c r="M128" i="8" s="1"/>
  <c r="L129" i="8"/>
  <c r="M129" i="8" s="1"/>
  <c r="L130" i="8"/>
  <c r="L131" i="8"/>
  <c r="L132" i="8"/>
  <c r="L133" i="8"/>
  <c r="L134" i="8"/>
  <c r="L135" i="8"/>
  <c r="L136" i="8"/>
  <c r="M136" i="8" s="1"/>
  <c r="L137" i="8"/>
  <c r="M137" i="8" s="1"/>
  <c r="L138" i="8"/>
  <c r="M138" i="8" s="1"/>
  <c r="L139" i="8"/>
  <c r="L140" i="8"/>
  <c r="L141" i="8"/>
  <c r="L142" i="8"/>
  <c r="M142" i="8" s="1"/>
  <c r="L143" i="8"/>
  <c r="M143" i="8" s="1"/>
  <c r="L144" i="8"/>
  <c r="M144" i="8" s="1"/>
  <c r="L145" i="8"/>
  <c r="M145" i="8" s="1"/>
  <c r="L146" i="8"/>
  <c r="L147" i="8"/>
  <c r="L148" i="8"/>
  <c r="L149" i="8"/>
  <c r="L150" i="8"/>
  <c r="L151" i="8"/>
  <c r="L152" i="8"/>
  <c r="L153" i="8"/>
  <c r="L154" i="8"/>
  <c r="L155" i="8"/>
  <c r="L156" i="8"/>
  <c r="L157" i="8"/>
  <c r="L158" i="8"/>
  <c r="M158" i="8" s="1"/>
  <c r="L159" i="8"/>
  <c r="M159" i="8" s="1"/>
  <c r="L160" i="8"/>
  <c r="M160" i="8" s="1"/>
  <c r="L161" i="8"/>
  <c r="M161" i="8" s="1"/>
  <c r="L162" i="8"/>
  <c r="L163" i="8"/>
  <c r="L164" i="8"/>
  <c r="L165" i="8"/>
  <c r="L166" i="8"/>
  <c r="L167" i="8"/>
  <c r="L168" i="8"/>
  <c r="M168" i="8" s="1"/>
  <c r="L169" i="8"/>
  <c r="M169" i="8" s="1"/>
  <c r="L170" i="8"/>
  <c r="M170" i="8" s="1"/>
  <c r="L171" i="8"/>
  <c r="L172" i="8"/>
  <c r="L173" i="8"/>
  <c r="L174" i="8"/>
  <c r="L175" i="8"/>
  <c r="M175" i="8" s="1"/>
  <c r="L176" i="8"/>
  <c r="M176" i="8" s="1"/>
  <c r="L177" i="8"/>
  <c r="M177" i="8" s="1"/>
  <c r="L178" i="8"/>
  <c r="L179" i="8"/>
  <c r="L180" i="8"/>
  <c r="L181" i="8"/>
  <c r="L182" i="8"/>
  <c r="L183" i="8"/>
  <c r="L184" i="8"/>
  <c r="M184" i="8" s="1"/>
  <c r="L185" i="8"/>
  <c r="M185" i="8" s="1"/>
  <c r="L186" i="8"/>
  <c r="M186" i="8" s="1"/>
  <c r="L187" i="8"/>
  <c r="L188" i="8"/>
  <c r="L189" i="8"/>
  <c r="L190" i="8"/>
  <c r="L191" i="8"/>
  <c r="M191" i="8" s="1"/>
  <c r="L192" i="8"/>
  <c r="M192" i="8" s="1"/>
  <c r="L193" i="8"/>
  <c r="L194" i="8"/>
  <c r="L195" i="8"/>
  <c r="L196" i="8"/>
  <c r="L197" i="8"/>
  <c r="L198" i="8"/>
  <c r="L199" i="8"/>
  <c r="L200" i="8"/>
  <c r="L201" i="8"/>
  <c r="L202" i="8"/>
  <c r="L203" i="8"/>
  <c r="L204" i="8"/>
  <c r="L205" i="8"/>
  <c r="L206" i="8"/>
  <c r="M206" i="8" s="1"/>
  <c r="L207" i="8"/>
  <c r="M207" i="8" s="1"/>
  <c r="L208" i="8"/>
  <c r="M208" i="8" s="1"/>
  <c r="L209" i="8"/>
  <c r="L210" i="8"/>
  <c r="L211" i="8"/>
  <c r="L212" i="8"/>
  <c r="L213" i="8"/>
  <c r="L214" i="8"/>
  <c r="L215" i="8"/>
  <c r="L216" i="8"/>
  <c r="L217" i="8"/>
  <c r="M217" i="8" s="1"/>
  <c r="L218" i="8"/>
  <c r="M218" i="8" s="1"/>
  <c r="L219" i="8"/>
  <c r="L220" i="8"/>
  <c r="L221" i="8"/>
  <c r="L222" i="8"/>
  <c r="M222" i="8" s="1"/>
  <c r="L223" i="8"/>
  <c r="M223" i="8" s="1"/>
  <c r="L224" i="8"/>
  <c r="M224" i="8" s="1"/>
  <c r="L225" i="8"/>
  <c r="L226" i="8"/>
  <c r="L227" i="8"/>
  <c r="L228" i="8"/>
  <c r="L229" i="8"/>
  <c r="L230" i="8"/>
  <c r="L231" i="8"/>
  <c r="L232" i="8"/>
  <c r="M232" i="8" s="1"/>
  <c r="L233" i="8"/>
  <c r="L234" i="8"/>
  <c r="L235" i="8"/>
  <c r="L236" i="8"/>
  <c r="L237" i="8"/>
  <c r="L238" i="8"/>
  <c r="M238" i="8" s="1"/>
  <c r="L239" i="8"/>
  <c r="M239" i="8" s="1"/>
  <c r="L240" i="8"/>
  <c r="M240" i="8" s="1"/>
  <c r="L241" i="8"/>
  <c r="M241" i="8" s="1"/>
  <c r="L242" i="8"/>
  <c r="L243" i="8"/>
  <c r="L244" i="8"/>
  <c r="L245" i="8"/>
  <c r="L246" i="8"/>
  <c r="L247" i="8"/>
  <c r="L248" i="8"/>
  <c r="M248" i="8" s="1"/>
  <c r="L249" i="8"/>
  <c r="M249" i="8" s="1"/>
  <c r="L250" i="8"/>
  <c r="M250" i="8" s="1"/>
  <c r="L251" i="8"/>
  <c r="L252" i="8"/>
  <c r="L253" i="8"/>
  <c r="L254" i="8"/>
  <c r="M254" i="8" s="1"/>
  <c r="L255" i="8"/>
  <c r="M255" i="8" s="1"/>
  <c r="L256" i="8"/>
  <c r="M256" i="8" s="1"/>
  <c r="L257" i="8"/>
  <c r="M257" i="8" s="1"/>
  <c r="L258" i="8"/>
  <c r="L259" i="8"/>
  <c r="L260" i="8"/>
  <c r="L261" i="8"/>
  <c r="L262" i="8"/>
  <c r="L263" i="8"/>
  <c r="L264" i="8"/>
  <c r="M264" i="8" s="1"/>
  <c r="L265" i="8"/>
  <c r="M265" i="8" s="1"/>
  <c r="L266" i="8"/>
  <c r="M266" i="8" s="1"/>
  <c r="L267" i="8"/>
  <c r="L268" i="8"/>
  <c r="L269" i="8"/>
  <c r="L270" i="8"/>
  <c r="M270" i="8" s="1"/>
  <c r="L271" i="8"/>
  <c r="M271" i="8" s="1"/>
  <c r="L272" i="8"/>
  <c r="M272" i="8" s="1"/>
  <c r="L273" i="8"/>
  <c r="M273" i="8" s="1"/>
  <c r="L274" i="8"/>
  <c r="L275" i="8"/>
  <c r="L276" i="8"/>
  <c r="L277" i="8"/>
  <c r="L278" i="8"/>
  <c r="L279" i="8"/>
  <c r="L280" i="8"/>
  <c r="L281" i="8"/>
  <c r="L282" i="8"/>
  <c r="L283" i="8"/>
  <c r="L284" i="8"/>
  <c r="L285" i="8"/>
  <c r="L286" i="8"/>
  <c r="M286" i="8" s="1"/>
  <c r="L287" i="8"/>
  <c r="M287" i="8" s="1"/>
  <c r="L288" i="8"/>
  <c r="M288" i="8" s="1"/>
  <c r="L289" i="8"/>
  <c r="M289" i="8" s="1"/>
  <c r="L290" i="8"/>
  <c r="L291" i="8"/>
  <c r="L292" i="8"/>
  <c r="L293" i="8"/>
  <c r="L294" i="8"/>
  <c r="L295" i="8"/>
  <c r="L296" i="8"/>
  <c r="M296" i="8" s="1"/>
  <c r="L297" i="8"/>
  <c r="M297" i="8" s="1"/>
  <c r="L298" i="8"/>
  <c r="M298" i="8" s="1"/>
  <c r="L299" i="8"/>
  <c r="L300" i="8"/>
  <c r="L301" i="8"/>
  <c r="L302" i="8"/>
  <c r="L303" i="8"/>
  <c r="M303" i="8" s="1"/>
  <c r="L304" i="8"/>
  <c r="M304" i="8" s="1"/>
  <c r="L305" i="8"/>
  <c r="M305" i="8" s="1"/>
  <c r="L306" i="8"/>
  <c r="L307" i="8"/>
  <c r="L308" i="8"/>
  <c r="L309" i="8"/>
  <c r="L310" i="8"/>
  <c r="L311" i="8"/>
  <c r="L312" i="8"/>
  <c r="M312" i="8" s="1"/>
  <c r="L313" i="8"/>
  <c r="M313" i="8" s="1"/>
  <c r="L314" i="8"/>
  <c r="M314" i="8" s="1"/>
  <c r="L315" i="8"/>
  <c r="L316" i="8"/>
  <c r="L317" i="8"/>
  <c r="L318" i="8"/>
  <c r="L319" i="8"/>
  <c r="M319" i="8" s="1"/>
  <c r="L320" i="8"/>
  <c r="M320" i="8" s="1"/>
  <c r="L321" i="8"/>
  <c r="L322" i="8"/>
  <c r="L323" i="8"/>
  <c r="L324" i="8"/>
  <c r="L325" i="8"/>
  <c r="L326" i="8"/>
  <c r="L327" i="8"/>
  <c r="L328" i="8"/>
  <c r="M328" i="8" s="1"/>
  <c r="L329" i="8"/>
  <c r="M329" i="8" s="1"/>
  <c r="L330" i="8"/>
  <c r="M330" i="8" s="1"/>
  <c r="L331" i="8"/>
  <c r="L332" i="8"/>
  <c r="L333" i="8"/>
  <c r="L334" i="8"/>
  <c r="M334" i="8" s="1"/>
  <c r="L335" i="8"/>
  <c r="M335" i="8" s="1"/>
  <c r="L336" i="8"/>
  <c r="M336" i="8" s="1"/>
  <c r="L337" i="8"/>
  <c r="L338" i="8"/>
  <c r="L339" i="8"/>
  <c r="L340" i="8"/>
  <c r="L341" i="8"/>
  <c r="L342" i="8"/>
  <c r="L343" i="8"/>
  <c r="L344" i="8"/>
  <c r="L345" i="8"/>
  <c r="L346" i="8"/>
  <c r="M346" i="8" s="1"/>
  <c r="L347" i="8"/>
  <c r="L348" i="8"/>
  <c r="L349" i="8"/>
  <c r="L350" i="8"/>
  <c r="M350" i="8" s="1"/>
  <c r="L351" i="8"/>
  <c r="M351" i="8" s="1"/>
  <c r="L352" i="8"/>
  <c r="M352" i="8" s="1"/>
  <c r="L353" i="8"/>
  <c r="L354" i="8"/>
  <c r="L355" i="8"/>
  <c r="L356" i="8"/>
  <c r="L357" i="8"/>
  <c r="L358" i="8"/>
  <c r="L359" i="8"/>
  <c r="L360" i="8"/>
  <c r="M360" i="8" s="1"/>
  <c r="L361" i="8"/>
  <c r="M361" i="8" s="1"/>
  <c r="L362" i="8"/>
  <c r="L363" i="8"/>
  <c r="L364" i="8"/>
  <c r="L365" i="8"/>
  <c r="L366" i="8"/>
  <c r="M366" i="8" s="1"/>
  <c r="L367" i="8"/>
  <c r="M367" i="8" s="1"/>
  <c r="L368" i="8"/>
  <c r="M368" i="8" s="1"/>
  <c r="L369" i="8"/>
  <c r="M369" i="8" s="1"/>
  <c r="L370" i="8"/>
  <c r="L371" i="8"/>
  <c r="L372" i="8"/>
  <c r="L373" i="8"/>
  <c r="L374" i="8"/>
  <c r="L375" i="8"/>
  <c r="L376" i="8"/>
  <c r="M376" i="8" s="1"/>
  <c r="L377" i="8"/>
  <c r="M377" i="8" s="1"/>
  <c r="L378" i="8"/>
  <c r="M378" i="8" s="1"/>
  <c r="L379" i="8"/>
  <c r="L380" i="8"/>
  <c r="L381" i="8"/>
  <c r="L382" i="8"/>
  <c r="M382" i="8" s="1"/>
  <c r="L383" i="8"/>
  <c r="M383" i="8" s="1"/>
  <c r="L384" i="8"/>
  <c r="M384" i="8" s="1"/>
  <c r="L385" i="8"/>
  <c r="M385" i="8" s="1"/>
  <c r="L386" i="8"/>
  <c r="L387" i="8"/>
  <c r="L388" i="8"/>
  <c r="L389" i="8"/>
  <c r="L390" i="8"/>
  <c r="L391" i="8"/>
  <c r="L392" i="8"/>
  <c r="M392" i="8" s="1"/>
  <c r="L393" i="8"/>
  <c r="M393" i="8" s="1"/>
  <c r="L394" i="8"/>
  <c r="M394" i="8" s="1"/>
  <c r="L395" i="8"/>
  <c r="L396" i="8"/>
  <c r="L397" i="8"/>
  <c r="L398" i="8"/>
  <c r="M398" i="8" s="1"/>
  <c r="L399" i="8"/>
  <c r="M399" i="8" s="1"/>
  <c r="L400" i="8"/>
  <c r="M400" i="8" s="1"/>
  <c r="L401" i="8"/>
  <c r="M401" i="8" s="1"/>
  <c r="L402" i="8"/>
  <c r="L403" i="8"/>
  <c r="L404" i="8"/>
  <c r="L405" i="8"/>
  <c r="L406" i="8"/>
  <c r="L407" i="8"/>
  <c r="L408" i="8"/>
  <c r="M408" i="8" s="1"/>
  <c r="L409" i="8"/>
  <c r="L410" i="8"/>
  <c r="L411" i="8"/>
  <c r="L412" i="8"/>
  <c r="L413" i="8"/>
  <c r="L414" i="8"/>
  <c r="M414" i="8" s="1"/>
  <c r="L415" i="8"/>
  <c r="M415" i="8" s="1"/>
  <c r="L416" i="8"/>
  <c r="M416" i="8" s="1"/>
  <c r="L417" i="8"/>
  <c r="M417" i="8" s="1"/>
  <c r="L418" i="8"/>
  <c r="L419" i="8"/>
  <c r="L420" i="8"/>
  <c r="L421" i="8"/>
  <c r="L422" i="8"/>
  <c r="L423" i="8"/>
  <c r="L424" i="8"/>
  <c r="M424" i="8" s="1"/>
  <c r="L425" i="8"/>
  <c r="M425" i="8" s="1"/>
  <c r="L426" i="8"/>
  <c r="M426" i="8" s="1"/>
  <c r="L427" i="8"/>
  <c r="L428" i="8"/>
  <c r="L429" i="8"/>
  <c r="L430" i="8"/>
  <c r="L431" i="8"/>
  <c r="M431" i="8" s="1"/>
  <c r="L432" i="8"/>
  <c r="M432" i="8" s="1"/>
  <c r="L433" i="8"/>
  <c r="M433" i="8" s="1"/>
  <c r="L434" i="8"/>
  <c r="L435" i="8"/>
  <c r="L436" i="8"/>
  <c r="L437" i="8"/>
  <c r="L438" i="8"/>
  <c r="L439" i="8"/>
  <c r="L440" i="8"/>
  <c r="M440" i="8" s="1"/>
  <c r="L441" i="8"/>
  <c r="M441" i="8" s="1"/>
  <c r="L442" i="8"/>
  <c r="M442" i="8" s="1"/>
  <c r="L443" i="8"/>
  <c r="L444" i="8"/>
  <c r="M444" i="8" s="1"/>
  <c r="L445" i="8"/>
  <c r="L446" i="8"/>
  <c r="L447" i="8"/>
  <c r="M447" i="8" s="1"/>
  <c r="L448" i="8"/>
  <c r="M448" i="8" s="1"/>
  <c r="L449" i="8"/>
  <c r="L450" i="8"/>
  <c r="L451" i="8"/>
  <c r="L452" i="8"/>
  <c r="L453" i="8"/>
  <c r="L454" i="8"/>
  <c r="L455" i="8"/>
  <c r="L456" i="8"/>
  <c r="M456" i="8" s="1"/>
  <c r="L457" i="8"/>
  <c r="M457" i="8" s="1"/>
  <c r="L458" i="8"/>
  <c r="M458" i="8" s="1"/>
  <c r="L459" i="8"/>
  <c r="L460" i="8"/>
  <c r="M460" i="8" s="1"/>
  <c r="L461" i="8"/>
  <c r="L462" i="8"/>
  <c r="M462" i="8" s="1"/>
  <c r="L463" i="8"/>
  <c r="M463" i="8" s="1"/>
  <c r="L464" i="8"/>
  <c r="M464" i="8" s="1"/>
  <c r="L465" i="8"/>
  <c r="L466" i="8"/>
  <c r="L467" i="8"/>
  <c r="L468" i="8"/>
  <c r="L469" i="8"/>
  <c r="L470" i="8"/>
  <c r="L471" i="8"/>
  <c r="L472" i="8"/>
  <c r="L473" i="8"/>
  <c r="L474" i="8"/>
  <c r="L475" i="8"/>
  <c r="L476" i="8"/>
  <c r="M476" i="8" s="1"/>
  <c r="L477" i="8"/>
  <c r="L478" i="8"/>
  <c r="M478" i="8" s="1"/>
  <c r="L479" i="8"/>
  <c r="M479" i="8" s="1"/>
  <c r="L480" i="8"/>
  <c r="M480" i="8" s="1"/>
  <c r="L481" i="8"/>
  <c r="L482" i="8"/>
  <c r="L483" i="8"/>
  <c r="L484" i="8"/>
  <c r="L485" i="8"/>
  <c r="L486" i="8"/>
  <c r="L487" i="8"/>
  <c r="L488" i="8"/>
  <c r="M488" i="8" s="1"/>
  <c r="L489" i="8"/>
  <c r="M489" i="8" s="1"/>
  <c r="L490" i="8"/>
  <c r="M490" i="8" s="1"/>
  <c r="L491" i="8"/>
  <c r="L492" i="8"/>
  <c r="M492" i="8" s="1"/>
  <c r="L493" i="8"/>
  <c r="L494" i="8"/>
  <c r="M494" i="8" s="1"/>
  <c r="L495" i="8"/>
  <c r="M495" i="8" s="1"/>
  <c r="L496" i="8"/>
  <c r="M496" i="8" s="1"/>
  <c r="L497" i="8"/>
  <c r="M497" i="8" s="1"/>
  <c r="L498" i="8"/>
  <c r="L499" i="8"/>
  <c r="L500" i="8"/>
  <c r="L501" i="8"/>
  <c r="L502" i="8"/>
  <c r="L503" i="8"/>
  <c r="L504" i="8"/>
  <c r="M504" i="8" s="1"/>
  <c r="L505" i="8"/>
  <c r="M505" i="8" s="1"/>
  <c r="L506" i="8"/>
  <c r="M506" i="8" s="1"/>
  <c r="L507" i="8"/>
  <c r="L508" i="8"/>
  <c r="M508" i="8" s="1"/>
  <c r="L509" i="8"/>
  <c r="L510" i="8"/>
  <c r="M510" i="8" s="1"/>
  <c r="L511" i="8"/>
  <c r="M511" i="8" s="1"/>
  <c r="L512" i="8"/>
  <c r="M512" i="8" s="1"/>
  <c r="L513" i="8"/>
  <c r="M513" i="8" s="1"/>
  <c r="L514" i="8"/>
  <c r="L515" i="8"/>
  <c r="L516" i="8"/>
  <c r="L517" i="8"/>
  <c r="L518" i="8"/>
  <c r="L519" i="8"/>
  <c r="L520" i="8"/>
  <c r="L521" i="8"/>
  <c r="L522" i="8"/>
  <c r="L523" i="8"/>
  <c r="L524" i="8"/>
  <c r="M524" i="8" s="1"/>
  <c r="L525" i="8"/>
  <c r="L526" i="8"/>
  <c r="M526" i="8" s="1"/>
  <c r="L527" i="8"/>
  <c r="M527" i="8" s="1"/>
  <c r="L528" i="8"/>
  <c r="M528" i="8" s="1"/>
  <c r="L529" i="8"/>
  <c r="M529" i="8" s="1"/>
  <c r="L530" i="8"/>
  <c r="L531" i="8"/>
  <c r="L532" i="8"/>
  <c r="L533" i="8"/>
  <c r="L534" i="8"/>
  <c r="L535" i="8"/>
  <c r="L536" i="8"/>
  <c r="M536" i="8" s="1"/>
  <c r="L537" i="8"/>
  <c r="M537" i="8" s="1"/>
  <c r="L538" i="8"/>
  <c r="L539" i="8"/>
  <c r="L540" i="8"/>
  <c r="L541" i="8"/>
  <c r="L542" i="8"/>
  <c r="M542" i="8" s="1"/>
  <c r="L543" i="8"/>
  <c r="M543" i="8" s="1"/>
  <c r="L544" i="8"/>
  <c r="M544" i="8" s="1"/>
  <c r="L545" i="8"/>
  <c r="M545" i="8" s="1"/>
  <c r="L546" i="8"/>
  <c r="L547" i="8"/>
  <c r="L548" i="8"/>
  <c r="L549" i="8"/>
  <c r="L550" i="8"/>
  <c r="L551" i="8"/>
  <c r="L552" i="8"/>
  <c r="M552" i="8" s="1"/>
  <c r="L553" i="8"/>
  <c r="M553" i="8" s="1"/>
  <c r="L554" i="8"/>
  <c r="M554" i="8" s="1"/>
  <c r="L555" i="8"/>
  <c r="L556" i="8"/>
  <c r="L557" i="8"/>
  <c r="L558" i="8"/>
  <c r="L559" i="8"/>
  <c r="M559" i="8" s="1"/>
  <c r="L560" i="8"/>
  <c r="M560" i="8" s="1"/>
  <c r="L561" i="8"/>
  <c r="M561" i="8" s="1"/>
  <c r="L562" i="8"/>
  <c r="L563" i="8"/>
  <c r="L564" i="8"/>
  <c r="L565" i="8"/>
  <c r="L566" i="8"/>
  <c r="L567" i="8"/>
  <c r="L568" i="8"/>
  <c r="M568" i="8" s="1"/>
  <c r="L569" i="8"/>
  <c r="M569" i="8" s="1"/>
  <c r="L570" i="8"/>
  <c r="M570" i="8" s="1"/>
  <c r="L571" i="8"/>
  <c r="L572" i="8"/>
  <c r="M572" i="8" s="1"/>
  <c r="L573" i="8"/>
  <c r="L574" i="8"/>
  <c r="L575" i="8"/>
  <c r="M575" i="8" s="1"/>
  <c r="L576" i="8"/>
  <c r="M576" i="8" s="1"/>
  <c r="L577" i="8"/>
  <c r="L578" i="8"/>
  <c r="L579" i="8"/>
  <c r="L580" i="8"/>
  <c r="L581" i="8"/>
  <c r="L582" i="8"/>
  <c r="L583" i="8"/>
  <c r="L584" i="8"/>
  <c r="M584" i="8" s="1"/>
  <c r="L585" i="8"/>
  <c r="M585" i="8" s="1"/>
  <c r="L586" i="8"/>
  <c r="M586" i="8" s="1"/>
  <c r="L587" i="8"/>
  <c r="L588" i="8"/>
  <c r="M588" i="8" s="1"/>
  <c r="L589" i="8"/>
  <c r="L590" i="8"/>
  <c r="M590" i="8" s="1"/>
  <c r="L591" i="8"/>
  <c r="M591" i="8" s="1"/>
  <c r="L592" i="8"/>
  <c r="M592" i="8" s="1"/>
  <c r="L593" i="8"/>
  <c r="L594" i="8"/>
  <c r="L595" i="8"/>
  <c r="L596" i="8"/>
  <c r="L597" i="8"/>
  <c r="L598" i="8"/>
  <c r="L599" i="8"/>
  <c r="L600" i="8"/>
  <c r="L601" i="8"/>
  <c r="L602" i="8"/>
  <c r="L603" i="8"/>
  <c r="L604" i="8"/>
  <c r="M604" i="8" s="1"/>
  <c r="L605" i="8"/>
  <c r="L606" i="8"/>
  <c r="M606" i="8" s="1"/>
  <c r="L607" i="8"/>
  <c r="M607" i="8" s="1"/>
  <c r="L608" i="8"/>
  <c r="M608" i="8" s="1"/>
  <c r="L609" i="8"/>
  <c r="L610" i="8"/>
  <c r="L611" i="8"/>
  <c r="L612" i="8"/>
  <c r="L613" i="8"/>
  <c r="L614" i="8"/>
  <c r="L615" i="8"/>
  <c r="L616" i="8"/>
  <c r="M616" i="8" s="1"/>
  <c r="L617" i="8"/>
  <c r="M617" i="8" s="1"/>
  <c r="L618" i="8"/>
  <c r="M618" i="8" s="1"/>
  <c r="L619" i="8"/>
  <c r="L620" i="8"/>
  <c r="M620" i="8" s="1"/>
  <c r="L621" i="8"/>
  <c r="L622" i="8"/>
  <c r="M622" i="8" s="1"/>
  <c r="L623" i="8"/>
  <c r="M623" i="8" s="1"/>
  <c r="L624" i="8"/>
  <c r="M624" i="8" s="1"/>
  <c r="L625" i="8"/>
  <c r="M625" i="8" s="1"/>
  <c r="L626" i="8"/>
  <c r="L627" i="8"/>
  <c r="L628" i="8"/>
  <c r="L629" i="8"/>
  <c r="L630" i="8"/>
  <c r="L631" i="8"/>
  <c r="L632" i="8"/>
  <c r="M632" i="8" s="1"/>
  <c r="L633" i="8"/>
  <c r="L634" i="8"/>
  <c r="M634" i="8" s="1"/>
  <c r="L635" i="8"/>
  <c r="L636" i="8"/>
  <c r="M636" i="8" s="1"/>
  <c r="L637" i="8"/>
  <c r="L638" i="8"/>
  <c r="M638" i="8" s="1"/>
  <c r="L639" i="8"/>
  <c r="M639" i="8" s="1"/>
  <c r="L640" i="8"/>
  <c r="M640" i="8" s="1"/>
  <c r="L641" i="8"/>
  <c r="M641" i="8" s="1"/>
  <c r="L642" i="8"/>
  <c r="L643" i="8"/>
  <c r="L644" i="8"/>
  <c r="L645" i="8"/>
  <c r="L646" i="8"/>
  <c r="L647" i="8"/>
  <c r="L648" i="8"/>
  <c r="L649" i="8"/>
  <c r="L650" i="8"/>
  <c r="M650" i="8" s="1"/>
  <c r="L651" i="8"/>
  <c r="L652" i="8"/>
  <c r="M652" i="8" s="1"/>
  <c r="L653" i="8"/>
  <c r="L654" i="8"/>
  <c r="M654" i="8" s="1"/>
  <c r="L655" i="8"/>
  <c r="M655" i="8" s="1"/>
  <c r="L656" i="8"/>
  <c r="M656" i="8" s="1"/>
  <c r="L657" i="8"/>
  <c r="M657" i="8" s="1"/>
  <c r="L658" i="8"/>
  <c r="L659" i="8"/>
  <c r="L660" i="8"/>
  <c r="L661" i="8"/>
  <c r="L662" i="8"/>
  <c r="L663" i="8"/>
  <c r="L664" i="8"/>
  <c r="M664" i="8" s="1"/>
  <c r="L665" i="8"/>
  <c r="M665" i="8" s="1"/>
  <c r="L666" i="8"/>
  <c r="M666" i="8" s="1"/>
  <c r="L667" i="8"/>
  <c r="L668" i="8"/>
  <c r="L669" i="8"/>
  <c r="L670" i="8"/>
  <c r="M670" i="8" s="1"/>
  <c r="L671" i="8"/>
  <c r="M671" i="8" s="1"/>
  <c r="L672" i="8"/>
  <c r="M672" i="8" s="1"/>
  <c r="L673" i="8"/>
  <c r="M673" i="8" s="1"/>
  <c r="L674" i="8"/>
  <c r="L675" i="8"/>
  <c r="L676" i="8"/>
  <c r="L677" i="8"/>
  <c r="L678" i="8"/>
  <c r="L679" i="8"/>
  <c r="L680" i="8"/>
  <c r="M680" i="8" s="1"/>
  <c r="L681" i="8"/>
  <c r="M681" i="8" s="1"/>
  <c r="L682" i="8"/>
  <c r="M682" i="8" s="1"/>
  <c r="L683" i="8"/>
  <c r="L684" i="8"/>
  <c r="L685" i="8"/>
  <c r="L686" i="8"/>
  <c r="L687" i="8"/>
  <c r="M687" i="8" s="1"/>
  <c r="L688" i="8"/>
  <c r="M688" i="8" s="1"/>
  <c r="L689" i="8"/>
  <c r="M689" i="8" s="1"/>
  <c r="L690" i="8"/>
  <c r="L691" i="8"/>
  <c r="L692" i="8"/>
  <c r="L693" i="8"/>
  <c r="L694" i="8"/>
  <c r="L695" i="8"/>
  <c r="L696" i="8"/>
  <c r="M696" i="8" s="1"/>
  <c r="L697" i="8"/>
  <c r="M697" i="8" s="1"/>
  <c r="L698" i="8"/>
  <c r="M698" i="8" s="1"/>
  <c r="L699" i="8"/>
  <c r="L700" i="8"/>
  <c r="M700" i="8" s="1"/>
  <c r="L701" i="8"/>
  <c r="L702" i="8"/>
  <c r="L703" i="8"/>
  <c r="M703" i="8" s="1"/>
  <c r="L704" i="8"/>
  <c r="M704" i="8" s="1"/>
  <c r="L705" i="8"/>
  <c r="L706" i="8"/>
  <c r="L707" i="8"/>
  <c r="L708" i="8"/>
  <c r="L709" i="8"/>
  <c r="L710" i="8"/>
  <c r="L711" i="8"/>
  <c r="L712" i="8"/>
  <c r="L713" i="8"/>
  <c r="M713" i="8" s="1"/>
  <c r="L714" i="8"/>
  <c r="M714" i="8" s="1"/>
  <c r="L715" i="8"/>
  <c r="L716" i="8"/>
  <c r="M716" i="8" s="1"/>
  <c r="L717" i="8"/>
  <c r="L718" i="8"/>
  <c r="M718" i="8" s="1"/>
  <c r="L719" i="8"/>
  <c r="M719" i="8" s="1"/>
  <c r="L720" i="8"/>
  <c r="M720" i="8" s="1"/>
  <c r="L721" i="8"/>
  <c r="L722" i="8"/>
  <c r="L723" i="8"/>
  <c r="L724" i="8"/>
  <c r="L725" i="8"/>
  <c r="L726" i="8"/>
  <c r="L727" i="8"/>
  <c r="L728" i="8"/>
  <c r="M728" i="8" s="1"/>
  <c r="L729" i="8"/>
  <c r="L730" i="8"/>
  <c r="L731" i="8"/>
  <c r="L732" i="8"/>
  <c r="M732" i="8" s="1"/>
  <c r="L733" i="8"/>
  <c r="L734" i="8"/>
  <c r="M734" i="8" s="1"/>
  <c r="L735" i="8"/>
  <c r="M735" i="8" s="1"/>
  <c r="L736" i="8"/>
  <c r="M736" i="8" s="1"/>
  <c r="L737" i="8"/>
  <c r="L738" i="8"/>
  <c r="L739" i="8"/>
  <c r="L740" i="8"/>
  <c r="L741" i="8"/>
  <c r="L742" i="8"/>
  <c r="L743" i="8"/>
  <c r="L744" i="8"/>
  <c r="M744" i="8" s="1"/>
  <c r="L745" i="8"/>
  <c r="L746" i="8"/>
  <c r="L747" i="8"/>
  <c r="L748" i="8"/>
  <c r="M748" i="8" s="1"/>
  <c r="L749" i="8"/>
  <c r="L750" i="8"/>
  <c r="M750" i="8" s="1"/>
  <c r="L751" i="8"/>
  <c r="M751" i="8" s="1"/>
  <c r="L752" i="8"/>
  <c r="M752" i="8" s="1"/>
  <c r="L753" i="8"/>
  <c r="M753" i="8" s="1"/>
  <c r="L754" i="8"/>
  <c r="L755" i="8"/>
  <c r="L756" i="8"/>
  <c r="L757" i="8"/>
  <c r="L758" i="8"/>
  <c r="L759" i="8"/>
  <c r="L760" i="8"/>
  <c r="M760" i="8" s="1"/>
  <c r="L761" i="8"/>
  <c r="M761" i="8" s="1"/>
  <c r="L762" i="8"/>
  <c r="M762" i="8" s="1"/>
  <c r="L763" i="8"/>
  <c r="L764" i="8"/>
  <c r="M764" i="8" s="1"/>
  <c r="L765" i="8"/>
  <c r="L766" i="8"/>
  <c r="M766" i="8" s="1"/>
  <c r="L767" i="8"/>
  <c r="M767" i="8" s="1"/>
  <c r="L768" i="8"/>
  <c r="M768" i="8" s="1"/>
  <c r="L769" i="8"/>
  <c r="M769" i="8" s="1"/>
  <c r="L770" i="8"/>
  <c r="L771" i="8"/>
  <c r="L772" i="8"/>
  <c r="L773" i="8"/>
  <c r="L774" i="8"/>
  <c r="L775" i="8"/>
  <c r="L776" i="8"/>
  <c r="L777" i="8"/>
  <c r="L778" i="8"/>
  <c r="L779" i="8"/>
  <c r="L780" i="8"/>
  <c r="M780" i="8" s="1"/>
  <c r="L781" i="8"/>
  <c r="L782" i="8"/>
  <c r="M782" i="8" s="1"/>
  <c r="L783" i="8"/>
  <c r="M783" i="8" s="1"/>
  <c r="L784" i="8"/>
  <c r="M784" i="8" s="1"/>
  <c r="L785" i="8"/>
  <c r="M785" i="8" s="1"/>
  <c r="L786" i="8"/>
  <c r="L787" i="8"/>
  <c r="L788" i="8"/>
  <c r="L789" i="8"/>
  <c r="L790" i="8"/>
  <c r="L791" i="8"/>
  <c r="L792" i="8"/>
  <c r="M792" i="8" s="1"/>
  <c r="L793" i="8"/>
  <c r="M793" i="8" s="1"/>
  <c r="L794" i="8"/>
  <c r="M794" i="8" s="1"/>
  <c r="L795" i="8"/>
  <c r="L796" i="8"/>
  <c r="L797" i="8"/>
  <c r="L798" i="8"/>
  <c r="M798" i="8" s="1"/>
  <c r="L799" i="8"/>
  <c r="M799" i="8" s="1"/>
  <c r="L800" i="8"/>
  <c r="M800" i="8" s="1"/>
  <c r="L801" i="8"/>
  <c r="M801" i="8" s="1"/>
  <c r="L802" i="8"/>
  <c r="L803" i="8"/>
  <c r="L804" i="8"/>
  <c r="L805" i="8"/>
  <c r="L806" i="8"/>
  <c r="L807" i="8"/>
  <c r="L808" i="8"/>
  <c r="M808" i="8" s="1"/>
  <c r="L809" i="8"/>
  <c r="M809" i="8" s="1"/>
  <c r="L810" i="8"/>
  <c r="M810" i="8" s="1"/>
  <c r="L811" i="8"/>
  <c r="L812" i="8"/>
  <c r="L813" i="8"/>
  <c r="L814" i="8"/>
  <c r="L815" i="8"/>
  <c r="M815" i="8" s="1"/>
  <c r="L816" i="8"/>
  <c r="M816" i="8" s="1"/>
  <c r="L817" i="8"/>
  <c r="M817" i="8" s="1"/>
  <c r="L818" i="8"/>
  <c r="L819" i="8"/>
  <c r="L820" i="8"/>
  <c r="L821" i="8"/>
  <c r="L822" i="8"/>
  <c r="L823" i="8"/>
  <c r="L824" i="8"/>
  <c r="M824" i="8" s="1"/>
  <c r="L825" i="8"/>
  <c r="M825" i="8" s="1"/>
  <c r="L826" i="8"/>
  <c r="M826" i="8" s="1"/>
  <c r="L827" i="8"/>
  <c r="L828" i="8"/>
  <c r="M828" i="8" s="1"/>
  <c r="L829" i="8"/>
  <c r="L830" i="8"/>
  <c r="M830" i="8" s="1"/>
  <c r="L831" i="8"/>
  <c r="M831" i="8" s="1"/>
  <c r="L832" i="8"/>
  <c r="M832" i="8" s="1"/>
  <c r="L833" i="8"/>
  <c r="L834" i="8"/>
  <c r="L835" i="8"/>
  <c r="L836" i="8"/>
  <c r="L837" i="8"/>
  <c r="L838" i="8"/>
  <c r="L839" i="8"/>
  <c r="L840" i="8"/>
  <c r="L841" i="8"/>
  <c r="L842" i="8"/>
  <c r="M842" i="8" s="1"/>
  <c r="L843" i="8"/>
  <c r="L844" i="8"/>
  <c r="L845" i="8"/>
  <c r="L846" i="8"/>
  <c r="M846" i="8" s="1"/>
  <c r="L847" i="8"/>
  <c r="M847" i="8" s="1"/>
  <c r="L848" i="8"/>
  <c r="M848" i="8" s="1"/>
  <c r="L849" i="8"/>
  <c r="L850" i="8"/>
  <c r="L851" i="8"/>
  <c r="L852" i="8"/>
  <c r="L853" i="8"/>
  <c r="L854" i="8"/>
  <c r="L855" i="8"/>
  <c r="L856" i="8"/>
  <c r="M856" i="8" s="1"/>
  <c r="L857" i="8"/>
  <c r="L858" i="8"/>
  <c r="L859" i="8"/>
  <c r="L860" i="8"/>
  <c r="M860" i="8" s="1"/>
  <c r="L861" i="8"/>
  <c r="L862" i="8"/>
  <c r="M862" i="8" s="1"/>
  <c r="L863" i="8"/>
  <c r="M863" i="8" s="1"/>
  <c r="L864" i="8"/>
  <c r="M864" i="8" s="1"/>
  <c r="L865" i="8"/>
  <c r="L866" i="8"/>
  <c r="L867" i="8"/>
  <c r="L868" i="8"/>
  <c r="L869" i="8"/>
  <c r="L870" i="8"/>
  <c r="L871" i="8"/>
  <c r="L872" i="8"/>
  <c r="M872" i="8" s="1"/>
  <c r="L873" i="8"/>
  <c r="M873" i="8" s="1"/>
  <c r="L874" i="8"/>
  <c r="M874" i="8" s="1"/>
  <c r="L875" i="8"/>
  <c r="L876" i="8"/>
  <c r="M876" i="8" s="1"/>
  <c r="L877" i="8"/>
  <c r="L878" i="8"/>
  <c r="M878" i="8" s="1"/>
  <c r="L879" i="8"/>
  <c r="M879" i="8" s="1"/>
  <c r="L880" i="8"/>
  <c r="M880" i="8" s="1"/>
  <c r="L881" i="8"/>
  <c r="M881" i="8" s="1"/>
  <c r="L882" i="8"/>
  <c r="L883" i="8"/>
  <c r="L884" i="8"/>
  <c r="L885" i="8"/>
  <c r="L886" i="8"/>
  <c r="L887" i="8"/>
  <c r="L888" i="8"/>
  <c r="M888" i="8" s="1"/>
  <c r="L889" i="8"/>
  <c r="M889" i="8" s="1"/>
  <c r="L890" i="8"/>
  <c r="M890" i="8" s="1"/>
  <c r="L891" i="8"/>
  <c r="L892" i="8"/>
  <c r="M892" i="8" s="1"/>
  <c r="L893" i="8"/>
  <c r="L894" i="8"/>
  <c r="M894" i="8" s="1"/>
  <c r="L895" i="8"/>
  <c r="M895" i="8" s="1"/>
  <c r="L896" i="8"/>
  <c r="M896" i="8" s="1"/>
  <c r="L897" i="8"/>
  <c r="M897" i="8" s="1"/>
  <c r="L898" i="8"/>
  <c r="L899" i="8"/>
  <c r="L900" i="8"/>
  <c r="L901" i="8"/>
  <c r="L902" i="8"/>
  <c r="L903" i="8"/>
  <c r="L904" i="8"/>
  <c r="L905" i="8"/>
  <c r="L906" i="8"/>
  <c r="M906" i="8" s="1"/>
  <c r="L907" i="8"/>
  <c r="L908" i="8"/>
  <c r="M908" i="8" s="1"/>
  <c r="L909" i="8"/>
  <c r="L910" i="8"/>
  <c r="M910" i="8" s="1"/>
  <c r="L911" i="8"/>
  <c r="M911" i="8" s="1"/>
  <c r="L912" i="8"/>
  <c r="M912" i="8" s="1"/>
  <c r="L913" i="8"/>
  <c r="M913" i="8" s="1"/>
  <c r="L914" i="8"/>
  <c r="L915" i="8"/>
  <c r="L916" i="8"/>
  <c r="L917" i="8"/>
  <c r="L918" i="8"/>
  <c r="L919" i="8"/>
  <c r="L920" i="8"/>
  <c r="M920" i="8" s="1"/>
  <c r="L921" i="8"/>
  <c r="M921" i="8" s="1"/>
  <c r="L922" i="8"/>
  <c r="M922" i="8" s="1"/>
  <c r="L923" i="8"/>
  <c r="L924" i="8"/>
  <c r="L925" i="8"/>
  <c r="L926" i="8"/>
  <c r="M926" i="8" s="1"/>
  <c r="L927" i="8"/>
  <c r="M927" i="8" s="1"/>
  <c r="L928" i="8"/>
  <c r="M928" i="8" s="1"/>
  <c r="L929" i="8"/>
  <c r="M929" i="8" s="1"/>
  <c r="L930" i="8"/>
  <c r="L931" i="8"/>
  <c r="L932" i="8"/>
  <c r="L933" i="8"/>
  <c r="L934" i="8"/>
  <c r="L935" i="8"/>
  <c r="L936" i="8"/>
  <c r="M936" i="8" s="1"/>
  <c r="L937" i="8"/>
  <c r="M937" i="8" s="1"/>
  <c r="L938" i="8"/>
  <c r="M938" i="8" s="1"/>
  <c r="L939" i="8"/>
  <c r="L940" i="8"/>
  <c r="L941" i="8"/>
  <c r="L942" i="8"/>
  <c r="L943" i="8"/>
  <c r="M943" i="8" s="1"/>
  <c r="L944" i="8"/>
  <c r="M944" i="8" s="1"/>
  <c r="L945" i="8"/>
  <c r="M945" i="8" s="1"/>
  <c r="L946" i="8"/>
  <c r="L947" i="8"/>
  <c r="L948" i="8"/>
  <c r="L949" i="8"/>
  <c r="L950" i="8"/>
  <c r="L951" i="8"/>
  <c r="L952" i="8"/>
  <c r="M952" i="8" s="1"/>
  <c r="L953" i="8"/>
  <c r="M953" i="8" s="1"/>
  <c r="L954" i="8"/>
  <c r="M954" i="8" s="1"/>
  <c r="L955" i="8"/>
  <c r="L956" i="8"/>
  <c r="M956" i="8" s="1"/>
  <c r="L957" i="8"/>
  <c r="L958" i="8"/>
  <c r="L959" i="8"/>
  <c r="M959" i="8" s="1"/>
  <c r="L960" i="8"/>
  <c r="M960" i="8" s="1"/>
  <c r="L961" i="8"/>
  <c r="L962" i="8"/>
  <c r="L963" i="8"/>
  <c r="L964" i="8"/>
  <c r="L965" i="8"/>
  <c r="L966" i="8"/>
  <c r="L967" i="8"/>
  <c r="L968" i="8"/>
  <c r="L969" i="8"/>
  <c r="M969" i="8" s="1"/>
  <c r="L970" i="8"/>
  <c r="M970" i="8" s="1"/>
  <c r="L971" i="8"/>
  <c r="L972" i="8"/>
  <c r="L973" i="8"/>
  <c r="L974" i="8"/>
  <c r="M974" i="8" s="1"/>
  <c r="L975" i="8"/>
  <c r="M975" i="8" s="1"/>
  <c r="L976" i="8"/>
  <c r="M976" i="8" s="1"/>
  <c r="L977" i="8"/>
  <c r="L978" i="8"/>
  <c r="L979" i="8"/>
  <c r="L980" i="8"/>
  <c r="L981" i="8"/>
  <c r="L982" i="8"/>
  <c r="L983" i="8"/>
  <c r="L984" i="8"/>
  <c r="L985" i="8"/>
  <c r="L986" i="8"/>
  <c r="L987" i="8"/>
  <c r="L988" i="8"/>
  <c r="M988" i="8" s="1"/>
  <c r="L989" i="8"/>
  <c r="L990" i="8"/>
  <c r="L991" i="8"/>
  <c r="M991" i="8" s="1"/>
  <c r="L992" i="8"/>
  <c r="M992" i="8" s="1"/>
  <c r="L993" i="8"/>
  <c r="L994" i="8"/>
  <c r="L995" i="8"/>
  <c r="L996" i="8"/>
  <c r="L997" i="8"/>
  <c r="L998" i="8"/>
  <c r="L999" i="8"/>
  <c r="L1000" i="8"/>
  <c r="M1000" i="8" s="1"/>
  <c r="L1001" i="8"/>
  <c r="M1001" i="8" s="1"/>
  <c r="L1002" i="8"/>
  <c r="M1002" i="8" s="1"/>
  <c r="L1003" i="8"/>
  <c r="L1004" i="8"/>
  <c r="M1004" i="8" s="1"/>
  <c r="L1005" i="8"/>
  <c r="L1006" i="8"/>
  <c r="M1006" i="8" s="1"/>
  <c r="L1007" i="8"/>
  <c r="M1007" i="8" s="1"/>
  <c r="L1008" i="8"/>
  <c r="M1008" i="8" s="1"/>
  <c r="L1009" i="8"/>
  <c r="M1009" i="8" s="1"/>
  <c r="L1010" i="8"/>
  <c r="L1011" i="8"/>
  <c r="L1012" i="8"/>
  <c r="L1013" i="8"/>
  <c r="L1014" i="8"/>
  <c r="L1015" i="8"/>
  <c r="L1016" i="8"/>
  <c r="M1016" i="8" s="1"/>
  <c r="L1017" i="8"/>
  <c r="M1017" i="8" s="1"/>
  <c r="L1018" i="8"/>
  <c r="M1018" i="8" s="1"/>
  <c r="L1019" i="8"/>
  <c r="L1020" i="8"/>
  <c r="M1020" i="8" s="1"/>
  <c r="L1021" i="8"/>
  <c r="L1022" i="8"/>
  <c r="M1022" i="8" s="1"/>
  <c r="L1023" i="8"/>
  <c r="M1023" i="8" s="1"/>
  <c r="L1024" i="8"/>
  <c r="M1024" i="8" s="1"/>
  <c r="L1025" i="8"/>
  <c r="M1025" i="8" s="1"/>
  <c r="L1026" i="8"/>
  <c r="L1027" i="8"/>
  <c r="L1028" i="8"/>
  <c r="L1029" i="8"/>
  <c r="L1030" i="8"/>
  <c r="L1031" i="8"/>
  <c r="L1032" i="8"/>
  <c r="L1033" i="8"/>
  <c r="M1033" i="8" s="1"/>
  <c r="L1034" i="8"/>
  <c r="M1034" i="8" s="1"/>
  <c r="L1035" i="8"/>
  <c r="L1036" i="8"/>
  <c r="M1036" i="8" s="1"/>
  <c r="L1037" i="8"/>
  <c r="L1038" i="8"/>
  <c r="M1038" i="8" s="1"/>
  <c r="L1039" i="8"/>
  <c r="M1039" i="8" s="1"/>
  <c r="L1040" i="8"/>
  <c r="M1040" i="8" s="1"/>
  <c r="L1041" i="8"/>
  <c r="M1041" i="8" s="1"/>
  <c r="L1042" i="8"/>
  <c r="L1043" i="8"/>
  <c r="L1044" i="8"/>
  <c r="L1045" i="8"/>
  <c r="L1046" i="8"/>
  <c r="L1047" i="8"/>
  <c r="L1048" i="8"/>
  <c r="M1048" i="8" s="1"/>
  <c r="L1049" i="8"/>
  <c r="M1049" i="8" s="1"/>
  <c r="L1050" i="8"/>
  <c r="L1051" i="8"/>
  <c r="L1052" i="8"/>
  <c r="L1053" i="8"/>
  <c r="L1054" i="8"/>
  <c r="M1054" i="8" s="1"/>
  <c r="L1055" i="8"/>
  <c r="M1055" i="8" s="1"/>
  <c r="L1056" i="8"/>
  <c r="M1056" i="8" s="1"/>
  <c r="L1057" i="8"/>
  <c r="M1057" i="8" s="1"/>
  <c r="L1058" i="8"/>
  <c r="L1059" i="8"/>
  <c r="L1060" i="8"/>
  <c r="L1061" i="8"/>
  <c r="L1062" i="8"/>
  <c r="L1063" i="8"/>
  <c r="L1064" i="8"/>
  <c r="M1064" i="8" s="1"/>
  <c r="L1065" i="8"/>
  <c r="M1065" i="8" s="1"/>
  <c r="L1066" i="8"/>
  <c r="M1066" i="8" s="1"/>
  <c r="L1067" i="8"/>
  <c r="L1068" i="8"/>
  <c r="M1068" i="8" s="1"/>
  <c r="L1069" i="8"/>
  <c r="L1070" i="8"/>
  <c r="L1071" i="8"/>
  <c r="M1071" i="8" s="1"/>
  <c r="L1072" i="8"/>
  <c r="M1072" i="8" s="1"/>
  <c r="L1073" i="8"/>
  <c r="M1073" i="8" s="1"/>
  <c r="L1074" i="8"/>
  <c r="L1075" i="8"/>
  <c r="L1076" i="8"/>
  <c r="L1077" i="8"/>
  <c r="L1078" i="8"/>
  <c r="L1079" i="8"/>
  <c r="L1080" i="8"/>
  <c r="M1080" i="8" s="1"/>
  <c r="L1081" i="8"/>
  <c r="M1081" i="8" s="1"/>
  <c r="L1082" i="8"/>
  <c r="M1082" i="8" s="1"/>
  <c r="L1083" i="8"/>
  <c r="L1084" i="8"/>
  <c r="L1085" i="8"/>
  <c r="L1086" i="8"/>
  <c r="L1087" i="8"/>
  <c r="M1087" i="8" s="1"/>
  <c r="L1088" i="8"/>
  <c r="M1088" i="8" s="1"/>
  <c r="L1089" i="8"/>
  <c r="L1090" i="8"/>
  <c r="L1091" i="8"/>
  <c r="L1092" i="8"/>
  <c r="L1093" i="8"/>
  <c r="L1094" i="8"/>
  <c r="L1095" i="8"/>
  <c r="L1096" i="8"/>
  <c r="M1096" i="8" s="1"/>
  <c r="L1097" i="8"/>
  <c r="M1097" i="8" s="1"/>
  <c r="L1098" i="8"/>
  <c r="M1098" i="8" s="1"/>
  <c r="L1099" i="8"/>
  <c r="L1100" i="8"/>
  <c r="M1100" i="8" s="1"/>
  <c r="L1101" i="8"/>
  <c r="L1102" i="8"/>
  <c r="M1102" i="8" s="1"/>
  <c r="L1103" i="8"/>
  <c r="M1103" i="8" s="1"/>
  <c r="L1104" i="8"/>
  <c r="M1104" i="8" s="1"/>
  <c r="L1105" i="8"/>
  <c r="M1105" i="8" s="1"/>
  <c r="L1106" i="8"/>
  <c r="L1107" i="8"/>
  <c r="L1108" i="8"/>
  <c r="L1109" i="8"/>
  <c r="L1110" i="8"/>
  <c r="L1111" i="8"/>
  <c r="L1112" i="8"/>
  <c r="L1113" i="8"/>
  <c r="M1113" i="8" s="1"/>
  <c r="L1114" i="8"/>
  <c r="M1114" i="8" s="1"/>
  <c r="L1115" i="8"/>
  <c r="L1116" i="8"/>
  <c r="M1116" i="8" s="1"/>
  <c r="L1117" i="8"/>
  <c r="L1118" i="8"/>
  <c r="M1118" i="8" s="1"/>
  <c r="L1119" i="8"/>
  <c r="M1119" i="8" s="1"/>
  <c r="L1120" i="8"/>
  <c r="M1120" i="8" s="1"/>
  <c r="L1121" i="8"/>
  <c r="L1122" i="8"/>
  <c r="L1123" i="8"/>
  <c r="L1124" i="8"/>
  <c r="L1125" i="8"/>
  <c r="L1126" i="8"/>
  <c r="L1127" i="8"/>
  <c r="L1128" i="8"/>
  <c r="L1129" i="8"/>
  <c r="L1130" i="8"/>
  <c r="L1131" i="8"/>
  <c r="L1132" i="8"/>
  <c r="M1132" i="8" s="1"/>
  <c r="L1133" i="8"/>
  <c r="L1134" i="8"/>
  <c r="M1134" i="8" s="1"/>
  <c r="L1135" i="8"/>
  <c r="M1135" i="8" s="1"/>
  <c r="L1136" i="8"/>
  <c r="M1136" i="8" s="1"/>
  <c r="L1137" i="8"/>
  <c r="M1137" i="8" s="1"/>
  <c r="L1138" i="8"/>
  <c r="L1139" i="8"/>
  <c r="L1140" i="8"/>
  <c r="L1141" i="8"/>
  <c r="L1142" i="8"/>
  <c r="L1143" i="8"/>
  <c r="L1144" i="8"/>
  <c r="M1144" i="8" s="1"/>
  <c r="L1145" i="8"/>
  <c r="M1145" i="8" s="1"/>
  <c r="L1146" i="8"/>
  <c r="M1146" i="8" s="1"/>
  <c r="L1147" i="8"/>
  <c r="L1148" i="8"/>
  <c r="M1148" i="8" s="1"/>
  <c r="L1149" i="8"/>
  <c r="L1150" i="8"/>
  <c r="M1150" i="8" s="1"/>
  <c r="L1151" i="8"/>
  <c r="M1151" i="8" s="1"/>
  <c r="L1152" i="8"/>
  <c r="M1152" i="8" s="1"/>
  <c r="L1153" i="8"/>
  <c r="M1153" i="8" s="1"/>
  <c r="L1154" i="8"/>
  <c r="L1155" i="8"/>
  <c r="L1156" i="8"/>
  <c r="L1157" i="8"/>
  <c r="L1158" i="8"/>
  <c r="L1159" i="8"/>
  <c r="L1160" i="8"/>
  <c r="M1160" i="8" s="1"/>
  <c r="L1161" i="8"/>
  <c r="M1161" i="8" s="1"/>
  <c r="L1162" i="8"/>
  <c r="M1162" i="8" s="1"/>
  <c r="L1163" i="8"/>
  <c r="L1164" i="8"/>
  <c r="M1164" i="8" s="1"/>
  <c r="L1165" i="8"/>
  <c r="L1166" i="8"/>
  <c r="M1166" i="8" s="1"/>
  <c r="L1167" i="8"/>
  <c r="M1167" i="8" s="1"/>
  <c r="L1168" i="8"/>
  <c r="M1168" i="8" s="1"/>
  <c r="L1169" i="8"/>
  <c r="M1169" i="8" s="1"/>
  <c r="L1170" i="8"/>
  <c r="L1171" i="8"/>
  <c r="L1172" i="8"/>
  <c r="L1173" i="8"/>
  <c r="L1174" i="8"/>
  <c r="L1175" i="8"/>
  <c r="L1176" i="8"/>
  <c r="L1177" i="8"/>
  <c r="L1178" i="8"/>
  <c r="M1178" i="8" s="1"/>
  <c r="L1179" i="8"/>
  <c r="L1180" i="8"/>
  <c r="L1181" i="8"/>
  <c r="L1182" i="8"/>
  <c r="M1182" i="8" s="1"/>
  <c r="L1183" i="8"/>
  <c r="M1183" i="8" s="1"/>
  <c r="L1184" i="8"/>
  <c r="M1184" i="8" s="1"/>
  <c r="L1185" i="8"/>
  <c r="M1185" i="8" s="1"/>
  <c r="L1186" i="8"/>
  <c r="L1187" i="8"/>
  <c r="L1188" i="8"/>
  <c r="L1189" i="8"/>
  <c r="L1190" i="8"/>
  <c r="L1191" i="8"/>
  <c r="L1192" i="8"/>
  <c r="M1192" i="8" s="1"/>
  <c r="L1193" i="8"/>
  <c r="M1193" i="8" s="1"/>
  <c r="L1194" i="8"/>
  <c r="L1195" i="8"/>
  <c r="L1196" i="8"/>
  <c r="L1197" i="8"/>
  <c r="L1198" i="8"/>
  <c r="L1199" i="8"/>
  <c r="M1199" i="8" s="1"/>
  <c r="L1200" i="8"/>
  <c r="M1200" i="8" s="1"/>
  <c r="L1201" i="8"/>
  <c r="M1201" i="8" s="1"/>
  <c r="L1202" i="8"/>
  <c r="L1203" i="8"/>
  <c r="L1204" i="8"/>
  <c r="L1205" i="8"/>
  <c r="L1206" i="8"/>
  <c r="L1207" i="8"/>
  <c r="L1208" i="8"/>
  <c r="M1208" i="8" s="1"/>
  <c r="L1209" i="8"/>
  <c r="M1209" i="8" s="1"/>
  <c r="L1210" i="8"/>
  <c r="M1210" i="8" s="1"/>
  <c r="L1211" i="8"/>
  <c r="L1212" i="8"/>
  <c r="L1213" i="8"/>
  <c r="L1214" i="8"/>
  <c r="L1215" i="8"/>
  <c r="M1215" i="8" s="1"/>
  <c r="L1216" i="8"/>
  <c r="M1216" i="8" s="1"/>
  <c r="L1217" i="8"/>
  <c r="L1218" i="8"/>
  <c r="L1219" i="8"/>
  <c r="L1220" i="8"/>
  <c r="L1221" i="8"/>
  <c r="L1222" i="8"/>
  <c r="L1223" i="8"/>
  <c r="L1224" i="8"/>
  <c r="M1224" i="8" s="1"/>
  <c r="L1225" i="8"/>
  <c r="M1225" i="8" s="1"/>
  <c r="L1226" i="8"/>
  <c r="M1226" i="8" s="1"/>
  <c r="L1227" i="8"/>
  <c r="L1228" i="8"/>
  <c r="L1229" i="8"/>
  <c r="L1230" i="8"/>
  <c r="M1230" i="8" s="1"/>
  <c r="L1231" i="8"/>
  <c r="M1231" i="8" s="1"/>
  <c r="L1232" i="8"/>
  <c r="M1232" i="8" s="1"/>
  <c r="L1233" i="8"/>
  <c r="L1234" i="8"/>
  <c r="L1235" i="8"/>
  <c r="L1236" i="8"/>
  <c r="L1237" i="8"/>
  <c r="L1238" i="8"/>
  <c r="L1239" i="8"/>
  <c r="L1240" i="8"/>
  <c r="M1240" i="8" s="1"/>
  <c r="L1241" i="8"/>
  <c r="M1241" i="8" s="1"/>
  <c r="L1242" i="8"/>
  <c r="M1242" i="8" s="1"/>
  <c r="L1243" i="8"/>
  <c r="L1244" i="8"/>
  <c r="M1244" i="8" s="1"/>
  <c r="L1245" i="8"/>
  <c r="L1246" i="8"/>
  <c r="L1247" i="8"/>
  <c r="M1247" i="8" s="1"/>
  <c r="L1248" i="8"/>
  <c r="M1248" i="8" s="1"/>
  <c r="L1249" i="8"/>
  <c r="M1249" i="8" s="1"/>
  <c r="L1250" i="8"/>
  <c r="L1251" i="8"/>
  <c r="L1252" i="8"/>
  <c r="L1253" i="8"/>
  <c r="L1254" i="8"/>
  <c r="L1255" i="8"/>
  <c r="L1256" i="8"/>
  <c r="M1256" i="8" s="1"/>
  <c r="L1257" i="8"/>
  <c r="M1257" i="8" s="1"/>
  <c r="L1258" i="8"/>
  <c r="M1258" i="8" s="1"/>
  <c r="L1259" i="8"/>
  <c r="L1260" i="8"/>
  <c r="M1260" i="8" s="1"/>
  <c r="L1261" i="8"/>
  <c r="L1262" i="8"/>
  <c r="M1262" i="8" s="1"/>
  <c r="L1263" i="8"/>
  <c r="M1263" i="8" s="1"/>
  <c r="L1264" i="8"/>
  <c r="M1264" i="8" s="1"/>
  <c r="L1265" i="8"/>
  <c r="L1266" i="8"/>
  <c r="L1267" i="8"/>
  <c r="L1268" i="8"/>
  <c r="L1269" i="8"/>
  <c r="L1270" i="8"/>
  <c r="L1271" i="8"/>
  <c r="L1272" i="8"/>
  <c r="L1273" i="8"/>
  <c r="L1274" i="8"/>
  <c r="L1275" i="8"/>
  <c r="L1276" i="8"/>
  <c r="M1276" i="8" s="1"/>
  <c r="L1277" i="8"/>
  <c r="L1278" i="8"/>
  <c r="M1278" i="8" s="1"/>
  <c r="L1279" i="8"/>
  <c r="M1279" i="8" s="1"/>
  <c r="L1280" i="8"/>
  <c r="M1280" i="8" s="1"/>
  <c r="L1281" i="8"/>
  <c r="M1281" i="8" s="1"/>
  <c r="L1282" i="8"/>
  <c r="L1283" i="8"/>
  <c r="L1284" i="8"/>
  <c r="L1285" i="8"/>
  <c r="L1286" i="8"/>
  <c r="L1287" i="8"/>
  <c r="L1288" i="8"/>
  <c r="M1288" i="8" s="1"/>
  <c r="L1289" i="8"/>
  <c r="M1289" i="8" s="1"/>
  <c r="L1290" i="8"/>
  <c r="M1290" i="8" s="1"/>
  <c r="L1291" i="8"/>
  <c r="L1292" i="8"/>
  <c r="M1292" i="8" s="1"/>
  <c r="L1293" i="8"/>
  <c r="L1294" i="8"/>
  <c r="M1294" i="8" s="1"/>
  <c r="L1295" i="8"/>
  <c r="M1295" i="8" s="1"/>
  <c r="L1296" i="8"/>
  <c r="M1296" i="8" s="1"/>
  <c r="L1297" i="8"/>
  <c r="M1297" i="8" s="1"/>
  <c r="L1298" i="8"/>
  <c r="L1299" i="8"/>
  <c r="L1300" i="8"/>
  <c r="L1301" i="8"/>
  <c r="L1302" i="8"/>
  <c r="L1303" i="8"/>
  <c r="L1304" i="8"/>
  <c r="M1304" i="8" s="1"/>
  <c r="L1305" i="8"/>
  <c r="M1305" i="8" s="1"/>
  <c r="L1306" i="8"/>
  <c r="M1306" i="8" s="1"/>
  <c r="L1307" i="8"/>
  <c r="M1307" i="8" s="1"/>
  <c r="L1308" i="8"/>
  <c r="M1308" i="8" s="1"/>
  <c r="L1309" i="8"/>
  <c r="L1310" i="8"/>
  <c r="M1310" i="8" s="1"/>
  <c r="L1311" i="8"/>
  <c r="M1311" i="8" s="1"/>
  <c r="L1312" i="8"/>
  <c r="M1312" i="8" s="1"/>
  <c r="L1313" i="8"/>
  <c r="M1313" i="8" s="1"/>
  <c r="L1314" i="8"/>
  <c r="L1315" i="8"/>
  <c r="L1316" i="8"/>
  <c r="L1317" i="8"/>
  <c r="L1318" i="8"/>
  <c r="L1319" i="8"/>
  <c r="L1320" i="8"/>
  <c r="L1321" i="8"/>
  <c r="L1322" i="8"/>
  <c r="M1322" i="8" s="1"/>
  <c r="L1323" i="8"/>
  <c r="L1324" i="8"/>
  <c r="L1325" i="8"/>
  <c r="L1326" i="8"/>
  <c r="M1326" i="8" s="1"/>
  <c r="L1327" i="8"/>
  <c r="M1327" i="8" s="1"/>
  <c r="L1328" i="8"/>
  <c r="M1328" i="8" s="1"/>
  <c r="L1329" i="8"/>
  <c r="L1330" i="8"/>
  <c r="L1331" i="8"/>
  <c r="L1332" i="8"/>
  <c r="L1333" i="8"/>
  <c r="L1334" i="8"/>
  <c r="L1335" i="8"/>
  <c r="L1336" i="8"/>
  <c r="L1337" i="8"/>
  <c r="L1338" i="8"/>
  <c r="L1339" i="8"/>
  <c r="L1340" i="8"/>
  <c r="M1340" i="8" s="1"/>
  <c r="L1341" i="8"/>
  <c r="L1342" i="8"/>
  <c r="L1343" i="8"/>
  <c r="M1343" i="8" s="1"/>
  <c r="L1344" i="8"/>
  <c r="M1344" i="8" s="1"/>
  <c r="L1345" i="8"/>
  <c r="L1346" i="8"/>
  <c r="L1347" i="8"/>
  <c r="L1348" i="8"/>
  <c r="L1349" i="8"/>
  <c r="L1350" i="8"/>
  <c r="L1351" i="8"/>
  <c r="L1352" i="8"/>
  <c r="M1352" i="8" s="1"/>
  <c r="L1353" i="8"/>
  <c r="M1353" i="8" s="1"/>
  <c r="L1354" i="8"/>
  <c r="L1355" i="8"/>
  <c r="L1356" i="8"/>
  <c r="L1357" i="8"/>
  <c r="L1358" i="8"/>
  <c r="L1359" i="8"/>
  <c r="M1359" i="8" s="1"/>
  <c r="L1360" i="8"/>
  <c r="M1360" i="8" s="1"/>
  <c r="L1361" i="8"/>
  <c r="M1361" i="8" s="1"/>
  <c r="L1362" i="8"/>
  <c r="L1363" i="8"/>
  <c r="L1364" i="8"/>
  <c r="L1365" i="8"/>
  <c r="L1366" i="8"/>
  <c r="L1367" i="8"/>
  <c r="L1368" i="8"/>
  <c r="M1368" i="8" s="1"/>
  <c r="L1369" i="8"/>
  <c r="M1369" i="8" s="1"/>
  <c r="L1370" i="8"/>
  <c r="M1370" i="8" s="1"/>
  <c r="L1371" i="8"/>
  <c r="L1372" i="8"/>
  <c r="M1372" i="8" s="1"/>
  <c r="L1373" i="8"/>
  <c r="L1374" i="8"/>
  <c r="L1375" i="8"/>
  <c r="M1375" i="8" s="1"/>
  <c r="L1376" i="8"/>
  <c r="M1376" i="8" s="1"/>
  <c r="L1377" i="8"/>
  <c r="L1378" i="8"/>
  <c r="L1379" i="8"/>
  <c r="L1380" i="8"/>
  <c r="L1381" i="8"/>
  <c r="L1382" i="8"/>
  <c r="L1383" i="8"/>
  <c r="L1384" i="8"/>
  <c r="M1384" i="8" s="1"/>
  <c r="L1385" i="8"/>
  <c r="M1385" i="8" s="1"/>
  <c r="L1386" i="8"/>
  <c r="M1386" i="8" s="1"/>
  <c r="L1387" i="8"/>
  <c r="L1388" i="8"/>
  <c r="M1388" i="8" s="1"/>
  <c r="L1389" i="8"/>
  <c r="L1390" i="8"/>
  <c r="M1390" i="8" s="1"/>
  <c r="L1391" i="8"/>
  <c r="M1391" i="8" s="1"/>
  <c r="L1392" i="8"/>
  <c r="M1392" i="8" s="1"/>
  <c r="L1393" i="8"/>
  <c r="M1393" i="8" s="1"/>
  <c r="L1394" i="8"/>
  <c r="L1395" i="8"/>
  <c r="L1396" i="8"/>
  <c r="L1397" i="8"/>
  <c r="L1398" i="8"/>
  <c r="L1399" i="8"/>
  <c r="L1400" i="8"/>
  <c r="M1400" i="8" s="1"/>
  <c r="L1401" i="8"/>
  <c r="M1401" i="8" s="1"/>
  <c r="L1402" i="8"/>
  <c r="M1402" i="8" s="1"/>
  <c r="L1403" i="8"/>
  <c r="M1403" i="8" s="1"/>
  <c r="L1404" i="8"/>
  <c r="M1404" i="8" s="1"/>
  <c r="L1405" i="8"/>
  <c r="L1406" i="8"/>
  <c r="M1406" i="8" s="1"/>
  <c r="L1407" i="8"/>
  <c r="M1407" i="8" s="1"/>
  <c r="L1408" i="8"/>
  <c r="M1408" i="8" s="1"/>
  <c r="L1409" i="8"/>
  <c r="M1409" i="8" s="1"/>
  <c r="L1410" i="8"/>
  <c r="L1411" i="8"/>
  <c r="L1412" i="8"/>
  <c r="L1413" i="8"/>
  <c r="L1414" i="8"/>
  <c r="L1415" i="8"/>
  <c r="L1416" i="8"/>
  <c r="L1417" i="8"/>
  <c r="L1418" i="8"/>
  <c r="L1419" i="8"/>
  <c r="L1420" i="8"/>
  <c r="M1420" i="8" s="1"/>
  <c r="L1421" i="8"/>
  <c r="L1422" i="8"/>
  <c r="M1422" i="8" s="1"/>
  <c r="L1423" i="8"/>
  <c r="M1423" i="8" s="1"/>
  <c r="L1424" i="8"/>
  <c r="M1424" i="8" s="1"/>
  <c r="L1425" i="8"/>
  <c r="M1425" i="8" s="1"/>
  <c r="L1426" i="8"/>
  <c r="L1427" i="8"/>
  <c r="L1428" i="8"/>
  <c r="L1429" i="8"/>
  <c r="L1430" i="8"/>
  <c r="L1431" i="8"/>
  <c r="L1432" i="8"/>
  <c r="M1432" i="8" s="1"/>
  <c r="L1433" i="8"/>
  <c r="M1433" i="8" s="1"/>
  <c r="L1434" i="8"/>
  <c r="M1434" i="8" s="1"/>
  <c r="L1435" i="8"/>
  <c r="M1435" i="8" s="1"/>
  <c r="L1436" i="8"/>
  <c r="M1436" i="8" s="1"/>
  <c r="L1437" i="8"/>
  <c r="L1438" i="8"/>
  <c r="M1438" i="8" s="1"/>
  <c r="L1439" i="8"/>
  <c r="M1439" i="8" s="1"/>
  <c r="L1440" i="8"/>
  <c r="M1440" i="8" s="1"/>
  <c r="L1441" i="8"/>
  <c r="M1441" i="8" s="1"/>
  <c r="L1442" i="8"/>
  <c r="L1443" i="8"/>
  <c r="L1444" i="8"/>
  <c r="L1445" i="8"/>
  <c r="L1446" i="8"/>
  <c r="L1447" i="8"/>
  <c r="L1448" i="8"/>
  <c r="M1448" i="8" s="1"/>
  <c r="L1449" i="8"/>
  <c r="M1449" i="8" s="1"/>
  <c r="L1450" i="8"/>
  <c r="M1450" i="8" s="1"/>
  <c r="L1451" i="8"/>
  <c r="L1452" i="8"/>
  <c r="L1453" i="8"/>
  <c r="L1454" i="8"/>
  <c r="M1454" i="8" s="1"/>
  <c r="L1455" i="8"/>
  <c r="M1455" i="8" s="1"/>
  <c r="L1456" i="8"/>
  <c r="M1456" i="8" s="1"/>
  <c r="L1457" i="8"/>
  <c r="M1457" i="8" s="1"/>
  <c r="L1458" i="8"/>
  <c r="L1459" i="8"/>
  <c r="L1460" i="8"/>
  <c r="L1461" i="8"/>
  <c r="L1462" i="8"/>
  <c r="L1463" i="8"/>
  <c r="L1464" i="8"/>
  <c r="M1464" i="8" s="1"/>
  <c r="L1465" i="8"/>
  <c r="M1465" i="8" s="1"/>
  <c r="L1466" i="8"/>
  <c r="M1466" i="8" s="1"/>
  <c r="L1467" i="8"/>
  <c r="L1468" i="8"/>
  <c r="L1469" i="8"/>
  <c r="L1470" i="8"/>
  <c r="M1470" i="8" s="1"/>
  <c r="L1471" i="8"/>
  <c r="M1471" i="8" s="1"/>
  <c r="L1472" i="8"/>
  <c r="M1472" i="8" s="1"/>
  <c r="L1473" i="8"/>
  <c r="M1473" i="8" s="1"/>
  <c r="L1474" i="8"/>
  <c r="L1475" i="8"/>
  <c r="L1476" i="8"/>
  <c r="L1477" i="8"/>
  <c r="L1478" i="8"/>
  <c r="L1479" i="8"/>
  <c r="L1480" i="8"/>
  <c r="L1481" i="8"/>
  <c r="M1481" i="8" s="1"/>
  <c r="L1482" i="8"/>
  <c r="M1482" i="8" s="1"/>
  <c r="L1483" i="8"/>
  <c r="L1484" i="8"/>
  <c r="L1485" i="8"/>
  <c r="L1486" i="8"/>
  <c r="L1487" i="8"/>
  <c r="M1487" i="8" s="1"/>
  <c r="L1488" i="8"/>
  <c r="M1488" i="8" s="1"/>
  <c r="L1489" i="8"/>
  <c r="M1489" i="8" s="1"/>
  <c r="L1490" i="8"/>
  <c r="L1491" i="8"/>
  <c r="L1492" i="8"/>
  <c r="L1493" i="8"/>
  <c r="L1494" i="8"/>
  <c r="L1495" i="8"/>
  <c r="L1496" i="8"/>
  <c r="L1497" i="8"/>
  <c r="L1498" i="8"/>
  <c r="L1499" i="8"/>
  <c r="L1500" i="8"/>
  <c r="M1500" i="8" s="1"/>
  <c r="L1501" i="8"/>
  <c r="L1502" i="8"/>
  <c r="M1502" i="8" s="1"/>
  <c r="L1503" i="8"/>
  <c r="M1503" i="8" s="1"/>
  <c r="L1504" i="8"/>
  <c r="M1504" i="8" s="1"/>
  <c r="L1505" i="8"/>
  <c r="M1505" i="8" s="1"/>
  <c r="L1506" i="8"/>
  <c r="L1507" i="8"/>
  <c r="L1508" i="8"/>
  <c r="L1509" i="8"/>
  <c r="L1510" i="8"/>
  <c r="L1511" i="8"/>
  <c r="L1512" i="8"/>
  <c r="M1512" i="8" s="1"/>
  <c r="L1513" i="8"/>
  <c r="M1513" i="8" s="1"/>
  <c r="L1514" i="8"/>
  <c r="L1515" i="8"/>
  <c r="L1516" i="8"/>
  <c r="M1516" i="8" s="1"/>
  <c r="L1517" i="8"/>
  <c r="L1518" i="8"/>
  <c r="M1518" i="8" s="1"/>
  <c r="L1519" i="8"/>
  <c r="M1519" i="8" s="1"/>
  <c r="L1520" i="8"/>
  <c r="M1520" i="8" s="1"/>
  <c r="L1521" i="8"/>
  <c r="L1522" i="8"/>
  <c r="L1523" i="8"/>
  <c r="L1524" i="8"/>
  <c r="L1525" i="8"/>
  <c r="L1526" i="8"/>
  <c r="L1527" i="8"/>
  <c r="L1528" i="8"/>
  <c r="M1528" i="8" s="1"/>
  <c r="L1529" i="8"/>
  <c r="M1529" i="8" s="1"/>
  <c r="L1530" i="8"/>
  <c r="M1530" i="8" s="1"/>
  <c r="L1531" i="8"/>
  <c r="L1532" i="8"/>
  <c r="M1532" i="8" s="1"/>
  <c r="L1533" i="8"/>
  <c r="L1534" i="8"/>
  <c r="M1534" i="8" s="1"/>
  <c r="L1535" i="8"/>
  <c r="M1535" i="8" s="1"/>
  <c r="L1536" i="8"/>
  <c r="M1536" i="8" s="1"/>
  <c r="L1537" i="8"/>
  <c r="M1537" i="8" s="1"/>
  <c r="L1538" i="8"/>
  <c r="L1539" i="8"/>
  <c r="L1540" i="8"/>
  <c r="L1541" i="8"/>
  <c r="L1542" i="8"/>
  <c r="L1543" i="8"/>
  <c r="L1544" i="8"/>
  <c r="L1545" i="8"/>
  <c r="M1545" i="8" s="1"/>
  <c r="L1546" i="8"/>
  <c r="M1546" i="8" s="1"/>
  <c r="L1547" i="8"/>
  <c r="L1548" i="8"/>
  <c r="M1548" i="8" s="1"/>
  <c r="L1549" i="8"/>
  <c r="L1550" i="8"/>
  <c r="M1550" i="8" s="1"/>
  <c r="L1551" i="8"/>
  <c r="M1551" i="8" s="1"/>
  <c r="L1552" i="8"/>
  <c r="M1552" i="8" s="1"/>
  <c r="L1553" i="8"/>
  <c r="M1553" i="8" s="1"/>
  <c r="L1554" i="8"/>
  <c r="L1555" i="8"/>
  <c r="L1556" i="8"/>
  <c r="L1557" i="8"/>
  <c r="L1558" i="8"/>
  <c r="L1559" i="8"/>
  <c r="L1560" i="8"/>
  <c r="L1561" i="8"/>
  <c r="L1562" i="8"/>
  <c r="L1563" i="8"/>
  <c r="L1564" i="8"/>
  <c r="L1565" i="8"/>
  <c r="L1566" i="8"/>
  <c r="M1566" i="8" s="1"/>
  <c r="L1567" i="8"/>
  <c r="M1567" i="8" s="1"/>
  <c r="L1568" i="8"/>
  <c r="M1568" i="8" s="1"/>
  <c r="L1569" i="8"/>
  <c r="M1569" i="8" s="1"/>
  <c r="L1570" i="8"/>
  <c r="L1571" i="8"/>
  <c r="L1572" i="8"/>
  <c r="L1573" i="8"/>
  <c r="L1574" i="8"/>
  <c r="L1575" i="8"/>
  <c r="L1576" i="8"/>
  <c r="M1576" i="8" s="1"/>
  <c r="L1577" i="8"/>
  <c r="L1578" i="8"/>
  <c r="M1578" i="8" s="1"/>
  <c r="L1579" i="8"/>
  <c r="L1580" i="8"/>
  <c r="L1581" i="8"/>
  <c r="L1582" i="8"/>
  <c r="L1583" i="8"/>
  <c r="M1583" i="8" s="1"/>
  <c r="L1584" i="8"/>
  <c r="M1584" i="8" s="1"/>
  <c r="L1585" i="8"/>
  <c r="L1586" i="8"/>
  <c r="L1587" i="8"/>
  <c r="L1588" i="8"/>
  <c r="L1589" i="8"/>
  <c r="L1590" i="8"/>
  <c r="L1591" i="8"/>
  <c r="L1592" i="8"/>
  <c r="M1592" i="8" s="1"/>
  <c r="L1593" i="8"/>
  <c r="M1593" i="8" s="1"/>
  <c r="L1594" i="8"/>
  <c r="M1594" i="8" s="1"/>
  <c r="L1595" i="8"/>
  <c r="L1596" i="8"/>
  <c r="L1597" i="8"/>
  <c r="L1598" i="8"/>
  <c r="L1599" i="8"/>
  <c r="M1599" i="8" s="1"/>
  <c r="L1600" i="8"/>
  <c r="M1600" i="8" s="1"/>
  <c r="L1601" i="8"/>
  <c r="L1602" i="8"/>
  <c r="L1603" i="8"/>
  <c r="L1604" i="8"/>
  <c r="L1605" i="8"/>
  <c r="L1606" i="8"/>
  <c r="L1607" i="8"/>
  <c r="L1608" i="8"/>
  <c r="M1608" i="8" s="1"/>
  <c r="L1609" i="8"/>
  <c r="M1609" i="8" s="1"/>
  <c r="L1610" i="8"/>
  <c r="M1610" i="8" s="1"/>
  <c r="L1611" i="8"/>
  <c r="L1612" i="8"/>
  <c r="L1613" i="8"/>
  <c r="L1614" i="8"/>
  <c r="M1614" i="8" s="1"/>
  <c r="L1615" i="8"/>
  <c r="M1615" i="8" s="1"/>
  <c r="L1616" i="8"/>
  <c r="M1616" i="8" s="1"/>
  <c r="L1617" i="8"/>
  <c r="M1617" i="8" s="1"/>
  <c r="L1618" i="8"/>
  <c r="L1619" i="8"/>
  <c r="L1620" i="8"/>
  <c r="L1621" i="8"/>
  <c r="L1622" i="8"/>
  <c r="L1623" i="8"/>
  <c r="L1624" i="8"/>
  <c r="M1624" i="8" s="1"/>
  <c r="L1625" i="8"/>
  <c r="M1625" i="8" s="1"/>
  <c r="L1626" i="8"/>
  <c r="M1626" i="8" s="1"/>
  <c r="L1627" i="8"/>
  <c r="L1628" i="8"/>
  <c r="M1628" i="8" s="1"/>
  <c r="L1629" i="8"/>
  <c r="L1630" i="8"/>
  <c r="L1631" i="8"/>
  <c r="M1631" i="8" s="1"/>
  <c r="L1632" i="8"/>
  <c r="M1632" i="8" s="1"/>
  <c r="L1633" i="8"/>
  <c r="M1633" i="8" s="1"/>
  <c r="L1634" i="8"/>
  <c r="L1635" i="8"/>
  <c r="L1636" i="8"/>
  <c r="L1637" i="8"/>
  <c r="L1638" i="8"/>
  <c r="L1639" i="8"/>
  <c r="L1640" i="8"/>
  <c r="L1641" i="8"/>
  <c r="M1641" i="8" s="1"/>
  <c r="L1642" i="8"/>
  <c r="M1642" i="8" s="1"/>
  <c r="L1643" i="8"/>
  <c r="M1643" i="8" s="1"/>
  <c r="L1644" i="8"/>
  <c r="M1644" i="8" s="1"/>
  <c r="L1645" i="8"/>
  <c r="L1646" i="8"/>
  <c r="M1646" i="8" s="1"/>
  <c r="L1647" i="8"/>
  <c r="M1647" i="8" s="1"/>
  <c r="L1648" i="8"/>
  <c r="M1648" i="8" s="1"/>
  <c r="L1649" i="8"/>
  <c r="M1649" i="8" s="1"/>
  <c r="L1650" i="8"/>
  <c r="L1651" i="8"/>
  <c r="L1652" i="8"/>
  <c r="L1653" i="8"/>
  <c r="L1654" i="8"/>
  <c r="L1655" i="8"/>
  <c r="L1656" i="8"/>
  <c r="M1656" i="8" s="1"/>
  <c r="M5" i="8"/>
  <c r="M6" i="8"/>
  <c r="M7" i="8"/>
  <c r="M11" i="8"/>
  <c r="M13" i="8"/>
  <c r="M18" i="8"/>
  <c r="M19" i="8"/>
  <c r="M20" i="8"/>
  <c r="M21" i="8"/>
  <c r="M27" i="8"/>
  <c r="M28" i="8"/>
  <c r="M29" i="8"/>
  <c r="M34" i="8"/>
  <c r="M35" i="8"/>
  <c r="M36" i="8"/>
  <c r="M37" i="8"/>
  <c r="M38" i="8"/>
  <c r="M39" i="8"/>
  <c r="M46" i="8"/>
  <c r="M50" i="8"/>
  <c r="M51" i="8"/>
  <c r="M52" i="8"/>
  <c r="M53" i="8"/>
  <c r="M54" i="8"/>
  <c r="M55" i="8"/>
  <c r="M59" i="8"/>
  <c r="M61" i="8"/>
  <c r="M68" i="8"/>
  <c r="M69" i="8"/>
  <c r="M70" i="8"/>
  <c r="M71" i="8"/>
  <c r="M75" i="8"/>
  <c r="M77" i="8"/>
  <c r="M81" i="8"/>
  <c r="M82" i="8"/>
  <c r="M83" i="8"/>
  <c r="M89" i="8"/>
  <c r="M91" i="8"/>
  <c r="M93" i="8"/>
  <c r="M97" i="8"/>
  <c r="M98" i="8"/>
  <c r="M99" i="8"/>
  <c r="M100" i="8"/>
  <c r="M101" i="8"/>
  <c r="M102" i="8"/>
  <c r="M103" i="8"/>
  <c r="M109" i="8"/>
  <c r="M114" i="8"/>
  <c r="M115" i="8"/>
  <c r="M116" i="8"/>
  <c r="M117" i="8"/>
  <c r="M118" i="8"/>
  <c r="M119" i="8"/>
  <c r="M123" i="8"/>
  <c r="M125" i="8"/>
  <c r="M134" i="8"/>
  <c r="M135" i="8"/>
  <c r="M139" i="8"/>
  <c r="M141" i="8"/>
  <c r="M146" i="8"/>
  <c r="M147" i="8"/>
  <c r="M148" i="8"/>
  <c r="M149" i="8"/>
  <c r="M150" i="8"/>
  <c r="M155" i="8"/>
  <c r="M156" i="8"/>
  <c r="M157" i="8"/>
  <c r="M162" i="8"/>
  <c r="M163" i="8"/>
  <c r="M164" i="8"/>
  <c r="M165" i="8"/>
  <c r="M166" i="8"/>
  <c r="M167" i="8"/>
  <c r="M178" i="8"/>
  <c r="M179" i="8"/>
  <c r="M180" i="8"/>
  <c r="M181" i="8"/>
  <c r="M182" i="8"/>
  <c r="M183" i="8"/>
  <c r="M187" i="8"/>
  <c r="M189" i="8"/>
  <c r="M190" i="8"/>
  <c r="M197" i="8"/>
  <c r="M198" i="8"/>
  <c r="M199" i="8"/>
  <c r="M200" i="8"/>
  <c r="M201" i="8"/>
  <c r="M202" i="8"/>
  <c r="M203" i="8"/>
  <c r="M205" i="8"/>
  <c r="M209" i="8"/>
  <c r="M210" i="8"/>
  <c r="M211" i="8"/>
  <c r="M212" i="8"/>
  <c r="M219" i="8"/>
  <c r="M221" i="8"/>
  <c r="M225" i="8"/>
  <c r="M226" i="8"/>
  <c r="M227" i="8"/>
  <c r="M228" i="8"/>
  <c r="M229" i="8"/>
  <c r="M230" i="8"/>
  <c r="M231" i="8"/>
  <c r="M242" i="8"/>
  <c r="M243" i="8"/>
  <c r="M244" i="8"/>
  <c r="M245" i="8"/>
  <c r="M246" i="8"/>
  <c r="M247" i="8"/>
  <c r="M251" i="8"/>
  <c r="M253" i="8"/>
  <c r="M258" i="8"/>
  <c r="M263" i="8"/>
  <c r="M267" i="8"/>
  <c r="M269" i="8"/>
  <c r="M274" i="8"/>
  <c r="M275" i="8"/>
  <c r="M276" i="8"/>
  <c r="M277" i="8"/>
  <c r="M278" i="8"/>
  <c r="M279" i="8"/>
  <c r="M284" i="8"/>
  <c r="M285" i="8"/>
  <c r="M290" i="8"/>
  <c r="M291" i="8"/>
  <c r="M292" i="8"/>
  <c r="M293" i="8"/>
  <c r="M294" i="8"/>
  <c r="M295" i="8"/>
  <c r="M299" i="8"/>
  <c r="M307" i="8"/>
  <c r="M308" i="8"/>
  <c r="M309" i="8"/>
  <c r="M310" i="8"/>
  <c r="M311" i="8"/>
  <c r="M315" i="8"/>
  <c r="M317" i="8"/>
  <c r="M318" i="8"/>
  <c r="M321" i="8"/>
  <c r="M326" i="8"/>
  <c r="M327" i="8"/>
  <c r="M331" i="8"/>
  <c r="M333" i="8"/>
  <c r="M337" i="8"/>
  <c r="M338" i="8"/>
  <c r="M339" i="8"/>
  <c r="M340" i="8"/>
  <c r="M341" i="8"/>
  <c r="M347" i="8"/>
  <c r="M349" i="8"/>
  <c r="M353" i="8"/>
  <c r="M354" i="8"/>
  <c r="M355" i="8"/>
  <c r="M356" i="8"/>
  <c r="M357" i="8"/>
  <c r="M358" i="8"/>
  <c r="M359" i="8"/>
  <c r="M371" i="8"/>
  <c r="M372" i="8"/>
  <c r="M373" i="8"/>
  <c r="M374" i="8"/>
  <c r="M375" i="8"/>
  <c r="M379" i="8"/>
  <c r="M381" i="8"/>
  <c r="M386" i="8"/>
  <c r="M387" i="8"/>
  <c r="M395" i="8"/>
  <c r="M397" i="8"/>
  <c r="M402" i="8"/>
  <c r="M403" i="8"/>
  <c r="M404" i="8"/>
  <c r="M405" i="8"/>
  <c r="M406" i="8"/>
  <c r="M407" i="8"/>
  <c r="M413" i="8"/>
  <c r="M418" i="8"/>
  <c r="M419" i="8"/>
  <c r="M420" i="8"/>
  <c r="M421" i="8"/>
  <c r="M422" i="8"/>
  <c r="M423" i="8"/>
  <c r="M427" i="8"/>
  <c r="M428" i="8"/>
  <c r="M436" i="8"/>
  <c r="M437" i="8"/>
  <c r="M438" i="8"/>
  <c r="M439" i="8"/>
  <c r="M443" i="8"/>
  <c r="M445" i="8"/>
  <c r="M446" i="8"/>
  <c r="M449" i="8"/>
  <c r="M450" i="8"/>
  <c r="M455" i="8"/>
  <c r="M459" i="8"/>
  <c r="M461" i="8"/>
  <c r="M465" i="8"/>
  <c r="M466" i="8"/>
  <c r="M467" i="8"/>
  <c r="M468" i="8"/>
  <c r="M469" i="8"/>
  <c r="M470" i="8"/>
  <c r="M475" i="8"/>
  <c r="M477" i="8"/>
  <c r="M481" i="8"/>
  <c r="M482" i="8"/>
  <c r="M483" i="8"/>
  <c r="M484" i="8"/>
  <c r="M485" i="8"/>
  <c r="M486" i="8"/>
  <c r="M487" i="8"/>
  <c r="M500" i="8"/>
  <c r="M501" i="8"/>
  <c r="M502" i="8"/>
  <c r="M503" i="8"/>
  <c r="M507" i="8"/>
  <c r="M509" i="8"/>
  <c r="M514" i="8"/>
  <c r="M515" i="8"/>
  <c r="M516" i="8"/>
  <c r="M521" i="8"/>
  <c r="M522" i="8"/>
  <c r="M523" i="8"/>
  <c r="M525" i="8"/>
  <c r="M530" i="8"/>
  <c r="M531" i="8"/>
  <c r="M532" i="8"/>
  <c r="M533" i="8"/>
  <c r="M534" i="8"/>
  <c r="M535" i="8"/>
  <c r="M546" i="8"/>
  <c r="M547" i="8"/>
  <c r="M548" i="8"/>
  <c r="M549" i="8"/>
  <c r="M550" i="8"/>
  <c r="M551" i="8"/>
  <c r="M555" i="8"/>
  <c r="M556" i="8"/>
  <c r="M557" i="8"/>
  <c r="M565" i="8"/>
  <c r="M566" i="8"/>
  <c r="M567" i="8"/>
  <c r="M571" i="8"/>
  <c r="M573" i="8"/>
  <c r="M574" i="8"/>
  <c r="M577" i="8"/>
  <c r="M578" i="8"/>
  <c r="M579" i="8"/>
  <c r="M587" i="8"/>
  <c r="M589" i="8"/>
  <c r="M593" i="8"/>
  <c r="M594" i="8"/>
  <c r="M595" i="8"/>
  <c r="M596" i="8"/>
  <c r="M597" i="8"/>
  <c r="M598" i="8"/>
  <c r="M599" i="8"/>
  <c r="M605" i="8"/>
  <c r="M609" i="8"/>
  <c r="M610" i="8"/>
  <c r="M611" i="8"/>
  <c r="M612" i="8"/>
  <c r="M613" i="8"/>
  <c r="M614" i="8"/>
  <c r="M615" i="8"/>
  <c r="M619" i="8"/>
  <c r="M629" i="8"/>
  <c r="M630" i="8"/>
  <c r="M631" i="8"/>
  <c r="M633" i="8"/>
  <c r="M635" i="8"/>
  <c r="M637" i="8"/>
  <c r="M642" i="8"/>
  <c r="M643" i="8"/>
  <c r="M644" i="8"/>
  <c r="M645" i="8"/>
  <c r="M651" i="8"/>
  <c r="M653" i="8"/>
  <c r="M658" i="8"/>
  <c r="M659" i="8"/>
  <c r="M660" i="8"/>
  <c r="M661" i="8"/>
  <c r="M662" i="8"/>
  <c r="M663" i="8"/>
  <c r="M675" i="8"/>
  <c r="M676" i="8"/>
  <c r="M677" i="8"/>
  <c r="M678" i="8"/>
  <c r="M679" i="8"/>
  <c r="M683" i="8"/>
  <c r="M684" i="8"/>
  <c r="M685" i="8"/>
  <c r="M686" i="8"/>
  <c r="M694" i="8"/>
  <c r="M695" i="8"/>
  <c r="M699" i="8"/>
  <c r="M701" i="8"/>
  <c r="M702" i="8"/>
  <c r="M705" i="8"/>
  <c r="M706" i="8"/>
  <c r="M707" i="8"/>
  <c r="M708" i="8"/>
  <c r="M715" i="8"/>
  <c r="M717" i="8"/>
  <c r="M721" i="8"/>
  <c r="M722" i="8"/>
  <c r="M723" i="8"/>
  <c r="M724" i="8"/>
  <c r="M725" i="8"/>
  <c r="M726" i="8"/>
  <c r="M727" i="8"/>
  <c r="M737" i="8"/>
  <c r="M738" i="8"/>
  <c r="M739" i="8"/>
  <c r="M740" i="8"/>
  <c r="M741" i="8"/>
  <c r="M742" i="8"/>
  <c r="M743" i="8"/>
  <c r="M745" i="8"/>
  <c r="M746" i="8"/>
  <c r="M747" i="8"/>
  <c r="M749" i="8"/>
  <c r="M758" i="8"/>
  <c r="M759" i="8"/>
  <c r="M763" i="8"/>
  <c r="M765" i="8"/>
  <c r="M770" i="8"/>
  <c r="M771" i="8"/>
  <c r="M772" i="8"/>
  <c r="M773" i="8"/>
  <c r="M774" i="8"/>
  <c r="M779" i="8"/>
  <c r="M781" i="8"/>
  <c r="M786" i="8"/>
  <c r="M787" i="8"/>
  <c r="M788" i="8"/>
  <c r="M789" i="8"/>
  <c r="M790" i="8"/>
  <c r="M791" i="8"/>
  <c r="M795" i="8"/>
  <c r="M804" i="8"/>
  <c r="M805" i="8"/>
  <c r="M806" i="8"/>
  <c r="M807" i="8"/>
  <c r="M811" i="8"/>
  <c r="M812" i="8"/>
  <c r="M813" i="8"/>
  <c r="M814" i="8"/>
  <c r="M818" i="8"/>
  <c r="M823" i="8"/>
  <c r="M827" i="8"/>
  <c r="M829" i="8"/>
  <c r="M833" i="8"/>
  <c r="M834" i="8"/>
  <c r="M835" i="8"/>
  <c r="M836" i="8"/>
  <c r="M837" i="8"/>
  <c r="M843" i="8"/>
  <c r="M844" i="8"/>
  <c r="M845" i="8"/>
  <c r="M849" i="8"/>
  <c r="M850" i="8"/>
  <c r="M851" i="8"/>
  <c r="M852" i="8"/>
  <c r="M853" i="8"/>
  <c r="M854" i="8"/>
  <c r="M855" i="8"/>
  <c r="M865" i="8"/>
  <c r="M866" i="8"/>
  <c r="M867" i="8"/>
  <c r="M868" i="8"/>
  <c r="M869" i="8"/>
  <c r="M870" i="8"/>
  <c r="M871" i="8"/>
  <c r="M875" i="8"/>
  <c r="M885" i="8"/>
  <c r="M886" i="8"/>
  <c r="M887" i="8"/>
  <c r="M891" i="8"/>
  <c r="M893" i="8"/>
  <c r="M898" i="8"/>
  <c r="M899" i="8"/>
  <c r="M900" i="8"/>
  <c r="M901" i="8"/>
  <c r="M907" i="8"/>
  <c r="M909" i="8"/>
  <c r="M914" i="8"/>
  <c r="M915" i="8"/>
  <c r="M916" i="8"/>
  <c r="M917" i="8"/>
  <c r="M918" i="8"/>
  <c r="M919" i="8"/>
  <c r="M931" i="8"/>
  <c r="M932" i="8"/>
  <c r="M933" i="8"/>
  <c r="M934" i="8"/>
  <c r="M935" i="8"/>
  <c r="M939" i="8"/>
  <c r="M940" i="8"/>
  <c r="M941" i="8"/>
  <c r="M942" i="8"/>
  <c r="M950" i="8"/>
  <c r="M951" i="8"/>
  <c r="M955" i="8"/>
  <c r="M957" i="8"/>
  <c r="M958" i="8"/>
  <c r="M961" i="8"/>
  <c r="M962" i="8"/>
  <c r="M963" i="8"/>
  <c r="M964" i="8"/>
  <c r="M971" i="8"/>
  <c r="M972" i="8"/>
  <c r="M973" i="8"/>
  <c r="M977" i="8"/>
  <c r="M978" i="8"/>
  <c r="M979" i="8"/>
  <c r="M980" i="8"/>
  <c r="M981" i="8"/>
  <c r="M982" i="8"/>
  <c r="M983" i="8"/>
  <c r="M989" i="8"/>
  <c r="M990" i="8"/>
  <c r="M993" i="8"/>
  <c r="M994" i="8"/>
  <c r="M995" i="8"/>
  <c r="M996" i="8"/>
  <c r="M997" i="8"/>
  <c r="M998" i="8"/>
  <c r="M999" i="8"/>
  <c r="M1012" i="8"/>
  <c r="M1013" i="8"/>
  <c r="M1014" i="8"/>
  <c r="M1015" i="8"/>
  <c r="M1019" i="8"/>
  <c r="M1021" i="8"/>
  <c r="M1026" i="8"/>
  <c r="M1027" i="8"/>
  <c r="M1028" i="8"/>
  <c r="M1035" i="8"/>
  <c r="M1037" i="8"/>
  <c r="M1042" i="8"/>
  <c r="M1043" i="8"/>
  <c r="M1044" i="8"/>
  <c r="M1045" i="8"/>
  <c r="M1046" i="8"/>
  <c r="M1047" i="8"/>
  <c r="M1058" i="8"/>
  <c r="M1059" i="8"/>
  <c r="M1060" i="8"/>
  <c r="M1061" i="8"/>
  <c r="M1062" i="8"/>
  <c r="M1063" i="8"/>
  <c r="M1067" i="8"/>
  <c r="M1069" i="8"/>
  <c r="M1077" i="8"/>
  <c r="M1078" i="8"/>
  <c r="M1079" i="8"/>
  <c r="M1083" i="8"/>
  <c r="M1084" i="8"/>
  <c r="M1085" i="8"/>
  <c r="M1086" i="8"/>
  <c r="M1089" i="8"/>
  <c r="M1090" i="8"/>
  <c r="M1095" i="8"/>
  <c r="M1099" i="8"/>
  <c r="M1101" i="8"/>
  <c r="M1106" i="8"/>
  <c r="M1107" i="8"/>
  <c r="M1108" i="8"/>
  <c r="M1115" i="8"/>
  <c r="M1117" i="8"/>
  <c r="M1121" i="8"/>
  <c r="M1122" i="8"/>
  <c r="M1123" i="8"/>
  <c r="M1124" i="8"/>
  <c r="M1125" i="8"/>
  <c r="M1126" i="8"/>
  <c r="M1127" i="8"/>
  <c r="M1133" i="8"/>
  <c r="M1138" i="8"/>
  <c r="M1139" i="8"/>
  <c r="M1140" i="8"/>
  <c r="M1141" i="8"/>
  <c r="M1142" i="8"/>
  <c r="M1143" i="8"/>
  <c r="M1147" i="8"/>
  <c r="M1157" i="8"/>
  <c r="M1158" i="8"/>
  <c r="M1159" i="8"/>
  <c r="M1163" i="8"/>
  <c r="M1165" i="8"/>
  <c r="M1170" i="8"/>
  <c r="M1171" i="8"/>
  <c r="M1172" i="8"/>
  <c r="M1173" i="8"/>
  <c r="M1179" i="8"/>
  <c r="M1180" i="8"/>
  <c r="M1181" i="8"/>
  <c r="M1186" i="8"/>
  <c r="M1187" i="8"/>
  <c r="M1188" i="8"/>
  <c r="M1189" i="8"/>
  <c r="M1190" i="8"/>
  <c r="M1191" i="8"/>
  <c r="M1198" i="8"/>
  <c r="M1202" i="8"/>
  <c r="M1203" i="8"/>
  <c r="M1204" i="8"/>
  <c r="M1205" i="8"/>
  <c r="M1206" i="8"/>
  <c r="M1207" i="8"/>
  <c r="M1211" i="8"/>
  <c r="M1212" i="8"/>
  <c r="M1219" i="8"/>
  <c r="M1220" i="8"/>
  <c r="M1221" i="8"/>
  <c r="M1222" i="8"/>
  <c r="M1223" i="8"/>
  <c r="M1227" i="8"/>
  <c r="M1228" i="8"/>
  <c r="M1229" i="8"/>
  <c r="M1237" i="8"/>
  <c r="M1238" i="8"/>
  <c r="M1239" i="8"/>
  <c r="M1243" i="8"/>
  <c r="M1245" i="8"/>
  <c r="M1246" i="8"/>
  <c r="M1250" i="8"/>
  <c r="M1251" i="8"/>
  <c r="M1259" i="8"/>
  <c r="M1261" i="8"/>
  <c r="M1265" i="8"/>
  <c r="M1266" i="8"/>
  <c r="M1267" i="8"/>
  <c r="M1268" i="8"/>
  <c r="M1269" i="8"/>
  <c r="M1270" i="8"/>
  <c r="M1271" i="8"/>
  <c r="M1277" i="8"/>
  <c r="M1282" i="8"/>
  <c r="M1283" i="8"/>
  <c r="M1284" i="8"/>
  <c r="M1285" i="8"/>
  <c r="M1286" i="8"/>
  <c r="M1287" i="8"/>
  <c r="M1291" i="8"/>
  <c r="M1293" i="8"/>
  <c r="M1302" i="8"/>
  <c r="M1303" i="8"/>
  <c r="M1309" i="8"/>
  <c r="M1314" i="8"/>
  <c r="M1315" i="8"/>
  <c r="M1316" i="8"/>
  <c r="M1317" i="8"/>
  <c r="M1323" i="8"/>
  <c r="M1324" i="8"/>
  <c r="M1325" i="8"/>
  <c r="M1329" i="8"/>
  <c r="M1330" i="8"/>
  <c r="M1331" i="8"/>
  <c r="M1332" i="8"/>
  <c r="M1333" i="8"/>
  <c r="M1334" i="8"/>
  <c r="M1335" i="8"/>
  <c r="M1341" i="8"/>
  <c r="M1342" i="8"/>
  <c r="M1345" i="8"/>
  <c r="M1346" i="8"/>
  <c r="M1347" i="8"/>
  <c r="M1348" i="8"/>
  <c r="M1349" i="8"/>
  <c r="M1350" i="8"/>
  <c r="M1351" i="8"/>
  <c r="M1358" i="8"/>
  <c r="M1362" i="8"/>
  <c r="M1363" i="8"/>
  <c r="M1364" i="8"/>
  <c r="M1365" i="8"/>
  <c r="M1366" i="8"/>
  <c r="M1367" i="8"/>
  <c r="M1371" i="8"/>
  <c r="M1379" i="8"/>
  <c r="M1380" i="8"/>
  <c r="M1381" i="8"/>
  <c r="M1382" i="8"/>
  <c r="M1383" i="8"/>
  <c r="M1387" i="8"/>
  <c r="M1389" i="8"/>
  <c r="M1394" i="8"/>
  <c r="M1399" i="8"/>
  <c r="M1405" i="8"/>
  <c r="M1410" i="8"/>
  <c r="M1411" i="8"/>
  <c r="M1412" i="8"/>
  <c r="M1413" i="8"/>
  <c r="M1414" i="8"/>
  <c r="M1415" i="8"/>
  <c r="M1421" i="8"/>
  <c r="M1426" i="8"/>
  <c r="M1427" i="8"/>
  <c r="M1428" i="8"/>
  <c r="M1429" i="8"/>
  <c r="M1430" i="8"/>
  <c r="M1431" i="8"/>
  <c r="M1445" i="8"/>
  <c r="M1446" i="8"/>
  <c r="M1447" i="8"/>
  <c r="M1451" i="8"/>
  <c r="M1452" i="8"/>
  <c r="M1453" i="8"/>
  <c r="M1458" i="8"/>
  <c r="M1463" i="8"/>
  <c r="M1467" i="8"/>
  <c r="M1468" i="8"/>
  <c r="M1469" i="8"/>
  <c r="M1474" i="8"/>
  <c r="M1475" i="8"/>
  <c r="M1476" i="8"/>
  <c r="M1483" i="8"/>
  <c r="M1484" i="8"/>
  <c r="M1485" i="8"/>
  <c r="M1486" i="8"/>
  <c r="M1490" i="8"/>
  <c r="M1491" i="8"/>
  <c r="M1492" i="8"/>
  <c r="M1493" i="8"/>
  <c r="M1494" i="8"/>
  <c r="M1499" i="8"/>
  <c r="M1501" i="8"/>
  <c r="M1506" i="8"/>
  <c r="M1507" i="8"/>
  <c r="M1508" i="8"/>
  <c r="M1509" i="8"/>
  <c r="M1510" i="8"/>
  <c r="M1511" i="8"/>
  <c r="M1522" i="8"/>
  <c r="M1523" i="8"/>
  <c r="M1524" i="8"/>
  <c r="M1525" i="8"/>
  <c r="M1526" i="8"/>
  <c r="M1527" i="8"/>
  <c r="M1531" i="8"/>
  <c r="M1533" i="8"/>
  <c r="M1538" i="8"/>
  <c r="M1543" i="8"/>
  <c r="M1544" i="8"/>
  <c r="M1547" i="8"/>
  <c r="M1549" i="8"/>
  <c r="M1554" i="8"/>
  <c r="M1555" i="8"/>
  <c r="M1556" i="8"/>
  <c r="M1557" i="8"/>
  <c r="M1558" i="8"/>
  <c r="M1559" i="8"/>
  <c r="M1564" i="8"/>
  <c r="M1565" i="8"/>
  <c r="M1570" i="8"/>
  <c r="M1571" i="8"/>
  <c r="M1572" i="8"/>
  <c r="M1573" i="8"/>
  <c r="M1574" i="8"/>
  <c r="M1575" i="8"/>
  <c r="M1577" i="8"/>
  <c r="M1579" i="8"/>
  <c r="M1586" i="8"/>
  <c r="M1587" i="8"/>
  <c r="M1588" i="8"/>
  <c r="M1589" i="8"/>
  <c r="M1590" i="8"/>
  <c r="M1591" i="8"/>
  <c r="M1595" i="8"/>
  <c r="M1596" i="8"/>
  <c r="M1597" i="8"/>
  <c r="M1604" i="8"/>
  <c r="M1605" i="8"/>
  <c r="M1606" i="8"/>
  <c r="M1607" i="8"/>
  <c r="M1611" i="8"/>
  <c r="M1612" i="8"/>
  <c r="M1613" i="8"/>
  <c r="M1622" i="8"/>
  <c r="M1623" i="8"/>
  <c r="M1627" i="8"/>
  <c r="M1629" i="8"/>
  <c r="M1630" i="8"/>
  <c r="M1634" i="8"/>
  <c r="M1635" i="8"/>
  <c r="M1636" i="8"/>
  <c r="M1645" i="8"/>
  <c r="M1650" i="8"/>
  <c r="M1651" i="8"/>
  <c r="M1652" i="8"/>
  <c r="M1653" i="8"/>
  <c r="M1654" i="8"/>
  <c r="M1655" i="8"/>
  <c r="N2" i="8"/>
  <c r="N3" i="8"/>
  <c r="N4" i="8"/>
  <c r="N5" i="8"/>
  <c r="N6" i="8"/>
  <c r="N7" i="8"/>
  <c r="N8" i="8"/>
  <c r="N9" i="8"/>
  <c r="N10" i="8"/>
  <c r="N11" i="8"/>
  <c r="N12" i="8"/>
  <c r="N13" i="8"/>
  <c r="N14" i="8"/>
  <c r="N15" i="8"/>
  <c r="N16" i="8"/>
  <c r="N17" i="8"/>
  <c r="N18" i="8"/>
  <c r="N19" i="8"/>
  <c r="N20" i="8"/>
  <c r="N21" i="8"/>
  <c r="N22" i="8"/>
  <c r="N23" i="8"/>
  <c r="N24" i="8"/>
  <c r="N25" i="8"/>
  <c r="N26" i="8"/>
  <c r="N27" i="8"/>
  <c r="N28" i="8"/>
  <c r="N29" i="8"/>
  <c r="N30" i="8"/>
  <c r="N31" i="8"/>
  <c r="N32" i="8"/>
  <c r="N33" i="8"/>
  <c r="N34" i="8"/>
  <c r="N35" i="8"/>
  <c r="N36" i="8"/>
  <c r="N37" i="8"/>
  <c r="N38" i="8"/>
  <c r="N39" i="8"/>
  <c r="N40" i="8"/>
  <c r="N41" i="8"/>
  <c r="N42" i="8"/>
  <c r="N43" i="8"/>
  <c r="N44" i="8"/>
  <c r="N45" i="8"/>
  <c r="N46" i="8"/>
  <c r="N47" i="8"/>
  <c r="N48" i="8"/>
  <c r="N49" i="8"/>
  <c r="N50" i="8"/>
  <c r="N51" i="8"/>
  <c r="N52" i="8"/>
  <c r="N53" i="8"/>
  <c r="N54" i="8"/>
  <c r="N55" i="8"/>
  <c r="N56" i="8"/>
  <c r="N57" i="8"/>
  <c r="N58" i="8"/>
  <c r="N59" i="8"/>
  <c r="N60" i="8"/>
  <c r="N61" i="8"/>
  <c r="N62" i="8"/>
  <c r="N63" i="8"/>
  <c r="N64" i="8"/>
  <c r="N65" i="8"/>
  <c r="N66" i="8"/>
  <c r="N67" i="8"/>
  <c r="N68" i="8"/>
  <c r="N69" i="8"/>
  <c r="N70" i="8"/>
  <c r="N71" i="8"/>
  <c r="N72" i="8"/>
  <c r="N73" i="8"/>
  <c r="N74" i="8"/>
  <c r="N75" i="8"/>
  <c r="N76" i="8"/>
  <c r="N77" i="8"/>
  <c r="N78" i="8"/>
  <c r="N79" i="8"/>
  <c r="N80" i="8"/>
  <c r="N81" i="8"/>
  <c r="N82" i="8"/>
  <c r="N83" i="8"/>
  <c r="N84" i="8"/>
  <c r="N85" i="8"/>
  <c r="N86" i="8"/>
  <c r="N87" i="8"/>
  <c r="N88" i="8"/>
  <c r="N89" i="8"/>
  <c r="N90" i="8"/>
  <c r="N91" i="8"/>
  <c r="N92" i="8"/>
  <c r="N93" i="8"/>
  <c r="N94" i="8"/>
  <c r="N95" i="8"/>
  <c r="N96" i="8"/>
  <c r="N97" i="8"/>
  <c r="N98" i="8"/>
  <c r="N99" i="8"/>
  <c r="N100" i="8"/>
  <c r="N101" i="8"/>
  <c r="N102" i="8"/>
  <c r="N103" i="8"/>
  <c r="N104" i="8"/>
  <c r="N105" i="8"/>
  <c r="N106" i="8"/>
  <c r="N107" i="8"/>
  <c r="N108" i="8"/>
  <c r="N109" i="8"/>
  <c r="N110" i="8"/>
  <c r="N111" i="8"/>
  <c r="N112" i="8"/>
  <c r="N113" i="8"/>
  <c r="N114" i="8"/>
  <c r="N115" i="8"/>
  <c r="N116" i="8"/>
  <c r="N117" i="8"/>
  <c r="N118" i="8"/>
  <c r="N119" i="8"/>
  <c r="N120" i="8"/>
  <c r="N121" i="8"/>
  <c r="N122" i="8"/>
  <c r="N123" i="8"/>
  <c r="N124" i="8"/>
  <c r="N125" i="8"/>
  <c r="N126" i="8"/>
  <c r="N127" i="8"/>
  <c r="N128" i="8"/>
  <c r="N129" i="8"/>
  <c r="N130" i="8"/>
  <c r="N131" i="8"/>
  <c r="N132" i="8"/>
  <c r="N133" i="8"/>
  <c r="N134" i="8"/>
  <c r="N135" i="8"/>
  <c r="N136" i="8"/>
  <c r="N137" i="8"/>
  <c r="N138" i="8"/>
  <c r="N139" i="8"/>
  <c r="N140" i="8"/>
  <c r="N141" i="8"/>
  <c r="N142" i="8"/>
  <c r="N143" i="8"/>
  <c r="N144" i="8"/>
  <c r="N145" i="8"/>
  <c r="N146" i="8"/>
  <c r="N147" i="8"/>
  <c r="N148" i="8"/>
  <c r="N149" i="8"/>
  <c r="N150" i="8"/>
  <c r="N151" i="8"/>
  <c r="N152" i="8"/>
  <c r="N153" i="8"/>
  <c r="N154" i="8"/>
  <c r="N155" i="8"/>
  <c r="N156" i="8"/>
  <c r="N157" i="8"/>
  <c r="N158" i="8"/>
  <c r="N159" i="8"/>
  <c r="N160" i="8"/>
  <c r="N161" i="8"/>
  <c r="N162" i="8"/>
  <c r="N163" i="8"/>
  <c r="N164" i="8"/>
  <c r="N165" i="8"/>
  <c r="N166" i="8"/>
  <c r="N167" i="8"/>
  <c r="N168" i="8"/>
  <c r="N169" i="8"/>
  <c r="N170" i="8"/>
  <c r="N171" i="8"/>
  <c r="N172" i="8"/>
  <c r="N173" i="8"/>
  <c r="N174" i="8"/>
  <c r="N175" i="8"/>
  <c r="N176" i="8"/>
  <c r="N177" i="8"/>
  <c r="N178" i="8"/>
  <c r="N179" i="8"/>
  <c r="N180" i="8"/>
  <c r="N181" i="8"/>
  <c r="N182" i="8"/>
  <c r="N183" i="8"/>
  <c r="N184" i="8"/>
  <c r="N185" i="8"/>
  <c r="N186" i="8"/>
  <c r="N187" i="8"/>
  <c r="N188" i="8"/>
  <c r="N189" i="8"/>
  <c r="N190" i="8"/>
  <c r="N191" i="8"/>
  <c r="N192" i="8"/>
  <c r="N193" i="8"/>
  <c r="N194" i="8"/>
  <c r="N195" i="8"/>
  <c r="N196" i="8"/>
  <c r="N197" i="8"/>
  <c r="N198" i="8"/>
  <c r="N199" i="8"/>
  <c r="N200" i="8"/>
  <c r="N201" i="8"/>
  <c r="N202" i="8"/>
  <c r="N203" i="8"/>
  <c r="N204" i="8"/>
  <c r="N205" i="8"/>
  <c r="N206" i="8"/>
  <c r="N207" i="8"/>
  <c r="N208" i="8"/>
  <c r="N209" i="8"/>
  <c r="N210" i="8"/>
  <c r="N211" i="8"/>
  <c r="N212" i="8"/>
  <c r="N213" i="8"/>
  <c r="N214" i="8"/>
  <c r="N215" i="8"/>
  <c r="N216" i="8"/>
  <c r="N217" i="8"/>
  <c r="N218" i="8"/>
  <c r="N219" i="8"/>
  <c r="N220" i="8"/>
  <c r="N221" i="8"/>
  <c r="N222" i="8"/>
  <c r="N223" i="8"/>
  <c r="N224" i="8"/>
  <c r="N225" i="8"/>
  <c r="N226" i="8"/>
  <c r="N227" i="8"/>
  <c r="N228" i="8"/>
  <c r="N229" i="8"/>
  <c r="N230" i="8"/>
  <c r="N231" i="8"/>
  <c r="N232" i="8"/>
  <c r="N233" i="8"/>
  <c r="N234" i="8"/>
  <c r="N235" i="8"/>
  <c r="N236" i="8"/>
  <c r="N237" i="8"/>
  <c r="N238" i="8"/>
  <c r="N239" i="8"/>
  <c r="N240" i="8"/>
  <c r="N241" i="8"/>
  <c r="N242" i="8"/>
  <c r="N243" i="8"/>
  <c r="N244" i="8"/>
  <c r="N245" i="8"/>
  <c r="N246" i="8"/>
  <c r="N247" i="8"/>
  <c r="N248" i="8"/>
  <c r="N249" i="8"/>
  <c r="N250" i="8"/>
  <c r="N251" i="8"/>
  <c r="N252" i="8"/>
  <c r="N253" i="8"/>
  <c r="N254" i="8"/>
  <c r="N255" i="8"/>
  <c r="N256" i="8"/>
  <c r="N257" i="8"/>
  <c r="N258" i="8"/>
  <c r="N259" i="8"/>
  <c r="N260" i="8"/>
  <c r="N261" i="8"/>
  <c r="N262" i="8"/>
  <c r="N263" i="8"/>
  <c r="N264" i="8"/>
  <c r="N265" i="8"/>
  <c r="N266" i="8"/>
  <c r="N267" i="8"/>
  <c r="N268" i="8"/>
  <c r="N269" i="8"/>
  <c r="N270" i="8"/>
  <c r="N271" i="8"/>
  <c r="N272" i="8"/>
  <c r="N273" i="8"/>
  <c r="N274" i="8"/>
  <c r="N275" i="8"/>
  <c r="N276" i="8"/>
  <c r="N277" i="8"/>
  <c r="N278" i="8"/>
  <c r="N279" i="8"/>
  <c r="N280" i="8"/>
  <c r="N281" i="8"/>
  <c r="N282" i="8"/>
  <c r="N283" i="8"/>
  <c r="N284" i="8"/>
  <c r="N285" i="8"/>
  <c r="N286" i="8"/>
  <c r="N287" i="8"/>
  <c r="N288" i="8"/>
  <c r="N289" i="8"/>
  <c r="N290" i="8"/>
  <c r="N291" i="8"/>
  <c r="N292" i="8"/>
  <c r="N293" i="8"/>
  <c r="N294" i="8"/>
  <c r="N295" i="8"/>
  <c r="N296" i="8"/>
  <c r="N297" i="8"/>
  <c r="N298" i="8"/>
  <c r="N299" i="8"/>
  <c r="N300" i="8"/>
  <c r="N301" i="8"/>
  <c r="N302" i="8"/>
  <c r="N303" i="8"/>
  <c r="N304" i="8"/>
  <c r="N305" i="8"/>
  <c r="N306" i="8"/>
  <c r="N307" i="8"/>
  <c r="N308" i="8"/>
  <c r="N309" i="8"/>
  <c r="N310" i="8"/>
  <c r="N311" i="8"/>
  <c r="N312" i="8"/>
  <c r="N313" i="8"/>
  <c r="N314" i="8"/>
  <c r="N315" i="8"/>
  <c r="N316" i="8"/>
  <c r="N317" i="8"/>
  <c r="N318" i="8"/>
  <c r="N319" i="8"/>
  <c r="N320" i="8"/>
  <c r="N321" i="8"/>
  <c r="N322" i="8"/>
  <c r="N323" i="8"/>
  <c r="N324" i="8"/>
  <c r="N325" i="8"/>
  <c r="N326" i="8"/>
  <c r="N327" i="8"/>
  <c r="N328" i="8"/>
  <c r="N329" i="8"/>
  <c r="N330" i="8"/>
  <c r="N331" i="8"/>
  <c r="N332" i="8"/>
  <c r="N333" i="8"/>
  <c r="N334" i="8"/>
  <c r="N335" i="8"/>
  <c r="N336" i="8"/>
  <c r="N337" i="8"/>
  <c r="N338" i="8"/>
  <c r="N339" i="8"/>
  <c r="N340" i="8"/>
  <c r="N341" i="8"/>
  <c r="N342" i="8"/>
  <c r="N343" i="8"/>
  <c r="N344" i="8"/>
  <c r="N345" i="8"/>
  <c r="N346" i="8"/>
  <c r="N347" i="8"/>
  <c r="N348" i="8"/>
  <c r="N349" i="8"/>
  <c r="N350" i="8"/>
  <c r="N351" i="8"/>
  <c r="N352" i="8"/>
  <c r="N353" i="8"/>
  <c r="N354" i="8"/>
  <c r="N355" i="8"/>
  <c r="N356" i="8"/>
  <c r="N357" i="8"/>
  <c r="N358" i="8"/>
  <c r="N359" i="8"/>
  <c r="N360" i="8"/>
  <c r="N361" i="8"/>
  <c r="N362" i="8"/>
  <c r="N363" i="8"/>
  <c r="N364" i="8"/>
  <c r="N365" i="8"/>
  <c r="N366" i="8"/>
  <c r="N367" i="8"/>
  <c r="N368" i="8"/>
  <c r="N369" i="8"/>
  <c r="N370" i="8"/>
  <c r="N371" i="8"/>
  <c r="N372" i="8"/>
  <c r="N373" i="8"/>
  <c r="N374" i="8"/>
  <c r="N375" i="8"/>
  <c r="N376" i="8"/>
  <c r="N377" i="8"/>
  <c r="N378" i="8"/>
  <c r="N379" i="8"/>
  <c r="N380" i="8"/>
  <c r="N381" i="8"/>
  <c r="N382" i="8"/>
  <c r="N383" i="8"/>
  <c r="N384" i="8"/>
  <c r="N385" i="8"/>
  <c r="N386" i="8"/>
  <c r="N387" i="8"/>
  <c r="N388" i="8"/>
  <c r="N389" i="8"/>
  <c r="N390" i="8"/>
  <c r="N391" i="8"/>
  <c r="N392" i="8"/>
  <c r="N393" i="8"/>
  <c r="N394" i="8"/>
  <c r="N395" i="8"/>
  <c r="N396" i="8"/>
  <c r="N397" i="8"/>
  <c r="N398" i="8"/>
  <c r="N399" i="8"/>
  <c r="N400" i="8"/>
  <c r="N401" i="8"/>
  <c r="N402" i="8"/>
  <c r="N403" i="8"/>
  <c r="N404" i="8"/>
  <c r="N405" i="8"/>
  <c r="N406" i="8"/>
  <c r="N407" i="8"/>
  <c r="N408" i="8"/>
  <c r="N409" i="8"/>
  <c r="N410" i="8"/>
  <c r="N411" i="8"/>
  <c r="N412" i="8"/>
  <c r="N413" i="8"/>
  <c r="N414" i="8"/>
  <c r="N415" i="8"/>
  <c r="N416" i="8"/>
  <c r="N417" i="8"/>
  <c r="N418" i="8"/>
  <c r="N419" i="8"/>
  <c r="N420" i="8"/>
  <c r="N421" i="8"/>
  <c r="N422" i="8"/>
  <c r="N423" i="8"/>
  <c r="N424" i="8"/>
  <c r="N425" i="8"/>
  <c r="N426" i="8"/>
  <c r="N427" i="8"/>
  <c r="N428" i="8"/>
  <c r="N429" i="8"/>
  <c r="N430" i="8"/>
  <c r="N431" i="8"/>
  <c r="N432" i="8"/>
  <c r="N433" i="8"/>
  <c r="N434" i="8"/>
  <c r="N435" i="8"/>
  <c r="N436" i="8"/>
  <c r="N437" i="8"/>
  <c r="N438" i="8"/>
  <c r="N439" i="8"/>
  <c r="N440" i="8"/>
  <c r="N441" i="8"/>
  <c r="N442" i="8"/>
  <c r="N443" i="8"/>
  <c r="N444" i="8"/>
  <c r="N445" i="8"/>
  <c r="N446" i="8"/>
  <c r="N447" i="8"/>
  <c r="N448" i="8"/>
  <c r="N449" i="8"/>
  <c r="N450" i="8"/>
  <c r="N451" i="8"/>
  <c r="N452" i="8"/>
  <c r="N453" i="8"/>
  <c r="N454" i="8"/>
  <c r="N455" i="8"/>
  <c r="N456" i="8"/>
  <c r="N457" i="8"/>
  <c r="N458" i="8"/>
  <c r="N459" i="8"/>
  <c r="N460" i="8"/>
  <c r="N461" i="8"/>
  <c r="N462" i="8"/>
  <c r="N463" i="8"/>
  <c r="N464" i="8"/>
  <c r="N465" i="8"/>
  <c r="N466" i="8"/>
  <c r="N467" i="8"/>
  <c r="N468" i="8"/>
  <c r="N469" i="8"/>
  <c r="N470" i="8"/>
  <c r="N471" i="8"/>
  <c r="N472" i="8"/>
  <c r="N473" i="8"/>
  <c r="N474" i="8"/>
  <c r="N475" i="8"/>
  <c r="N476" i="8"/>
  <c r="N477" i="8"/>
  <c r="N478" i="8"/>
  <c r="N479" i="8"/>
  <c r="N480" i="8"/>
  <c r="N481" i="8"/>
  <c r="N482" i="8"/>
  <c r="N483" i="8"/>
  <c r="N484" i="8"/>
  <c r="N485" i="8"/>
  <c r="N486" i="8"/>
  <c r="N487" i="8"/>
  <c r="N488" i="8"/>
  <c r="N489" i="8"/>
  <c r="N490" i="8"/>
  <c r="N491" i="8"/>
  <c r="N492" i="8"/>
  <c r="N493" i="8"/>
  <c r="N494" i="8"/>
  <c r="N495" i="8"/>
  <c r="N496" i="8"/>
  <c r="N497" i="8"/>
  <c r="N498" i="8"/>
  <c r="N499" i="8"/>
  <c r="N500" i="8"/>
  <c r="N501" i="8"/>
  <c r="N502" i="8"/>
  <c r="N503" i="8"/>
  <c r="N504" i="8"/>
  <c r="N505" i="8"/>
  <c r="N506" i="8"/>
  <c r="N507" i="8"/>
  <c r="N508" i="8"/>
  <c r="N509" i="8"/>
  <c r="N510" i="8"/>
  <c r="N511" i="8"/>
  <c r="N512" i="8"/>
  <c r="N513" i="8"/>
  <c r="N514" i="8"/>
  <c r="N515" i="8"/>
  <c r="N516" i="8"/>
  <c r="N517" i="8"/>
  <c r="N518" i="8"/>
  <c r="N519" i="8"/>
  <c r="N520" i="8"/>
  <c r="N521" i="8"/>
  <c r="N522" i="8"/>
  <c r="N523" i="8"/>
  <c r="N524" i="8"/>
  <c r="N525" i="8"/>
  <c r="N526" i="8"/>
  <c r="N527" i="8"/>
  <c r="N528" i="8"/>
  <c r="N529" i="8"/>
  <c r="N530" i="8"/>
  <c r="N531" i="8"/>
  <c r="N532" i="8"/>
  <c r="N533" i="8"/>
  <c r="N534" i="8"/>
  <c r="N535" i="8"/>
  <c r="N536" i="8"/>
  <c r="N537" i="8"/>
  <c r="N538" i="8"/>
  <c r="N539" i="8"/>
  <c r="N540" i="8"/>
  <c r="N541" i="8"/>
  <c r="N542" i="8"/>
  <c r="N543" i="8"/>
  <c r="N544" i="8"/>
  <c r="N545" i="8"/>
  <c r="N546" i="8"/>
  <c r="N547" i="8"/>
  <c r="N548" i="8"/>
  <c r="N549" i="8"/>
  <c r="N550" i="8"/>
  <c r="N551" i="8"/>
  <c r="N552" i="8"/>
  <c r="N553" i="8"/>
  <c r="N554" i="8"/>
  <c r="N555" i="8"/>
  <c r="N556" i="8"/>
  <c r="N557" i="8"/>
  <c r="N558" i="8"/>
  <c r="N559" i="8"/>
  <c r="N560" i="8"/>
  <c r="N561" i="8"/>
  <c r="N562" i="8"/>
  <c r="N563" i="8"/>
  <c r="N564" i="8"/>
  <c r="N565" i="8"/>
  <c r="N566" i="8"/>
  <c r="N567" i="8"/>
  <c r="N568" i="8"/>
  <c r="N569" i="8"/>
  <c r="N570" i="8"/>
  <c r="N571" i="8"/>
  <c r="N572" i="8"/>
  <c r="N573" i="8"/>
  <c r="N574" i="8"/>
  <c r="N575" i="8"/>
  <c r="N576" i="8"/>
  <c r="N577" i="8"/>
  <c r="N578" i="8"/>
  <c r="N579" i="8"/>
  <c r="N580" i="8"/>
  <c r="N581" i="8"/>
  <c r="N582" i="8"/>
  <c r="N583" i="8"/>
  <c r="N584" i="8"/>
  <c r="N585" i="8"/>
  <c r="N586" i="8"/>
  <c r="N587" i="8"/>
  <c r="N588" i="8"/>
  <c r="N589" i="8"/>
  <c r="N590" i="8"/>
  <c r="N591" i="8"/>
  <c r="N592" i="8"/>
  <c r="N593" i="8"/>
  <c r="N594" i="8"/>
  <c r="N595" i="8"/>
  <c r="N596" i="8"/>
  <c r="N597" i="8"/>
  <c r="N598" i="8"/>
  <c r="N599" i="8"/>
  <c r="N600" i="8"/>
  <c r="N601" i="8"/>
  <c r="N602" i="8"/>
  <c r="N603" i="8"/>
  <c r="N604" i="8"/>
  <c r="N605" i="8"/>
  <c r="N606" i="8"/>
  <c r="N607" i="8"/>
  <c r="N608" i="8"/>
  <c r="N609" i="8"/>
  <c r="N610" i="8"/>
  <c r="N611" i="8"/>
  <c r="N612" i="8"/>
  <c r="N613" i="8"/>
  <c r="N614" i="8"/>
  <c r="N615" i="8"/>
  <c r="N616" i="8"/>
  <c r="N617" i="8"/>
  <c r="N618" i="8"/>
  <c r="N619" i="8"/>
  <c r="N620" i="8"/>
  <c r="N621" i="8"/>
  <c r="N622" i="8"/>
  <c r="N623" i="8"/>
  <c r="N624" i="8"/>
  <c r="N625" i="8"/>
  <c r="N626" i="8"/>
  <c r="N627" i="8"/>
  <c r="N628" i="8"/>
  <c r="N629" i="8"/>
  <c r="N630" i="8"/>
  <c r="N631" i="8"/>
  <c r="N632" i="8"/>
  <c r="N633" i="8"/>
  <c r="N634" i="8"/>
  <c r="N635" i="8"/>
  <c r="N636" i="8"/>
  <c r="N637" i="8"/>
  <c r="N638" i="8"/>
  <c r="N639" i="8"/>
  <c r="N640" i="8"/>
  <c r="N641" i="8"/>
  <c r="N642" i="8"/>
  <c r="N643" i="8"/>
  <c r="N644" i="8"/>
  <c r="N645" i="8"/>
  <c r="N646" i="8"/>
  <c r="N647" i="8"/>
  <c r="N648" i="8"/>
  <c r="N649" i="8"/>
  <c r="N650" i="8"/>
  <c r="N651" i="8"/>
  <c r="N652" i="8"/>
  <c r="N653" i="8"/>
  <c r="N654" i="8"/>
  <c r="N655" i="8"/>
  <c r="N656" i="8"/>
  <c r="N657" i="8"/>
  <c r="N658" i="8"/>
  <c r="N659" i="8"/>
  <c r="N660" i="8"/>
  <c r="N661" i="8"/>
  <c r="N662" i="8"/>
  <c r="N663" i="8"/>
  <c r="N664" i="8"/>
  <c r="N665" i="8"/>
  <c r="N666" i="8"/>
  <c r="N667" i="8"/>
  <c r="N668" i="8"/>
  <c r="N669" i="8"/>
  <c r="N670" i="8"/>
  <c r="N671" i="8"/>
  <c r="N672" i="8"/>
  <c r="N673" i="8"/>
  <c r="N674" i="8"/>
  <c r="N675" i="8"/>
  <c r="N676" i="8"/>
  <c r="N677" i="8"/>
  <c r="N678" i="8"/>
  <c r="N679" i="8"/>
  <c r="N680" i="8"/>
  <c r="N681" i="8"/>
  <c r="N682" i="8"/>
  <c r="N683" i="8"/>
  <c r="N684" i="8"/>
  <c r="N685" i="8"/>
  <c r="N686" i="8"/>
  <c r="N687" i="8"/>
  <c r="N688" i="8"/>
  <c r="N689" i="8"/>
  <c r="N690" i="8"/>
  <c r="N691" i="8"/>
  <c r="N692" i="8"/>
  <c r="N693" i="8"/>
  <c r="N694" i="8"/>
  <c r="N695" i="8"/>
  <c r="N696" i="8"/>
  <c r="N697" i="8"/>
  <c r="N698" i="8"/>
  <c r="N699" i="8"/>
  <c r="N700" i="8"/>
  <c r="N701" i="8"/>
  <c r="N702" i="8"/>
  <c r="N703" i="8"/>
  <c r="N704" i="8"/>
  <c r="N705" i="8"/>
  <c r="N706" i="8"/>
  <c r="N707" i="8"/>
  <c r="N708" i="8"/>
  <c r="N709" i="8"/>
  <c r="N710" i="8"/>
  <c r="N711" i="8"/>
  <c r="N712" i="8"/>
  <c r="N713" i="8"/>
  <c r="N714" i="8"/>
  <c r="N715" i="8"/>
  <c r="N716" i="8"/>
  <c r="N717" i="8"/>
  <c r="N718" i="8"/>
  <c r="N719" i="8"/>
  <c r="N720" i="8"/>
  <c r="N721" i="8"/>
  <c r="N722" i="8"/>
  <c r="N723" i="8"/>
  <c r="N724" i="8"/>
  <c r="N725" i="8"/>
  <c r="N726" i="8"/>
  <c r="N727" i="8"/>
  <c r="N728" i="8"/>
  <c r="N729" i="8"/>
  <c r="N730" i="8"/>
  <c r="N731" i="8"/>
  <c r="N732" i="8"/>
  <c r="N733" i="8"/>
  <c r="N734" i="8"/>
  <c r="N735" i="8"/>
  <c r="N736" i="8"/>
  <c r="N737" i="8"/>
  <c r="N738" i="8"/>
  <c r="N739" i="8"/>
  <c r="N740" i="8"/>
  <c r="N741" i="8"/>
  <c r="N742" i="8"/>
  <c r="N743" i="8"/>
  <c r="N744" i="8"/>
  <c r="N745" i="8"/>
  <c r="N746" i="8"/>
  <c r="N747" i="8"/>
  <c r="N748" i="8"/>
  <c r="N749" i="8"/>
  <c r="N750" i="8"/>
  <c r="N751" i="8"/>
  <c r="N752" i="8"/>
  <c r="N753" i="8"/>
  <c r="N754" i="8"/>
  <c r="N755" i="8"/>
  <c r="N756" i="8"/>
  <c r="N757" i="8"/>
  <c r="N758" i="8"/>
  <c r="N759" i="8"/>
  <c r="N760" i="8"/>
  <c r="N761" i="8"/>
  <c r="N762" i="8"/>
  <c r="N763" i="8"/>
  <c r="N764" i="8"/>
  <c r="N765" i="8"/>
  <c r="N766" i="8"/>
  <c r="N767" i="8"/>
  <c r="N768" i="8"/>
  <c r="N769" i="8"/>
  <c r="N770" i="8"/>
  <c r="N771" i="8"/>
  <c r="N772" i="8"/>
  <c r="N773" i="8"/>
  <c r="N774" i="8"/>
  <c r="N775" i="8"/>
  <c r="N776" i="8"/>
  <c r="N777" i="8"/>
  <c r="N778" i="8"/>
  <c r="N779" i="8"/>
  <c r="N780" i="8"/>
  <c r="N781" i="8"/>
  <c r="N782" i="8"/>
  <c r="N783" i="8"/>
  <c r="N784" i="8"/>
  <c r="N785" i="8"/>
  <c r="N786" i="8"/>
  <c r="N787" i="8"/>
  <c r="N788" i="8"/>
  <c r="N789" i="8"/>
  <c r="N790" i="8"/>
  <c r="N791" i="8"/>
  <c r="N792" i="8"/>
  <c r="N793" i="8"/>
  <c r="N794" i="8"/>
  <c r="N795" i="8"/>
  <c r="N796" i="8"/>
  <c r="N797" i="8"/>
  <c r="N798" i="8"/>
  <c r="N799" i="8"/>
  <c r="N800" i="8"/>
  <c r="N801" i="8"/>
  <c r="N802" i="8"/>
  <c r="N803" i="8"/>
  <c r="N804" i="8"/>
  <c r="N805" i="8"/>
  <c r="N806" i="8"/>
  <c r="N807" i="8"/>
  <c r="N808" i="8"/>
  <c r="N809" i="8"/>
  <c r="N810" i="8"/>
  <c r="N811" i="8"/>
  <c r="N812" i="8"/>
  <c r="N813" i="8"/>
  <c r="N814" i="8"/>
  <c r="N815" i="8"/>
  <c r="N816" i="8"/>
  <c r="N817" i="8"/>
  <c r="N818" i="8"/>
  <c r="N819" i="8"/>
  <c r="N820" i="8"/>
  <c r="N821" i="8"/>
  <c r="N822" i="8"/>
  <c r="N823" i="8"/>
  <c r="N824" i="8"/>
  <c r="N825" i="8"/>
  <c r="N826" i="8"/>
  <c r="N827" i="8"/>
  <c r="N828" i="8"/>
  <c r="N829" i="8"/>
  <c r="N830" i="8"/>
  <c r="N831" i="8"/>
  <c r="N832" i="8"/>
  <c r="N833" i="8"/>
  <c r="N834" i="8"/>
  <c r="N835" i="8"/>
  <c r="N836" i="8"/>
  <c r="N837" i="8"/>
  <c r="N838" i="8"/>
  <c r="N839" i="8"/>
  <c r="N840" i="8"/>
  <c r="N841" i="8"/>
  <c r="N842" i="8"/>
  <c r="N843" i="8"/>
  <c r="N844" i="8"/>
  <c r="N845" i="8"/>
  <c r="N846" i="8"/>
  <c r="N847" i="8"/>
  <c r="N848" i="8"/>
  <c r="N849" i="8"/>
  <c r="N850" i="8"/>
  <c r="N851" i="8"/>
  <c r="N852" i="8"/>
  <c r="N853" i="8"/>
  <c r="N854" i="8"/>
  <c r="N855" i="8"/>
  <c r="N856" i="8"/>
  <c r="N857" i="8"/>
  <c r="N858" i="8"/>
  <c r="N859" i="8"/>
  <c r="N860" i="8"/>
  <c r="N861" i="8"/>
  <c r="N862" i="8"/>
  <c r="N863" i="8"/>
  <c r="N864" i="8"/>
  <c r="N865" i="8"/>
  <c r="N866" i="8"/>
  <c r="N867" i="8"/>
  <c r="N868" i="8"/>
  <c r="N869" i="8"/>
  <c r="N870" i="8"/>
  <c r="N871" i="8"/>
  <c r="N872" i="8"/>
  <c r="N873" i="8"/>
  <c r="N874" i="8"/>
  <c r="N875" i="8"/>
  <c r="N876" i="8"/>
  <c r="N877" i="8"/>
  <c r="N878" i="8"/>
  <c r="N879" i="8"/>
  <c r="N880" i="8"/>
  <c r="N881" i="8"/>
  <c r="N882" i="8"/>
  <c r="N883" i="8"/>
  <c r="N884" i="8"/>
  <c r="N885" i="8"/>
  <c r="N886" i="8"/>
  <c r="N887" i="8"/>
  <c r="N888" i="8"/>
  <c r="N889" i="8"/>
  <c r="N890" i="8"/>
  <c r="N891" i="8"/>
  <c r="N892" i="8"/>
  <c r="N893" i="8"/>
  <c r="N894" i="8"/>
  <c r="N895" i="8"/>
  <c r="N896" i="8"/>
  <c r="N897" i="8"/>
  <c r="N898" i="8"/>
  <c r="N899" i="8"/>
  <c r="N900" i="8"/>
  <c r="N901" i="8"/>
  <c r="N902" i="8"/>
  <c r="N903" i="8"/>
  <c r="N904" i="8"/>
  <c r="N905" i="8"/>
  <c r="N906" i="8"/>
  <c r="N907" i="8"/>
  <c r="N908" i="8"/>
  <c r="N909" i="8"/>
  <c r="N910" i="8"/>
  <c r="N911" i="8"/>
  <c r="N912" i="8"/>
  <c r="N913" i="8"/>
  <c r="N914" i="8"/>
  <c r="N915" i="8"/>
  <c r="N916" i="8"/>
  <c r="N917" i="8"/>
  <c r="N918" i="8"/>
  <c r="N919" i="8"/>
  <c r="N920" i="8"/>
  <c r="N921" i="8"/>
  <c r="N922" i="8"/>
  <c r="N923" i="8"/>
  <c r="N924" i="8"/>
  <c r="N925" i="8"/>
  <c r="N926" i="8"/>
  <c r="N927" i="8"/>
  <c r="N928" i="8"/>
  <c r="N929" i="8"/>
  <c r="N930" i="8"/>
  <c r="N931" i="8"/>
  <c r="N932" i="8"/>
  <c r="N933" i="8"/>
  <c r="N934" i="8"/>
  <c r="N935" i="8"/>
  <c r="N936" i="8"/>
  <c r="N937" i="8"/>
  <c r="N938" i="8"/>
  <c r="N939" i="8"/>
  <c r="N940" i="8"/>
  <c r="N941" i="8"/>
  <c r="N942" i="8"/>
  <c r="N943" i="8"/>
  <c r="N944" i="8"/>
  <c r="N945" i="8"/>
  <c r="N946" i="8"/>
  <c r="N947" i="8"/>
  <c r="N948" i="8"/>
  <c r="N949" i="8"/>
  <c r="N950" i="8"/>
  <c r="N951" i="8"/>
  <c r="N952" i="8"/>
  <c r="N953" i="8"/>
  <c r="N954" i="8"/>
  <c r="N955" i="8"/>
  <c r="N956" i="8"/>
  <c r="N957" i="8"/>
  <c r="N958" i="8"/>
  <c r="N959" i="8"/>
  <c r="N960" i="8"/>
  <c r="N961" i="8"/>
  <c r="N962" i="8"/>
  <c r="N963" i="8"/>
  <c r="N964" i="8"/>
  <c r="N965" i="8"/>
  <c r="N966" i="8"/>
  <c r="N967" i="8"/>
  <c r="N968" i="8"/>
  <c r="N969" i="8"/>
  <c r="N970" i="8"/>
  <c r="N971" i="8"/>
  <c r="N972" i="8"/>
  <c r="N973" i="8"/>
  <c r="N974" i="8"/>
  <c r="N975" i="8"/>
  <c r="N976" i="8"/>
  <c r="N977" i="8"/>
  <c r="N978" i="8"/>
  <c r="N979" i="8"/>
  <c r="N980" i="8"/>
  <c r="N981" i="8"/>
  <c r="N982" i="8"/>
  <c r="N983" i="8"/>
  <c r="N984" i="8"/>
  <c r="N985" i="8"/>
  <c r="N986" i="8"/>
  <c r="N987" i="8"/>
  <c r="N988" i="8"/>
  <c r="N989" i="8"/>
  <c r="N990" i="8"/>
  <c r="N991" i="8"/>
  <c r="N992" i="8"/>
  <c r="N993" i="8"/>
  <c r="N994" i="8"/>
  <c r="N995" i="8"/>
  <c r="N996" i="8"/>
  <c r="N997" i="8"/>
  <c r="N998" i="8"/>
  <c r="N999" i="8"/>
  <c r="N1000" i="8"/>
  <c r="N1001" i="8"/>
  <c r="N1002" i="8"/>
  <c r="N1003" i="8"/>
  <c r="N1004" i="8"/>
  <c r="N1005" i="8"/>
  <c r="N1006" i="8"/>
  <c r="N1007" i="8"/>
  <c r="N1008" i="8"/>
  <c r="N1009" i="8"/>
  <c r="N1010" i="8"/>
  <c r="N1011" i="8"/>
  <c r="N1012" i="8"/>
  <c r="N1013" i="8"/>
  <c r="N1014" i="8"/>
  <c r="N1015" i="8"/>
  <c r="N1016" i="8"/>
  <c r="N1017" i="8"/>
  <c r="N1018" i="8"/>
  <c r="N1019" i="8"/>
  <c r="N1020" i="8"/>
  <c r="N1021" i="8"/>
  <c r="N1022" i="8"/>
  <c r="N1023" i="8"/>
  <c r="N1024" i="8"/>
  <c r="N1025" i="8"/>
  <c r="N1026" i="8"/>
  <c r="N1027" i="8"/>
  <c r="N1028" i="8"/>
  <c r="N1029" i="8"/>
  <c r="N1030" i="8"/>
  <c r="N1031" i="8"/>
  <c r="N1032" i="8"/>
  <c r="N1033" i="8"/>
  <c r="N1034" i="8"/>
  <c r="N1035" i="8"/>
  <c r="N1036" i="8"/>
  <c r="N1037" i="8"/>
  <c r="N1038" i="8"/>
  <c r="N1039" i="8"/>
  <c r="N1040" i="8"/>
  <c r="N1041" i="8"/>
  <c r="N1042" i="8"/>
  <c r="N1043" i="8"/>
  <c r="N1044" i="8"/>
  <c r="N1045" i="8"/>
  <c r="N1046" i="8"/>
  <c r="N1047" i="8"/>
  <c r="N1048" i="8"/>
  <c r="N1049" i="8"/>
  <c r="N1050" i="8"/>
  <c r="N1051" i="8"/>
  <c r="N1052" i="8"/>
  <c r="N1053" i="8"/>
  <c r="N1054" i="8"/>
  <c r="N1055" i="8"/>
  <c r="N1056" i="8"/>
  <c r="N1057" i="8"/>
  <c r="N1058" i="8"/>
  <c r="N1059" i="8"/>
  <c r="N1060" i="8"/>
  <c r="N1061" i="8"/>
  <c r="N1062" i="8"/>
  <c r="N1063" i="8"/>
  <c r="N1064" i="8"/>
  <c r="N1065" i="8"/>
  <c r="N1066" i="8"/>
  <c r="N1067" i="8"/>
  <c r="N1068" i="8"/>
  <c r="N1069" i="8"/>
  <c r="N1070" i="8"/>
  <c r="N1071" i="8"/>
  <c r="N1072" i="8"/>
  <c r="N1073" i="8"/>
  <c r="N1074" i="8"/>
  <c r="N1075" i="8"/>
  <c r="N1076" i="8"/>
  <c r="N1077" i="8"/>
  <c r="N1078" i="8"/>
  <c r="N1079" i="8"/>
  <c r="N1080" i="8"/>
  <c r="N1081" i="8"/>
  <c r="N1082" i="8"/>
  <c r="N1083" i="8"/>
  <c r="N1084" i="8"/>
  <c r="N1085" i="8"/>
  <c r="N1086" i="8"/>
  <c r="N1087" i="8"/>
  <c r="N1088" i="8"/>
  <c r="N1089" i="8"/>
  <c r="N1090" i="8"/>
  <c r="N1091" i="8"/>
  <c r="N1092" i="8"/>
  <c r="N1093" i="8"/>
  <c r="N1094" i="8"/>
  <c r="N1095" i="8"/>
  <c r="N1096" i="8"/>
  <c r="N1097" i="8"/>
  <c r="N1098" i="8"/>
  <c r="N1099" i="8"/>
  <c r="N1100" i="8"/>
  <c r="N1101" i="8"/>
  <c r="N1102" i="8"/>
  <c r="N1103" i="8"/>
  <c r="N1104" i="8"/>
  <c r="N1105" i="8"/>
  <c r="N1106" i="8"/>
  <c r="N1107" i="8"/>
  <c r="N1108" i="8"/>
  <c r="N1109" i="8"/>
  <c r="N1110" i="8"/>
  <c r="N1111" i="8"/>
  <c r="N1112" i="8"/>
  <c r="N1113" i="8"/>
  <c r="N1114" i="8"/>
  <c r="N1115" i="8"/>
  <c r="N1116" i="8"/>
  <c r="N1117" i="8"/>
  <c r="N1118" i="8"/>
  <c r="N1119" i="8"/>
  <c r="N1120" i="8"/>
  <c r="N1121" i="8"/>
  <c r="N1122" i="8"/>
  <c r="N1123" i="8"/>
  <c r="N1124" i="8"/>
  <c r="N1125" i="8"/>
  <c r="N1126" i="8"/>
  <c r="N1127" i="8"/>
  <c r="N1128" i="8"/>
  <c r="N1129" i="8"/>
  <c r="N1130" i="8"/>
  <c r="N1131" i="8"/>
  <c r="N1132" i="8"/>
  <c r="N1133" i="8"/>
  <c r="N1134" i="8"/>
  <c r="N1135" i="8"/>
  <c r="N1136" i="8"/>
  <c r="N1137" i="8"/>
  <c r="N1138" i="8"/>
  <c r="N1139" i="8"/>
  <c r="N1140" i="8"/>
  <c r="N1141" i="8"/>
  <c r="N1142" i="8"/>
  <c r="N1143" i="8"/>
  <c r="N1144" i="8"/>
  <c r="N1145" i="8"/>
  <c r="N1146" i="8"/>
  <c r="N1147" i="8"/>
  <c r="N1148" i="8"/>
  <c r="N1149" i="8"/>
  <c r="N1150" i="8"/>
  <c r="N1151" i="8"/>
  <c r="N1152" i="8"/>
  <c r="N1153" i="8"/>
  <c r="N1154" i="8"/>
  <c r="N1155" i="8"/>
  <c r="N1156" i="8"/>
  <c r="N1157" i="8"/>
  <c r="N1158" i="8"/>
  <c r="N1159" i="8"/>
  <c r="N1160" i="8"/>
  <c r="N1161" i="8"/>
  <c r="N1162" i="8"/>
  <c r="N1163" i="8"/>
  <c r="N1164" i="8"/>
  <c r="N1165" i="8"/>
  <c r="N1166" i="8"/>
  <c r="N1167" i="8"/>
  <c r="N1168" i="8"/>
  <c r="N1169" i="8"/>
  <c r="N1170" i="8"/>
  <c r="N1171" i="8"/>
  <c r="N1172" i="8"/>
  <c r="N1173" i="8"/>
  <c r="N1174" i="8"/>
  <c r="N1175" i="8"/>
  <c r="N1176" i="8"/>
  <c r="N1177" i="8"/>
  <c r="N1178" i="8"/>
  <c r="N1179" i="8"/>
  <c r="N1180" i="8"/>
  <c r="N1181" i="8"/>
  <c r="N1182" i="8"/>
  <c r="N1183" i="8"/>
  <c r="N1184" i="8"/>
  <c r="N1185" i="8"/>
  <c r="N1186" i="8"/>
  <c r="N1187" i="8"/>
  <c r="N1188" i="8"/>
  <c r="N1189" i="8"/>
  <c r="N1190" i="8"/>
  <c r="N1191" i="8"/>
  <c r="N1192" i="8"/>
  <c r="N1193" i="8"/>
  <c r="N1194" i="8"/>
  <c r="N1195" i="8"/>
  <c r="N1196" i="8"/>
  <c r="N1197" i="8"/>
  <c r="N1198" i="8"/>
  <c r="N1199" i="8"/>
  <c r="N1200" i="8"/>
  <c r="N1201" i="8"/>
  <c r="N1202" i="8"/>
  <c r="N1203" i="8"/>
  <c r="N1204" i="8"/>
  <c r="N1205" i="8"/>
  <c r="N1206" i="8"/>
  <c r="N1207" i="8"/>
  <c r="N1208" i="8"/>
  <c r="N1209" i="8"/>
  <c r="N1210" i="8"/>
  <c r="N1211" i="8"/>
  <c r="N1212" i="8"/>
  <c r="N1213" i="8"/>
  <c r="N1214" i="8"/>
  <c r="N1215" i="8"/>
  <c r="N1216" i="8"/>
  <c r="N1217" i="8"/>
  <c r="N1218" i="8"/>
  <c r="N1219" i="8"/>
  <c r="N1220" i="8"/>
  <c r="N1221" i="8"/>
  <c r="N1222" i="8"/>
  <c r="N1223" i="8"/>
  <c r="N1224" i="8"/>
  <c r="N1225" i="8"/>
  <c r="N1226" i="8"/>
  <c r="N1227" i="8"/>
  <c r="N1228" i="8"/>
  <c r="N1229" i="8"/>
  <c r="N1230" i="8"/>
  <c r="N1231" i="8"/>
  <c r="N1232" i="8"/>
  <c r="N1233" i="8"/>
  <c r="N1234" i="8"/>
  <c r="N1235" i="8"/>
  <c r="N1236" i="8"/>
  <c r="N1237" i="8"/>
  <c r="N1238" i="8"/>
  <c r="N1239" i="8"/>
  <c r="N1240" i="8"/>
  <c r="N1241" i="8"/>
  <c r="N1242" i="8"/>
  <c r="N1243" i="8"/>
  <c r="N1244" i="8"/>
  <c r="N1245" i="8"/>
  <c r="N1246" i="8"/>
  <c r="N1247" i="8"/>
  <c r="N1248" i="8"/>
  <c r="N1249" i="8"/>
  <c r="N1250" i="8"/>
  <c r="N1251" i="8"/>
  <c r="N1252" i="8"/>
  <c r="N1253" i="8"/>
  <c r="N1254" i="8"/>
  <c r="N1255" i="8"/>
  <c r="N1256" i="8"/>
  <c r="N1257" i="8"/>
  <c r="N1258" i="8"/>
  <c r="N1259" i="8"/>
  <c r="N1260" i="8"/>
  <c r="N1261" i="8"/>
  <c r="N1262" i="8"/>
  <c r="N1263" i="8"/>
  <c r="N1264" i="8"/>
  <c r="N1265" i="8"/>
  <c r="N1266" i="8"/>
  <c r="N1267" i="8"/>
  <c r="N1268" i="8"/>
  <c r="N1269" i="8"/>
  <c r="N1270" i="8"/>
  <c r="N1271" i="8"/>
  <c r="N1272" i="8"/>
  <c r="N1273" i="8"/>
  <c r="N1274" i="8"/>
  <c r="N1275" i="8"/>
  <c r="N1276" i="8"/>
  <c r="N1277" i="8"/>
  <c r="N1278" i="8"/>
  <c r="N1279" i="8"/>
  <c r="N1280" i="8"/>
  <c r="N1281" i="8"/>
  <c r="N1282" i="8"/>
  <c r="N1283" i="8"/>
  <c r="N1284" i="8"/>
  <c r="N1285" i="8"/>
  <c r="N1286" i="8"/>
  <c r="N1287" i="8"/>
  <c r="N1288" i="8"/>
  <c r="N1289" i="8"/>
  <c r="N1290" i="8"/>
  <c r="N1291" i="8"/>
  <c r="N1292" i="8"/>
  <c r="N1293" i="8"/>
  <c r="N1294" i="8"/>
  <c r="N1295" i="8"/>
  <c r="N1296" i="8"/>
  <c r="N1297" i="8"/>
  <c r="N1298" i="8"/>
  <c r="N1299" i="8"/>
  <c r="N1300" i="8"/>
  <c r="N1301" i="8"/>
  <c r="N1302" i="8"/>
  <c r="N1303" i="8"/>
  <c r="N1304" i="8"/>
  <c r="N1305" i="8"/>
  <c r="N1306" i="8"/>
  <c r="N1307" i="8"/>
  <c r="N1308" i="8"/>
  <c r="N1309" i="8"/>
  <c r="N1310" i="8"/>
  <c r="N1311" i="8"/>
  <c r="N1312" i="8"/>
  <c r="N1313" i="8"/>
  <c r="N1314" i="8"/>
  <c r="N1315" i="8"/>
  <c r="N1316" i="8"/>
  <c r="N1317" i="8"/>
  <c r="N1318" i="8"/>
  <c r="N1319" i="8"/>
  <c r="N1320" i="8"/>
  <c r="N1321" i="8"/>
  <c r="N1322" i="8"/>
  <c r="N1323" i="8"/>
  <c r="N1324" i="8"/>
  <c r="N1325" i="8"/>
  <c r="N1326" i="8"/>
  <c r="N1327" i="8"/>
  <c r="N1328" i="8"/>
  <c r="N1329" i="8"/>
  <c r="N1330" i="8"/>
  <c r="N1331" i="8"/>
  <c r="N1332" i="8"/>
  <c r="N1333" i="8"/>
  <c r="N1334" i="8"/>
  <c r="N1335" i="8"/>
  <c r="N1336" i="8"/>
  <c r="N1337" i="8"/>
  <c r="N1338" i="8"/>
  <c r="N1339" i="8"/>
  <c r="N1340" i="8"/>
  <c r="N1341" i="8"/>
  <c r="N1342" i="8"/>
  <c r="N1343" i="8"/>
  <c r="N1344" i="8"/>
  <c r="N1345" i="8"/>
  <c r="N1346" i="8"/>
  <c r="N1347" i="8"/>
  <c r="N1348" i="8"/>
  <c r="N1349" i="8"/>
  <c r="N1350" i="8"/>
  <c r="N1351" i="8"/>
  <c r="N1352" i="8"/>
  <c r="N1353" i="8"/>
  <c r="N1354" i="8"/>
  <c r="N1355" i="8"/>
  <c r="N1356" i="8"/>
  <c r="N1357" i="8"/>
  <c r="N1358" i="8"/>
  <c r="N1359" i="8"/>
  <c r="N1360" i="8"/>
  <c r="N1361" i="8"/>
  <c r="N1362" i="8"/>
  <c r="N1363" i="8"/>
  <c r="N1364" i="8"/>
  <c r="N1365" i="8"/>
  <c r="N1366" i="8"/>
  <c r="N1367" i="8"/>
  <c r="N1368" i="8"/>
  <c r="N1369" i="8"/>
  <c r="N1370" i="8"/>
  <c r="N1371" i="8"/>
  <c r="N1372" i="8"/>
  <c r="N1373" i="8"/>
  <c r="N1374" i="8"/>
  <c r="N1375" i="8"/>
  <c r="N1376" i="8"/>
  <c r="N1377" i="8"/>
  <c r="N1378" i="8"/>
  <c r="N1379" i="8"/>
  <c r="N1380" i="8"/>
  <c r="N1381" i="8"/>
  <c r="N1382" i="8"/>
  <c r="N1383" i="8"/>
  <c r="N1384" i="8"/>
  <c r="N1385" i="8"/>
  <c r="N1386" i="8"/>
  <c r="N1387" i="8"/>
  <c r="N1388" i="8"/>
  <c r="N1389" i="8"/>
  <c r="N1390" i="8"/>
  <c r="N1391" i="8"/>
  <c r="N1392" i="8"/>
  <c r="N1393" i="8"/>
  <c r="N1394" i="8"/>
  <c r="N1395" i="8"/>
  <c r="N1396" i="8"/>
  <c r="N1397" i="8"/>
  <c r="N1398" i="8"/>
  <c r="N1399" i="8"/>
  <c r="N1400" i="8"/>
  <c r="N1401" i="8"/>
  <c r="N1402" i="8"/>
  <c r="N1403" i="8"/>
  <c r="N1404" i="8"/>
  <c r="N1405" i="8"/>
  <c r="N1406" i="8"/>
  <c r="N1407" i="8"/>
  <c r="N1408" i="8"/>
  <c r="N1409" i="8"/>
  <c r="N1410" i="8"/>
  <c r="N1411" i="8"/>
  <c r="N1412" i="8"/>
  <c r="N1413" i="8"/>
  <c r="N1414" i="8"/>
  <c r="N1415" i="8"/>
  <c r="N1416" i="8"/>
  <c r="N1417" i="8"/>
  <c r="N1418" i="8"/>
  <c r="N1419" i="8"/>
  <c r="N1420" i="8"/>
  <c r="N1421" i="8"/>
  <c r="N1422" i="8"/>
  <c r="N1423" i="8"/>
  <c r="N1424" i="8"/>
  <c r="N1425" i="8"/>
  <c r="N1426" i="8"/>
  <c r="N1427" i="8"/>
  <c r="N1428" i="8"/>
  <c r="N1429" i="8"/>
  <c r="N1430" i="8"/>
  <c r="N1431" i="8"/>
  <c r="N1432" i="8"/>
  <c r="N1433" i="8"/>
  <c r="N1434" i="8"/>
  <c r="N1435" i="8"/>
  <c r="N1436" i="8"/>
  <c r="N1437" i="8"/>
  <c r="N1438" i="8"/>
  <c r="N1439" i="8"/>
  <c r="N1440" i="8"/>
  <c r="N1441" i="8"/>
  <c r="N1442" i="8"/>
  <c r="N1443" i="8"/>
  <c r="N1444" i="8"/>
  <c r="N1445" i="8"/>
  <c r="N1446" i="8"/>
  <c r="N1447" i="8"/>
  <c r="N1448" i="8"/>
  <c r="N1449" i="8"/>
  <c r="N1450" i="8"/>
  <c r="N1451" i="8"/>
  <c r="N1452" i="8"/>
  <c r="N1453" i="8"/>
  <c r="N1454" i="8"/>
  <c r="N1455" i="8"/>
  <c r="N1456" i="8"/>
  <c r="N1457" i="8"/>
  <c r="N1458" i="8"/>
  <c r="N1459" i="8"/>
  <c r="N1460" i="8"/>
  <c r="N1461" i="8"/>
  <c r="N1462" i="8"/>
  <c r="N1463" i="8"/>
  <c r="N1464" i="8"/>
  <c r="N1465" i="8"/>
  <c r="N1466" i="8"/>
  <c r="N1467" i="8"/>
  <c r="N1468" i="8"/>
  <c r="N1469" i="8"/>
  <c r="N1470" i="8"/>
  <c r="N1471" i="8"/>
  <c r="N1472" i="8"/>
  <c r="N1473" i="8"/>
  <c r="N1474" i="8"/>
  <c r="N1475" i="8"/>
  <c r="N1476" i="8"/>
  <c r="N1477" i="8"/>
  <c r="N1478" i="8"/>
  <c r="N1479" i="8"/>
  <c r="N1480" i="8"/>
  <c r="N1481" i="8"/>
  <c r="N1482" i="8"/>
  <c r="N1483" i="8"/>
  <c r="N1484" i="8"/>
  <c r="N1485" i="8"/>
  <c r="N1486" i="8"/>
  <c r="N1487" i="8"/>
  <c r="N1488" i="8"/>
  <c r="N1489" i="8"/>
  <c r="N1490" i="8"/>
  <c r="N1491" i="8"/>
  <c r="N1492" i="8"/>
  <c r="N1493" i="8"/>
  <c r="N1494" i="8"/>
  <c r="N1495" i="8"/>
  <c r="N1496" i="8"/>
  <c r="N1497" i="8"/>
  <c r="N1498" i="8"/>
  <c r="N1499" i="8"/>
  <c r="N1500" i="8"/>
  <c r="N1501" i="8"/>
  <c r="N1502" i="8"/>
  <c r="N1503" i="8"/>
  <c r="N1504" i="8"/>
  <c r="N1505" i="8"/>
  <c r="N1506" i="8"/>
  <c r="N1507" i="8"/>
  <c r="N1508" i="8"/>
  <c r="N1509" i="8"/>
  <c r="N1510" i="8"/>
  <c r="N1511" i="8"/>
  <c r="N1512" i="8"/>
  <c r="N1513" i="8"/>
  <c r="N1514" i="8"/>
  <c r="N1515" i="8"/>
  <c r="N1516" i="8"/>
  <c r="N1517" i="8"/>
  <c r="N1518" i="8"/>
  <c r="N1519" i="8"/>
  <c r="N1520" i="8"/>
  <c r="N1521" i="8"/>
  <c r="N1522" i="8"/>
  <c r="N1523" i="8"/>
  <c r="N1524" i="8"/>
  <c r="N1525" i="8"/>
  <c r="N1526" i="8"/>
  <c r="N1527" i="8"/>
  <c r="N1528" i="8"/>
  <c r="N1529" i="8"/>
  <c r="N1530" i="8"/>
  <c r="N1531" i="8"/>
  <c r="N1532" i="8"/>
  <c r="N1533" i="8"/>
  <c r="N1534" i="8"/>
  <c r="N1535" i="8"/>
  <c r="N1536" i="8"/>
  <c r="N1537" i="8"/>
  <c r="N1538" i="8"/>
  <c r="N1539" i="8"/>
  <c r="N1540" i="8"/>
  <c r="N1541" i="8"/>
  <c r="N1542" i="8"/>
  <c r="N1543" i="8"/>
  <c r="N1544" i="8"/>
  <c r="N1545" i="8"/>
  <c r="N1546" i="8"/>
  <c r="N1547" i="8"/>
  <c r="N1548" i="8"/>
  <c r="N1549" i="8"/>
  <c r="N1550" i="8"/>
  <c r="N1551" i="8"/>
  <c r="N1552" i="8"/>
  <c r="N1553" i="8"/>
  <c r="N1554" i="8"/>
  <c r="N1555" i="8"/>
  <c r="N1556" i="8"/>
  <c r="N1557" i="8"/>
  <c r="N1558" i="8"/>
  <c r="N1559" i="8"/>
  <c r="N1560" i="8"/>
  <c r="N1561" i="8"/>
  <c r="N1562" i="8"/>
  <c r="N1563" i="8"/>
  <c r="N1564" i="8"/>
  <c r="N1565" i="8"/>
  <c r="N1566" i="8"/>
  <c r="N1567" i="8"/>
  <c r="N1568" i="8"/>
  <c r="N1569" i="8"/>
  <c r="N1570" i="8"/>
  <c r="N1571" i="8"/>
  <c r="N1572" i="8"/>
  <c r="N1573" i="8"/>
  <c r="N1574" i="8"/>
  <c r="N1575" i="8"/>
  <c r="N1576" i="8"/>
  <c r="N1577" i="8"/>
  <c r="N1578" i="8"/>
  <c r="N1579" i="8"/>
  <c r="N1580" i="8"/>
  <c r="N1581" i="8"/>
  <c r="N1582" i="8"/>
  <c r="N1583" i="8"/>
  <c r="N1584" i="8"/>
  <c r="N1585" i="8"/>
  <c r="N1586" i="8"/>
  <c r="N1587" i="8"/>
  <c r="N1588" i="8"/>
  <c r="N1589" i="8"/>
  <c r="N1590" i="8"/>
  <c r="N1591" i="8"/>
  <c r="N1592" i="8"/>
  <c r="N1593" i="8"/>
  <c r="N1594" i="8"/>
  <c r="N1595" i="8"/>
  <c r="N1596" i="8"/>
  <c r="N1597" i="8"/>
  <c r="N1598" i="8"/>
  <c r="N1599" i="8"/>
  <c r="N1600" i="8"/>
  <c r="N1601" i="8"/>
  <c r="N1602" i="8"/>
  <c r="N1603" i="8"/>
  <c r="N1604" i="8"/>
  <c r="N1605" i="8"/>
  <c r="N1606" i="8"/>
  <c r="N1607" i="8"/>
  <c r="N1608" i="8"/>
  <c r="N1609" i="8"/>
  <c r="N1610" i="8"/>
  <c r="N1611" i="8"/>
  <c r="N1612" i="8"/>
  <c r="N1613" i="8"/>
  <c r="N1614" i="8"/>
  <c r="N1615" i="8"/>
  <c r="N1616" i="8"/>
  <c r="N1617" i="8"/>
  <c r="N1618" i="8"/>
  <c r="N1619" i="8"/>
  <c r="N1620" i="8"/>
  <c r="N1621" i="8"/>
  <c r="N1622" i="8"/>
  <c r="N1623" i="8"/>
  <c r="N1624" i="8"/>
  <c r="N1625" i="8"/>
  <c r="N1626" i="8"/>
  <c r="N1627" i="8"/>
  <c r="N1628" i="8"/>
  <c r="N1629" i="8"/>
  <c r="N1630" i="8"/>
  <c r="N1631" i="8"/>
  <c r="N1632" i="8"/>
  <c r="N1633" i="8"/>
  <c r="N1634" i="8"/>
  <c r="N1635" i="8"/>
  <c r="N1636" i="8"/>
  <c r="N1637" i="8"/>
  <c r="N1638" i="8"/>
  <c r="N1639" i="8"/>
  <c r="N1640" i="8"/>
  <c r="N1641" i="8"/>
  <c r="N1642" i="8"/>
  <c r="N1643" i="8"/>
  <c r="N1644" i="8"/>
  <c r="N1645" i="8"/>
  <c r="N1646" i="8"/>
  <c r="N1647" i="8"/>
  <c r="N1648" i="8"/>
  <c r="N1649" i="8"/>
  <c r="N1650" i="8"/>
  <c r="N1651" i="8"/>
  <c r="N1652" i="8"/>
  <c r="N1653" i="8"/>
  <c r="N1654" i="8"/>
  <c r="N1655" i="8"/>
  <c r="N1656" i="8"/>
  <c r="O2" i="8"/>
  <c r="O3" i="8"/>
  <c r="O4" i="8"/>
  <c r="O5" i="8"/>
  <c r="O6" i="8"/>
  <c r="O7" i="8"/>
  <c r="O8" i="8"/>
  <c r="O9" i="8"/>
  <c r="O10" i="8"/>
  <c r="O11" i="8"/>
  <c r="O12" i="8"/>
  <c r="O13" i="8"/>
  <c r="O14" i="8"/>
  <c r="O15" i="8"/>
  <c r="O16" i="8"/>
  <c r="O17" i="8"/>
  <c r="O18" i="8"/>
  <c r="O19" i="8"/>
  <c r="O20" i="8"/>
  <c r="O21" i="8"/>
  <c r="O22" i="8"/>
  <c r="O23" i="8"/>
  <c r="O24" i="8"/>
  <c r="O25" i="8"/>
  <c r="O26" i="8"/>
  <c r="O27" i="8"/>
  <c r="O28" i="8"/>
  <c r="O29" i="8"/>
  <c r="O30" i="8"/>
  <c r="O31" i="8"/>
  <c r="O32" i="8"/>
  <c r="O33" i="8"/>
  <c r="O34" i="8"/>
  <c r="O35" i="8"/>
  <c r="O36" i="8"/>
  <c r="O37" i="8"/>
  <c r="O38" i="8"/>
  <c r="O39" i="8"/>
  <c r="O40" i="8"/>
  <c r="O41" i="8"/>
  <c r="O42" i="8"/>
  <c r="O43" i="8"/>
  <c r="O44" i="8"/>
  <c r="O45" i="8"/>
  <c r="O46" i="8"/>
  <c r="O47" i="8"/>
  <c r="O48" i="8"/>
  <c r="O49" i="8"/>
  <c r="O50" i="8"/>
  <c r="O51" i="8"/>
  <c r="O52" i="8"/>
  <c r="O53" i="8"/>
  <c r="O54" i="8"/>
  <c r="O55" i="8"/>
  <c r="O56" i="8"/>
  <c r="O57" i="8"/>
  <c r="O58" i="8"/>
  <c r="O59" i="8"/>
  <c r="O60" i="8"/>
  <c r="O61" i="8"/>
  <c r="O62" i="8"/>
  <c r="O63" i="8"/>
  <c r="O64" i="8"/>
  <c r="O65" i="8"/>
  <c r="O66" i="8"/>
  <c r="O67" i="8"/>
  <c r="O68" i="8"/>
  <c r="O69" i="8"/>
  <c r="O70" i="8"/>
  <c r="O71" i="8"/>
  <c r="O72" i="8"/>
  <c r="O73" i="8"/>
  <c r="O74" i="8"/>
  <c r="O75" i="8"/>
  <c r="O76" i="8"/>
  <c r="O77" i="8"/>
  <c r="O78" i="8"/>
  <c r="O79" i="8"/>
  <c r="O80" i="8"/>
  <c r="O81" i="8"/>
  <c r="O82" i="8"/>
  <c r="O83" i="8"/>
  <c r="O84" i="8"/>
  <c r="O85" i="8"/>
  <c r="O86" i="8"/>
  <c r="O87" i="8"/>
  <c r="O88" i="8"/>
  <c r="O89" i="8"/>
  <c r="O90" i="8"/>
  <c r="O91" i="8"/>
  <c r="O92" i="8"/>
  <c r="O93" i="8"/>
  <c r="O94" i="8"/>
  <c r="O95" i="8"/>
  <c r="O96" i="8"/>
  <c r="O97" i="8"/>
  <c r="O98" i="8"/>
  <c r="O99" i="8"/>
  <c r="O100" i="8"/>
  <c r="O101" i="8"/>
  <c r="O102" i="8"/>
  <c r="O103" i="8"/>
  <c r="O104" i="8"/>
  <c r="O105" i="8"/>
  <c r="O106" i="8"/>
  <c r="O107" i="8"/>
  <c r="O108" i="8"/>
  <c r="O109" i="8"/>
  <c r="O110" i="8"/>
  <c r="O111" i="8"/>
  <c r="O112" i="8"/>
  <c r="O113" i="8"/>
  <c r="O114" i="8"/>
  <c r="O115" i="8"/>
  <c r="O116" i="8"/>
  <c r="O117" i="8"/>
  <c r="O118" i="8"/>
  <c r="O119" i="8"/>
  <c r="O120" i="8"/>
  <c r="O121" i="8"/>
  <c r="O122" i="8"/>
  <c r="O123" i="8"/>
  <c r="O124" i="8"/>
  <c r="O125" i="8"/>
  <c r="O126" i="8"/>
  <c r="O127" i="8"/>
  <c r="O128" i="8"/>
  <c r="O129" i="8"/>
  <c r="O130" i="8"/>
  <c r="O131" i="8"/>
  <c r="O132" i="8"/>
  <c r="O133" i="8"/>
  <c r="O134" i="8"/>
  <c r="O135" i="8"/>
  <c r="O136" i="8"/>
  <c r="O137" i="8"/>
  <c r="O138" i="8"/>
  <c r="O139" i="8"/>
  <c r="O140" i="8"/>
  <c r="O141" i="8"/>
  <c r="O142" i="8"/>
  <c r="O143" i="8"/>
  <c r="O144" i="8"/>
  <c r="O145" i="8"/>
  <c r="O146" i="8"/>
  <c r="O147" i="8"/>
  <c r="O148" i="8"/>
  <c r="O149" i="8"/>
  <c r="O150" i="8"/>
  <c r="O151" i="8"/>
  <c r="O152" i="8"/>
  <c r="O153" i="8"/>
  <c r="O154" i="8"/>
  <c r="O155" i="8"/>
  <c r="O156" i="8"/>
  <c r="O157" i="8"/>
  <c r="O158" i="8"/>
  <c r="O159" i="8"/>
  <c r="O160" i="8"/>
  <c r="O161" i="8"/>
  <c r="O162" i="8"/>
  <c r="O163" i="8"/>
  <c r="O164" i="8"/>
  <c r="O165" i="8"/>
  <c r="O166" i="8"/>
  <c r="O167" i="8"/>
  <c r="O168" i="8"/>
  <c r="O169" i="8"/>
  <c r="O170" i="8"/>
  <c r="O171" i="8"/>
  <c r="O172" i="8"/>
  <c r="O173" i="8"/>
  <c r="O174" i="8"/>
  <c r="O175" i="8"/>
  <c r="O176" i="8"/>
  <c r="O177" i="8"/>
  <c r="O178" i="8"/>
  <c r="O179" i="8"/>
  <c r="O180" i="8"/>
  <c r="O181" i="8"/>
  <c r="O182" i="8"/>
  <c r="O183" i="8"/>
  <c r="O184" i="8"/>
  <c r="O185" i="8"/>
  <c r="O186" i="8"/>
  <c r="O187" i="8"/>
  <c r="O188" i="8"/>
  <c r="O189" i="8"/>
  <c r="O190" i="8"/>
  <c r="O191" i="8"/>
  <c r="O192" i="8"/>
  <c r="O193" i="8"/>
  <c r="O194" i="8"/>
  <c r="O195" i="8"/>
  <c r="O196" i="8"/>
  <c r="O197" i="8"/>
  <c r="O198" i="8"/>
  <c r="O199" i="8"/>
  <c r="O200" i="8"/>
  <c r="O201" i="8"/>
  <c r="O202" i="8"/>
  <c r="O203" i="8"/>
  <c r="O204" i="8"/>
  <c r="O205" i="8"/>
  <c r="O206" i="8"/>
  <c r="O207" i="8"/>
  <c r="O208" i="8"/>
  <c r="O209" i="8"/>
  <c r="O210" i="8"/>
  <c r="O211" i="8"/>
  <c r="O212" i="8"/>
  <c r="O213" i="8"/>
  <c r="O214" i="8"/>
  <c r="O215" i="8"/>
  <c r="O216" i="8"/>
  <c r="O217" i="8"/>
  <c r="O218" i="8"/>
  <c r="O219" i="8"/>
  <c r="O220" i="8"/>
  <c r="O221" i="8"/>
  <c r="O222" i="8"/>
  <c r="O223" i="8"/>
  <c r="O224" i="8"/>
  <c r="O225" i="8"/>
  <c r="O226" i="8"/>
  <c r="O227" i="8"/>
  <c r="O228" i="8"/>
  <c r="O229" i="8"/>
  <c r="O230" i="8"/>
  <c r="O231" i="8"/>
  <c r="O232" i="8"/>
  <c r="O233" i="8"/>
  <c r="O234" i="8"/>
  <c r="O235" i="8"/>
  <c r="O236" i="8"/>
  <c r="O237" i="8"/>
  <c r="O238" i="8"/>
  <c r="O239" i="8"/>
  <c r="O240" i="8"/>
  <c r="O241" i="8"/>
  <c r="O242" i="8"/>
  <c r="O243" i="8"/>
  <c r="O244" i="8"/>
  <c r="O245" i="8"/>
  <c r="O246" i="8"/>
  <c r="O247" i="8"/>
  <c r="O248" i="8"/>
  <c r="O249" i="8"/>
  <c r="O250" i="8"/>
  <c r="O251" i="8"/>
  <c r="O252" i="8"/>
  <c r="O253" i="8"/>
  <c r="O254" i="8"/>
  <c r="O255" i="8"/>
  <c r="O256" i="8"/>
  <c r="O257" i="8"/>
  <c r="O258" i="8"/>
  <c r="O259" i="8"/>
  <c r="O260" i="8"/>
  <c r="O261" i="8"/>
  <c r="O262" i="8"/>
  <c r="O263" i="8"/>
  <c r="O264" i="8"/>
  <c r="O265" i="8"/>
  <c r="O266" i="8"/>
  <c r="O267" i="8"/>
  <c r="O268" i="8"/>
  <c r="O269" i="8"/>
  <c r="O270" i="8"/>
  <c r="O271" i="8"/>
  <c r="O272" i="8"/>
  <c r="O273" i="8"/>
  <c r="O274" i="8"/>
  <c r="O275" i="8"/>
  <c r="O276" i="8"/>
  <c r="O277" i="8"/>
  <c r="O278" i="8"/>
  <c r="O279" i="8"/>
  <c r="O280" i="8"/>
  <c r="O281" i="8"/>
  <c r="O282" i="8"/>
  <c r="O283" i="8"/>
  <c r="O284" i="8"/>
  <c r="O285" i="8"/>
  <c r="O286" i="8"/>
  <c r="O287" i="8"/>
  <c r="O288" i="8"/>
  <c r="O289" i="8"/>
  <c r="O290" i="8"/>
  <c r="O291" i="8"/>
  <c r="O292" i="8"/>
  <c r="O293" i="8"/>
  <c r="O294" i="8"/>
  <c r="O295" i="8"/>
  <c r="O296" i="8"/>
  <c r="O297" i="8"/>
  <c r="O298" i="8"/>
  <c r="O299" i="8"/>
  <c r="O300" i="8"/>
  <c r="O301" i="8"/>
  <c r="O302" i="8"/>
  <c r="O303" i="8"/>
  <c r="O304" i="8"/>
  <c r="O305" i="8"/>
  <c r="O306" i="8"/>
  <c r="O307" i="8"/>
  <c r="O308" i="8"/>
  <c r="O309" i="8"/>
  <c r="O310" i="8"/>
  <c r="O311" i="8"/>
  <c r="O312" i="8"/>
  <c r="O313" i="8"/>
  <c r="O314" i="8"/>
  <c r="O315" i="8"/>
  <c r="O316" i="8"/>
  <c r="O317" i="8"/>
  <c r="O318" i="8"/>
  <c r="O319" i="8"/>
  <c r="O320" i="8"/>
  <c r="O321" i="8"/>
  <c r="O322" i="8"/>
  <c r="O323" i="8"/>
  <c r="O324" i="8"/>
  <c r="O325" i="8"/>
  <c r="O326" i="8"/>
  <c r="O327" i="8"/>
  <c r="O328" i="8"/>
  <c r="O329" i="8"/>
  <c r="O330" i="8"/>
  <c r="O331" i="8"/>
  <c r="O332" i="8"/>
  <c r="O333" i="8"/>
  <c r="O334" i="8"/>
  <c r="O335" i="8"/>
  <c r="O336" i="8"/>
  <c r="O337" i="8"/>
  <c r="O338" i="8"/>
  <c r="O339" i="8"/>
  <c r="O340" i="8"/>
  <c r="O341" i="8"/>
  <c r="O342" i="8"/>
  <c r="O343" i="8"/>
  <c r="O344" i="8"/>
  <c r="O345" i="8"/>
  <c r="O346" i="8"/>
  <c r="O347" i="8"/>
  <c r="O348" i="8"/>
  <c r="O349" i="8"/>
  <c r="O350" i="8"/>
  <c r="O351" i="8"/>
  <c r="O352" i="8"/>
  <c r="O353" i="8"/>
  <c r="O354" i="8"/>
  <c r="O355" i="8"/>
  <c r="O356" i="8"/>
  <c r="O357" i="8"/>
  <c r="O358" i="8"/>
  <c r="O359" i="8"/>
  <c r="O360" i="8"/>
  <c r="O361" i="8"/>
  <c r="O362" i="8"/>
  <c r="O363" i="8"/>
  <c r="O364" i="8"/>
  <c r="O365" i="8"/>
  <c r="O366" i="8"/>
  <c r="O367" i="8"/>
  <c r="O368" i="8"/>
  <c r="O369" i="8"/>
  <c r="O370" i="8"/>
  <c r="O371" i="8"/>
  <c r="O372" i="8"/>
  <c r="O373" i="8"/>
  <c r="O374" i="8"/>
  <c r="O375" i="8"/>
  <c r="O376" i="8"/>
  <c r="O377" i="8"/>
  <c r="O378" i="8"/>
  <c r="O379" i="8"/>
  <c r="O380" i="8"/>
  <c r="O381" i="8"/>
  <c r="O382" i="8"/>
  <c r="O383" i="8"/>
  <c r="O384" i="8"/>
  <c r="O385" i="8"/>
  <c r="O386" i="8"/>
  <c r="O387" i="8"/>
  <c r="O388" i="8"/>
  <c r="O389" i="8"/>
  <c r="O390" i="8"/>
  <c r="O391" i="8"/>
  <c r="O392" i="8"/>
  <c r="O393" i="8"/>
  <c r="O394" i="8"/>
  <c r="O395" i="8"/>
  <c r="O396" i="8"/>
  <c r="O397" i="8"/>
  <c r="O398" i="8"/>
  <c r="O399" i="8"/>
  <c r="O400" i="8"/>
  <c r="O401" i="8"/>
  <c r="O402" i="8"/>
  <c r="O403" i="8"/>
  <c r="O404" i="8"/>
  <c r="O405" i="8"/>
  <c r="O406" i="8"/>
  <c r="O407" i="8"/>
  <c r="O408" i="8"/>
  <c r="O409" i="8"/>
  <c r="O410" i="8"/>
  <c r="O411" i="8"/>
  <c r="O412" i="8"/>
  <c r="O413" i="8"/>
  <c r="O414" i="8"/>
  <c r="O415" i="8"/>
  <c r="O416" i="8"/>
  <c r="O417" i="8"/>
  <c r="O418" i="8"/>
  <c r="O419" i="8"/>
  <c r="O420" i="8"/>
  <c r="O421" i="8"/>
  <c r="O422" i="8"/>
  <c r="O423" i="8"/>
  <c r="O424" i="8"/>
  <c r="O425" i="8"/>
  <c r="O426" i="8"/>
  <c r="O427" i="8"/>
  <c r="O428" i="8"/>
  <c r="O429" i="8"/>
  <c r="O430" i="8"/>
  <c r="O431" i="8"/>
  <c r="O432" i="8"/>
  <c r="O433" i="8"/>
  <c r="O434" i="8"/>
  <c r="O435" i="8"/>
  <c r="O436" i="8"/>
  <c r="O437" i="8"/>
  <c r="O438" i="8"/>
  <c r="O439" i="8"/>
  <c r="O440" i="8"/>
  <c r="O441" i="8"/>
  <c r="O442" i="8"/>
  <c r="O443" i="8"/>
  <c r="O444" i="8"/>
  <c r="O445" i="8"/>
  <c r="O446" i="8"/>
  <c r="O447" i="8"/>
  <c r="O448" i="8"/>
  <c r="O449" i="8"/>
  <c r="O450" i="8"/>
  <c r="O451" i="8"/>
  <c r="O452" i="8"/>
  <c r="O453" i="8"/>
  <c r="O454" i="8"/>
  <c r="O455" i="8"/>
  <c r="O456" i="8"/>
  <c r="O457" i="8"/>
  <c r="O458" i="8"/>
  <c r="O459" i="8"/>
  <c r="O460" i="8"/>
  <c r="O461" i="8"/>
  <c r="O462" i="8"/>
  <c r="O463" i="8"/>
  <c r="O464" i="8"/>
  <c r="O465" i="8"/>
  <c r="O466" i="8"/>
  <c r="O467" i="8"/>
  <c r="O468" i="8"/>
  <c r="O469" i="8"/>
  <c r="O470" i="8"/>
  <c r="O471" i="8"/>
  <c r="O472" i="8"/>
  <c r="O473" i="8"/>
  <c r="O474" i="8"/>
  <c r="O475" i="8"/>
  <c r="O476" i="8"/>
  <c r="O477" i="8"/>
  <c r="O478" i="8"/>
  <c r="O479" i="8"/>
  <c r="O480" i="8"/>
  <c r="O481" i="8"/>
  <c r="O482" i="8"/>
  <c r="O483" i="8"/>
  <c r="O484" i="8"/>
  <c r="O485" i="8"/>
  <c r="O486" i="8"/>
  <c r="O487" i="8"/>
  <c r="O488" i="8"/>
  <c r="O489" i="8"/>
  <c r="O490" i="8"/>
  <c r="O491" i="8"/>
  <c r="O492" i="8"/>
  <c r="O493" i="8"/>
  <c r="O494" i="8"/>
  <c r="O495" i="8"/>
  <c r="O496" i="8"/>
  <c r="O497" i="8"/>
  <c r="O498" i="8"/>
  <c r="O499" i="8"/>
  <c r="O500" i="8"/>
  <c r="O501" i="8"/>
  <c r="O502" i="8"/>
  <c r="O503" i="8"/>
  <c r="O504" i="8"/>
  <c r="O505" i="8"/>
  <c r="O506" i="8"/>
  <c r="O507" i="8"/>
  <c r="O508" i="8"/>
  <c r="O509" i="8"/>
  <c r="O510" i="8"/>
  <c r="O511" i="8"/>
  <c r="O512" i="8"/>
  <c r="O513" i="8"/>
  <c r="O514" i="8"/>
  <c r="O515" i="8"/>
  <c r="O516" i="8"/>
  <c r="O517" i="8"/>
  <c r="O518" i="8"/>
  <c r="O519" i="8"/>
  <c r="O520" i="8"/>
  <c r="O521" i="8"/>
  <c r="O522" i="8"/>
  <c r="O523" i="8"/>
  <c r="O524" i="8"/>
  <c r="O525" i="8"/>
  <c r="O526" i="8"/>
  <c r="O527" i="8"/>
  <c r="O528" i="8"/>
  <c r="O529" i="8"/>
  <c r="O530" i="8"/>
  <c r="O531" i="8"/>
  <c r="O532" i="8"/>
  <c r="O533" i="8"/>
  <c r="O534" i="8"/>
  <c r="O535" i="8"/>
  <c r="O536" i="8"/>
  <c r="O537" i="8"/>
  <c r="O538" i="8"/>
  <c r="O539" i="8"/>
  <c r="O540" i="8"/>
  <c r="O541" i="8"/>
  <c r="O542" i="8"/>
  <c r="O543" i="8"/>
  <c r="O544" i="8"/>
  <c r="O545" i="8"/>
  <c r="O546" i="8"/>
  <c r="O547" i="8"/>
  <c r="O548" i="8"/>
  <c r="O549" i="8"/>
  <c r="O550" i="8"/>
  <c r="O551" i="8"/>
  <c r="O552" i="8"/>
  <c r="O553" i="8"/>
  <c r="O554" i="8"/>
  <c r="O555" i="8"/>
  <c r="O556" i="8"/>
  <c r="O557" i="8"/>
  <c r="O558" i="8"/>
  <c r="O559" i="8"/>
  <c r="O560" i="8"/>
  <c r="O561" i="8"/>
  <c r="O562" i="8"/>
  <c r="O563" i="8"/>
  <c r="O564" i="8"/>
  <c r="O565" i="8"/>
  <c r="O566" i="8"/>
  <c r="O567" i="8"/>
  <c r="O568" i="8"/>
  <c r="O569" i="8"/>
  <c r="O570" i="8"/>
  <c r="O571" i="8"/>
  <c r="O572" i="8"/>
  <c r="O573" i="8"/>
  <c r="O574" i="8"/>
  <c r="O575" i="8"/>
  <c r="O576" i="8"/>
  <c r="O577" i="8"/>
  <c r="O578" i="8"/>
  <c r="O579" i="8"/>
  <c r="O580" i="8"/>
  <c r="O581" i="8"/>
  <c r="O582" i="8"/>
  <c r="O583" i="8"/>
  <c r="O584" i="8"/>
  <c r="O585" i="8"/>
  <c r="O586" i="8"/>
  <c r="O587" i="8"/>
  <c r="O588" i="8"/>
  <c r="O589" i="8"/>
  <c r="O590" i="8"/>
  <c r="O591" i="8"/>
  <c r="O592" i="8"/>
  <c r="O593" i="8"/>
  <c r="O594" i="8"/>
  <c r="O595" i="8"/>
  <c r="O596" i="8"/>
  <c r="O597" i="8"/>
  <c r="O598" i="8"/>
  <c r="O599" i="8"/>
  <c r="O600" i="8"/>
  <c r="O601" i="8"/>
  <c r="O602" i="8"/>
  <c r="O603" i="8"/>
  <c r="O604" i="8"/>
  <c r="O605" i="8"/>
  <c r="O606" i="8"/>
  <c r="O607" i="8"/>
  <c r="O608" i="8"/>
  <c r="O609" i="8"/>
  <c r="O610" i="8"/>
  <c r="O611" i="8"/>
  <c r="O612" i="8"/>
  <c r="O613" i="8"/>
  <c r="O614" i="8"/>
  <c r="O615" i="8"/>
  <c r="O616" i="8"/>
  <c r="O617" i="8"/>
  <c r="O618" i="8"/>
  <c r="O619" i="8"/>
  <c r="O620" i="8"/>
  <c r="O621" i="8"/>
  <c r="O622" i="8"/>
  <c r="O623" i="8"/>
  <c r="O624" i="8"/>
  <c r="O625" i="8"/>
  <c r="O626" i="8"/>
  <c r="O627" i="8"/>
  <c r="O628" i="8"/>
  <c r="O629" i="8"/>
  <c r="O630" i="8"/>
  <c r="O631" i="8"/>
  <c r="O632" i="8"/>
  <c r="O633" i="8"/>
  <c r="O634" i="8"/>
  <c r="O635" i="8"/>
  <c r="O636" i="8"/>
  <c r="O637" i="8"/>
  <c r="O638" i="8"/>
  <c r="O639" i="8"/>
  <c r="O640" i="8"/>
  <c r="O641" i="8"/>
  <c r="O642" i="8"/>
  <c r="O643" i="8"/>
  <c r="O644" i="8"/>
  <c r="O645" i="8"/>
  <c r="O646" i="8"/>
  <c r="O647" i="8"/>
  <c r="O648" i="8"/>
  <c r="O649" i="8"/>
  <c r="O650" i="8"/>
  <c r="O651" i="8"/>
  <c r="O652" i="8"/>
  <c r="O653" i="8"/>
  <c r="O654" i="8"/>
  <c r="O655" i="8"/>
  <c r="O656" i="8"/>
  <c r="O657" i="8"/>
  <c r="O658" i="8"/>
  <c r="O659" i="8"/>
  <c r="O660" i="8"/>
  <c r="O661" i="8"/>
  <c r="O662" i="8"/>
  <c r="O663" i="8"/>
  <c r="O664" i="8"/>
  <c r="O665" i="8"/>
  <c r="O666" i="8"/>
  <c r="O667" i="8"/>
  <c r="O668" i="8"/>
  <c r="O669" i="8"/>
  <c r="O670" i="8"/>
  <c r="O671" i="8"/>
  <c r="O672" i="8"/>
  <c r="O673" i="8"/>
  <c r="O674" i="8"/>
  <c r="O675" i="8"/>
  <c r="O676" i="8"/>
  <c r="O677" i="8"/>
  <c r="O678" i="8"/>
  <c r="O679" i="8"/>
  <c r="O680" i="8"/>
  <c r="O681" i="8"/>
  <c r="O682" i="8"/>
  <c r="O683" i="8"/>
  <c r="O684" i="8"/>
  <c r="O685" i="8"/>
  <c r="O686" i="8"/>
  <c r="O687" i="8"/>
  <c r="O688" i="8"/>
  <c r="O689" i="8"/>
  <c r="O690" i="8"/>
  <c r="O691" i="8"/>
  <c r="O692" i="8"/>
  <c r="O693" i="8"/>
  <c r="O694" i="8"/>
  <c r="O695" i="8"/>
  <c r="O696" i="8"/>
  <c r="O697" i="8"/>
  <c r="O698" i="8"/>
  <c r="O699" i="8"/>
  <c r="O700" i="8"/>
  <c r="O701" i="8"/>
  <c r="O702" i="8"/>
  <c r="O703" i="8"/>
  <c r="O704" i="8"/>
  <c r="O705" i="8"/>
  <c r="O706" i="8"/>
  <c r="O707" i="8"/>
  <c r="O708" i="8"/>
  <c r="O709" i="8"/>
  <c r="O710" i="8"/>
  <c r="O711" i="8"/>
  <c r="O712" i="8"/>
  <c r="O713" i="8"/>
  <c r="O714" i="8"/>
  <c r="O715" i="8"/>
  <c r="O716" i="8"/>
  <c r="O717" i="8"/>
  <c r="O718" i="8"/>
  <c r="O719" i="8"/>
  <c r="O720" i="8"/>
  <c r="O721" i="8"/>
  <c r="O722" i="8"/>
  <c r="O723" i="8"/>
  <c r="O724" i="8"/>
  <c r="O725" i="8"/>
  <c r="O726" i="8"/>
  <c r="O727" i="8"/>
  <c r="O728" i="8"/>
  <c r="O729" i="8"/>
  <c r="O730" i="8"/>
  <c r="O731" i="8"/>
  <c r="O732" i="8"/>
  <c r="O733" i="8"/>
  <c r="O734" i="8"/>
  <c r="O735" i="8"/>
  <c r="O736" i="8"/>
  <c r="O737" i="8"/>
  <c r="O738" i="8"/>
  <c r="O739" i="8"/>
  <c r="O740" i="8"/>
  <c r="O741" i="8"/>
  <c r="O742" i="8"/>
  <c r="O743" i="8"/>
  <c r="O744" i="8"/>
  <c r="O745" i="8"/>
  <c r="O746" i="8"/>
  <c r="O747" i="8"/>
  <c r="O748" i="8"/>
  <c r="O749" i="8"/>
  <c r="O750" i="8"/>
  <c r="O751" i="8"/>
  <c r="O752" i="8"/>
  <c r="O753" i="8"/>
  <c r="O754" i="8"/>
  <c r="O755" i="8"/>
  <c r="O756" i="8"/>
  <c r="O757" i="8"/>
  <c r="O758" i="8"/>
  <c r="O759" i="8"/>
  <c r="O760" i="8"/>
  <c r="O761" i="8"/>
  <c r="O762" i="8"/>
  <c r="O763" i="8"/>
  <c r="O764" i="8"/>
  <c r="O765" i="8"/>
  <c r="O766" i="8"/>
  <c r="O767" i="8"/>
  <c r="O768" i="8"/>
  <c r="O769" i="8"/>
  <c r="O770" i="8"/>
  <c r="O771" i="8"/>
  <c r="O772" i="8"/>
  <c r="O773" i="8"/>
  <c r="O774" i="8"/>
  <c r="O775" i="8"/>
  <c r="O776" i="8"/>
  <c r="O777" i="8"/>
  <c r="O778" i="8"/>
  <c r="O779" i="8"/>
  <c r="O780" i="8"/>
  <c r="O781" i="8"/>
  <c r="O782" i="8"/>
  <c r="O783" i="8"/>
  <c r="O784" i="8"/>
  <c r="O785" i="8"/>
  <c r="O786" i="8"/>
  <c r="O787" i="8"/>
  <c r="O788" i="8"/>
  <c r="O789" i="8"/>
  <c r="O790" i="8"/>
  <c r="O791" i="8"/>
  <c r="O792" i="8"/>
  <c r="O793" i="8"/>
  <c r="O794" i="8"/>
  <c r="O795" i="8"/>
  <c r="O796" i="8"/>
  <c r="O797" i="8"/>
  <c r="O798" i="8"/>
  <c r="O799" i="8"/>
  <c r="O800" i="8"/>
  <c r="O801" i="8"/>
  <c r="O802" i="8"/>
  <c r="O803" i="8"/>
  <c r="O804" i="8"/>
  <c r="O805" i="8"/>
  <c r="O806" i="8"/>
  <c r="O807" i="8"/>
  <c r="O808" i="8"/>
  <c r="O809" i="8"/>
  <c r="O810" i="8"/>
  <c r="O811" i="8"/>
  <c r="O812" i="8"/>
  <c r="O813" i="8"/>
  <c r="O814" i="8"/>
  <c r="O815" i="8"/>
  <c r="O816" i="8"/>
  <c r="O817" i="8"/>
  <c r="O818" i="8"/>
  <c r="O819" i="8"/>
  <c r="O820" i="8"/>
  <c r="O821" i="8"/>
  <c r="O822" i="8"/>
  <c r="O823" i="8"/>
  <c r="O824" i="8"/>
  <c r="O825" i="8"/>
  <c r="O826" i="8"/>
  <c r="O827" i="8"/>
  <c r="O828" i="8"/>
  <c r="O829" i="8"/>
  <c r="O830" i="8"/>
  <c r="O831" i="8"/>
  <c r="O832" i="8"/>
  <c r="O833" i="8"/>
  <c r="O834" i="8"/>
  <c r="O835" i="8"/>
  <c r="O836" i="8"/>
  <c r="O837" i="8"/>
  <c r="O838" i="8"/>
  <c r="O839" i="8"/>
  <c r="O840" i="8"/>
  <c r="O841" i="8"/>
  <c r="O842" i="8"/>
  <c r="O843" i="8"/>
  <c r="O844" i="8"/>
  <c r="O845" i="8"/>
  <c r="O846" i="8"/>
  <c r="O847" i="8"/>
  <c r="O848" i="8"/>
  <c r="O849" i="8"/>
  <c r="O850" i="8"/>
  <c r="O851" i="8"/>
  <c r="O852" i="8"/>
  <c r="O853" i="8"/>
  <c r="O854" i="8"/>
  <c r="O855" i="8"/>
  <c r="O856" i="8"/>
  <c r="O857" i="8"/>
  <c r="O858" i="8"/>
  <c r="O859" i="8"/>
  <c r="O860" i="8"/>
  <c r="O861" i="8"/>
  <c r="O862" i="8"/>
  <c r="O863" i="8"/>
  <c r="O864" i="8"/>
  <c r="O865" i="8"/>
  <c r="O866" i="8"/>
  <c r="O867" i="8"/>
  <c r="O868" i="8"/>
  <c r="O869" i="8"/>
  <c r="O870" i="8"/>
  <c r="O871" i="8"/>
  <c r="O872" i="8"/>
  <c r="O873" i="8"/>
  <c r="O874" i="8"/>
  <c r="O875" i="8"/>
  <c r="O876" i="8"/>
  <c r="O877" i="8"/>
  <c r="O878" i="8"/>
  <c r="O879" i="8"/>
  <c r="O880" i="8"/>
  <c r="O881" i="8"/>
  <c r="O882" i="8"/>
  <c r="O883" i="8"/>
  <c r="O884" i="8"/>
  <c r="O885" i="8"/>
  <c r="O886" i="8"/>
  <c r="O887" i="8"/>
  <c r="O888" i="8"/>
  <c r="O889" i="8"/>
  <c r="O890" i="8"/>
  <c r="O891" i="8"/>
  <c r="O892" i="8"/>
  <c r="O893" i="8"/>
  <c r="O894" i="8"/>
  <c r="O895" i="8"/>
  <c r="O896" i="8"/>
  <c r="O897" i="8"/>
  <c r="O898" i="8"/>
  <c r="O899" i="8"/>
  <c r="O900" i="8"/>
  <c r="O901" i="8"/>
  <c r="O902" i="8"/>
  <c r="O903" i="8"/>
  <c r="O904" i="8"/>
  <c r="O905" i="8"/>
  <c r="O906" i="8"/>
  <c r="O907" i="8"/>
  <c r="O908" i="8"/>
  <c r="O909" i="8"/>
  <c r="O910" i="8"/>
  <c r="O911" i="8"/>
  <c r="O912" i="8"/>
  <c r="O913" i="8"/>
  <c r="O914" i="8"/>
  <c r="O915" i="8"/>
  <c r="O916" i="8"/>
  <c r="O917" i="8"/>
  <c r="O918" i="8"/>
  <c r="O919" i="8"/>
  <c r="O920" i="8"/>
  <c r="O921" i="8"/>
  <c r="O922" i="8"/>
  <c r="O923" i="8"/>
  <c r="O924" i="8"/>
  <c r="O925" i="8"/>
  <c r="O926" i="8"/>
  <c r="O927" i="8"/>
  <c r="O928" i="8"/>
  <c r="O929" i="8"/>
  <c r="O930" i="8"/>
  <c r="O931" i="8"/>
  <c r="O932" i="8"/>
  <c r="O933" i="8"/>
  <c r="O934" i="8"/>
  <c r="O935" i="8"/>
  <c r="O936" i="8"/>
  <c r="O937" i="8"/>
  <c r="O938" i="8"/>
  <c r="O939" i="8"/>
  <c r="O940" i="8"/>
  <c r="O941" i="8"/>
  <c r="O942" i="8"/>
  <c r="O943" i="8"/>
  <c r="O944" i="8"/>
  <c r="O945" i="8"/>
  <c r="O946" i="8"/>
  <c r="O947" i="8"/>
  <c r="O948" i="8"/>
  <c r="O949" i="8"/>
  <c r="O950" i="8"/>
  <c r="O951" i="8"/>
  <c r="O952" i="8"/>
  <c r="O953" i="8"/>
  <c r="O954" i="8"/>
  <c r="O955" i="8"/>
  <c r="O956" i="8"/>
  <c r="O957" i="8"/>
  <c r="O958" i="8"/>
  <c r="O959" i="8"/>
  <c r="O960" i="8"/>
  <c r="O961" i="8"/>
  <c r="O962" i="8"/>
  <c r="O963" i="8"/>
  <c r="O964" i="8"/>
  <c r="O965" i="8"/>
  <c r="O966" i="8"/>
  <c r="O967" i="8"/>
  <c r="O968" i="8"/>
  <c r="O969" i="8"/>
  <c r="O970" i="8"/>
  <c r="O971" i="8"/>
  <c r="O972" i="8"/>
  <c r="O973" i="8"/>
  <c r="O974" i="8"/>
  <c r="O975" i="8"/>
  <c r="O976" i="8"/>
  <c r="O977" i="8"/>
  <c r="O978" i="8"/>
  <c r="O979" i="8"/>
  <c r="O980" i="8"/>
  <c r="O981" i="8"/>
  <c r="O982" i="8"/>
  <c r="O983" i="8"/>
  <c r="O984" i="8"/>
  <c r="O985" i="8"/>
  <c r="O986" i="8"/>
  <c r="O987" i="8"/>
  <c r="O988" i="8"/>
  <c r="O989" i="8"/>
  <c r="O990" i="8"/>
  <c r="O991" i="8"/>
  <c r="O992" i="8"/>
  <c r="O993" i="8"/>
  <c r="O994" i="8"/>
  <c r="O995" i="8"/>
  <c r="O996" i="8"/>
  <c r="O997" i="8"/>
  <c r="O998" i="8"/>
  <c r="O999" i="8"/>
  <c r="O1000" i="8"/>
  <c r="O1001" i="8"/>
  <c r="O1002" i="8"/>
  <c r="O1003" i="8"/>
  <c r="O1004" i="8"/>
  <c r="O1005" i="8"/>
  <c r="O1006" i="8"/>
  <c r="O1007" i="8"/>
  <c r="O1008" i="8"/>
  <c r="O1009" i="8"/>
  <c r="O1010" i="8"/>
  <c r="O1011" i="8"/>
  <c r="O1012" i="8"/>
  <c r="O1013" i="8"/>
  <c r="O1014" i="8"/>
  <c r="O1015" i="8"/>
  <c r="O1016" i="8"/>
  <c r="O1017" i="8"/>
  <c r="O1018" i="8"/>
  <c r="O1019" i="8"/>
  <c r="O1020" i="8"/>
  <c r="O1021" i="8"/>
  <c r="O1022" i="8"/>
  <c r="O1023" i="8"/>
  <c r="O1024" i="8"/>
  <c r="O1025" i="8"/>
  <c r="O1026" i="8"/>
  <c r="O1027" i="8"/>
  <c r="O1028" i="8"/>
  <c r="O1029" i="8"/>
  <c r="O1030" i="8"/>
  <c r="O1031" i="8"/>
  <c r="O1032" i="8"/>
  <c r="O1033" i="8"/>
  <c r="O1034" i="8"/>
  <c r="O1035" i="8"/>
  <c r="O1036" i="8"/>
  <c r="O1037" i="8"/>
  <c r="O1038" i="8"/>
  <c r="O1039" i="8"/>
  <c r="O1040" i="8"/>
  <c r="O1041" i="8"/>
  <c r="O1042" i="8"/>
  <c r="O1043" i="8"/>
  <c r="O1044" i="8"/>
  <c r="O1045" i="8"/>
  <c r="O1046" i="8"/>
  <c r="O1047" i="8"/>
  <c r="O1048" i="8"/>
  <c r="O1049" i="8"/>
  <c r="O1050" i="8"/>
  <c r="O1051" i="8"/>
  <c r="O1052" i="8"/>
  <c r="O1053" i="8"/>
  <c r="O1054" i="8"/>
  <c r="O1055" i="8"/>
  <c r="O1056" i="8"/>
  <c r="O1057" i="8"/>
  <c r="O1058" i="8"/>
  <c r="O1059" i="8"/>
  <c r="O1060" i="8"/>
  <c r="O1061" i="8"/>
  <c r="O1062" i="8"/>
  <c r="O1063" i="8"/>
  <c r="O1064" i="8"/>
  <c r="O1065" i="8"/>
  <c r="O1066" i="8"/>
  <c r="O1067" i="8"/>
  <c r="O1068" i="8"/>
  <c r="O1069" i="8"/>
  <c r="O1070" i="8"/>
  <c r="O1071" i="8"/>
  <c r="O1072" i="8"/>
  <c r="O1073" i="8"/>
  <c r="O1074" i="8"/>
  <c r="O1075" i="8"/>
  <c r="O1076" i="8"/>
  <c r="O1077" i="8"/>
  <c r="O1078" i="8"/>
  <c r="O1079" i="8"/>
  <c r="O1080" i="8"/>
  <c r="O1081" i="8"/>
  <c r="O1082" i="8"/>
  <c r="O1083" i="8"/>
  <c r="O1084" i="8"/>
  <c r="O1085" i="8"/>
  <c r="O1086" i="8"/>
  <c r="O1087" i="8"/>
  <c r="O1088" i="8"/>
  <c r="O1089" i="8"/>
  <c r="O1090" i="8"/>
  <c r="O1091" i="8"/>
  <c r="O1092" i="8"/>
  <c r="O1093" i="8"/>
  <c r="O1094" i="8"/>
  <c r="O1095" i="8"/>
  <c r="O1096" i="8"/>
  <c r="O1097" i="8"/>
  <c r="O1098" i="8"/>
  <c r="O1099" i="8"/>
  <c r="O1100" i="8"/>
  <c r="O1101" i="8"/>
  <c r="O1102" i="8"/>
  <c r="O1103" i="8"/>
  <c r="O1104" i="8"/>
  <c r="O1105" i="8"/>
  <c r="O1106" i="8"/>
  <c r="O1107" i="8"/>
  <c r="O1108" i="8"/>
  <c r="O1109" i="8"/>
  <c r="O1110" i="8"/>
  <c r="O1111" i="8"/>
  <c r="O1112" i="8"/>
  <c r="O1113" i="8"/>
  <c r="O1114" i="8"/>
  <c r="O1115" i="8"/>
  <c r="O1116" i="8"/>
  <c r="O1117" i="8"/>
  <c r="O1118" i="8"/>
  <c r="O1119" i="8"/>
  <c r="O1120" i="8"/>
  <c r="O1121" i="8"/>
  <c r="O1122" i="8"/>
  <c r="O1123" i="8"/>
  <c r="O1124" i="8"/>
  <c r="O1125" i="8"/>
  <c r="O1126" i="8"/>
  <c r="O1127" i="8"/>
  <c r="O1128" i="8"/>
  <c r="O1129" i="8"/>
  <c r="O1130" i="8"/>
  <c r="O1131" i="8"/>
  <c r="O1132" i="8"/>
  <c r="O1133" i="8"/>
  <c r="O1134" i="8"/>
  <c r="O1135" i="8"/>
  <c r="O1136" i="8"/>
  <c r="O1137" i="8"/>
  <c r="O1138" i="8"/>
  <c r="O1139" i="8"/>
  <c r="O1140" i="8"/>
  <c r="O1141" i="8"/>
  <c r="O1142" i="8"/>
  <c r="O1143" i="8"/>
  <c r="O1144" i="8"/>
  <c r="O1145" i="8"/>
  <c r="O1146" i="8"/>
  <c r="O1147" i="8"/>
  <c r="O1148" i="8"/>
  <c r="O1149" i="8"/>
  <c r="O1150" i="8"/>
  <c r="O1151" i="8"/>
  <c r="O1152" i="8"/>
  <c r="O1153" i="8"/>
  <c r="O1154" i="8"/>
  <c r="O1155" i="8"/>
  <c r="O1156" i="8"/>
  <c r="O1157" i="8"/>
  <c r="O1158" i="8"/>
  <c r="O1159" i="8"/>
  <c r="O1160" i="8"/>
  <c r="O1161" i="8"/>
  <c r="O1162" i="8"/>
  <c r="O1163" i="8"/>
  <c r="O1164" i="8"/>
  <c r="O1165" i="8"/>
  <c r="O1166" i="8"/>
  <c r="O1167" i="8"/>
  <c r="O1168" i="8"/>
  <c r="O1169" i="8"/>
  <c r="O1170" i="8"/>
  <c r="O1171" i="8"/>
  <c r="O1172" i="8"/>
  <c r="O1173" i="8"/>
  <c r="O1174" i="8"/>
  <c r="O1175" i="8"/>
  <c r="O1176" i="8"/>
  <c r="O1177" i="8"/>
  <c r="O1178" i="8"/>
  <c r="O1179" i="8"/>
  <c r="O1180" i="8"/>
  <c r="O1181" i="8"/>
  <c r="O1182" i="8"/>
  <c r="O1183" i="8"/>
  <c r="O1184" i="8"/>
  <c r="O1185" i="8"/>
  <c r="O1186" i="8"/>
  <c r="O1187" i="8"/>
  <c r="O1188" i="8"/>
  <c r="O1189" i="8"/>
  <c r="O1190" i="8"/>
  <c r="O1191" i="8"/>
  <c r="O1192" i="8"/>
  <c r="O1193" i="8"/>
  <c r="O1194" i="8"/>
  <c r="O1195" i="8"/>
  <c r="O1196" i="8"/>
  <c r="O1197" i="8"/>
  <c r="O1198" i="8"/>
  <c r="O1199" i="8"/>
  <c r="O1200" i="8"/>
  <c r="O1201" i="8"/>
  <c r="O1202" i="8"/>
  <c r="O1203" i="8"/>
  <c r="O1204" i="8"/>
  <c r="O1205" i="8"/>
  <c r="O1206" i="8"/>
  <c r="O1207" i="8"/>
  <c r="O1208" i="8"/>
  <c r="O1209" i="8"/>
  <c r="O1210" i="8"/>
  <c r="O1211" i="8"/>
  <c r="O1212" i="8"/>
  <c r="O1213" i="8"/>
  <c r="O1214" i="8"/>
  <c r="O1215" i="8"/>
  <c r="O1216" i="8"/>
  <c r="O1217" i="8"/>
  <c r="O1218" i="8"/>
  <c r="O1219" i="8"/>
  <c r="O1220" i="8"/>
  <c r="O1221" i="8"/>
  <c r="O1222" i="8"/>
  <c r="O1223" i="8"/>
  <c r="O1224" i="8"/>
  <c r="O1225" i="8"/>
  <c r="O1226" i="8"/>
  <c r="O1227" i="8"/>
  <c r="O1228" i="8"/>
  <c r="O1229" i="8"/>
  <c r="O1230" i="8"/>
  <c r="O1231" i="8"/>
  <c r="O1232" i="8"/>
  <c r="O1233" i="8"/>
  <c r="O1234" i="8"/>
  <c r="O1235" i="8"/>
  <c r="O1236" i="8"/>
  <c r="O1237" i="8"/>
  <c r="O1238" i="8"/>
  <c r="O1239" i="8"/>
  <c r="O1240" i="8"/>
  <c r="O1241" i="8"/>
  <c r="O1242" i="8"/>
  <c r="O1243" i="8"/>
  <c r="O1244" i="8"/>
  <c r="O1245" i="8"/>
  <c r="O1246" i="8"/>
  <c r="O1247" i="8"/>
  <c r="O1248" i="8"/>
  <c r="O1249" i="8"/>
  <c r="O1250" i="8"/>
  <c r="O1251" i="8"/>
  <c r="O1252" i="8"/>
  <c r="O1253" i="8"/>
  <c r="O1254" i="8"/>
  <c r="O1255" i="8"/>
  <c r="O1256" i="8"/>
  <c r="O1257" i="8"/>
  <c r="O1258" i="8"/>
  <c r="O1259" i="8"/>
  <c r="O1260" i="8"/>
  <c r="O1261" i="8"/>
  <c r="O1262" i="8"/>
  <c r="O1263" i="8"/>
  <c r="O1264" i="8"/>
  <c r="O1265" i="8"/>
  <c r="O1266" i="8"/>
  <c r="O1267" i="8"/>
  <c r="O1268" i="8"/>
  <c r="O1269" i="8"/>
  <c r="O1270" i="8"/>
  <c r="O1271" i="8"/>
  <c r="O1272" i="8"/>
  <c r="O1273" i="8"/>
  <c r="O1274" i="8"/>
  <c r="O1275" i="8"/>
  <c r="O1276" i="8"/>
  <c r="O1277" i="8"/>
  <c r="O1278" i="8"/>
  <c r="O1279" i="8"/>
  <c r="O1280" i="8"/>
  <c r="O1281" i="8"/>
  <c r="O1282" i="8"/>
  <c r="O1283" i="8"/>
  <c r="O1284" i="8"/>
  <c r="O1285" i="8"/>
  <c r="O1286" i="8"/>
  <c r="O1287" i="8"/>
  <c r="O1288" i="8"/>
  <c r="O1289" i="8"/>
  <c r="O1290" i="8"/>
  <c r="O1291" i="8"/>
  <c r="O1292" i="8"/>
  <c r="O1293" i="8"/>
  <c r="O1294" i="8"/>
  <c r="O1295" i="8"/>
  <c r="O1296" i="8"/>
  <c r="O1297" i="8"/>
  <c r="O1298" i="8"/>
  <c r="O1299" i="8"/>
  <c r="O1300" i="8"/>
  <c r="O1301" i="8"/>
  <c r="O1302" i="8"/>
  <c r="O1303" i="8"/>
  <c r="O1304" i="8"/>
  <c r="O1305" i="8"/>
  <c r="O1306" i="8"/>
  <c r="O1307" i="8"/>
  <c r="O1308" i="8"/>
  <c r="O1309" i="8"/>
  <c r="O1310" i="8"/>
  <c r="O1311" i="8"/>
  <c r="O1312" i="8"/>
  <c r="O1313" i="8"/>
  <c r="O1314" i="8"/>
  <c r="O1315" i="8"/>
  <c r="O1316" i="8"/>
  <c r="O1317" i="8"/>
  <c r="O1318" i="8"/>
  <c r="O1319" i="8"/>
  <c r="O1320" i="8"/>
  <c r="O1321" i="8"/>
  <c r="O1322" i="8"/>
  <c r="O1323" i="8"/>
  <c r="O1324" i="8"/>
  <c r="O1325" i="8"/>
  <c r="O1326" i="8"/>
  <c r="O1327" i="8"/>
  <c r="O1328" i="8"/>
  <c r="O1329" i="8"/>
  <c r="O1330" i="8"/>
  <c r="O1331" i="8"/>
  <c r="O1332" i="8"/>
  <c r="O1333" i="8"/>
  <c r="O1334" i="8"/>
  <c r="O1335" i="8"/>
  <c r="O1336" i="8"/>
  <c r="O1337" i="8"/>
  <c r="O1338" i="8"/>
  <c r="O1339" i="8"/>
  <c r="O1340" i="8"/>
  <c r="O1341" i="8"/>
  <c r="O1342" i="8"/>
  <c r="O1343" i="8"/>
  <c r="O1344" i="8"/>
  <c r="O1345" i="8"/>
  <c r="O1346" i="8"/>
  <c r="O1347" i="8"/>
  <c r="O1348" i="8"/>
  <c r="O1349" i="8"/>
  <c r="O1350" i="8"/>
  <c r="O1351" i="8"/>
  <c r="O1352" i="8"/>
  <c r="O1353" i="8"/>
  <c r="O1354" i="8"/>
  <c r="O1355" i="8"/>
  <c r="O1356" i="8"/>
  <c r="O1357" i="8"/>
  <c r="O1358" i="8"/>
  <c r="O1359" i="8"/>
  <c r="O1360" i="8"/>
  <c r="O1361" i="8"/>
  <c r="O1362" i="8"/>
  <c r="O1363" i="8"/>
  <c r="O1364" i="8"/>
  <c r="O1365" i="8"/>
  <c r="O1366" i="8"/>
  <c r="O1367" i="8"/>
  <c r="O1368" i="8"/>
  <c r="O1369" i="8"/>
  <c r="O1370" i="8"/>
  <c r="O1371" i="8"/>
  <c r="O1372" i="8"/>
  <c r="O1373" i="8"/>
  <c r="O1374" i="8"/>
  <c r="O1375" i="8"/>
  <c r="O1376" i="8"/>
  <c r="O1377" i="8"/>
  <c r="O1378" i="8"/>
  <c r="O1379" i="8"/>
  <c r="O1380" i="8"/>
  <c r="O1381" i="8"/>
  <c r="O1382" i="8"/>
  <c r="O1383" i="8"/>
  <c r="O1384" i="8"/>
  <c r="O1385" i="8"/>
  <c r="O1386" i="8"/>
  <c r="O1387" i="8"/>
  <c r="O1388" i="8"/>
  <c r="O1389" i="8"/>
  <c r="O1390" i="8"/>
  <c r="O1391" i="8"/>
  <c r="O1392" i="8"/>
  <c r="O1393" i="8"/>
  <c r="O1394" i="8"/>
  <c r="O1395" i="8"/>
  <c r="O1396" i="8"/>
  <c r="O1397" i="8"/>
  <c r="O1398" i="8"/>
  <c r="O1399" i="8"/>
  <c r="O1400" i="8"/>
  <c r="O1401" i="8"/>
  <c r="O1402" i="8"/>
  <c r="O1403" i="8"/>
  <c r="O1404" i="8"/>
  <c r="O1405" i="8"/>
  <c r="O1406" i="8"/>
  <c r="O1407" i="8"/>
  <c r="O1408" i="8"/>
  <c r="O1409" i="8"/>
  <c r="O1410" i="8"/>
  <c r="O1411" i="8"/>
  <c r="O1412" i="8"/>
  <c r="O1413" i="8"/>
  <c r="O1414" i="8"/>
  <c r="O1415" i="8"/>
  <c r="O1416" i="8"/>
  <c r="O1417" i="8"/>
  <c r="O1418" i="8"/>
  <c r="O1419" i="8"/>
  <c r="O1420" i="8"/>
  <c r="O1421" i="8"/>
  <c r="O1422" i="8"/>
  <c r="O1423" i="8"/>
  <c r="O1424" i="8"/>
  <c r="O1425" i="8"/>
  <c r="O1426" i="8"/>
  <c r="O1427" i="8"/>
  <c r="O1428" i="8"/>
  <c r="O1429" i="8"/>
  <c r="O1430" i="8"/>
  <c r="O1431" i="8"/>
  <c r="O1432" i="8"/>
  <c r="O1433" i="8"/>
  <c r="O1434" i="8"/>
  <c r="O1435" i="8"/>
  <c r="O1436" i="8"/>
  <c r="O1437" i="8"/>
  <c r="O1438" i="8"/>
  <c r="O1439" i="8"/>
  <c r="O1440" i="8"/>
  <c r="O1441" i="8"/>
  <c r="O1442" i="8"/>
  <c r="O1443" i="8"/>
  <c r="O1444" i="8"/>
  <c r="O1445" i="8"/>
  <c r="O1446" i="8"/>
  <c r="O1447" i="8"/>
  <c r="O1448" i="8"/>
  <c r="O1449" i="8"/>
  <c r="O1450" i="8"/>
  <c r="O1451" i="8"/>
  <c r="O1452" i="8"/>
  <c r="O1453" i="8"/>
  <c r="O1454" i="8"/>
  <c r="O1455" i="8"/>
  <c r="O1456" i="8"/>
  <c r="O1457" i="8"/>
  <c r="O1458" i="8"/>
  <c r="O1459" i="8"/>
  <c r="O1460" i="8"/>
  <c r="O1461" i="8"/>
  <c r="O1462" i="8"/>
  <c r="O1463" i="8"/>
  <c r="O1464" i="8"/>
  <c r="O1465" i="8"/>
  <c r="O1466" i="8"/>
  <c r="O1467" i="8"/>
  <c r="O1468" i="8"/>
  <c r="O1469" i="8"/>
  <c r="O1470" i="8"/>
  <c r="O1471" i="8"/>
  <c r="O1472" i="8"/>
  <c r="O1473" i="8"/>
  <c r="O1474" i="8"/>
  <c r="O1475" i="8"/>
  <c r="O1476" i="8"/>
  <c r="O1477" i="8"/>
  <c r="O1478" i="8"/>
  <c r="O1479" i="8"/>
  <c r="O1480" i="8"/>
  <c r="O1481" i="8"/>
  <c r="O1482" i="8"/>
  <c r="O1483" i="8"/>
  <c r="O1484" i="8"/>
  <c r="O1485" i="8"/>
  <c r="O1486" i="8"/>
  <c r="O1487" i="8"/>
  <c r="O1488" i="8"/>
  <c r="O1489" i="8"/>
  <c r="O1490" i="8"/>
  <c r="O1491" i="8"/>
  <c r="O1492" i="8"/>
  <c r="O1493" i="8"/>
  <c r="O1494" i="8"/>
  <c r="O1495" i="8"/>
  <c r="O1496" i="8"/>
  <c r="O1497" i="8"/>
  <c r="O1498" i="8"/>
  <c r="O1499" i="8"/>
  <c r="O1500" i="8"/>
  <c r="O1501" i="8"/>
  <c r="O1502" i="8"/>
  <c r="O1503" i="8"/>
  <c r="O1504" i="8"/>
  <c r="O1505" i="8"/>
  <c r="O1506" i="8"/>
  <c r="O1507" i="8"/>
  <c r="O1508" i="8"/>
  <c r="O1509" i="8"/>
  <c r="O1510" i="8"/>
  <c r="O1511" i="8"/>
  <c r="O1512" i="8"/>
  <c r="O1513" i="8"/>
  <c r="O1514" i="8"/>
  <c r="O1515" i="8"/>
  <c r="O1516" i="8"/>
  <c r="O1517" i="8"/>
  <c r="O1518" i="8"/>
  <c r="O1519" i="8"/>
  <c r="O1520" i="8"/>
  <c r="O1521" i="8"/>
  <c r="O1522" i="8"/>
  <c r="O1523" i="8"/>
  <c r="O1524" i="8"/>
  <c r="O1525" i="8"/>
  <c r="O1526" i="8"/>
  <c r="O1527" i="8"/>
  <c r="O1528" i="8"/>
  <c r="O1529" i="8"/>
  <c r="O1530" i="8"/>
  <c r="O1531" i="8"/>
  <c r="O1532" i="8"/>
  <c r="O1533" i="8"/>
  <c r="O1534" i="8"/>
  <c r="O1535" i="8"/>
  <c r="O1536" i="8"/>
  <c r="O1537" i="8"/>
  <c r="O1538" i="8"/>
  <c r="O1539" i="8"/>
  <c r="O1540" i="8"/>
  <c r="O1541" i="8"/>
  <c r="O1542" i="8"/>
  <c r="O1543" i="8"/>
  <c r="O1544" i="8"/>
  <c r="O1545" i="8"/>
  <c r="O1546" i="8"/>
  <c r="O1547" i="8"/>
  <c r="O1548" i="8"/>
  <c r="O1549" i="8"/>
  <c r="O1550" i="8"/>
  <c r="O1551" i="8"/>
  <c r="O1552" i="8"/>
  <c r="O1553" i="8"/>
  <c r="O1554" i="8"/>
  <c r="O1555" i="8"/>
  <c r="O1556" i="8"/>
  <c r="O1557" i="8"/>
  <c r="O1558" i="8"/>
  <c r="O1559" i="8"/>
  <c r="O1560" i="8"/>
  <c r="O1561" i="8"/>
  <c r="O1562" i="8"/>
  <c r="O1563" i="8"/>
  <c r="O1564" i="8"/>
  <c r="O1565" i="8"/>
  <c r="O1566" i="8"/>
  <c r="O1567" i="8"/>
  <c r="O1568" i="8"/>
  <c r="O1569" i="8"/>
  <c r="O1570" i="8"/>
  <c r="O1571" i="8"/>
  <c r="O1572" i="8"/>
  <c r="O1573" i="8"/>
  <c r="O1574" i="8"/>
  <c r="O1575" i="8"/>
  <c r="O1576" i="8"/>
  <c r="O1577" i="8"/>
  <c r="O1578" i="8"/>
  <c r="O1579" i="8"/>
  <c r="O1580" i="8"/>
  <c r="O1581" i="8"/>
  <c r="O1582" i="8"/>
  <c r="O1583" i="8"/>
  <c r="O1584" i="8"/>
  <c r="O1585" i="8"/>
  <c r="O1586" i="8"/>
  <c r="O1587" i="8"/>
  <c r="O1588" i="8"/>
  <c r="O1589" i="8"/>
  <c r="O1590" i="8"/>
  <c r="O1591" i="8"/>
  <c r="O1592" i="8"/>
  <c r="O1593" i="8"/>
  <c r="O1594" i="8"/>
  <c r="O1595" i="8"/>
  <c r="O1596" i="8"/>
  <c r="O1597" i="8"/>
  <c r="O1598" i="8"/>
  <c r="O1599" i="8"/>
  <c r="O1600" i="8"/>
  <c r="O1601" i="8"/>
  <c r="O1602" i="8"/>
  <c r="O1603" i="8"/>
  <c r="O1604" i="8"/>
  <c r="O1605" i="8"/>
  <c r="O1606" i="8"/>
  <c r="O1607" i="8"/>
  <c r="O1608" i="8"/>
  <c r="O1609" i="8"/>
  <c r="O1610" i="8"/>
  <c r="O1611" i="8"/>
  <c r="O1612" i="8"/>
  <c r="O1613" i="8"/>
  <c r="O1614" i="8"/>
  <c r="O1615" i="8"/>
  <c r="O1616" i="8"/>
  <c r="O1617" i="8"/>
  <c r="O1618" i="8"/>
  <c r="O1619" i="8"/>
  <c r="O1620" i="8"/>
  <c r="O1621" i="8"/>
  <c r="O1622" i="8"/>
  <c r="O1623" i="8"/>
  <c r="O1624" i="8"/>
  <c r="O1625" i="8"/>
  <c r="O1626" i="8"/>
  <c r="O1627" i="8"/>
  <c r="O1628" i="8"/>
  <c r="O1629" i="8"/>
  <c r="O1630" i="8"/>
  <c r="O1631" i="8"/>
  <c r="O1632" i="8"/>
  <c r="O1633" i="8"/>
  <c r="O1634" i="8"/>
  <c r="O1635" i="8"/>
  <c r="O1636" i="8"/>
  <c r="O1637" i="8"/>
  <c r="O1638" i="8"/>
  <c r="O1639" i="8"/>
  <c r="O1640" i="8"/>
  <c r="O1641" i="8"/>
  <c r="O1642" i="8"/>
  <c r="O1643" i="8"/>
  <c r="O1644" i="8"/>
  <c r="O1645" i="8"/>
  <c r="O1646" i="8"/>
  <c r="O1647" i="8"/>
  <c r="O1648" i="8"/>
  <c r="O1649" i="8"/>
  <c r="O1650" i="8"/>
  <c r="O1651" i="8"/>
  <c r="O1652" i="8"/>
  <c r="O1653" i="8"/>
  <c r="O1654" i="8"/>
  <c r="O1655" i="8"/>
  <c r="O1656" i="8"/>
  <c r="P2" i="8"/>
  <c r="P3" i="8"/>
  <c r="P4" i="8"/>
  <c r="P5" i="8"/>
  <c r="P6" i="8"/>
  <c r="P7" i="8"/>
  <c r="P8" i="8"/>
  <c r="P9" i="8"/>
  <c r="P10" i="8"/>
  <c r="P11" i="8"/>
  <c r="P12" i="8"/>
  <c r="P13" i="8"/>
  <c r="P14" i="8"/>
  <c r="P15" i="8"/>
  <c r="P16" i="8"/>
  <c r="P17" i="8"/>
  <c r="P18" i="8"/>
  <c r="P19" i="8"/>
  <c r="P20" i="8"/>
  <c r="P21" i="8"/>
  <c r="P22" i="8"/>
  <c r="P23" i="8"/>
  <c r="P24" i="8"/>
  <c r="P25" i="8"/>
  <c r="P26" i="8"/>
  <c r="P27" i="8"/>
  <c r="P28" i="8"/>
  <c r="P29" i="8"/>
  <c r="P30" i="8"/>
  <c r="P31" i="8"/>
  <c r="P32" i="8"/>
  <c r="P33" i="8"/>
  <c r="P34" i="8"/>
  <c r="P35" i="8"/>
  <c r="P36" i="8"/>
  <c r="P37" i="8"/>
  <c r="P38" i="8"/>
  <c r="P39" i="8"/>
  <c r="P40" i="8"/>
  <c r="P41" i="8"/>
  <c r="P42" i="8"/>
  <c r="P43" i="8"/>
  <c r="P44" i="8"/>
  <c r="P45" i="8"/>
  <c r="P46" i="8"/>
  <c r="P47" i="8"/>
  <c r="P48" i="8"/>
  <c r="P49" i="8"/>
  <c r="P50" i="8"/>
  <c r="P51" i="8"/>
  <c r="P52" i="8"/>
  <c r="P53" i="8"/>
  <c r="P54" i="8"/>
  <c r="P55" i="8"/>
  <c r="P56" i="8"/>
  <c r="P57" i="8"/>
  <c r="P58" i="8"/>
  <c r="P59" i="8"/>
  <c r="P60" i="8"/>
  <c r="P61" i="8"/>
  <c r="P62" i="8"/>
  <c r="P63" i="8"/>
  <c r="P64" i="8"/>
  <c r="P65" i="8"/>
  <c r="P66" i="8"/>
  <c r="P67" i="8"/>
  <c r="P68" i="8"/>
  <c r="P69" i="8"/>
  <c r="P70" i="8"/>
  <c r="P71" i="8"/>
  <c r="P72" i="8"/>
  <c r="P73" i="8"/>
  <c r="P74" i="8"/>
  <c r="P75" i="8"/>
  <c r="P76" i="8"/>
  <c r="P77" i="8"/>
  <c r="P78" i="8"/>
  <c r="P79" i="8"/>
  <c r="P80" i="8"/>
  <c r="P81" i="8"/>
  <c r="P82" i="8"/>
  <c r="P83" i="8"/>
  <c r="P84" i="8"/>
  <c r="P85" i="8"/>
  <c r="P86" i="8"/>
  <c r="P87" i="8"/>
  <c r="P88" i="8"/>
  <c r="P89" i="8"/>
  <c r="P90" i="8"/>
  <c r="P91" i="8"/>
  <c r="P92" i="8"/>
  <c r="P93" i="8"/>
  <c r="P94" i="8"/>
  <c r="P95" i="8"/>
  <c r="P96" i="8"/>
  <c r="P97" i="8"/>
  <c r="P98" i="8"/>
  <c r="P99" i="8"/>
  <c r="P100" i="8"/>
  <c r="P101" i="8"/>
  <c r="P102" i="8"/>
  <c r="P103" i="8"/>
  <c r="P104" i="8"/>
  <c r="P105" i="8"/>
  <c r="P106" i="8"/>
  <c r="P107" i="8"/>
  <c r="P108" i="8"/>
  <c r="P109" i="8"/>
  <c r="P110" i="8"/>
  <c r="P111" i="8"/>
  <c r="P112" i="8"/>
  <c r="P113" i="8"/>
  <c r="P114" i="8"/>
  <c r="P115" i="8"/>
  <c r="P116" i="8"/>
  <c r="P117" i="8"/>
  <c r="P118" i="8"/>
  <c r="P119" i="8"/>
  <c r="P120" i="8"/>
  <c r="P121" i="8"/>
  <c r="P122" i="8"/>
  <c r="P123" i="8"/>
  <c r="P124" i="8"/>
  <c r="P125" i="8"/>
  <c r="P126" i="8"/>
  <c r="P127" i="8"/>
  <c r="P128" i="8"/>
  <c r="P129" i="8"/>
  <c r="P130" i="8"/>
  <c r="P131" i="8"/>
  <c r="P132" i="8"/>
  <c r="P133" i="8"/>
  <c r="P134" i="8"/>
  <c r="P135" i="8"/>
  <c r="P136" i="8"/>
  <c r="P137" i="8"/>
  <c r="P138" i="8"/>
  <c r="P139" i="8"/>
  <c r="P140" i="8"/>
  <c r="P141" i="8"/>
  <c r="P142" i="8"/>
  <c r="P143" i="8"/>
  <c r="P144" i="8"/>
  <c r="P145" i="8"/>
  <c r="P146" i="8"/>
  <c r="P147" i="8"/>
  <c r="P148" i="8"/>
  <c r="P149" i="8"/>
  <c r="P150" i="8"/>
  <c r="P151" i="8"/>
  <c r="P152" i="8"/>
  <c r="P153" i="8"/>
  <c r="P154" i="8"/>
  <c r="P155" i="8"/>
  <c r="P156" i="8"/>
  <c r="P157" i="8"/>
  <c r="P158" i="8"/>
  <c r="P159" i="8"/>
  <c r="P160" i="8"/>
  <c r="P161" i="8"/>
  <c r="P162" i="8"/>
  <c r="P163" i="8"/>
  <c r="P164" i="8"/>
  <c r="P165" i="8"/>
  <c r="P166" i="8"/>
  <c r="P167" i="8"/>
  <c r="P168" i="8"/>
  <c r="P169" i="8"/>
  <c r="P170" i="8"/>
  <c r="P171" i="8"/>
  <c r="P172" i="8"/>
  <c r="P173" i="8"/>
  <c r="P174" i="8"/>
  <c r="P175" i="8"/>
  <c r="P176" i="8"/>
  <c r="P177" i="8"/>
  <c r="P178" i="8"/>
  <c r="P179" i="8"/>
  <c r="P180" i="8"/>
  <c r="P181" i="8"/>
  <c r="P182" i="8"/>
  <c r="P183" i="8"/>
  <c r="P184" i="8"/>
  <c r="P185" i="8"/>
  <c r="P186" i="8"/>
  <c r="P187" i="8"/>
  <c r="P188" i="8"/>
  <c r="P189" i="8"/>
  <c r="P190" i="8"/>
  <c r="P191" i="8"/>
  <c r="P192" i="8"/>
  <c r="P193" i="8"/>
  <c r="P194" i="8"/>
  <c r="P195" i="8"/>
  <c r="P196" i="8"/>
  <c r="P197" i="8"/>
  <c r="P198" i="8"/>
  <c r="P199" i="8"/>
  <c r="P200" i="8"/>
  <c r="P201" i="8"/>
  <c r="P202" i="8"/>
  <c r="P203" i="8"/>
  <c r="P204" i="8"/>
  <c r="P205" i="8"/>
  <c r="P206" i="8"/>
  <c r="P207" i="8"/>
  <c r="P208" i="8"/>
  <c r="P209" i="8"/>
  <c r="P210" i="8"/>
  <c r="P211" i="8"/>
  <c r="P212" i="8"/>
  <c r="P213" i="8"/>
  <c r="P214" i="8"/>
  <c r="P215" i="8"/>
  <c r="P216" i="8"/>
  <c r="P217" i="8"/>
  <c r="P218" i="8"/>
  <c r="P219" i="8"/>
  <c r="P220" i="8"/>
  <c r="P221" i="8"/>
  <c r="P222" i="8"/>
  <c r="P223" i="8"/>
  <c r="P224" i="8"/>
  <c r="P225" i="8"/>
  <c r="P226" i="8"/>
  <c r="P227" i="8"/>
  <c r="P228" i="8"/>
  <c r="P229" i="8"/>
  <c r="P230" i="8"/>
  <c r="P231" i="8"/>
  <c r="P232" i="8"/>
  <c r="P233" i="8"/>
  <c r="P234" i="8"/>
  <c r="P235" i="8"/>
  <c r="P236" i="8"/>
  <c r="P237" i="8"/>
  <c r="P238" i="8"/>
  <c r="P239" i="8"/>
  <c r="P240" i="8"/>
  <c r="P241" i="8"/>
  <c r="P242" i="8"/>
  <c r="P243" i="8"/>
  <c r="P244" i="8"/>
  <c r="P245" i="8"/>
  <c r="P246" i="8"/>
  <c r="P247" i="8"/>
  <c r="P248" i="8"/>
  <c r="P249" i="8"/>
  <c r="P250" i="8"/>
  <c r="P251" i="8"/>
  <c r="P252" i="8"/>
  <c r="P253" i="8"/>
  <c r="P254" i="8"/>
  <c r="P255" i="8"/>
  <c r="P256" i="8"/>
  <c r="P257" i="8"/>
  <c r="P258" i="8"/>
  <c r="P259" i="8"/>
  <c r="P260" i="8"/>
  <c r="P261" i="8"/>
  <c r="P262" i="8"/>
  <c r="P263" i="8"/>
  <c r="P264" i="8"/>
  <c r="P265" i="8"/>
  <c r="P266" i="8"/>
  <c r="P267" i="8"/>
  <c r="P268" i="8"/>
  <c r="P269" i="8"/>
  <c r="P270" i="8"/>
  <c r="P271" i="8"/>
  <c r="P272" i="8"/>
  <c r="P273" i="8"/>
  <c r="P274" i="8"/>
  <c r="P275" i="8"/>
  <c r="P276" i="8"/>
  <c r="P277" i="8"/>
  <c r="P278" i="8"/>
  <c r="P279" i="8"/>
  <c r="P280" i="8"/>
  <c r="P281" i="8"/>
  <c r="P282" i="8"/>
  <c r="P283" i="8"/>
  <c r="P284" i="8"/>
  <c r="P285" i="8"/>
  <c r="P286" i="8"/>
  <c r="P287" i="8"/>
  <c r="P288" i="8"/>
  <c r="P289" i="8"/>
  <c r="P290" i="8"/>
  <c r="P291" i="8"/>
  <c r="P292" i="8"/>
  <c r="P293" i="8"/>
  <c r="P294" i="8"/>
  <c r="P295" i="8"/>
  <c r="P296" i="8"/>
  <c r="P297" i="8"/>
  <c r="P298" i="8"/>
  <c r="P299" i="8"/>
  <c r="P300" i="8"/>
  <c r="P301" i="8"/>
  <c r="P302" i="8"/>
  <c r="P303" i="8"/>
  <c r="P304" i="8"/>
  <c r="P305" i="8"/>
  <c r="P306" i="8"/>
  <c r="P307" i="8"/>
  <c r="P308" i="8"/>
  <c r="P309" i="8"/>
  <c r="P310" i="8"/>
  <c r="P311" i="8"/>
  <c r="P312" i="8"/>
  <c r="P313" i="8"/>
  <c r="P314" i="8"/>
  <c r="P315" i="8"/>
  <c r="P316" i="8"/>
  <c r="P317" i="8"/>
  <c r="P318" i="8"/>
  <c r="P319" i="8"/>
  <c r="P320" i="8"/>
  <c r="P321" i="8"/>
  <c r="P322" i="8"/>
  <c r="P323" i="8"/>
  <c r="P324" i="8"/>
  <c r="P325" i="8"/>
  <c r="P326" i="8"/>
  <c r="P327" i="8"/>
  <c r="P328" i="8"/>
  <c r="P329" i="8"/>
  <c r="P330" i="8"/>
  <c r="P331" i="8"/>
  <c r="P332" i="8"/>
  <c r="P333" i="8"/>
  <c r="P334" i="8"/>
  <c r="P335" i="8"/>
  <c r="P336" i="8"/>
  <c r="P337" i="8"/>
  <c r="P338" i="8"/>
  <c r="P339" i="8"/>
  <c r="P340" i="8"/>
  <c r="P341" i="8"/>
  <c r="P342" i="8"/>
  <c r="P343" i="8"/>
  <c r="P344" i="8"/>
  <c r="P345" i="8"/>
  <c r="P346" i="8"/>
  <c r="P347" i="8"/>
  <c r="P348" i="8"/>
  <c r="P349" i="8"/>
  <c r="P350" i="8"/>
  <c r="P351" i="8"/>
  <c r="P352" i="8"/>
  <c r="P353" i="8"/>
  <c r="P354" i="8"/>
  <c r="P355" i="8"/>
  <c r="P356" i="8"/>
  <c r="P357" i="8"/>
  <c r="P358" i="8"/>
  <c r="P359" i="8"/>
  <c r="P360" i="8"/>
  <c r="P361" i="8"/>
  <c r="P362" i="8"/>
  <c r="P363" i="8"/>
  <c r="P364" i="8"/>
  <c r="P365" i="8"/>
  <c r="P366" i="8"/>
  <c r="P367" i="8"/>
  <c r="P368" i="8"/>
  <c r="P369" i="8"/>
  <c r="P370" i="8"/>
  <c r="P371" i="8"/>
  <c r="P372" i="8"/>
  <c r="P373" i="8"/>
  <c r="P374" i="8"/>
  <c r="P375" i="8"/>
  <c r="P376" i="8"/>
  <c r="P377" i="8"/>
  <c r="P378" i="8"/>
  <c r="P379" i="8"/>
  <c r="P380" i="8"/>
  <c r="P381" i="8"/>
  <c r="P382" i="8"/>
  <c r="P383" i="8"/>
  <c r="P384" i="8"/>
  <c r="P385" i="8"/>
  <c r="P386" i="8"/>
  <c r="P387" i="8"/>
  <c r="P388" i="8"/>
  <c r="P389" i="8"/>
  <c r="P390" i="8"/>
  <c r="P391" i="8"/>
  <c r="P392" i="8"/>
  <c r="P393" i="8"/>
  <c r="P394" i="8"/>
  <c r="P395" i="8"/>
  <c r="P396" i="8"/>
  <c r="P397" i="8"/>
  <c r="P398" i="8"/>
  <c r="P399" i="8"/>
  <c r="P400" i="8"/>
  <c r="P401" i="8"/>
  <c r="P402" i="8"/>
  <c r="P403" i="8"/>
  <c r="P404" i="8"/>
  <c r="P405" i="8"/>
  <c r="P406" i="8"/>
  <c r="P407" i="8"/>
  <c r="P408" i="8"/>
  <c r="P409" i="8"/>
  <c r="P410" i="8"/>
  <c r="P411" i="8"/>
  <c r="P412" i="8"/>
  <c r="P413" i="8"/>
  <c r="P414" i="8"/>
  <c r="P415" i="8"/>
  <c r="P416" i="8"/>
  <c r="P417" i="8"/>
  <c r="P418" i="8"/>
  <c r="P419" i="8"/>
  <c r="P420" i="8"/>
  <c r="P421" i="8"/>
  <c r="P422" i="8"/>
  <c r="P423" i="8"/>
  <c r="P424" i="8"/>
  <c r="P425" i="8"/>
  <c r="P426" i="8"/>
  <c r="P427" i="8"/>
  <c r="P428" i="8"/>
  <c r="P429" i="8"/>
  <c r="P430" i="8"/>
  <c r="P431" i="8"/>
  <c r="P432" i="8"/>
  <c r="P433" i="8"/>
  <c r="P434" i="8"/>
  <c r="P435" i="8"/>
  <c r="P436" i="8"/>
  <c r="P437" i="8"/>
  <c r="P438" i="8"/>
  <c r="P439" i="8"/>
  <c r="P440" i="8"/>
  <c r="P441" i="8"/>
  <c r="P442" i="8"/>
  <c r="P443" i="8"/>
  <c r="P444" i="8"/>
  <c r="P445" i="8"/>
  <c r="P446" i="8"/>
  <c r="P447" i="8"/>
  <c r="P448" i="8"/>
  <c r="P449" i="8"/>
  <c r="P450" i="8"/>
  <c r="P451" i="8"/>
  <c r="P452" i="8"/>
  <c r="P453" i="8"/>
  <c r="P454" i="8"/>
  <c r="P455" i="8"/>
  <c r="P456" i="8"/>
  <c r="P457" i="8"/>
  <c r="P458" i="8"/>
  <c r="P459" i="8"/>
  <c r="P460" i="8"/>
  <c r="P461" i="8"/>
  <c r="P462" i="8"/>
  <c r="P463" i="8"/>
  <c r="P464" i="8"/>
  <c r="P465" i="8"/>
  <c r="P466" i="8"/>
  <c r="P467" i="8"/>
  <c r="P468" i="8"/>
  <c r="P469" i="8"/>
  <c r="P470" i="8"/>
  <c r="P471" i="8"/>
  <c r="P472" i="8"/>
  <c r="P473" i="8"/>
  <c r="P474" i="8"/>
  <c r="P475" i="8"/>
  <c r="P476" i="8"/>
  <c r="P477" i="8"/>
  <c r="P478" i="8"/>
  <c r="P479" i="8"/>
  <c r="P480" i="8"/>
  <c r="P481" i="8"/>
  <c r="P482" i="8"/>
  <c r="P483" i="8"/>
  <c r="P484" i="8"/>
  <c r="P485" i="8"/>
  <c r="P486" i="8"/>
  <c r="P487" i="8"/>
  <c r="P488" i="8"/>
  <c r="P489" i="8"/>
  <c r="P490" i="8"/>
  <c r="P491" i="8"/>
  <c r="P492" i="8"/>
  <c r="P493" i="8"/>
  <c r="P494" i="8"/>
  <c r="P495" i="8"/>
  <c r="P496" i="8"/>
  <c r="P497" i="8"/>
  <c r="P498" i="8"/>
  <c r="P499" i="8"/>
  <c r="P500" i="8"/>
  <c r="P501" i="8"/>
  <c r="P502" i="8"/>
  <c r="P503" i="8"/>
  <c r="P504" i="8"/>
  <c r="P505" i="8"/>
  <c r="P506" i="8"/>
  <c r="P507" i="8"/>
  <c r="P508" i="8"/>
  <c r="P509" i="8"/>
  <c r="P510" i="8"/>
  <c r="P511" i="8"/>
  <c r="P512" i="8"/>
  <c r="P513" i="8"/>
  <c r="P514" i="8"/>
  <c r="P515" i="8"/>
  <c r="P516" i="8"/>
  <c r="P517" i="8"/>
  <c r="P518" i="8"/>
  <c r="P519" i="8"/>
  <c r="P520" i="8"/>
  <c r="P521" i="8"/>
  <c r="P522" i="8"/>
  <c r="P523" i="8"/>
  <c r="P524" i="8"/>
  <c r="P525" i="8"/>
  <c r="P526" i="8"/>
  <c r="P527" i="8"/>
  <c r="P528" i="8"/>
  <c r="P529" i="8"/>
  <c r="P530" i="8"/>
  <c r="P531" i="8"/>
  <c r="P532" i="8"/>
  <c r="P533" i="8"/>
  <c r="P534" i="8"/>
  <c r="P535" i="8"/>
  <c r="P536" i="8"/>
  <c r="P537" i="8"/>
  <c r="P538" i="8"/>
  <c r="P539" i="8"/>
  <c r="P540" i="8"/>
  <c r="P541" i="8"/>
  <c r="P542" i="8"/>
  <c r="P543" i="8"/>
  <c r="P544" i="8"/>
  <c r="P545" i="8"/>
  <c r="P546" i="8"/>
  <c r="P547" i="8"/>
  <c r="P548" i="8"/>
  <c r="P549" i="8"/>
  <c r="P550" i="8"/>
  <c r="P551" i="8"/>
  <c r="P552" i="8"/>
  <c r="P553" i="8"/>
  <c r="P554" i="8"/>
  <c r="P555" i="8"/>
  <c r="P556" i="8"/>
  <c r="P557" i="8"/>
  <c r="P558" i="8"/>
  <c r="P559" i="8"/>
  <c r="P560" i="8"/>
  <c r="P561" i="8"/>
  <c r="P562" i="8"/>
  <c r="P563" i="8"/>
  <c r="P564" i="8"/>
  <c r="P565" i="8"/>
  <c r="P566" i="8"/>
  <c r="P567" i="8"/>
  <c r="P568" i="8"/>
  <c r="P569" i="8"/>
  <c r="P570" i="8"/>
  <c r="P571" i="8"/>
  <c r="P572" i="8"/>
  <c r="P573" i="8"/>
  <c r="P574" i="8"/>
  <c r="P575" i="8"/>
  <c r="P576" i="8"/>
  <c r="P577" i="8"/>
  <c r="P578" i="8"/>
  <c r="P579" i="8"/>
  <c r="P580" i="8"/>
  <c r="P581" i="8"/>
  <c r="P582" i="8"/>
  <c r="P583" i="8"/>
  <c r="P584" i="8"/>
  <c r="P585" i="8"/>
  <c r="P586" i="8"/>
  <c r="P587" i="8"/>
  <c r="P588" i="8"/>
  <c r="P589" i="8"/>
  <c r="P590" i="8"/>
  <c r="P591" i="8"/>
  <c r="P592" i="8"/>
  <c r="P593" i="8"/>
  <c r="P594" i="8"/>
  <c r="P595" i="8"/>
  <c r="P596" i="8"/>
  <c r="P597" i="8"/>
  <c r="P598" i="8"/>
  <c r="P599" i="8"/>
  <c r="P600" i="8"/>
  <c r="P601" i="8"/>
  <c r="P602" i="8"/>
  <c r="P603" i="8"/>
  <c r="P604" i="8"/>
  <c r="P605" i="8"/>
  <c r="P606" i="8"/>
  <c r="P607" i="8"/>
  <c r="P608" i="8"/>
  <c r="P609" i="8"/>
  <c r="P610" i="8"/>
  <c r="P611" i="8"/>
  <c r="P612" i="8"/>
  <c r="P613" i="8"/>
  <c r="P614" i="8"/>
  <c r="P615" i="8"/>
  <c r="P616" i="8"/>
  <c r="P617" i="8"/>
  <c r="P618" i="8"/>
  <c r="P619" i="8"/>
  <c r="P620" i="8"/>
  <c r="P621" i="8"/>
  <c r="P622" i="8"/>
  <c r="P623" i="8"/>
  <c r="P624" i="8"/>
  <c r="P625" i="8"/>
  <c r="P626" i="8"/>
  <c r="P627" i="8"/>
  <c r="P628" i="8"/>
  <c r="P629" i="8"/>
  <c r="P630" i="8"/>
  <c r="P631" i="8"/>
  <c r="P632" i="8"/>
  <c r="P633" i="8"/>
  <c r="P634" i="8"/>
  <c r="P635" i="8"/>
  <c r="P636" i="8"/>
  <c r="P637" i="8"/>
  <c r="P638" i="8"/>
  <c r="P639" i="8"/>
  <c r="P640" i="8"/>
  <c r="P641" i="8"/>
  <c r="P642" i="8"/>
  <c r="P643" i="8"/>
  <c r="P644" i="8"/>
  <c r="P645" i="8"/>
  <c r="P646" i="8"/>
  <c r="P647" i="8"/>
  <c r="P648" i="8"/>
  <c r="P649" i="8"/>
  <c r="P650" i="8"/>
  <c r="P651" i="8"/>
  <c r="P652" i="8"/>
  <c r="P653" i="8"/>
  <c r="P654" i="8"/>
  <c r="P655" i="8"/>
  <c r="P656" i="8"/>
  <c r="P657" i="8"/>
  <c r="P658" i="8"/>
  <c r="P659" i="8"/>
  <c r="P660" i="8"/>
  <c r="P661" i="8"/>
  <c r="P662" i="8"/>
  <c r="P663" i="8"/>
  <c r="P664" i="8"/>
  <c r="P665" i="8"/>
  <c r="P666" i="8"/>
  <c r="P667" i="8"/>
  <c r="P668" i="8"/>
  <c r="P669" i="8"/>
  <c r="P670" i="8"/>
  <c r="P671" i="8"/>
  <c r="P672" i="8"/>
  <c r="P673" i="8"/>
  <c r="P674" i="8"/>
  <c r="P675" i="8"/>
  <c r="P676" i="8"/>
  <c r="P677" i="8"/>
  <c r="P678" i="8"/>
  <c r="P679" i="8"/>
  <c r="P680" i="8"/>
  <c r="P681" i="8"/>
  <c r="P682" i="8"/>
  <c r="P683" i="8"/>
  <c r="P684" i="8"/>
  <c r="P685" i="8"/>
  <c r="P686" i="8"/>
  <c r="P687" i="8"/>
  <c r="P688" i="8"/>
  <c r="P689" i="8"/>
  <c r="P690" i="8"/>
  <c r="P691" i="8"/>
  <c r="P692" i="8"/>
  <c r="P693" i="8"/>
  <c r="P694" i="8"/>
  <c r="P695" i="8"/>
  <c r="P696" i="8"/>
  <c r="P697" i="8"/>
  <c r="P698" i="8"/>
  <c r="P699" i="8"/>
  <c r="P700" i="8"/>
  <c r="P701" i="8"/>
  <c r="P702" i="8"/>
  <c r="P703" i="8"/>
  <c r="P704" i="8"/>
  <c r="P705" i="8"/>
  <c r="P706" i="8"/>
  <c r="P707" i="8"/>
  <c r="P708" i="8"/>
  <c r="P709" i="8"/>
  <c r="P710" i="8"/>
  <c r="P711" i="8"/>
  <c r="P712" i="8"/>
  <c r="P713" i="8"/>
  <c r="P714" i="8"/>
  <c r="P715" i="8"/>
  <c r="P716" i="8"/>
  <c r="P717" i="8"/>
  <c r="P718" i="8"/>
  <c r="P719" i="8"/>
  <c r="P720" i="8"/>
  <c r="P721" i="8"/>
  <c r="P722" i="8"/>
  <c r="P723" i="8"/>
  <c r="P724" i="8"/>
  <c r="P725" i="8"/>
  <c r="P726" i="8"/>
  <c r="P727" i="8"/>
  <c r="P728" i="8"/>
  <c r="P729" i="8"/>
  <c r="P730" i="8"/>
  <c r="P731" i="8"/>
  <c r="P732" i="8"/>
  <c r="P733" i="8"/>
  <c r="P734" i="8"/>
  <c r="P735" i="8"/>
  <c r="P736" i="8"/>
  <c r="P737" i="8"/>
  <c r="P738" i="8"/>
  <c r="P739" i="8"/>
  <c r="P740" i="8"/>
  <c r="P741" i="8"/>
  <c r="P742" i="8"/>
  <c r="P743" i="8"/>
  <c r="P744" i="8"/>
  <c r="P745" i="8"/>
  <c r="P746" i="8"/>
  <c r="P747" i="8"/>
  <c r="P748" i="8"/>
  <c r="P749" i="8"/>
  <c r="P750" i="8"/>
  <c r="P751" i="8"/>
  <c r="P752" i="8"/>
  <c r="P753" i="8"/>
  <c r="P754" i="8"/>
  <c r="P755" i="8"/>
  <c r="P756" i="8"/>
  <c r="P757" i="8"/>
  <c r="P758" i="8"/>
  <c r="P759" i="8"/>
  <c r="P760" i="8"/>
  <c r="P761" i="8"/>
  <c r="P762" i="8"/>
  <c r="P763" i="8"/>
  <c r="P764" i="8"/>
  <c r="P765" i="8"/>
  <c r="P766" i="8"/>
  <c r="P767" i="8"/>
  <c r="P768" i="8"/>
  <c r="P769" i="8"/>
  <c r="P770" i="8"/>
  <c r="P771" i="8"/>
  <c r="P772" i="8"/>
  <c r="P773" i="8"/>
  <c r="P774" i="8"/>
  <c r="P775" i="8"/>
  <c r="P776" i="8"/>
  <c r="P777" i="8"/>
  <c r="P778" i="8"/>
  <c r="P779" i="8"/>
  <c r="P780" i="8"/>
  <c r="P781" i="8"/>
  <c r="P782" i="8"/>
  <c r="P783" i="8"/>
  <c r="P784" i="8"/>
  <c r="P785" i="8"/>
  <c r="P786" i="8"/>
  <c r="P787" i="8"/>
  <c r="P788" i="8"/>
  <c r="P789" i="8"/>
  <c r="P790" i="8"/>
  <c r="P791" i="8"/>
  <c r="P792" i="8"/>
  <c r="P793" i="8"/>
  <c r="P794" i="8"/>
  <c r="P795" i="8"/>
  <c r="P796" i="8"/>
  <c r="P797" i="8"/>
  <c r="P798" i="8"/>
  <c r="P799" i="8"/>
  <c r="P800" i="8"/>
  <c r="P801" i="8"/>
  <c r="P802" i="8"/>
  <c r="P803" i="8"/>
  <c r="P804" i="8"/>
  <c r="P805" i="8"/>
  <c r="P806" i="8"/>
  <c r="P807" i="8"/>
  <c r="P808" i="8"/>
  <c r="P809" i="8"/>
  <c r="P810" i="8"/>
  <c r="P811" i="8"/>
  <c r="P812" i="8"/>
  <c r="P813" i="8"/>
  <c r="P814" i="8"/>
  <c r="P815" i="8"/>
  <c r="P816" i="8"/>
  <c r="P817" i="8"/>
  <c r="P818" i="8"/>
  <c r="P819" i="8"/>
  <c r="P820" i="8"/>
  <c r="P821" i="8"/>
  <c r="P822" i="8"/>
  <c r="P823" i="8"/>
  <c r="P824" i="8"/>
  <c r="P825" i="8"/>
  <c r="P826" i="8"/>
  <c r="P827" i="8"/>
  <c r="P828" i="8"/>
  <c r="P829" i="8"/>
  <c r="P830" i="8"/>
  <c r="P831" i="8"/>
  <c r="P832" i="8"/>
  <c r="P833" i="8"/>
  <c r="P834" i="8"/>
  <c r="P835" i="8"/>
  <c r="P836" i="8"/>
  <c r="P837" i="8"/>
  <c r="P838" i="8"/>
  <c r="P839" i="8"/>
  <c r="P840" i="8"/>
  <c r="P841" i="8"/>
  <c r="P842" i="8"/>
  <c r="P843" i="8"/>
  <c r="P844" i="8"/>
  <c r="P845" i="8"/>
  <c r="P846" i="8"/>
  <c r="P847" i="8"/>
  <c r="P848" i="8"/>
  <c r="P849" i="8"/>
  <c r="P850" i="8"/>
  <c r="P851" i="8"/>
  <c r="P852" i="8"/>
  <c r="P853" i="8"/>
  <c r="P854" i="8"/>
  <c r="P855" i="8"/>
  <c r="P856" i="8"/>
  <c r="P857" i="8"/>
  <c r="P858" i="8"/>
  <c r="P859" i="8"/>
  <c r="P860" i="8"/>
  <c r="P861" i="8"/>
  <c r="P862" i="8"/>
  <c r="P863" i="8"/>
  <c r="P864" i="8"/>
  <c r="P865" i="8"/>
  <c r="P866" i="8"/>
  <c r="P867" i="8"/>
  <c r="P868" i="8"/>
  <c r="P869" i="8"/>
  <c r="P870" i="8"/>
  <c r="P871" i="8"/>
  <c r="P872" i="8"/>
  <c r="P873" i="8"/>
  <c r="P874" i="8"/>
  <c r="P875" i="8"/>
  <c r="P876" i="8"/>
  <c r="P877" i="8"/>
  <c r="P878" i="8"/>
  <c r="P879" i="8"/>
  <c r="P880" i="8"/>
  <c r="P881" i="8"/>
  <c r="P882" i="8"/>
  <c r="P883" i="8"/>
  <c r="P884" i="8"/>
  <c r="P885" i="8"/>
  <c r="P886" i="8"/>
  <c r="P887" i="8"/>
  <c r="P888" i="8"/>
  <c r="P889" i="8"/>
  <c r="P890" i="8"/>
  <c r="P891" i="8"/>
  <c r="P892" i="8"/>
  <c r="P893" i="8"/>
  <c r="P894" i="8"/>
  <c r="P895" i="8"/>
  <c r="P896" i="8"/>
  <c r="P897" i="8"/>
  <c r="P898" i="8"/>
  <c r="P899" i="8"/>
  <c r="P900" i="8"/>
  <c r="P901" i="8"/>
  <c r="P902" i="8"/>
  <c r="P903" i="8"/>
  <c r="P904" i="8"/>
  <c r="P905" i="8"/>
  <c r="P906" i="8"/>
  <c r="P907" i="8"/>
  <c r="P908" i="8"/>
  <c r="P909" i="8"/>
  <c r="P910" i="8"/>
  <c r="P911" i="8"/>
  <c r="P912" i="8"/>
  <c r="P913" i="8"/>
  <c r="P914" i="8"/>
  <c r="P915" i="8"/>
  <c r="P916" i="8"/>
  <c r="P917" i="8"/>
  <c r="P918" i="8"/>
  <c r="P919" i="8"/>
  <c r="P920" i="8"/>
  <c r="P921" i="8"/>
  <c r="P922" i="8"/>
  <c r="P923" i="8"/>
  <c r="P924" i="8"/>
  <c r="P925" i="8"/>
  <c r="P926" i="8"/>
  <c r="P927" i="8"/>
  <c r="P928" i="8"/>
  <c r="P929" i="8"/>
  <c r="P930" i="8"/>
  <c r="P931" i="8"/>
  <c r="P932" i="8"/>
  <c r="P933" i="8"/>
  <c r="P934" i="8"/>
  <c r="P935" i="8"/>
  <c r="P936" i="8"/>
  <c r="P937" i="8"/>
  <c r="P938" i="8"/>
  <c r="P939" i="8"/>
  <c r="P940" i="8"/>
  <c r="P941" i="8"/>
  <c r="P942" i="8"/>
  <c r="P943" i="8"/>
  <c r="P944" i="8"/>
  <c r="P945" i="8"/>
  <c r="P946" i="8"/>
  <c r="P947" i="8"/>
  <c r="P948" i="8"/>
  <c r="P949" i="8"/>
  <c r="P950" i="8"/>
  <c r="P951" i="8"/>
  <c r="P952" i="8"/>
  <c r="P953" i="8"/>
  <c r="P954" i="8"/>
  <c r="P955" i="8"/>
  <c r="P956" i="8"/>
  <c r="P957" i="8"/>
  <c r="P958" i="8"/>
  <c r="P959" i="8"/>
  <c r="P960" i="8"/>
  <c r="P961" i="8"/>
  <c r="P962" i="8"/>
  <c r="P963" i="8"/>
  <c r="P964" i="8"/>
  <c r="P965" i="8"/>
  <c r="P966" i="8"/>
  <c r="P967" i="8"/>
  <c r="P968" i="8"/>
  <c r="P969" i="8"/>
  <c r="P970" i="8"/>
  <c r="P971" i="8"/>
  <c r="P972" i="8"/>
  <c r="P973" i="8"/>
  <c r="P974" i="8"/>
  <c r="P975" i="8"/>
  <c r="P976" i="8"/>
  <c r="P977" i="8"/>
  <c r="P978" i="8"/>
  <c r="P979" i="8"/>
  <c r="P980" i="8"/>
  <c r="P981" i="8"/>
  <c r="P982" i="8"/>
  <c r="P983" i="8"/>
  <c r="P984" i="8"/>
  <c r="P985" i="8"/>
  <c r="P986" i="8"/>
  <c r="P987" i="8"/>
  <c r="P988" i="8"/>
  <c r="P989" i="8"/>
  <c r="P990" i="8"/>
  <c r="P991" i="8"/>
  <c r="P992" i="8"/>
  <c r="P993" i="8"/>
  <c r="P994" i="8"/>
  <c r="P995" i="8"/>
  <c r="P996" i="8"/>
  <c r="P997" i="8"/>
  <c r="P998" i="8"/>
  <c r="P999" i="8"/>
  <c r="P1000" i="8"/>
  <c r="P1001" i="8"/>
  <c r="P1002" i="8"/>
  <c r="P1003" i="8"/>
  <c r="P1004" i="8"/>
  <c r="P1005" i="8"/>
  <c r="P1006" i="8"/>
  <c r="P1007" i="8"/>
  <c r="P1008" i="8"/>
  <c r="P1009" i="8"/>
  <c r="P1010" i="8"/>
  <c r="P1011" i="8"/>
  <c r="P1012" i="8"/>
  <c r="P1013" i="8"/>
  <c r="P1014" i="8"/>
  <c r="P1015" i="8"/>
  <c r="P1016" i="8"/>
  <c r="P1017" i="8"/>
  <c r="P1018" i="8"/>
  <c r="P1019" i="8"/>
  <c r="P1020" i="8"/>
  <c r="P1021" i="8"/>
  <c r="P1022" i="8"/>
  <c r="P1023" i="8"/>
  <c r="P1024" i="8"/>
  <c r="P1025" i="8"/>
  <c r="P1026" i="8"/>
  <c r="P1027" i="8"/>
  <c r="P1028" i="8"/>
  <c r="P1029" i="8"/>
  <c r="P1030" i="8"/>
  <c r="P1031" i="8"/>
  <c r="P1032" i="8"/>
  <c r="P1033" i="8"/>
  <c r="P1034" i="8"/>
  <c r="P1035" i="8"/>
  <c r="P1036" i="8"/>
  <c r="P1037" i="8"/>
  <c r="P1038" i="8"/>
  <c r="P1039" i="8"/>
  <c r="P1040" i="8"/>
  <c r="P1041" i="8"/>
  <c r="P1042" i="8"/>
  <c r="P1043" i="8"/>
  <c r="P1044" i="8"/>
  <c r="P1045" i="8"/>
  <c r="P1046" i="8"/>
  <c r="P1047" i="8"/>
  <c r="P1048" i="8"/>
  <c r="P1049" i="8"/>
  <c r="P1050" i="8"/>
  <c r="P1051" i="8"/>
  <c r="P1052" i="8"/>
  <c r="P1053" i="8"/>
  <c r="P1054" i="8"/>
  <c r="P1055" i="8"/>
  <c r="P1056" i="8"/>
  <c r="P1057" i="8"/>
  <c r="P1058" i="8"/>
  <c r="P1059" i="8"/>
  <c r="P1060" i="8"/>
  <c r="P1061" i="8"/>
  <c r="P1062" i="8"/>
  <c r="P1063" i="8"/>
  <c r="P1064" i="8"/>
  <c r="P1065" i="8"/>
  <c r="P1066" i="8"/>
  <c r="P1067" i="8"/>
  <c r="P1068" i="8"/>
  <c r="P1069" i="8"/>
  <c r="P1070" i="8"/>
  <c r="P1071" i="8"/>
  <c r="P1072" i="8"/>
  <c r="P1073" i="8"/>
  <c r="P1074" i="8"/>
  <c r="P1075" i="8"/>
  <c r="P1076" i="8"/>
  <c r="P1077" i="8"/>
  <c r="P1078" i="8"/>
  <c r="P1079" i="8"/>
  <c r="P1080" i="8"/>
  <c r="P1081" i="8"/>
  <c r="P1082" i="8"/>
  <c r="P1083" i="8"/>
  <c r="P1084" i="8"/>
  <c r="P1085" i="8"/>
  <c r="P1086" i="8"/>
  <c r="P1087" i="8"/>
  <c r="P1088" i="8"/>
  <c r="P1089" i="8"/>
  <c r="P1090" i="8"/>
  <c r="P1091" i="8"/>
  <c r="P1092" i="8"/>
  <c r="P1093" i="8"/>
  <c r="P1094" i="8"/>
  <c r="P1095" i="8"/>
  <c r="P1096" i="8"/>
  <c r="P1097" i="8"/>
  <c r="P1098" i="8"/>
  <c r="P1099" i="8"/>
  <c r="P1100" i="8"/>
  <c r="P1101" i="8"/>
  <c r="P1102" i="8"/>
  <c r="P1103" i="8"/>
  <c r="P1104" i="8"/>
  <c r="P1105" i="8"/>
  <c r="P1106" i="8"/>
  <c r="P1107" i="8"/>
  <c r="P1108" i="8"/>
  <c r="P1109" i="8"/>
  <c r="P1110" i="8"/>
  <c r="P1111" i="8"/>
  <c r="P1112" i="8"/>
  <c r="P1113" i="8"/>
  <c r="P1114" i="8"/>
  <c r="P1115" i="8"/>
  <c r="P1116" i="8"/>
  <c r="P1117" i="8"/>
  <c r="P1118" i="8"/>
  <c r="P1119" i="8"/>
  <c r="P1120" i="8"/>
  <c r="P1121" i="8"/>
  <c r="P1122" i="8"/>
  <c r="P1123" i="8"/>
  <c r="P1124" i="8"/>
  <c r="P1125" i="8"/>
  <c r="P1126" i="8"/>
  <c r="P1127" i="8"/>
  <c r="P1128" i="8"/>
  <c r="P1129" i="8"/>
  <c r="P1130" i="8"/>
  <c r="P1131" i="8"/>
  <c r="P1132" i="8"/>
  <c r="P1133" i="8"/>
  <c r="P1134" i="8"/>
  <c r="P1135" i="8"/>
  <c r="P1136" i="8"/>
  <c r="P1137" i="8"/>
  <c r="P1138" i="8"/>
  <c r="P1139" i="8"/>
  <c r="P1140" i="8"/>
  <c r="P1141" i="8"/>
  <c r="P1142" i="8"/>
  <c r="P1143" i="8"/>
  <c r="P1144" i="8"/>
  <c r="P1145" i="8"/>
  <c r="P1146" i="8"/>
  <c r="P1147" i="8"/>
  <c r="P1148" i="8"/>
  <c r="P1149" i="8"/>
  <c r="P1150" i="8"/>
  <c r="P1151" i="8"/>
  <c r="P1152" i="8"/>
  <c r="P1153" i="8"/>
  <c r="P1154" i="8"/>
  <c r="P1155" i="8"/>
  <c r="P1156" i="8"/>
  <c r="P1157" i="8"/>
  <c r="P1158" i="8"/>
  <c r="P1159" i="8"/>
  <c r="P1160" i="8"/>
  <c r="P1161" i="8"/>
  <c r="P1162" i="8"/>
  <c r="P1163" i="8"/>
  <c r="P1164" i="8"/>
  <c r="P1165" i="8"/>
  <c r="P1166" i="8"/>
  <c r="P1167" i="8"/>
  <c r="P1168" i="8"/>
  <c r="P1169" i="8"/>
  <c r="P1170" i="8"/>
  <c r="P1171" i="8"/>
  <c r="P1172" i="8"/>
  <c r="P1173" i="8"/>
  <c r="P1174" i="8"/>
  <c r="P1175" i="8"/>
  <c r="P1176" i="8"/>
  <c r="P1177" i="8"/>
  <c r="P1178" i="8"/>
  <c r="P1179" i="8"/>
  <c r="P1180" i="8"/>
  <c r="P1181" i="8"/>
  <c r="P1182" i="8"/>
  <c r="P1183" i="8"/>
  <c r="P1184" i="8"/>
  <c r="P1185" i="8"/>
  <c r="P1186" i="8"/>
  <c r="P1187" i="8"/>
  <c r="P1188" i="8"/>
  <c r="P1189" i="8"/>
  <c r="P1190" i="8"/>
  <c r="P1191" i="8"/>
  <c r="P1192" i="8"/>
  <c r="P1193" i="8"/>
  <c r="P1194" i="8"/>
  <c r="P1195" i="8"/>
  <c r="P1196" i="8"/>
  <c r="P1197" i="8"/>
  <c r="P1198" i="8"/>
  <c r="P1199" i="8"/>
  <c r="P1200" i="8"/>
  <c r="P1201" i="8"/>
  <c r="P1202" i="8"/>
  <c r="P1203" i="8"/>
  <c r="P1204" i="8"/>
  <c r="P1205" i="8"/>
  <c r="P1206" i="8"/>
  <c r="P1207" i="8"/>
  <c r="P1208" i="8"/>
  <c r="P1209" i="8"/>
  <c r="P1210" i="8"/>
  <c r="P1211" i="8"/>
  <c r="P1212" i="8"/>
  <c r="P1213" i="8"/>
  <c r="P1214" i="8"/>
  <c r="P1215" i="8"/>
  <c r="P1216" i="8"/>
  <c r="P1217" i="8"/>
  <c r="P1218" i="8"/>
  <c r="P1219" i="8"/>
  <c r="P1220" i="8"/>
  <c r="P1221" i="8"/>
  <c r="P1222" i="8"/>
  <c r="P1223" i="8"/>
  <c r="P1224" i="8"/>
  <c r="P1225" i="8"/>
  <c r="P1226" i="8"/>
  <c r="P1227" i="8"/>
  <c r="P1228" i="8"/>
  <c r="P1229" i="8"/>
  <c r="P1230" i="8"/>
  <c r="P1231" i="8"/>
  <c r="P1232" i="8"/>
  <c r="P1233" i="8"/>
  <c r="P1234" i="8"/>
  <c r="P1235" i="8"/>
  <c r="P1236" i="8"/>
  <c r="P1237" i="8"/>
  <c r="P1238" i="8"/>
  <c r="P1239" i="8"/>
  <c r="P1240" i="8"/>
  <c r="P1241" i="8"/>
  <c r="P1242" i="8"/>
  <c r="P1243" i="8"/>
  <c r="P1244" i="8"/>
  <c r="P1245" i="8"/>
  <c r="P1246" i="8"/>
  <c r="P1247" i="8"/>
  <c r="P1248" i="8"/>
  <c r="P1249" i="8"/>
  <c r="P1250" i="8"/>
  <c r="P1251" i="8"/>
  <c r="P1252" i="8"/>
  <c r="P1253" i="8"/>
  <c r="P1254" i="8"/>
  <c r="P1255" i="8"/>
  <c r="P1256" i="8"/>
  <c r="P1257" i="8"/>
  <c r="P1258" i="8"/>
  <c r="P1259" i="8"/>
  <c r="P1260" i="8"/>
  <c r="P1261" i="8"/>
  <c r="P1262" i="8"/>
  <c r="P1263" i="8"/>
  <c r="P1264" i="8"/>
  <c r="P1265" i="8"/>
  <c r="P1266" i="8"/>
  <c r="P1267" i="8"/>
  <c r="P1268" i="8"/>
  <c r="P1269" i="8"/>
  <c r="P1270" i="8"/>
  <c r="P1271" i="8"/>
  <c r="P1272" i="8"/>
  <c r="P1273" i="8"/>
  <c r="P1274" i="8"/>
  <c r="P1275" i="8"/>
  <c r="P1276" i="8"/>
  <c r="P1277" i="8"/>
  <c r="P1278" i="8"/>
  <c r="P1279" i="8"/>
  <c r="P1280" i="8"/>
  <c r="P1281" i="8"/>
  <c r="P1282" i="8"/>
  <c r="P1283" i="8"/>
  <c r="P1284" i="8"/>
  <c r="P1285" i="8"/>
  <c r="P1286" i="8"/>
  <c r="P1287" i="8"/>
  <c r="P1288" i="8"/>
  <c r="P1289" i="8"/>
  <c r="P1290" i="8"/>
  <c r="P1291" i="8"/>
  <c r="P1292" i="8"/>
  <c r="P1293" i="8"/>
  <c r="P1294" i="8"/>
  <c r="P1295" i="8"/>
  <c r="P1296" i="8"/>
  <c r="P1297" i="8"/>
  <c r="P1298" i="8"/>
  <c r="P1299" i="8"/>
  <c r="P1300" i="8"/>
  <c r="P1301" i="8"/>
  <c r="P1302" i="8"/>
  <c r="P1303" i="8"/>
  <c r="P1304" i="8"/>
  <c r="P1305" i="8"/>
  <c r="P1306" i="8"/>
  <c r="P1307" i="8"/>
  <c r="P1308" i="8"/>
  <c r="P1309" i="8"/>
  <c r="P1310" i="8"/>
  <c r="P1311" i="8"/>
  <c r="P1312" i="8"/>
  <c r="P1313" i="8"/>
  <c r="P1314" i="8"/>
  <c r="P1315" i="8"/>
  <c r="P1316" i="8"/>
  <c r="P1317" i="8"/>
  <c r="P1318" i="8"/>
  <c r="P1319" i="8"/>
  <c r="P1320" i="8"/>
  <c r="P1321" i="8"/>
  <c r="P1322" i="8"/>
  <c r="P1323" i="8"/>
  <c r="P1324" i="8"/>
  <c r="P1325" i="8"/>
  <c r="P1326" i="8"/>
  <c r="P1327" i="8"/>
  <c r="P1328" i="8"/>
  <c r="P1329" i="8"/>
  <c r="P1330" i="8"/>
  <c r="P1331" i="8"/>
  <c r="P1332" i="8"/>
  <c r="P1333" i="8"/>
  <c r="P1334" i="8"/>
  <c r="P1335" i="8"/>
  <c r="P1336" i="8"/>
  <c r="P1337" i="8"/>
  <c r="P1338" i="8"/>
  <c r="P1339" i="8"/>
  <c r="P1340" i="8"/>
  <c r="P1341" i="8"/>
  <c r="P1342" i="8"/>
  <c r="P1343" i="8"/>
  <c r="P1344" i="8"/>
  <c r="P1345" i="8"/>
  <c r="P1346" i="8"/>
  <c r="P1347" i="8"/>
  <c r="P1348" i="8"/>
  <c r="P1349" i="8"/>
  <c r="P1350" i="8"/>
  <c r="P1351" i="8"/>
  <c r="P1352" i="8"/>
  <c r="P1353" i="8"/>
  <c r="P1354" i="8"/>
  <c r="P1355" i="8"/>
  <c r="P1356" i="8"/>
  <c r="P1357" i="8"/>
  <c r="P1358" i="8"/>
  <c r="P1359" i="8"/>
  <c r="P1360" i="8"/>
  <c r="P1361" i="8"/>
  <c r="P1362" i="8"/>
  <c r="P1363" i="8"/>
  <c r="P1364" i="8"/>
  <c r="P1365" i="8"/>
  <c r="P1366" i="8"/>
  <c r="P1367" i="8"/>
  <c r="P1368" i="8"/>
  <c r="P1369" i="8"/>
  <c r="P1370" i="8"/>
  <c r="P1371" i="8"/>
  <c r="P1372" i="8"/>
  <c r="P1373" i="8"/>
  <c r="P1374" i="8"/>
  <c r="P1375" i="8"/>
  <c r="P1376" i="8"/>
  <c r="P1377" i="8"/>
  <c r="P1378" i="8"/>
  <c r="P1379" i="8"/>
  <c r="P1380" i="8"/>
  <c r="P1381" i="8"/>
  <c r="P1382" i="8"/>
  <c r="P1383" i="8"/>
  <c r="P1384" i="8"/>
  <c r="P1385" i="8"/>
  <c r="P1386" i="8"/>
  <c r="P1387" i="8"/>
  <c r="P1388" i="8"/>
  <c r="P1389" i="8"/>
  <c r="P1390" i="8"/>
  <c r="P1391" i="8"/>
  <c r="P1392" i="8"/>
  <c r="P1393" i="8"/>
  <c r="P1394" i="8"/>
  <c r="P1395" i="8"/>
  <c r="P1396" i="8"/>
  <c r="P1397" i="8"/>
  <c r="P1398" i="8"/>
  <c r="P1399" i="8"/>
  <c r="P1400" i="8"/>
  <c r="P1401" i="8"/>
  <c r="P1402" i="8"/>
  <c r="P1403" i="8"/>
  <c r="P1404" i="8"/>
  <c r="P1405" i="8"/>
  <c r="P1406" i="8"/>
  <c r="P1407" i="8"/>
  <c r="P1408" i="8"/>
  <c r="P1409" i="8"/>
  <c r="P1410" i="8"/>
  <c r="P1411" i="8"/>
  <c r="P1412" i="8"/>
  <c r="P1413" i="8"/>
  <c r="P1414" i="8"/>
  <c r="P1415" i="8"/>
  <c r="P1416" i="8"/>
  <c r="P1417" i="8"/>
  <c r="P1418" i="8"/>
  <c r="P1419" i="8"/>
  <c r="P1420" i="8"/>
  <c r="P1421" i="8"/>
  <c r="P1422" i="8"/>
  <c r="P1423" i="8"/>
  <c r="P1424" i="8"/>
  <c r="P1425" i="8"/>
  <c r="P1426" i="8"/>
  <c r="P1427" i="8"/>
  <c r="P1428" i="8"/>
  <c r="P1429" i="8"/>
  <c r="P1430" i="8"/>
  <c r="P1431" i="8"/>
  <c r="P1432" i="8"/>
  <c r="P1433" i="8"/>
  <c r="P1434" i="8"/>
  <c r="P1435" i="8"/>
  <c r="P1436" i="8"/>
  <c r="P1437" i="8"/>
  <c r="P1438" i="8"/>
  <c r="P1439" i="8"/>
  <c r="P1440" i="8"/>
  <c r="P1441" i="8"/>
  <c r="P1442" i="8"/>
  <c r="P1443" i="8"/>
  <c r="P1444" i="8"/>
  <c r="P1445" i="8"/>
  <c r="P1446" i="8"/>
  <c r="P1447" i="8"/>
  <c r="P1448" i="8"/>
  <c r="P1449" i="8"/>
  <c r="P1450" i="8"/>
  <c r="P1451" i="8"/>
  <c r="P1452" i="8"/>
  <c r="P1453" i="8"/>
  <c r="P1454" i="8"/>
  <c r="P1455" i="8"/>
  <c r="P1456" i="8"/>
  <c r="P1457" i="8"/>
  <c r="P1458" i="8"/>
  <c r="P1459" i="8"/>
  <c r="P1460" i="8"/>
  <c r="P1461" i="8"/>
  <c r="P1462" i="8"/>
  <c r="P1463" i="8"/>
  <c r="P1464" i="8"/>
  <c r="P1465" i="8"/>
  <c r="P1466" i="8"/>
  <c r="P1467" i="8"/>
  <c r="P1468" i="8"/>
  <c r="P1469" i="8"/>
  <c r="P1470" i="8"/>
  <c r="P1471" i="8"/>
  <c r="P1472" i="8"/>
  <c r="P1473" i="8"/>
  <c r="P1474" i="8"/>
  <c r="P1475" i="8"/>
  <c r="P1476" i="8"/>
  <c r="P1477" i="8"/>
  <c r="P1478" i="8"/>
  <c r="P1479" i="8"/>
  <c r="P1480" i="8"/>
  <c r="P1481" i="8"/>
  <c r="P1482" i="8"/>
  <c r="P1483" i="8"/>
  <c r="P1484" i="8"/>
  <c r="P1485" i="8"/>
  <c r="P1486" i="8"/>
  <c r="P1487" i="8"/>
  <c r="P1488" i="8"/>
  <c r="P1489" i="8"/>
  <c r="P1490" i="8"/>
  <c r="P1491" i="8"/>
  <c r="P1492" i="8"/>
  <c r="P1493" i="8"/>
  <c r="P1494" i="8"/>
  <c r="P1495" i="8"/>
  <c r="P1496" i="8"/>
  <c r="P1497" i="8"/>
  <c r="P1498" i="8"/>
  <c r="P1499" i="8"/>
  <c r="P1500" i="8"/>
  <c r="P1501" i="8"/>
  <c r="P1502" i="8"/>
  <c r="P1503" i="8"/>
  <c r="P1504" i="8"/>
  <c r="P1505" i="8"/>
  <c r="P1506" i="8"/>
  <c r="P1507" i="8"/>
  <c r="P1508" i="8"/>
  <c r="P1509" i="8"/>
  <c r="P1510" i="8"/>
  <c r="P1511" i="8"/>
  <c r="P1512" i="8"/>
  <c r="P1513" i="8"/>
  <c r="P1514" i="8"/>
  <c r="P1515" i="8"/>
  <c r="P1516" i="8"/>
  <c r="P1517" i="8"/>
  <c r="P1518" i="8"/>
  <c r="P1519" i="8"/>
  <c r="P1520" i="8"/>
  <c r="P1521" i="8"/>
  <c r="P1522" i="8"/>
  <c r="P1523" i="8"/>
  <c r="P1524" i="8"/>
  <c r="P1525" i="8"/>
  <c r="P1526" i="8"/>
  <c r="P1527" i="8"/>
  <c r="P1528" i="8"/>
  <c r="P1529" i="8"/>
  <c r="P1530" i="8"/>
  <c r="P1531" i="8"/>
  <c r="P1532" i="8"/>
  <c r="P1533" i="8"/>
  <c r="P1534" i="8"/>
  <c r="P1535" i="8"/>
  <c r="P1536" i="8"/>
  <c r="P1537" i="8"/>
  <c r="P1538" i="8"/>
  <c r="P1539" i="8"/>
  <c r="P1540" i="8"/>
  <c r="P1541" i="8"/>
  <c r="P1542" i="8"/>
  <c r="P1543" i="8"/>
  <c r="P1544" i="8"/>
  <c r="P1545" i="8"/>
  <c r="P1546" i="8"/>
  <c r="P1547" i="8"/>
  <c r="P1548" i="8"/>
  <c r="P1549" i="8"/>
  <c r="P1550" i="8"/>
  <c r="P1551" i="8"/>
  <c r="P1552" i="8"/>
  <c r="P1553" i="8"/>
  <c r="P1554" i="8"/>
  <c r="P1555" i="8"/>
  <c r="P1556" i="8"/>
  <c r="P1557" i="8"/>
  <c r="P1558" i="8"/>
  <c r="P1559" i="8"/>
  <c r="P1560" i="8"/>
  <c r="P1561" i="8"/>
  <c r="P1562" i="8"/>
  <c r="P1563" i="8"/>
  <c r="P1564" i="8"/>
  <c r="P1565" i="8"/>
  <c r="P1566" i="8"/>
  <c r="P1567" i="8"/>
  <c r="P1568" i="8"/>
  <c r="P1569" i="8"/>
  <c r="P1570" i="8"/>
  <c r="P1571" i="8"/>
  <c r="P1572" i="8"/>
  <c r="P1573" i="8"/>
  <c r="P1574" i="8"/>
  <c r="P1575" i="8"/>
  <c r="P1576" i="8"/>
  <c r="P1577" i="8"/>
  <c r="P1578" i="8"/>
  <c r="P1579" i="8"/>
  <c r="P1580" i="8"/>
  <c r="P1581" i="8"/>
  <c r="P1582" i="8"/>
  <c r="P1583" i="8"/>
  <c r="P1584" i="8"/>
  <c r="P1585" i="8"/>
  <c r="P1586" i="8"/>
  <c r="P1587" i="8"/>
  <c r="P1588" i="8"/>
  <c r="P1589" i="8"/>
  <c r="P1590" i="8"/>
  <c r="P1591" i="8"/>
  <c r="P1592" i="8"/>
  <c r="P1593" i="8"/>
  <c r="P1594" i="8"/>
  <c r="P1595" i="8"/>
  <c r="P1596" i="8"/>
  <c r="P1597" i="8"/>
  <c r="P1598" i="8"/>
  <c r="P1599" i="8"/>
  <c r="P1600" i="8"/>
  <c r="P1601" i="8"/>
  <c r="P1602" i="8"/>
  <c r="P1603" i="8"/>
  <c r="P1604" i="8"/>
  <c r="P1605" i="8"/>
  <c r="P1606" i="8"/>
  <c r="P1607" i="8"/>
  <c r="P1608" i="8"/>
  <c r="P1609" i="8"/>
  <c r="P1610" i="8"/>
  <c r="P1611" i="8"/>
  <c r="P1612" i="8"/>
  <c r="P1613" i="8"/>
  <c r="P1614" i="8"/>
  <c r="P1615" i="8"/>
  <c r="P1616" i="8"/>
  <c r="P1617" i="8"/>
  <c r="P1618" i="8"/>
  <c r="P1619" i="8"/>
  <c r="P1620" i="8"/>
  <c r="P1621" i="8"/>
  <c r="P1622" i="8"/>
  <c r="P1623" i="8"/>
  <c r="P1624" i="8"/>
  <c r="P1625" i="8"/>
  <c r="P1626" i="8"/>
  <c r="P1627" i="8"/>
  <c r="P1628" i="8"/>
  <c r="P1629" i="8"/>
  <c r="P1630" i="8"/>
  <c r="P1631" i="8"/>
  <c r="P1632" i="8"/>
  <c r="P1633" i="8"/>
  <c r="P1634" i="8"/>
  <c r="P1635" i="8"/>
  <c r="P1636" i="8"/>
  <c r="P1637" i="8"/>
  <c r="P1638" i="8"/>
  <c r="P1639" i="8"/>
  <c r="P1640" i="8"/>
  <c r="P1641" i="8"/>
  <c r="P1642" i="8"/>
  <c r="P1643" i="8"/>
  <c r="P1644" i="8"/>
  <c r="P1645" i="8"/>
  <c r="P1646" i="8"/>
  <c r="P1647" i="8"/>
  <c r="P1648" i="8"/>
  <c r="P1649" i="8"/>
  <c r="P1650" i="8"/>
  <c r="P1651" i="8"/>
  <c r="P1652" i="8"/>
  <c r="P1653" i="8"/>
  <c r="P1654" i="8"/>
  <c r="P1655" i="8"/>
  <c r="P1656" i="8"/>
  <c r="B2" i="15"/>
  <c r="B10" i="15"/>
  <c r="B223" i="15"/>
  <c r="B274" i="15"/>
  <c r="B214" i="15"/>
  <c r="B7" i="15"/>
  <c r="B8" i="15"/>
  <c r="B289" i="15"/>
  <c r="B32" i="15"/>
  <c r="B119" i="15"/>
  <c r="B277" i="15"/>
  <c r="B13" i="15"/>
  <c r="B56" i="15"/>
  <c r="B15" i="15"/>
  <c r="B17" i="15"/>
  <c r="B67" i="15"/>
  <c r="B18" i="15"/>
  <c r="B245" i="15"/>
  <c r="B109" i="15"/>
  <c r="B124" i="15"/>
  <c r="B39" i="15"/>
  <c r="B117" i="15"/>
  <c r="B24" i="15"/>
  <c r="B199" i="15"/>
  <c r="B146" i="15"/>
  <c r="B290" i="15"/>
  <c r="B297" i="15"/>
  <c r="B29" i="15"/>
  <c r="B30" i="15"/>
  <c r="B31" i="15"/>
  <c r="B190" i="15"/>
  <c r="B26" i="15"/>
  <c r="B224" i="15"/>
  <c r="B74" i="15"/>
  <c r="B256" i="15"/>
  <c r="B37" i="15"/>
  <c r="B264" i="15"/>
  <c r="B11" i="15"/>
  <c r="B57" i="15"/>
  <c r="B41" i="15"/>
  <c r="B42" i="15"/>
  <c r="B43" i="15"/>
  <c r="B104" i="15"/>
  <c r="B45" i="15"/>
  <c r="B46" i="15"/>
  <c r="B96" i="15"/>
  <c r="B255" i="15"/>
  <c r="B78" i="15"/>
  <c r="B50" i="15"/>
  <c r="B51" i="15"/>
  <c r="B52" i="15"/>
  <c r="B53" i="15"/>
  <c r="B54" i="15"/>
  <c r="B55" i="15"/>
  <c r="B275" i="15"/>
  <c r="B173" i="15"/>
  <c r="B84" i="15"/>
  <c r="B66" i="15"/>
  <c r="B215" i="15"/>
  <c r="B33" i="15"/>
  <c r="B120" i="15"/>
  <c r="B278" i="15"/>
  <c r="B145" i="15"/>
  <c r="B47" i="15"/>
  <c r="B72" i="15"/>
  <c r="B6" i="15"/>
  <c r="B19" i="15"/>
  <c r="B69" i="15"/>
  <c r="B23" i="15"/>
  <c r="B71" i="15"/>
  <c r="B230" i="15"/>
  <c r="B73" i="15"/>
  <c r="B3" i="15"/>
  <c r="B248" i="15"/>
  <c r="B125" i="15"/>
  <c r="B77" i="15"/>
  <c r="B20" i="15"/>
  <c r="B79" i="15"/>
  <c r="B80" i="15"/>
  <c r="B113" i="15"/>
  <c r="B82" i="15"/>
  <c r="B83" i="15"/>
  <c r="B291" i="15"/>
  <c r="B85" i="15"/>
  <c r="B86" i="15"/>
  <c r="B90" i="15"/>
  <c r="B265" i="15"/>
  <c r="B89" i="15"/>
  <c r="B58" i="15"/>
  <c r="B91" i="15"/>
  <c r="B303" i="15"/>
  <c r="B270" i="15"/>
  <c r="B94" i="15"/>
  <c r="B105" i="15"/>
  <c r="B99" i="15"/>
  <c r="B97" i="15"/>
  <c r="B98" i="15"/>
  <c r="B176" i="15"/>
  <c r="B100" i="15"/>
  <c r="B213" i="15"/>
  <c r="B217" i="15"/>
  <c r="B121" i="15"/>
  <c r="B279" i="15"/>
  <c r="B267" i="15"/>
  <c r="B261" i="15"/>
  <c r="B107" i="15"/>
  <c r="B249" i="15"/>
  <c r="B292" i="15"/>
  <c r="B110" i="15"/>
  <c r="B111" i="15"/>
  <c r="B4" i="15"/>
  <c r="B101" i="15"/>
  <c r="B114" i="15"/>
  <c r="B115" i="15"/>
  <c r="B64" i="15"/>
  <c r="B34" i="15"/>
  <c r="B118" i="15"/>
  <c r="B92" i="15"/>
  <c r="B48" i="15"/>
  <c r="B25" i="15"/>
  <c r="B127" i="15"/>
  <c r="B21" i="15"/>
  <c r="B14" i="15"/>
  <c r="B116" i="15"/>
  <c r="B126" i="15"/>
  <c r="B75" i="15"/>
  <c r="B128" i="15"/>
  <c r="B59" i="15"/>
  <c r="B130" i="15"/>
  <c r="B102" i="15"/>
  <c r="B132" i="15"/>
  <c r="B133" i="15"/>
  <c r="B134" i="15"/>
  <c r="B135" i="15"/>
  <c r="B136" i="15"/>
  <c r="B137" i="15"/>
  <c r="B138" i="15"/>
  <c r="B139" i="15"/>
  <c r="B140" i="15"/>
  <c r="B141" i="15"/>
  <c r="B211" i="15"/>
  <c r="B143" i="15"/>
  <c r="B144" i="15"/>
  <c r="B93" i="15"/>
  <c r="B162" i="15"/>
  <c r="B147" i="15"/>
  <c r="B148" i="15"/>
  <c r="B149" i="15"/>
  <c r="B150" i="15"/>
  <c r="B151" i="15"/>
  <c r="B152" i="15"/>
  <c r="B153" i="15"/>
  <c r="B154" i="15"/>
  <c r="B155" i="15"/>
  <c r="B156" i="15"/>
  <c r="B157" i="15"/>
  <c r="B61" i="15"/>
  <c r="B159" i="15"/>
  <c r="B160" i="15"/>
  <c r="B161" i="15"/>
  <c r="B253" i="15"/>
  <c r="B163" i="15"/>
  <c r="B164" i="15"/>
  <c r="B165" i="15"/>
  <c r="B166" i="15"/>
  <c r="B167" i="15"/>
  <c r="B168" i="15"/>
  <c r="B169" i="15"/>
  <c r="B210" i="15"/>
  <c r="B171" i="15"/>
  <c r="B172" i="15"/>
  <c r="B281" i="15"/>
  <c r="B174" i="15"/>
  <c r="B175" i="15"/>
  <c r="B240" i="15"/>
  <c r="B177" i="15"/>
  <c r="B178" i="15"/>
  <c r="B179" i="15"/>
  <c r="B27" i="15"/>
  <c r="B181" i="15"/>
  <c r="B182" i="15"/>
  <c r="B183" i="15"/>
  <c r="B184" i="15"/>
  <c r="B185" i="15"/>
  <c r="B186" i="15"/>
  <c r="B187" i="15"/>
  <c r="B188" i="15"/>
  <c r="B189" i="15"/>
  <c r="B231" i="15"/>
  <c r="B191" i="15"/>
  <c r="B192" i="15"/>
  <c r="B193" i="15"/>
  <c r="B194" i="15"/>
  <c r="B195" i="15"/>
  <c r="B196" i="15"/>
  <c r="B197" i="15"/>
  <c r="B198" i="15"/>
  <c r="B271" i="15"/>
  <c r="B38" i="15"/>
  <c r="B201" i="15"/>
  <c r="B202" i="15"/>
  <c r="B203" i="15"/>
  <c r="B204" i="15"/>
  <c r="B205" i="15"/>
  <c r="B206" i="15"/>
  <c r="B207" i="15"/>
  <c r="B208" i="15"/>
  <c r="B87" i="15"/>
  <c r="B35" i="15"/>
  <c r="B280" i="15"/>
  <c r="B212" i="15"/>
  <c r="B288" i="15"/>
  <c r="B268" i="15"/>
  <c r="B68" i="15"/>
  <c r="B216" i="15"/>
  <c r="B250" i="15"/>
  <c r="B112" i="15"/>
  <c r="B219" i="15"/>
  <c r="B129" i="15"/>
  <c r="B221" i="15"/>
  <c r="B222" i="15"/>
  <c r="B200" i="15"/>
  <c r="B158" i="15"/>
  <c r="B225" i="15"/>
  <c r="B298" i="15"/>
  <c r="B227" i="15"/>
  <c r="B228" i="15"/>
  <c r="B226" i="15"/>
  <c r="B76" i="15"/>
  <c r="B257" i="15"/>
  <c r="B232" i="15"/>
  <c r="B233" i="15"/>
  <c r="B234" i="15"/>
  <c r="B103" i="15"/>
  <c r="B236" i="15"/>
  <c r="B237" i="15"/>
  <c r="B180" i="15"/>
  <c r="B239" i="15"/>
  <c r="B40" i="15"/>
  <c r="B294" i="15"/>
  <c r="B242" i="15"/>
  <c r="B243" i="15"/>
  <c r="B244" i="15"/>
  <c r="B65" i="15"/>
  <c r="B246" i="15"/>
  <c r="B247" i="15"/>
  <c r="B88" i="15"/>
  <c r="B218" i="15"/>
  <c r="B36" i="15"/>
  <c r="B122" i="15"/>
  <c r="B252" i="15"/>
  <c r="B142" i="15"/>
  <c r="B63" i="15"/>
  <c r="B269" i="15"/>
  <c r="B95" i="15"/>
  <c r="B170" i="15"/>
  <c r="B258" i="15"/>
  <c r="B49" i="15"/>
  <c r="B260" i="15"/>
  <c r="B70" i="15"/>
  <c r="B262" i="15"/>
  <c r="B263" i="15"/>
  <c r="B108" i="15"/>
  <c r="B251" i="15"/>
  <c r="B229" i="15"/>
  <c r="B62" i="15"/>
  <c r="B131" i="15"/>
  <c r="B44" i="15"/>
  <c r="B22" i="15"/>
  <c r="B16" i="15"/>
  <c r="B254" i="15"/>
  <c r="B273" i="15"/>
  <c r="B238" i="15"/>
  <c r="B209" i="15"/>
  <c r="B276" i="15"/>
  <c r="B9" i="15"/>
  <c r="B296" i="15"/>
  <c r="B282" i="15"/>
  <c r="B299" i="15"/>
  <c r="B286" i="15"/>
  <c r="B241" i="15"/>
  <c r="B283" i="15"/>
  <c r="B284" i="15"/>
  <c r="B285" i="15"/>
  <c r="B28" i="15"/>
  <c r="B287" i="15"/>
  <c r="B123" i="15"/>
  <c r="B259" i="15"/>
  <c r="B12" i="15"/>
  <c r="B60" i="15"/>
  <c r="B235" i="15"/>
  <c r="B293" i="15"/>
  <c r="B106" i="15"/>
  <c r="B295" i="15"/>
  <c r="B5" i="15"/>
  <c r="B220" i="15"/>
  <c r="B266" i="15"/>
  <c r="B272" i="15"/>
  <c r="B300" i="15"/>
  <c r="B301" i="15"/>
  <c r="B302" i="15"/>
  <c r="B81" i="15"/>
  <c r="B304" i="15"/>
  <c r="B305" i="15"/>
  <c r="B306" i="15"/>
  <c r="B307" i="15"/>
  <c r="B308" i="15"/>
  <c r="B309" i="15"/>
  <c r="B310" i="15"/>
  <c r="B311" i="15"/>
  <c r="B312" i="15"/>
  <c r="B313" i="15"/>
  <c r="B314" i="15"/>
  <c r="B315" i="15"/>
  <c r="B316" i="15"/>
  <c r="B317" i="15"/>
  <c r="B318" i="15"/>
  <c r="B319" i="15"/>
  <c r="B320" i="15"/>
  <c r="B321" i="15"/>
  <c r="B322" i="15"/>
  <c r="B323" i="15"/>
  <c r="B324" i="15"/>
  <c r="B325" i="15"/>
  <c r="B326" i="15"/>
  <c r="B327" i="15"/>
  <c r="B328" i="15"/>
  <c r="B329" i="15"/>
  <c r="B330" i="15"/>
  <c r="B331" i="15"/>
  <c r="B332" i="15"/>
  <c r="B333" i="15"/>
  <c r="B334" i="15"/>
  <c r="B335" i="15"/>
  <c r="B336" i="15"/>
  <c r="B337" i="15"/>
  <c r="B338" i="15"/>
  <c r="B339" i="15"/>
  <c r="B340" i="15"/>
  <c r="B341" i="15"/>
  <c r="B342" i="15"/>
  <c r="B343" i="15"/>
  <c r="B344" i="15"/>
  <c r="B345" i="15"/>
  <c r="B346" i="15"/>
  <c r="B347" i="15"/>
  <c r="B348" i="15"/>
  <c r="B349" i="15"/>
  <c r="B350" i="15"/>
  <c r="B351" i="15"/>
  <c r="B352" i="15"/>
  <c r="B353" i="15"/>
  <c r="B354" i="15"/>
  <c r="B355" i="15"/>
  <c r="B356" i="15"/>
  <c r="B357" i="15"/>
  <c r="B358" i="15"/>
  <c r="B359" i="15"/>
  <c r="B360" i="15"/>
  <c r="B361" i="15"/>
  <c r="B362" i="15"/>
  <c r="B363" i="15"/>
  <c r="B364" i="15"/>
  <c r="B365" i="15"/>
  <c r="B366" i="15"/>
  <c r="B367" i="15"/>
  <c r="B368" i="15"/>
  <c r="B369" i="15"/>
  <c r="B370" i="15"/>
  <c r="B371" i="15"/>
  <c r="B372" i="15"/>
  <c r="B373" i="15"/>
  <c r="B374" i="15"/>
  <c r="B375" i="15"/>
  <c r="B376" i="15"/>
  <c r="B377" i="15"/>
  <c r="B378" i="15"/>
  <c r="B379" i="15"/>
  <c r="B380" i="15"/>
  <c r="B381" i="15"/>
  <c r="B382" i="15"/>
  <c r="B383" i="15"/>
  <c r="B384" i="15"/>
  <c r="B385" i="15"/>
  <c r="B386" i="15"/>
  <c r="B387" i="15"/>
  <c r="B388" i="15"/>
  <c r="B389" i="15"/>
  <c r="B390" i="15"/>
  <c r="B391" i="15"/>
  <c r="B392" i="15"/>
  <c r="B393" i="15"/>
  <c r="B394" i="15"/>
  <c r="B395" i="15"/>
  <c r="B396" i="15"/>
  <c r="B397" i="15"/>
  <c r="B398" i="15"/>
  <c r="B399" i="15"/>
  <c r="B400" i="15"/>
  <c r="B401" i="15"/>
  <c r="B402" i="15"/>
  <c r="B403" i="15"/>
  <c r="B404" i="15"/>
  <c r="B405" i="15"/>
  <c r="B406" i="15"/>
  <c r="B407" i="15"/>
  <c r="B408" i="15"/>
  <c r="B409" i="15"/>
  <c r="B410" i="15"/>
  <c r="B411" i="15"/>
  <c r="B412" i="15"/>
  <c r="B413" i="15"/>
  <c r="B414" i="15"/>
  <c r="B415" i="15"/>
  <c r="B416" i="15"/>
  <c r="B417" i="15"/>
  <c r="B418" i="15"/>
  <c r="B419" i="15"/>
  <c r="B420" i="15"/>
  <c r="B421" i="15"/>
  <c r="B422" i="15"/>
  <c r="B423" i="15"/>
  <c r="B424" i="15"/>
  <c r="B425" i="15"/>
  <c r="B426" i="15"/>
  <c r="B427" i="15"/>
  <c r="B428" i="15"/>
  <c r="B429" i="15"/>
  <c r="B430" i="15"/>
  <c r="B431" i="15"/>
  <c r="B432" i="15"/>
  <c r="B433" i="15"/>
  <c r="B434" i="15"/>
  <c r="B435" i="15"/>
  <c r="B436" i="15"/>
  <c r="B437" i="15"/>
  <c r="B438" i="15"/>
  <c r="B439" i="15"/>
  <c r="B440" i="15"/>
  <c r="B441" i="15"/>
  <c r="B442" i="15"/>
  <c r="B443" i="15"/>
  <c r="B444" i="15"/>
  <c r="B445" i="15"/>
  <c r="B446" i="15"/>
  <c r="B447" i="15"/>
  <c r="B448" i="15"/>
  <c r="B449" i="15"/>
  <c r="B450" i="15"/>
  <c r="B451" i="15"/>
  <c r="B452" i="15"/>
  <c r="B453" i="15"/>
  <c r="B454" i="15"/>
  <c r="B455" i="15"/>
  <c r="B456" i="15"/>
  <c r="B457" i="15"/>
  <c r="B458" i="15"/>
  <c r="B459" i="15"/>
  <c r="B460" i="15"/>
  <c r="B461" i="15"/>
  <c r="B462" i="15"/>
  <c r="B463" i="15"/>
  <c r="B464" i="15"/>
  <c r="B465" i="15"/>
  <c r="B466" i="15"/>
  <c r="B467" i="15"/>
  <c r="B468" i="15"/>
  <c r="B469" i="15"/>
  <c r="B470" i="15"/>
  <c r="B471" i="15"/>
  <c r="B472" i="15"/>
  <c r="B473" i="15"/>
  <c r="B474" i="15"/>
  <c r="B475" i="15"/>
  <c r="B476" i="15"/>
  <c r="B477" i="15"/>
  <c r="B478" i="15"/>
  <c r="B479" i="15"/>
  <c r="B480" i="15"/>
  <c r="B481" i="15"/>
  <c r="B482" i="15"/>
  <c r="B483" i="15"/>
  <c r="B484" i="15"/>
  <c r="B485" i="15"/>
  <c r="B486" i="15"/>
  <c r="B487" i="15"/>
  <c r="B488" i="15"/>
  <c r="B489" i="15"/>
  <c r="B490" i="15"/>
  <c r="B491" i="15"/>
  <c r="B492" i="15"/>
  <c r="B493" i="15"/>
  <c r="B494" i="15"/>
  <c r="B495" i="15"/>
  <c r="B496" i="15"/>
  <c r="B497" i="15"/>
  <c r="B498" i="15"/>
  <c r="B499" i="15"/>
  <c r="B500" i="15"/>
  <c r="B501" i="15"/>
  <c r="B502" i="15"/>
  <c r="B503" i="15"/>
  <c r="B504" i="15"/>
  <c r="B505" i="15"/>
  <c r="B506" i="15"/>
  <c r="B507" i="15"/>
  <c r="B508" i="15"/>
  <c r="B509" i="15"/>
  <c r="B510" i="15"/>
  <c r="B511" i="15"/>
  <c r="B512" i="15"/>
  <c r="B513" i="15"/>
  <c r="B514" i="15"/>
  <c r="B515" i="15"/>
  <c r="B516" i="15"/>
  <c r="B517" i="15"/>
  <c r="B518" i="15"/>
  <c r="B519" i="15"/>
  <c r="B520" i="15"/>
  <c r="B521" i="15"/>
  <c r="B522" i="15"/>
  <c r="B523" i="15"/>
  <c r="B524" i="15"/>
  <c r="B525" i="15"/>
  <c r="B526" i="15"/>
  <c r="B527" i="15"/>
  <c r="B528" i="15"/>
  <c r="B529" i="15"/>
  <c r="B530" i="15"/>
  <c r="B531" i="15"/>
  <c r="B532" i="15"/>
  <c r="B533" i="15"/>
  <c r="B534" i="15"/>
  <c r="B535" i="15"/>
  <c r="B536" i="15"/>
  <c r="B537" i="15"/>
  <c r="B538" i="15"/>
  <c r="B539" i="15"/>
  <c r="B540" i="15"/>
  <c r="B541" i="15"/>
  <c r="B542" i="15"/>
  <c r="B543" i="15"/>
  <c r="B544" i="15"/>
  <c r="B545" i="15"/>
  <c r="B546" i="15"/>
  <c r="B547" i="15"/>
  <c r="B548" i="15"/>
  <c r="B549" i="15"/>
  <c r="B550" i="15"/>
  <c r="B551" i="15"/>
  <c r="B552" i="15"/>
  <c r="B553" i="15"/>
  <c r="B554" i="15"/>
  <c r="B555" i="15"/>
  <c r="B556" i="15"/>
  <c r="B557" i="15"/>
  <c r="B558" i="15"/>
  <c r="B559" i="15"/>
  <c r="B560" i="15"/>
  <c r="B561" i="15"/>
  <c r="B562" i="15"/>
  <c r="B563" i="15"/>
  <c r="B564" i="15"/>
  <c r="B565" i="15"/>
  <c r="B566" i="15"/>
  <c r="B567" i="15"/>
  <c r="B568" i="15"/>
  <c r="B569" i="15"/>
  <c r="B570" i="15"/>
  <c r="B571" i="15"/>
  <c r="B572" i="15"/>
  <c r="B573" i="15"/>
  <c r="B574" i="15"/>
  <c r="B575" i="15"/>
  <c r="B576" i="15"/>
  <c r="B577" i="15"/>
  <c r="B578" i="15"/>
  <c r="B579" i="15"/>
  <c r="B580" i="15"/>
  <c r="B581" i="15"/>
  <c r="B582" i="15"/>
  <c r="B583" i="15"/>
  <c r="B584" i="15"/>
  <c r="B585" i="15"/>
  <c r="B586" i="15"/>
  <c r="B587" i="15"/>
  <c r="B588" i="15"/>
  <c r="B589" i="15"/>
  <c r="B590" i="15"/>
  <c r="B591" i="15"/>
  <c r="B592" i="15"/>
  <c r="B593" i="15"/>
  <c r="B594" i="15"/>
  <c r="B595" i="15"/>
  <c r="B596" i="15"/>
  <c r="B597" i="15"/>
  <c r="H10" i="15"/>
  <c r="H223" i="15"/>
  <c r="H274" i="15"/>
  <c r="H214" i="15"/>
  <c r="H7" i="15"/>
  <c r="H8" i="15"/>
  <c r="H289" i="15"/>
  <c r="H32" i="15"/>
  <c r="H119" i="15"/>
  <c r="H277" i="15"/>
  <c r="H13" i="15"/>
  <c r="H56" i="15"/>
  <c r="H15" i="15"/>
  <c r="H17" i="15"/>
  <c r="H67" i="15"/>
  <c r="H18" i="15"/>
  <c r="H245" i="15"/>
  <c r="H109" i="15"/>
  <c r="H124" i="15"/>
  <c r="H39" i="15"/>
  <c r="H117" i="15"/>
  <c r="H24" i="15"/>
  <c r="H199" i="15"/>
  <c r="H146" i="15"/>
  <c r="H290" i="15"/>
  <c r="H297" i="15"/>
  <c r="H29" i="15"/>
  <c r="H30" i="15"/>
  <c r="H31" i="15"/>
  <c r="H190" i="15"/>
  <c r="H26" i="15"/>
  <c r="H224" i="15"/>
  <c r="H74" i="15"/>
  <c r="H256" i="15"/>
  <c r="H37" i="15"/>
  <c r="H264" i="15"/>
  <c r="H11" i="15"/>
  <c r="H57" i="15"/>
  <c r="H41" i="15"/>
  <c r="H42" i="15"/>
  <c r="H43" i="15"/>
  <c r="H104" i="15"/>
  <c r="H45" i="15"/>
  <c r="H46" i="15"/>
  <c r="H96" i="15"/>
  <c r="H255" i="15"/>
  <c r="H78" i="15"/>
  <c r="H50" i="15"/>
  <c r="H51" i="15"/>
  <c r="H52" i="15"/>
  <c r="H53" i="15"/>
  <c r="H54" i="15"/>
  <c r="H55" i="15"/>
  <c r="H275" i="15"/>
  <c r="H173" i="15"/>
  <c r="H84" i="15"/>
  <c r="H66" i="15"/>
  <c r="H215" i="15"/>
  <c r="H33" i="15"/>
  <c r="H120" i="15"/>
  <c r="H278" i="15"/>
  <c r="H145" i="15"/>
  <c r="H47" i="15"/>
  <c r="H72" i="15"/>
  <c r="H6" i="15"/>
  <c r="H19" i="15"/>
  <c r="H69" i="15"/>
  <c r="H23" i="15"/>
  <c r="H71" i="15"/>
  <c r="H230" i="15"/>
  <c r="H73" i="15"/>
  <c r="H3" i="15"/>
  <c r="H248" i="15"/>
  <c r="H125" i="15"/>
  <c r="H77" i="15"/>
  <c r="H20" i="15"/>
  <c r="H79" i="15"/>
  <c r="H80" i="15"/>
  <c r="H113" i="15"/>
  <c r="H82" i="15"/>
  <c r="H83" i="15"/>
  <c r="H291" i="15"/>
  <c r="H85" i="15"/>
  <c r="H86" i="15"/>
  <c r="H90" i="15"/>
  <c r="H265" i="15"/>
  <c r="H89" i="15"/>
  <c r="H58" i="15"/>
  <c r="H91" i="15"/>
  <c r="H303" i="15"/>
  <c r="H270" i="15"/>
  <c r="H94" i="15"/>
  <c r="H105" i="15"/>
  <c r="H99" i="15"/>
  <c r="H97" i="15"/>
  <c r="H98" i="15"/>
  <c r="H176" i="15"/>
  <c r="H100" i="15"/>
  <c r="H213" i="15"/>
  <c r="H217" i="15"/>
  <c r="H121" i="15"/>
  <c r="H279" i="15"/>
  <c r="H267" i="15"/>
  <c r="H261" i="15"/>
  <c r="H107" i="15"/>
  <c r="H249" i="15"/>
  <c r="H292" i="15"/>
  <c r="H110" i="15"/>
  <c r="H111" i="15"/>
  <c r="H4" i="15"/>
  <c r="H101" i="15"/>
  <c r="H114" i="15"/>
  <c r="H115" i="15"/>
  <c r="H64" i="15"/>
  <c r="H34" i="15"/>
  <c r="H118" i="15"/>
  <c r="H92" i="15"/>
  <c r="H48" i="15"/>
  <c r="H25" i="15"/>
  <c r="H127" i="15"/>
  <c r="H21" i="15"/>
  <c r="H14" i="15"/>
  <c r="H116" i="15"/>
  <c r="H126" i="15"/>
  <c r="H75" i="15"/>
  <c r="H128" i="15"/>
  <c r="H59" i="15"/>
  <c r="H130" i="15"/>
  <c r="H102" i="15"/>
  <c r="H132" i="15"/>
  <c r="H133" i="15"/>
  <c r="H134" i="15"/>
  <c r="H135" i="15"/>
  <c r="H136" i="15"/>
  <c r="H137" i="15"/>
  <c r="H138" i="15"/>
  <c r="H139" i="15"/>
  <c r="H140" i="15"/>
  <c r="H141" i="15"/>
  <c r="H211" i="15"/>
  <c r="H143" i="15"/>
  <c r="H144" i="15"/>
  <c r="H93" i="15"/>
  <c r="H162" i="15"/>
  <c r="H147" i="15"/>
  <c r="H148" i="15"/>
  <c r="H149" i="15"/>
  <c r="H150" i="15"/>
  <c r="H151" i="15"/>
  <c r="H152" i="15"/>
  <c r="H153" i="15"/>
  <c r="H154" i="15"/>
  <c r="H155" i="15"/>
  <c r="H156" i="15"/>
  <c r="H157" i="15"/>
  <c r="H61" i="15"/>
  <c r="H159" i="15"/>
  <c r="H160" i="15"/>
  <c r="H161" i="15"/>
  <c r="H253" i="15"/>
  <c r="H163" i="15"/>
  <c r="H164" i="15"/>
  <c r="H165" i="15"/>
  <c r="H166" i="15"/>
  <c r="H167" i="15"/>
  <c r="H168" i="15"/>
  <c r="H169" i="15"/>
  <c r="H210" i="15"/>
  <c r="H171" i="15"/>
  <c r="H172" i="15"/>
  <c r="H281" i="15"/>
  <c r="H174" i="15"/>
  <c r="H175" i="15"/>
  <c r="H240" i="15"/>
  <c r="H177" i="15"/>
  <c r="H178" i="15"/>
  <c r="H179" i="15"/>
  <c r="H27" i="15"/>
  <c r="H181" i="15"/>
  <c r="H182" i="15"/>
  <c r="H183" i="15"/>
  <c r="H184" i="15"/>
  <c r="H185" i="15"/>
  <c r="H186" i="15"/>
  <c r="H187" i="15"/>
  <c r="H188" i="15"/>
  <c r="H189" i="15"/>
  <c r="H231" i="15"/>
  <c r="H191" i="15"/>
  <c r="H192" i="15"/>
  <c r="H193" i="15"/>
  <c r="H194" i="15"/>
  <c r="H195" i="15"/>
  <c r="H196" i="15"/>
  <c r="H197" i="15"/>
  <c r="H198" i="15"/>
  <c r="H271" i="15"/>
  <c r="H38" i="15"/>
  <c r="H201" i="15"/>
  <c r="H202" i="15"/>
  <c r="H203" i="15"/>
  <c r="H204" i="15"/>
  <c r="H205" i="15"/>
  <c r="H206" i="15"/>
  <c r="H207" i="15"/>
  <c r="H208" i="15"/>
  <c r="H87" i="15"/>
  <c r="H35" i="15"/>
  <c r="H280" i="15"/>
  <c r="H212" i="15"/>
  <c r="H288" i="15"/>
  <c r="H268" i="15"/>
  <c r="H68" i="15"/>
  <c r="H216" i="15"/>
  <c r="H250" i="15"/>
  <c r="H112" i="15"/>
  <c r="H219" i="15"/>
  <c r="H129" i="15"/>
  <c r="H221" i="15"/>
  <c r="H222" i="15"/>
  <c r="H200" i="15"/>
  <c r="H158" i="15"/>
  <c r="H225" i="15"/>
  <c r="H298" i="15"/>
  <c r="H227" i="15"/>
  <c r="H228" i="15"/>
  <c r="H226" i="15"/>
  <c r="H76" i="15"/>
  <c r="H257" i="15"/>
  <c r="H232" i="15"/>
  <c r="H233" i="15"/>
  <c r="H234" i="15"/>
  <c r="H103" i="15"/>
  <c r="H236" i="15"/>
  <c r="H237" i="15"/>
  <c r="H180" i="15"/>
  <c r="H239" i="15"/>
  <c r="H40" i="15"/>
  <c r="H294" i="15"/>
  <c r="H242" i="15"/>
  <c r="H243" i="15"/>
  <c r="H244" i="15"/>
  <c r="H65" i="15"/>
  <c r="H246" i="15"/>
  <c r="H247" i="15"/>
  <c r="H88" i="15"/>
  <c r="H218" i="15"/>
  <c r="H36" i="15"/>
  <c r="H122" i="15"/>
  <c r="H252" i="15"/>
  <c r="H142" i="15"/>
  <c r="H63" i="15"/>
  <c r="H269" i="15"/>
  <c r="H95" i="15"/>
  <c r="H170" i="15"/>
  <c r="H258" i="15"/>
  <c r="H49" i="15"/>
  <c r="H260" i="15"/>
  <c r="H70" i="15"/>
  <c r="H262" i="15"/>
  <c r="H263" i="15"/>
  <c r="H108" i="15"/>
  <c r="H251" i="15"/>
  <c r="H229" i="15"/>
  <c r="H62" i="15"/>
  <c r="H131" i="15"/>
  <c r="H44" i="15"/>
  <c r="H22" i="15"/>
  <c r="H16" i="15"/>
  <c r="H254" i="15"/>
  <c r="H273" i="15"/>
  <c r="H238" i="15"/>
  <c r="H209" i="15"/>
  <c r="H276" i="15"/>
  <c r="H9" i="15"/>
  <c r="H296" i="15"/>
  <c r="H282" i="15"/>
  <c r="H299" i="15"/>
  <c r="H286" i="15"/>
  <c r="H241" i="15"/>
  <c r="H283" i="15"/>
  <c r="H284" i="15"/>
  <c r="H285" i="15"/>
  <c r="H28" i="15"/>
  <c r="H287" i="15"/>
  <c r="H123" i="15"/>
  <c r="H259" i="15"/>
  <c r="H12" i="15"/>
  <c r="H60" i="15"/>
  <c r="H235" i="15"/>
  <c r="H293" i="15"/>
  <c r="H106" i="15"/>
  <c r="H295" i="15"/>
  <c r="H5" i="15"/>
  <c r="H220" i="15"/>
  <c r="H266" i="15"/>
  <c r="H272" i="15"/>
  <c r="H300" i="15"/>
  <c r="H301" i="15"/>
  <c r="H302" i="15"/>
  <c r="H81" i="15"/>
  <c r="H304" i="15"/>
  <c r="H305" i="15"/>
  <c r="H306" i="15"/>
  <c r="H307" i="15"/>
  <c r="H308" i="15"/>
  <c r="H309" i="15"/>
  <c r="H310" i="15"/>
  <c r="H311" i="15"/>
  <c r="H312" i="15"/>
  <c r="H313" i="15"/>
  <c r="H314" i="15"/>
  <c r="H315" i="15"/>
  <c r="H316" i="15"/>
  <c r="H317" i="15"/>
  <c r="H318" i="15"/>
  <c r="H319" i="15"/>
  <c r="H320" i="15"/>
  <c r="H321" i="15"/>
  <c r="H322" i="15"/>
  <c r="H323" i="15"/>
  <c r="H324" i="15"/>
  <c r="H325" i="15"/>
  <c r="H326" i="15"/>
  <c r="H327" i="15"/>
  <c r="H328" i="15"/>
  <c r="H329" i="15"/>
  <c r="H330" i="15"/>
  <c r="H331" i="15"/>
  <c r="H332" i="15"/>
  <c r="H333" i="15"/>
  <c r="H334" i="15"/>
  <c r="H335" i="15"/>
  <c r="H336" i="15"/>
  <c r="H337" i="15"/>
  <c r="H338" i="15"/>
  <c r="H339" i="15"/>
  <c r="H340" i="15"/>
  <c r="H341" i="15"/>
  <c r="H342" i="15"/>
  <c r="H343" i="15"/>
  <c r="H344" i="15"/>
  <c r="H345" i="15"/>
  <c r="H346" i="15"/>
  <c r="H347" i="15"/>
  <c r="H348" i="15"/>
  <c r="H349" i="15"/>
  <c r="H350" i="15"/>
  <c r="H351" i="15"/>
  <c r="H352" i="15"/>
  <c r="H353" i="15"/>
  <c r="H354" i="15"/>
  <c r="H355" i="15"/>
  <c r="H356" i="15"/>
  <c r="H357" i="15"/>
  <c r="H358" i="15"/>
  <c r="H359" i="15"/>
  <c r="H360" i="15"/>
  <c r="H361" i="15"/>
  <c r="H362" i="15"/>
  <c r="H363" i="15"/>
  <c r="H364" i="15"/>
  <c r="H365" i="15"/>
  <c r="H366" i="15"/>
  <c r="H367" i="15"/>
  <c r="H368" i="15"/>
  <c r="H369" i="15"/>
  <c r="H370" i="15"/>
  <c r="H371" i="15"/>
  <c r="H372" i="15"/>
  <c r="H373" i="15"/>
  <c r="H374" i="15"/>
  <c r="H375" i="15"/>
  <c r="H376" i="15"/>
  <c r="H377" i="15"/>
  <c r="H378" i="15"/>
  <c r="H379" i="15"/>
  <c r="H380" i="15"/>
  <c r="H381" i="15"/>
  <c r="H382" i="15"/>
  <c r="H383" i="15"/>
  <c r="H384" i="15"/>
  <c r="H385" i="15"/>
  <c r="H386" i="15"/>
  <c r="H387" i="15"/>
  <c r="H388" i="15"/>
  <c r="H389" i="15"/>
  <c r="H390" i="15"/>
  <c r="H391" i="15"/>
  <c r="H392" i="15"/>
  <c r="H393" i="15"/>
  <c r="H394" i="15"/>
  <c r="H395" i="15"/>
  <c r="H396" i="15"/>
  <c r="H397" i="15"/>
  <c r="H398" i="15"/>
  <c r="H399" i="15"/>
  <c r="H400" i="15"/>
  <c r="H401" i="15"/>
  <c r="H402" i="15"/>
  <c r="H403" i="15"/>
  <c r="H404" i="15"/>
  <c r="H405" i="15"/>
  <c r="H406" i="15"/>
  <c r="H407" i="15"/>
  <c r="H408" i="15"/>
  <c r="H409" i="15"/>
  <c r="H410" i="15"/>
  <c r="H411" i="15"/>
  <c r="H412" i="15"/>
  <c r="H413" i="15"/>
  <c r="H414" i="15"/>
  <c r="H415" i="15"/>
  <c r="H416" i="15"/>
  <c r="H417" i="15"/>
  <c r="H418" i="15"/>
  <c r="H419" i="15"/>
  <c r="H420" i="15"/>
  <c r="H421" i="15"/>
  <c r="H422" i="15"/>
  <c r="H423" i="15"/>
  <c r="H424" i="15"/>
  <c r="H425" i="15"/>
  <c r="H426" i="15"/>
  <c r="H427" i="15"/>
  <c r="H428" i="15"/>
  <c r="H429" i="15"/>
  <c r="H430" i="15"/>
  <c r="H431" i="15"/>
  <c r="H432" i="15"/>
  <c r="H433" i="15"/>
  <c r="H434" i="15"/>
  <c r="H435" i="15"/>
  <c r="H436" i="15"/>
  <c r="H437" i="15"/>
  <c r="H438" i="15"/>
  <c r="H439" i="15"/>
  <c r="H440" i="15"/>
  <c r="H441" i="15"/>
  <c r="H442" i="15"/>
  <c r="H443" i="15"/>
  <c r="H444" i="15"/>
  <c r="H445" i="15"/>
  <c r="H446" i="15"/>
  <c r="H447" i="15"/>
  <c r="H448" i="15"/>
  <c r="H449" i="15"/>
  <c r="H450" i="15"/>
  <c r="H451" i="15"/>
  <c r="H452" i="15"/>
  <c r="H453" i="15"/>
  <c r="H454" i="15"/>
  <c r="H455" i="15"/>
  <c r="H456" i="15"/>
  <c r="H457" i="15"/>
  <c r="H458" i="15"/>
  <c r="H459" i="15"/>
  <c r="H460" i="15"/>
  <c r="H461" i="15"/>
  <c r="H462" i="15"/>
  <c r="H463" i="15"/>
  <c r="H464" i="15"/>
  <c r="H465" i="15"/>
  <c r="H466" i="15"/>
  <c r="H467" i="15"/>
  <c r="H468" i="15"/>
  <c r="H469" i="15"/>
  <c r="H470" i="15"/>
  <c r="H471" i="15"/>
  <c r="H472" i="15"/>
  <c r="H473" i="15"/>
  <c r="H474" i="15"/>
  <c r="H475" i="15"/>
  <c r="H476" i="15"/>
  <c r="H477" i="15"/>
  <c r="H478" i="15"/>
  <c r="H479" i="15"/>
  <c r="H480" i="15"/>
  <c r="H481" i="15"/>
  <c r="H482" i="15"/>
  <c r="H483" i="15"/>
  <c r="H484" i="15"/>
  <c r="H485" i="15"/>
  <c r="H486" i="15"/>
  <c r="H487" i="15"/>
  <c r="H488" i="15"/>
  <c r="H489" i="15"/>
  <c r="H490" i="15"/>
  <c r="H491" i="15"/>
  <c r="H492" i="15"/>
  <c r="H493" i="15"/>
  <c r="H494" i="15"/>
  <c r="H495" i="15"/>
  <c r="H496" i="15"/>
  <c r="H497" i="15"/>
  <c r="H498" i="15"/>
  <c r="H499" i="15"/>
  <c r="H500" i="15"/>
  <c r="H501" i="15"/>
  <c r="H502" i="15"/>
  <c r="H503" i="15"/>
  <c r="H504" i="15"/>
  <c r="H505" i="15"/>
  <c r="H506" i="15"/>
  <c r="H507" i="15"/>
  <c r="H508" i="15"/>
  <c r="H509" i="15"/>
  <c r="H510" i="15"/>
  <c r="H511" i="15"/>
  <c r="H512" i="15"/>
  <c r="H513" i="15"/>
  <c r="H514" i="15"/>
  <c r="H515" i="15"/>
  <c r="H516" i="15"/>
  <c r="H517" i="15"/>
  <c r="H518" i="15"/>
  <c r="H519" i="15"/>
  <c r="H520" i="15"/>
  <c r="H521" i="15"/>
  <c r="H522" i="15"/>
  <c r="H523" i="15"/>
  <c r="H524" i="15"/>
  <c r="H525" i="15"/>
  <c r="H526" i="15"/>
  <c r="H527" i="15"/>
  <c r="H528" i="15"/>
  <c r="H529" i="15"/>
  <c r="H530" i="15"/>
  <c r="H531" i="15"/>
  <c r="H532" i="15"/>
  <c r="H533" i="15"/>
  <c r="H534" i="15"/>
  <c r="H535" i="15"/>
  <c r="H536" i="15"/>
  <c r="H537" i="15"/>
  <c r="H538" i="15"/>
  <c r="H539" i="15"/>
  <c r="H540" i="15"/>
  <c r="H541" i="15"/>
  <c r="H542" i="15"/>
  <c r="H543" i="15"/>
  <c r="H544" i="15"/>
  <c r="H545" i="15"/>
  <c r="H546" i="15"/>
  <c r="H547" i="15"/>
  <c r="H548" i="15"/>
  <c r="H549" i="15"/>
  <c r="H550" i="15"/>
  <c r="H551" i="15"/>
  <c r="H552" i="15"/>
  <c r="H553" i="15"/>
  <c r="H554" i="15"/>
  <c r="H555" i="15"/>
  <c r="H556" i="15"/>
  <c r="H557" i="15"/>
  <c r="H558" i="15"/>
  <c r="H559" i="15"/>
  <c r="H560" i="15"/>
  <c r="H561" i="15"/>
  <c r="H562" i="15"/>
  <c r="H563" i="15"/>
  <c r="H564" i="15"/>
  <c r="H565" i="15"/>
  <c r="H566" i="15"/>
  <c r="H567" i="15"/>
  <c r="H568" i="15"/>
  <c r="H569" i="15"/>
  <c r="H570" i="15"/>
  <c r="H571" i="15"/>
  <c r="H572" i="15"/>
  <c r="H573" i="15"/>
  <c r="H574" i="15"/>
  <c r="H575" i="15"/>
  <c r="H576" i="15"/>
  <c r="H577" i="15"/>
  <c r="H578" i="15"/>
  <c r="H579" i="15"/>
  <c r="H580" i="15"/>
  <c r="H581" i="15"/>
  <c r="H582" i="15"/>
  <c r="H583" i="15"/>
  <c r="H584" i="15"/>
  <c r="H585" i="15"/>
  <c r="H586" i="15"/>
  <c r="H587" i="15"/>
  <c r="H588" i="15"/>
  <c r="H589" i="15"/>
  <c r="H590" i="15"/>
  <c r="H591" i="15"/>
  <c r="H592" i="15"/>
  <c r="H593" i="15"/>
  <c r="H594" i="15"/>
  <c r="H595" i="15"/>
  <c r="H596" i="15"/>
  <c r="H597" i="15"/>
  <c r="G10" i="15"/>
  <c r="G223" i="15"/>
  <c r="G274" i="15"/>
  <c r="G214" i="15"/>
  <c r="G7" i="15"/>
  <c r="G8" i="15"/>
  <c r="G289" i="15"/>
  <c r="G32" i="15"/>
  <c r="G119" i="15"/>
  <c r="G277" i="15"/>
  <c r="G13" i="15"/>
  <c r="G56" i="15"/>
  <c r="G15" i="15"/>
  <c r="G17" i="15"/>
  <c r="G67" i="15"/>
  <c r="G18" i="15"/>
  <c r="G245" i="15"/>
  <c r="G109" i="15"/>
  <c r="G124" i="15"/>
  <c r="G39" i="15"/>
  <c r="G117" i="15"/>
  <c r="G24" i="15"/>
  <c r="G199" i="15"/>
  <c r="G146" i="15"/>
  <c r="G290" i="15"/>
  <c r="G297" i="15"/>
  <c r="G29" i="15"/>
  <c r="G30" i="15"/>
  <c r="G31" i="15"/>
  <c r="G190" i="15"/>
  <c r="G26" i="15"/>
  <c r="G224" i="15"/>
  <c r="G74" i="15"/>
  <c r="G256" i="15"/>
  <c r="G37" i="15"/>
  <c r="G264" i="15"/>
  <c r="G11" i="15"/>
  <c r="G57" i="15"/>
  <c r="G41" i="15"/>
  <c r="G42" i="15"/>
  <c r="G43" i="15"/>
  <c r="G104" i="15"/>
  <c r="G45" i="15"/>
  <c r="G46" i="15"/>
  <c r="G96" i="15"/>
  <c r="G255" i="15"/>
  <c r="G78" i="15"/>
  <c r="G50" i="15"/>
  <c r="G51" i="15"/>
  <c r="G52" i="15"/>
  <c r="G53" i="15"/>
  <c r="G54" i="15"/>
  <c r="G55" i="15"/>
  <c r="G275" i="15"/>
  <c r="G173" i="15"/>
  <c r="G84" i="15"/>
  <c r="G66" i="15"/>
  <c r="G215" i="15"/>
  <c r="G33" i="15"/>
  <c r="G120" i="15"/>
  <c r="G278" i="15"/>
  <c r="G145" i="15"/>
  <c r="G47" i="15"/>
  <c r="G72" i="15"/>
  <c r="G6" i="15"/>
  <c r="G19" i="15"/>
  <c r="G69" i="15"/>
  <c r="G23" i="15"/>
  <c r="G71" i="15"/>
  <c r="G230" i="15"/>
  <c r="G73" i="15"/>
  <c r="G3" i="15"/>
  <c r="G248" i="15"/>
  <c r="G125" i="15"/>
  <c r="G77" i="15"/>
  <c r="G20" i="15"/>
  <c r="G79" i="15"/>
  <c r="G80" i="15"/>
  <c r="G113" i="15"/>
  <c r="G82" i="15"/>
  <c r="G83" i="15"/>
  <c r="G291" i="15"/>
  <c r="G85" i="15"/>
  <c r="G86" i="15"/>
  <c r="G90" i="15"/>
  <c r="G265" i="15"/>
  <c r="G89" i="15"/>
  <c r="G58" i="15"/>
  <c r="G91" i="15"/>
  <c r="G303" i="15"/>
  <c r="G270" i="15"/>
  <c r="G94" i="15"/>
  <c r="G105" i="15"/>
  <c r="G99" i="15"/>
  <c r="G97" i="15"/>
  <c r="G98" i="15"/>
  <c r="G176" i="15"/>
  <c r="G100" i="15"/>
  <c r="G213" i="15"/>
  <c r="G217" i="15"/>
  <c r="G121" i="15"/>
  <c r="G279" i="15"/>
  <c r="G267" i="15"/>
  <c r="G261" i="15"/>
  <c r="G107" i="15"/>
  <c r="G249" i="15"/>
  <c r="G292" i="15"/>
  <c r="G110" i="15"/>
  <c r="G111" i="15"/>
  <c r="G4" i="15"/>
  <c r="G101" i="15"/>
  <c r="G114" i="15"/>
  <c r="G115" i="15"/>
  <c r="G64" i="15"/>
  <c r="G34" i="15"/>
  <c r="G118" i="15"/>
  <c r="G92" i="15"/>
  <c r="G48" i="15"/>
  <c r="G25" i="15"/>
  <c r="G127" i="15"/>
  <c r="G21" i="15"/>
  <c r="G14" i="15"/>
  <c r="G116" i="15"/>
  <c r="G126" i="15"/>
  <c r="G75" i="15"/>
  <c r="G128" i="15"/>
  <c r="G59" i="15"/>
  <c r="G130" i="15"/>
  <c r="G102" i="15"/>
  <c r="G132" i="15"/>
  <c r="G133" i="15"/>
  <c r="G134" i="15"/>
  <c r="G135" i="15"/>
  <c r="G136" i="15"/>
  <c r="G137" i="15"/>
  <c r="G138" i="15"/>
  <c r="G139" i="15"/>
  <c r="G140" i="15"/>
  <c r="G141" i="15"/>
  <c r="G211" i="15"/>
  <c r="G143" i="15"/>
  <c r="G144" i="15"/>
  <c r="G93" i="15"/>
  <c r="G162" i="15"/>
  <c r="G147" i="15"/>
  <c r="G148" i="15"/>
  <c r="G149" i="15"/>
  <c r="G150" i="15"/>
  <c r="G151" i="15"/>
  <c r="G152" i="15"/>
  <c r="G153" i="15"/>
  <c r="G154" i="15"/>
  <c r="G155" i="15"/>
  <c r="G156" i="15"/>
  <c r="G157" i="15"/>
  <c r="G61" i="15"/>
  <c r="G159" i="15"/>
  <c r="G160" i="15"/>
  <c r="G161" i="15"/>
  <c r="G253" i="15"/>
  <c r="G163" i="15"/>
  <c r="G164" i="15"/>
  <c r="G165" i="15"/>
  <c r="G166" i="15"/>
  <c r="G167" i="15"/>
  <c r="G168" i="15"/>
  <c r="G169" i="15"/>
  <c r="G210" i="15"/>
  <c r="G171" i="15"/>
  <c r="G172" i="15"/>
  <c r="G281" i="15"/>
  <c r="G174" i="15"/>
  <c r="G175" i="15"/>
  <c r="G240" i="15"/>
  <c r="G177" i="15"/>
  <c r="G178" i="15"/>
  <c r="G179" i="15"/>
  <c r="G27" i="15"/>
  <c r="G181" i="15"/>
  <c r="G182" i="15"/>
  <c r="G183" i="15"/>
  <c r="G184" i="15"/>
  <c r="G185" i="15"/>
  <c r="G186" i="15"/>
  <c r="G187" i="15"/>
  <c r="G188" i="15"/>
  <c r="G189" i="15"/>
  <c r="G231" i="15"/>
  <c r="G191" i="15"/>
  <c r="G192" i="15"/>
  <c r="G193" i="15"/>
  <c r="G194" i="15"/>
  <c r="G195" i="15"/>
  <c r="G196" i="15"/>
  <c r="G197" i="15"/>
  <c r="G198" i="15"/>
  <c r="G271" i="15"/>
  <c r="G38" i="15"/>
  <c r="G201" i="15"/>
  <c r="G202" i="15"/>
  <c r="G203" i="15"/>
  <c r="G204" i="15"/>
  <c r="G205" i="15"/>
  <c r="G206" i="15"/>
  <c r="G207" i="15"/>
  <c r="G208" i="15"/>
  <c r="G87" i="15"/>
  <c r="G35" i="15"/>
  <c r="G280" i="15"/>
  <c r="G212" i="15"/>
  <c r="G288" i="15"/>
  <c r="G268" i="15"/>
  <c r="G68" i="15"/>
  <c r="G216" i="15"/>
  <c r="G250" i="15"/>
  <c r="G112" i="15"/>
  <c r="G219" i="15"/>
  <c r="G129" i="15"/>
  <c r="G221" i="15"/>
  <c r="G222" i="15"/>
  <c r="G200" i="15"/>
  <c r="G158" i="15"/>
  <c r="G225" i="15"/>
  <c r="G298" i="15"/>
  <c r="G227" i="15"/>
  <c r="G228" i="15"/>
  <c r="G226" i="15"/>
  <c r="G76" i="15"/>
  <c r="G257" i="15"/>
  <c r="G232" i="15"/>
  <c r="G233" i="15"/>
  <c r="G234" i="15"/>
  <c r="G103" i="15"/>
  <c r="G236" i="15"/>
  <c r="G237" i="15"/>
  <c r="G180" i="15"/>
  <c r="G239" i="15"/>
  <c r="G40" i="15"/>
  <c r="G294" i="15"/>
  <c r="G242" i="15"/>
  <c r="G243" i="15"/>
  <c r="G244" i="15"/>
  <c r="G65" i="15"/>
  <c r="G246" i="15"/>
  <c r="G247" i="15"/>
  <c r="G88" i="15"/>
  <c r="G218" i="15"/>
  <c r="G36" i="15"/>
  <c r="G122" i="15"/>
  <c r="G252" i="15"/>
  <c r="G142" i="15"/>
  <c r="G63" i="15"/>
  <c r="G269" i="15"/>
  <c r="G95" i="15"/>
  <c r="G170" i="15"/>
  <c r="G258" i="15"/>
  <c r="G49" i="15"/>
  <c r="G260" i="15"/>
  <c r="G70" i="15"/>
  <c r="G262" i="15"/>
  <c r="G263" i="15"/>
  <c r="G108" i="15"/>
  <c r="G251" i="15"/>
  <c r="G229" i="15"/>
  <c r="G62" i="15"/>
  <c r="G131" i="15"/>
  <c r="G44" i="15"/>
  <c r="G22" i="15"/>
  <c r="G16" i="15"/>
  <c r="G254" i="15"/>
  <c r="G273" i="15"/>
  <c r="G238" i="15"/>
  <c r="G209" i="15"/>
  <c r="G276" i="15"/>
  <c r="G9" i="15"/>
  <c r="G296" i="15"/>
  <c r="G282" i="15"/>
  <c r="G299" i="15"/>
  <c r="G286" i="15"/>
  <c r="G241" i="15"/>
  <c r="G283" i="15"/>
  <c r="G284" i="15"/>
  <c r="G285" i="15"/>
  <c r="G28" i="15"/>
  <c r="G287" i="15"/>
  <c r="G123" i="15"/>
  <c r="G259" i="15"/>
  <c r="G12" i="15"/>
  <c r="G60" i="15"/>
  <c r="G235" i="15"/>
  <c r="G293" i="15"/>
  <c r="G106" i="15"/>
  <c r="G295" i="15"/>
  <c r="G5" i="15"/>
  <c r="G220" i="15"/>
  <c r="G266" i="15"/>
  <c r="G272" i="15"/>
  <c r="G300" i="15"/>
  <c r="G301" i="15"/>
  <c r="G302" i="15"/>
  <c r="G81" i="15"/>
  <c r="G304" i="15"/>
  <c r="G305" i="15"/>
  <c r="G306" i="15"/>
  <c r="G307" i="15"/>
  <c r="G308" i="15"/>
  <c r="G309" i="15"/>
  <c r="G310" i="15"/>
  <c r="G311" i="15"/>
  <c r="G312" i="15"/>
  <c r="G313" i="15"/>
  <c r="G314" i="15"/>
  <c r="G315" i="15"/>
  <c r="G316" i="15"/>
  <c r="G317" i="15"/>
  <c r="G318" i="15"/>
  <c r="G319" i="15"/>
  <c r="G320" i="15"/>
  <c r="G321" i="15"/>
  <c r="G322" i="15"/>
  <c r="G323" i="15"/>
  <c r="G324" i="15"/>
  <c r="G325" i="15"/>
  <c r="G326" i="15"/>
  <c r="G327" i="15"/>
  <c r="G328" i="15"/>
  <c r="G329" i="15"/>
  <c r="G330" i="15"/>
  <c r="G331" i="15"/>
  <c r="G332" i="15"/>
  <c r="G333" i="15"/>
  <c r="G334" i="15"/>
  <c r="G335" i="15"/>
  <c r="G336" i="15"/>
  <c r="G337" i="15"/>
  <c r="G338" i="15"/>
  <c r="G339" i="15"/>
  <c r="G340" i="15"/>
  <c r="G341" i="15"/>
  <c r="G342" i="15"/>
  <c r="G343" i="15"/>
  <c r="G344" i="15"/>
  <c r="G345" i="15"/>
  <c r="G346" i="15"/>
  <c r="G347" i="15"/>
  <c r="G348" i="15"/>
  <c r="G349" i="15"/>
  <c r="G350" i="15"/>
  <c r="G351" i="15"/>
  <c r="G352" i="15"/>
  <c r="G353" i="15"/>
  <c r="G354" i="15"/>
  <c r="G355" i="15"/>
  <c r="G356" i="15"/>
  <c r="G357" i="15"/>
  <c r="G358" i="15"/>
  <c r="G359" i="15"/>
  <c r="G360" i="15"/>
  <c r="G361" i="15"/>
  <c r="G362" i="15"/>
  <c r="G363" i="15"/>
  <c r="G364" i="15"/>
  <c r="G365" i="15"/>
  <c r="G366" i="15"/>
  <c r="G367" i="15"/>
  <c r="G368" i="15"/>
  <c r="G369" i="15"/>
  <c r="G370" i="15"/>
  <c r="G371" i="15"/>
  <c r="G372" i="15"/>
  <c r="G373" i="15"/>
  <c r="G374" i="15"/>
  <c r="G375" i="15"/>
  <c r="G376" i="15"/>
  <c r="G377" i="15"/>
  <c r="G378" i="15"/>
  <c r="G379" i="15"/>
  <c r="G380" i="15"/>
  <c r="G381" i="15"/>
  <c r="G382" i="15"/>
  <c r="G383" i="15"/>
  <c r="G384" i="15"/>
  <c r="G385" i="15"/>
  <c r="G386" i="15"/>
  <c r="G387" i="15"/>
  <c r="G388" i="15"/>
  <c r="G389" i="15"/>
  <c r="G390" i="15"/>
  <c r="G391" i="15"/>
  <c r="G392" i="15"/>
  <c r="G393" i="15"/>
  <c r="G394" i="15"/>
  <c r="G395" i="15"/>
  <c r="G396" i="15"/>
  <c r="G397" i="15"/>
  <c r="G398" i="15"/>
  <c r="G399" i="15"/>
  <c r="G400" i="15"/>
  <c r="G401" i="15"/>
  <c r="G402" i="15"/>
  <c r="G403" i="15"/>
  <c r="G404" i="15"/>
  <c r="G405" i="15"/>
  <c r="G406" i="15"/>
  <c r="G407" i="15"/>
  <c r="G408" i="15"/>
  <c r="G409" i="15"/>
  <c r="G410" i="15"/>
  <c r="G411" i="15"/>
  <c r="G412" i="15"/>
  <c r="G413" i="15"/>
  <c r="G414" i="15"/>
  <c r="G415" i="15"/>
  <c r="G416" i="15"/>
  <c r="G417" i="15"/>
  <c r="G418" i="15"/>
  <c r="G419" i="15"/>
  <c r="G420" i="15"/>
  <c r="G421" i="15"/>
  <c r="G422" i="15"/>
  <c r="G423" i="15"/>
  <c r="G424" i="15"/>
  <c r="G425" i="15"/>
  <c r="G426" i="15"/>
  <c r="G427" i="15"/>
  <c r="G428" i="15"/>
  <c r="G429" i="15"/>
  <c r="G430" i="15"/>
  <c r="G431" i="15"/>
  <c r="G432" i="15"/>
  <c r="G433" i="15"/>
  <c r="G434" i="15"/>
  <c r="G435" i="15"/>
  <c r="G436" i="15"/>
  <c r="G437" i="15"/>
  <c r="G438" i="15"/>
  <c r="G439" i="15"/>
  <c r="G440" i="15"/>
  <c r="G441" i="15"/>
  <c r="G442" i="15"/>
  <c r="G443" i="15"/>
  <c r="G444" i="15"/>
  <c r="G445" i="15"/>
  <c r="G446" i="15"/>
  <c r="G447" i="15"/>
  <c r="G448" i="15"/>
  <c r="G449" i="15"/>
  <c r="G450" i="15"/>
  <c r="G451" i="15"/>
  <c r="G452" i="15"/>
  <c r="G453" i="15"/>
  <c r="G454" i="15"/>
  <c r="G455" i="15"/>
  <c r="G456" i="15"/>
  <c r="G457" i="15"/>
  <c r="G458" i="15"/>
  <c r="G459" i="15"/>
  <c r="G460" i="15"/>
  <c r="G461" i="15"/>
  <c r="G462" i="15"/>
  <c r="G463" i="15"/>
  <c r="G464" i="15"/>
  <c r="G465" i="15"/>
  <c r="G466" i="15"/>
  <c r="G467" i="15"/>
  <c r="G468" i="15"/>
  <c r="G469" i="15"/>
  <c r="G470" i="15"/>
  <c r="G471" i="15"/>
  <c r="G472" i="15"/>
  <c r="G473" i="15"/>
  <c r="G474" i="15"/>
  <c r="G475" i="15"/>
  <c r="G476" i="15"/>
  <c r="G477" i="15"/>
  <c r="G478" i="15"/>
  <c r="G479" i="15"/>
  <c r="G480" i="15"/>
  <c r="G481" i="15"/>
  <c r="G482" i="15"/>
  <c r="G483" i="15"/>
  <c r="G484" i="15"/>
  <c r="G485" i="15"/>
  <c r="G486" i="15"/>
  <c r="G487" i="15"/>
  <c r="G488" i="15"/>
  <c r="G489" i="15"/>
  <c r="G490" i="15"/>
  <c r="G491" i="15"/>
  <c r="G492" i="15"/>
  <c r="G493" i="15"/>
  <c r="G494" i="15"/>
  <c r="G495" i="15"/>
  <c r="G496" i="15"/>
  <c r="G497" i="15"/>
  <c r="G498" i="15"/>
  <c r="G499" i="15"/>
  <c r="G500" i="15"/>
  <c r="G501" i="15"/>
  <c r="G502" i="15"/>
  <c r="G503" i="15"/>
  <c r="G504" i="15"/>
  <c r="G505" i="15"/>
  <c r="G506" i="15"/>
  <c r="G507" i="15"/>
  <c r="G508" i="15"/>
  <c r="G509" i="15"/>
  <c r="G510" i="15"/>
  <c r="G511" i="15"/>
  <c r="G512" i="15"/>
  <c r="G513" i="15"/>
  <c r="G514" i="15"/>
  <c r="G515" i="15"/>
  <c r="G516" i="15"/>
  <c r="G517" i="15"/>
  <c r="G518" i="15"/>
  <c r="G519" i="15"/>
  <c r="G520" i="15"/>
  <c r="G521" i="15"/>
  <c r="G522" i="15"/>
  <c r="G523" i="15"/>
  <c r="G524" i="15"/>
  <c r="G525" i="15"/>
  <c r="G526" i="15"/>
  <c r="G527" i="15"/>
  <c r="G528" i="15"/>
  <c r="G529" i="15"/>
  <c r="G530" i="15"/>
  <c r="G531" i="15"/>
  <c r="G532" i="15"/>
  <c r="G533" i="15"/>
  <c r="G534" i="15"/>
  <c r="G535" i="15"/>
  <c r="G536" i="15"/>
  <c r="G537" i="15"/>
  <c r="G538" i="15"/>
  <c r="G539" i="15"/>
  <c r="G540" i="15"/>
  <c r="G541" i="15"/>
  <c r="G542" i="15"/>
  <c r="G543" i="15"/>
  <c r="G544" i="15"/>
  <c r="G545" i="15"/>
  <c r="G546" i="15"/>
  <c r="G547" i="15"/>
  <c r="G548" i="15"/>
  <c r="G549" i="15"/>
  <c r="G550" i="15"/>
  <c r="G551" i="15"/>
  <c r="G552" i="15"/>
  <c r="G553" i="15"/>
  <c r="G554" i="15"/>
  <c r="G555" i="15"/>
  <c r="G556" i="15"/>
  <c r="G557" i="15"/>
  <c r="G558" i="15"/>
  <c r="G559" i="15"/>
  <c r="G560" i="15"/>
  <c r="G561" i="15"/>
  <c r="G562" i="15"/>
  <c r="G563" i="15"/>
  <c r="G564" i="15"/>
  <c r="G565" i="15"/>
  <c r="G566" i="15"/>
  <c r="G567" i="15"/>
  <c r="G568" i="15"/>
  <c r="G569" i="15"/>
  <c r="G570" i="15"/>
  <c r="G571" i="15"/>
  <c r="G572" i="15"/>
  <c r="G573" i="15"/>
  <c r="G574" i="15"/>
  <c r="G575" i="15"/>
  <c r="G576" i="15"/>
  <c r="G577" i="15"/>
  <c r="G578" i="15"/>
  <c r="G579" i="15"/>
  <c r="G580" i="15"/>
  <c r="G581" i="15"/>
  <c r="G582" i="15"/>
  <c r="G583" i="15"/>
  <c r="G584" i="15"/>
  <c r="G585" i="15"/>
  <c r="G586" i="15"/>
  <c r="G587" i="15"/>
  <c r="G588" i="15"/>
  <c r="G589" i="15"/>
  <c r="G590" i="15"/>
  <c r="G591" i="15"/>
  <c r="G592" i="15"/>
  <c r="G593" i="15"/>
  <c r="G594" i="15"/>
  <c r="G595" i="15"/>
  <c r="G596" i="15"/>
  <c r="G597" i="15"/>
  <c r="H2" i="15"/>
  <c r="G2" i="15"/>
  <c r="E10" i="15"/>
  <c r="E223" i="15"/>
  <c r="E274" i="15"/>
  <c r="E214" i="15"/>
  <c r="E7" i="15"/>
  <c r="E8" i="15"/>
  <c r="E289" i="15"/>
  <c r="E32" i="15"/>
  <c r="E119" i="15"/>
  <c r="E277" i="15"/>
  <c r="E13" i="15"/>
  <c r="E56" i="15"/>
  <c r="E15" i="15"/>
  <c r="E17" i="15"/>
  <c r="E67" i="15"/>
  <c r="E18" i="15"/>
  <c r="E245" i="15"/>
  <c r="E109" i="15"/>
  <c r="E124" i="15"/>
  <c r="E39" i="15"/>
  <c r="E117" i="15"/>
  <c r="E24" i="15"/>
  <c r="E199" i="15"/>
  <c r="E146" i="15"/>
  <c r="E290" i="15"/>
  <c r="E297" i="15"/>
  <c r="E29" i="15"/>
  <c r="E30" i="15"/>
  <c r="E31" i="15"/>
  <c r="E190" i="15"/>
  <c r="E26" i="15"/>
  <c r="E224" i="15"/>
  <c r="E74" i="15"/>
  <c r="E256" i="15"/>
  <c r="E37" i="15"/>
  <c r="E264" i="15"/>
  <c r="E11" i="15"/>
  <c r="E57" i="15"/>
  <c r="E41" i="15"/>
  <c r="E42" i="15"/>
  <c r="E43" i="15"/>
  <c r="E104" i="15"/>
  <c r="E45" i="15"/>
  <c r="E46" i="15"/>
  <c r="E96" i="15"/>
  <c r="E255" i="15"/>
  <c r="E78" i="15"/>
  <c r="E50" i="15"/>
  <c r="E51" i="15"/>
  <c r="E52" i="15"/>
  <c r="E53" i="15"/>
  <c r="E54" i="15"/>
  <c r="E55" i="15"/>
  <c r="E275" i="15"/>
  <c r="E173" i="15"/>
  <c r="E84" i="15"/>
  <c r="E66" i="15"/>
  <c r="E215" i="15"/>
  <c r="E33" i="15"/>
  <c r="E120" i="15"/>
  <c r="E278" i="15"/>
  <c r="E145" i="15"/>
  <c r="E47" i="15"/>
  <c r="E72" i="15"/>
  <c r="E6" i="15"/>
  <c r="E19" i="15"/>
  <c r="E69" i="15"/>
  <c r="E23" i="15"/>
  <c r="E71" i="15"/>
  <c r="E230" i="15"/>
  <c r="E73" i="15"/>
  <c r="E3" i="15"/>
  <c r="E248" i="15"/>
  <c r="E125" i="15"/>
  <c r="E77" i="15"/>
  <c r="E20" i="15"/>
  <c r="E79" i="15"/>
  <c r="E80" i="15"/>
  <c r="E113" i="15"/>
  <c r="E82" i="15"/>
  <c r="E83" i="15"/>
  <c r="E291" i="15"/>
  <c r="E85" i="15"/>
  <c r="E86" i="15"/>
  <c r="E90" i="15"/>
  <c r="E265" i="15"/>
  <c r="E89" i="15"/>
  <c r="E58" i="15"/>
  <c r="E91" i="15"/>
  <c r="E303" i="15"/>
  <c r="E270" i="15"/>
  <c r="E94" i="15"/>
  <c r="E105" i="15"/>
  <c r="E99" i="15"/>
  <c r="E97" i="15"/>
  <c r="E98" i="15"/>
  <c r="E176" i="15"/>
  <c r="E100" i="15"/>
  <c r="E213" i="15"/>
  <c r="E217" i="15"/>
  <c r="E121" i="15"/>
  <c r="E279" i="15"/>
  <c r="E267" i="15"/>
  <c r="E261" i="15"/>
  <c r="E107" i="15"/>
  <c r="E249" i="15"/>
  <c r="E292" i="15"/>
  <c r="E110" i="15"/>
  <c r="E111" i="15"/>
  <c r="E4" i="15"/>
  <c r="E101" i="15"/>
  <c r="E114" i="15"/>
  <c r="E115" i="15"/>
  <c r="E64" i="15"/>
  <c r="E34" i="15"/>
  <c r="E118" i="15"/>
  <c r="E92" i="15"/>
  <c r="E48" i="15"/>
  <c r="E25" i="15"/>
  <c r="E127" i="15"/>
  <c r="E21" i="15"/>
  <c r="E14" i="15"/>
  <c r="E116" i="15"/>
  <c r="E126" i="15"/>
  <c r="E75" i="15"/>
  <c r="E128" i="15"/>
  <c r="E59" i="15"/>
  <c r="E130" i="15"/>
  <c r="E102" i="15"/>
  <c r="E132" i="15"/>
  <c r="E133" i="15"/>
  <c r="E134" i="15"/>
  <c r="E135" i="15"/>
  <c r="E136" i="15"/>
  <c r="E137" i="15"/>
  <c r="E138" i="15"/>
  <c r="E139" i="15"/>
  <c r="E140" i="15"/>
  <c r="E141" i="15"/>
  <c r="E211" i="15"/>
  <c r="E143" i="15"/>
  <c r="E144" i="15"/>
  <c r="E93" i="15"/>
  <c r="E162" i="15"/>
  <c r="E147" i="15"/>
  <c r="E148" i="15"/>
  <c r="E149" i="15"/>
  <c r="E150" i="15"/>
  <c r="E151" i="15"/>
  <c r="E152" i="15"/>
  <c r="E153" i="15"/>
  <c r="E154" i="15"/>
  <c r="E155" i="15"/>
  <c r="E156" i="15"/>
  <c r="E157" i="15"/>
  <c r="E61" i="15"/>
  <c r="E159" i="15"/>
  <c r="E160" i="15"/>
  <c r="E161" i="15"/>
  <c r="E253" i="15"/>
  <c r="E163" i="15"/>
  <c r="E164" i="15"/>
  <c r="E165" i="15"/>
  <c r="E166" i="15"/>
  <c r="E167" i="15"/>
  <c r="E168" i="15"/>
  <c r="E169" i="15"/>
  <c r="E210" i="15"/>
  <c r="E171" i="15"/>
  <c r="E172" i="15"/>
  <c r="E281" i="15"/>
  <c r="E174" i="15"/>
  <c r="E175" i="15"/>
  <c r="E240" i="15"/>
  <c r="E177" i="15"/>
  <c r="E178" i="15"/>
  <c r="E179" i="15"/>
  <c r="E27" i="15"/>
  <c r="E181" i="15"/>
  <c r="E182" i="15"/>
  <c r="E183" i="15"/>
  <c r="E184" i="15"/>
  <c r="E185" i="15"/>
  <c r="E186" i="15"/>
  <c r="E187" i="15"/>
  <c r="E188" i="15"/>
  <c r="E189" i="15"/>
  <c r="E231" i="15"/>
  <c r="E191" i="15"/>
  <c r="E192" i="15"/>
  <c r="E193" i="15"/>
  <c r="E194" i="15"/>
  <c r="E195" i="15"/>
  <c r="E196" i="15"/>
  <c r="E197" i="15"/>
  <c r="E198" i="15"/>
  <c r="E271" i="15"/>
  <c r="E38" i="15"/>
  <c r="E201" i="15"/>
  <c r="E202" i="15"/>
  <c r="E203" i="15"/>
  <c r="E204" i="15"/>
  <c r="E205" i="15"/>
  <c r="E206" i="15"/>
  <c r="E207" i="15"/>
  <c r="E208" i="15"/>
  <c r="E87" i="15"/>
  <c r="E35" i="15"/>
  <c r="E280" i="15"/>
  <c r="E212" i="15"/>
  <c r="E288" i="15"/>
  <c r="E268" i="15"/>
  <c r="E68" i="15"/>
  <c r="E216" i="15"/>
  <c r="E250" i="15"/>
  <c r="E112" i="15"/>
  <c r="E219" i="15"/>
  <c r="E129" i="15"/>
  <c r="E221" i="15"/>
  <c r="E222" i="15"/>
  <c r="E200" i="15"/>
  <c r="E158" i="15"/>
  <c r="E225" i="15"/>
  <c r="E298" i="15"/>
  <c r="E227" i="15"/>
  <c r="E228" i="15"/>
  <c r="E226" i="15"/>
  <c r="E76" i="15"/>
  <c r="E257" i="15"/>
  <c r="E232" i="15"/>
  <c r="E233" i="15"/>
  <c r="E234" i="15"/>
  <c r="E103" i="15"/>
  <c r="E236" i="15"/>
  <c r="E237" i="15"/>
  <c r="E180" i="15"/>
  <c r="E239" i="15"/>
  <c r="E40" i="15"/>
  <c r="E294" i="15"/>
  <c r="E242" i="15"/>
  <c r="E243" i="15"/>
  <c r="E244" i="15"/>
  <c r="E65" i="15"/>
  <c r="E246" i="15"/>
  <c r="E247" i="15"/>
  <c r="E88" i="15"/>
  <c r="E218" i="15"/>
  <c r="E36" i="15"/>
  <c r="E122" i="15"/>
  <c r="E252" i="15"/>
  <c r="E142" i="15"/>
  <c r="E63" i="15"/>
  <c r="E269" i="15"/>
  <c r="E95" i="15"/>
  <c r="E170" i="15"/>
  <c r="E258" i="15"/>
  <c r="E49" i="15"/>
  <c r="E260" i="15"/>
  <c r="E70" i="15"/>
  <c r="E262" i="15"/>
  <c r="E263" i="15"/>
  <c r="E108" i="15"/>
  <c r="E251" i="15"/>
  <c r="E229" i="15"/>
  <c r="E62" i="15"/>
  <c r="E131" i="15"/>
  <c r="E44" i="15"/>
  <c r="E22" i="15"/>
  <c r="E16" i="15"/>
  <c r="E254" i="15"/>
  <c r="E273" i="15"/>
  <c r="E238" i="15"/>
  <c r="E209" i="15"/>
  <c r="E276" i="15"/>
  <c r="E9" i="15"/>
  <c r="E296" i="15"/>
  <c r="E282" i="15"/>
  <c r="E299" i="15"/>
  <c r="E286" i="15"/>
  <c r="E241" i="15"/>
  <c r="E283" i="15"/>
  <c r="E284" i="15"/>
  <c r="E285" i="15"/>
  <c r="E28" i="15"/>
  <c r="E287" i="15"/>
  <c r="E123" i="15"/>
  <c r="E259" i="15"/>
  <c r="E12" i="15"/>
  <c r="E60" i="15"/>
  <c r="E235" i="15"/>
  <c r="E293" i="15"/>
  <c r="E106" i="15"/>
  <c r="E295" i="15"/>
  <c r="E5" i="15"/>
  <c r="E220" i="15"/>
  <c r="E266" i="15"/>
  <c r="E272" i="15"/>
  <c r="E300" i="15"/>
  <c r="E301" i="15"/>
  <c r="E302" i="15"/>
  <c r="E81" i="15"/>
  <c r="E304" i="15"/>
  <c r="E305" i="15"/>
  <c r="E306" i="15"/>
  <c r="E307" i="15"/>
  <c r="E308" i="15"/>
  <c r="E309" i="15"/>
  <c r="E310" i="15"/>
  <c r="E311" i="15"/>
  <c r="E312" i="15"/>
  <c r="E313" i="15"/>
  <c r="E314" i="15"/>
  <c r="E315" i="15"/>
  <c r="E316" i="15"/>
  <c r="E317" i="15"/>
  <c r="E318" i="15"/>
  <c r="E319" i="15"/>
  <c r="E320" i="15"/>
  <c r="E321" i="15"/>
  <c r="E322" i="15"/>
  <c r="E323" i="15"/>
  <c r="E324" i="15"/>
  <c r="E325" i="15"/>
  <c r="E326" i="15"/>
  <c r="E327" i="15"/>
  <c r="E328" i="15"/>
  <c r="E329" i="15"/>
  <c r="E330" i="15"/>
  <c r="E331" i="15"/>
  <c r="E332" i="15"/>
  <c r="E333" i="15"/>
  <c r="E334" i="15"/>
  <c r="E335" i="15"/>
  <c r="E336" i="15"/>
  <c r="E337" i="15"/>
  <c r="E338" i="15"/>
  <c r="E339" i="15"/>
  <c r="E340" i="15"/>
  <c r="E341" i="15"/>
  <c r="E342" i="15"/>
  <c r="E343" i="15"/>
  <c r="E344" i="15"/>
  <c r="E345" i="15"/>
  <c r="E346" i="15"/>
  <c r="E347" i="15"/>
  <c r="E348" i="15"/>
  <c r="E349" i="15"/>
  <c r="E350" i="15"/>
  <c r="E351" i="15"/>
  <c r="E352" i="15"/>
  <c r="E353" i="15"/>
  <c r="E354" i="15"/>
  <c r="E355" i="15"/>
  <c r="E356" i="15"/>
  <c r="E357" i="15"/>
  <c r="E358" i="15"/>
  <c r="E359" i="15"/>
  <c r="E360" i="15"/>
  <c r="E361" i="15"/>
  <c r="E362" i="15"/>
  <c r="E363" i="15"/>
  <c r="E364" i="15"/>
  <c r="E365" i="15"/>
  <c r="E366" i="15"/>
  <c r="E367" i="15"/>
  <c r="E368" i="15"/>
  <c r="E369" i="15"/>
  <c r="E370" i="15"/>
  <c r="E371" i="15"/>
  <c r="E372" i="15"/>
  <c r="E373" i="15"/>
  <c r="E374" i="15"/>
  <c r="E375" i="15"/>
  <c r="E376" i="15"/>
  <c r="E377" i="15"/>
  <c r="E378" i="15"/>
  <c r="E379" i="15"/>
  <c r="E380" i="15"/>
  <c r="E381" i="15"/>
  <c r="E382" i="15"/>
  <c r="E383" i="15"/>
  <c r="E384" i="15"/>
  <c r="E385" i="15"/>
  <c r="E386" i="15"/>
  <c r="E387" i="15"/>
  <c r="E388" i="15"/>
  <c r="E389" i="15"/>
  <c r="E390" i="15"/>
  <c r="E391" i="15"/>
  <c r="E392" i="15"/>
  <c r="E393" i="15"/>
  <c r="E394" i="15"/>
  <c r="E395" i="15"/>
  <c r="E396" i="15"/>
  <c r="E397" i="15"/>
  <c r="E398" i="15"/>
  <c r="E399" i="15"/>
  <c r="E400" i="15"/>
  <c r="E401" i="15"/>
  <c r="E402" i="15"/>
  <c r="E403" i="15"/>
  <c r="E404" i="15"/>
  <c r="E405" i="15"/>
  <c r="E406" i="15"/>
  <c r="E407" i="15"/>
  <c r="E408" i="15"/>
  <c r="E409" i="15"/>
  <c r="E410" i="15"/>
  <c r="E411" i="15"/>
  <c r="E412" i="15"/>
  <c r="E413" i="15"/>
  <c r="E414" i="15"/>
  <c r="E415" i="15"/>
  <c r="E416" i="15"/>
  <c r="E417" i="15"/>
  <c r="E418" i="15"/>
  <c r="E419" i="15"/>
  <c r="E420" i="15"/>
  <c r="E421" i="15"/>
  <c r="E422" i="15"/>
  <c r="E423" i="15"/>
  <c r="E424" i="15"/>
  <c r="E425" i="15"/>
  <c r="E426" i="15"/>
  <c r="E427" i="15"/>
  <c r="E428" i="15"/>
  <c r="E429" i="15"/>
  <c r="E430" i="15"/>
  <c r="E431" i="15"/>
  <c r="E432" i="15"/>
  <c r="E433" i="15"/>
  <c r="E434" i="15"/>
  <c r="E435" i="15"/>
  <c r="E436" i="15"/>
  <c r="E437" i="15"/>
  <c r="E438" i="15"/>
  <c r="E439" i="15"/>
  <c r="E440" i="15"/>
  <c r="E441" i="15"/>
  <c r="E442" i="15"/>
  <c r="E443" i="15"/>
  <c r="E444" i="15"/>
  <c r="E445" i="15"/>
  <c r="E446" i="15"/>
  <c r="E447" i="15"/>
  <c r="E448" i="15"/>
  <c r="E449" i="15"/>
  <c r="E450" i="15"/>
  <c r="E451" i="15"/>
  <c r="E452" i="15"/>
  <c r="E453" i="15"/>
  <c r="E454" i="15"/>
  <c r="E455" i="15"/>
  <c r="E456" i="15"/>
  <c r="E457" i="15"/>
  <c r="E458" i="15"/>
  <c r="E459" i="15"/>
  <c r="E460" i="15"/>
  <c r="E461" i="15"/>
  <c r="E462" i="15"/>
  <c r="E463" i="15"/>
  <c r="E464" i="15"/>
  <c r="E465" i="15"/>
  <c r="E466" i="15"/>
  <c r="E467" i="15"/>
  <c r="E468" i="15"/>
  <c r="E469" i="15"/>
  <c r="E470" i="15"/>
  <c r="E471" i="15"/>
  <c r="E472" i="15"/>
  <c r="E473" i="15"/>
  <c r="E474" i="15"/>
  <c r="E475" i="15"/>
  <c r="E476" i="15"/>
  <c r="E477" i="15"/>
  <c r="E478" i="15"/>
  <c r="E479" i="15"/>
  <c r="E480" i="15"/>
  <c r="E481" i="15"/>
  <c r="E482" i="15"/>
  <c r="E483" i="15"/>
  <c r="E484" i="15"/>
  <c r="E485" i="15"/>
  <c r="E486" i="15"/>
  <c r="E487" i="15"/>
  <c r="E488" i="15"/>
  <c r="E489" i="15"/>
  <c r="E490" i="15"/>
  <c r="E491" i="15"/>
  <c r="E492" i="15"/>
  <c r="E493" i="15"/>
  <c r="E494" i="15"/>
  <c r="E495" i="15"/>
  <c r="E496" i="15"/>
  <c r="E497" i="15"/>
  <c r="E498" i="15"/>
  <c r="E499" i="15"/>
  <c r="E500" i="15"/>
  <c r="E501" i="15"/>
  <c r="E502" i="15"/>
  <c r="E503" i="15"/>
  <c r="E504" i="15"/>
  <c r="E505" i="15"/>
  <c r="E506" i="15"/>
  <c r="E507" i="15"/>
  <c r="E508" i="15"/>
  <c r="E509" i="15"/>
  <c r="E510" i="15"/>
  <c r="E511" i="15"/>
  <c r="E512" i="15"/>
  <c r="E513" i="15"/>
  <c r="E514" i="15"/>
  <c r="E515" i="15"/>
  <c r="E516" i="15"/>
  <c r="E517" i="15"/>
  <c r="E518" i="15"/>
  <c r="E519" i="15"/>
  <c r="E520" i="15"/>
  <c r="E521" i="15"/>
  <c r="E522" i="15"/>
  <c r="E523" i="15"/>
  <c r="E524" i="15"/>
  <c r="E525" i="15"/>
  <c r="E526" i="15"/>
  <c r="E527" i="15"/>
  <c r="E528" i="15"/>
  <c r="E529" i="15"/>
  <c r="E530" i="15"/>
  <c r="E531" i="15"/>
  <c r="E532" i="15"/>
  <c r="E533" i="15"/>
  <c r="E534" i="15"/>
  <c r="E535" i="15"/>
  <c r="E536" i="15"/>
  <c r="E537" i="15"/>
  <c r="E538" i="15"/>
  <c r="E539" i="15"/>
  <c r="E540" i="15"/>
  <c r="E541" i="15"/>
  <c r="E542" i="15"/>
  <c r="E543" i="15"/>
  <c r="E544" i="15"/>
  <c r="E545" i="15"/>
  <c r="E546" i="15"/>
  <c r="E547" i="15"/>
  <c r="E548" i="15"/>
  <c r="E549" i="15"/>
  <c r="E550" i="15"/>
  <c r="E551" i="15"/>
  <c r="E552" i="15"/>
  <c r="E553" i="15"/>
  <c r="E554" i="15"/>
  <c r="E555" i="15"/>
  <c r="E556" i="15"/>
  <c r="E557" i="15"/>
  <c r="E558" i="15"/>
  <c r="E559" i="15"/>
  <c r="E560" i="15"/>
  <c r="E561" i="15"/>
  <c r="E562" i="15"/>
  <c r="E563" i="15"/>
  <c r="E564" i="15"/>
  <c r="E565" i="15"/>
  <c r="E566" i="15"/>
  <c r="E567" i="15"/>
  <c r="E568" i="15"/>
  <c r="E569" i="15"/>
  <c r="E570" i="15"/>
  <c r="E571" i="15"/>
  <c r="E572" i="15"/>
  <c r="E573" i="15"/>
  <c r="E574" i="15"/>
  <c r="E575" i="15"/>
  <c r="E576" i="15"/>
  <c r="E577" i="15"/>
  <c r="E578" i="15"/>
  <c r="E579" i="15"/>
  <c r="E580" i="15"/>
  <c r="E581" i="15"/>
  <c r="E582" i="15"/>
  <c r="E583" i="15"/>
  <c r="E584" i="15"/>
  <c r="E585" i="15"/>
  <c r="E586" i="15"/>
  <c r="E587" i="15"/>
  <c r="E588" i="15"/>
  <c r="E589" i="15"/>
  <c r="E590" i="15"/>
  <c r="E591" i="15"/>
  <c r="E592" i="15"/>
  <c r="E593" i="15"/>
  <c r="E594" i="15"/>
  <c r="E595" i="15"/>
  <c r="E596" i="15"/>
  <c r="E597" i="15"/>
  <c r="E2" i="15"/>
  <c r="D10" i="15"/>
  <c r="D223" i="15"/>
  <c r="D274" i="15"/>
  <c r="D214" i="15"/>
  <c r="D7" i="15"/>
  <c r="D8" i="15"/>
  <c r="D289" i="15"/>
  <c r="D32" i="15"/>
  <c r="D119" i="15"/>
  <c r="D277" i="15"/>
  <c r="D13" i="15"/>
  <c r="D56" i="15"/>
  <c r="D15" i="15"/>
  <c r="D17" i="15"/>
  <c r="D67" i="15"/>
  <c r="D18" i="15"/>
  <c r="D245" i="15"/>
  <c r="D109" i="15"/>
  <c r="D124" i="15"/>
  <c r="D39" i="15"/>
  <c r="D117" i="15"/>
  <c r="D24" i="15"/>
  <c r="D199" i="15"/>
  <c r="D146" i="15"/>
  <c r="D290" i="15"/>
  <c r="D297" i="15"/>
  <c r="D29" i="15"/>
  <c r="D30" i="15"/>
  <c r="D31" i="15"/>
  <c r="D190" i="15"/>
  <c r="D26" i="15"/>
  <c r="D224" i="15"/>
  <c r="D74" i="15"/>
  <c r="D256" i="15"/>
  <c r="D37" i="15"/>
  <c r="D264" i="15"/>
  <c r="D11" i="15"/>
  <c r="D57" i="15"/>
  <c r="D41" i="15"/>
  <c r="D42" i="15"/>
  <c r="D43" i="15"/>
  <c r="D104" i="15"/>
  <c r="D45" i="15"/>
  <c r="D46" i="15"/>
  <c r="D96" i="15"/>
  <c r="D255" i="15"/>
  <c r="D78" i="15"/>
  <c r="D50" i="15"/>
  <c r="D51" i="15"/>
  <c r="D52" i="15"/>
  <c r="D53" i="15"/>
  <c r="D54" i="15"/>
  <c r="D55" i="15"/>
  <c r="D275" i="15"/>
  <c r="D173" i="15"/>
  <c r="D84" i="15"/>
  <c r="D66" i="15"/>
  <c r="D215" i="15"/>
  <c r="D33" i="15"/>
  <c r="D120" i="15"/>
  <c r="D278" i="15"/>
  <c r="D145" i="15"/>
  <c r="D47" i="15"/>
  <c r="D72" i="15"/>
  <c r="D6" i="15"/>
  <c r="D19" i="15"/>
  <c r="D69" i="15"/>
  <c r="D23" i="15"/>
  <c r="D71" i="15"/>
  <c r="D230" i="15"/>
  <c r="D73" i="15"/>
  <c r="D3" i="15"/>
  <c r="D248" i="15"/>
  <c r="D125" i="15"/>
  <c r="D77" i="15"/>
  <c r="D20" i="15"/>
  <c r="D79" i="15"/>
  <c r="D80" i="15"/>
  <c r="D113" i="15"/>
  <c r="D82" i="15"/>
  <c r="D83" i="15"/>
  <c r="D291" i="15"/>
  <c r="D85" i="15"/>
  <c r="D86" i="15"/>
  <c r="D90" i="15"/>
  <c r="D265" i="15"/>
  <c r="D89" i="15"/>
  <c r="D58" i="15"/>
  <c r="D91" i="15"/>
  <c r="D303" i="15"/>
  <c r="D270" i="15"/>
  <c r="D94" i="15"/>
  <c r="D105" i="15"/>
  <c r="D99" i="15"/>
  <c r="D97" i="15"/>
  <c r="D98" i="15"/>
  <c r="D176" i="15"/>
  <c r="D100" i="15"/>
  <c r="D213" i="15"/>
  <c r="D217" i="15"/>
  <c r="D121" i="15"/>
  <c r="D279" i="15"/>
  <c r="D267" i="15"/>
  <c r="D261" i="15"/>
  <c r="D107" i="15"/>
  <c r="D249" i="15"/>
  <c r="D292" i="15"/>
  <c r="D110" i="15"/>
  <c r="D111" i="15"/>
  <c r="D4" i="15"/>
  <c r="D101" i="15"/>
  <c r="D114" i="15"/>
  <c r="D115" i="15"/>
  <c r="D64" i="15"/>
  <c r="D34" i="15"/>
  <c r="D118" i="15"/>
  <c r="D92" i="15"/>
  <c r="D48" i="15"/>
  <c r="D25" i="15"/>
  <c r="D127" i="15"/>
  <c r="D21" i="15"/>
  <c r="D14" i="15"/>
  <c r="D116" i="15"/>
  <c r="D126" i="15"/>
  <c r="D75" i="15"/>
  <c r="D128" i="15"/>
  <c r="D59" i="15"/>
  <c r="D130" i="15"/>
  <c r="D102" i="15"/>
  <c r="D132" i="15"/>
  <c r="D133" i="15"/>
  <c r="D134" i="15"/>
  <c r="D135" i="15"/>
  <c r="D136" i="15"/>
  <c r="D137" i="15"/>
  <c r="D138" i="15"/>
  <c r="D139" i="15"/>
  <c r="D140" i="15"/>
  <c r="D141" i="15"/>
  <c r="D211" i="15"/>
  <c r="D143" i="15"/>
  <c r="D144" i="15"/>
  <c r="D93" i="15"/>
  <c r="D162" i="15"/>
  <c r="D147" i="15"/>
  <c r="D148" i="15"/>
  <c r="D149" i="15"/>
  <c r="D150" i="15"/>
  <c r="D151" i="15"/>
  <c r="D152" i="15"/>
  <c r="D153" i="15"/>
  <c r="D154" i="15"/>
  <c r="D155" i="15"/>
  <c r="D156" i="15"/>
  <c r="D157" i="15"/>
  <c r="D61" i="15"/>
  <c r="D159" i="15"/>
  <c r="D160" i="15"/>
  <c r="D161" i="15"/>
  <c r="D253" i="15"/>
  <c r="D163" i="15"/>
  <c r="D164" i="15"/>
  <c r="D165" i="15"/>
  <c r="D166" i="15"/>
  <c r="D167" i="15"/>
  <c r="D168" i="15"/>
  <c r="D169" i="15"/>
  <c r="D210" i="15"/>
  <c r="D171" i="15"/>
  <c r="D172" i="15"/>
  <c r="D281" i="15"/>
  <c r="D174" i="15"/>
  <c r="D175" i="15"/>
  <c r="D240" i="15"/>
  <c r="D177" i="15"/>
  <c r="D178" i="15"/>
  <c r="D179" i="15"/>
  <c r="D27" i="15"/>
  <c r="D181" i="15"/>
  <c r="D182" i="15"/>
  <c r="D183" i="15"/>
  <c r="D184" i="15"/>
  <c r="D185" i="15"/>
  <c r="D186" i="15"/>
  <c r="J186" i="15" s="1"/>
  <c r="D187" i="15"/>
  <c r="D188" i="15"/>
  <c r="D189" i="15"/>
  <c r="D231" i="15"/>
  <c r="D191" i="15"/>
  <c r="D192" i="15"/>
  <c r="D193" i="15"/>
  <c r="D194" i="15"/>
  <c r="D195" i="15"/>
  <c r="D196" i="15"/>
  <c r="D197" i="15"/>
  <c r="D198" i="15"/>
  <c r="D271" i="15"/>
  <c r="D38" i="15"/>
  <c r="D201" i="15"/>
  <c r="D202" i="15"/>
  <c r="D203" i="15"/>
  <c r="D204" i="15"/>
  <c r="D205" i="15"/>
  <c r="D206" i="15"/>
  <c r="D207" i="15"/>
  <c r="D208" i="15"/>
  <c r="D87" i="15"/>
  <c r="D35" i="15"/>
  <c r="D280" i="15"/>
  <c r="D212" i="15"/>
  <c r="D288" i="15"/>
  <c r="D268" i="15"/>
  <c r="D68" i="15"/>
  <c r="D216" i="15"/>
  <c r="D250" i="15"/>
  <c r="D112" i="15"/>
  <c r="D219" i="15"/>
  <c r="D129" i="15"/>
  <c r="D221" i="15"/>
  <c r="D222" i="15"/>
  <c r="D200" i="15"/>
  <c r="D158" i="15"/>
  <c r="D225" i="15"/>
  <c r="D298" i="15"/>
  <c r="D227" i="15"/>
  <c r="D228" i="15"/>
  <c r="D226" i="15"/>
  <c r="D76" i="15"/>
  <c r="D257" i="15"/>
  <c r="D232" i="15"/>
  <c r="D233" i="15"/>
  <c r="D234" i="15"/>
  <c r="D103" i="15"/>
  <c r="D236" i="15"/>
  <c r="D237" i="15"/>
  <c r="D180" i="15"/>
  <c r="D239" i="15"/>
  <c r="D40" i="15"/>
  <c r="D294" i="15"/>
  <c r="D242" i="15"/>
  <c r="D243" i="15"/>
  <c r="D244" i="15"/>
  <c r="D65" i="15"/>
  <c r="D246" i="15"/>
  <c r="D247" i="15"/>
  <c r="D88" i="15"/>
  <c r="D218" i="15"/>
  <c r="D36" i="15"/>
  <c r="D122" i="15"/>
  <c r="D252" i="15"/>
  <c r="D142" i="15"/>
  <c r="D63" i="15"/>
  <c r="D269" i="15"/>
  <c r="D95" i="15"/>
  <c r="D170" i="15"/>
  <c r="D258" i="15"/>
  <c r="D49" i="15"/>
  <c r="D260" i="15"/>
  <c r="D70" i="15"/>
  <c r="D262" i="15"/>
  <c r="D263" i="15"/>
  <c r="D108" i="15"/>
  <c r="D251" i="15"/>
  <c r="D229" i="15"/>
  <c r="D62" i="15"/>
  <c r="D131" i="15"/>
  <c r="D44" i="15"/>
  <c r="D22" i="15"/>
  <c r="D16" i="15"/>
  <c r="D254" i="15"/>
  <c r="D273" i="15"/>
  <c r="D238" i="15"/>
  <c r="D209" i="15"/>
  <c r="D276" i="15"/>
  <c r="D9" i="15"/>
  <c r="D296" i="15"/>
  <c r="D282" i="15"/>
  <c r="D299" i="15"/>
  <c r="D286" i="15"/>
  <c r="D241" i="15"/>
  <c r="D283" i="15"/>
  <c r="D284" i="15"/>
  <c r="D285" i="15"/>
  <c r="D28" i="15"/>
  <c r="D287" i="15"/>
  <c r="D123" i="15"/>
  <c r="D259" i="15"/>
  <c r="D12" i="15"/>
  <c r="D60" i="15"/>
  <c r="D235" i="15"/>
  <c r="D293" i="15"/>
  <c r="D106" i="15"/>
  <c r="D295" i="15"/>
  <c r="D5" i="15"/>
  <c r="D220" i="15"/>
  <c r="D266" i="15"/>
  <c r="D272" i="15"/>
  <c r="D300" i="15"/>
  <c r="D301" i="15"/>
  <c r="D302" i="15"/>
  <c r="D81" i="15"/>
  <c r="D304" i="15"/>
  <c r="D305" i="15"/>
  <c r="D306" i="15"/>
  <c r="D307" i="15"/>
  <c r="D308" i="15"/>
  <c r="D309" i="15"/>
  <c r="D310" i="15"/>
  <c r="D311" i="15"/>
  <c r="D312" i="15"/>
  <c r="D313" i="15"/>
  <c r="D314" i="15"/>
  <c r="D315" i="15"/>
  <c r="D316" i="15"/>
  <c r="D317" i="15"/>
  <c r="D318" i="15"/>
  <c r="D319" i="15"/>
  <c r="D320" i="15"/>
  <c r="D321" i="15"/>
  <c r="D322" i="15"/>
  <c r="D323" i="15"/>
  <c r="D324" i="15"/>
  <c r="D325" i="15"/>
  <c r="D326" i="15"/>
  <c r="D327" i="15"/>
  <c r="D328" i="15"/>
  <c r="D329" i="15"/>
  <c r="D330" i="15"/>
  <c r="D331" i="15"/>
  <c r="D332" i="15"/>
  <c r="D333" i="15"/>
  <c r="D334" i="15"/>
  <c r="D335" i="15"/>
  <c r="D336" i="15"/>
  <c r="D337" i="15"/>
  <c r="D338" i="15"/>
  <c r="D339" i="15"/>
  <c r="D340" i="15"/>
  <c r="D341" i="15"/>
  <c r="D342" i="15"/>
  <c r="D343" i="15"/>
  <c r="D344" i="15"/>
  <c r="D345" i="15"/>
  <c r="D346" i="15"/>
  <c r="D347" i="15"/>
  <c r="D348" i="15"/>
  <c r="D349" i="15"/>
  <c r="D350" i="15"/>
  <c r="D351" i="15"/>
  <c r="D352" i="15"/>
  <c r="D353" i="15"/>
  <c r="D354" i="15"/>
  <c r="D355" i="15"/>
  <c r="D356" i="15"/>
  <c r="D357" i="15"/>
  <c r="D358" i="15"/>
  <c r="D359" i="15"/>
  <c r="D360" i="15"/>
  <c r="D361" i="15"/>
  <c r="D362" i="15"/>
  <c r="D363" i="15"/>
  <c r="D364" i="15"/>
  <c r="D365" i="15"/>
  <c r="D366" i="15"/>
  <c r="D367" i="15"/>
  <c r="D368" i="15"/>
  <c r="D369" i="15"/>
  <c r="D370" i="15"/>
  <c r="D371" i="15"/>
  <c r="D372" i="15"/>
  <c r="D373" i="15"/>
  <c r="D374" i="15"/>
  <c r="D375" i="15"/>
  <c r="D376" i="15"/>
  <c r="D377" i="15"/>
  <c r="D378" i="15"/>
  <c r="D379" i="15"/>
  <c r="D380" i="15"/>
  <c r="D381" i="15"/>
  <c r="D382" i="15"/>
  <c r="D383" i="15"/>
  <c r="D384" i="15"/>
  <c r="D385" i="15"/>
  <c r="D386" i="15"/>
  <c r="D387" i="15"/>
  <c r="D388" i="15"/>
  <c r="D389" i="15"/>
  <c r="D390" i="15"/>
  <c r="D391" i="15"/>
  <c r="D392" i="15"/>
  <c r="D393" i="15"/>
  <c r="D394" i="15"/>
  <c r="D395" i="15"/>
  <c r="D396" i="15"/>
  <c r="D397" i="15"/>
  <c r="D398" i="15"/>
  <c r="D399" i="15"/>
  <c r="D400" i="15"/>
  <c r="D401" i="15"/>
  <c r="D402" i="15"/>
  <c r="D403" i="15"/>
  <c r="D404" i="15"/>
  <c r="D405" i="15"/>
  <c r="D406" i="15"/>
  <c r="D407" i="15"/>
  <c r="D408" i="15"/>
  <c r="D409" i="15"/>
  <c r="D410" i="15"/>
  <c r="D411" i="15"/>
  <c r="D412" i="15"/>
  <c r="D413" i="15"/>
  <c r="D414" i="15"/>
  <c r="D415" i="15"/>
  <c r="D416" i="15"/>
  <c r="D417" i="15"/>
  <c r="D418" i="15"/>
  <c r="D419" i="15"/>
  <c r="D420" i="15"/>
  <c r="D421" i="15"/>
  <c r="D422" i="15"/>
  <c r="D423" i="15"/>
  <c r="D424" i="15"/>
  <c r="D425" i="15"/>
  <c r="D426" i="15"/>
  <c r="D427" i="15"/>
  <c r="D428" i="15"/>
  <c r="D429" i="15"/>
  <c r="D430" i="15"/>
  <c r="D431" i="15"/>
  <c r="D432" i="15"/>
  <c r="D433" i="15"/>
  <c r="D434" i="15"/>
  <c r="D435" i="15"/>
  <c r="D436" i="15"/>
  <c r="D437" i="15"/>
  <c r="D438" i="15"/>
  <c r="D439" i="15"/>
  <c r="D440" i="15"/>
  <c r="D441" i="15"/>
  <c r="D442" i="15"/>
  <c r="D443" i="15"/>
  <c r="D444" i="15"/>
  <c r="D445" i="15"/>
  <c r="D446" i="15"/>
  <c r="D447" i="15"/>
  <c r="D448" i="15"/>
  <c r="D449" i="15"/>
  <c r="D450" i="15"/>
  <c r="D451" i="15"/>
  <c r="D452" i="15"/>
  <c r="D453" i="15"/>
  <c r="D454" i="15"/>
  <c r="D455" i="15"/>
  <c r="D456" i="15"/>
  <c r="D457" i="15"/>
  <c r="D458" i="15"/>
  <c r="D459" i="15"/>
  <c r="D460" i="15"/>
  <c r="D461" i="15"/>
  <c r="D462" i="15"/>
  <c r="D463" i="15"/>
  <c r="D464" i="15"/>
  <c r="D465" i="15"/>
  <c r="D466" i="15"/>
  <c r="D467" i="15"/>
  <c r="D468" i="15"/>
  <c r="D469" i="15"/>
  <c r="D470" i="15"/>
  <c r="D471" i="15"/>
  <c r="D472" i="15"/>
  <c r="D473" i="15"/>
  <c r="D474" i="15"/>
  <c r="D475" i="15"/>
  <c r="D476" i="15"/>
  <c r="D477" i="15"/>
  <c r="D478" i="15"/>
  <c r="D479" i="15"/>
  <c r="D480" i="15"/>
  <c r="D481" i="15"/>
  <c r="D482" i="15"/>
  <c r="D483" i="15"/>
  <c r="D484" i="15"/>
  <c r="D485" i="15"/>
  <c r="D486" i="15"/>
  <c r="D487" i="15"/>
  <c r="D488" i="15"/>
  <c r="D489" i="15"/>
  <c r="D490" i="15"/>
  <c r="D491" i="15"/>
  <c r="D492" i="15"/>
  <c r="D493" i="15"/>
  <c r="D494" i="15"/>
  <c r="D495" i="15"/>
  <c r="D496" i="15"/>
  <c r="D497" i="15"/>
  <c r="D498" i="15"/>
  <c r="D499" i="15"/>
  <c r="D500" i="15"/>
  <c r="D501" i="15"/>
  <c r="D502" i="15"/>
  <c r="D503" i="15"/>
  <c r="D504" i="15"/>
  <c r="D505" i="15"/>
  <c r="D506" i="15"/>
  <c r="D507" i="15"/>
  <c r="D508" i="15"/>
  <c r="D509" i="15"/>
  <c r="D510" i="15"/>
  <c r="D511" i="15"/>
  <c r="D512" i="15"/>
  <c r="D513" i="15"/>
  <c r="D514" i="15"/>
  <c r="D515" i="15"/>
  <c r="D516" i="15"/>
  <c r="D517" i="15"/>
  <c r="D518" i="15"/>
  <c r="D519" i="15"/>
  <c r="D520" i="15"/>
  <c r="D521" i="15"/>
  <c r="D522" i="15"/>
  <c r="D523" i="15"/>
  <c r="D524" i="15"/>
  <c r="D525" i="15"/>
  <c r="D526" i="15"/>
  <c r="D527" i="15"/>
  <c r="D528" i="15"/>
  <c r="D529" i="15"/>
  <c r="D530" i="15"/>
  <c r="D531" i="15"/>
  <c r="D532" i="15"/>
  <c r="D533" i="15"/>
  <c r="D534" i="15"/>
  <c r="D535" i="15"/>
  <c r="D536" i="15"/>
  <c r="D537" i="15"/>
  <c r="D538" i="15"/>
  <c r="D539" i="15"/>
  <c r="D540" i="15"/>
  <c r="D541" i="15"/>
  <c r="D542" i="15"/>
  <c r="D543" i="15"/>
  <c r="D544" i="15"/>
  <c r="D545" i="15"/>
  <c r="D546" i="15"/>
  <c r="D547" i="15"/>
  <c r="D548" i="15"/>
  <c r="D549" i="15"/>
  <c r="D550" i="15"/>
  <c r="D551" i="15"/>
  <c r="D552" i="15"/>
  <c r="D553" i="15"/>
  <c r="D554" i="15"/>
  <c r="D555" i="15"/>
  <c r="D556" i="15"/>
  <c r="D557" i="15"/>
  <c r="D558" i="15"/>
  <c r="D559" i="15"/>
  <c r="D560" i="15"/>
  <c r="D561" i="15"/>
  <c r="D562" i="15"/>
  <c r="D563" i="15"/>
  <c r="D564" i="15"/>
  <c r="D565" i="15"/>
  <c r="D566" i="15"/>
  <c r="D567" i="15"/>
  <c r="D568" i="15"/>
  <c r="D569" i="15"/>
  <c r="D570" i="15"/>
  <c r="D571" i="15"/>
  <c r="D572" i="15"/>
  <c r="D573" i="15"/>
  <c r="D574" i="15"/>
  <c r="D575" i="15"/>
  <c r="D576" i="15"/>
  <c r="D577" i="15"/>
  <c r="D578" i="15"/>
  <c r="D579" i="15"/>
  <c r="D580" i="15"/>
  <c r="D581" i="15"/>
  <c r="D582" i="15"/>
  <c r="D583" i="15"/>
  <c r="D584" i="15"/>
  <c r="D585" i="15"/>
  <c r="D586" i="15"/>
  <c r="D587" i="15"/>
  <c r="D588" i="15"/>
  <c r="D589" i="15"/>
  <c r="D590" i="15"/>
  <c r="D591" i="15"/>
  <c r="D592" i="15"/>
  <c r="D593" i="15"/>
  <c r="D594" i="15"/>
  <c r="D595" i="15"/>
  <c r="D596" i="15"/>
  <c r="D597" i="15"/>
  <c r="D2" i="15"/>
  <c r="C10" i="15"/>
  <c r="C223" i="15"/>
  <c r="C274" i="15"/>
  <c r="C214" i="15"/>
  <c r="C7" i="15"/>
  <c r="C8" i="15"/>
  <c r="C289" i="15"/>
  <c r="C32" i="15"/>
  <c r="C119" i="15"/>
  <c r="C277" i="15"/>
  <c r="C13" i="15"/>
  <c r="C56" i="15"/>
  <c r="C15" i="15"/>
  <c r="C17" i="15"/>
  <c r="C67" i="15"/>
  <c r="C18" i="15"/>
  <c r="C245" i="15"/>
  <c r="C109" i="15"/>
  <c r="C124" i="15"/>
  <c r="C39" i="15"/>
  <c r="C117" i="15"/>
  <c r="C24" i="15"/>
  <c r="C199" i="15"/>
  <c r="C146" i="15"/>
  <c r="C290" i="15"/>
  <c r="C297" i="15"/>
  <c r="C29" i="15"/>
  <c r="C30" i="15"/>
  <c r="C31" i="15"/>
  <c r="C190" i="15"/>
  <c r="C26" i="15"/>
  <c r="C224" i="15"/>
  <c r="C74" i="15"/>
  <c r="C256" i="15"/>
  <c r="C37" i="15"/>
  <c r="C264" i="15"/>
  <c r="C11" i="15"/>
  <c r="C57" i="15"/>
  <c r="C41" i="15"/>
  <c r="C42" i="15"/>
  <c r="C43" i="15"/>
  <c r="C104" i="15"/>
  <c r="C45" i="15"/>
  <c r="C46" i="15"/>
  <c r="C96" i="15"/>
  <c r="C255" i="15"/>
  <c r="C78" i="15"/>
  <c r="C50" i="15"/>
  <c r="C51" i="15"/>
  <c r="C52" i="15"/>
  <c r="C53" i="15"/>
  <c r="C54" i="15"/>
  <c r="C55" i="15"/>
  <c r="C275" i="15"/>
  <c r="C173" i="15"/>
  <c r="C84" i="15"/>
  <c r="C66" i="15"/>
  <c r="C215" i="15"/>
  <c r="C33" i="15"/>
  <c r="C120" i="15"/>
  <c r="C278" i="15"/>
  <c r="C145" i="15"/>
  <c r="C47" i="15"/>
  <c r="C72" i="15"/>
  <c r="C6" i="15"/>
  <c r="C19" i="15"/>
  <c r="C69" i="15"/>
  <c r="C23" i="15"/>
  <c r="C71" i="15"/>
  <c r="C230" i="15"/>
  <c r="C73" i="15"/>
  <c r="C3" i="15"/>
  <c r="C248" i="15"/>
  <c r="C125" i="15"/>
  <c r="C77" i="15"/>
  <c r="C20" i="15"/>
  <c r="C79" i="15"/>
  <c r="C80" i="15"/>
  <c r="C113" i="15"/>
  <c r="C82" i="15"/>
  <c r="C83" i="15"/>
  <c r="C291" i="15"/>
  <c r="C85" i="15"/>
  <c r="C86" i="15"/>
  <c r="C90" i="15"/>
  <c r="C265" i="15"/>
  <c r="C89" i="15"/>
  <c r="C58" i="15"/>
  <c r="C91" i="15"/>
  <c r="C303" i="15"/>
  <c r="C270" i="15"/>
  <c r="C94" i="15"/>
  <c r="C105" i="15"/>
  <c r="C99" i="15"/>
  <c r="C97" i="15"/>
  <c r="C98" i="15"/>
  <c r="C176" i="15"/>
  <c r="C100" i="15"/>
  <c r="C213" i="15"/>
  <c r="C217" i="15"/>
  <c r="C121" i="15"/>
  <c r="C279" i="15"/>
  <c r="C267" i="15"/>
  <c r="C261" i="15"/>
  <c r="C107" i="15"/>
  <c r="C249" i="15"/>
  <c r="C292" i="15"/>
  <c r="C110" i="15"/>
  <c r="C111" i="15"/>
  <c r="C4" i="15"/>
  <c r="C101" i="15"/>
  <c r="C114" i="15"/>
  <c r="C115" i="15"/>
  <c r="C64" i="15"/>
  <c r="C34" i="15"/>
  <c r="C118" i="15"/>
  <c r="C92" i="15"/>
  <c r="C48" i="15"/>
  <c r="C25" i="15"/>
  <c r="C127" i="15"/>
  <c r="C21" i="15"/>
  <c r="C14" i="15"/>
  <c r="C116" i="15"/>
  <c r="C126" i="15"/>
  <c r="C75" i="15"/>
  <c r="C128" i="15"/>
  <c r="C59" i="15"/>
  <c r="C130" i="15"/>
  <c r="C102" i="15"/>
  <c r="C132" i="15"/>
  <c r="C133" i="15"/>
  <c r="C134" i="15"/>
  <c r="C135" i="15"/>
  <c r="C136" i="15"/>
  <c r="C137" i="15"/>
  <c r="C138" i="15"/>
  <c r="C139" i="15"/>
  <c r="C140" i="15"/>
  <c r="C141" i="15"/>
  <c r="C211" i="15"/>
  <c r="C143" i="15"/>
  <c r="C144" i="15"/>
  <c r="C93" i="15"/>
  <c r="C162" i="15"/>
  <c r="C147" i="15"/>
  <c r="C148" i="15"/>
  <c r="C149" i="15"/>
  <c r="C150" i="15"/>
  <c r="C151" i="15"/>
  <c r="C152" i="15"/>
  <c r="C153" i="15"/>
  <c r="C154" i="15"/>
  <c r="C155" i="15"/>
  <c r="C156" i="15"/>
  <c r="C157" i="15"/>
  <c r="C61" i="15"/>
  <c r="C159" i="15"/>
  <c r="C160" i="15"/>
  <c r="C161" i="15"/>
  <c r="C253" i="15"/>
  <c r="C163" i="15"/>
  <c r="C164" i="15"/>
  <c r="C165" i="15"/>
  <c r="C166" i="15"/>
  <c r="C167" i="15"/>
  <c r="C168" i="15"/>
  <c r="C169" i="15"/>
  <c r="C210" i="15"/>
  <c r="C171" i="15"/>
  <c r="C172" i="15"/>
  <c r="C281" i="15"/>
  <c r="C174" i="15"/>
  <c r="C175" i="15"/>
  <c r="C240" i="15"/>
  <c r="C177" i="15"/>
  <c r="C178" i="15"/>
  <c r="C179" i="15"/>
  <c r="C27" i="15"/>
  <c r="C181" i="15"/>
  <c r="C182" i="15"/>
  <c r="C183" i="15"/>
  <c r="C184" i="15"/>
  <c r="C185" i="15"/>
  <c r="C186" i="15"/>
  <c r="C187" i="15"/>
  <c r="C188" i="15"/>
  <c r="C189" i="15"/>
  <c r="C231" i="15"/>
  <c r="C191" i="15"/>
  <c r="C192" i="15"/>
  <c r="C193" i="15"/>
  <c r="C194" i="15"/>
  <c r="C195" i="15"/>
  <c r="C196" i="15"/>
  <c r="C197" i="15"/>
  <c r="C198" i="15"/>
  <c r="C271" i="15"/>
  <c r="C38" i="15"/>
  <c r="C201" i="15"/>
  <c r="C202" i="15"/>
  <c r="C203" i="15"/>
  <c r="C204" i="15"/>
  <c r="C205" i="15"/>
  <c r="C206" i="15"/>
  <c r="C207" i="15"/>
  <c r="C208" i="15"/>
  <c r="C87" i="15"/>
  <c r="C35" i="15"/>
  <c r="C280" i="15"/>
  <c r="C212" i="15"/>
  <c r="C288" i="15"/>
  <c r="C268" i="15"/>
  <c r="C68" i="15"/>
  <c r="C216" i="15"/>
  <c r="C250" i="15"/>
  <c r="C112" i="15"/>
  <c r="C219" i="15"/>
  <c r="C129" i="15"/>
  <c r="C221" i="15"/>
  <c r="C222" i="15"/>
  <c r="C200" i="15"/>
  <c r="C158" i="15"/>
  <c r="C225" i="15"/>
  <c r="C298" i="15"/>
  <c r="C227" i="15"/>
  <c r="C228" i="15"/>
  <c r="C226" i="15"/>
  <c r="C76" i="15"/>
  <c r="C257" i="15"/>
  <c r="C232" i="15"/>
  <c r="C233" i="15"/>
  <c r="C234" i="15"/>
  <c r="C103" i="15"/>
  <c r="C236" i="15"/>
  <c r="C237" i="15"/>
  <c r="C180" i="15"/>
  <c r="C239" i="15"/>
  <c r="C40" i="15"/>
  <c r="C294" i="15"/>
  <c r="C242" i="15"/>
  <c r="C243" i="15"/>
  <c r="C244" i="15"/>
  <c r="C65" i="15"/>
  <c r="C246" i="15"/>
  <c r="C247" i="15"/>
  <c r="C88" i="15"/>
  <c r="C218" i="15"/>
  <c r="C36" i="15"/>
  <c r="C122" i="15"/>
  <c r="C252" i="15"/>
  <c r="C142" i="15"/>
  <c r="C63" i="15"/>
  <c r="C269" i="15"/>
  <c r="C95" i="15"/>
  <c r="C170" i="15"/>
  <c r="C258" i="15"/>
  <c r="C49" i="15"/>
  <c r="C260" i="15"/>
  <c r="C70" i="15"/>
  <c r="C262" i="15"/>
  <c r="C263" i="15"/>
  <c r="C108" i="15"/>
  <c r="C251" i="15"/>
  <c r="C229" i="15"/>
  <c r="C62" i="15"/>
  <c r="C131" i="15"/>
  <c r="C44" i="15"/>
  <c r="C22" i="15"/>
  <c r="C16" i="15"/>
  <c r="C254" i="15"/>
  <c r="C273" i="15"/>
  <c r="C238" i="15"/>
  <c r="C209" i="15"/>
  <c r="C276" i="15"/>
  <c r="C9" i="15"/>
  <c r="C296" i="15"/>
  <c r="C282" i="15"/>
  <c r="C299" i="15"/>
  <c r="C286" i="15"/>
  <c r="C241" i="15"/>
  <c r="C283" i="15"/>
  <c r="C284" i="15"/>
  <c r="C285" i="15"/>
  <c r="C28" i="15"/>
  <c r="C287" i="15"/>
  <c r="C123" i="15"/>
  <c r="C259" i="15"/>
  <c r="C12" i="15"/>
  <c r="C60" i="15"/>
  <c r="C235" i="15"/>
  <c r="C293" i="15"/>
  <c r="C106" i="15"/>
  <c r="C295" i="15"/>
  <c r="C5" i="15"/>
  <c r="C220" i="15"/>
  <c r="C266" i="15"/>
  <c r="C272" i="15"/>
  <c r="C300" i="15"/>
  <c r="C301" i="15"/>
  <c r="C302" i="15"/>
  <c r="C81" i="15"/>
  <c r="C304" i="15"/>
  <c r="C305" i="15"/>
  <c r="C306" i="15"/>
  <c r="C307" i="15"/>
  <c r="C308" i="15"/>
  <c r="C309" i="15"/>
  <c r="C310" i="15"/>
  <c r="C311" i="15"/>
  <c r="C312" i="15"/>
  <c r="C313" i="15"/>
  <c r="C314" i="15"/>
  <c r="C315" i="15"/>
  <c r="C316" i="15"/>
  <c r="C317" i="15"/>
  <c r="C318" i="15"/>
  <c r="C319" i="15"/>
  <c r="C320" i="15"/>
  <c r="C321" i="15"/>
  <c r="C322" i="15"/>
  <c r="C323" i="15"/>
  <c r="C324" i="15"/>
  <c r="C325" i="15"/>
  <c r="C326" i="15"/>
  <c r="C327" i="15"/>
  <c r="C328" i="15"/>
  <c r="C329" i="15"/>
  <c r="C330" i="15"/>
  <c r="C331" i="15"/>
  <c r="C332" i="15"/>
  <c r="C333" i="15"/>
  <c r="C334" i="15"/>
  <c r="C335" i="15"/>
  <c r="C336" i="15"/>
  <c r="C337" i="15"/>
  <c r="C338" i="15"/>
  <c r="C339" i="15"/>
  <c r="C340" i="15"/>
  <c r="C341" i="15"/>
  <c r="C342" i="15"/>
  <c r="C343" i="15"/>
  <c r="C344" i="15"/>
  <c r="C345" i="15"/>
  <c r="C346" i="15"/>
  <c r="C347" i="15"/>
  <c r="C348" i="15"/>
  <c r="C349" i="15"/>
  <c r="C350" i="15"/>
  <c r="C351" i="15"/>
  <c r="C352" i="15"/>
  <c r="C353" i="15"/>
  <c r="C354" i="15"/>
  <c r="C355" i="15"/>
  <c r="C356" i="15"/>
  <c r="C357" i="15"/>
  <c r="C358" i="15"/>
  <c r="C359" i="15"/>
  <c r="C360" i="15"/>
  <c r="C361" i="15"/>
  <c r="C362" i="15"/>
  <c r="C363" i="15"/>
  <c r="C364" i="15"/>
  <c r="C365" i="15"/>
  <c r="C366" i="15"/>
  <c r="C367" i="15"/>
  <c r="C368" i="15"/>
  <c r="C369" i="15"/>
  <c r="C370" i="15"/>
  <c r="C371" i="15"/>
  <c r="C372" i="15"/>
  <c r="C373" i="15"/>
  <c r="C374" i="15"/>
  <c r="C375" i="15"/>
  <c r="C376" i="15"/>
  <c r="C377" i="15"/>
  <c r="C378" i="15"/>
  <c r="C379" i="15"/>
  <c r="C380" i="15"/>
  <c r="C381" i="15"/>
  <c r="C382" i="15"/>
  <c r="C383" i="15"/>
  <c r="C384" i="15"/>
  <c r="C385" i="15"/>
  <c r="C386" i="15"/>
  <c r="C387" i="15"/>
  <c r="C388" i="15"/>
  <c r="C389" i="15"/>
  <c r="C390" i="15"/>
  <c r="C391" i="15"/>
  <c r="C392" i="15"/>
  <c r="C393" i="15"/>
  <c r="C394" i="15"/>
  <c r="C395" i="15"/>
  <c r="C396" i="15"/>
  <c r="C397" i="15"/>
  <c r="C398" i="15"/>
  <c r="C399" i="15"/>
  <c r="C400" i="15"/>
  <c r="C401" i="15"/>
  <c r="C402" i="15"/>
  <c r="C403" i="15"/>
  <c r="C404" i="15"/>
  <c r="C405" i="15"/>
  <c r="C406" i="15"/>
  <c r="C407" i="15"/>
  <c r="C408" i="15"/>
  <c r="C409" i="15"/>
  <c r="C410" i="15"/>
  <c r="C411" i="15"/>
  <c r="C412" i="15"/>
  <c r="C413" i="15"/>
  <c r="C414" i="15"/>
  <c r="C415" i="15"/>
  <c r="C416" i="15"/>
  <c r="C417" i="15"/>
  <c r="C418" i="15"/>
  <c r="C419" i="15"/>
  <c r="C420" i="15"/>
  <c r="C421" i="15"/>
  <c r="C422" i="15"/>
  <c r="C423" i="15"/>
  <c r="C424" i="15"/>
  <c r="C425" i="15"/>
  <c r="C426" i="15"/>
  <c r="C427" i="15"/>
  <c r="C428" i="15"/>
  <c r="C429" i="15"/>
  <c r="C430" i="15"/>
  <c r="C431" i="15"/>
  <c r="C432" i="15"/>
  <c r="C433" i="15"/>
  <c r="C434" i="15"/>
  <c r="C435" i="15"/>
  <c r="C436" i="15"/>
  <c r="C437" i="15"/>
  <c r="C438" i="15"/>
  <c r="C439" i="15"/>
  <c r="C440" i="15"/>
  <c r="C441" i="15"/>
  <c r="C442" i="15"/>
  <c r="C443" i="15"/>
  <c r="C444" i="15"/>
  <c r="C445" i="15"/>
  <c r="C446" i="15"/>
  <c r="C447" i="15"/>
  <c r="C448" i="15"/>
  <c r="C449" i="15"/>
  <c r="C450" i="15"/>
  <c r="C451" i="15"/>
  <c r="C452" i="15"/>
  <c r="C453" i="15"/>
  <c r="C454" i="15"/>
  <c r="C455" i="15"/>
  <c r="C456" i="15"/>
  <c r="C457" i="15"/>
  <c r="C458" i="15"/>
  <c r="C459" i="15"/>
  <c r="C460" i="15"/>
  <c r="C461" i="15"/>
  <c r="C462" i="15"/>
  <c r="C463" i="15"/>
  <c r="C464" i="15"/>
  <c r="C465" i="15"/>
  <c r="C466" i="15"/>
  <c r="C467" i="15"/>
  <c r="C468" i="15"/>
  <c r="C469" i="15"/>
  <c r="C470" i="15"/>
  <c r="C471" i="15"/>
  <c r="C472" i="15"/>
  <c r="C473" i="15"/>
  <c r="C474" i="15"/>
  <c r="C475" i="15"/>
  <c r="C476" i="15"/>
  <c r="C477" i="15"/>
  <c r="C478" i="15"/>
  <c r="C479" i="15"/>
  <c r="C480" i="15"/>
  <c r="C481" i="15"/>
  <c r="C482" i="15"/>
  <c r="C483" i="15"/>
  <c r="C484" i="15"/>
  <c r="C485" i="15"/>
  <c r="C486" i="15"/>
  <c r="C487" i="15"/>
  <c r="C488" i="15"/>
  <c r="C489" i="15"/>
  <c r="C490" i="15"/>
  <c r="C491" i="15"/>
  <c r="C492" i="15"/>
  <c r="C493" i="15"/>
  <c r="C494" i="15"/>
  <c r="C495" i="15"/>
  <c r="C496" i="15"/>
  <c r="C497" i="15"/>
  <c r="C498" i="15"/>
  <c r="C499" i="15"/>
  <c r="C500" i="15"/>
  <c r="C501" i="15"/>
  <c r="C502" i="15"/>
  <c r="C503" i="15"/>
  <c r="C504" i="15"/>
  <c r="C505" i="15"/>
  <c r="C506" i="15"/>
  <c r="C507" i="15"/>
  <c r="C508" i="15"/>
  <c r="C509" i="15"/>
  <c r="C510" i="15"/>
  <c r="C511" i="15"/>
  <c r="C512" i="15"/>
  <c r="C513" i="15"/>
  <c r="C514" i="15"/>
  <c r="C515" i="15"/>
  <c r="C516" i="15"/>
  <c r="C517" i="15"/>
  <c r="C518" i="15"/>
  <c r="C519" i="15"/>
  <c r="C520" i="15"/>
  <c r="C521" i="15"/>
  <c r="C522" i="15"/>
  <c r="C523" i="15"/>
  <c r="C524" i="15"/>
  <c r="C525" i="15"/>
  <c r="C526" i="15"/>
  <c r="C527" i="15"/>
  <c r="C528" i="15"/>
  <c r="C529" i="15"/>
  <c r="C530" i="15"/>
  <c r="C531" i="15"/>
  <c r="C532" i="15"/>
  <c r="C533" i="15"/>
  <c r="C534" i="15"/>
  <c r="C535" i="15"/>
  <c r="C536" i="15"/>
  <c r="C537" i="15"/>
  <c r="C538" i="15"/>
  <c r="C539" i="15"/>
  <c r="C540" i="15"/>
  <c r="C541" i="15"/>
  <c r="C542" i="15"/>
  <c r="C543" i="15"/>
  <c r="C544" i="15"/>
  <c r="C545" i="15"/>
  <c r="C546" i="15"/>
  <c r="C547" i="15"/>
  <c r="C548" i="15"/>
  <c r="C549" i="15"/>
  <c r="C550" i="15"/>
  <c r="C551" i="15"/>
  <c r="C552" i="15"/>
  <c r="C553" i="15"/>
  <c r="C554" i="15"/>
  <c r="C555" i="15"/>
  <c r="C556" i="15"/>
  <c r="C557" i="15"/>
  <c r="C558" i="15"/>
  <c r="C559" i="15"/>
  <c r="C560" i="15"/>
  <c r="C561" i="15"/>
  <c r="C562" i="15"/>
  <c r="C563" i="15"/>
  <c r="C564" i="15"/>
  <c r="C565" i="15"/>
  <c r="C566" i="15"/>
  <c r="C567" i="15"/>
  <c r="C568" i="15"/>
  <c r="C569" i="15"/>
  <c r="C570" i="15"/>
  <c r="C571" i="15"/>
  <c r="C572" i="15"/>
  <c r="C573" i="15"/>
  <c r="C574" i="15"/>
  <c r="C575" i="15"/>
  <c r="C576" i="15"/>
  <c r="C577" i="15"/>
  <c r="C578" i="15"/>
  <c r="C579" i="15"/>
  <c r="C580" i="15"/>
  <c r="C581" i="15"/>
  <c r="C582" i="15"/>
  <c r="C583" i="15"/>
  <c r="C584" i="15"/>
  <c r="C585" i="15"/>
  <c r="C586" i="15"/>
  <c r="C587" i="15"/>
  <c r="C588" i="15"/>
  <c r="C589" i="15"/>
  <c r="C590" i="15"/>
  <c r="C591" i="15"/>
  <c r="C592" i="15"/>
  <c r="C593" i="15"/>
  <c r="C594" i="15"/>
  <c r="C595" i="15"/>
  <c r="C596" i="15"/>
  <c r="C597" i="15"/>
  <c r="C2" i="15"/>
  <c r="A562" i="15"/>
  <c r="A563" i="15"/>
  <c r="A564" i="15"/>
  <c r="A565" i="15"/>
  <c r="A566" i="15"/>
  <c r="A567" i="15"/>
  <c r="A568" i="15"/>
  <c r="A569" i="15"/>
  <c r="A570" i="15"/>
  <c r="A571" i="15"/>
  <c r="A572" i="15"/>
  <c r="A573" i="15"/>
  <c r="A574" i="15"/>
  <c r="A575" i="15"/>
  <c r="A576" i="15"/>
  <c r="A577" i="15"/>
  <c r="A578" i="15"/>
  <c r="A579" i="15"/>
  <c r="A580" i="15"/>
  <c r="A581" i="15"/>
  <c r="A582" i="15"/>
  <c r="A583" i="15"/>
  <c r="A584" i="15"/>
  <c r="A585" i="15"/>
  <c r="A586" i="15"/>
  <c r="A587" i="15"/>
  <c r="A588" i="15"/>
  <c r="A589" i="15"/>
  <c r="A590" i="15"/>
  <c r="A591" i="15"/>
  <c r="A592" i="15"/>
  <c r="A593" i="15"/>
  <c r="A594" i="15"/>
  <c r="A595" i="15"/>
  <c r="A596" i="15"/>
  <c r="A597" i="15"/>
  <c r="A543" i="15"/>
  <c r="A544" i="15"/>
  <c r="A545" i="15"/>
  <c r="A546" i="15"/>
  <c r="A547" i="15"/>
  <c r="A548" i="15"/>
  <c r="A549" i="15"/>
  <c r="A550" i="15"/>
  <c r="A551" i="15"/>
  <c r="A552" i="15"/>
  <c r="A553" i="15"/>
  <c r="A554" i="15"/>
  <c r="A555" i="15"/>
  <c r="A556" i="15"/>
  <c r="A557" i="15"/>
  <c r="A558" i="15"/>
  <c r="A559" i="15"/>
  <c r="A560" i="15"/>
  <c r="A561" i="15"/>
  <c r="A401" i="15"/>
  <c r="A402" i="15"/>
  <c r="A403" i="15"/>
  <c r="A404" i="15"/>
  <c r="A405" i="15"/>
  <c r="A406" i="15"/>
  <c r="A407" i="15"/>
  <c r="A408" i="15"/>
  <c r="A409" i="15"/>
  <c r="A410" i="15"/>
  <c r="A411" i="15"/>
  <c r="A412" i="15"/>
  <c r="A413" i="15"/>
  <c r="A414" i="15"/>
  <c r="A415" i="15"/>
  <c r="A416" i="15"/>
  <c r="A417" i="15"/>
  <c r="A418" i="15"/>
  <c r="A419" i="15"/>
  <c r="A420" i="15"/>
  <c r="A421" i="15"/>
  <c r="A422" i="15"/>
  <c r="A423" i="15"/>
  <c r="A424" i="15"/>
  <c r="A425" i="15"/>
  <c r="A426" i="15"/>
  <c r="A427" i="15"/>
  <c r="A428" i="15"/>
  <c r="A429" i="15"/>
  <c r="A430" i="15"/>
  <c r="A431" i="15"/>
  <c r="A432" i="15"/>
  <c r="A433" i="15"/>
  <c r="A434" i="15"/>
  <c r="A435" i="15"/>
  <c r="A436" i="15"/>
  <c r="A437" i="15"/>
  <c r="A438" i="15"/>
  <c r="A439" i="15"/>
  <c r="A440" i="15"/>
  <c r="A441" i="15"/>
  <c r="A442" i="15"/>
  <c r="A443" i="15"/>
  <c r="A444" i="15"/>
  <c r="A445" i="15"/>
  <c r="A446" i="15"/>
  <c r="A447" i="15"/>
  <c r="A448" i="15"/>
  <c r="A449" i="15"/>
  <c r="A450" i="15"/>
  <c r="A451" i="15"/>
  <c r="A452" i="15"/>
  <c r="A453" i="15"/>
  <c r="A454" i="15"/>
  <c r="A455" i="15"/>
  <c r="A456" i="15"/>
  <c r="A457" i="15"/>
  <c r="A458" i="15"/>
  <c r="A459" i="15"/>
  <c r="A460" i="15"/>
  <c r="A461" i="15"/>
  <c r="A462" i="15"/>
  <c r="A463" i="15"/>
  <c r="A464" i="15"/>
  <c r="A465" i="15"/>
  <c r="A466" i="15"/>
  <c r="A467" i="15"/>
  <c r="A468" i="15"/>
  <c r="A469" i="15"/>
  <c r="A470" i="15"/>
  <c r="A471" i="15"/>
  <c r="A472" i="15"/>
  <c r="A473" i="15"/>
  <c r="A474" i="15"/>
  <c r="A475" i="15"/>
  <c r="A476" i="15"/>
  <c r="A477" i="15"/>
  <c r="A478" i="15"/>
  <c r="A479" i="15"/>
  <c r="A480" i="15"/>
  <c r="A481" i="15"/>
  <c r="A482" i="15"/>
  <c r="A483" i="15"/>
  <c r="A484" i="15"/>
  <c r="A485" i="15"/>
  <c r="A486" i="15"/>
  <c r="A487" i="15"/>
  <c r="A488" i="15"/>
  <c r="A489" i="15"/>
  <c r="A490" i="15"/>
  <c r="A491" i="15"/>
  <c r="A492" i="15"/>
  <c r="A493" i="15"/>
  <c r="A494" i="15"/>
  <c r="A495" i="15"/>
  <c r="A496" i="15"/>
  <c r="A497" i="15"/>
  <c r="A498" i="15"/>
  <c r="A499" i="15"/>
  <c r="A500" i="15"/>
  <c r="A501" i="15"/>
  <c r="A502" i="15"/>
  <c r="A503" i="15"/>
  <c r="A504" i="15"/>
  <c r="A505" i="15"/>
  <c r="A506" i="15"/>
  <c r="A507" i="15"/>
  <c r="A508" i="15"/>
  <c r="A509" i="15"/>
  <c r="A510" i="15"/>
  <c r="A511" i="15"/>
  <c r="A512" i="15"/>
  <c r="A513" i="15"/>
  <c r="A514" i="15"/>
  <c r="A515" i="15"/>
  <c r="A516" i="15"/>
  <c r="A517" i="15"/>
  <c r="A518" i="15"/>
  <c r="A519" i="15"/>
  <c r="A520" i="15"/>
  <c r="A521" i="15"/>
  <c r="A522" i="15"/>
  <c r="A523" i="15"/>
  <c r="A524" i="15"/>
  <c r="A525" i="15"/>
  <c r="A526" i="15"/>
  <c r="A527" i="15"/>
  <c r="A528" i="15"/>
  <c r="A529" i="15"/>
  <c r="A530" i="15"/>
  <c r="A531" i="15"/>
  <c r="A532" i="15"/>
  <c r="A533" i="15"/>
  <c r="A534" i="15"/>
  <c r="A535" i="15"/>
  <c r="A536" i="15"/>
  <c r="A537" i="15"/>
  <c r="A538" i="15"/>
  <c r="A539" i="15"/>
  <c r="A540" i="15"/>
  <c r="A541" i="15"/>
  <c r="A542" i="15"/>
  <c r="A199" i="15"/>
  <c r="A146" i="15"/>
  <c r="A290" i="15"/>
  <c r="A297" i="15"/>
  <c r="A29" i="15"/>
  <c r="A30" i="15"/>
  <c r="A31" i="15"/>
  <c r="A190" i="15"/>
  <c r="A26" i="15"/>
  <c r="A224" i="15"/>
  <c r="A74" i="15"/>
  <c r="A256" i="15"/>
  <c r="A37" i="15"/>
  <c r="A264" i="15"/>
  <c r="A11" i="15"/>
  <c r="A57" i="15"/>
  <c r="A41" i="15"/>
  <c r="A42" i="15"/>
  <c r="A43" i="15"/>
  <c r="A104" i="15"/>
  <c r="A45" i="15"/>
  <c r="A46" i="15"/>
  <c r="A96" i="15"/>
  <c r="A255" i="15"/>
  <c r="A78" i="15"/>
  <c r="A50" i="15"/>
  <c r="A51" i="15"/>
  <c r="A52" i="15"/>
  <c r="A53" i="15"/>
  <c r="A54" i="15"/>
  <c r="A55" i="15"/>
  <c r="A275" i="15"/>
  <c r="A173" i="15"/>
  <c r="A84" i="15"/>
  <c r="A66" i="15"/>
  <c r="A215" i="15"/>
  <c r="A33" i="15"/>
  <c r="A120" i="15"/>
  <c r="A278" i="15"/>
  <c r="A145" i="15"/>
  <c r="A47" i="15"/>
  <c r="A72" i="15"/>
  <c r="A6" i="15"/>
  <c r="A19" i="15"/>
  <c r="A69" i="15"/>
  <c r="A23" i="15"/>
  <c r="A71" i="15"/>
  <c r="A230" i="15"/>
  <c r="A73" i="15"/>
  <c r="A3" i="15"/>
  <c r="A248" i="15"/>
  <c r="A125" i="15"/>
  <c r="A77" i="15"/>
  <c r="A20" i="15"/>
  <c r="A79" i="15"/>
  <c r="A80" i="15"/>
  <c r="A113" i="15"/>
  <c r="A82" i="15"/>
  <c r="A83" i="15"/>
  <c r="A291" i="15"/>
  <c r="A85" i="15"/>
  <c r="A86" i="15"/>
  <c r="A90" i="15"/>
  <c r="A265" i="15"/>
  <c r="A89" i="15"/>
  <c r="A58" i="15"/>
  <c r="A91" i="15"/>
  <c r="A303" i="15"/>
  <c r="A270" i="15"/>
  <c r="A94" i="15"/>
  <c r="A105" i="15"/>
  <c r="A99" i="15"/>
  <c r="A97" i="15"/>
  <c r="A98" i="15"/>
  <c r="A176" i="15"/>
  <c r="A100" i="15"/>
  <c r="A213" i="15"/>
  <c r="A217" i="15"/>
  <c r="A121" i="15"/>
  <c r="A279" i="15"/>
  <c r="A267" i="15"/>
  <c r="A261" i="15"/>
  <c r="A107" i="15"/>
  <c r="A249" i="15"/>
  <c r="A292" i="15"/>
  <c r="A110" i="15"/>
  <c r="A111" i="15"/>
  <c r="A4" i="15"/>
  <c r="A101" i="15"/>
  <c r="A114" i="15"/>
  <c r="A115" i="15"/>
  <c r="A64" i="15"/>
  <c r="A34" i="15"/>
  <c r="A118" i="15"/>
  <c r="A92" i="15"/>
  <c r="A48" i="15"/>
  <c r="A25" i="15"/>
  <c r="A127" i="15"/>
  <c r="A21" i="15"/>
  <c r="A14" i="15"/>
  <c r="A116" i="15"/>
  <c r="A126" i="15"/>
  <c r="A75" i="15"/>
  <c r="A128" i="15"/>
  <c r="A59" i="15"/>
  <c r="A130" i="15"/>
  <c r="A102" i="15"/>
  <c r="A132" i="15"/>
  <c r="A133" i="15"/>
  <c r="A134" i="15"/>
  <c r="A135" i="15"/>
  <c r="A136" i="15"/>
  <c r="A137" i="15"/>
  <c r="A138" i="15"/>
  <c r="A139" i="15"/>
  <c r="A140" i="15"/>
  <c r="A141" i="15"/>
  <c r="A211" i="15"/>
  <c r="A143" i="15"/>
  <c r="A144" i="15"/>
  <c r="A93" i="15"/>
  <c r="A162" i="15"/>
  <c r="A147" i="15"/>
  <c r="A148" i="15"/>
  <c r="A149" i="15"/>
  <c r="A150" i="15"/>
  <c r="A151" i="15"/>
  <c r="A152" i="15"/>
  <c r="A153" i="15"/>
  <c r="A154" i="15"/>
  <c r="A155" i="15"/>
  <c r="A156" i="15"/>
  <c r="A157" i="15"/>
  <c r="A61" i="15"/>
  <c r="A159" i="15"/>
  <c r="A160" i="15"/>
  <c r="A161" i="15"/>
  <c r="A253" i="15"/>
  <c r="A163" i="15"/>
  <c r="A164" i="15"/>
  <c r="A165" i="15"/>
  <c r="A166" i="15"/>
  <c r="A167" i="15"/>
  <c r="A168" i="15"/>
  <c r="A169" i="15"/>
  <c r="A210" i="15"/>
  <c r="A171" i="15"/>
  <c r="A172" i="15"/>
  <c r="A281" i="15"/>
  <c r="A174" i="15"/>
  <c r="A175" i="15"/>
  <c r="A240" i="15"/>
  <c r="A177" i="15"/>
  <c r="A178" i="15"/>
  <c r="A179" i="15"/>
  <c r="A27" i="15"/>
  <c r="A181" i="15"/>
  <c r="A182" i="15"/>
  <c r="A183" i="15"/>
  <c r="A184" i="15"/>
  <c r="A185" i="15"/>
  <c r="A186" i="15"/>
  <c r="A187" i="15"/>
  <c r="A188" i="15"/>
  <c r="A189" i="15"/>
  <c r="A231" i="15"/>
  <c r="A191" i="15"/>
  <c r="A192" i="15"/>
  <c r="A193" i="15"/>
  <c r="A194" i="15"/>
  <c r="A195" i="15"/>
  <c r="A196" i="15"/>
  <c r="A197" i="15"/>
  <c r="A198" i="15"/>
  <c r="A271" i="15"/>
  <c r="A38" i="15"/>
  <c r="A201" i="15"/>
  <c r="A202" i="15"/>
  <c r="A203" i="15"/>
  <c r="A204" i="15"/>
  <c r="A205" i="15"/>
  <c r="A206" i="15"/>
  <c r="A207" i="15"/>
  <c r="A208" i="15"/>
  <c r="A87" i="15"/>
  <c r="A35" i="15"/>
  <c r="A280" i="15"/>
  <c r="A212" i="15"/>
  <c r="A288" i="15"/>
  <c r="A268" i="15"/>
  <c r="A68" i="15"/>
  <c r="A216" i="15"/>
  <c r="A250" i="15"/>
  <c r="A112" i="15"/>
  <c r="A219" i="15"/>
  <c r="A129" i="15"/>
  <c r="A221" i="15"/>
  <c r="A222" i="15"/>
  <c r="A200" i="15"/>
  <c r="A158" i="15"/>
  <c r="A225" i="15"/>
  <c r="A298" i="15"/>
  <c r="A227" i="15"/>
  <c r="A228" i="15"/>
  <c r="A226" i="15"/>
  <c r="A76" i="15"/>
  <c r="A257" i="15"/>
  <c r="A232" i="15"/>
  <c r="A233" i="15"/>
  <c r="A234" i="15"/>
  <c r="A103" i="15"/>
  <c r="A236" i="15"/>
  <c r="A237" i="15"/>
  <c r="A180" i="15"/>
  <c r="A239" i="15"/>
  <c r="A40" i="15"/>
  <c r="A294" i="15"/>
  <c r="A242" i="15"/>
  <c r="A243" i="15"/>
  <c r="A244" i="15"/>
  <c r="A65" i="15"/>
  <c r="A246" i="15"/>
  <c r="A247" i="15"/>
  <c r="A88" i="15"/>
  <c r="A218" i="15"/>
  <c r="A36" i="15"/>
  <c r="A122" i="15"/>
  <c r="A252" i="15"/>
  <c r="A142" i="15"/>
  <c r="A63" i="15"/>
  <c r="A269" i="15"/>
  <c r="A95" i="15"/>
  <c r="A170" i="15"/>
  <c r="A258" i="15"/>
  <c r="A49" i="15"/>
  <c r="A260" i="15"/>
  <c r="A70" i="15"/>
  <c r="A262" i="15"/>
  <c r="A263" i="15"/>
  <c r="A108" i="15"/>
  <c r="A251" i="15"/>
  <c r="A229" i="15"/>
  <c r="A62" i="15"/>
  <c r="A131" i="15"/>
  <c r="A44" i="15"/>
  <c r="A22" i="15"/>
  <c r="A16" i="15"/>
  <c r="A254" i="15"/>
  <c r="A273" i="15"/>
  <c r="A238" i="15"/>
  <c r="A209" i="15"/>
  <c r="A276" i="15"/>
  <c r="A9" i="15"/>
  <c r="A296" i="15"/>
  <c r="A282" i="15"/>
  <c r="A299" i="15"/>
  <c r="A286" i="15"/>
  <c r="A241" i="15"/>
  <c r="A283" i="15"/>
  <c r="A284" i="15"/>
  <c r="A285" i="15"/>
  <c r="A28" i="15"/>
  <c r="A287" i="15"/>
  <c r="A123" i="15"/>
  <c r="A259" i="15"/>
  <c r="A12" i="15"/>
  <c r="A60" i="15"/>
  <c r="A235" i="15"/>
  <c r="A293" i="15"/>
  <c r="A106" i="15"/>
  <c r="A295" i="15"/>
  <c r="A5" i="15"/>
  <c r="A220" i="15"/>
  <c r="A266" i="15"/>
  <c r="A272" i="15"/>
  <c r="A300" i="15"/>
  <c r="A301" i="15"/>
  <c r="A302" i="15"/>
  <c r="A81" i="15"/>
  <c r="A304" i="15"/>
  <c r="A305" i="15"/>
  <c r="A306" i="15"/>
  <c r="A307" i="15"/>
  <c r="A308" i="15"/>
  <c r="A309" i="15"/>
  <c r="A310" i="15"/>
  <c r="A311" i="15"/>
  <c r="A312" i="15"/>
  <c r="A313" i="15"/>
  <c r="A314" i="15"/>
  <c r="A315" i="15"/>
  <c r="A316" i="15"/>
  <c r="A317" i="15"/>
  <c r="A318" i="15"/>
  <c r="A319" i="15"/>
  <c r="A320" i="15"/>
  <c r="A321" i="15"/>
  <c r="A322" i="15"/>
  <c r="A323" i="15"/>
  <c r="A324" i="15"/>
  <c r="A325" i="15"/>
  <c r="A326" i="15"/>
  <c r="A327" i="15"/>
  <c r="A328" i="15"/>
  <c r="A329" i="15"/>
  <c r="A330" i="15"/>
  <c r="A331" i="15"/>
  <c r="A332" i="15"/>
  <c r="A333" i="15"/>
  <c r="A334" i="15"/>
  <c r="A335" i="15"/>
  <c r="A336" i="15"/>
  <c r="A337" i="15"/>
  <c r="A338" i="15"/>
  <c r="A339" i="15"/>
  <c r="A340" i="15"/>
  <c r="A341" i="15"/>
  <c r="A342" i="15"/>
  <c r="A343" i="15"/>
  <c r="A344" i="15"/>
  <c r="A345" i="15"/>
  <c r="A346" i="15"/>
  <c r="A347" i="15"/>
  <c r="A348" i="15"/>
  <c r="A349" i="15"/>
  <c r="A350" i="15"/>
  <c r="A351" i="15"/>
  <c r="A352" i="15"/>
  <c r="A353" i="15"/>
  <c r="A354" i="15"/>
  <c r="A355" i="15"/>
  <c r="A356" i="15"/>
  <c r="A357" i="15"/>
  <c r="A358" i="15"/>
  <c r="A359" i="15"/>
  <c r="A360" i="15"/>
  <c r="A361" i="15"/>
  <c r="A362" i="15"/>
  <c r="A363" i="15"/>
  <c r="A364" i="15"/>
  <c r="A365" i="15"/>
  <c r="A366" i="15"/>
  <c r="A367" i="15"/>
  <c r="A368" i="15"/>
  <c r="A369" i="15"/>
  <c r="A370" i="15"/>
  <c r="A371" i="15"/>
  <c r="A372" i="15"/>
  <c r="A373" i="15"/>
  <c r="A374" i="15"/>
  <c r="A375" i="15"/>
  <c r="A376" i="15"/>
  <c r="A377" i="15"/>
  <c r="A378" i="15"/>
  <c r="A379" i="15"/>
  <c r="A380" i="15"/>
  <c r="A381" i="15"/>
  <c r="A382" i="15"/>
  <c r="A383" i="15"/>
  <c r="A384" i="15"/>
  <c r="A385" i="15"/>
  <c r="A386" i="15"/>
  <c r="A387" i="15"/>
  <c r="A388" i="15"/>
  <c r="A389" i="15"/>
  <c r="A390" i="15"/>
  <c r="A391" i="15"/>
  <c r="A392" i="15"/>
  <c r="A393" i="15"/>
  <c r="A394" i="15"/>
  <c r="A395" i="15"/>
  <c r="A396" i="15"/>
  <c r="A397" i="15"/>
  <c r="A398" i="15"/>
  <c r="A399" i="15"/>
  <c r="A400" i="15"/>
  <c r="A10" i="15"/>
  <c r="A223" i="15"/>
  <c r="A274" i="15"/>
  <c r="A214" i="15"/>
  <c r="A7" i="15"/>
  <c r="A8" i="15"/>
  <c r="A289" i="15"/>
  <c r="A32" i="15"/>
  <c r="A119" i="15"/>
  <c r="A277" i="15"/>
  <c r="A13" i="15"/>
  <c r="A56" i="15"/>
  <c r="A15" i="15"/>
  <c r="A17" i="15"/>
  <c r="A67" i="15"/>
  <c r="A18" i="15"/>
  <c r="A245" i="15"/>
  <c r="A109" i="15"/>
  <c r="A124" i="15"/>
  <c r="A39" i="15"/>
  <c r="A117" i="15"/>
  <c r="A24" i="15"/>
  <c r="A2" i="15"/>
  <c r="A3" i="14"/>
  <c r="F3" i="14"/>
  <c r="F9" i="14"/>
  <c r="F13" i="14"/>
  <c r="F6" i="14"/>
  <c r="F11" i="14"/>
  <c r="F4" i="14"/>
  <c r="F14" i="14"/>
  <c r="F5" i="14"/>
  <c r="F2" i="14"/>
  <c r="F7" i="14"/>
  <c r="F10" i="14"/>
  <c r="F8" i="14"/>
  <c r="F12" i="14"/>
  <c r="D3" i="14"/>
  <c r="D9" i="14"/>
  <c r="D13" i="14"/>
  <c r="D6" i="14"/>
  <c r="D11" i="14"/>
  <c r="D4" i="14"/>
  <c r="D14" i="14"/>
  <c r="D5" i="14"/>
  <c r="D2" i="14"/>
  <c r="D7" i="14"/>
  <c r="D10" i="14"/>
  <c r="D8" i="14"/>
  <c r="D12" i="14"/>
  <c r="C3" i="14"/>
  <c r="C9" i="14"/>
  <c r="C13" i="14"/>
  <c r="C6" i="14"/>
  <c r="C11" i="14"/>
  <c r="C4" i="14"/>
  <c r="C14" i="14"/>
  <c r="C5" i="14"/>
  <c r="C2" i="14"/>
  <c r="C7" i="14"/>
  <c r="C10" i="14"/>
  <c r="C8" i="14"/>
  <c r="C12" i="14"/>
  <c r="B3" i="14"/>
  <c r="B9" i="14"/>
  <c r="B13" i="14"/>
  <c r="B6" i="14"/>
  <c r="B11" i="14"/>
  <c r="B4" i="14"/>
  <c r="B14" i="14"/>
  <c r="B5" i="14"/>
  <c r="B2" i="14"/>
  <c r="B7" i="14"/>
  <c r="B10" i="14"/>
  <c r="B8" i="14"/>
  <c r="B12" i="14"/>
  <c r="A2" i="14"/>
  <c r="A7" i="14"/>
  <c r="A10" i="14"/>
  <c r="A8" i="14"/>
  <c r="A12" i="14"/>
  <c r="A9" i="14"/>
  <c r="A13" i="14"/>
  <c r="A6" i="14"/>
  <c r="A11" i="14"/>
  <c r="A4" i="14"/>
  <c r="A14" i="14"/>
  <c r="A5" i="14"/>
  <c r="O32" i="6"/>
  <c r="O34" i="6"/>
  <c r="O35" i="6"/>
  <c r="O36" i="6"/>
  <c r="O37" i="6"/>
  <c r="O38" i="6"/>
  <c r="O39" i="6"/>
  <c r="O40" i="6"/>
  <c r="O41" i="6"/>
  <c r="O42" i="6"/>
  <c r="O43" i="6"/>
  <c r="O44" i="6"/>
  <c r="O31" i="6"/>
  <c r="N32" i="6"/>
  <c r="N33" i="6"/>
  <c r="N34" i="6"/>
  <c r="N35" i="6"/>
  <c r="N36" i="6"/>
  <c r="N37" i="6"/>
  <c r="N38" i="6"/>
  <c r="N39" i="6"/>
  <c r="N40" i="6"/>
  <c r="N41" i="6"/>
  <c r="N42" i="6"/>
  <c r="N43" i="6"/>
  <c r="N44" i="6"/>
  <c r="N31" i="6"/>
  <c r="C9" i="29" l="1"/>
  <c r="C8" i="29"/>
  <c r="B6" i="29"/>
  <c r="C5" i="29"/>
  <c r="C11" i="29"/>
  <c r="C7" i="29"/>
  <c r="C10" i="29"/>
  <c r="C4" i="29"/>
  <c r="C6" i="29"/>
  <c r="B8" i="29"/>
  <c r="B7" i="29"/>
  <c r="B5" i="29"/>
  <c r="B4" i="29"/>
  <c r="B11" i="29"/>
  <c r="B10" i="29"/>
  <c r="B9" i="29"/>
  <c r="C13" i="27"/>
  <c r="C8" i="27"/>
  <c r="C12" i="27"/>
  <c r="C11" i="27"/>
  <c r="C10" i="27"/>
  <c r="J13" i="14"/>
  <c r="F350" i="15"/>
  <c r="E12" i="14"/>
  <c r="I4" i="14"/>
  <c r="F117" i="15"/>
  <c r="F79" i="15"/>
  <c r="J3" i="14"/>
  <c r="H7" i="14"/>
  <c r="E5" i="14"/>
  <c r="I482" i="15"/>
  <c r="I8" i="14"/>
  <c r="H2" i="14"/>
  <c r="I110" i="15"/>
  <c r="H11" i="14"/>
  <c r="H8" i="14"/>
  <c r="I10" i="14"/>
  <c r="I72" i="15"/>
  <c r="F169" i="15"/>
  <c r="F274" i="15"/>
  <c r="I6" i="14"/>
  <c r="J286" i="15"/>
  <c r="J527" i="15"/>
  <c r="I539" i="15"/>
  <c r="F594" i="15"/>
  <c r="F578" i="15"/>
  <c r="F562" i="15"/>
  <c r="F546" i="15"/>
  <c r="F530" i="15"/>
  <c r="F514" i="15"/>
  <c r="F498" i="15"/>
  <c r="F482" i="15"/>
  <c r="L482" i="15" s="1"/>
  <c r="F466" i="15"/>
  <c r="F365" i="15"/>
  <c r="F333" i="15"/>
  <c r="I517" i="15"/>
  <c r="I424" i="15"/>
  <c r="I328" i="15"/>
  <c r="I312" i="15"/>
  <c r="I88" i="15"/>
  <c r="I232" i="15"/>
  <c r="I216" i="15"/>
  <c r="I38" i="15"/>
  <c r="I184" i="15"/>
  <c r="I168" i="15"/>
  <c r="I279" i="15"/>
  <c r="I57" i="15"/>
  <c r="I449" i="15"/>
  <c r="F587" i="15"/>
  <c r="F571" i="15"/>
  <c r="F555" i="15"/>
  <c r="F539" i="15"/>
  <c r="F523" i="15"/>
  <c r="F507" i="15"/>
  <c r="F491" i="15"/>
  <c r="F475" i="15"/>
  <c r="F459" i="15"/>
  <c r="F443" i="15"/>
  <c r="F427" i="15"/>
  <c r="F411" i="15"/>
  <c r="F395" i="15"/>
  <c r="F379" i="15"/>
  <c r="F363" i="15"/>
  <c r="F347" i="15"/>
  <c r="F331" i="15"/>
  <c r="F315" i="15"/>
  <c r="F272" i="15"/>
  <c r="F283" i="15"/>
  <c r="F62" i="15"/>
  <c r="M22" i="8"/>
  <c r="M364" i="8"/>
  <c r="M316" i="8"/>
  <c r="M252" i="8"/>
  <c r="M204" i="8"/>
  <c r="M124" i="8"/>
  <c r="M76" i="8"/>
  <c r="M1640" i="8"/>
  <c r="M1621" i="8"/>
  <c r="M1603" i="8"/>
  <c r="M1585" i="8"/>
  <c r="M1563" i="8"/>
  <c r="M1542" i="8"/>
  <c r="M1521" i="8"/>
  <c r="M1498" i="8"/>
  <c r="M1480" i="8"/>
  <c r="M1462" i="8"/>
  <c r="M1444" i="8"/>
  <c r="M1419" i="8"/>
  <c r="M1398" i="8"/>
  <c r="M1378" i="8"/>
  <c r="M1357" i="8"/>
  <c r="M1339" i="8"/>
  <c r="M1321" i="8"/>
  <c r="M1301" i="8"/>
  <c r="M1275" i="8"/>
  <c r="M1255" i="8"/>
  <c r="M1236" i="8"/>
  <c r="M1218" i="8"/>
  <c r="M1197" i="8"/>
  <c r="M1177" i="8"/>
  <c r="M1156" i="8"/>
  <c r="M1131" i="8"/>
  <c r="M1112" i="8"/>
  <c r="M1094" i="8"/>
  <c r="M1076" i="8"/>
  <c r="M1053" i="8"/>
  <c r="M1032" i="8"/>
  <c r="M1011" i="8"/>
  <c r="M987" i="8"/>
  <c r="M968" i="8"/>
  <c r="M949" i="8"/>
  <c r="M930" i="8"/>
  <c r="M905" i="8"/>
  <c r="M884" i="8"/>
  <c r="M861" i="8"/>
  <c r="M841" i="8"/>
  <c r="M822" i="8"/>
  <c r="M803" i="8"/>
  <c r="M778" i="8"/>
  <c r="M757" i="8"/>
  <c r="M733" i="8"/>
  <c r="M712" i="8"/>
  <c r="M693" i="8"/>
  <c r="M674" i="8"/>
  <c r="M649" i="8"/>
  <c r="M628" i="8"/>
  <c r="M603" i="8"/>
  <c r="M583" i="8"/>
  <c r="M564" i="8"/>
  <c r="M541" i="8"/>
  <c r="M520" i="8"/>
  <c r="M499" i="8"/>
  <c r="M474" i="8"/>
  <c r="M454" i="8"/>
  <c r="M435" i="8"/>
  <c r="M412" i="8"/>
  <c r="M391" i="8"/>
  <c r="M370" i="8"/>
  <c r="M345" i="8"/>
  <c r="M325" i="8"/>
  <c r="M306" i="8"/>
  <c r="M283" i="8"/>
  <c r="M262" i="8"/>
  <c r="M237" i="8"/>
  <c r="M216" i="8"/>
  <c r="M196" i="8"/>
  <c r="M174" i="8"/>
  <c r="M154" i="8"/>
  <c r="M133" i="8"/>
  <c r="M107" i="8"/>
  <c r="M87" i="8"/>
  <c r="M67" i="8"/>
  <c r="M45" i="8"/>
  <c r="M25" i="8"/>
  <c r="M4" i="8"/>
  <c r="M1639" i="8"/>
  <c r="M1620" i="8"/>
  <c r="M1602" i="8"/>
  <c r="M1582" i="8"/>
  <c r="M1562" i="8"/>
  <c r="M1541" i="8"/>
  <c r="M1517" i="8"/>
  <c r="M1497" i="8"/>
  <c r="M1479" i="8"/>
  <c r="M1461" i="8"/>
  <c r="M1443" i="8"/>
  <c r="M1418" i="8"/>
  <c r="M1397" i="8"/>
  <c r="M1377" i="8"/>
  <c r="M1356" i="8"/>
  <c r="M1338" i="8"/>
  <c r="M1320" i="8"/>
  <c r="M1300" i="8"/>
  <c r="M1274" i="8"/>
  <c r="M1254" i="8"/>
  <c r="M1235" i="8"/>
  <c r="M1217" i="8"/>
  <c r="M1196" i="8"/>
  <c r="M1176" i="8"/>
  <c r="M1155" i="8"/>
  <c r="M1130" i="8"/>
  <c r="M1111" i="8"/>
  <c r="M1093" i="8"/>
  <c r="M1075" i="8"/>
  <c r="M1052" i="8"/>
  <c r="M1031" i="8"/>
  <c r="M1010" i="8"/>
  <c r="M986" i="8"/>
  <c r="M967" i="8"/>
  <c r="M948" i="8"/>
  <c r="M925" i="8"/>
  <c r="M904" i="8"/>
  <c r="M883" i="8"/>
  <c r="M859" i="8"/>
  <c r="M840" i="8"/>
  <c r="M821" i="8"/>
  <c r="M802" i="8"/>
  <c r="M777" i="8"/>
  <c r="M756" i="8"/>
  <c r="M731" i="8"/>
  <c r="M711" i="8"/>
  <c r="M692" i="8"/>
  <c r="M669" i="8"/>
  <c r="M648" i="8"/>
  <c r="M627" i="8"/>
  <c r="M602" i="8"/>
  <c r="M582" i="8"/>
  <c r="M563" i="8"/>
  <c r="M540" i="8"/>
  <c r="M519" i="8"/>
  <c r="M498" i="8"/>
  <c r="M473" i="8"/>
  <c r="M453" i="8"/>
  <c r="M434" i="8"/>
  <c r="M411" i="8"/>
  <c r="M390" i="8"/>
  <c r="M365" i="8"/>
  <c r="M344" i="8"/>
  <c r="M324" i="8"/>
  <c r="M302" i="8"/>
  <c r="M282" i="8"/>
  <c r="M261" i="8"/>
  <c r="M235" i="8"/>
  <c r="M215" i="8"/>
  <c r="M195" i="8"/>
  <c r="M173" i="8"/>
  <c r="M153" i="8"/>
  <c r="M132" i="8"/>
  <c r="M106" i="8"/>
  <c r="M86" i="8"/>
  <c r="M66" i="8"/>
  <c r="M44" i="8"/>
  <c r="M24" i="8"/>
  <c r="M3" i="8"/>
  <c r="M380" i="8"/>
  <c r="M332" i="8"/>
  <c r="M236" i="8"/>
  <c r="M188" i="8"/>
  <c r="M108" i="8"/>
  <c r="M60" i="8"/>
  <c r="M1638" i="8"/>
  <c r="M1619" i="8"/>
  <c r="M1601" i="8"/>
  <c r="M1581" i="8"/>
  <c r="M1561" i="8"/>
  <c r="M1540" i="8"/>
  <c r="M1515" i="8"/>
  <c r="M1496" i="8"/>
  <c r="M1478" i="8"/>
  <c r="M1460" i="8"/>
  <c r="M1442" i="8"/>
  <c r="M1417" i="8"/>
  <c r="M1396" i="8"/>
  <c r="M1374" i="8"/>
  <c r="M1355" i="8"/>
  <c r="M1337" i="8"/>
  <c r="M1319" i="8"/>
  <c r="M1299" i="8"/>
  <c r="M1273" i="8"/>
  <c r="M1253" i="8"/>
  <c r="M1234" i="8"/>
  <c r="M1214" i="8"/>
  <c r="M1195" i="8"/>
  <c r="M1175" i="8"/>
  <c r="M1154" i="8"/>
  <c r="M1129" i="8"/>
  <c r="M1110" i="8"/>
  <c r="M1092" i="8"/>
  <c r="M1074" i="8"/>
  <c r="M1051" i="8"/>
  <c r="M1030" i="8"/>
  <c r="M1005" i="8"/>
  <c r="M985" i="8"/>
  <c r="M966" i="8"/>
  <c r="M947" i="8"/>
  <c r="M924" i="8"/>
  <c r="M903" i="8"/>
  <c r="M882" i="8"/>
  <c r="M858" i="8"/>
  <c r="M839" i="8"/>
  <c r="M820" i="8"/>
  <c r="M797" i="8"/>
  <c r="M776" i="8"/>
  <c r="M755" i="8"/>
  <c r="M730" i="8"/>
  <c r="M710" i="8"/>
  <c r="M691" i="8"/>
  <c r="M668" i="8"/>
  <c r="M647" i="8"/>
  <c r="M626" i="8"/>
  <c r="M601" i="8"/>
  <c r="M581" i="8"/>
  <c r="M562" i="8"/>
  <c r="M539" i="8"/>
  <c r="M518" i="8"/>
  <c r="M493" i="8"/>
  <c r="M472" i="8"/>
  <c r="M452" i="8"/>
  <c r="M430" i="8"/>
  <c r="M410" i="8"/>
  <c r="M389" i="8"/>
  <c r="M363" i="8"/>
  <c r="M343" i="8"/>
  <c r="M323" i="8"/>
  <c r="M301" i="8"/>
  <c r="M281" i="8"/>
  <c r="M260" i="8"/>
  <c r="M234" i="8"/>
  <c r="M214" i="8"/>
  <c r="M194" i="8"/>
  <c r="M172" i="8"/>
  <c r="M152" i="8"/>
  <c r="M131" i="8"/>
  <c r="M105" i="8"/>
  <c r="M85" i="8"/>
  <c r="M65" i="8"/>
  <c r="M43" i="8"/>
  <c r="M23" i="8"/>
  <c r="M2" i="8"/>
  <c r="M396" i="8"/>
  <c r="M348" i="8"/>
  <c r="M268" i="8"/>
  <c r="M220" i="8"/>
  <c r="M140" i="8"/>
  <c r="M92" i="8"/>
  <c r="M12" i="8"/>
  <c r="M1637" i="8"/>
  <c r="M1618" i="8"/>
  <c r="M1598" i="8"/>
  <c r="M1580" i="8"/>
  <c r="M1560" i="8"/>
  <c r="M1539" i="8"/>
  <c r="M1514" i="8"/>
  <c r="M1495" i="8"/>
  <c r="M1477" i="8"/>
  <c r="M1459" i="8"/>
  <c r="M1437" i="8"/>
  <c r="M1416" i="8"/>
  <c r="M1395" i="8"/>
  <c r="M1373" i="8"/>
  <c r="M1354" i="8"/>
  <c r="M1336" i="8"/>
  <c r="M1318" i="8"/>
  <c r="M1298" i="8"/>
  <c r="M1272" i="8"/>
  <c r="M1252" i="8"/>
  <c r="M1233" i="8"/>
  <c r="M1213" i="8"/>
  <c r="M1194" i="8"/>
  <c r="M1174" i="8"/>
  <c r="M1149" i="8"/>
  <c r="M1128" i="8"/>
  <c r="M1109" i="8"/>
  <c r="M1091" i="8"/>
  <c r="M1070" i="8"/>
  <c r="M1050" i="8"/>
  <c r="M1029" i="8"/>
  <c r="M1003" i="8"/>
  <c r="M984" i="8"/>
  <c r="M965" i="8"/>
  <c r="M946" i="8"/>
  <c r="M923" i="8"/>
  <c r="M902" i="8"/>
  <c r="M877" i="8"/>
  <c r="M857" i="8"/>
  <c r="M838" i="8"/>
  <c r="M819" i="8"/>
  <c r="M796" i="8"/>
  <c r="M775" i="8"/>
  <c r="M754" i="8"/>
  <c r="M729" i="8"/>
  <c r="M709" i="8"/>
  <c r="M690" i="8"/>
  <c r="M667" i="8"/>
  <c r="M646" i="8"/>
  <c r="M621" i="8"/>
  <c r="M600" i="8"/>
  <c r="M580" i="8"/>
  <c r="M558" i="8"/>
  <c r="M538" i="8"/>
  <c r="M517" i="8"/>
  <c r="M491" i="8"/>
  <c r="M471" i="8"/>
  <c r="M451" i="8"/>
  <c r="M429" i="8"/>
  <c r="M409" i="8"/>
  <c r="M388" i="8"/>
  <c r="M362" i="8"/>
  <c r="M342" i="8"/>
  <c r="M322" i="8"/>
  <c r="M300" i="8"/>
  <c r="M280" i="8"/>
  <c r="M259" i="8"/>
  <c r="M233" i="8"/>
  <c r="M213" i="8"/>
  <c r="M193" i="8"/>
  <c r="M171" i="8"/>
  <c r="M151" i="8"/>
  <c r="M130" i="8"/>
  <c r="M104" i="8"/>
  <c r="M84" i="8"/>
  <c r="M62" i="8"/>
  <c r="M42" i="8"/>
  <c r="F593" i="15"/>
  <c r="F577" i="15"/>
  <c r="F561" i="15"/>
  <c r="F545" i="15"/>
  <c r="F529" i="15"/>
  <c r="F513" i="15"/>
  <c r="F497" i="15"/>
  <c r="F481" i="15"/>
  <c r="F465" i="15"/>
  <c r="F449" i="15"/>
  <c r="F433" i="15"/>
  <c r="F417" i="15"/>
  <c r="F401" i="15"/>
  <c r="F369" i="15"/>
  <c r="F225" i="15"/>
  <c r="F97" i="15"/>
  <c r="I569" i="15"/>
  <c r="I409" i="15"/>
  <c r="I313" i="15"/>
  <c r="I185" i="15"/>
  <c r="I199" i="15"/>
  <c r="E3" i="14"/>
  <c r="F22" i="15"/>
  <c r="F397" i="15"/>
  <c r="F381" i="15"/>
  <c r="J5" i="14"/>
  <c r="I388" i="15"/>
  <c r="I244" i="15"/>
  <c r="F122" i="15"/>
  <c r="F103" i="15"/>
  <c r="F219" i="15"/>
  <c r="F203" i="15"/>
  <c r="F187" i="15"/>
  <c r="F171" i="15"/>
  <c r="F155" i="15"/>
  <c r="F139" i="15"/>
  <c r="F21" i="15"/>
  <c r="F107" i="15"/>
  <c r="F91" i="15"/>
  <c r="F248" i="15"/>
  <c r="F66" i="15"/>
  <c r="F43" i="15"/>
  <c r="F290" i="15"/>
  <c r="F119" i="15"/>
  <c r="K355" i="15"/>
  <c r="K339" i="15"/>
  <c r="I323" i="15"/>
  <c r="I307" i="15"/>
  <c r="I209" i="15"/>
  <c r="I243" i="15"/>
  <c r="I227" i="15"/>
  <c r="I195" i="15"/>
  <c r="E8" i="14"/>
  <c r="F586" i="15"/>
  <c r="F570" i="15"/>
  <c r="F554" i="15"/>
  <c r="F538" i="15"/>
  <c r="F522" i="15"/>
  <c r="F506" i="15"/>
  <c r="F490" i="15"/>
  <c r="F474" i="15"/>
  <c r="F458" i="15"/>
  <c r="F442" i="15"/>
  <c r="F426" i="15"/>
  <c r="F410" i="15"/>
  <c r="F394" i="15"/>
  <c r="F378" i="15"/>
  <c r="F362" i="15"/>
  <c r="F346" i="15"/>
  <c r="F330" i="15"/>
  <c r="F314" i="15"/>
  <c r="F266" i="15"/>
  <c r="F127" i="15"/>
  <c r="F220" i="15"/>
  <c r="F584" i="15"/>
  <c r="F568" i="15"/>
  <c r="F552" i="15"/>
  <c r="F536" i="15"/>
  <c r="F520" i="15"/>
  <c r="F504" i="15"/>
  <c r="F488" i="15"/>
  <c r="F472" i="15"/>
  <c r="F456" i="15"/>
  <c r="F440" i="15"/>
  <c r="F424" i="15"/>
  <c r="F408" i="15"/>
  <c r="F392" i="15"/>
  <c r="F376" i="15"/>
  <c r="F360" i="15"/>
  <c r="F344" i="15"/>
  <c r="F328" i="15"/>
  <c r="F312" i="15"/>
  <c r="F5" i="15"/>
  <c r="F299" i="15"/>
  <c r="F108" i="15"/>
  <c r="F88" i="15"/>
  <c r="L88" i="15" s="1"/>
  <c r="F232" i="15"/>
  <c r="F216" i="15"/>
  <c r="F38" i="15"/>
  <c r="F184" i="15"/>
  <c r="F168" i="15"/>
  <c r="F152" i="15"/>
  <c r="F136" i="15"/>
  <c r="F48" i="15"/>
  <c r="F279" i="15"/>
  <c r="F265" i="15"/>
  <c r="F230" i="15"/>
  <c r="F275" i="15"/>
  <c r="F151" i="15"/>
  <c r="F597" i="15"/>
  <c r="F581" i="15"/>
  <c r="F565" i="15"/>
  <c r="F549" i="15"/>
  <c r="F533" i="15"/>
  <c r="F517" i="15"/>
  <c r="F501" i="15"/>
  <c r="F485" i="15"/>
  <c r="F469" i="15"/>
  <c r="F453" i="15"/>
  <c r="F437" i="15"/>
  <c r="F421" i="15"/>
  <c r="F405" i="15"/>
  <c r="F389" i="15"/>
  <c r="F373" i="15"/>
  <c r="F357" i="15"/>
  <c r="F596" i="15"/>
  <c r="F580" i="15"/>
  <c r="F564" i="15"/>
  <c r="F548" i="15"/>
  <c r="F532" i="15"/>
  <c r="F516" i="15"/>
  <c r="F500" i="15"/>
  <c r="F484" i="15"/>
  <c r="F468" i="15"/>
  <c r="F452" i="15"/>
  <c r="F436" i="15"/>
  <c r="F420" i="15"/>
  <c r="F404" i="15"/>
  <c r="F388" i="15"/>
  <c r="F372" i="15"/>
  <c r="F356" i="15"/>
  <c r="F340" i="15"/>
  <c r="F324" i="15"/>
  <c r="F308" i="15"/>
  <c r="F235" i="15"/>
  <c r="F276" i="15"/>
  <c r="F260" i="15"/>
  <c r="F244" i="15"/>
  <c r="F228" i="15"/>
  <c r="F212" i="15"/>
  <c r="F196" i="15"/>
  <c r="F27" i="15"/>
  <c r="F164" i="15"/>
  <c r="F148" i="15"/>
  <c r="F132" i="15"/>
  <c r="F64" i="15"/>
  <c r="F100" i="15"/>
  <c r="F291" i="15"/>
  <c r="F19" i="15"/>
  <c r="F52" i="15"/>
  <c r="F256" i="15"/>
  <c r="F109" i="15"/>
  <c r="F223" i="15"/>
  <c r="J585" i="15"/>
  <c r="J361" i="15"/>
  <c r="F595" i="15"/>
  <c r="F579" i="15"/>
  <c r="F563" i="15"/>
  <c r="F547" i="15"/>
  <c r="F531" i="15"/>
  <c r="F515" i="15"/>
  <c r="F499" i="15"/>
  <c r="F483" i="15"/>
  <c r="F467" i="15"/>
  <c r="F451" i="15"/>
  <c r="F435" i="15"/>
  <c r="F419" i="15"/>
  <c r="F403" i="15"/>
  <c r="F243" i="15"/>
  <c r="F450" i="15"/>
  <c r="F434" i="15"/>
  <c r="F418" i="15"/>
  <c r="F402" i="15"/>
  <c r="F386" i="15"/>
  <c r="F370" i="15"/>
  <c r="F354" i="15"/>
  <c r="F338" i="15"/>
  <c r="F322" i="15"/>
  <c r="F306" i="15"/>
  <c r="F12" i="15"/>
  <c r="F238" i="15"/>
  <c r="F258" i="15"/>
  <c r="F242" i="15"/>
  <c r="F298" i="15"/>
  <c r="F35" i="15"/>
  <c r="F194" i="15"/>
  <c r="F178" i="15"/>
  <c r="F253" i="15"/>
  <c r="F162" i="15"/>
  <c r="F130" i="15"/>
  <c r="F114" i="15"/>
  <c r="F98" i="15"/>
  <c r="F82" i="15"/>
  <c r="F50" i="15"/>
  <c r="F18" i="15"/>
  <c r="J2" i="15"/>
  <c r="E9" i="14"/>
  <c r="H12" i="14"/>
  <c r="F341" i="15"/>
  <c r="F325" i="15"/>
  <c r="F309" i="15"/>
  <c r="F293" i="15"/>
  <c r="F9" i="15"/>
  <c r="F70" i="15"/>
  <c r="F65" i="15"/>
  <c r="F226" i="15"/>
  <c r="F288" i="15"/>
  <c r="F197" i="15"/>
  <c r="F181" i="15"/>
  <c r="F165" i="15"/>
  <c r="F149" i="15"/>
  <c r="F133" i="15"/>
  <c r="F34" i="15"/>
  <c r="F213" i="15"/>
  <c r="F85" i="15"/>
  <c r="F69" i="15"/>
  <c r="F53" i="15"/>
  <c r="F37" i="15"/>
  <c r="F124" i="15"/>
  <c r="J586" i="15"/>
  <c r="J570" i="15"/>
  <c r="J554" i="15"/>
  <c r="J538" i="15"/>
  <c r="J314" i="15"/>
  <c r="J241" i="15"/>
  <c r="I541" i="15"/>
  <c r="H10" i="14"/>
  <c r="F387" i="15"/>
  <c r="F371" i="15"/>
  <c r="F355" i="15"/>
  <c r="F339" i="15"/>
  <c r="F323" i="15"/>
  <c r="F307" i="15"/>
  <c r="F60" i="15"/>
  <c r="F209" i="15"/>
  <c r="F49" i="15"/>
  <c r="F227" i="15"/>
  <c r="F280" i="15"/>
  <c r="F195" i="15"/>
  <c r="F179" i="15"/>
  <c r="F163" i="15"/>
  <c r="F147" i="15"/>
  <c r="F102" i="15"/>
  <c r="F115" i="15"/>
  <c r="F176" i="15"/>
  <c r="F83" i="15"/>
  <c r="F6" i="15"/>
  <c r="F51" i="15"/>
  <c r="F74" i="15"/>
  <c r="F245" i="15"/>
  <c r="F10" i="15"/>
  <c r="J584" i="15"/>
  <c r="I12" i="14"/>
  <c r="F72" i="15"/>
  <c r="K72" i="15"/>
  <c r="F224" i="15"/>
  <c r="K224" i="15"/>
  <c r="J583" i="15"/>
  <c r="J567" i="15"/>
  <c r="J551" i="15"/>
  <c r="J535" i="15"/>
  <c r="J519" i="15"/>
  <c r="J503" i="15"/>
  <c r="I503" i="15"/>
  <c r="J487" i="15"/>
  <c r="J471" i="15"/>
  <c r="I471" i="15"/>
  <c r="J455" i="15"/>
  <c r="J439" i="15"/>
  <c r="J423" i="15"/>
  <c r="J407" i="15"/>
  <c r="J391" i="15"/>
  <c r="J375" i="15"/>
  <c r="J359" i="15"/>
  <c r="J343" i="15"/>
  <c r="J327" i="15"/>
  <c r="J311" i="15"/>
  <c r="J295" i="15"/>
  <c r="J282" i="15"/>
  <c r="J263" i="15"/>
  <c r="J247" i="15"/>
  <c r="I247" i="15"/>
  <c r="J257" i="15"/>
  <c r="J68" i="15"/>
  <c r="J271" i="15"/>
  <c r="J183" i="15"/>
  <c r="J167" i="15"/>
  <c r="J151" i="15"/>
  <c r="J135" i="15"/>
  <c r="J92" i="15"/>
  <c r="J121" i="15"/>
  <c r="J90" i="15"/>
  <c r="J71" i="15"/>
  <c r="J55" i="15"/>
  <c r="J11" i="15"/>
  <c r="J117" i="15"/>
  <c r="J7" i="15"/>
  <c r="K586" i="15"/>
  <c r="I586" i="15"/>
  <c r="K570" i="15"/>
  <c r="I570" i="15"/>
  <c r="L570" i="15" s="1"/>
  <c r="K554" i="15"/>
  <c r="I554" i="15"/>
  <c r="K538" i="15"/>
  <c r="I538" i="15"/>
  <c r="K522" i="15"/>
  <c r="I522" i="15"/>
  <c r="K506" i="15"/>
  <c r="I506" i="15"/>
  <c r="K490" i="15"/>
  <c r="I490" i="15"/>
  <c r="K474" i="15"/>
  <c r="I474" i="15"/>
  <c r="K458" i="15"/>
  <c r="I458" i="15"/>
  <c r="K442" i="15"/>
  <c r="I442" i="15"/>
  <c r="K426" i="15"/>
  <c r="I426" i="15"/>
  <c r="K410" i="15"/>
  <c r="I410" i="15"/>
  <c r="K394" i="15"/>
  <c r="I394" i="15"/>
  <c r="K378" i="15"/>
  <c r="I378" i="15"/>
  <c r="K362" i="15"/>
  <c r="I362" i="15"/>
  <c r="K346" i="15"/>
  <c r="I346" i="15"/>
  <c r="L346" i="15" s="1"/>
  <c r="K330" i="15"/>
  <c r="I330" i="15"/>
  <c r="K314" i="15"/>
  <c r="I314" i="15"/>
  <c r="L314" i="15" s="1"/>
  <c r="K266" i="15"/>
  <c r="I266" i="15"/>
  <c r="K241" i="15"/>
  <c r="I241" i="15"/>
  <c r="K229" i="15"/>
  <c r="I229" i="15"/>
  <c r="K36" i="15"/>
  <c r="I36" i="15"/>
  <c r="K234" i="15"/>
  <c r="I234" i="15"/>
  <c r="K112" i="15"/>
  <c r="I112" i="15"/>
  <c r="K202" i="15"/>
  <c r="I202" i="15"/>
  <c r="K186" i="15"/>
  <c r="I186" i="15"/>
  <c r="K210" i="15"/>
  <c r="I210" i="15"/>
  <c r="K154" i="15"/>
  <c r="I154" i="15"/>
  <c r="K138" i="15"/>
  <c r="I138" i="15"/>
  <c r="K127" i="15"/>
  <c r="I127" i="15"/>
  <c r="K261" i="15"/>
  <c r="I261" i="15"/>
  <c r="K58" i="15"/>
  <c r="I58" i="15"/>
  <c r="K3" i="15"/>
  <c r="I3" i="15"/>
  <c r="K84" i="15"/>
  <c r="I84" i="15"/>
  <c r="K42" i="15"/>
  <c r="I42" i="15"/>
  <c r="K146" i="15"/>
  <c r="I146" i="15"/>
  <c r="K32" i="15"/>
  <c r="I32" i="15"/>
  <c r="F385" i="15"/>
  <c r="K385" i="15"/>
  <c r="F353" i="15"/>
  <c r="F337" i="15"/>
  <c r="F321" i="15"/>
  <c r="F305" i="15"/>
  <c r="F259" i="15"/>
  <c r="F273" i="15"/>
  <c r="F170" i="15"/>
  <c r="F294" i="15"/>
  <c r="F87" i="15"/>
  <c r="F193" i="15"/>
  <c r="F177" i="15"/>
  <c r="F161" i="15"/>
  <c r="F93" i="15"/>
  <c r="F59" i="15"/>
  <c r="F101" i="15"/>
  <c r="F113" i="15"/>
  <c r="F47" i="15"/>
  <c r="F78" i="15"/>
  <c r="F26" i="15"/>
  <c r="F67" i="15"/>
  <c r="K2" i="15"/>
  <c r="I2" i="15"/>
  <c r="J582" i="15"/>
  <c r="I582" i="15"/>
  <c r="J566" i="15"/>
  <c r="J550" i="15"/>
  <c r="J534" i="15"/>
  <c r="J518" i="15"/>
  <c r="I518" i="15"/>
  <c r="J502" i="15"/>
  <c r="J486" i="15"/>
  <c r="J470" i="15"/>
  <c r="I470" i="15"/>
  <c r="J454" i="15"/>
  <c r="J438" i="15"/>
  <c r="J422" i="15"/>
  <c r="I422" i="15"/>
  <c r="J406" i="15"/>
  <c r="J390" i="15"/>
  <c r="J374" i="15"/>
  <c r="J358" i="15"/>
  <c r="J342" i="15"/>
  <c r="J326" i="15"/>
  <c r="I326" i="15"/>
  <c r="J310" i="15"/>
  <c r="J106" i="15"/>
  <c r="J296" i="15"/>
  <c r="I296" i="15"/>
  <c r="J262" i="15"/>
  <c r="J246" i="15"/>
  <c r="J76" i="15"/>
  <c r="J268" i="15"/>
  <c r="J198" i="15"/>
  <c r="J182" i="15"/>
  <c r="J166" i="15"/>
  <c r="J150" i="15"/>
  <c r="J134" i="15"/>
  <c r="J118" i="15"/>
  <c r="J217" i="15"/>
  <c r="J86" i="15"/>
  <c r="J23" i="15"/>
  <c r="J54" i="15"/>
  <c r="J264" i="15"/>
  <c r="J39" i="15"/>
  <c r="J214" i="15"/>
  <c r="I585" i="15"/>
  <c r="K585" i="15"/>
  <c r="K569" i="15"/>
  <c r="K553" i="15"/>
  <c r="I553" i="15"/>
  <c r="K537" i="15"/>
  <c r="K273" i="15"/>
  <c r="F592" i="15"/>
  <c r="F576" i="15"/>
  <c r="F560" i="15"/>
  <c r="F544" i="15"/>
  <c r="F528" i="15"/>
  <c r="F512" i="15"/>
  <c r="F496" i="15"/>
  <c r="F480" i="15"/>
  <c r="F464" i="15"/>
  <c r="F448" i="15"/>
  <c r="F432" i="15"/>
  <c r="F416" i="15"/>
  <c r="F400" i="15"/>
  <c r="F384" i="15"/>
  <c r="F368" i="15"/>
  <c r="F352" i="15"/>
  <c r="F336" i="15"/>
  <c r="F320" i="15"/>
  <c r="F304" i="15"/>
  <c r="F123" i="15"/>
  <c r="F254" i="15"/>
  <c r="F95" i="15"/>
  <c r="F40" i="15"/>
  <c r="F158" i="15"/>
  <c r="F208" i="15"/>
  <c r="F192" i="15"/>
  <c r="F240" i="15"/>
  <c r="F160" i="15"/>
  <c r="F144" i="15"/>
  <c r="F128" i="15"/>
  <c r="F4" i="15"/>
  <c r="F99" i="15"/>
  <c r="F80" i="15"/>
  <c r="F145" i="15"/>
  <c r="F255" i="15"/>
  <c r="F190" i="15"/>
  <c r="F17" i="15"/>
  <c r="J597" i="15"/>
  <c r="J581" i="15"/>
  <c r="J565" i="15"/>
  <c r="J549" i="15"/>
  <c r="J533" i="15"/>
  <c r="J517" i="15"/>
  <c r="J501" i="15"/>
  <c r="J485" i="15"/>
  <c r="J469" i="15"/>
  <c r="J453" i="15"/>
  <c r="J437" i="15"/>
  <c r="J421" i="15"/>
  <c r="J405" i="15"/>
  <c r="J389" i="15"/>
  <c r="J373" i="15"/>
  <c r="J357" i="15"/>
  <c r="J341" i="15"/>
  <c r="J325" i="15"/>
  <c r="J309" i="15"/>
  <c r="J293" i="15"/>
  <c r="J9" i="15"/>
  <c r="J70" i="15"/>
  <c r="J65" i="15"/>
  <c r="J226" i="15"/>
  <c r="J288" i="15"/>
  <c r="J197" i="15"/>
  <c r="J181" i="15"/>
  <c r="J165" i="15"/>
  <c r="J149" i="15"/>
  <c r="J133" i="15"/>
  <c r="J34" i="15"/>
  <c r="J213" i="15"/>
  <c r="J85" i="15"/>
  <c r="J69" i="15"/>
  <c r="I69" i="15"/>
  <c r="J53" i="15"/>
  <c r="J37" i="15"/>
  <c r="J124" i="15"/>
  <c r="J274" i="15"/>
  <c r="K584" i="15"/>
  <c r="I584" i="15"/>
  <c r="K568" i="15"/>
  <c r="I568" i="15"/>
  <c r="K552" i="15"/>
  <c r="I552" i="15"/>
  <c r="K536" i="15"/>
  <c r="I536" i="15"/>
  <c r="I7" i="14"/>
  <c r="J14" i="14"/>
  <c r="F591" i="15"/>
  <c r="F575" i="15"/>
  <c r="F559" i="15"/>
  <c r="F543" i="15"/>
  <c r="F527" i="15"/>
  <c r="F511" i="15"/>
  <c r="F495" i="15"/>
  <c r="F479" i="15"/>
  <c r="F463" i="15"/>
  <c r="F447" i="15"/>
  <c r="F431" i="15"/>
  <c r="F415" i="15"/>
  <c r="F399" i="15"/>
  <c r="F383" i="15"/>
  <c r="F367" i="15"/>
  <c r="F351" i="15"/>
  <c r="F335" i="15"/>
  <c r="F319" i="15"/>
  <c r="F81" i="15"/>
  <c r="F287" i="15"/>
  <c r="F16" i="15"/>
  <c r="F269" i="15"/>
  <c r="F239" i="15"/>
  <c r="F200" i="15"/>
  <c r="F207" i="15"/>
  <c r="F191" i="15"/>
  <c r="I583" i="15"/>
  <c r="E10" i="14"/>
  <c r="I2" i="14"/>
  <c r="J4" i="14"/>
  <c r="F590" i="15"/>
  <c r="F574" i="15"/>
  <c r="F558" i="15"/>
  <c r="F542" i="15"/>
  <c r="F526" i="15"/>
  <c r="F510" i="15"/>
  <c r="F494" i="15"/>
  <c r="F478" i="15"/>
  <c r="F462" i="15"/>
  <c r="F446" i="15"/>
  <c r="F430" i="15"/>
  <c r="F414" i="15"/>
  <c r="F398" i="15"/>
  <c r="F382" i="15"/>
  <c r="F366" i="15"/>
  <c r="F334" i="15"/>
  <c r="F318" i="15"/>
  <c r="F302" i="15"/>
  <c r="F28" i="15"/>
  <c r="F63" i="15"/>
  <c r="F206" i="15"/>
  <c r="F231" i="15"/>
  <c r="F211" i="15"/>
  <c r="F20" i="15"/>
  <c r="F120" i="15"/>
  <c r="F56" i="15"/>
  <c r="J547" i="15"/>
  <c r="I423" i="15"/>
  <c r="E7" i="14"/>
  <c r="K7" i="14" s="1"/>
  <c r="I5" i="14"/>
  <c r="J11" i="14"/>
  <c r="F589" i="15"/>
  <c r="F573" i="15"/>
  <c r="F557" i="15"/>
  <c r="F541" i="15"/>
  <c r="L541" i="15" s="1"/>
  <c r="F525" i="15"/>
  <c r="F509" i="15"/>
  <c r="F493" i="15"/>
  <c r="F477" i="15"/>
  <c r="F461" i="15"/>
  <c r="F445" i="15"/>
  <c r="F429" i="15"/>
  <c r="F413" i="15"/>
  <c r="F349" i="15"/>
  <c r="F317" i="15"/>
  <c r="F301" i="15"/>
  <c r="F285" i="15"/>
  <c r="F44" i="15"/>
  <c r="F142" i="15"/>
  <c r="F237" i="15"/>
  <c r="F221" i="15"/>
  <c r="F205" i="15"/>
  <c r="F189" i="15"/>
  <c r="F281" i="15"/>
  <c r="F157" i="15"/>
  <c r="F141" i="15"/>
  <c r="F116" i="15"/>
  <c r="F292" i="15"/>
  <c r="F270" i="15"/>
  <c r="F77" i="15"/>
  <c r="F33" i="15"/>
  <c r="F45" i="15"/>
  <c r="F29" i="15"/>
  <c r="F13" i="15"/>
  <c r="J594" i="15"/>
  <c r="J578" i="15"/>
  <c r="J562" i="15"/>
  <c r="J546" i="15"/>
  <c r="J530" i="15"/>
  <c r="J514" i="15"/>
  <c r="J498" i="15"/>
  <c r="J482" i="15"/>
  <c r="J466" i="15"/>
  <c r="J450" i="15"/>
  <c r="J434" i="15"/>
  <c r="J418" i="15"/>
  <c r="J402" i="15"/>
  <c r="J386" i="15"/>
  <c r="J370" i="15"/>
  <c r="J354" i="15"/>
  <c r="I354" i="15"/>
  <c r="J338" i="15"/>
  <c r="J322" i="15"/>
  <c r="J306" i="15"/>
  <c r="I306" i="15"/>
  <c r="J12" i="15"/>
  <c r="J238" i="15"/>
  <c r="E2" i="14"/>
  <c r="K2" i="14" s="1"/>
  <c r="I14" i="14"/>
  <c r="J6" i="14"/>
  <c r="F588" i="15"/>
  <c r="F572" i="15"/>
  <c r="F556" i="15"/>
  <c r="F540" i="15"/>
  <c r="F524" i="15"/>
  <c r="F508" i="15"/>
  <c r="F492" i="15"/>
  <c r="F476" i="15"/>
  <c r="F460" i="15"/>
  <c r="F444" i="15"/>
  <c r="F428" i="15"/>
  <c r="F412" i="15"/>
  <c r="F396" i="15"/>
  <c r="F380" i="15"/>
  <c r="F364" i="15"/>
  <c r="F348" i="15"/>
  <c r="F332" i="15"/>
  <c r="F316" i="15"/>
  <c r="F300" i="15"/>
  <c r="F284" i="15"/>
  <c r="F131" i="15"/>
  <c r="F252" i="15"/>
  <c r="F236" i="15"/>
  <c r="F129" i="15"/>
  <c r="F204" i="15"/>
  <c r="F188" i="15"/>
  <c r="F172" i="15"/>
  <c r="F156" i="15"/>
  <c r="F140" i="15"/>
  <c r="F14" i="15"/>
  <c r="F249" i="15"/>
  <c r="F303" i="15"/>
  <c r="F125" i="15"/>
  <c r="F215" i="15"/>
  <c r="F104" i="15"/>
  <c r="F297" i="15"/>
  <c r="F277" i="15"/>
  <c r="J593" i="15"/>
  <c r="J577" i="15"/>
  <c r="J561" i="15"/>
  <c r="J545" i="15"/>
  <c r="J529" i="15"/>
  <c r="J513" i="15"/>
  <c r="J497" i="15"/>
  <c r="J481" i="15"/>
  <c r="J465" i="15"/>
  <c r="J449" i="15"/>
  <c r="J433" i="15"/>
  <c r="J417" i="15"/>
  <c r="J401" i="15"/>
  <c r="I401" i="15"/>
  <c r="J385" i="15"/>
  <c r="J369" i="15"/>
  <c r="J353" i="15"/>
  <c r="J337" i="15"/>
  <c r="J321" i="15"/>
  <c r="J305" i="15"/>
  <c r="J259" i="15"/>
  <c r="J273" i="15"/>
  <c r="J170" i="15"/>
  <c r="J294" i="15"/>
  <c r="J225" i="15"/>
  <c r="J87" i="15"/>
  <c r="J193" i="15"/>
  <c r="J177" i="15"/>
  <c r="J161" i="15"/>
  <c r="I93" i="15"/>
  <c r="J93" i="15"/>
  <c r="J59" i="15"/>
  <c r="J101" i="15"/>
  <c r="J97" i="15"/>
  <c r="J113" i="15"/>
  <c r="I113" i="15"/>
  <c r="J47" i="15"/>
  <c r="J78" i="15"/>
  <c r="J26" i="15"/>
  <c r="J67" i="15"/>
  <c r="I67" i="15"/>
  <c r="L67" i="15" s="1"/>
  <c r="K596" i="15"/>
  <c r="I596" i="15"/>
  <c r="K580" i="15"/>
  <c r="I580" i="15"/>
  <c r="K564" i="15"/>
  <c r="I564" i="15"/>
  <c r="K548" i="15"/>
  <c r="I548" i="15"/>
  <c r="K532" i="15"/>
  <c r="I532" i="15"/>
  <c r="K516" i="15"/>
  <c r="I516" i="15"/>
  <c r="K500" i="15"/>
  <c r="I500" i="15"/>
  <c r="K484" i="15"/>
  <c r="I484" i="15"/>
  <c r="L484" i="15" s="1"/>
  <c r="K468" i="15"/>
  <c r="I468" i="15"/>
  <c r="L468" i="15" s="1"/>
  <c r="K452" i="15"/>
  <c r="I452" i="15"/>
  <c r="L452" i="15" s="1"/>
  <c r="K436" i="15"/>
  <c r="I436" i="15"/>
  <c r="K420" i="15"/>
  <c r="I420" i="15"/>
  <c r="K404" i="15"/>
  <c r="I404" i="15"/>
  <c r="L404" i="15" s="1"/>
  <c r="K388" i="15"/>
  <c r="K372" i="15"/>
  <c r="I372" i="15"/>
  <c r="K356" i="15"/>
  <c r="I356" i="15"/>
  <c r="K340" i="15"/>
  <c r="I340" i="15"/>
  <c r="K324" i="15"/>
  <c r="I324" i="15"/>
  <c r="K308" i="15"/>
  <c r="I355" i="15"/>
  <c r="J592" i="15"/>
  <c r="J576" i="15"/>
  <c r="J560" i="15"/>
  <c r="J544" i="15"/>
  <c r="J528" i="15"/>
  <c r="J512" i="15"/>
  <c r="J496" i="15"/>
  <c r="J480" i="15"/>
  <c r="J464" i="15"/>
  <c r="J448" i="15"/>
  <c r="J432" i="15"/>
  <c r="J416" i="15"/>
  <c r="J400" i="15"/>
  <c r="J384" i="15"/>
  <c r="J368" i="15"/>
  <c r="J352" i="15"/>
  <c r="J336" i="15"/>
  <c r="J320" i="15"/>
  <c r="J304" i="15"/>
  <c r="J123" i="15"/>
  <c r="J254" i="15"/>
  <c r="J95" i="15"/>
  <c r="J40" i="15"/>
  <c r="J158" i="15"/>
  <c r="J208" i="15"/>
  <c r="J192" i="15"/>
  <c r="J240" i="15"/>
  <c r="J160" i="15"/>
  <c r="J144" i="15"/>
  <c r="J128" i="15"/>
  <c r="J4" i="15"/>
  <c r="J99" i="15"/>
  <c r="J80" i="15"/>
  <c r="J145" i="15"/>
  <c r="J255" i="15"/>
  <c r="J190" i="15"/>
  <c r="J17" i="15"/>
  <c r="K595" i="15"/>
  <c r="I595" i="15"/>
  <c r="L595" i="15" s="1"/>
  <c r="K579" i="15"/>
  <c r="I579" i="15"/>
  <c r="K563" i="15"/>
  <c r="I563" i="15"/>
  <c r="K547" i="15"/>
  <c r="I547" i="15"/>
  <c r="K531" i="15"/>
  <c r="I531" i="15"/>
  <c r="K515" i="15"/>
  <c r="I515" i="15"/>
  <c r="I499" i="15"/>
  <c r="K499" i="15"/>
  <c r="I483" i="15"/>
  <c r="K483" i="15"/>
  <c r="K467" i="15"/>
  <c r="I467" i="15"/>
  <c r="K451" i="15"/>
  <c r="I451" i="15"/>
  <c r="K435" i="15"/>
  <c r="I435" i="15"/>
  <c r="K419" i="15"/>
  <c r="I419" i="15"/>
  <c r="K403" i="15"/>
  <c r="I403" i="15"/>
  <c r="I387" i="15"/>
  <c r="K387" i="15"/>
  <c r="K371" i="15"/>
  <c r="I371" i="15"/>
  <c r="I327" i="15"/>
  <c r="E14" i="14"/>
  <c r="H9" i="14"/>
  <c r="L586" i="15"/>
  <c r="L330" i="15"/>
  <c r="F241" i="15"/>
  <c r="F229" i="15"/>
  <c r="F36" i="15"/>
  <c r="F234" i="15"/>
  <c r="F112" i="15"/>
  <c r="F202" i="15"/>
  <c r="L202" i="15" s="1"/>
  <c r="F186" i="15"/>
  <c r="F210" i="15"/>
  <c r="L210" i="15" s="1"/>
  <c r="F154" i="15"/>
  <c r="F138" i="15"/>
  <c r="F261" i="15"/>
  <c r="F58" i="15"/>
  <c r="F3" i="15"/>
  <c r="L3" i="15" s="1"/>
  <c r="F84" i="15"/>
  <c r="F42" i="15"/>
  <c r="F146" i="15"/>
  <c r="F32" i="15"/>
  <c r="J591" i="15"/>
  <c r="J575" i="15"/>
  <c r="J559" i="15"/>
  <c r="J543" i="15"/>
  <c r="J511" i="15"/>
  <c r="J495" i="15"/>
  <c r="J479" i="15"/>
  <c r="J463" i="15"/>
  <c r="J447" i="15"/>
  <c r="J431" i="15"/>
  <c r="J415" i="15"/>
  <c r="J399" i="15"/>
  <c r="J383" i="15"/>
  <c r="J367" i="15"/>
  <c r="J351" i="15"/>
  <c r="J335" i="15"/>
  <c r="J319" i="15"/>
  <c r="J81" i="15"/>
  <c r="J287" i="15"/>
  <c r="J16" i="15"/>
  <c r="J269" i="15"/>
  <c r="J239" i="15"/>
  <c r="J200" i="15"/>
  <c r="J207" i="15"/>
  <c r="J191" i="15"/>
  <c r="J175" i="15"/>
  <c r="J159" i="15"/>
  <c r="J143" i="15"/>
  <c r="J75" i="15"/>
  <c r="J111" i="15"/>
  <c r="K482" i="15"/>
  <c r="I450" i="15"/>
  <c r="I12" i="15"/>
  <c r="E4" i="14"/>
  <c r="H3" i="14"/>
  <c r="K3" i="14" s="1"/>
  <c r="F585" i="15"/>
  <c r="F569" i="15"/>
  <c r="L569" i="15" s="1"/>
  <c r="F553" i="15"/>
  <c r="L553" i="15" s="1"/>
  <c r="F537" i="15"/>
  <c r="F521" i="15"/>
  <c r="F505" i="15"/>
  <c r="F489" i="15"/>
  <c r="F473" i="15"/>
  <c r="F457" i="15"/>
  <c r="F441" i="15"/>
  <c r="F425" i="15"/>
  <c r="F409" i="15"/>
  <c r="F393" i="15"/>
  <c r="F377" i="15"/>
  <c r="F361" i="15"/>
  <c r="F345" i="15"/>
  <c r="F329" i="15"/>
  <c r="F313" i="15"/>
  <c r="F286" i="15"/>
  <c r="F251" i="15"/>
  <c r="F218" i="15"/>
  <c r="F233" i="15"/>
  <c r="F250" i="15"/>
  <c r="F201" i="15"/>
  <c r="F185" i="15"/>
  <c r="F153" i="15"/>
  <c r="F137" i="15"/>
  <c r="F25" i="15"/>
  <c r="F267" i="15"/>
  <c r="F89" i="15"/>
  <c r="F73" i="15"/>
  <c r="F173" i="15"/>
  <c r="F41" i="15"/>
  <c r="F199" i="15"/>
  <c r="F289" i="15"/>
  <c r="J590" i="15"/>
  <c r="J574" i="15"/>
  <c r="J558" i="15"/>
  <c r="J542" i="15"/>
  <c r="J526" i="15"/>
  <c r="J510" i="15"/>
  <c r="J494" i="15"/>
  <c r="J478" i="15"/>
  <c r="J462" i="15"/>
  <c r="J446" i="15"/>
  <c r="I446" i="15"/>
  <c r="J430" i="15"/>
  <c r="J414" i="15"/>
  <c r="J398" i="15"/>
  <c r="J382" i="15"/>
  <c r="J366" i="15"/>
  <c r="J350" i="15"/>
  <c r="J56" i="15"/>
  <c r="K529" i="15"/>
  <c r="E11" i="14"/>
  <c r="K11" i="14" s="1"/>
  <c r="I13" i="14"/>
  <c r="H5" i="14"/>
  <c r="K5" i="14" s="1"/>
  <c r="F57" i="15"/>
  <c r="F24" i="15"/>
  <c r="F8" i="15"/>
  <c r="J589" i="15"/>
  <c r="J573" i="15"/>
  <c r="J557" i="15"/>
  <c r="J541" i="15"/>
  <c r="J525" i="15"/>
  <c r="J509" i="15"/>
  <c r="J493" i="15"/>
  <c r="J477" i="15"/>
  <c r="J461" i="15"/>
  <c r="J445" i="15"/>
  <c r="J429" i="15"/>
  <c r="J413" i="15"/>
  <c r="J397" i="15"/>
  <c r="J381" i="15"/>
  <c r="J365" i="15"/>
  <c r="J349" i="15"/>
  <c r="J333" i="15"/>
  <c r="J317" i="15"/>
  <c r="J301" i="15"/>
  <c r="J285" i="15"/>
  <c r="J44" i="15"/>
  <c r="J142" i="15"/>
  <c r="I142" i="15"/>
  <c r="J237" i="15"/>
  <c r="J221" i="15"/>
  <c r="J205" i="15"/>
  <c r="J189" i="15"/>
  <c r="J281" i="15"/>
  <c r="J157" i="15"/>
  <c r="J141" i="15"/>
  <c r="J116" i="15"/>
  <c r="J292" i="15"/>
  <c r="J270" i="15"/>
  <c r="J77" i="15"/>
  <c r="J33" i="15"/>
  <c r="J45" i="15"/>
  <c r="J29" i="15"/>
  <c r="J13" i="15"/>
  <c r="K592" i="15"/>
  <c r="I592" i="15"/>
  <c r="K576" i="15"/>
  <c r="I576" i="15"/>
  <c r="K560" i="15"/>
  <c r="I560" i="15"/>
  <c r="K544" i="15"/>
  <c r="I544" i="15"/>
  <c r="K528" i="15"/>
  <c r="I528" i="15"/>
  <c r="K512" i="15"/>
  <c r="I512" i="15"/>
  <c r="K496" i="15"/>
  <c r="I496" i="15"/>
  <c r="K480" i="15"/>
  <c r="I480" i="15"/>
  <c r="K464" i="15"/>
  <c r="I464" i="15"/>
  <c r="K448" i="15"/>
  <c r="I448" i="15"/>
  <c r="K432" i="15"/>
  <c r="I432" i="15"/>
  <c r="K416" i="15"/>
  <c r="I416" i="15"/>
  <c r="K400" i="15"/>
  <c r="I400" i="15"/>
  <c r="K384" i="15"/>
  <c r="I384" i="15"/>
  <c r="K368" i="15"/>
  <c r="I368" i="15"/>
  <c r="L368" i="15" s="1"/>
  <c r="K352" i="15"/>
  <c r="I352" i="15"/>
  <c r="K336" i="15"/>
  <c r="I336" i="15"/>
  <c r="K320" i="15"/>
  <c r="I320" i="15"/>
  <c r="K304" i="15"/>
  <c r="I304" i="15"/>
  <c r="K123" i="15"/>
  <c r="I123" i="15"/>
  <c r="K254" i="15"/>
  <c r="I254" i="15"/>
  <c r="K95" i="15"/>
  <c r="I95" i="15"/>
  <c r="K40" i="15"/>
  <c r="I40" i="15"/>
  <c r="K158" i="15"/>
  <c r="I158" i="15"/>
  <c r="K208" i="15"/>
  <c r="I208" i="15"/>
  <c r="K192" i="15"/>
  <c r="I192" i="15"/>
  <c r="K240" i="15"/>
  <c r="I240" i="15"/>
  <c r="I160" i="15"/>
  <c r="K160" i="15"/>
  <c r="I144" i="15"/>
  <c r="K144" i="15"/>
  <c r="I128" i="15"/>
  <c r="L128" i="15" s="1"/>
  <c r="K128" i="15"/>
  <c r="I4" i="15"/>
  <c r="K4" i="15"/>
  <c r="I99" i="15"/>
  <c r="K99" i="15"/>
  <c r="I80" i="15"/>
  <c r="K80" i="15"/>
  <c r="I145" i="15"/>
  <c r="K145" i="15"/>
  <c r="I255" i="15"/>
  <c r="K255" i="15"/>
  <c r="I190" i="15"/>
  <c r="K190" i="15"/>
  <c r="I17" i="15"/>
  <c r="K17" i="15"/>
  <c r="I221" i="15"/>
  <c r="E6" i="14"/>
  <c r="I9" i="14"/>
  <c r="H14" i="14"/>
  <c r="F583" i="15"/>
  <c r="F567" i="15"/>
  <c r="F551" i="15"/>
  <c r="F535" i="15"/>
  <c r="F519" i="15"/>
  <c r="F503" i="15"/>
  <c r="F487" i="15"/>
  <c r="F471" i="15"/>
  <c r="L471" i="15" s="1"/>
  <c r="F455" i="15"/>
  <c r="F439" i="15"/>
  <c r="F423" i="15"/>
  <c r="F407" i="15"/>
  <c r="F391" i="15"/>
  <c r="F375" i="15"/>
  <c r="F359" i="15"/>
  <c r="F343" i="15"/>
  <c r="F327" i="15"/>
  <c r="F311" i="15"/>
  <c r="F295" i="15"/>
  <c r="F282" i="15"/>
  <c r="F263" i="15"/>
  <c r="F247" i="15"/>
  <c r="F257" i="15"/>
  <c r="F68" i="15"/>
  <c r="F271" i="15"/>
  <c r="F183" i="15"/>
  <c r="F167" i="15"/>
  <c r="F135" i="15"/>
  <c r="F92" i="15"/>
  <c r="F121" i="15"/>
  <c r="F90" i="15"/>
  <c r="F71" i="15"/>
  <c r="F55" i="15"/>
  <c r="F11" i="15"/>
  <c r="F7" i="15"/>
  <c r="J588" i="15"/>
  <c r="J572" i="15"/>
  <c r="J556" i="15"/>
  <c r="J540" i="15"/>
  <c r="J524" i="15"/>
  <c r="J508" i="15"/>
  <c r="J492" i="15"/>
  <c r="J476" i="15"/>
  <c r="J460" i="15"/>
  <c r="J444" i="15"/>
  <c r="J428" i="15"/>
  <c r="J412" i="15"/>
  <c r="J396" i="15"/>
  <c r="J380" i="15"/>
  <c r="J364" i="15"/>
  <c r="J348" i="15"/>
  <c r="J332" i="15"/>
  <c r="J316" i="15"/>
  <c r="J300" i="15"/>
  <c r="J284" i="15"/>
  <c r="J131" i="15"/>
  <c r="J252" i="15"/>
  <c r="E13" i="14"/>
  <c r="I3" i="14"/>
  <c r="I11" i="14"/>
  <c r="F2" i="15"/>
  <c r="L2" i="15" s="1"/>
  <c r="F582" i="15"/>
  <c r="F566" i="15"/>
  <c r="F550" i="15"/>
  <c r="F534" i="15"/>
  <c r="F518" i="15"/>
  <c r="F502" i="15"/>
  <c r="F486" i="15"/>
  <c r="F470" i="15"/>
  <c r="F454" i="15"/>
  <c r="F438" i="15"/>
  <c r="F422" i="15"/>
  <c r="F406" i="15"/>
  <c r="F390" i="15"/>
  <c r="F374" i="15"/>
  <c r="F358" i="15"/>
  <c r="F342" i="15"/>
  <c r="F326" i="15"/>
  <c r="F310" i="15"/>
  <c r="F106" i="15"/>
  <c r="F296" i="15"/>
  <c r="F262" i="15"/>
  <c r="F246" i="15"/>
  <c r="F76" i="15"/>
  <c r="F268" i="15"/>
  <c r="F198" i="15"/>
  <c r="F182" i="15"/>
  <c r="F166" i="15"/>
  <c r="F150" i="15"/>
  <c r="F134" i="15"/>
  <c r="F118" i="15"/>
  <c r="F217" i="15"/>
  <c r="F86" i="15"/>
  <c r="F23" i="15"/>
  <c r="F54" i="15"/>
  <c r="F264" i="15"/>
  <c r="F39" i="15"/>
  <c r="F214" i="15"/>
  <c r="J587" i="15"/>
  <c r="J571" i="15"/>
  <c r="J555" i="15"/>
  <c r="J539" i="15"/>
  <c r="J523" i="15"/>
  <c r="J507" i="15"/>
  <c r="J491" i="15"/>
  <c r="J475" i="15"/>
  <c r="J459" i="15"/>
  <c r="J443" i="15"/>
  <c r="J427" i="15"/>
  <c r="J411" i="15"/>
  <c r="J395" i="15"/>
  <c r="J379" i="15"/>
  <c r="J363" i="15"/>
  <c r="J347" i="15"/>
  <c r="J331" i="15"/>
  <c r="J315" i="15"/>
  <c r="J272" i="15"/>
  <c r="J283" i="15"/>
  <c r="J62" i="15"/>
  <c r="J122" i="15"/>
  <c r="J103" i="15"/>
  <c r="J219" i="15"/>
  <c r="J203" i="15"/>
  <c r="J187" i="15"/>
  <c r="J171" i="15"/>
  <c r="I292" i="15"/>
  <c r="J258" i="15"/>
  <c r="J242" i="15"/>
  <c r="J298" i="15"/>
  <c r="J35" i="15"/>
  <c r="J194" i="15"/>
  <c r="J178" i="15"/>
  <c r="J253" i="15"/>
  <c r="J162" i="15"/>
  <c r="J130" i="15"/>
  <c r="J114" i="15"/>
  <c r="J98" i="15"/>
  <c r="J82" i="15"/>
  <c r="J72" i="15"/>
  <c r="J50" i="15"/>
  <c r="J224" i="15"/>
  <c r="J18" i="15"/>
  <c r="K597" i="15"/>
  <c r="I597" i="15"/>
  <c r="K581" i="15"/>
  <c r="I565" i="15"/>
  <c r="K565" i="15"/>
  <c r="K549" i="15"/>
  <c r="K533" i="15"/>
  <c r="I533" i="15"/>
  <c r="K517" i="15"/>
  <c r="K501" i="15"/>
  <c r="I501" i="15"/>
  <c r="K485" i="15"/>
  <c r="I485" i="15"/>
  <c r="K469" i="15"/>
  <c r="I453" i="15"/>
  <c r="L453" i="15" s="1"/>
  <c r="I437" i="15"/>
  <c r="K437" i="15"/>
  <c r="K421" i="15"/>
  <c r="I421" i="15"/>
  <c r="K405" i="15"/>
  <c r="I405" i="15"/>
  <c r="K389" i="15"/>
  <c r="I389" i="15"/>
  <c r="K373" i="15"/>
  <c r="I373" i="15"/>
  <c r="K357" i="15"/>
  <c r="I357" i="15"/>
  <c r="K341" i="15"/>
  <c r="I341" i="15"/>
  <c r="I325" i="15"/>
  <c r="K325" i="15"/>
  <c r="K309" i="15"/>
  <c r="I309" i="15"/>
  <c r="K293" i="15"/>
  <c r="I293" i="15"/>
  <c r="K9" i="15"/>
  <c r="I70" i="15"/>
  <c r="L70" i="15" s="1"/>
  <c r="K70" i="15"/>
  <c r="K65" i="15"/>
  <c r="I65" i="15"/>
  <c r="K226" i="15"/>
  <c r="I226" i="15"/>
  <c r="L226" i="15" s="1"/>
  <c r="K288" i="15"/>
  <c r="I288" i="15"/>
  <c r="I197" i="15"/>
  <c r="K197" i="15"/>
  <c r="K181" i="15"/>
  <c r="I181" i="15"/>
  <c r="I213" i="15"/>
  <c r="K313" i="15"/>
  <c r="I537" i="15"/>
  <c r="K185" i="15"/>
  <c r="J105" i="15"/>
  <c r="J79" i="15"/>
  <c r="J278" i="15"/>
  <c r="J96" i="15"/>
  <c r="J31" i="15"/>
  <c r="J15" i="15"/>
  <c r="K594" i="15"/>
  <c r="I594" i="15"/>
  <c r="K578" i="15"/>
  <c r="I578" i="15"/>
  <c r="L578" i="15" s="1"/>
  <c r="K562" i="15"/>
  <c r="K546" i="15"/>
  <c r="I546" i="15"/>
  <c r="K530" i="15"/>
  <c r="I530" i="15"/>
  <c r="K514" i="15"/>
  <c r="I514" i="15"/>
  <c r="K498" i="15"/>
  <c r="I498" i="15"/>
  <c r="K466" i="15"/>
  <c r="I466" i="15"/>
  <c r="K450" i="15"/>
  <c r="I434" i="15"/>
  <c r="L434" i="15" s="1"/>
  <c r="K434" i="15"/>
  <c r="K418" i="15"/>
  <c r="I418" i="15"/>
  <c r="L418" i="15" s="1"/>
  <c r="K402" i="15"/>
  <c r="I386" i="15"/>
  <c r="K386" i="15"/>
  <c r="K370" i="15"/>
  <c r="I370" i="15"/>
  <c r="K354" i="15"/>
  <c r="K338" i="15"/>
  <c r="I322" i="15"/>
  <c r="K12" i="15"/>
  <c r="I238" i="15"/>
  <c r="I242" i="15"/>
  <c r="K298" i="15"/>
  <c r="I98" i="15"/>
  <c r="I224" i="15"/>
  <c r="I529" i="15"/>
  <c r="J334" i="15"/>
  <c r="J318" i="15"/>
  <c r="J302" i="15"/>
  <c r="J28" i="15"/>
  <c r="J22" i="15"/>
  <c r="J63" i="15"/>
  <c r="J180" i="15"/>
  <c r="J222" i="15"/>
  <c r="J206" i="15"/>
  <c r="J231" i="15"/>
  <c r="J174" i="15"/>
  <c r="J61" i="15"/>
  <c r="J211" i="15"/>
  <c r="J126" i="15"/>
  <c r="J110" i="15"/>
  <c r="J94" i="15"/>
  <c r="J20" i="15"/>
  <c r="J120" i="15"/>
  <c r="J46" i="15"/>
  <c r="J30" i="15"/>
  <c r="K593" i="15"/>
  <c r="I593" i="15"/>
  <c r="K577" i="15"/>
  <c r="I577" i="15"/>
  <c r="K561" i="15"/>
  <c r="I545" i="15"/>
  <c r="K545" i="15"/>
  <c r="K513" i="15"/>
  <c r="I513" i="15"/>
  <c r="L513" i="15" s="1"/>
  <c r="K497" i="15"/>
  <c r="K481" i="15"/>
  <c r="I481" i="15"/>
  <c r="K465" i="15"/>
  <c r="I465" i="15"/>
  <c r="K449" i="15"/>
  <c r="K433" i="15"/>
  <c r="I433" i="15"/>
  <c r="I417" i="15"/>
  <c r="I385" i="15"/>
  <c r="I369" i="15"/>
  <c r="K87" i="15"/>
  <c r="I97" i="15"/>
  <c r="I26" i="15"/>
  <c r="I222" i="15"/>
  <c r="J236" i="15"/>
  <c r="J129" i="15"/>
  <c r="J204" i="15"/>
  <c r="J188" i="15"/>
  <c r="J172" i="15"/>
  <c r="J156" i="15"/>
  <c r="J140" i="15"/>
  <c r="J14" i="15"/>
  <c r="J249" i="15"/>
  <c r="J303" i="15"/>
  <c r="J125" i="15"/>
  <c r="J215" i="15"/>
  <c r="J104" i="15"/>
  <c r="J297" i="15"/>
  <c r="J277" i="15"/>
  <c r="K591" i="15"/>
  <c r="I591" i="15"/>
  <c r="K575" i="15"/>
  <c r="I575" i="15"/>
  <c r="L575" i="15" s="1"/>
  <c r="K559" i="15"/>
  <c r="I559" i="15"/>
  <c r="K543" i="15"/>
  <c r="I543" i="15"/>
  <c r="K527" i="15"/>
  <c r="I527" i="15"/>
  <c r="K511" i="15"/>
  <c r="I511" i="15"/>
  <c r="K495" i="15"/>
  <c r="I495" i="15"/>
  <c r="K479" i="15"/>
  <c r="I479" i="15"/>
  <c r="L479" i="15" s="1"/>
  <c r="K463" i="15"/>
  <c r="I463" i="15"/>
  <c r="L463" i="15" s="1"/>
  <c r="K447" i="15"/>
  <c r="I447" i="15"/>
  <c r="L447" i="15" s="1"/>
  <c r="K431" i="15"/>
  <c r="I431" i="15"/>
  <c r="K415" i="15"/>
  <c r="I415" i="15"/>
  <c r="K399" i="15"/>
  <c r="I399" i="15"/>
  <c r="K383" i="15"/>
  <c r="I383" i="15"/>
  <c r="K367" i="15"/>
  <c r="I367" i="15"/>
  <c r="K351" i="15"/>
  <c r="I351" i="15"/>
  <c r="K335" i="15"/>
  <c r="I335" i="15"/>
  <c r="K319" i="15"/>
  <c r="I319" i="15"/>
  <c r="L319" i="15" s="1"/>
  <c r="K81" i="15"/>
  <c r="I81" i="15"/>
  <c r="K287" i="15"/>
  <c r="I287" i="15"/>
  <c r="K16" i="15"/>
  <c r="I16" i="15"/>
  <c r="K269" i="15"/>
  <c r="I269" i="15"/>
  <c r="K239" i="15"/>
  <c r="I239" i="15"/>
  <c r="K200" i="15"/>
  <c r="I200" i="15"/>
  <c r="L200" i="15" s="1"/>
  <c r="K207" i="15"/>
  <c r="I207" i="15"/>
  <c r="L207" i="15" s="1"/>
  <c r="K191" i="15"/>
  <c r="I191" i="15"/>
  <c r="K175" i="15"/>
  <c r="I175" i="15"/>
  <c r="K159" i="15"/>
  <c r="I159" i="15"/>
  <c r="K143" i="15"/>
  <c r="I143" i="15"/>
  <c r="K75" i="15"/>
  <c r="I75" i="15"/>
  <c r="K111" i="15"/>
  <c r="I111" i="15"/>
  <c r="K105" i="15"/>
  <c r="I105" i="15"/>
  <c r="K79" i="15"/>
  <c r="I79" i="15"/>
  <c r="L79" i="15" s="1"/>
  <c r="K278" i="15"/>
  <c r="I278" i="15"/>
  <c r="K96" i="15"/>
  <c r="I96" i="15"/>
  <c r="K31" i="15"/>
  <c r="I31" i="15"/>
  <c r="K15" i="15"/>
  <c r="I15" i="15"/>
  <c r="I215" i="15"/>
  <c r="J155" i="15"/>
  <c r="J139" i="15"/>
  <c r="J21" i="15"/>
  <c r="J107" i="15"/>
  <c r="J91" i="15"/>
  <c r="J248" i="15"/>
  <c r="J66" i="15"/>
  <c r="J43" i="15"/>
  <c r="J290" i="15"/>
  <c r="J119" i="15"/>
  <c r="K590" i="15"/>
  <c r="K574" i="15"/>
  <c r="I574" i="15"/>
  <c r="K558" i="15"/>
  <c r="I558" i="15"/>
  <c r="K542" i="15"/>
  <c r="I542" i="15"/>
  <c r="K526" i="15"/>
  <c r="I526" i="15"/>
  <c r="K510" i="15"/>
  <c r="I510" i="15"/>
  <c r="K494" i="15"/>
  <c r="K478" i="15"/>
  <c r="I478" i="15"/>
  <c r="K462" i="15"/>
  <c r="I462" i="15"/>
  <c r="K446" i="15"/>
  <c r="K430" i="15"/>
  <c r="I430" i="15"/>
  <c r="K414" i="15"/>
  <c r="I414" i="15"/>
  <c r="K398" i="15"/>
  <c r="I398" i="15"/>
  <c r="K382" i="15"/>
  <c r="I382" i="15"/>
  <c r="K366" i="15"/>
  <c r="I366" i="15"/>
  <c r="K350" i="15"/>
  <c r="I350" i="15"/>
  <c r="L350" i="15" s="1"/>
  <c r="K334" i="15"/>
  <c r="I334" i="15"/>
  <c r="I318" i="15"/>
  <c r="I28" i="15"/>
  <c r="I22" i="15"/>
  <c r="L22" i="15" s="1"/>
  <c r="I63" i="15"/>
  <c r="I180" i="15"/>
  <c r="I206" i="15"/>
  <c r="I174" i="15"/>
  <c r="I211" i="15"/>
  <c r="I46" i="15"/>
  <c r="I56" i="15"/>
  <c r="I590" i="15"/>
  <c r="J522" i="15"/>
  <c r="J506" i="15"/>
  <c r="J490" i="15"/>
  <c r="J474" i="15"/>
  <c r="J458" i="15"/>
  <c r="J442" i="15"/>
  <c r="J426" i="15"/>
  <c r="J410" i="15"/>
  <c r="J394" i="15"/>
  <c r="J378" i="15"/>
  <c r="J362" i="15"/>
  <c r="J346" i="15"/>
  <c r="J330" i="15"/>
  <c r="J266" i="15"/>
  <c r="J229" i="15"/>
  <c r="J36" i="15"/>
  <c r="J234" i="15"/>
  <c r="J112" i="15"/>
  <c r="J202" i="15"/>
  <c r="J210" i="15"/>
  <c r="J154" i="15"/>
  <c r="J138" i="15"/>
  <c r="J127" i="15"/>
  <c r="J261" i="15"/>
  <c r="J58" i="15"/>
  <c r="J3" i="15"/>
  <c r="J84" i="15"/>
  <c r="J42" i="15"/>
  <c r="J146" i="15"/>
  <c r="J32" i="15"/>
  <c r="K589" i="15"/>
  <c r="I589" i="15"/>
  <c r="I573" i="15"/>
  <c r="K573" i="15"/>
  <c r="K557" i="15"/>
  <c r="I557" i="15"/>
  <c r="K541" i="15"/>
  <c r="I525" i="15"/>
  <c r="K525" i="15"/>
  <c r="K509" i="15"/>
  <c r="I509" i="15"/>
  <c r="K493" i="15"/>
  <c r="K477" i="15"/>
  <c r="I477" i="15"/>
  <c r="K461" i="15"/>
  <c r="I461" i="15"/>
  <c r="K445" i="15"/>
  <c r="I445" i="15"/>
  <c r="K429" i="15"/>
  <c r="I429" i="15"/>
  <c r="K413" i="15"/>
  <c r="I413" i="15"/>
  <c r="K397" i="15"/>
  <c r="I397" i="15"/>
  <c r="K381" i="15"/>
  <c r="I381" i="15"/>
  <c r="K365" i="15"/>
  <c r="K349" i="15"/>
  <c r="I349" i="15"/>
  <c r="K333" i="15"/>
  <c r="I333" i="15"/>
  <c r="K317" i="15"/>
  <c r="I317" i="15"/>
  <c r="K301" i="15"/>
  <c r="K285" i="15"/>
  <c r="I285" i="15"/>
  <c r="K44" i="15"/>
  <c r="I44" i="15"/>
  <c r="K142" i="15"/>
  <c r="K237" i="15"/>
  <c r="I237" i="15"/>
  <c r="K221" i="15"/>
  <c r="K205" i="15"/>
  <c r="I205" i="15"/>
  <c r="K189" i="15"/>
  <c r="K281" i="15"/>
  <c r="I281" i="15"/>
  <c r="K157" i="15"/>
  <c r="I157" i="15"/>
  <c r="K141" i="15"/>
  <c r="I141" i="15"/>
  <c r="K116" i="15"/>
  <c r="I116" i="15"/>
  <c r="K292" i="15"/>
  <c r="K270" i="15"/>
  <c r="I270" i="15"/>
  <c r="K77" i="15"/>
  <c r="I77" i="15"/>
  <c r="K33" i="15"/>
  <c r="I33" i="15"/>
  <c r="K45" i="15"/>
  <c r="I45" i="15"/>
  <c r="K29" i="15"/>
  <c r="I29" i="15"/>
  <c r="K13" i="15"/>
  <c r="I13" i="15"/>
  <c r="I497" i="15"/>
  <c r="L497" i="15" s="1"/>
  <c r="I231" i="15"/>
  <c r="J569" i="15"/>
  <c r="J553" i="15"/>
  <c r="J537" i="15"/>
  <c r="J521" i="15"/>
  <c r="J505" i="15"/>
  <c r="J489" i="15"/>
  <c r="J473" i="15"/>
  <c r="J457" i="15"/>
  <c r="J441" i="15"/>
  <c r="J425" i="15"/>
  <c r="J409" i="15"/>
  <c r="J393" i="15"/>
  <c r="J377" i="15"/>
  <c r="J345" i="15"/>
  <c r="J329" i="15"/>
  <c r="J313" i="15"/>
  <c r="J220" i="15"/>
  <c r="J251" i="15"/>
  <c r="J218" i="15"/>
  <c r="J233" i="15"/>
  <c r="J250" i="15"/>
  <c r="J201" i="15"/>
  <c r="J185" i="15"/>
  <c r="J169" i="15"/>
  <c r="J153" i="15"/>
  <c r="J137" i="15"/>
  <c r="J25" i="15"/>
  <c r="J267" i="15"/>
  <c r="J89" i="15"/>
  <c r="J73" i="15"/>
  <c r="J173" i="15"/>
  <c r="J41" i="15"/>
  <c r="J199" i="15"/>
  <c r="J289" i="15"/>
  <c r="K588" i="15"/>
  <c r="I588" i="15"/>
  <c r="L588" i="15" s="1"/>
  <c r="K572" i="15"/>
  <c r="I572" i="15"/>
  <c r="K556" i="15"/>
  <c r="I556" i="15"/>
  <c r="K540" i="15"/>
  <c r="I540" i="15"/>
  <c r="K524" i="15"/>
  <c r="I524" i="15"/>
  <c r="K508" i="15"/>
  <c r="I508" i="15"/>
  <c r="I140" i="15"/>
  <c r="I277" i="15"/>
  <c r="I494" i="15"/>
  <c r="I402" i="15"/>
  <c r="I302" i="15"/>
  <c r="I189" i="15"/>
  <c r="J568" i="15"/>
  <c r="J552" i="15"/>
  <c r="J536" i="15"/>
  <c r="J520" i="15"/>
  <c r="J504" i="15"/>
  <c r="J488" i="15"/>
  <c r="J472" i="15"/>
  <c r="J456" i="15"/>
  <c r="J440" i="15"/>
  <c r="J424" i="15"/>
  <c r="J408" i="15"/>
  <c r="J392" i="15"/>
  <c r="J376" i="15"/>
  <c r="J360" i="15"/>
  <c r="J344" i="15"/>
  <c r="J328" i="15"/>
  <c r="J312" i="15"/>
  <c r="J5" i="15"/>
  <c r="J299" i="15"/>
  <c r="J108" i="15"/>
  <c r="J88" i="15"/>
  <c r="J232" i="15"/>
  <c r="J216" i="15"/>
  <c r="J38" i="15"/>
  <c r="J184" i="15"/>
  <c r="J168" i="15"/>
  <c r="J152" i="15"/>
  <c r="J136" i="15"/>
  <c r="J48" i="15"/>
  <c r="J279" i="15"/>
  <c r="J265" i="15"/>
  <c r="J230" i="15"/>
  <c r="J275" i="15"/>
  <c r="J57" i="15"/>
  <c r="J24" i="15"/>
  <c r="J8" i="15"/>
  <c r="K587" i="15"/>
  <c r="I587" i="15"/>
  <c r="K571" i="15"/>
  <c r="I571" i="15"/>
  <c r="K555" i="15"/>
  <c r="I555" i="15"/>
  <c r="K539" i="15"/>
  <c r="K523" i="15"/>
  <c r="I523" i="15"/>
  <c r="K507" i="15"/>
  <c r="I507" i="15"/>
  <c r="K491" i="15"/>
  <c r="I491" i="15"/>
  <c r="K475" i="15"/>
  <c r="I475" i="15"/>
  <c r="K459" i="15"/>
  <c r="I459" i="15"/>
  <c r="K443" i="15"/>
  <c r="I443" i="15"/>
  <c r="L443" i="15" s="1"/>
  <c r="K427" i="15"/>
  <c r="I427" i="15"/>
  <c r="L427" i="15" s="1"/>
  <c r="K411" i="15"/>
  <c r="I411" i="15"/>
  <c r="K395" i="15"/>
  <c r="I395" i="15"/>
  <c r="L395" i="15" s="1"/>
  <c r="K379" i="15"/>
  <c r="I379" i="15"/>
  <c r="K363" i="15"/>
  <c r="I363" i="15"/>
  <c r="K347" i="15"/>
  <c r="I347" i="15"/>
  <c r="K331" i="15"/>
  <c r="I331" i="15"/>
  <c r="K315" i="15"/>
  <c r="I315" i="15"/>
  <c r="K272" i="15"/>
  <c r="I272" i="15"/>
  <c r="K283" i="15"/>
  <c r="I283" i="15"/>
  <c r="L283" i="15" s="1"/>
  <c r="K62" i="15"/>
  <c r="I62" i="15"/>
  <c r="K122" i="15"/>
  <c r="I122" i="15"/>
  <c r="K103" i="15"/>
  <c r="I103" i="15"/>
  <c r="K219" i="15"/>
  <c r="I219" i="15"/>
  <c r="K203" i="15"/>
  <c r="I203" i="15"/>
  <c r="K187" i="15"/>
  <c r="I187" i="15"/>
  <c r="L187" i="15" s="1"/>
  <c r="K171" i="15"/>
  <c r="I171" i="15"/>
  <c r="K155" i="15"/>
  <c r="I155" i="15"/>
  <c r="K139" i="15"/>
  <c r="I139" i="15"/>
  <c r="K21" i="15"/>
  <c r="I21" i="15"/>
  <c r="K107" i="15"/>
  <c r="I107" i="15"/>
  <c r="L107" i="15" s="1"/>
  <c r="K91" i="15"/>
  <c r="I91" i="15"/>
  <c r="L91" i="15" s="1"/>
  <c r="K248" i="15"/>
  <c r="I248" i="15"/>
  <c r="I581" i="15"/>
  <c r="I493" i="15"/>
  <c r="I301" i="15"/>
  <c r="K521" i="15"/>
  <c r="I521" i="15"/>
  <c r="L521" i="15" s="1"/>
  <c r="K505" i="15"/>
  <c r="I505" i="15"/>
  <c r="K489" i="15"/>
  <c r="I489" i="15"/>
  <c r="I473" i="15"/>
  <c r="K473" i="15"/>
  <c r="K457" i="15"/>
  <c r="I457" i="15"/>
  <c r="K441" i="15"/>
  <c r="I441" i="15"/>
  <c r="K425" i="15"/>
  <c r="I425" i="15"/>
  <c r="K409" i="15"/>
  <c r="K393" i="15"/>
  <c r="I393" i="15"/>
  <c r="K377" i="15"/>
  <c r="K361" i="15"/>
  <c r="I361" i="15"/>
  <c r="L361" i="15" s="1"/>
  <c r="K345" i="15"/>
  <c r="I345" i="15"/>
  <c r="K329" i="15"/>
  <c r="I329" i="15"/>
  <c r="L329" i="15" s="1"/>
  <c r="K220" i="15"/>
  <c r="I220" i="15"/>
  <c r="K286" i="15"/>
  <c r="I286" i="15"/>
  <c r="I251" i="15"/>
  <c r="K251" i="15"/>
  <c r="I218" i="15"/>
  <c r="L218" i="15" s="1"/>
  <c r="K218" i="15"/>
  <c r="K233" i="15"/>
  <c r="I233" i="15"/>
  <c r="K250" i="15"/>
  <c r="I250" i="15"/>
  <c r="L250" i="15" s="1"/>
  <c r="I201" i="15"/>
  <c r="K201" i="15"/>
  <c r="K169" i="15"/>
  <c r="I169" i="15"/>
  <c r="K153" i="15"/>
  <c r="K137" i="15"/>
  <c r="I137" i="15"/>
  <c r="K25" i="15"/>
  <c r="I25" i="15"/>
  <c r="K267" i="15"/>
  <c r="I267" i="15"/>
  <c r="K89" i="15"/>
  <c r="I89" i="15"/>
  <c r="L89" i="15" s="1"/>
  <c r="K73" i="15"/>
  <c r="I73" i="15"/>
  <c r="L73" i="15" s="1"/>
  <c r="K173" i="15"/>
  <c r="I173" i="15"/>
  <c r="I41" i="15"/>
  <c r="L41" i="15" s="1"/>
  <c r="K41" i="15"/>
  <c r="K199" i="15"/>
  <c r="K289" i="15"/>
  <c r="I289" i="15"/>
  <c r="I377" i="15"/>
  <c r="L377" i="15" s="1"/>
  <c r="K520" i="15"/>
  <c r="I520" i="15"/>
  <c r="K504" i="15"/>
  <c r="I504" i="15"/>
  <c r="K488" i="15"/>
  <c r="I488" i="15"/>
  <c r="L488" i="15" s="1"/>
  <c r="K472" i="15"/>
  <c r="I472" i="15"/>
  <c r="K456" i="15"/>
  <c r="K440" i="15"/>
  <c r="I440" i="15"/>
  <c r="K424" i="15"/>
  <c r="K408" i="15"/>
  <c r="I408" i="15"/>
  <c r="L408" i="15" s="1"/>
  <c r="K392" i="15"/>
  <c r="I392" i="15"/>
  <c r="L392" i="15" s="1"/>
  <c r="K376" i="15"/>
  <c r="K360" i="15"/>
  <c r="I360" i="15"/>
  <c r="K344" i="15"/>
  <c r="I344" i="15"/>
  <c r="K328" i="15"/>
  <c r="K312" i="15"/>
  <c r="K5" i="15"/>
  <c r="I5" i="15"/>
  <c r="K299" i="15"/>
  <c r="I299" i="15"/>
  <c r="K108" i="15"/>
  <c r="I108" i="15"/>
  <c r="K88" i="15"/>
  <c r="K232" i="15"/>
  <c r="K216" i="15"/>
  <c r="K38" i="15"/>
  <c r="K184" i="15"/>
  <c r="K168" i="15"/>
  <c r="K152" i="15"/>
  <c r="I152" i="15"/>
  <c r="L152" i="15" s="1"/>
  <c r="K136" i="15"/>
  <c r="I136" i="15"/>
  <c r="L136" i="15" s="1"/>
  <c r="K48" i="15"/>
  <c r="I48" i="15"/>
  <c r="L48" i="15" s="1"/>
  <c r="K279" i="15"/>
  <c r="K265" i="15"/>
  <c r="I265" i="15"/>
  <c r="K230" i="15"/>
  <c r="I230" i="15"/>
  <c r="K275" i="15"/>
  <c r="I275" i="15"/>
  <c r="K57" i="15"/>
  <c r="K24" i="15"/>
  <c r="I24" i="15"/>
  <c r="K8" i="15"/>
  <c r="I8" i="15"/>
  <c r="I562" i="15"/>
  <c r="L562" i="15" s="1"/>
  <c r="I376" i="15"/>
  <c r="I9" i="15"/>
  <c r="L9" i="15" s="1"/>
  <c r="I153" i="15"/>
  <c r="F175" i="15"/>
  <c r="F159" i="15"/>
  <c r="F143" i="15"/>
  <c r="F75" i="15"/>
  <c r="F111" i="15"/>
  <c r="F105" i="15"/>
  <c r="F278" i="15"/>
  <c r="F96" i="15"/>
  <c r="F31" i="15"/>
  <c r="F15" i="15"/>
  <c r="J596" i="15"/>
  <c r="J580" i="15"/>
  <c r="J564" i="15"/>
  <c r="J548" i="15"/>
  <c r="J532" i="15"/>
  <c r="J516" i="15"/>
  <c r="J500" i="15"/>
  <c r="J484" i="15"/>
  <c r="J468" i="15"/>
  <c r="J452" i="15"/>
  <c r="J436" i="15"/>
  <c r="J420" i="15"/>
  <c r="J404" i="15"/>
  <c r="J388" i="15"/>
  <c r="J372" i="15"/>
  <c r="J356" i="15"/>
  <c r="J340" i="15"/>
  <c r="J324" i="15"/>
  <c r="J308" i="15"/>
  <c r="J235" i="15"/>
  <c r="J276" i="15"/>
  <c r="J260" i="15"/>
  <c r="J244" i="15"/>
  <c r="J228" i="15"/>
  <c r="J212" i="15"/>
  <c r="J196" i="15"/>
  <c r="J27" i="15"/>
  <c r="J164" i="15"/>
  <c r="J148" i="15"/>
  <c r="J132" i="15"/>
  <c r="J64" i="15"/>
  <c r="J100" i="15"/>
  <c r="J291" i="15"/>
  <c r="J19" i="15"/>
  <c r="J52" i="15"/>
  <c r="J256" i="15"/>
  <c r="J109" i="15"/>
  <c r="J223" i="15"/>
  <c r="K583" i="15"/>
  <c r="K567" i="15"/>
  <c r="I567" i="15"/>
  <c r="K551" i="15"/>
  <c r="I551" i="15"/>
  <c r="K535" i="15"/>
  <c r="I535" i="15"/>
  <c r="K519" i="15"/>
  <c r="I519" i="15"/>
  <c r="K503" i="15"/>
  <c r="K487" i="15"/>
  <c r="I487" i="15"/>
  <c r="K471" i="15"/>
  <c r="K455" i="15"/>
  <c r="I455" i="15"/>
  <c r="K439" i="15"/>
  <c r="I439" i="15"/>
  <c r="K423" i="15"/>
  <c r="K407" i="15"/>
  <c r="I407" i="15"/>
  <c r="K391" i="15"/>
  <c r="I391" i="15"/>
  <c r="L391" i="15" s="1"/>
  <c r="K375" i="15"/>
  <c r="K359" i="15"/>
  <c r="I359" i="15"/>
  <c r="L359" i="15" s="1"/>
  <c r="K343" i="15"/>
  <c r="I343" i="15"/>
  <c r="K327" i="15"/>
  <c r="K311" i="15"/>
  <c r="I311" i="15"/>
  <c r="K295" i="15"/>
  <c r="I295" i="15"/>
  <c r="K282" i="15"/>
  <c r="I282" i="15"/>
  <c r="K263" i="15"/>
  <c r="I263" i="15"/>
  <c r="K247" i="15"/>
  <c r="K257" i="15"/>
  <c r="I257" i="15"/>
  <c r="K68" i="15"/>
  <c r="I68" i="15"/>
  <c r="K271" i="15"/>
  <c r="I271" i="15"/>
  <c r="K183" i="15"/>
  <c r="I183" i="15"/>
  <c r="I167" i="15"/>
  <c r="K167" i="15"/>
  <c r="I151" i="15"/>
  <c r="K151" i="15"/>
  <c r="I135" i="15"/>
  <c r="K135" i="15"/>
  <c r="I92" i="15"/>
  <c r="L92" i="15" s="1"/>
  <c r="K92" i="15"/>
  <c r="I121" i="15"/>
  <c r="K121" i="15"/>
  <c r="I90" i="15"/>
  <c r="K90" i="15"/>
  <c r="I71" i="15"/>
  <c r="K71" i="15"/>
  <c r="I55" i="15"/>
  <c r="L55" i="15" s="1"/>
  <c r="K55" i="15"/>
  <c r="I11" i="15"/>
  <c r="K11" i="15"/>
  <c r="I117" i="15"/>
  <c r="L117" i="15" s="1"/>
  <c r="K117" i="15"/>
  <c r="I7" i="15"/>
  <c r="K7" i="15"/>
  <c r="I561" i="15"/>
  <c r="L561" i="15" s="1"/>
  <c r="I469" i="15"/>
  <c r="L469" i="15" s="1"/>
  <c r="I375" i="15"/>
  <c r="I276" i="15"/>
  <c r="K453" i="15"/>
  <c r="F180" i="15"/>
  <c r="F222" i="15"/>
  <c r="F174" i="15"/>
  <c r="L174" i="15" s="1"/>
  <c r="F61" i="15"/>
  <c r="F126" i="15"/>
  <c r="F110" i="15"/>
  <c r="F94" i="15"/>
  <c r="F46" i="15"/>
  <c r="F30" i="15"/>
  <c r="J595" i="15"/>
  <c r="J579" i="15"/>
  <c r="J563" i="15"/>
  <c r="J531" i="15"/>
  <c r="J515" i="15"/>
  <c r="J499" i="15"/>
  <c r="J483" i="15"/>
  <c r="J467" i="15"/>
  <c r="J451" i="15"/>
  <c r="J435" i="15"/>
  <c r="J419" i="15"/>
  <c r="J403" i="15"/>
  <c r="J387" i="15"/>
  <c r="J371" i="15"/>
  <c r="J355" i="15"/>
  <c r="J339" i="15"/>
  <c r="J323" i="15"/>
  <c r="J307" i="15"/>
  <c r="J60" i="15"/>
  <c r="J209" i="15"/>
  <c r="J49" i="15"/>
  <c r="J243" i="15"/>
  <c r="J227" i="15"/>
  <c r="J280" i="15"/>
  <c r="J195" i="15"/>
  <c r="J179" i="15"/>
  <c r="J163" i="15"/>
  <c r="J147" i="15"/>
  <c r="J102" i="15"/>
  <c r="J115" i="15"/>
  <c r="J176" i="15"/>
  <c r="J83" i="15"/>
  <c r="J6" i="15"/>
  <c r="J51" i="15"/>
  <c r="J74" i="15"/>
  <c r="J245" i="15"/>
  <c r="J10" i="15"/>
  <c r="K582" i="15"/>
  <c r="K566" i="15"/>
  <c r="I566" i="15"/>
  <c r="L566" i="15" s="1"/>
  <c r="K550" i="15"/>
  <c r="I550" i="15"/>
  <c r="K534" i="15"/>
  <c r="I534" i="15"/>
  <c r="L534" i="15" s="1"/>
  <c r="K518" i="15"/>
  <c r="K502" i="15"/>
  <c r="I502" i="15"/>
  <c r="K486" i="15"/>
  <c r="I486" i="15"/>
  <c r="K470" i="15"/>
  <c r="K454" i="15"/>
  <c r="I454" i="15"/>
  <c r="K438" i="15"/>
  <c r="I438" i="15"/>
  <c r="K422" i="15"/>
  <c r="K406" i="15"/>
  <c r="I406" i="15"/>
  <c r="K390" i="15"/>
  <c r="I390" i="15"/>
  <c r="K374" i="15"/>
  <c r="I374" i="15"/>
  <c r="K358" i="15"/>
  <c r="I358" i="15"/>
  <c r="K342" i="15"/>
  <c r="I342" i="15"/>
  <c r="K326" i="15"/>
  <c r="K310" i="15"/>
  <c r="I310" i="15"/>
  <c r="L310" i="15" s="1"/>
  <c r="K106" i="15"/>
  <c r="I106" i="15"/>
  <c r="K296" i="15"/>
  <c r="K262" i="15"/>
  <c r="K246" i="15"/>
  <c r="I246" i="15"/>
  <c r="K76" i="15"/>
  <c r="I76" i="15"/>
  <c r="L76" i="15" s="1"/>
  <c r="K268" i="15"/>
  <c r="I268" i="15"/>
  <c r="K198" i="15"/>
  <c r="I198" i="15"/>
  <c r="K182" i="15"/>
  <c r="I182" i="15"/>
  <c r="K166" i="15"/>
  <c r="I166" i="15"/>
  <c r="K150" i="15"/>
  <c r="I150" i="15"/>
  <c r="K134" i="15"/>
  <c r="I134" i="15"/>
  <c r="K118" i="15"/>
  <c r="I118" i="15"/>
  <c r="K217" i="15"/>
  <c r="I217" i="15"/>
  <c r="K86" i="15"/>
  <c r="I86" i="15"/>
  <c r="K23" i="15"/>
  <c r="I23" i="15"/>
  <c r="K54" i="15"/>
  <c r="I54" i="15"/>
  <c r="L54" i="15" s="1"/>
  <c r="K264" i="15"/>
  <c r="I264" i="15"/>
  <c r="K39" i="15"/>
  <c r="I39" i="15"/>
  <c r="L39" i="15" s="1"/>
  <c r="K214" i="15"/>
  <c r="I214" i="15"/>
  <c r="I549" i="15"/>
  <c r="L549" i="15" s="1"/>
  <c r="I456" i="15"/>
  <c r="I365" i="15"/>
  <c r="I262" i="15"/>
  <c r="L262" i="15" s="1"/>
  <c r="I14" i="15"/>
  <c r="K66" i="15"/>
  <c r="K43" i="15"/>
  <c r="I43" i="15"/>
  <c r="K290" i="15"/>
  <c r="I290" i="15"/>
  <c r="K119" i="15"/>
  <c r="K98" i="15"/>
  <c r="I66" i="15"/>
  <c r="K26" i="15"/>
  <c r="K165" i="15"/>
  <c r="K149" i="15"/>
  <c r="I149" i="15"/>
  <c r="K133" i="15"/>
  <c r="K34" i="15"/>
  <c r="I34" i="15"/>
  <c r="K213" i="15"/>
  <c r="K85" i="15"/>
  <c r="I85" i="15"/>
  <c r="K69" i="15"/>
  <c r="K53" i="15"/>
  <c r="I53" i="15"/>
  <c r="K37" i="15"/>
  <c r="K124" i="15"/>
  <c r="I124" i="15"/>
  <c r="L124" i="15" s="1"/>
  <c r="K274" i="15"/>
  <c r="K235" i="15"/>
  <c r="K276" i="15"/>
  <c r="K260" i="15"/>
  <c r="K244" i="15"/>
  <c r="K228" i="15"/>
  <c r="K212" i="15"/>
  <c r="K196" i="15"/>
  <c r="K27" i="15"/>
  <c r="I164" i="15"/>
  <c r="K164" i="15"/>
  <c r="I148" i="15"/>
  <c r="L148" i="15" s="1"/>
  <c r="K148" i="15"/>
  <c r="I132" i="15"/>
  <c r="K132" i="15"/>
  <c r="I64" i="15"/>
  <c r="K64" i="15"/>
  <c r="I100" i="15"/>
  <c r="K100" i="15"/>
  <c r="I291" i="15"/>
  <c r="K291" i="15"/>
  <c r="I19" i="15"/>
  <c r="K19" i="15"/>
  <c r="I52" i="15"/>
  <c r="K52" i="15"/>
  <c r="I256" i="15"/>
  <c r="K256" i="15"/>
  <c r="I109" i="15"/>
  <c r="K109" i="15"/>
  <c r="I223" i="15"/>
  <c r="K223" i="15"/>
  <c r="I212" i="15"/>
  <c r="L212" i="15" s="1"/>
  <c r="I27" i="15"/>
  <c r="K323" i="15"/>
  <c r="K307" i="15"/>
  <c r="K60" i="15"/>
  <c r="K209" i="15"/>
  <c r="K49" i="15"/>
  <c r="K243" i="15"/>
  <c r="K227" i="15"/>
  <c r="K280" i="15"/>
  <c r="K195" i="15"/>
  <c r="K179" i="15"/>
  <c r="I163" i="15"/>
  <c r="K163" i="15"/>
  <c r="I147" i="15"/>
  <c r="K147" i="15"/>
  <c r="I102" i="15"/>
  <c r="K102" i="15"/>
  <c r="I115" i="15"/>
  <c r="K115" i="15"/>
  <c r="I176" i="15"/>
  <c r="K176" i="15"/>
  <c r="I83" i="15"/>
  <c r="K83" i="15"/>
  <c r="I6" i="15"/>
  <c r="L6" i="15" s="1"/>
  <c r="K6" i="15"/>
  <c r="I51" i="15"/>
  <c r="K51" i="15"/>
  <c r="I74" i="15"/>
  <c r="K74" i="15"/>
  <c r="I245" i="15"/>
  <c r="K245" i="15"/>
  <c r="I10" i="15"/>
  <c r="L10" i="15" s="1"/>
  <c r="K10" i="15"/>
  <c r="I280" i="15"/>
  <c r="I179" i="15"/>
  <c r="I119" i="15"/>
  <c r="K322" i="15"/>
  <c r="K306" i="15"/>
  <c r="K238" i="15"/>
  <c r="K258" i="15"/>
  <c r="K242" i="15"/>
  <c r="I298" i="15"/>
  <c r="I35" i="15"/>
  <c r="K35" i="15"/>
  <c r="I194" i="15"/>
  <c r="K194" i="15"/>
  <c r="K178" i="15"/>
  <c r="I178" i="15"/>
  <c r="L178" i="15" s="1"/>
  <c r="K253" i="15"/>
  <c r="K162" i="15"/>
  <c r="I162" i="15"/>
  <c r="K130" i="15"/>
  <c r="I114" i="15"/>
  <c r="K82" i="15"/>
  <c r="I82" i="15"/>
  <c r="K50" i="15"/>
  <c r="I50" i="15"/>
  <c r="K18" i="15"/>
  <c r="I18" i="15"/>
  <c r="I235" i="15"/>
  <c r="I133" i="15"/>
  <c r="I274" i="15"/>
  <c r="L274" i="15" s="1"/>
  <c r="K417" i="15"/>
  <c r="K401" i="15"/>
  <c r="K369" i="15"/>
  <c r="K353" i="15"/>
  <c r="I353" i="15"/>
  <c r="I337" i="15"/>
  <c r="I321" i="15"/>
  <c r="K321" i="15"/>
  <c r="K305" i="15"/>
  <c r="I305" i="15"/>
  <c r="K259" i="15"/>
  <c r="I259" i="15"/>
  <c r="I273" i="15"/>
  <c r="L273" i="15" s="1"/>
  <c r="I170" i="15"/>
  <c r="L170" i="15" s="1"/>
  <c r="K170" i="15"/>
  <c r="K294" i="15"/>
  <c r="I294" i="15"/>
  <c r="L294" i="15" s="1"/>
  <c r="K225" i="15"/>
  <c r="I225" i="15"/>
  <c r="I87" i="15"/>
  <c r="I193" i="15"/>
  <c r="K193" i="15"/>
  <c r="K177" i="15"/>
  <c r="I177" i="15"/>
  <c r="K161" i="15"/>
  <c r="K93" i="15"/>
  <c r="I59" i="15"/>
  <c r="I101" i="15"/>
  <c r="K101" i="15"/>
  <c r="K97" i="15"/>
  <c r="K113" i="15"/>
  <c r="K47" i="15"/>
  <c r="I47" i="15"/>
  <c r="I78" i="15"/>
  <c r="K78" i="15"/>
  <c r="K67" i="15"/>
  <c r="I60" i="15"/>
  <c r="I130" i="15"/>
  <c r="I339" i="15"/>
  <c r="L339" i="15" s="1"/>
  <c r="K318" i="15"/>
  <c r="K302" i="15"/>
  <c r="K28" i="15"/>
  <c r="K22" i="15"/>
  <c r="K63" i="15"/>
  <c r="K180" i="15"/>
  <c r="K222" i="15"/>
  <c r="K206" i="15"/>
  <c r="K231" i="15"/>
  <c r="K174" i="15"/>
  <c r="K61" i="15"/>
  <c r="I61" i="15"/>
  <c r="K211" i="15"/>
  <c r="K126" i="15"/>
  <c r="I126" i="15"/>
  <c r="K110" i="15"/>
  <c r="K94" i="15"/>
  <c r="I94" i="15"/>
  <c r="K20" i="15"/>
  <c r="K120" i="15"/>
  <c r="I120" i="15"/>
  <c r="K46" i="15"/>
  <c r="K30" i="15"/>
  <c r="I30" i="15"/>
  <c r="K56" i="15"/>
  <c r="I338" i="15"/>
  <c r="I260" i="15"/>
  <c r="I165" i="15"/>
  <c r="I20" i="15"/>
  <c r="I37" i="15"/>
  <c r="K59" i="15"/>
  <c r="I49" i="15"/>
  <c r="L49" i="15" s="1"/>
  <c r="I253" i="15"/>
  <c r="L253" i="15" s="1"/>
  <c r="K337" i="15"/>
  <c r="K492" i="15"/>
  <c r="I492" i="15"/>
  <c r="K476" i="15"/>
  <c r="I476" i="15"/>
  <c r="K460" i="15"/>
  <c r="I460" i="15"/>
  <c r="K444" i="15"/>
  <c r="I444" i="15"/>
  <c r="K428" i="15"/>
  <c r="I428" i="15"/>
  <c r="K412" i="15"/>
  <c r="I412" i="15"/>
  <c r="K396" i="15"/>
  <c r="I396" i="15"/>
  <c r="K380" i="15"/>
  <c r="I380" i="15"/>
  <c r="K364" i="15"/>
  <c r="I364" i="15"/>
  <c r="K348" i="15"/>
  <c r="I348" i="15"/>
  <c r="L348" i="15" s="1"/>
  <c r="K332" i="15"/>
  <c r="I332" i="15"/>
  <c r="L332" i="15" s="1"/>
  <c r="K316" i="15"/>
  <c r="I316" i="15"/>
  <c r="K300" i="15"/>
  <c r="I300" i="15"/>
  <c r="L300" i="15" s="1"/>
  <c r="K284" i="15"/>
  <c r="I284" i="15"/>
  <c r="K131" i="15"/>
  <c r="I131" i="15"/>
  <c r="K252" i="15"/>
  <c r="I252" i="15"/>
  <c r="K236" i="15"/>
  <c r="I236" i="15"/>
  <c r="K129" i="15"/>
  <c r="I129" i="15"/>
  <c r="K204" i="15"/>
  <c r="I204" i="15"/>
  <c r="K188" i="15"/>
  <c r="I188" i="15"/>
  <c r="K172" i="15"/>
  <c r="I172" i="15"/>
  <c r="K156" i="15"/>
  <c r="I156" i="15"/>
  <c r="K140" i="15"/>
  <c r="K14" i="15"/>
  <c r="K249" i="15"/>
  <c r="I249" i="15"/>
  <c r="K303" i="15"/>
  <c r="I303" i="15"/>
  <c r="L303" i="15" s="1"/>
  <c r="K125" i="15"/>
  <c r="K215" i="15"/>
  <c r="K104" i="15"/>
  <c r="I104" i="15"/>
  <c r="K297" i="15"/>
  <c r="I297" i="15"/>
  <c r="K277" i="15"/>
  <c r="I308" i="15"/>
  <c r="I258" i="15"/>
  <c r="I228" i="15"/>
  <c r="L228" i="15" s="1"/>
  <c r="I196" i="15"/>
  <c r="I161" i="15"/>
  <c r="I125" i="15"/>
  <c r="L125" i="15" s="1"/>
  <c r="K114" i="15"/>
  <c r="J9" i="14"/>
  <c r="H4" i="14"/>
  <c r="K4" i="14" s="1"/>
  <c r="H6" i="14"/>
  <c r="H13" i="14"/>
  <c r="J12" i="14"/>
  <c r="J8" i="14"/>
  <c r="J10" i="14"/>
  <c r="J7" i="14"/>
  <c r="J2" i="14"/>
  <c r="L4" i="15"/>
  <c r="L90" i="15"/>
  <c r="L546" i="15"/>
  <c r="L530" i="15"/>
  <c r="L593" i="15"/>
  <c r="L384" i="15"/>
  <c r="L224" i="15" l="1"/>
  <c r="L98" i="15"/>
  <c r="L304" i="15"/>
  <c r="L560" i="15"/>
  <c r="L354" i="15"/>
  <c r="L277" i="15"/>
  <c r="L255" i="15"/>
  <c r="L177" i="15"/>
  <c r="L524" i="15"/>
  <c r="L531" i="15"/>
  <c r="L131" i="15"/>
  <c r="L179" i="15"/>
  <c r="L399" i="15"/>
  <c r="L197" i="15"/>
  <c r="L584" i="15"/>
  <c r="L82" i="15"/>
  <c r="L216" i="15"/>
  <c r="L95" i="15"/>
  <c r="L449" i="15"/>
  <c r="L506" i="15"/>
  <c r="L110" i="15"/>
  <c r="L389" i="15"/>
  <c r="L433" i="15"/>
  <c r="L230" i="15"/>
  <c r="L290" i="15"/>
  <c r="L357" i="15"/>
  <c r="L406" i="15"/>
  <c r="L327" i="15"/>
  <c r="L151" i="15"/>
  <c r="L5" i="15"/>
  <c r="L236" i="15"/>
  <c r="L492" i="15"/>
  <c r="L50" i="15"/>
  <c r="L320" i="15"/>
  <c r="L576" i="15"/>
  <c r="L420" i="15"/>
  <c r="L498" i="15"/>
  <c r="L499" i="15"/>
  <c r="L367" i="15"/>
  <c r="L322" i="15"/>
  <c r="L552" i="15"/>
  <c r="L93" i="15"/>
  <c r="L401" i="15"/>
  <c r="L568" i="15"/>
  <c r="L165" i="15"/>
  <c r="L517" i="15"/>
  <c r="L38" i="15"/>
  <c r="L64" i="15"/>
  <c r="L254" i="15"/>
  <c r="L528" i="15"/>
  <c r="L147" i="15"/>
  <c r="L17" i="15"/>
  <c r="L372" i="15"/>
  <c r="K12" i="14"/>
  <c r="L363" i="15"/>
  <c r="L122" i="15"/>
  <c r="L278" i="15"/>
  <c r="L390" i="15"/>
  <c r="L57" i="15"/>
  <c r="L441" i="15"/>
  <c r="L467" i="15"/>
  <c r="L442" i="15"/>
  <c r="L474" i="15"/>
  <c r="L328" i="15"/>
  <c r="L577" i="15"/>
  <c r="L188" i="15"/>
  <c r="L444" i="15"/>
  <c r="L96" i="15"/>
  <c r="L81" i="15"/>
  <c r="L490" i="15"/>
  <c r="L209" i="15"/>
  <c r="L457" i="15"/>
  <c r="L342" i="15"/>
  <c r="L435" i="15"/>
  <c r="L160" i="15"/>
  <c r="L416" i="15"/>
  <c r="L307" i="15"/>
  <c r="L313" i="15"/>
  <c r="L47" i="15"/>
  <c r="L559" i="15"/>
  <c r="L135" i="15"/>
  <c r="L323" i="15"/>
  <c r="L409" i="15"/>
  <c r="L407" i="15"/>
  <c r="L108" i="15"/>
  <c r="L169" i="15"/>
  <c r="L374" i="15"/>
  <c r="L24" i="15"/>
  <c r="L137" i="15"/>
  <c r="L425" i="15"/>
  <c r="L451" i="15"/>
  <c r="L585" i="15"/>
  <c r="L153" i="15"/>
  <c r="L466" i="15"/>
  <c r="L455" i="15"/>
  <c r="L238" i="15"/>
  <c r="L52" i="15"/>
  <c r="L555" i="15"/>
  <c r="L97" i="15"/>
  <c r="L371" i="15"/>
  <c r="L410" i="15"/>
  <c r="L201" i="15"/>
  <c r="L34" i="15"/>
  <c r="L183" i="15"/>
  <c r="L272" i="15"/>
  <c r="L208" i="15"/>
  <c r="L464" i="15"/>
  <c r="L83" i="15"/>
  <c r="L19" i="15"/>
  <c r="L365" i="15"/>
  <c r="L571" i="15"/>
  <c r="L564" i="15"/>
  <c r="L426" i="15"/>
  <c r="L504" i="15"/>
  <c r="L333" i="15"/>
  <c r="L565" i="15"/>
  <c r="L158" i="15"/>
  <c r="L480" i="15"/>
  <c r="L355" i="15"/>
  <c r="K13" i="14"/>
  <c r="L439" i="15"/>
  <c r="L271" i="15"/>
  <c r="L315" i="15"/>
  <c r="L176" i="15"/>
  <c r="L291" i="15"/>
  <c r="L581" i="15"/>
  <c r="L587" i="15"/>
  <c r="L580" i="15"/>
  <c r="L353" i="15"/>
  <c r="L134" i="15"/>
  <c r="L520" i="15"/>
  <c r="L203" i="15"/>
  <c r="L331" i="15"/>
  <c r="L113" i="15"/>
  <c r="L258" i="15"/>
  <c r="L213" i="15"/>
  <c r="K9" i="14"/>
  <c r="L308" i="15"/>
  <c r="L172" i="15"/>
  <c r="L428" i="15"/>
  <c r="L225" i="15"/>
  <c r="L219" i="15"/>
  <c r="L340" i="15"/>
  <c r="L144" i="15"/>
  <c r="L400" i="15"/>
  <c r="L194" i="15"/>
  <c r="L440" i="15"/>
  <c r="L185" i="15"/>
  <c r="L337" i="15"/>
  <c r="L362" i="15"/>
  <c r="L62" i="15"/>
  <c r="L523" i="15"/>
  <c r="L394" i="15"/>
  <c r="L450" i="15"/>
  <c r="L243" i="15"/>
  <c r="L175" i="15"/>
  <c r="L86" i="15"/>
  <c r="L305" i="15"/>
  <c r="L14" i="15"/>
  <c r="L11" i="15"/>
  <c r="L167" i="15"/>
  <c r="L311" i="15"/>
  <c r="L545" i="15"/>
  <c r="L470" i="15"/>
  <c r="L263" i="15"/>
  <c r="L380" i="15"/>
  <c r="L217" i="15"/>
  <c r="L393" i="15"/>
  <c r="L171" i="15"/>
  <c r="L8" i="15"/>
  <c r="L7" i="15"/>
  <c r="L295" i="15"/>
  <c r="L551" i="15"/>
  <c r="L286" i="15"/>
  <c r="L358" i="15"/>
  <c r="L75" i="15"/>
  <c r="L269" i="15"/>
  <c r="L511" i="15"/>
  <c r="L567" i="15"/>
  <c r="L267" i="15"/>
  <c r="L25" i="15"/>
  <c r="L36" i="15"/>
  <c r="L324" i="15"/>
  <c r="L232" i="15"/>
  <c r="L594" i="15"/>
  <c r="L118" i="15"/>
  <c r="L150" i="15"/>
  <c r="L159" i="15"/>
  <c r="L287" i="15"/>
  <c r="L543" i="15"/>
  <c r="L512" i="15"/>
  <c r="L12" i="15"/>
  <c r="L596" i="15"/>
  <c r="L424" i="15"/>
  <c r="K8" i="14"/>
  <c r="L199" i="15"/>
  <c r="L529" i="15"/>
  <c r="L539" i="15"/>
  <c r="L456" i="15"/>
  <c r="L500" i="15"/>
  <c r="L149" i="15"/>
  <c r="L293" i="15"/>
  <c r="L112" i="15"/>
  <c r="L156" i="15"/>
  <c r="L412" i="15"/>
  <c r="L37" i="15"/>
  <c r="L60" i="15"/>
  <c r="L214" i="15"/>
  <c r="L519" i="15"/>
  <c r="L31" i="15"/>
  <c r="L459" i="15"/>
  <c r="L16" i="15"/>
  <c r="L527" i="15"/>
  <c r="L597" i="15"/>
  <c r="L234" i="15"/>
  <c r="L516" i="15"/>
  <c r="L378" i="15"/>
  <c r="L321" i="15"/>
  <c r="L246" i="15"/>
  <c r="L309" i="15"/>
  <c r="L249" i="15"/>
  <c r="L495" i="15"/>
  <c r="L260" i="15"/>
  <c r="L78" i="15"/>
  <c r="L102" i="15"/>
  <c r="L375" i="15"/>
  <c r="L121" i="15"/>
  <c r="L289" i="15"/>
  <c r="L32" i="15"/>
  <c r="L396" i="15"/>
  <c r="L491" i="15"/>
  <c r="L325" i="15"/>
  <c r="L548" i="15"/>
  <c r="L536" i="15"/>
  <c r="L312" i="15"/>
  <c r="L245" i="15"/>
  <c r="L223" i="15"/>
  <c r="L341" i="15"/>
  <c r="L485" i="15"/>
  <c r="L276" i="15"/>
  <c r="L53" i="15"/>
  <c r="L21" i="15"/>
  <c r="L507" i="15"/>
  <c r="K10" i="14"/>
  <c r="L195" i="15"/>
  <c r="L239" i="15"/>
  <c r="L475" i="15"/>
  <c r="L235" i="15"/>
  <c r="L74" i="15"/>
  <c r="L109" i="15"/>
  <c r="L501" i="15"/>
  <c r="L104" i="15"/>
  <c r="L556" i="15"/>
  <c r="L583" i="15"/>
  <c r="L431" i="15"/>
  <c r="L80" i="15"/>
  <c r="L87" i="15"/>
  <c r="L72" i="15"/>
  <c r="L130" i="15"/>
  <c r="L386" i="15"/>
  <c r="L360" i="15"/>
  <c r="L465" i="15"/>
  <c r="L168" i="15"/>
  <c r="K6" i="14"/>
  <c r="L129" i="15"/>
  <c r="L476" i="15"/>
  <c r="L35" i="15"/>
  <c r="L23" i="15"/>
  <c r="L139" i="15"/>
  <c r="L166" i="15"/>
  <c r="L422" i="15"/>
  <c r="L240" i="15"/>
  <c r="L432" i="15"/>
  <c r="L473" i="15"/>
  <c r="L58" i="15"/>
  <c r="L403" i="15"/>
  <c r="L215" i="15"/>
  <c r="L316" i="15"/>
  <c r="L572" i="15"/>
  <c r="L423" i="15"/>
  <c r="L191" i="15"/>
  <c r="L99" i="15"/>
  <c r="L352" i="15"/>
  <c r="L227" i="15"/>
  <c r="L402" i="15"/>
  <c r="L376" i="15"/>
  <c r="L481" i="15"/>
  <c r="L184" i="15"/>
  <c r="L532" i="15"/>
  <c r="L259" i="15"/>
  <c r="L298" i="15"/>
  <c r="L51" i="15"/>
  <c r="L256" i="15"/>
  <c r="L85" i="15"/>
  <c r="L502" i="15"/>
  <c r="L46" i="15"/>
  <c r="L242" i="15"/>
  <c r="L182" i="15"/>
  <c r="L438" i="15"/>
  <c r="L257" i="15"/>
  <c r="L487" i="15"/>
  <c r="L489" i="15"/>
  <c r="L261" i="15"/>
  <c r="L364" i="15"/>
  <c r="L59" i="15"/>
  <c r="L268" i="15"/>
  <c r="L472" i="15"/>
  <c r="L155" i="15"/>
  <c r="L140" i="15"/>
  <c r="L351" i="15"/>
  <c r="L26" i="15"/>
  <c r="L533" i="15"/>
  <c r="L247" i="15"/>
  <c r="L503" i="15"/>
  <c r="L192" i="15"/>
  <c r="L448" i="15"/>
  <c r="L138" i="15"/>
  <c r="L419" i="15"/>
  <c r="L411" i="15"/>
  <c r="L65" i="15"/>
  <c r="L198" i="15"/>
  <c r="L233" i="15"/>
  <c r="L111" i="15"/>
  <c r="L282" i="15"/>
  <c r="L535" i="15"/>
  <c r="L336" i="15"/>
  <c r="L592" i="15"/>
  <c r="L251" i="15"/>
  <c r="L537" i="15"/>
  <c r="L186" i="15"/>
  <c r="L563" i="15"/>
  <c r="L196" i="15"/>
  <c r="L222" i="15"/>
  <c r="L421" i="15"/>
  <c r="L579" i="15"/>
  <c r="L162" i="15"/>
  <c r="L68" i="15"/>
  <c r="L248" i="15"/>
  <c r="K14" i="14"/>
  <c r="L280" i="15"/>
  <c r="L127" i="15"/>
  <c r="L27" i="15"/>
  <c r="L437" i="15"/>
  <c r="L66" i="15"/>
  <c r="L381" i="15"/>
  <c r="L397" i="15"/>
  <c r="L508" i="15"/>
  <c r="L383" i="15"/>
  <c r="L190" i="15"/>
  <c r="L123" i="15"/>
  <c r="L544" i="15"/>
  <c r="L326" i="15"/>
  <c r="L161" i="15"/>
  <c r="L538" i="15"/>
  <c r="L338" i="15"/>
  <c r="L275" i="15"/>
  <c r="L244" i="15"/>
  <c r="L417" i="15"/>
  <c r="L84" i="15"/>
  <c r="L436" i="15"/>
  <c r="L297" i="15"/>
  <c r="L540" i="15"/>
  <c r="L415" i="15"/>
  <c r="L145" i="15"/>
  <c r="L266" i="15"/>
  <c r="L554" i="15"/>
  <c r="L114" i="15"/>
  <c r="L370" i="15"/>
  <c r="L265" i="15"/>
  <c r="L344" i="15"/>
  <c r="L279" i="15"/>
  <c r="L514" i="15"/>
  <c r="L164" i="15"/>
  <c r="L373" i="15"/>
  <c r="L515" i="15"/>
  <c r="L405" i="15"/>
  <c r="L119" i="15"/>
  <c r="L547" i="15"/>
  <c r="L284" i="15"/>
  <c r="L193" i="15"/>
  <c r="L15" i="15"/>
  <c r="L143" i="15"/>
  <c r="L71" i="15"/>
  <c r="L343" i="15"/>
  <c r="L173" i="15"/>
  <c r="L345" i="15"/>
  <c r="L347" i="15"/>
  <c r="L220" i="15"/>
  <c r="L132" i="15"/>
  <c r="L42" i="15"/>
  <c r="L379" i="15"/>
  <c r="L288" i="15"/>
  <c r="L43" i="15"/>
  <c r="L18" i="15"/>
  <c r="L306" i="15"/>
  <c r="L299" i="15"/>
  <c r="L458" i="15"/>
  <c r="L369" i="15"/>
  <c r="L142" i="15"/>
  <c r="L318" i="15"/>
  <c r="L100" i="15"/>
  <c r="L106" i="15"/>
  <c r="L181" i="15"/>
  <c r="L241" i="15"/>
  <c r="L388" i="15"/>
  <c r="L264" i="15"/>
  <c r="L103" i="15"/>
  <c r="L146" i="15"/>
  <c r="L446" i="15"/>
  <c r="L163" i="15"/>
  <c r="L483" i="15"/>
  <c r="L356" i="15"/>
  <c r="L94" i="15"/>
  <c r="L105" i="15"/>
  <c r="L454" i="15"/>
  <c r="L505" i="15"/>
  <c r="L154" i="15"/>
  <c r="L252" i="15"/>
  <c r="L126" i="15"/>
  <c r="L69" i="15"/>
  <c r="L61" i="15"/>
  <c r="L204" i="15"/>
  <c r="L460" i="15"/>
  <c r="L221" i="15"/>
  <c r="L28" i="15"/>
  <c r="L558" i="15"/>
  <c r="L335" i="15"/>
  <c r="L591" i="15"/>
  <c r="L40" i="15"/>
  <c r="L496" i="15"/>
  <c r="L101" i="15"/>
  <c r="L385" i="15"/>
  <c r="L550" i="15"/>
  <c r="L574" i="15"/>
  <c r="L522" i="15"/>
  <c r="L205" i="15"/>
  <c r="L525" i="15"/>
  <c r="L63" i="15"/>
  <c r="L542" i="15"/>
  <c r="L296" i="15"/>
  <c r="L237" i="15"/>
  <c r="L557" i="15"/>
  <c r="L302" i="15"/>
  <c r="L573" i="15"/>
  <c r="L590" i="15"/>
  <c r="L518" i="15"/>
  <c r="L13" i="15"/>
  <c r="L44" i="15"/>
  <c r="L589" i="15"/>
  <c r="L334" i="15"/>
  <c r="L29" i="15"/>
  <c r="L285" i="15"/>
  <c r="L366" i="15"/>
  <c r="L45" i="15"/>
  <c r="L301" i="15"/>
  <c r="L382" i="15"/>
  <c r="L180" i="15"/>
  <c r="L387" i="15"/>
  <c r="L33" i="15"/>
  <c r="L317" i="15"/>
  <c r="L398" i="15"/>
  <c r="L115" i="15"/>
  <c r="L77" i="15"/>
  <c r="L349" i="15"/>
  <c r="L414" i="15"/>
  <c r="L582" i="15"/>
  <c r="L229" i="15"/>
  <c r="L270" i="15"/>
  <c r="L413" i="15"/>
  <c r="L430" i="15"/>
  <c r="L292" i="15"/>
  <c r="L429" i="15"/>
  <c r="L56" i="15"/>
  <c r="L116" i="15"/>
  <c r="L445" i="15"/>
  <c r="L120" i="15"/>
  <c r="L462" i="15"/>
  <c r="L141" i="15"/>
  <c r="L461" i="15"/>
  <c r="L20" i="15"/>
  <c r="L478" i="15"/>
  <c r="L133" i="15"/>
  <c r="L157" i="15"/>
  <c r="L477" i="15"/>
  <c r="L211" i="15"/>
  <c r="L494" i="15"/>
  <c r="L486" i="15"/>
  <c r="L281" i="15"/>
  <c r="L493" i="15"/>
  <c r="L231" i="15"/>
  <c r="L510" i="15"/>
  <c r="L30" i="15"/>
  <c r="L189" i="15"/>
  <c r="L509" i="15"/>
  <c r="L206" i="15"/>
  <c r="L526"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FA26D0-8572-436C-993A-C78D3D6EFCDA}" keepAlive="1" name="Query - 2015&amp;2016 append" description="Connection to the '2015&amp;2016 append' query in the workbook." type="5" refreshedVersion="0" background="1">
    <dbPr connection="Provider=Microsoft.Mashup.OleDb.1;Data Source=$Workbook$;Location=&quot;2015&amp;2016 append&quot;;Extended Properties=&quot;&quot;" command="SELECT * FROM [2015&amp;2016 append]"/>
  </connection>
  <connection id="2" xr16:uid="{BAA4D6F7-E575-42CC-BA2D-988C7339F9B9}" keepAlive="1" name="Query - 2015&amp;2016 append(1)" description="Connection to the '2015&amp;2016 append' query in the workbook." type="5" refreshedVersion="8" background="1" saveData="1">
    <dbPr connection="Provider=Microsoft.Mashup.OleDb.1;Data Source=$Workbook$;Location=&quot;2015&amp;2016 append&quot;;Extended Properties=&quot;&quot;" command="SELECT * FROM [2015&amp;2016 append]"/>
  </connection>
  <connection id="3" xr16:uid="{055F63F5-6C9A-4122-B4B1-914B2F024955}" keepAlive="1" name="Query - 2015Transformed Data" description="Connection to the '2015Transformed Data' query in the workbook." type="5" refreshedVersion="8" background="1" saveData="1">
    <dbPr connection="Provider=Microsoft.Mashup.OleDb.1;Data Source=$Workbook$;Location=&quot;2015Transformed Data&quot;;Extended Properties=&quot;&quot;" command="SELECT * FROM [2015Transformed Data]"/>
  </connection>
  <connection id="4" xr16:uid="{DB45EAB6-A7BE-4215-8F71-30F5ED622E32}" keepAlive="1" name="Query - Analytics_mindset_case_studies_IntegrateCo_2015payroll" description="Connection to the 'Analytics_mindset_case_studies_IntegrateCo_2015payroll' query in the workbook." type="5" refreshedVersion="8" background="1" saveData="1">
    <dbPr connection="Provider=Microsoft.Mashup.OleDb.1;Data Source=$Workbook$;Location=Analytics_mindset_case_studies_IntegrateCo_2015payroll;Extended Properties=&quot;&quot;" command="SELECT * FROM [Analytics_mindset_case_studies_IntegrateCo_2015payroll]"/>
  </connection>
  <connection id="5" xr16:uid="{46B0094F-E3B2-4FFE-B0B4-9AF8F7AA3C47}" keepAlive="1" name="Query - Analytics_mindset_case_studies_IntegrateCo_2016payroll" description="Connection to the 'Analytics_mindset_case_studies_IntegrateCo_2016payroll' query in the workbook." type="5" refreshedVersion="8" background="1" saveData="1">
    <dbPr connection="Provider=Microsoft.Mashup.OleDb.1;Data Source=$Workbook$;Location=Analytics_mindset_case_studies_IntegrateCo_2016payroll;Extended Properties=&quot;&quot;" command="SELECT * FROM [Analytics_mindset_case_studies_IntegrateCo_2016payroll]"/>
  </connection>
  <connection id="6" xr16:uid="{1C3C0ADD-8484-4351-BECF-08463E1195DA}" keepAlive="1" name="Query - Analytics_mindset_case_studies_IntegrateCo_jobcodes" description="Connection to the 'Analytics_mindset_case_studies_IntegrateCo_jobcodes' query in the workbook." type="5" refreshedVersion="8" background="1" saveData="1">
    <dbPr connection="Provider=Microsoft.Mashup.OleDb.1;Data Source=$Workbook$;Location=Analytics_mindset_case_studies_IntegrateCo_jobcodes;Extended Properties=&quot;&quot;" command="SELECT * FROM [Analytics_mindset_case_studies_IntegrateCo_jobcodes]"/>
  </connection>
  <connection id="7" xr16:uid="{9B2BC340-5554-45F8-9915-EE436AC0D79B}" keepAlive="1" name="Query - Analytics_mindset_case_studies_IntegrateCo_locations" description="Connection to the 'Analytics_mindset_case_studies_IntegrateCo_locations' query in the workbook." type="5" refreshedVersion="8" background="1" saveData="1">
    <dbPr connection="Provider=Microsoft.Mashup.OleDb.1;Data Source=$Workbook$;Location=Analytics_mindset_case_studies_IntegrateCo_locations;Extended Properties=&quot;&quot;" command="SELECT * FROM [Analytics_mindset_case_studies_IntegrateCo_locations]"/>
  </connection>
  <connection id="8" xr16:uid="{885447C4-D10B-4BD9-ADEF-AE3873A2981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4C5B348C-D745-4642-86E1-5E39D23C2A7B}" name="WorksheetConnection_IntegrateCo_v3.xlsx!_2015_2016_append_" type="102" refreshedVersion="8" minRefreshableVersion="5">
    <extLst>
      <ext xmlns:x15="http://schemas.microsoft.com/office/spreadsheetml/2010/11/main" uri="{DE250136-89BD-433C-8126-D09CA5730AF9}">
        <x15:connection id="_2015_2016_append_" autoDelete="1">
          <x15:rangePr sourceName="_xlcn.WorksheetConnection_IntegrateCo_v3.xlsx_2015_2016_append_"/>
        </x15:connection>
      </ext>
    </extLst>
  </connection>
  <connection id="10" xr16:uid="{8601D1F1-0FF7-4DBF-A3A8-703D3B38CEAB}" name="WorksheetConnection_IntegrateCo_v3.xlsx!Analytics_mindset_case_studies_IntegrateCo_2015payroll" type="102" refreshedVersion="8" minRefreshableVersion="5">
    <extLst>
      <ext xmlns:x15="http://schemas.microsoft.com/office/spreadsheetml/2010/11/main" uri="{DE250136-89BD-433C-8126-D09CA5730AF9}">
        <x15:connection id="Analytics_mindset_case_studies_IntegrateCo_2015payroll" autoDelete="1">
          <x15:rangePr sourceName="_xlcn.WorksheetConnection_IntegrateCo_v3.xlsxAnalytics_mindset_case_studies_IntegrateCo_2015payroll"/>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5">
    <s v="ThisWorkbookDataModel"/>
    <s v="{[Analytics_mindset_case_studies_IntegrateCo_2015payroll].[OT_Hrs].&amp;[1],[Analytics_mindset_case_studies_IntegrateCo_2015payroll].[OT_Hrs].&amp;[2],[Analytics_mindset_case_studies_IntegrateCo_2015payroll].[OT_Hrs].&amp;[3],[Analytics_mindset_case_studies_IntegrateCo_2015payroll].[OT_Hrs].&amp;[4],[Analytics_mindset_case_studies_IntegrateCo_2015payroll].[OT_Hrs].&amp;[5],[Analytics_mindset_case_studies_IntegrateCo_2015payroll].[OT_Hrs].&amp;[6],[Analytics_mindset_case_studies_IntegrateCo_2015payroll].[OT_Hrs].&amp;[8],[Analytics_mindset_case_studies_IntegrateCo_2015payroll].[OT_Hrs].&amp;[15],[Analytics_mindset_case_studies_IntegrateCo_2015payroll].[OT_Hrs].&amp;[25],[Analytics_mindset_case_studies_IntegrateCo_2015payroll].[OT_Hrs].&amp;[35],[Analytics_mindset_case_studies_IntegrateCo_2015payroll].[OT_Hrs].&amp;[45],[Analytics_mindset_case_studies_IntegrateCo_2015payroll].[OT_Hrs].&amp;[125],[Analytics_mindset_case_studies_IntegrateCo_2015payroll].[OT_Hrs].&amp;[225],[Analytics_mindset_case_studies_IntegrateCo_2015payroll].[OT_Hrs].&amp;[425]}"/>
    <s v="{[_2015_2016_append_].[YEAR].&amp;[2016]}"/>
    <s v="{[_2015_2016_append_].[Emp_No].&amp;[1],[_2015_2016_append_].[Emp_No].&amp;[2],[_2015_2016_append_].[Emp_No].&amp;[3],[_2015_2016_append_].[Emp_No].&amp;[6],[_2015_2016_append_].[Emp_No].&amp;[7],[_2015_2016_append_].[Emp_No].&amp;[11],[_2015_2016_append_].[Emp_No].&amp;[13],[_2015_2016_append_].[Emp_No].&amp;[15],[_2015_2016_append_].[Emp_No].&amp;[18],[_2015_2016_append_].[Emp_No].&amp;[19],[_2015_2016_append_].[Emp_No].&amp;[20],[_2015_2016_append_].[Emp_No].&amp;[22],[_2015_2016_append_].[Emp_No].&amp;[23],[_2015_2016_append_].[Emp_No].&amp;[25],[_2015_2016_append_].[Emp_No].&amp;[27],[_2015_2016_append_].[Emp_No].&amp;[30],[_2015_2016_append_].[Emp_No].&amp;[34],[_2015_2016_append_].[Emp_No].&amp;[35],[_2015_2016_append_].[Emp_No].&amp;[37],[_2015_2016_append_].[Emp_No].&amp;[38],[_2015_2016_append_].[Emp_No].&amp;[39],[_2015_2016_append_].[Emp_No].&amp;[44],[_2015_2016_append_].[Emp_No].&amp;[45],[_2015_2016_append_].[Emp_No].&amp;[53],[_2015_2016_append_].[Emp_No].&amp;[99],[_2015_2016_append_].[Emp_No].&amp;[106],[_2015_2016_append_].[Emp_No].&amp;[117],[_2015_2016_append_].[Emp_No].&amp;[133],[_2015_2016_append_].[Emp_No].&amp;[153],[_2015_2016_append_].[Emp_No].&amp;[168],[_2015_2016_append_].[Emp_No].&amp;[169],[_2015_2016_append_].[Emp_No].&amp;[179],[_2015_2016_append_].[Emp_No].&amp;[180],[_2015_2016_append_].[Emp_No].&amp;[181],[_2015_2016_append_].[Emp_No].&amp;[184],[_2015_2016_append_].[Emp_No].&amp;[192],[_2015_2016_append_].[Emp_No].&amp;[194],[_2015_2016_append_].[Emp_No].&amp;[195],[_2015_2016_append_].[Emp_No].&amp;[199],[_2015_2016_append_].[Emp_No].&amp;[201],[_2015_2016_append_].[Emp_No].&amp;[203],[_2015_2016_append_].[Emp_No].&amp;[204],[_2015_2016_append_].[Emp_No].&amp;[210],[_2015_2016_append_].[Emp_No].&amp;[239],[_2015_2016_append_].[Emp_No].&amp;[248],[_2015_2016_append_].[Emp_No].&amp;[249],[_2015_2016_append_].[Emp_No].&amp;[255],[_2015_2016_append_].[Emp_No].&amp;[259],[_2015_2016_append_].[Emp_No].&amp;[260],[_2015_2016_append_].[Emp_No].&amp;[269],[_2015_2016_append_].[Emp_No].&amp;[274],[_2015_2016_append_].[Emp_No].&amp;[276],[_2015_2016_append_].[Emp_No].&amp;[281],[_2015_2016_append_].[Emp_No].&amp;[287],[_2015_2016_append_].[Emp_No].&amp;[291],[_2015_2016_append_].[Emp_No].&amp;[302],[_2015_2016_append_].[Emp_No].&amp;[304],[_2015_2016_append_].[Emp_No].&amp;[314],[_2015_2016_append_].[Emp_No].&amp;[316],[_2015_2016_append_].[Emp_No].&amp;[320],[_2015_2016_append_].[Emp_No].&amp;[336],[_2015_2016_append_].[Emp_No].&amp;[343],[_2015_2016_append_].[Emp_No].&amp;[345],[_2015_2016_append_].[Emp_No].&amp;[352],[_2015_2016_append_].[Emp_No].&amp;[357],[_2015_2016_append_].[Emp_No].&amp;[358],[_2015_2016_append_].[Emp_No].&amp;[367],[_2015_2016_append_].[Emp_No].&amp;[368],[_2015_2016_append_].[Emp_No].&amp;[369],[_2015_2016_append_].[Emp_No].&amp;[374],[_2015_2016_append_].[Emp_No].&amp;[375],[_2015_2016_append_].[Emp_No].&amp;[376],[_2015_2016_append_].[Emp_No].&amp;[380],[_2015_2016_append_].[Emp_No].&amp;[381],[_2015_2016_append_].[Emp_No].&amp;[385],[_2015_2016_append_].[Emp_No].&amp;[386],[_2015_2016_append_].[Emp_No].&amp;[390],[_2015_2016_append_].[Emp_No].&amp;[391],[_2015_2016_append_].[Emp_No].&amp;[396],[_2015_2016_append_].[Emp_No].&amp;[398],[_2015_2016_append_].[Emp_No].&amp;[399],[_2015_2016_append_].[Emp_No].&amp;[400],[_2015_2016_append_].[Emp_No].&amp;[401],[_2015_2016_append_].[Emp_No].&amp;[402],[_2015_2016_append_].[Emp_No].&amp;[403],[_2015_2016_append_].[Emp_No].&amp;[404],[_2015_2016_append_].[Emp_No].&amp;[405],[_2015_2016_append_].[Emp_No].&amp;[406],[_2015_2016_append_].[Emp_No].&amp;[407],[_2015_2016_append_].[Emp_No].&amp;[408],[_2015_2016_append_].[Emp_No].&amp;[409],[_2015_2016_append_].[Emp_No].&amp;[411],[_2015_2016_append_].[Emp_No].&amp;[412],[_2015_2016_append_].[Emp_No].&amp;[413],[_2015_2016_append_].[Emp_No].&amp;[414],[_2015_2016_append_].[Emp_No].&amp;[415],[_2015_2016_append_].[Emp_No].&amp;[416],[_2015_2016_append_].[Emp_No].&amp;[417],[_2015_2016_append_].[Emp_No].&amp;[420],[_2015_2016_append_].[Emp_No].&amp;[421],[_2015_2016_append_].[Emp_No].&amp;[422]}"/>
    <s v="{[_2015_2016_append_].[Total_Hours].&amp;[1],[_2015_2016_append_].[Total_Hours].&amp;[2],[_2015_2016_append_].[Total_Hours].&amp;[3],[_2015_2016_append_].[Total_Hours].&amp;[4],[_2015_2016_append_].[Total_Hours].&amp;[5],[_2015_2016_append_].[Total_Hours].&amp;[6],[_2015_2016_append_].[Total_Hours].&amp;[7],[_2015_2016_append_].[Total_Hours].&amp;[8],[_2015_2016_append_].[Total_Hours].&amp;[9],[_2015_2016_append_].[Total_Hours].&amp;[10],[_2015_2016_append_].[Total_Hours].&amp;[11],[_2015_2016_append_].[Total_Hours].&amp;[12],[_2015_2016_append_].[Total_Hours].&amp;[13],[_2015_2016_append_].[Total_Hours].&amp;[14],[_2015_2016_append_].[Total_Hours].&amp;[15],[_2015_2016_append_].[Total_Hours].&amp;[16],[_2015_2016_append_].[Total_Hours].&amp;[17],[_2015_2016_append_].[Total_Hours].&amp;[18],[_2015_2016_append_].[Total_Hours].&amp;[19],[_2015_2016_append_].[Total_Hours].&amp;[20],[_2015_2016_append_].[Total_Hours].&amp;[21],[_2015_2016_append_].[Total_Hours].&amp;[22],[_2015_2016_append_].[Total_Hours].&amp;[23],[_2015_2016_append_].[Total_Hours].&amp;[24],[_2015_2016_append_].[Total_Hours].&amp;[25],[_2015_2016_append_].[Total_Hours].&amp;[26],[_2015_2016_append_].[Total_Hours].&amp;[27],[_2015_2016_append_].[Total_Hours].&amp;[28],[_2015_2016_append_].[Total_Hours].&amp;[29],[_2015_2016_append_].[Total_Hours].&amp;[30],[_2015_2016_append_].[Total_Hours].&amp;[31],[_2015_2016_append_].[Total_Hours].&amp;[32],[_2015_2016_append_].[Total_Hours].&amp;[33],[_2015_2016_append_].[Total_Hours].&amp;[35],[_2015_2016_append_].[Total_Hours].&amp;[36],[_2015_2016_append_].[Total_Hours].&amp;[37],[_2015_2016_append_].[Total_Hours].&amp;[38],[_2015_2016_append_].[Total_Hours].&amp;[39],[_2015_2016_append_].[Total_Hours].&amp;[40],[_2015_2016_append_].[Total_Hours].&amp;[41],[_2015_2016_append_].[Total_Hours].&amp;[42],[_2015_2016_append_].[Total_Hours].&amp;[43],[_2015_2016_append_].[Total_Hours].&amp;[44],[_2015_2016_append_].[Total_Hours].&amp;[45],[_2015_2016_append_].[Total_Hours].&amp;[46],[_2015_2016_append_].[Total_Hours].&amp;[47],[_2015_2016_append_].[Total_Hours].&amp;[48],[_2015_2016_append_].[Total_Hours].&amp;[49],[_2015_2016_append_].[Total_Hours].&amp;[50],[_2015_2016_append_].[Total_Hours].&amp;[51],[_2015_2016_append_].[Total_Hours].&amp;[52],[_2015_2016_append_].[Total_Hours].&amp;[53],[_2015_2016_append_].[Total_Hours].&amp;[54],[_2015_2016_append_].[Total_Hours].&amp;[55],[_2015_2016_append_].[Total_Hours].&amp;[56],[_2015_2016_append_].[Total_Hours].&amp;[57],[_2015_2016_append_].[Total_Hours].&amp;[59],[_2015_2016_append_].[Total_Hours].&amp;[60],[_2015_2016_append_].[Total_Hours].&amp;[61],[_2015_2016_append_].[Total_Hours].&amp;[63],[_2015_2016_append_].[Total_Hours].&amp;[64],[_2015_2016_append_].[Total_Hours].&amp;[65],[_2015_2016_append_].[Total_Hours].&amp;[66],[_2015_2016_append_].[Total_Hours].&amp;[67],[_2015_2016_append_].[Total_Hours].&amp;[68],[_2015_2016_append_].[Total_Hours].&amp;[70],[_2015_2016_append_].[Total_Hours].&amp;[72],[_2015_2016_append_].[Total_Hours].&amp;[75],[_2015_2016_append_].[Total_Hours].&amp;[77],[_2015_2016_append_].[Total_Hours].&amp;[78],[_2015_2016_append_].[Total_Hours].&amp;[79],[_2015_2016_append_].[Total_Hours].&amp;[80],[_2015_2016_append_].[Total_Hours].&amp;[81],[_2015_2016_append_].[Total_Hours].&amp;[82],[_2015_2016_append_].[Total_Hours].&amp;[84],[_2015_2016_append_].[Total_Hours].&amp;[85],[_2015_2016_append_].[Total_Hours].&amp;[86],[_2015_2016_append_].[Total_Hours].&amp;[88],[_2015_2016_append_].[Total_Hours].&amp;[90],[_2015_2016_append_].[Total_Hours].&amp;[94],[_2015_2016_append_].[Total_Hours].&amp;[95],[_2015_2016_append_].[Total_Hours].&amp;[96],[_2015_2016_append_].[Total_Hours].&amp;[98],[_2015_2016_append_].[Total_Hours].&amp;[99],[_2015_2016_append_].[Total_Hours].&amp;[100],[_2015_2016_append_].[Total_Hours].&amp;[101],[_2015_2016_append_].[Total_Hours].&amp;[102],[_2015_2016_append_].[Total_Hours].&amp;[105],[_2015_2016_append_].[Total_Hours].&amp;[108],[_2015_2016_append_].[Total_Hours].&amp;[110],[_2015_2016_append_].[Total_Hours].&amp;[114],[_2015_2016_append_].[Total_Hours].&amp;[117],[_2015_2016_append_].[Total_Hours].&amp;[119],[_2015_2016_append_].[Total_Hours].&amp;[120],[_2015_2016_append_].[Total_Hours].&amp;[122],[_2015_2016_append_].[Total_Hours].&amp;[123],[_2015_2016_append_].[Total_Hours].&amp;[124],[_2015_2016_append_].[Total_Hours].&amp;[125],[_2015_2016_append_].[Total_Hours].&amp;[126],[_2015_2016_append_].[Total_Hours].&amp;[127],[_2015_2016_append_].[Total_Hours].&amp;[129],[_2015_2016_append_].[Total_Hours].&amp;[130],[_2015_2016_append_].[Total_Hours].&amp;[131],[_2015_2016_append_].[Total_Hours].&amp;[133],[_2015_2016_append_].[Total_Hours].&amp;[144],[_2015_2016_append_].[Total_Hours].&amp;[145],[_2015_2016_append_].[Total_Hours].&amp;[146],[_2015_2016_append_].[Total_Hours].&amp;[147],[_2015_2016_append_].[Total_Hours].&amp;[152],[_2015_2016_append_].[Total_Hours].&amp;[153],[_2015_2016_append_].[Total_Hours].&amp;[155],[_2015_2016_append_].[Total_Hours].&amp;[159],[_2015_2016_append_].[Total_Hours].&amp;[160],[_2015_2016_append_].[Total_Hours].&amp;[165],[_2015_2016_append_].[Total_Hours].&amp;[166],[_2015_2016_append_].[Total_Hours].&amp;[170],[_2015_2016_append_].[Total_Hours].&amp;[172],[_2015_2016_append_].[Total_Hours].&amp;[175],[_2015_2016_append_].[Total_Hours].&amp;[177],[_2015_2016_append_].[Total_Hours].&amp;[179],[_2015_2016_append_].[Total_Hours].&amp;[180],[_2015_2016_append_].[Total_Hours].&amp;[185],[_2015_2016_append_].[Total_Hours].&amp;[186],[_2015_2016_append_].[Total_Hours].&amp;[188],[_2015_2016_append_].[Total_Hours].&amp;[197],[_2015_2016_append_].[Total_Hours].&amp;[203],[_2015_2016_append_].[Total_Hours].&amp;[205],[_2015_2016_append_].[Total_Hours].&amp;[206],[_2015_2016_append_].[Total_Hours].&amp;[210],[_2015_2016_append_].[Total_Hours].&amp;[211],[_2015_2016_append_].[Total_Hours].&amp;[217],[_2015_2016_append_].[Total_Hours].&amp;[220],[_2015_2016_append_].[Total_Hours].&amp;[222],[_2015_2016_append_].[Total_Hours].&amp;[223],[_2015_2016_append_].[Total_Hours].&amp;[225],[_2015_2016_append_].[Total_Hours].&amp;[227],[_2015_2016_append_].[Total_Hours].&amp;[230],[_2015_2016_append_].[Total_Hours].&amp;[232],[_2015_2016_append_].[Total_Hours].&amp;[241],[_2015_2016_append_].[Total_Hours].&amp;[243],[_2015_2016_append_].[Total_Hours].&amp;[248],[_2015_2016_append_].[Total_Hours].&amp;[251],[_2015_2016_append_].[Total_Hours].&amp;[255],[_2015_2016_append_].[Total_Hours].&amp;[265],[_2015_2016_append_].[Total_Hours].&amp;[275],[_2015_2016_append_].[Total_Hours].&amp;[283],[_2015_2016_append_].[Total_Hours].&amp;[285],[_2015_2016_append_].[Total_Hours].&amp;[289],[_2015_2016_append_].[Total_Hours].&amp;[294],[_2015_2016_append_].[Total_Hours].&amp;[305],[_2015_2016_append_].[Total_Hours].&amp;[308],[_2015_2016_append_].[Total_Hours].&amp;[310],[_2015_2016_append_].[Total_Hours].&amp;[311],[_2015_2016_append_].[Total_Hours].&amp;[313],[_2015_2016_append_].[Total_Hours].&amp;[315],[_2015_2016_append_].[Total_Hours].&amp;[319],[_2015_2016_append_].[Total_Hours].&amp;[320],[_2015_2016_append_].[Total_Hours].&amp;[322],[_2015_2016_append_].[Total_Hours].&amp;[325],[_2015_2016_append_].[Total_Hours].&amp;[333],[_2015_2016_append_].[Total_Hours].&amp;[334],[_2015_2016_append_].[Total_Hours].&amp;[335],[_2015_2016_append_].[Total_Hours].&amp;[362],[_2015_2016_append_].[Total_Hours].&amp;[375],[_2015_2016_append_].[Total_Hours].&amp;[384],[_2015_2016_append_].[Total_Hours].&amp;[408],[_2015_2016_append_].[Total_Hours].&amp;[413],[_2015_2016_append_].[Total_Hours].&amp;[415],[_2015_2016_append_].[Total_Hours].&amp;[416],[_2015_2016_append_].[Total_Hours].&amp;[420],[_2015_2016_append_].[Total_Hours].&amp;[421],[_2015_2016_append_].[Total_Hours].&amp;[424],[_2015_2016_append_].[Total_Hours].&amp;[428],[_2015_2016_append_].[Total_Hours].&amp;[432],[_2015_2016_append_].[Total_Hours].&amp;[434],[_2015_2016_append_].[Total_Hours].&amp;[435],[_2015_2016_append_].[Total_Hours].&amp;[440],[_2015_2016_append_].[Total_Hours].&amp;[443],[_2015_2016_append_].[Total_Hours].&amp;[445],[_2015_2016_append_].[Total_Hours].&amp;[455],[_2015_2016_append_].[Total_Hours].&amp;[460],[_2015_2016_append_].[Total_Hours].&amp;[465],[_2015_2016_append_].[Total_Hours].&amp;[471],[_2015_2016_append_].[Total_Hours].&amp;[479],[_2015_2016_append_].[Total_Hours].&amp;[485],[_2015_2016_append_].[Total_Hours].&amp;[525],[_2015_2016_append_].[Total_Hours].&amp;[550],[_2015_2016_append_].[Total_Hours].&amp;[565],[_2015_2016_append_].[Total_Hours].&amp;[567],[_2015_2016_append_].[Total_Hours].&amp;[600],[_2015_2016_append_].[Total_Hours].&amp;[616],[_2015_2016_append_].[Total_Hours].&amp;[629],[_2015_2016_append_].[Total_Hours].&amp;[650],[_2015_2016_append_].[Total_Hours].&amp;[673],[_2015_2016_append_].[Total_Hours].&amp;[675],[_2015_2016_append_].[Total_Hours].&amp;[683],[_2015_2016_append_].[Total_Hours].&amp;[687],[_2015_2016_append_].[Total_Hours].&amp;[720],[_2015_2016_append_].[Total_Hours].&amp;[725],[_2015_2016_append_].[Total_Hours].&amp;[730],[_2015_2016_append_].[Total_Hours].&amp;[732],[_2015_2016_append_].[Total_Hours].&amp;[736],[_2015_2016_append_].[Total_Hours].&amp;[738],[_2015_2016_append_].[Total_Hours].&amp;[742],[_2015_2016_append_].[Total_Hours].&amp;[745],[_2015_2016_append_].[Total_Hours].&amp;[752],[_2015_2016_append_].[Total_Hours].&amp;[758],[_2015_2016_append_].[Total_Hours].&amp;[777],[_2015_2016_append_].[Total_Hours].&amp;[779],[_2015_2016_append_].[Total_Hours].&amp;[790],[_2015_2016_append_].[Total_Hours].&amp;[805],[_2015_2016_append_].[Total_Hours].&amp;[845],[_2015_2016_append_].[Total_Hours].&amp;[882],[_2015_2016_append_].[Total_Hours].&amp;[883],[_2015_2016_append_].[Total_Hours].&amp;[885],[_2015_2016_append_].[Total_Hours].&amp;[887],[_2015_2016_append_].[Total_Hours].&amp;[896],[_2015_2016_append_].[Total_Hours].&amp;[897],[_2015_2016_append_].[Total_Hours].&amp;[915],[_2015_2016_append_].[Total_Hours].&amp;[941],[_2015_2016_append_].[Total_Hours].&amp;[950],[_2015_2016_append_].[Total_Hours].&amp;[955],[_2015_2016_append_].[Total_Hours].&amp;[960],[_2015_2016_append_].[Total_Hours].&amp;[970],[_2015_2016_append_].[Total_Hours].&amp;[1025],[_2015_2016_append_].[Total_Hours].&amp;[1075],[_2015_2016_append_].[Total_Hours].&amp;[1097],[_2015_2016_append_].[Total_Hours].&amp;[1114],[_2015_2016_append_].[Total_Hours].&amp;[1125],[_2015_2016_append_].[Total_Hours].&amp;[1185],[_2015_2016_append_].[Total_Hours].&amp;[1230],[_2015_2016_append_].[Total_Hours].&amp;[1255],[_2015_2016_append_].[Total_Hours].&amp;[1305],[_2015_2016_append_].[Total_Hours].&amp;[1307],[_2015_2016_append_].[Total_Hours].&amp;[1311],[_2015_2016_append_].[Total_Hours].&amp;[1460],[_2015_2016_append_].[Total_Hours].&amp;[1475],[_2015_2016_append_].[Total_Hours].&amp;[1485],[_2015_2016_append_].[Total_Hours].&amp;[1518],[_2015_2016_append_].[Total_Hours].&amp;[1610],[_2015_2016_append_].[Total_Hours].&amp;[1620],[_2015_2016_append_].[Total_Hours].&amp;[1745],[_2015_2016_append_].[Total_Hours].&amp;[1932],[_2015_2016_append_].[Total_Hours].&amp;[1995],[_2015_2016_append_].[Total_Hours].&amp;[2055],[_2015_2016_append_].[Total_Hours].&amp;[2195],[_2015_2016_append_].[Total_Hours].&amp;[2245],[_2015_2016_append_].[Total_Hours].&amp;[2273],[_2015_2016_append_].[Total_Hours].&amp;[2275],[_2015_2016_append_].[Total_Hours].&amp;[2338],[_2015_2016_append_].[Total_Hours].&amp;[2480],[_2015_2016_append_].[Total_Hours].&amp;[2523],[_2015_2016_append_].[Total_Hours].&amp;[2525],[_2015_2016_append_].[Total_Hours].&amp;[2575],[_2015_2016_append_].[Total_Hours].&amp;[2725],[_2015_2016_append_].[Total_Hours].&amp;[2988],[_2015_2016_append_].[Total_Hours].&amp;[3125],[_2015_2016_append_].[Total_Hours].&amp;[3545],[_2015_2016_append_].[Total_Hours].&amp;[3555],[_2015_2016_append_].[Total_Hours].&amp;[4207],[_2015_2016_append_].[Total_Hours].&amp;[4275],[_2015_2016_append_].[Total_Hours].&amp;[4305],[_2015_2016_append_].[Total_Hours].&amp;[4425],[_2015_2016_append_].[Total_Hours].&amp;[4675],[_2015_2016_append_].[Total_Hours].&amp;[4725],[_2015_2016_append_].[Total_Hours].&amp;[4775],[_2015_2016_append_].[Total_Hours].&amp;[7706],[_2015_2016_append_].[Total_Hours].&amp;[8775],[_2015_2016_append_].[Total_Hours].&amp;[8879],[_2015_2016_append_].[Total_Hours].&amp;[9115],[_2015_2016_append_].[Total_Hours].&amp;[11845],[_2015_2016_append_].[Total_Hours].&amp;[12175],[_2015_2016_append_].[Total_Hours].&amp;[14925],[_2015_2016_append_].[Total_Hours].&amp;[15875],[_2015_2016_append_].[Total_Hours].&amp;[16825],[_2015_2016_append_].[Total_Hours].&amp;[17025],[_2015_2016_append_].[Total_Hours].&amp;[20614],[_2015_2016_append_].[Total_Hours].&amp;[36025],[_2015_2016_append_].[Total_Hours].&amp;[42000],[_2015_2016_append_].[Total_Hours].&amp;[42925],[_2015_2016_append_].[Total_Hours].&amp;[54025]}"/>
  </metadataStrings>
  <mdxMetadata count="4">
    <mdx n="0" f="s">
      <ms ns="1" c="0"/>
    </mdx>
    <mdx n="0" f="s">
      <ms ns="2" c="0"/>
    </mdx>
    <mdx n="0" f="s">
      <ms ns="3" c="0"/>
    </mdx>
    <mdx n="0" f="s">
      <ms ns="4" c="0"/>
    </mdx>
  </mdxMetadata>
  <valueMetadata count="4">
    <bk>
      <rc t="1" v="0"/>
    </bk>
    <bk>
      <rc t="1" v="1"/>
    </bk>
    <bk>
      <rc t="1" v="2"/>
    </bk>
    <bk>
      <rc t="1" v="3"/>
    </bk>
  </valueMetadata>
</metadata>
</file>

<file path=xl/sharedStrings.xml><?xml version="1.0" encoding="utf-8"?>
<sst xmlns="http://schemas.openxmlformats.org/spreadsheetml/2006/main" count="23488" uniqueCount="567">
  <si>
    <t>Pay_Date</t>
  </si>
  <si>
    <t>Payroll_ID</t>
  </si>
  <si>
    <t>Emp_No</t>
  </si>
  <si>
    <t>Home_Div</t>
  </si>
  <si>
    <t>Work_Div</t>
  </si>
  <si>
    <t>Job</t>
  </si>
  <si>
    <t>Reg_Hrs</t>
  </si>
  <si>
    <t>OT_Hrs</t>
  </si>
  <si>
    <t>Reg_Pay</t>
  </si>
  <si>
    <t>OT_Pay</t>
  </si>
  <si>
    <t>Futa</t>
  </si>
  <si>
    <t>Suta</t>
  </si>
  <si>
    <t>Fica_Medc</t>
  </si>
  <si>
    <t>Work_Comp</t>
  </si>
  <si>
    <t>14005</t>
  </si>
  <si>
    <t>14H002</t>
  </si>
  <si>
    <t>14H010</t>
  </si>
  <si>
    <t>14002</t>
  </si>
  <si>
    <t>14010</t>
  </si>
  <si>
    <t>14012</t>
  </si>
  <si>
    <t>14H012</t>
  </si>
  <si>
    <t>14H001</t>
  </si>
  <si>
    <t>14S001</t>
  </si>
  <si>
    <t>14H001B</t>
  </si>
  <si>
    <t>14H010B</t>
  </si>
  <si>
    <t>14S004</t>
  </si>
  <si>
    <t>14S008</t>
  </si>
  <si>
    <t>14S010</t>
  </si>
  <si>
    <t>14S012</t>
  </si>
  <si>
    <t>14H009</t>
  </si>
  <si>
    <t>14S002</t>
  </si>
  <si>
    <t>14S009</t>
  </si>
  <si>
    <t>14H004</t>
  </si>
  <si>
    <t>14S006</t>
  </si>
  <si>
    <t>14001</t>
  </si>
  <si>
    <t>14H001R</t>
  </si>
  <si>
    <t>14H004R</t>
  </si>
  <si>
    <t>14H010R</t>
  </si>
  <si>
    <t>14H006</t>
  </si>
  <si>
    <t>14H008R</t>
  </si>
  <si>
    <t>14H004SG</t>
  </si>
  <si>
    <t>14H010SG</t>
  </si>
  <si>
    <t>14S002SG</t>
  </si>
  <si>
    <t>14H003</t>
  </si>
  <si>
    <t>14S003</t>
  </si>
  <si>
    <t>14H009B</t>
  </si>
  <si>
    <t>14H005</t>
  </si>
  <si>
    <t>14H006B</t>
  </si>
  <si>
    <t>14H012B</t>
  </si>
  <si>
    <t>14H007</t>
  </si>
  <si>
    <t>14H009SG</t>
  </si>
  <si>
    <t>14H006R</t>
  </si>
  <si>
    <t>14H002R</t>
  </si>
  <si>
    <t>14H012R</t>
  </si>
  <si>
    <t>14S002R</t>
  </si>
  <si>
    <t>14S005</t>
  </si>
  <si>
    <t>14H008</t>
  </si>
  <si>
    <t>14H011</t>
  </si>
  <si>
    <t>15H002</t>
  </si>
  <si>
    <t>15H010</t>
  </si>
  <si>
    <t>14009</t>
  </si>
  <si>
    <t>15009</t>
  </si>
  <si>
    <t>15010</t>
  </si>
  <si>
    <t>15H009</t>
  </si>
  <si>
    <t>15H001</t>
  </si>
  <si>
    <t>15S001</t>
  </si>
  <si>
    <t>15H010B</t>
  </si>
  <si>
    <t>15S010</t>
  </si>
  <si>
    <t>15S012</t>
  </si>
  <si>
    <t>14S011</t>
  </si>
  <si>
    <t>15S009</t>
  </si>
  <si>
    <t>15H004</t>
  </si>
  <si>
    <t>15S002</t>
  </si>
  <si>
    <t>15S004</t>
  </si>
  <si>
    <t>15S006</t>
  </si>
  <si>
    <t>15H012</t>
  </si>
  <si>
    <t>15H010R</t>
  </si>
  <si>
    <t>15H008R</t>
  </si>
  <si>
    <t>15H006</t>
  </si>
  <si>
    <t>15H004SG</t>
  </si>
  <si>
    <t>15H010SG</t>
  </si>
  <si>
    <t>15S002SG</t>
  </si>
  <si>
    <t>15H009B</t>
  </si>
  <si>
    <t>15H009R</t>
  </si>
  <si>
    <t>15H003</t>
  </si>
  <si>
    <t>15005</t>
  </si>
  <si>
    <t>15002</t>
  </si>
  <si>
    <t>15H008</t>
  </si>
  <si>
    <t>15H001B</t>
  </si>
  <si>
    <t>15S008</t>
  </si>
  <si>
    <t>15H001SG</t>
  </si>
  <si>
    <t>15S011</t>
  </si>
  <si>
    <t>15001</t>
  </si>
  <si>
    <t>15H001R</t>
  </si>
  <si>
    <t>15H004R</t>
  </si>
  <si>
    <t>15S005</t>
  </si>
  <si>
    <t>15H011</t>
  </si>
  <si>
    <t>15H006B</t>
  </si>
  <si>
    <t>15S001B</t>
  </si>
  <si>
    <t>15S006B</t>
  </si>
  <si>
    <t>15H002SG</t>
  </si>
  <si>
    <t>15H005</t>
  </si>
  <si>
    <t>15H005SG</t>
  </si>
  <si>
    <t>15H006R</t>
  </si>
  <si>
    <t>15H002R</t>
  </si>
  <si>
    <t>15S002R</t>
  </si>
  <si>
    <t>15H007</t>
  </si>
  <si>
    <t>15H002B</t>
  </si>
  <si>
    <t>15H009SG</t>
  </si>
  <si>
    <t>15H003B</t>
  </si>
  <si>
    <t>15H004B</t>
  </si>
  <si>
    <t>15H012B</t>
  </si>
  <si>
    <t>15S003</t>
  </si>
  <si>
    <t>15H008B</t>
  </si>
  <si>
    <t>15S007</t>
  </si>
  <si>
    <t>15S002B</t>
  </si>
  <si>
    <t>15H010SH</t>
  </si>
  <si>
    <t>15006</t>
  </si>
  <si>
    <t>14S1440</t>
  </si>
  <si>
    <t>Emp_Name</t>
  </si>
  <si>
    <t>Gross_Wages</t>
  </si>
  <si>
    <t>Al Ramos</t>
  </si>
  <si>
    <t>Allan Wood</t>
  </si>
  <si>
    <t>Allen Price</t>
  </si>
  <si>
    <t>Angel Watts</t>
  </si>
  <si>
    <t>Antonio Torres</t>
  </si>
  <si>
    <t>Barry Mckenzie</t>
  </si>
  <si>
    <t>Beulah Gibbs</t>
  </si>
  <si>
    <t>Brendan Curry</t>
  </si>
  <si>
    <t>Brittany Carlson</t>
  </si>
  <si>
    <t>Carlton Mcdonald</t>
  </si>
  <si>
    <t>Cary Foster</t>
  </si>
  <si>
    <t>Cassandra Poole</t>
  </si>
  <si>
    <t>Cesar Greene</t>
  </si>
  <si>
    <t>Cindy Lunt</t>
  </si>
  <si>
    <t>Clarence Padilla</t>
  </si>
  <si>
    <t>Clark Morgan</t>
  </si>
  <si>
    <t>Conrad Walker</t>
  </si>
  <si>
    <t>Cornelius Gibson</t>
  </si>
  <si>
    <t>Dale Hamilton</t>
  </si>
  <si>
    <t>Darryl Burgess</t>
  </si>
  <si>
    <t>Deborah Bennett</t>
  </si>
  <si>
    <t>Delia Lopez</t>
  </si>
  <si>
    <t>Don Young</t>
  </si>
  <si>
    <t>Earnest Drake</t>
  </si>
  <si>
    <t>Ed Craig</t>
  </si>
  <si>
    <t>Elisa Warren</t>
  </si>
  <si>
    <t>Ellen Estrada</t>
  </si>
  <si>
    <t>Ernesto Todd</t>
  </si>
  <si>
    <t>Fannie Parks</t>
  </si>
  <si>
    <t>Frank Diaz</t>
  </si>
  <si>
    <t>Frankie Mcdaniel</t>
  </si>
  <si>
    <t>Geneva Moody</t>
  </si>
  <si>
    <t>Gwendolyn Alvarado</t>
  </si>
  <si>
    <t>Hector Wright</t>
  </si>
  <si>
    <t>Helen Paul</t>
  </si>
  <si>
    <t>Stanley Peterson</t>
  </si>
  <si>
    <t>Jo Manning</t>
  </si>
  <si>
    <t>Jodi Powers</t>
  </si>
  <si>
    <t>Joe Perry</t>
  </si>
  <si>
    <t>Joyce Ferguson</t>
  </si>
  <si>
    <t>Katie Hodges</t>
  </si>
  <si>
    <t>Kelly Murray</t>
  </si>
  <si>
    <t>Kenny Robertson</t>
  </si>
  <si>
    <t>Kirk Byrd</t>
  </si>
  <si>
    <t>Leonard Wong</t>
  </si>
  <si>
    <t>Leslie Dean</t>
  </si>
  <si>
    <t>Levi Christensen</t>
  </si>
  <si>
    <t>Lillian Jefferson</t>
  </si>
  <si>
    <t>Lois Moran</t>
  </si>
  <si>
    <t>Lynne Soto</t>
  </si>
  <si>
    <t>Mamie Day</t>
  </si>
  <si>
    <t>Marc Wallace</t>
  </si>
  <si>
    <t>Marguerite Thornton</t>
  </si>
  <si>
    <t>Marianne Baldwin</t>
  </si>
  <si>
    <t>Marie Hudson</t>
  </si>
  <si>
    <t>Marion Scott</t>
  </si>
  <si>
    <t>Marty Barnes</t>
  </si>
  <si>
    <t>Mary Waters</t>
  </si>
  <si>
    <t>Maryann Cohen</t>
  </si>
  <si>
    <t>Melanie Green</t>
  </si>
  <si>
    <t>Melvin Strickland</t>
  </si>
  <si>
    <t>Michele Lee</t>
  </si>
  <si>
    <t>Mike Briggs</t>
  </si>
  <si>
    <t>Mona Howard</t>
  </si>
  <si>
    <t>Morris Glover</t>
  </si>
  <si>
    <t>Myra Vega</t>
  </si>
  <si>
    <t>Nettie Stevens</t>
  </si>
  <si>
    <t>Nichole Fox</t>
  </si>
  <si>
    <t>Preston Robinson</t>
  </si>
  <si>
    <t>Ramona Myers</t>
  </si>
  <si>
    <t>Richard Wood</t>
  </si>
  <si>
    <t>Roberto Ortega</t>
  </si>
  <si>
    <t>Samuel Harper</t>
  </si>
  <si>
    <t>Shelia Keller</t>
  </si>
  <si>
    <t>Sheryl Hill</t>
  </si>
  <si>
    <t>Shirley Parker</t>
  </si>
  <si>
    <t>Sidney Hansen</t>
  </si>
  <si>
    <t>Sue Riley</t>
  </si>
  <si>
    <t>Tami Luna</t>
  </si>
  <si>
    <t>Tammy Wilkins</t>
  </si>
  <si>
    <t>Terry Moreno</t>
  </si>
  <si>
    <t>Tommy Graves</t>
  </si>
  <si>
    <t>Yvette Miller</t>
  </si>
  <si>
    <t>Raquel Singleton</t>
  </si>
  <si>
    <t>Alberta Gill</t>
  </si>
  <si>
    <t>Lynn Perkins</t>
  </si>
  <si>
    <t>Marcia Neal</t>
  </si>
  <si>
    <t>Grant Daniel</t>
  </si>
  <si>
    <t>Maxine Tyler</t>
  </si>
  <si>
    <t>Renee Armstrong</t>
  </si>
  <si>
    <t>Sally Bailey</t>
  </si>
  <si>
    <t>Norman Ruiz</t>
  </si>
  <si>
    <t>Claire Edwards</t>
  </si>
  <si>
    <t>Floyd Hunter</t>
  </si>
  <si>
    <t>Emp_ID</t>
  </si>
  <si>
    <t>W05781</t>
  </si>
  <si>
    <t>U05779</t>
  </si>
  <si>
    <t>I07737</t>
  </si>
  <si>
    <t>Afton Call</t>
  </si>
  <si>
    <t>S05921</t>
  </si>
  <si>
    <t>Z06120</t>
  </si>
  <si>
    <t>Jesus Peterson</t>
  </si>
  <si>
    <t>U05971</t>
  </si>
  <si>
    <t>S06809</t>
  </si>
  <si>
    <t>V07604</t>
  </si>
  <si>
    <t>V05780</t>
  </si>
  <si>
    <t>R07120</t>
  </si>
  <si>
    <t>L05892</t>
  </si>
  <si>
    <t/>
  </si>
  <si>
    <t>E05885</t>
  </si>
  <si>
    <t>F05886</t>
  </si>
  <si>
    <t>D06172</t>
  </si>
  <si>
    <t>U05923</t>
  </si>
  <si>
    <t>L05796</t>
  </si>
  <si>
    <t>I05889</t>
  </si>
  <si>
    <t>J05890</t>
  </si>
  <si>
    <t>L05916</t>
  </si>
  <si>
    <t>L05988</t>
  </si>
  <si>
    <t>X06718</t>
  </si>
  <si>
    <t>R05896</t>
  </si>
  <si>
    <t>B07466</t>
  </si>
  <si>
    <t>C06915</t>
  </si>
  <si>
    <t>Y05879</t>
  </si>
  <si>
    <t>S05897</t>
  </si>
  <si>
    <t>S06065</t>
  </si>
  <si>
    <t>J06178</t>
  </si>
  <si>
    <t>M06109</t>
  </si>
  <si>
    <t>M05893</t>
  </si>
  <si>
    <t>G05887</t>
  </si>
  <si>
    <t>U06739</t>
  </si>
  <si>
    <t>U06331</t>
  </si>
  <si>
    <t>N07478</t>
  </si>
  <si>
    <t>Rosemarie Pena</t>
  </si>
  <si>
    <t>Z06168</t>
  </si>
  <si>
    <t>G05911</t>
  </si>
  <si>
    <t>S06161</t>
  </si>
  <si>
    <t>Y06119</t>
  </si>
  <si>
    <t>G05935</t>
  </si>
  <si>
    <t>T07458</t>
  </si>
  <si>
    <t>X06430</t>
  </si>
  <si>
    <t>E05909</t>
  </si>
  <si>
    <t>K07211</t>
  </si>
  <si>
    <t>C05787</t>
  </si>
  <si>
    <t>H07736</t>
  </si>
  <si>
    <t>Emma Goodwin</t>
  </si>
  <si>
    <t>K05795</t>
  </si>
  <si>
    <t>T07002</t>
  </si>
  <si>
    <t>E05789</t>
  </si>
  <si>
    <t>R07624</t>
  </si>
  <si>
    <t>William Casey</t>
  </si>
  <si>
    <t>U05851</t>
  </si>
  <si>
    <t>G05791</t>
  </si>
  <si>
    <t>E05813</t>
  </si>
  <si>
    <t>P07287</t>
  </si>
  <si>
    <t>N05798</t>
  </si>
  <si>
    <t>P05919</t>
  </si>
  <si>
    <t>S06185</t>
  </si>
  <si>
    <t>E05861</t>
  </si>
  <si>
    <t>J05914</t>
  </si>
  <si>
    <t>H05792</t>
  </si>
  <si>
    <t>P05895</t>
  </si>
  <si>
    <t>V05852</t>
  </si>
  <si>
    <t>N05894</t>
  </si>
  <si>
    <t>R07360</t>
  </si>
  <si>
    <t>V05924</t>
  </si>
  <si>
    <t>H05888</t>
  </si>
  <si>
    <t>Z05784</t>
  </si>
  <si>
    <t>Y05783</t>
  </si>
  <si>
    <t>S05945</t>
  </si>
  <si>
    <t>X05926</t>
  </si>
  <si>
    <t>A07753</t>
  </si>
  <si>
    <t>Lyle Grant</t>
  </si>
  <si>
    <t>I05793</t>
  </si>
  <si>
    <t>B07634</t>
  </si>
  <si>
    <t>Mark Sharp</t>
  </si>
  <si>
    <t>R06016</t>
  </si>
  <si>
    <t>A05785</t>
  </si>
  <si>
    <t>M07117</t>
  </si>
  <si>
    <t>N06398</t>
  </si>
  <si>
    <t>15H012R</t>
  </si>
  <si>
    <t>15H012SG</t>
  </si>
  <si>
    <t>J06730</t>
  </si>
  <si>
    <t>J05794</t>
  </si>
  <si>
    <t>H05912</t>
  </si>
  <si>
    <t>X05782</t>
  </si>
  <si>
    <t>F06150</t>
  </si>
  <si>
    <t>E06077</t>
  </si>
  <si>
    <t>T06330</t>
  </si>
  <si>
    <t>16001</t>
  </si>
  <si>
    <t>16002</t>
  </si>
  <si>
    <t>16005</t>
  </si>
  <si>
    <t>T06066</t>
  </si>
  <si>
    <t>K07451</t>
  </si>
  <si>
    <t>Lynette Alvarez</t>
  </si>
  <si>
    <t>16H001</t>
  </si>
  <si>
    <t>K06371</t>
  </si>
  <si>
    <t>16H001B</t>
  </si>
  <si>
    <t>16H001R</t>
  </si>
  <si>
    <t>16H001SG</t>
  </si>
  <si>
    <t>16H002</t>
  </si>
  <si>
    <t>16H002B</t>
  </si>
  <si>
    <t>16H002R</t>
  </si>
  <si>
    <t>16H003</t>
  </si>
  <si>
    <t>16H004</t>
  </si>
  <si>
    <t>16H004B</t>
  </si>
  <si>
    <t>16H004R</t>
  </si>
  <si>
    <t>16H004SG</t>
  </si>
  <si>
    <t>16H005</t>
  </si>
  <si>
    <t>16H005SG</t>
  </si>
  <si>
    <t>16H006</t>
  </si>
  <si>
    <t>16H006B</t>
  </si>
  <si>
    <t>16H006R</t>
  </si>
  <si>
    <t>16H006SG</t>
  </si>
  <si>
    <t>16H007</t>
  </si>
  <si>
    <t>16H007B</t>
  </si>
  <si>
    <t>16H008</t>
  </si>
  <si>
    <t>V07340</t>
  </si>
  <si>
    <t>16H008B</t>
  </si>
  <si>
    <t>16H008R</t>
  </si>
  <si>
    <t>16H008SG</t>
  </si>
  <si>
    <t>16H009</t>
  </si>
  <si>
    <t>16H009B</t>
  </si>
  <si>
    <t>16H009R</t>
  </si>
  <si>
    <t>16H009SG</t>
  </si>
  <si>
    <t>16H010</t>
  </si>
  <si>
    <t>16H010B</t>
  </si>
  <si>
    <t>16H010R</t>
  </si>
  <si>
    <t>16H010SG</t>
  </si>
  <si>
    <t>16H011</t>
  </si>
  <si>
    <t>16H012</t>
  </si>
  <si>
    <t>16H012B</t>
  </si>
  <si>
    <t>16H012R</t>
  </si>
  <si>
    <t>16S001</t>
  </si>
  <si>
    <t>16S001B</t>
  </si>
  <si>
    <t>16S002</t>
  </si>
  <si>
    <t>16S002B</t>
  </si>
  <si>
    <t>16S002R</t>
  </si>
  <si>
    <t>16S002SG</t>
  </si>
  <si>
    <t>16S003</t>
  </si>
  <si>
    <t>16S004</t>
  </si>
  <si>
    <t>16S005</t>
  </si>
  <si>
    <t>16S005SG</t>
  </si>
  <si>
    <t>16S006</t>
  </si>
  <si>
    <t>16S008</t>
  </si>
  <si>
    <t>16S008SG</t>
  </si>
  <si>
    <t>16S009</t>
  </si>
  <si>
    <t>16S010</t>
  </si>
  <si>
    <t>16S010SG</t>
  </si>
  <si>
    <t>16S011</t>
  </si>
  <si>
    <t>16S012</t>
  </si>
  <si>
    <t>Job_code</t>
  </si>
  <si>
    <t>Department</t>
  </si>
  <si>
    <t>Location</t>
  </si>
  <si>
    <t>YEAR</t>
  </si>
  <si>
    <t>Job_Code</t>
  </si>
  <si>
    <t>Job_Description</t>
  </si>
  <si>
    <t>Office</t>
  </si>
  <si>
    <t>Sales</t>
  </si>
  <si>
    <t>Travel</t>
  </si>
  <si>
    <t>Proj Management</t>
  </si>
  <si>
    <t>Installation</t>
  </si>
  <si>
    <t>Service</t>
  </si>
  <si>
    <t>Customer Training</t>
  </si>
  <si>
    <t>Employee Training</t>
  </si>
  <si>
    <t>New Foreign Manufacturing Plant</t>
  </si>
  <si>
    <t>New Foreign Manufacturing Oversight</t>
  </si>
  <si>
    <t>Internal Projects</t>
  </si>
  <si>
    <t>Internal Auditing</t>
  </si>
  <si>
    <t>Employee_Name</t>
  </si>
  <si>
    <t>Code_text</t>
  </si>
  <si>
    <t>Row Labels</t>
  </si>
  <si>
    <t>Grand Total</t>
  </si>
  <si>
    <t>Employee number</t>
  </si>
  <si>
    <t>Sum of Gross_Wages</t>
  </si>
  <si>
    <t>Sum of OT_Hrs</t>
  </si>
  <si>
    <t>Sum of Reg_Hrs</t>
  </si>
  <si>
    <t xml:space="preserve">5. Were there any changes in employee benefits, payroll taxes, or related costs in 2016? </t>
  </si>
  <si>
    <t>Sum of Fica_Medc</t>
  </si>
  <si>
    <t>Sum of Futa</t>
  </si>
  <si>
    <t>Sum of Suta</t>
  </si>
  <si>
    <t>Sum of Work_Comp</t>
  </si>
  <si>
    <t>Column Labels</t>
  </si>
  <si>
    <t>Sum of gross wages</t>
  </si>
  <si>
    <t>Values</t>
  </si>
  <si>
    <t>Difference</t>
  </si>
  <si>
    <t>OT hours difference</t>
  </si>
  <si>
    <t>Reg hour difference</t>
  </si>
  <si>
    <t xml:space="preserve">2.Did total salary per employee increase? </t>
  </si>
  <si>
    <t xml:space="preserve">3. which job categories contributed most to the increase? </t>
  </si>
  <si>
    <t>Gross_Wages difference</t>
  </si>
  <si>
    <t xml:space="preserve"> In fact, the number of employees slightly decreased from 851 in 2015 to 804 in 2016.</t>
  </si>
  <si>
    <t>The increase in payroll expenses in 2016  was not driven by an increase in the number of employees.</t>
  </si>
  <si>
    <t>Total gross wages increased significantly from 67.6 million in 2015 to 85.9 million in 2016, representing a 27.16% increase.</t>
  </si>
  <si>
    <t>Additionally, new employees appeared in 2016 while some from 2015 were no longer present.</t>
  </si>
  <si>
    <t xml:space="preserve">However, this increase was not uniform across all employees. </t>
  </si>
  <si>
    <t xml:space="preserve">Some employees experienced substantial salary increases, while others saw decreases or were not present in both years. </t>
  </si>
  <si>
    <t xml:space="preserve"> rather than a consistent rise in salary across all employees.</t>
  </si>
  <si>
    <t>This suggests that the increase in payroll was driven by changes in workforce composition and significant salary increases for certain individuals,</t>
  </si>
  <si>
    <t xml:space="preserve">4.Was the increase driven by overtime or regular hours? </t>
  </si>
  <si>
    <t xml:space="preserve">As aboved data showed, the main contributors to the payroll increase were: Employee Training: +133.74%; Service: +55.65%; Project Management: +47.57%; Office: +42.53%.
</t>
  </si>
  <si>
    <t>In addition, some job categories such as Internal Auditing, Internal Projects, and New Foreign Manufacturing roles appeared only in 2016, contributing additional costs.</t>
  </si>
  <si>
    <t>On the other hand, some categories like Customer Training (-87.23%) and Travel (-28.07%) saw decreases, partially offsetting the increase.</t>
  </si>
  <si>
    <t>Overall, the increase was mainly driven by core operational roles and newly introduced job categories.</t>
  </si>
  <si>
    <t xml:space="preserve">1.What is the employees’ number in 2016 comparing to 2015?
</t>
  </si>
  <si>
    <t>The increase in payroll was not driven by overtime hours, but was primarily due to a substantial rise in regular working hours</t>
  </si>
  <si>
    <t>This indicated increased workload or operational expansion, rather than reliance on overtime.</t>
  </si>
  <si>
    <r>
      <t>There were no major policy changes or cost increases</t>
    </r>
    <r>
      <rPr>
        <sz val="11"/>
        <color theme="1"/>
        <rFont val="Aptos Narrow"/>
        <family val="2"/>
        <scheme val="minor"/>
      </rPr>
      <t xml:space="preserve"> in benefits or payroll taxes.</t>
    </r>
  </si>
  <si>
    <t>001</t>
  </si>
  <si>
    <t>002</t>
  </si>
  <si>
    <t>003</t>
  </si>
  <si>
    <t>004</t>
  </si>
  <si>
    <t>005</t>
  </si>
  <si>
    <t>006</t>
  </si>
  <si>
    <t>007</t>
  </si>
  <si>
    <t>008</t>
  </si>
  <si>
    <t>009</t>
  </si>
  <si>
    <t>010</t>
  </si>
  <si>
    <t>011</t>
  </si>
  <si>
    <t>012</t>
  </si>
  <si>
    <t>144</t>
  </si>
  <si>
    <t>Total_Hours</t>
  </si>
  <si>
    <t>Sum of Total_Hours</t>
  </si>
  <si>
    <t>Job code</t>
  </si>
  <si>
    <t>Employee name</t>
  </si>
  <si>
    <t>2015 hours</t>
  </si>
  <si>
    <t>2015 gross pay per hour</t>
  </si>
  <si>
    <t>2016 hours</t>
  </si>
  <si>
    <t>2016 gross pay per hour</t>
  </si>
  <si>
    <t>Hours difference</t>
  </si>
  <si>
    <t>Gross pay difference</t>
  </si>
  <si>
    <t>Gross pay per hour difference</t>
  </si>
  <si>
    <t>144, comes from project 14S1440, I think it is an error</t>
  </si>
  <si>
    <t>2016</t>
  </si>
  <si>
    <t>2015 gross pay</t>
  </si>
  <si>
    <t>2016 gross pay</t>
  </si>
  <si>
    <t>2015 total hours</t>
  </si>
  <si>
    <t>2016 total hours</t>
  </si>
  <si>
    <t>Totral gross pay difference</t>
  </si>
  <si>
    <t>note:job code 144, comes from project 14S1440, It most likely to be an project code error</t>
  </si>
  <si>
    <t>(blank)</t>
  </si>
  <si>
    <t>To: Noah</t>
  </si>
  <si>
    <t>Subject: Analysis of Payroll Increase from 2015 to 2016</t>
  </si>
  <si>
    <t>1. Overview</t>
  </si>
  <si>
    <t xml:space="preserve">Based on the analysis of payroll data from 2015 to 2016, total payroll expenses increased significantly. </t>
  </si>
  <si>
    <t>However, this increase was not driven by an increase in employee count, as the number of employees decreased from 851 in 2015 to 804 in 2016 (see Table 1). Instead, the increase is primarily driven by changes in wages, working hours, and job-specific factors.</t>
  </si>
  <si>
    <t>Table 1: Employee Count Comparison (from P1_5Qs)</t>
  </si>
  <si>
    <t>2. Key Drivers of Payroll Increase</t>
  </si>
  <si>
    <t>001 – Office</t>
  </si>
  <si>
    <t>006 – Service</t>
  </si>
  <si>
    <t>008 – Employee Training</t>
  </si>
  <si>
    <t>These job categories contributed the most to the overall payroll increase.</t>
  </si>
  <si>
    <t>Using the aggregated results as below table 2, the three job codes with the largest positive wage differences are:</t>
  </si>
  <si>
    <t>Table 2: Aggregated Job-Level Summary (from P3_Q1)</t>
  </si>
  <si>
    <t>3. Detailed Analysis of Key Job Codes</t>
  </si>
  <si>
    <t>To understand the drivers behind these increases, a detailed employee-level analysis was conducted as below table 3.</t>
  </si>
  <si>
    <t>3.1 Office (001)</t>
  </si>
  <si>
    <t>Antonio Torres (increase in both hours and wages)</t>
  </si>
  <si>
    <t>Clarence Padilla (substantial increase in working hours)</t>
  </si>
  <si>
    <t>This indicates that both workload expansion and compensation adjustments contributed to the increase.</t>
  </si>
  <si>
    <t>Several employees contributed significantly, including:</t>
  </si>
  <si>
    <t xml:space="preserve">The Office job category shows the largest increase in total gross wages. This increase is driven by both higher working hours and increases in pay per hour. </t>
  </si>
  <si>
    <t>3.2 Service (006)</t>
  </si>
  <si>
    <t>While some employees also show increases in pay per hour, the main driver appears to be increased labor demand.</t>
  </si>
  <si>
    <t xml:space="preserve">The Service category experienced a significant increase in total wages, which is driven by a substantial increase in total working hours. </t>
  </si>
  <si>
    <t>3.3 Employee Training (008)</t>
  </si>
  <si>
    <t>This suggests that the increase is driven by higher working hours rather than changes in wage rates.</t>
  </si>
  <si>
    <t xml:space="preserve">The Employee Training category shows an increase in total wages despite a decrease in pay per hour. </t>
  </si>
  <si>
    <t>Table 3: Employee-Level Details (from P3_Q2)</t>
  </si>
  <si>
    <t>4. Additional Findings</t>
  </si>
  <si>
    <t>From the broader analysis (see supporting results in P1_5Qs), the increase in payroll is not due to employee growth but is instead driven by:</t>
  </si>
  <si>
    <t>Increased working hours</t>
  </si>
  <si>
    <t>Redistribution of workload across job categories</t>
  </si>
  <si>
    <t>Selective increases in compensation</t>
  </si>
  <si>
    <t>Table 4: Supporting Payroll &amp; Hours Summary (from P1_5Qs)</t>
  </si>
  <si>
    <t>5. Data Discrepancies</t>
  </si>
  <si>
    <t>Several data issues were identified during the analysis:</t>
  </si>
  <si>
    <t>Some employees show extremely large percentage changes due to missing or very small base values</t>
  </si>
  <si>
    <t>Certain records contain unusually high pay-per-hour values, suggesting potential data entry or allocation errors</t>
  </si>
  <si>
    <t>Missing or zero values for some employees in one of the years required exclusion to ensure valid comparisons</t>
  </si>
  <si>
    <t>Job code 144 appears to be invalid and likely results from an error in project code extraction</t>
  </si>
  <si>
    <t>6. Conclusion</t>
  </si>
  <si>
    <t xml:space="preserve">In conclusion, the payroll increase in 2016 is primarily driven by higher working hours and increases in pay rates within key job categories. </t>
  </si>
  <si>
    <t xml:space="preserve">The Office, Service, and Employee Training categories are the main contributors to this change. </t>
  </si>
  <si>
    <t>Sum of OT_Pay</t>
  </si>
  <si>
    <t>(Multiple Items)</t>
  </si>
  <si>
    <t>YEAR2</t>
  </si>
  <si>
    <t>Job_description</t>
  </si>
  <si>
    <t>2. To reduce overtime pay, Noah is considering shuffling employees from one job code to another. Which job codes have the most overtime pay in 2015?</t>
  </si>
  <si>
    <t>Count of Emp_No</t>
  </si>
  <si>
    <t>3. Noah knows there are some errors with the new system used in 2016. What is the total number of transactions entered in 2016 without an employee number? What was the total gross wage amount for these “phantom” entries? Make sure to use a descriptive title for each column.</t>
  </si>
  <si>
    <t>transaction count</t>
  </si>
  <si>
    <t>Sum of transaction count</t>
  </si>
  <si>
    <t>Total number of transaction without employee number is 68 and in total, 1805269 has been paid for these phantom entries</t>
  </si>
  <si>
    <t>Jan</t>
  </si>
  <si>
    <t>Feb</t>
  </si>
  <si>
    <t>Mar</t>
  </si>
  <si>
    <t>Apr</t>
  </si>
  <si>
    <t>May</t>
  </si>
  <si>
    <t>Jun</t>
  </si>
  <si>
    <t>Help column</t>
  </si>
  <si>
    <t xml:space="preserve">Return the name of the employee, the pay date, the total number of regular hours worked and the total number if overtime hours worked. Make sure only to list values if an employee worked less than 40 hours but listed some overtime hours. Sort the data by the employee name and then the pay date.  </t>
  </si>
  <si>
    <t xml:space="preserve">4. In 2015, were there any employees who incurred overtime when they had not already worked 40 regular work hours during the pay period? Assume, for this problem, that all pay on the same date is for the same pay period. </t>
  </si>
  <si>
    <t>Total</t>
  </si>
  <si>
    <t xml:space="preserve">5. What was the total employee cost for all projects in 2016? The total employee cost should include everything paid for wages, Social Security and Medicaid, FUTA, SUTA and workers’ compensation. </t>
  </si>
  <si>
    <t>1</t>
  </si>
  <si>
    <t>2</t>
  </si>
  <si>
    <t>2015 AVERAGE PAY</t>
  </si>
  <si>
    <t>2016 AVERAGE PAY</t>
  </si>
  <si>
    <t xml:space="preserve">This additional file contains two columns separated by a pipe, wherein the first column lists the name of the employee (FirstName LastName) and the second column provides the location where that employee works (either location one or two). </t>
  </si>
  <si>
    <t xml:space="preserve">Upload this data into Excel and prepare a table (or tables) that shows the total number of hours (include regular and overtime hours) employees in both locations worked in 2015 and 2016, the gross wages for each location in 2015 and in 2016, and the average pay for each location in 2015 and 2016 (i.e., pay per hour). </t>
  </si>
  <si>
    <t xml:space="preserve">Sort the data so location one is listed first. Clearly label each column. You can exclude the phantom entries you found in question 3.  Does there appear to be any difference in pay based on the location? Why or why not?  </t>
  </si>
  <si>
    <t>Answer</t>
  </si>
  <si>
    <r>
      <t xml:space="preserve">6. </t>
    </r>
    <r>
      <rPr>
        <b/>
        <sz val="7"/>
        <color theme="1"/>
        <rFont val="Times New Roman"/>
        <family val="1"/>
      </rPr>
      <t xml:space="preserve">  </t>
    </r>
    <r>
      <rPr>
        <b/>
        <sz val="10"/>
        <color theme="1"/>
        <rFont val="Arial"/>
        <family val="2"/>
      </rPr>
      <t xml:space="preserve">The company operates in two locations. Noah is concerned whether the company is paying a similar amount for employees at both locations. He prepared a pipe-delimited text file (Analytics_mindset_case_studies_locations.csv) for you that contains the names of all employees and their locations. </t>
    </r>
  </si>
  <si>
    <t xml:space="preserve">As below table states, In 2015, Location 1 had an average pay of 261.09, while Location 2 had a significantly higher average pay of 917.33.
In 2016, the same pattern continued, with Location 1 at 147.20 and Location 2 at 241.27.
</t>
  </si>
  <si>
    <t>Although both locations experienced changes in total hours and wages, Location 2 consistently shows a higher average pay per hour than Location 1 in both years.</t>
  </si>
  <si>
    <t>This difference should be further investigated to determine whether it is justified by operational needs or reflects inefficiencies in workforce allocation.</t>
  </si>
  <si>
    <t>Employee</t>
  </si>
  <si>
    <t xml:space="preserve">7.	Noah would like to know the percentage of each employee’s wages categorized into the different job codes for 2016. Display a chart that lists each employee in a separate row and each job code in a separate and unique column. </t>
  </si>
  <si>
    <t xml:space="preserve">Then, display the percentage of each employee’s 2016 pay that is associated with each job code (this means each employee’s row should sum to 100%, within 1% to 2% to accommodate for errors). </t>
  </si>
  <si>
    <t xml:space="preserve">Remove all observations that do not include an employee name or employees with no hours in 2016 on the list. For the final display, round the values to two decimal places using a formula. Sort the results by the employee’s name.  </t>
  </si>
  <si>
    <t>Average</t>
  </si>
  <si>
    <t xml:space="preserve">8. Noah wants to better understand monthly cash flows. To do this, he wants to know the monthly pattern of expenses for gross wages in 2015 (monthly wages are not available for 2016). </t>
  </si>
  <si>
    <t xml:space="preserve">That is, prepare a table that shows each month (sorted so January is listed first) and how much the amount of gross wages for that month differs from the average of the gross wages for the first six months. </t>
  </si>
  <si>
    <t xml:space="preserve">Positive values should show that the average for that month was more than the overall average. Using a formula, round your answers to two decimal places. Which month or months should Noah plan to have extra cash for higher-than-normal wage expenses?  </t>
  </si>
  <si>
    <t>Answer: Noah should plan to have extra cash available in May, as it is the only month with higher-than-normal wage expenses during the first half of 2015.</t>
  </si>
  <si>
    <t>% Increase</t>
  </si>
  <si>
    <t>Predicted 2017 Wages</t>
  </si>
  <si>
    <t>Answer: Please find the predicted 2017 wages for each job as below table</t>
  </si>
  <si>
    <r>
      <t>1.</t>
    </r>
    <r>
      <rPr>
        <b/>
        <sz val="7"/>
        <color theme="1"/>
        <rFont val="Times New Roman"/>
        <family val="1"/>
      </rPr>
      <t xml:space="preserve">      </t>
    </r>
    <r>
      <rPr>
        <b/>
        <sz val="10"/>
        <color theme="1"/>
        <rFont val="Arial"/>
        <family val="2"/>
      </rPr>
      <t xml:space="preserve">Noah wants to predict his likely gross wage expenses for the first six months for each job code in 2017. To make the prediction, you will use the following formula: </t>
    </r>
  </si>
  <si>
    <t>2016 Gross Pay</t>
  </si>
  <si>
    <t>2015 Gross Pay</t>
  </si>
  <si>
    <t>Predicted 2017 Gross Wages</t>
  </si>
  <si>
    <t xml:space="preserve"> For the purposes of this example, Noah only wants to predict 2017 expenses for the first 6 months of the year for each of job codes 001 through 008.</t>
  </si>
  <si>
    <t>10. Make a table that displays the job code, the predicted 2017 gross wages for the job code, the percentage increase from 2015 to 2016, the gross wages for 2016 and the gross wages for 2015. Round all variables to two decimal places.</t>
  </si>
  <si>
    <t>2015</t>
  </si>
  <si>
    <t>2015 Gross_Wages</t>
  </si>
  <si>
    <t>% of 2015</t>
  </si>
  <si>
    <t>Predicted 2016</t>
  </si>
  <si>
    <t xml:space="preserve"> To do so, Noah requests that you apply the percentage of gross wages earned each month in 2015 to the 2016 total gross wages to estimate the monthly expenditures in 2016.</t>
  </si>
  <si>
    <t xml:space="preserve"> Display the month (sorted so January is listed first) and the predicted gross wages per month for 2016 (round this number to two decimal points).</t>
  </si>
  <si>
    <t>11.The 2016 data is not broken down by month. Noah wants to estimate what the monthly gross wages are by month.</t>
  </si>
  <si>
    <t>Below table columnA,B copied from P4_Q8</t>
  </si>
  <si>
    <t>Answer: The total employee cost for all projects in 2016 is 97.524.520</t>
  </si>
  <si>
    <t>Answer: There are employees who incurred overtime when they had not already worked 40 regular working hours during the pay period</t>
  </si>
  <si>
    <t xml:space="preserve"> Answer: Office</t>
  </si>
  <si>
    <r>
      <t>1.</t>
    </r>
    <r>
      <rPr>
        <b/>
        <sz val="7"/>
        <color theme="1"/>
        <rFont val="Times New Roman"/>
        <family val="1"/>
      </rPr>
      <t xml:space="preserve">      </t>
    </r>
    <r>
      <rPr>
        <b/>
        <sz val="10"/>
        <color theme="1"/>
        <rFont val="Arial"/>
        <family val="2"/>
      </rPr>
      <t xml:space="preserve">Which employees are earning the most overtime pay and how much did they earn in the first six months of 2015?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</si>
</sst>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8"/>
      <name val="Aptos Narrow"/>
      <family val="2"/>
      <scheme val="minor"/>
    </font>
    <font>
      <sz val="11"/>
      <color theme="1"/>
      <name val="Aptos Narrow"/>
      <family val="2"/>
      <scheme val="minor"/>
    </font>
    <font>
      <b/>
      <sz val="11"/>
      <color theme="1"/>
      <name val="Aptos Narrow"/>
      <family val="2"/>
      <scheme val="minor"/>
    </font>
    <font>
      <sz val="11"/>
      <color theme="0"/>
      <name val="Aptos Narrow"/>
      <family val="2"/>
      <scheme val="minor"/>
    </font>
    <font>
      <sz val="10"/>
      <color theme="1"/>
      <name val="Arial"/>
      <family val="2"/>
    </font>
    <font>
      <b/>
      <sz val="16"/>
      <color theme="1"/>
      <name val="Aptos Narrow"/>
      <family val="2"/>
      <scheme val="minor"/>
    </font>
    <font>
      <b/>
      <sz val="10"/>
      <color theme="0"/>
      <name val="Arial"/>
      <family val="2"/>
    </font>
    <font>
      <b/>
      <sz val="13.5"/>
      <color theme="1"/>
      <name val="Aptos Narrow"/>
      <family val="2"/>
      <scheme val="minor"/>
    </font>
    <font>
      <b/>
      <sz val="10"/>
      <color theme="1"/>
      <name val="Arial"/>
      <family val="2"/>
    </font>
    <font>
      <b/>
      <sz val="7"/>
      <color theme="1"/>
      <name val="Times New Roman"/>
      <family val="1"/>
    </font>
  </fonts>
  <fills count="5">
    <fill>
      <patternFill patternType="none"/>
    </fill>
    <fill>
      <patternFill patternType="gray125"/>
    </fill>
    <fill>
      <patternFill patternType="solid">
        <fgColor rgb="FF92D050"/>
        <bgColor indexed="64"/>
      </patternFill>
    </fill>
    <fill>
      <patternFill patternType="solid">
        <fgColor theme="1"/>
        <bgColor indexed="64"/>
      </patternFill>
    </fill>
    <fill>
      <patternFill patternType="solid">
        <fgColor theme="1"/>
        <bgColor theme="4" tint="0.79998168889431442"/>
      </patternFill>
    </fill>
  </fills>
  <borders count="7">
    <border>
      <left/>
      <right/>
      <top/>
      <bottom/>
      <diagonal/>
    </border>
    <border>
      <left style="medium">
        <color indexed="64"/>
      </left>
      <right style="medium">
        <color indexed="64"/>
      </right>
      <top/>
      <bottom/>
      <diagonal/>
    </border>
    <border>
      <left/>
      <right style="medium">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theme="4" tint="0.39997558519241921"/>
      </bottom>
      <diagonal/>
    </border>
  </borders>
  <cellStyleXfs count="2">
    <xf numFmtId="0" fontId="0" fillId="0" borderId="0"/>
    <xf numFmtId="9" fontId="2" fillId="0" borderId="0" applyFont="0" applyFill="0" applyBorder="0" applyAlignment="0" applyProtection="0"/>
  </cellStyleXfs>
  <cellXfs count="38">
    <xf numFmtId="0" fontId="0" fillId="0" borderId="0" xfId="0"/>
    <xf numFmtId="14" fontId="0" fillId="0" borderId="0" xfId="0" applyNumberFormat="1"/>
    <xf numFmtId="0" fontId="0" fillId="2" borderId="0" xfId="0" applyFill="1"/>
    <xf numFmtId="0" fontId="0" fillId="0" borderId="0" xfId="0" pivotButton="1"/>
    <xf numFmtId="0" fontId="0" fillId="0" borderId="0" xfId="0" applyAlignment="1">
      <alignment horizontal="left"/>
    </xf>
    <xf numFmtId="3" fontId="0" fillId="0" borderId="0" xfId="0" applyNumberFormat="1"/>
    <xf numFmtId="4" fontId="0" fillId="0" borderId="0" xfId="0" applyNumberFormat="1"/>
    <xf numFmtId="10" fontId="0" fillId="0" borderId="0" xfId="0" applyNumberFormat="1"/>
    <xf numFmtId="0" fontId="3" fillId="0" borderId="0" xfId="0" applyFont="1"/>
    <xf numFmtId="0" fontId="3" fillId="2" borderId="0" xfId="0" applyFont="1" applyFill="1"/>
    <xf numFmtId="3" fontId="3" fillId="2" borderId="0" xfId="0" applyNumberFormat="1" applyFont="1" applyFill="1"/>
    <xf numFmtId="0" fontId="0" fillId="0" borderId="0" xfId="0" applyAlignment="1">
      <alignment horizontal="left" vertical="center" indent="1"/>
    </xf>
    <xf numFmtId="3" fontId="3" fillId="0" borderId="0" xfId="0" applyNumberFormat="1" applyFont="1"/>
    <xf numFmtId="49" fontId="0" fillId="0" borderId="0" xfId="0" applyNumberFormat="1"/>
    <xf numFmtId="0" fontId="7" fillId="3" borderId="1" xfId="0" applyFont="1" applyFill="1" applyBorder="1" applyAlignment="1">
      <alignment horizontal="center" vertical="center" wrapText="1"/>
    </xf>
    <xf numFmtId="0" fontId="7" fillId="3" borderId="1" xfId="0" applyFont="1" applyFill="1" applyBorder="1" applyAlignment="1">
      <alignment horizontal="center" vertical="center"/>
    </xf>
    <xf numFmtId="0" fontId="7" fillId="3" borderId="2" xfId="0" applyFont="1" applyFill="1" applyBorder="1" applyAlignment="1">
      <alignment horizontal="center" vertical="center"/>
    </xf>
    <xf numFmtId="0" fontId="8" fillId="0" borderId="0" xfId="0" applyFont="1" applyAlignment="1">
      <alignment vertical="center"/>
    </xf>
    <xf numFmtId="0" fontId="5" fillId="0" borderId="0" xfId="0" applyFont="1" applyAlignment="1">
      <alignment horizontal="left" vertical="center" indent="4"/>
    </xf>
    <xf numFmtId="0" fontId="9" fillId="0" borderId="0" xfId="0" applyFont="1" applyAlignment="1">
      <alignment horizontal="left" vertical="center" indent="4"/>
    </xf>
    <xf numFmtId="0" fontId="3" fillId="2" borderId="0" xfId="0" applyFont="1" applyFill="1" applyAlignment="1">
      <alignment horizontal="left"/>
    </xf>
    <xf numFmtId="4" fontId="3" fillId="2" borderId="0" xfId="0" applyNumberFormat="1" applyFont="1" applyFill="1"/>
    <xf numFmtId="4" fontId="3" fillId="0" borderId="0" xfId="0" applyNumberFormat="1" applyFont="1"/>
    <xf numFmtId="9" fontId="0" fillId="0" borderId="0" xfId="1" applyFont="1"/>
    <xf numFmtId="0" fontId="3" fillId="0" borderId="0" xfId="0" applyFont="1" applyAlignment="1">
      <alignment horizontal="center" vertical="center" wrapText="1"/>
    </xf>
    <xf numFmtId="0" fontId="0" fillId="0" borderId="0" xfId="0" applyAlignment="1">
      <alignment vertical="center" wrapText="1"/>
    </xf>
    <xf numFmtId="0" fontId="3" fillId="2" borderId="0" xfId="0" applyFont="1" applyFill="1" applyAlignment="1">
      <alignment horizontal="center" vertical="top" wrapText="1"/>
    </xf>
    <xf numFmtId="4" fontId="0" fillId="0" borderId="0" xfId="0" applyNumberFormat="1" applyAlignment="1">
      <alignment vertical="center" wrapText="1"/>
    </xf>
    <xf numFmtId="0" fontId="3" fillId="4" borderId="6" xfId="0" applyFont="1" applyFill="1" applyBorder="1"/>
    <xf numFmtId="0" fontId="3" fillId="4" borderId="0" xfId="0" applyFont="1" applyFill="1"/>
    <xf numFmtId="9" fontId="0" fillId="0" borderId="0" xfId="0" applyNumberFormat="1"/>
    <xf numFmtId="0" fontId="4" fillId="3" borderId="3" xfId="0" applyFont="1" applyFill="1" applyBorder="1" applyAlignment="1">
      <alignment horizontal="left"/>
    </xf>
    <xf numFmtId="0" fontId="4" fillId="3" borderId="4" xfId="0" applyFont="1" applyFill="1" applyBorder="1" applyAlignment="1">
      <alignment horizontal="left"/>
    </xf>
    <xf numFmtId="0" fontId="4" fillId="3" borderId="5" xfId="0" applyFont="1" applyFill="1" applyBorder="1" applyAlignment="1">
      <alignment horizontal="left"/>
    </xf>
    <xf numFmtId="0" fontId="6" fillId="2" borderId="0" xfId="0" applyFont="1" applyFill="1" applyAlignment="1">
      <alignment horizontal="center" wrapText="1"/>
    </xf>
    <xf numFmtId="0" fontId="6" fillId="2" borderId="0" xfId="0" applyFont="1" applyFill="1" applyAlignment="1">
      <alignment horizontal="center"/>
    </xf>
    <xf numFmtId="0" fontId="6" fillId="2" borderId="0" xfId="0" applyFont="1" applyFill="1" applyAlignment="1">
      <alignment horizontal="center" vertical="top" wrapText="1"/>
    </xf>
    <xf numFmtId="0" fontId="9" fillId="0" borderId="0" xfId="0" applyFont="1" applyAlignment="1">
      <alignment horizontal="left" vertical="center" indent="3"/>
    </xf>
  </cellXfs>
  <cellStyles count="2">
    <cellStyle name="Normal" xfId="0" builtinId="0"/>
    <cellStyle name="Per cent" xfId="1" builtinId="5"/>
  </cellStyles>
  <dxfs count="9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 formatCode="#,##0"/>
    </dxf>
    <dxf>
      <numFmt numFmtId="14" formatCode="0.00%"/>
    </dxf>
    <dxf>
      <numFmt numFmtId="3" formatCode="#,##0"/>
    </dxf>
    <dxf>
      <numFmt numFmtId="14" formatCode="0.00%"/>
    </dxf>
    <dxf>
      <numFmt numFmtId="4" formatCode="#,##0.00"/>
    </dxf>
    <dxf>
      <numFmt numFmtId="3" formatCode="#,##0"/>
    </dxf>
    <dxf>
      <numFmt numFmtId="3" formatCode="#,##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30" formatCode="@"/>
    </dxf>
    <dxf>
      <border outline="0">
        <top style="medium">
          <color indexed="64"/>
        </top>
      </border>
    </dxf>
    <dxf>
      <font>
        <strike val="0"/>
        <outline val="0"/>
        <shadow val="0"/>
        <u val="none"/>
        <vertAlign val="baseline"/>
        <sz val="10"/>
        <color theme="0"/>
        <name val="Arial"/>
        <family val="2"/>
        <scheme val="none"/>
      </font>
      <fill>
        <patternFill patternType="solid">
          <fgColor indexed="64"/>
          <bgColor theme="1"/>
        </patternFill>
      </fill>
    </dxf>
    <dxf>
      <numFmt numFmtId="4" formatCode="#,##0.00"/>
    </dxf>
    <dxf>
      <numFmt numFmtId="4" formatCode="#,##0.00"/>
    </dxf>
    <dxf>
      <numFmt numFmtId="4" formatCode="#,##0.00"/>
    </dxf>
    <dxf>
      <numFmt numFmtId="4" formatCode="#,##0.00"/>
    </dxf>
    <dxf>
      <font>
        <b val="0"/>
        <i val="0"/>
        <strike val="0"/>
        <condense val="0"/>
        <extend val="0"/>
        <outline val="0"/>
        <shadow val="0"/>
        <u val="none"/>
        <vertAlign val="baseline"/>
        <sz val="11"/>
        <color theme="1"/>
        <name val="Aptos Narrow"/>
        <family val="2"/>
        <scheme val="minor"/>
      </font>
      <numFmt numFmtId="4" formatCode="#,##0.00"/>
    </dxf>
    <dxf>
      <numFmt numFmtId="4" formatCode="#,##0.00"/>
    </dxf>
    <dxf>
      <numFmt numFmtId="4" formatCode="#,##0.00"/>
    </dxf>
    <dxf>
      <numFmt numFmtId="4" formatCode="#,##0.00"/>
    </dxf>
    <dxf>
      <numFmt numFmtId="4" formatCode="#,##0.00"/>
    </dxf>
    <dxf>
      <numFmt numFmtId="0" formatCode="General"/>
    </dxf>
    <dxf>
      <border outline="0">
        <top style="medium">
          <color indexed="64"/>
        </top>
      </border>
    </dxf>
    <dxf>
      <font>
        <strike val="0"/>
        <outline val="0"/>
        <shadow val="0"/>
        <u val="none"/>
        <vertAlign val="baseline"/>
        <sz val="10"/>
        <color theme="0"/>
        <name val="Arial"/>
        <family val="2"/>
        <scheme val="none"/>
      </font>
      <fill>
        <patternFill patternType="solid">
          <fgColor indexed="64"/>
          <bgColor theme="1"/>
        </patternFill>
      </fill>
    </dxf>
    <dxf>
      <numFmt numFmtId="3" formatCode="#,##0"/>
    </dxf>
    <dxf>
      <numFmt numFmtId="4" formatCode="#,##0.00"/>
    </dxf>
    <dxf>
      <numFmt numFmtId="4" formatCode="#,##0.00"/>
    </dxf>
    <dxf>
      <numFmt numFmtId="4" formatCode="#,##0.00"/>
    </dxf>
    <dxf>
      <numFmt numFmtId="0" formatCode="General"/>
    </dxf>
    <dxf>
      <numFmt numFmtId="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30" formatCode="@"/>
    </dxf>
    <dxf>
      <numFmt numFmtId="4" formatCode="#,##0.00"/>
    </dxf>
    <dxf>
      <numFmt numFmtId="4" formatCode="#,##0.00"/>
    </dxf>
    <dxf>
      <numFmt numFmtId="4" formatCode="#,##0.00"/>
    </dxf>
    <dxf>
      <numFmt numFmtId="4" formatCode="#,##0.00"/>
    </dxf>
    <dxf>
      <numFmt numFmtId="4" formatCode="#,##0.00"/>
      <alignment horizontal="left" vertical="bottom" textRotation="0" wrapText="0"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solid">
          <fgColor theme="4" tint="0.79998168889431442"/>
          <bgColor theme="1"/>
        </patternFill>
      </fill>
    </dxf>
    <dxf>
      <numFmt numFmtId="4" formatCode="#,##0.00"/>
    </dxf>
    <dxf>
      <numFmt numFmtId="13" formatCode="0%"/>
    </dxf>
    <dxf>
      <numFmt numFmtId="4" formatCode="#,##0.00"/>
    </dxf>
    <dxf>
      <numFmt numFmtId="4" formatCode="#,##0.00"/>
    </dxf>
    <dxf>
      <numFmt numFmtId="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2.xml"/><Relationship Id="rId39" Type="http://schemas.openxmlformats.org/officeDocument/2006/relationships/pivotCacheDefinition" Target="pivotCache/pivotCacheDefinition15.xml"/><Relationship Id="rId21" Type="http://schemas.openxmlformats.org/officeDocument/2006/relationships/worksheet" Target="worksheets/sheet21.xml"/><Relationship Id="rId34" Type="http://schemas.openxmlformats.org/officeDocument/2006/relationships/pivotCacheDefinition" Target="pivotCache/pivotCacheDefinition10.xml"/><Relationship Id="rId42" Type="http://schemas.openxmlformats.org/officeDocument/2006/relationships/theme" Target="theme/theme1.xml"/><Relationship Id="rId47" Type="http://schemas.openxmlformats.org/officeDocument/2006/relationships/powerPivotData" Target="model/item.data"/><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5.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8.xml"/><Relationship Id="rId37" Type="http://schemas.openxmlformats.org/officeDocument/2006/relationships/pivotCacheDefinition" Target="pivotCache/pivotCacheDefinition13.xml"/><Relationship Id="rId40" Type="http://schemas.openxmlformats.org/officeDocument/2006/relationships/pivotCacheDefinition" Target="pivotCache/pivotCacheDefinition16.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4.xml"/><Relationship Id="rId36" Type="http://schemas.openxmlformats.org/officeDocument/2006/relationships/pivotCacheDefinition" Target="pivotCache/pivotCacheDefinition12.xml"/><Relationship Id="rId49"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7.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3.xml"/><Relationship Id="rId30" Type="http://schemas.openxmlformats.org/officeDocument/2006/relationships/pivotCacheDefinition" Target="pivotCache/pivotCacheDefinition6.xml"/><Relationship Id="rId35" Type="http://schemas.openxmlformats.org/officeDocument/2006/relationships/pivotCacheDefinition" Target="pivotCache/pivotCacheDefinition11.xml"/><Relationship Id="rId43" Type="http://schemas.openxmlformats.org/officeDocument/2006/relationships/connections" Target="connections.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1.xml"/><Relationship Id="rId33" Type="http://schemas.openxmlformats.org/officeDocument/2006/relationships/pivotCacheDefinition" Target="pivotCache/pivotCacheDefinition9.xml"/><Relationship Id="rId38" Type="http://schemas.openxmlformats.org/officeDocument/2006/relationships/pivotCacheDefinition" Target="pivotCache/pivotCacheDefinition14.xml"/><Relationship Id="rId46" Type="http://schemas.openxmlformats.org/officeDocument/2006/relationships/sheetMetadata" Target="metadata.xml"/><Relationship Id="rId20" Type="http://schemas.openxmlformats.org/officeDocument/2006/relationships/worksheet" Target="worksheets/sheet20.xml"/><Relationship Id="rId41" Type="http://schemas.openxmlformats.org/officeDocument/2006/relationships/pivotCacheDefinition" Target="pivotCache/pivotCacheDefinition17.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2</xdr:col>
      <xdr:colOff>15240</xdr:colOff>
      <xdr:row>3</xdr:row>
      <xdr:rowOff>11108</xdr:rowOff>
    </xdr:to>
    <xdr:pic>
      <xdr:nvPicPr>
        <xdr:cNvPr id="4" name="Picture 3">
          <a:extLst>
            <a:ext uri="{FF2B5EF4-FFF2-40B4-BE49-F238E27FC236}">
              <a16:creationId xmlns:a16="http://schemas.microsoft.com/office/drawing/2014/main" id="{CFF84216-F9D8-47FE-9805-8571AD4C11CB}"/>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82880"/>
          <a:ext cx="2339340" cy="3768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9</xdr:row>
      <xdr:rowOff>15240</xdr:rowOff>
    </xdr:from>
    <xdr:to>
      <xdr:col>3</xdr:col>
      <xdr:colOff>314624</xdr:colOff>
      <xdr:row>13</xdr:row>
      <xdr:rowOff>83932</xdr:rowOff>
    </xdr:to>
    <xdr:pic>
      <xdr:nvPicPr>
        <xdr:cNvPr id="2" name="Picture 1">
          <a:extLst>
            <a:ext uri="{FF2B5EF4-FFF2-40B4-BE49-F238E27FC236}">
              <a16:creationId xmlns:a16="http://schemas.microsoft.com/office/drawing/2014/main" id="{359D9643-E193-6929-E566-967C709B918B}"/>
            </a:ext>
          </a:extLst>
        </xdr:cNvPr>
        <xdr:cNvPicPr>
          <a:picLocks noChangeAspect="1"/>
        </xdr:cNvPicPr>
      </xdr:nvPicPr>
      <xdr:blipFill>
        <a:blip xmlns:r="http://schemas.openxmlformats.org/officeDocument/2006/relationships" r:embed="rId1"/>
        <a:stretch>
          <a:fillRect/>
        </a:stretch>
      </xdr:blipFill>
      <xdr:spPr>
        <a:xfrm>
          <a:off x="0" y="1706880"/>
          <a:ext cx="2143424" cy="800212"/>
        </a:xfrm>
        <a:prstGeom prst="rect">
          <a:avLst/>
        </a:prstGeom>
      </xdr:spPr>
    </xdr:pic>
    <xdr:clientData/>
  </xdr:twoCellAnchor>
  <xdr:twoCellAnchor editAs="oneCell">
    <xdr:from>
      <xdr:col>0</xdr:col>
      <xdr:colOff>0</xdr:colOff>
      <xdr:row>26</xdr:row>
      <xdr:rowOff>0</xdr:rowOff>
    </xdr:from>
    <xdr:to>
      <xdr:col>22</xdr:col>
      <xdr:colOff>373399</xdr:colOff>
      <xdr:row>41</xdr:row>
      <xdr:rowOff>57541</xdr:rowOff>
    </xdr:to>
    <xdr:pic>
      <xdr:nvPicPr>
        <xdr:cNvPr id="3" name="Picture 2">
          <a:extLst>
            <a:ext uri="{FF2B5EF4-FFF2-40B4-BE49-F238E27FC236}">
              <a16:creationId xmlns:a16="http://schemas.microsoft.com/office/drawing/2014/main" id="{7FD90997-5580-C7A7-EF92-483F1E35A1C2}"/>
            </a:ext>
          </a:extLst>
        </xdr:cNvPr>
        <xdr:cNvPicPr>
          <a:picLocks noChangeAspect="1"/>
        </xdr:cNvPicPr>
      </xdr:nvPicPr>
      <xdr:blipFill>
        <a:blip xmlns:r="http://schemas.openxmlformats.org/officeDocument/2006/relationships" r:embed="rId2"/>
        <a:stretch>
          <a:fillRect/>
        </a:stretch>
      </xdr:blipFill>
      <xdr:spPr>
        <a:xfrm>
          <a:off x="0" y="4846320"/>
          <a:ext cx="13784599" cy="2800741"/>
        </a:xfrm>
        <a:prstGeom prst="rect">
          <a:avLst/>
        </a:prstGeom>
      </xdr:spPr>
    </xdr:pic>
    <xdr:clientData/>
  </xdr:twoCellAnchor>
  <xdr:twoCellAnchor editAs="oneCell">
    <xdr:from>
      <xdr:col>0</xdr:col>
      <xdr:colOff>0</xdr:colOff>
      <xdr:row>59</xdr:row>
      <xdr:rowOff>0</xdr:rowOff>
    </xdr:from>
    <xdr:to>
      <xdr:col>26</xdr:col>
      <xdr:colOff>154633</xdr:colOff>
      <xdr:row>96</xdr:row>
      <xdr:rowOff>25713</xdr:rowOff>
    </xdr:to>
    <xdr:pic>
      <xdr:nvPicPr>
        <xdr:cNvPr id="4" name="Picture 3">
          <a:extLst>
            <a:ext uri="{FF2B5EF4-FFF2-40B4-BE49-F238E27FC236}">
              <a16:creationId xmlns:a16="http://schemas.microsoft.com/office/drawing/2014/main" id="{809DFC5B-7160-4641-B0E7-A0BFD6B1EBE9}"/>
            </a:ext>
          </a:extLst>
        </xdr:cNvPr>
        <xdr:cNvPicPr>
          <a:picLocks noChangeAspect="1"/>
        </xdr:cNvPicPr>
      </xdr:nvPicPr>
      <xdr:blipFill>
        <a:blip xmlns:r="http://schemas.openxmlformats.org/officeDocument/2006/relationships" r:embed="rId3"/>
        <a:stretch>
          <a:fillRect/>
        </a:stretch>
      </xdr:blipFill>
      <xdr:spPr>
        <a:xfrm>
          <a:off x="0" y="10927080"/>
          <a:ext cx="16004233" cy="6792273"/>
        </a:xfrm>
        <a:prstGeom prst="rect">
          <a:avLst/>
        </a:prstGeom>
      </xdr:spPr>
    </xdr:pic>
    <xdr:clientData/>
  </xdr:twoCellAnchor>
  <xdr:twoCellAnchor editAs="oneCell">
    <xdr:from>
      <xdr:col>0</xdr:col>
      <xdr:colOff>0</xdr:colOff>
      <xdr:row>112</xdr:row>
      <xdr:rowOff>152400</xdr:rowOff>
    </xdr:from>
    <xdr:to>
      <xdr:col>26</xdr:col>
      <xdr:colOff>164160</xdr:colOff>
      <xdr:row>155</xdr:row>
      <xdr:rowOff>81097</xdr:rowOff>
    </xdr:to>
    <xdr:pic>
      <xdr:nvPicPr>
        <xdr:cNvPr id="6" name="Picture 5">
          <a:extLst>
            <a:ext uri="{FF2B5EF4-FFF2-40B4-BE49-F238E27FC236}">
              <a16:creationId xmlns:a16="http://schemas.microsoft.com/office/drawing/2014/main" id="{4C7E8DB0-1D37-9B78-CDA8-446C8BECF352}"/>
            </a:ext>
          </a:extLst>
        </xdr:cNvPr>
        <xdr:cNvPicPr>
          <a:picLocks noChangeAspect="1"/>
        </xdr:cNvPicPr>
      </xdr:nvPicPr>
      <xdr:blipFill>
        <a:blip xmlns:r="http://schemas.openxmlformats.org/officeDocument/2006/relationships" r:embed="rId4"/>
        <a:stretch>
          <a:fillRect/>
        </a:stretch>
      </xdr:blipFill>
      <xdr:spPr>
        <a:xfrm>
          <a:off x="0" y="20772120"/>
          <a:ext cx="16013760" cy="7792537"/>
        </a:xfrm>
        <a:prstGeom prst="rect">
          <a:avLst/>
        </a:prstGeom>
      </xdr:spPr>
    </xdr:pic>
    <xdr:clientData/>
  </xdr:twoCellAnchor>
  <xdr:twoCellAnchor editAs="oneCell">
    <xdr:from>
      <xdr:col>0</xdr:col>
      <xdr:colOff>15240</xdr:colOff>
      <xdr:row>96</xdr:row>
      <xdr:rowOff>38100</xdr:rowOff>
    </xdr:from>
    <xdr:to>
      <xdr:col>26</xdr:col>
      <xdr:colOff>122242</xdr:colOff>
      <xdr:row>112</xdr:row>
      <xdr:rowOff>150919</xdr:rowOff>
    </xdr:to>
    <xdr:pic>
      <xdr:nvPicPr>
        <xdr:cNvPr id="7" name="Picture 6">
          <a:extLst>
            <a:ext uri="{FF2B5EF4-FFF2-40B4-BE49-F238E27FC236}">
              <a16:creationId xmlns:a16="http://schemas.microsoft.com/office/drawing/2014/main" id="{BAF142CE-EF19-A39A-8FF5-A5E758AE80AD}"/>
            </a:ext>
          </a:extLst>
        </xdr:cNvPr>
        <xdr:cNvPicPr>
          <a:picLocks noChangeAspect="1"/>
        </xdr:cNvPicPr>
      </xdr:nvPicPr>
      <xdr:blipFill>
        <a:blip xmlns:r="http://schemas.openxmlformats.org/officeDocument/2006/relationships" r:embed="rId5"/>
        <a:stretch>
          <a:fillRect/>
        </a:stretch>
      </xdr:blipFill>
      <xdr:spPr>
        <a:xfrm>
          <a:off x="15240" y="17731740"/>
          <a:ext cx="15956602" cy="3038899"/>
        </a:xfrm>
        <a:prstGeom prst="rect">
          <a:avLst/>
        </a:prstGeom>
      </xdr:spPr>
    </xdr:pic>
    <xdr:clientData/>
  </xdr:twoCellAnchor>
  <xdr:twoCellAnchor editAs="oneCell">
    <xdr:from>
      <xdr:col>0</xdr:col>
      <xdr:colOff>0</xdr:colOff>
      <xdr:row>164</xdr:row>
      <xdr:rowOff>0</xdr:rowOff>
    </xdr:from>
    <xdr:to>
      <xdr:col>12</xdr:col>
      <xdr:colOff>439232</xdr:colOff>
      <xdr:row>181</xdr:row>
      <xdr:rowOff>177624</xdr:rowOff>
    </xdr:to>
    <xdr:pic>
      <xdr:nvPicPr>
        <xdr:cNvPr id="8" name="Picture 7">
          <a:extLst>
            <a:ext uri="{FF2B5EF4-FFF2-40B4-BE49-F238E27FC236}">
              <a16:creationId xmlns:a16="http://schemas.microsoft.com/office/drawing/2014/main" id="{7EE97C9F-B6D8-0088-A121-4045998F3D8C}"/>
            </a:ext>
          </a:extLst>
        </xdr:cNvPr>
        <xdr:cNvPicPr>
          <a:picLocks noChangeAspect="1"/>
        </xdr:cNvPicPr>
      </xdr:nvPicPr>
      <xdr:blipFill>
        <a:blip xmlns:r="http://schemas.openxmlformats.org/officeDocument/2006/relationships" r:embed="rId6"/>
        <a:stretch>
          <a:fillRect/>
        </a:stretch>
      </xdr:blipFill>
      <xdr:spPr>
        <a:xfrm>
          <a:off x="0" y="30129480"/>
          <a:ext cx="7754432" cy="3286584"/>
        </a:xfrm>
        <a:prstGeom prst="rect">
          <a:avLst/>
        </a:prstGeom>
      </xdr:spPr>
    </xdr:pic>
    <xdr:clientData/>
  </xdr:twoCellAnchor>
  <xdr:twoCellAnchor editAs="oneCell">
    <xdr:from>
      <xdr:col>0</xdr:col>
      <xdr:colOff>0</xdr:colOff>
      <xdr:row>182</xdr:row>
      <xdr:rowOff>30480</xdr:rowOff>
    </xdr:from>
    <xdr:to>
      <xdr:col>8</xdr:col>
      <xdr:colOff>210260</xdr:colOff>
      <xdr:row>200</xdr:row>
      <xdr:rowOff>53803</xdr:rowOff>
    </xdr:to>
    <xdr:pic>
      <xdr:nvPicPr>
        <xdr:cNvPr id="9" name="Picture 8">
          <a:extLst>
            <a:ext uri="{FF2B5EF4-FFF2-40B4-BE49-F238E27FC236}">
              <a16:creationId xmlns:a16="http://schemas.microsoft.com/office/drawing/2014/main" id="{F8CF090B-EFB6-12E2-E656-D48952607A4F}"/>
            </a:ext>
          </a:extLst>
        </xdr:cNvPr>
        <xdr:cNvPicPr>
          <a:picLocks noChangeAspect="1"/>
        </xdr:cNvPicPr>
      </xdr:nvPicPr>
      <xdr:blipFill>
        <a:blip xmlns:r="http://schemas.openxmlformats.org/officeDocument/2006/relationships" r:embed="rId7"/>
        <a:stretch>
          <a:fillRect/>
        </a:stretch>
      </xdr:blipFill>
      <xdr:spPr>
        <a:xfrm>
          <a:off x="0" y="33451800"/>
          <a:ext cx="5087060" cy="3315163"/>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yi Zhong" refreshedDate="46118.59084409722" backgroundQuery="1" createdVersion="8" refreshedVersion="8" minRefreshableVersion="3" recordCount="0" supportSubquery="1" supportAdvancedDrill="1" xr:uid="{1E6BBD10-DCC6-467B-A717-337B0AE4AC82}">
  <cacheSource type="external" connectionId="8"/>
  <cacheFields count="5">
    <cacheField name="[_2015_2016_append_].[YEAR].[YEAR]" caption="YEAR" numFmtId="0" hierarchy="10" level="1">
      <sharedItems containsSemiMixedTypes="0" containsNonDate="0" containsString="0"/>
    </cacheField>
    <cacheField name="[_2015_2016_append_].[Emp_Name].[Emp_Name]" caption="Emp_Name" numFmtId="0" hierarchy="2" level="1">
      <sharedItems count="87">
        <s v="Afton Call"/>
        <s v="Al Ramos"/>
        <s v="Alberta Gill"/>
        <s v="Allan Wood"/>
        <s v="Allen Price"/>
        <s v="Angel Watts"/>
        <s v="Antonio Torres"/>
        <s v="Barry Mckenzie"/>
        <s v="Beulah Gibbs"/>
        <s v="Brittany Carlson"/>
        <s v="Cary Foster"/>
        <s v="Cassandra Poole"/>
        <s v="Cesar Greene"/>
        <s v="Cindy Lunt"/>
        <s v="Claire Edwards"/>
        <s v="Clarence Padilla"/>
        <s v="Conrad Walker"/>
        <s v="Cornelius Gibson"/>
        <s v="Dale Hamilton"/>
        <s v="Darryl Burgess"/>
        <s v="Deborah Bennett"/>
        <s v="Delia Lopez"/>
        <s v="Earnest Drake"/>
        <s v="Ed Craig"/>
        <s v="Elisa Warren"/>
        <s v="Emma Goodwin"/>
        <s v="Ernesto Todd"/>
        <s v="Fannie Parks"/>
        <s v="Floyd Hunter"/>
        <s v="Frank Diaz"/>
        <s v="Frankie Mcdaniel"/>
        <s v="Geneva Moody"/>
        <s v="Grant Daniel"/>
        <s v="Gwendolyn Alvarado"/>
        <s v="Hector Wright"/>
        <s v="Helen Paul"/>
        <s v="Jesus Peterson"/>
        <s v="Jo Manning"/>
        <s v="Jodi Powers"/>
        <s v="Joe Perry"/>
        <s v="Katie Hodges"/>
        <s v="Kenny Robertson"/>
        <s v="Kirk Byrd"/>
        <s v="Leonard Wong"/>
        <s v="Levi Christensen"/>
        <s v="Lois Moran"/>
        <s v="Lyle Grant"/>
        <s v="Lynette Alvarez"/>
        <s v="Lynne Soto"/>
        <s v="Mamie Day"/>
        <s v="Marc Wallace"/>
        <s v="Marcia Neal"/>
        <s v="Marianne Baldwin"/>
        <s v="Marie Hudson"/>
        <s v="Marion Scott"/>
        <s v="Mark Sharp"/>
        <s v="Marty Barnes"/>
        <s v="Mary Waters"/>
        <s v="Maxine Tyler"/>
        <s v="Melanie Green"/>
        <s v="Melvin Strickland"/>
        <s v="Michele Lee"/>
        <s v="Mike Briggs"/>
        <s v="Mona Howard"/>
        <s v="Morris Glover"/>
        <s v="Myra Vega"/>
        <s v="Nettie Stevens"/>
        <s v="Nichole Fox"/>
        <s v="Norman Ruiz"/>
        <s v="Preston Robinson"/>
        <s v="Ramona Myers"/>
        <s v="Raquel Singleton"/>
        <s v="Renee Armstrong"/>
        <s v="Richard Wood"/>
        <s v="Roberto Ortega"/>
        <s v="Rosemarie Pena"/>
        <s v="Sally Bailey"/>
        <s v="Shelia Keller"/>
        <s v="Sheryl Hill"/>
        <s v="Shirley Parker"/>
        <s v="Sidney Hansen"/>
        <s v="Sue Riley"/>
        <s v="Tami Luna"/>
        <s v="Terry Moreno"/>
        <s v="Tommy Graves"/>
        <s v="William Casey"/>
        <s v="Yvette Miller"/>
      </sharedItems>
    </cacheField>
    <cacheField name="[_2015_2016_append_].[Total_Hours].[Total_Hours]" caption="Total_Hours" numFmtId="0" hierarchy="15" level="1">
      <sharedItems containsSemiMixedTypes="0" containsNonDate="0" containsString="0"/>
    </cacheField>
    <cacheField name="[_2015_2016_append_].[Job_code].[Job_code]" caption="Job_code" numFmtId="0" hierarchy="11" level="1">
      <sharedItems count="12">
        <s v="001"/>
        <s v="002"/>
        <s v="003"/>
        <s v="004"/>
        <s v="005"/>
        <s v="006"/>
        <s v="007"/>
        <s v="008"/>
        <s v="009"/>
        <s v="010"/>
        <s v="011"/>
        <s v="012"/>
      </sharedItems>
    </cacheField>
    <cacheField name="[Measures].[Sum of Gross_Wages]" caption="Sum of Gross_Wages" numFmtId="0" hierarchy="41" level="32767"/>
  </cacheFields>
  <cacheHierarchies count="57">
    <cacheHierarchy uniqueName="[_2015_2016_append_].[Emp_No]" caption="Emp_No" attribute="1" defaultMemberUniqueName="[_2015_2016_append_].[Emp_No].[All]" allUniqueName="[_2015_2016_append_].[Emp_No].[All]" dimensionUniqueName="[_2015_2016_append_]" displayFolder="" count="0" memberValueDatatype="20" unbalanced="0"/>
    <cacheHierarchy uniqueName="[_2015_2016_append_].[Job]" caption="Job" attribute="1" defaultMemberUniqueName="[_2015_2016_append_].[Job].[All]" allUniqueName="[_2015_2016_append_].[Job].[All]" dimensionUniqueName="[_2015_2016_append_]" displayFolder="" count="0" memberValueDatatype="130" unbalanced="0"/>
    <cacheHierarchy uniqueName="[_2015_2016_append_].[Emp_Name]" caption="Emp_Name" attribute="1" defaultMemberUniqueName="[_2015_2016_append_].[Emp_Name].[All]" allUniqueName="[_2015_2016_append_].[Emp_Name].[All]" dimensionUniqueName="[_2015_2016_append_]" displayFolder="" count="2" memberValueDatatype="130" unbalanced="0">
      <fieldsUsage count="2">
        <fieldUsage x="-1"/>
        <fieldUsage x="1"/>
      </fieldsUsage>
    </cacheHierarchy>
    <cacheHierarchy uniqueName="[_2015_2016_append_].[Reg_Hrs]" caption="Reg_Hrs" attribute="1" defaultMemberUniqueName="[_2015_2016_append_].[Reg_Hrs].[All]" allUniqueName="[_2015_2016_append_].[Reg_Hrs].[All]" dimensionUniqueName="[_2015_2016_append_]" displayFolder="" count="0" memberValueDatatype="20" unbalanced="0"/>
    <cacheHierarchy uniqueName="[_2015_2016_append_].[OT_Hrs]" caption="OT_Hrs" attribute="1" defaultMemberUniqueName="[_2015_2016_append_].[OT_Hrs].[All]" allUniqueName="[_2015_2016_append_].[OT_Hrs].[All]" dimensionUniqueName="[_2015_2016_append_]" displayFolder="" count="0" memberValueDatatype="20" unbalanced="0"/>
    <cacheHierarchy uniqueName="[_2015_2016_append_].[Gross_Wages]" caption="Gross_Wages" attribute="1" defaultMemberUniqueName="[_2015_2016_append_].[Gross_Wages].[All]" allUniqueName="[_2015_2016_append_].[Gross_Wages].[All]" dimensionUniqueName="[_2015_2016_append_]" displayFolder="" count="0" memberValueDatatype="20" unbalanced="0"/>
    <cacheHierarchy uniqueName="[_2015_2016_append_].[Fica_Medc]" caption="Fica_Medc" attribute="1" defaultMemberUniqueName="[_2015_2016_append_].[Fica_Medc].[All]" allUniqueName="[_2015_2016_append_].[Fica_Medc].[All]" dimensionUniqueName="[_2015_2016_append_]" displayFolder="" count="0" memberValueDatatype="20" unbalanced="0"/>
    <cacheHierarchy uniqueName="[_2015_2016_append_].[Futa]" caption="Futa" attribute="1" defaultMemberUniqueName="[_2015_2016_append_].[Futa].[All]" allUniqueName="[_2015_2016_append_].[Futa].[All]" dimensionUniqueName="[_2015_2016_append_]" displayFolder="" count="0" memberValueDatatype="20" unbalanced="0"/>
    <cacheHierarchy uniqueName="[_2015_2016_append_].[Suta]" caption="Suta" attribute="1" defaultMemberUniqueName="[_2015_2016_append_].[Suta].[All]" allUniqueName="[_2015_2016_append_].[Suta].[All]" dimensionUniqueName="[_2015_2016_append_]" displayFolder="" count="0" memberValueDatatype="20" unbalanced="0"/>
    <cacheHierarchy uniqueName="[_2015_2016_append_].[Work_Comp]" caption="Work_Comp" attribute="1" defaultMemberUniqueName="[_2015_2016_append_].[Work_Comp].[All]" allUniqueName="[_2015_2016_append_].[Work_Comp].[All]" dimensionUniqueName="[_2015_2016_append_]" displayFolder="" count="0" memberValueDatatype="20" unbalanced="0"/>
    <cacheHierarchy uniqueName="[_2015_2016_append_].[YEAR]" caption="YEAR" attribute="1" defaultMemberUniqueName="[_2015_2016_append_].[YEAR].[All]" allUniqueName="[_2015_2016_append_].[YEAR].[All]" dimensionUniqueName="[_2015_2016_append_]" displayFolder="" count="2" memberValueDatatype="20" unbalanced="0">
      <fieldsUsage count="2">
        <fieldUsage x="-1"/>
        <fieldUsage x="0"/>
      </fieldsUsage>
    </cacheHierarchy>
    <cacheHierarchy uniqueName="[_2015_2016_append_].[Job_code]" caption="Job_code" attribute="1" defaultMemberUniqueName="[_2015_2016_append_].[Job_code].[All]" allUniqueName="[_2015_2016_append_].[Job_code].[All]" dimensionUniqueName="[_2015_2016_append_]" displayFolder="" count="2" memberValueDatatype="130" unbalanced="0">
      <fieldsUsage count="2">
        <fieldUsage x="-1"/>
        <fieldUsage x="3"/>
      </fieldsUsage>
    </cacheHierarchy>
    <cacheHierarchy uniqueName="[_2015_2016_append_].[Job_description]" caption="Job_description" attribute="1" defaultMemberUniqueName="[_2015_2016_append_].[Job_description].[All]" allUniqueName="[_2015_2016_append_].[Job_description].[All]" dimensionUniqueName="[_2015_2016_append_]" displayFolder="" count="0" memberValueDatatype="130" unbalanced="0"/>
    <cacheHierarchy uniqueName="[_2015_2016_append_].[Department]" caption="Department" attribute="1" defaultMemberUniqueName="[_2015_2016_append_].[Department].[All]" allUniqueName="[_2015_2016_append_].[Department].[All]" dimensionUniqueName="[_2015_2016_append_]" displayFolder="" count="0" memberValueDatatype="130" unbalanced="0"/>
    <cacheHierarchy uniqueName="[_2015_2016_append_].[Location]" caption="Location" attribute="1" defaultMemberUniqueName="[_2015_2016_append_].[Location].[All]" allUniqueName="[_2015_2016_append_].[Location].[All]" dimensionUniqueName="[_2015_2016_append_]" displayFolder="" count="0" memberValueDatatype="130" unbalanced="0"/>
    <cacheHierarchy uniqueName="[_2015_2016_append_].[Total_Hours]" caption="Total_Hours" attribute="1" defaultMemberUniqueName="[_2015_2016_append_].[Total_Hours].[All]" allUniqueName="[_2015_2016_append_].[Total_Hours].[All]" dimensionUniqueName="[_2015_2016_append_]" displayFolder="" count="2" memberValueDatatype="20" unbalanced="0">
      <fieldsUsage count="2">
        <fieldUsage x="-1"/>
        <fieldUsage x="2"/>
      </fieldsUsage>
    </cacheHierarchy>
    <cacheHierarchy uniqueName="[_2015_2016_append_].[transaction count]" caption="transaction count" attribute="1" defaultMemberUniqueName="[_2015_2016_append_].[transaction count].[All]" allUniqueName="[_2015_2016_append_].[transaction count].[All]" dimensionUniqueName="[_2015_2016_append_]" displayFolder="" count="0" memberValueDatatype="20" unbalanced="0"/>
    <cacheHierarchy uniqueName="[Analytics_mindset_case_studies_IntegrateCo_2015payroll].[Pay_Date]" caption="Pay_Date" attribute="1" time="1" defaultMemberUniqueName="[Analytics_mindset_case_studies_IntegrateCo_2015payroll].[Pay_Date].[All]" allUniqueName="[Analytics_mindset_case_studies_IntegrateCo_2015payroll].[Pay_Date].[All]" dimensionUniqueName="[Analytics_mindset_case_studies_IntegrateCo_2015payroll]" displayFolder="" count="0" memberValueDatatype="7" unbalanced="0"/>
    <cacheHierarchy uniqueName="[Analytics_mindset_case_studies_IntegrateCo_2015payroll].[Payroll_ID]" caption="Payroll_ID" attribute="1" defaultMemberUniqueName="[Analytics_mindset_case_studies_IntegrateCo_2015payroll].[Payroll_ID].[All]" allUniqueName="[Analytics_mindset_case_studies_IntegrateCo_2015payroll].[Payroll_ID].[All]" dimensionUniqueName="[Analytics_mindset_case_studies_IntegrateCo_2015payroll]" displayFolder="" count="0" memberValueDatatype="20" unbalanced="0"/>
    <cacheHierarchy uniqueName="[Analytics_mindset_case_studies_IntegrateCo_2015payroll].[Emp_No]" caption="Emp_No" attribute="1" defaultMemberUniqueName="[Analytics_mindset_case_studies_IntegrateCo_2015payroll].[Emp_No].[All]" allUniqueName="[Analytics_mindset_case_studies_IntegrateCo_2015payroll].[Emp_No].[All]" dimensionUniqueName="[Analytics_mindset_case_studies_IntegrateCo_2015payroll]" displayFolder="" count="0" memberValueDatatype="20" unbalanced="0"/>
    <cacheHierarchy uniqueName="[Analytics_mindset_case_studies_IntegrateCo_2015payroll].[Home_Div]" caption="Home_Div" attribute="1" defaultMemberUniqueName="[Analytics_mindset_case_studies_IntegrateCo_2015payroll].[Home_Div].[All]" allUniqueName="[Analytics_mindset_case_studies_IntegrateCo_2015payroll].[Home_Div].[All]" dimensionUniqueName="[Analytics_mindset_case_studies_IntegrateCo_2015payroll]" displayFolder="" count="0" memberValueDatatype="20" unbalanced="0"/>
    <cacheHierarchy uniqueName="[Analytics_mindset_case_studies_IntegrateCo_2015payroll].[Work_Div]" caption="Work_Div" attribute="1" defaultMemberUniqueName="[Analytics_mindset_case_studies_IntegrateCo_2015payroll].[Work_Div].[All]" allUniqueName="[Analytics_mindset_case_studies_IntegrateCo_2015payroll].[Work_Div].[All]" dimensionUniqueName="[Analytics_mindset_case_studies_IntegrateCo_2015payroll]" displayFolder="" count="0" memberValueDatatype="20" unbalanced="0"/>
    <cacheHierarchy uniqueName="[Analytics_mindset_case_studies_IntegrateCo_2015payroll].[Job]" caption="Job" attribute="1" defaultMemberUniqueName="[Analytics_mindset_case_studies_IntegrateCo_2015payroll].[Job].[All]" allUniqueName="[Analytics_mindset_case_studies_IntegrateCo_2015payroll].[Job].[All]" dimensionUniqueName="[Analytics_mindset_case_studies_IntegrateCo_2015payroll]" displayFolder="" count="0" memberValueDatatype="130" unbalanced="0"/>
    <cacheHierarchy uniqueName="[Analytics_mindset_case_studies_IntegrateCo_2015payroll].[Reg_Hrs]" caption="Reg_Hrs" attribute="1" defaultMemberUniqueName="[Analytics_mindset_case_studies_IntegrateCo_2015payroll].[Reg_Hrs].[All]" allUniqueName="[Analytics_mindset_case_studies_IntegrateCo_2015payroll].[Reg_Hrs].[All]" dimensionUniqueName="[Analytics_mindset_case_studies_IntegrateCo_2015payroll]" displayFolder="" count="0" memberValueDatatype="20" unbalanced="0"/>
    <cacheHierarchy uniqueName="[Analytics_mindset_case_studies_IntegrateCo_2015payroll].[OT_Hrs]" caption="OT_Hrs" attribute="1" defaultMemberUniqueName="[Analytics_mindset_case_studies_IntegrateCo_2015payroll].[OT_Hrs].[All]" allUniqueName="[Analytics_mindset_case_studies_IntegrateCo_2015payroll].[OT_Hrs].[All]" dimensionUniqueName="[Analytics_mindset_case_studies_IntegrateCo_2015payroll]" displayFolder="" count="0" memberValueDatatype="20" unbalanced="0"/>
    <cacheHierarchy uniqueName="[Analytics_mindset_case_studies_IntegrateCo_2015payroll].[Reg_Pay]" caption="Reg_Pay" attribute="1" defaultMemberUniqueName="[Analytics_mindset_case_studies_IntegrateCo_2015payroll].[Reg_Pay].[All]" allUniqueName="[Analytics_mindset_case_studies_IntegrateCo_2015payroll].[Reg_Pay].[All]" dimensionUniqueName="[Analytics_mindset_case_studies_IntegrateCo_2015payroll]" displayFolder="" count="0" memberValueDatatype="20" unbalanced="0"/>
    <cacheHierarchy uniqueName="[Analytics_mindset_case_studies_IntegrateCo_2015payroll].[OT_Pay]" caption="OT_Pay" attribute="1" defaultMemberUniqueName="[Analytics_mindset_case_studies_IntegrateCo_2015payroll].[OT_Pay].[All]" allUniqueName="[Analytics_mindset_case_studies_IntegrateCo_2015payroll].[OT_Pay].[All]" dimensionUniqueName="[Analytics_mindset_case_studies_IntegrateCo_2015payroll]" displayFolder="" count="0" memberValueDatatype="20" unbalanced="0"/>
    <cacheHierarchy uniqueName="[Analytics_mindset_case_studies_IntegrateCo_2015payroll].[Futa]" caption="Futa" attribute="1" defaultMemberUniqueName="[Analytics_mindset_case_studies_IntegrateCo_2015payroll].[Futa].[All]" allUniqueName="[Analytics_mindset_case_studies_IntegrateCo_2015payroll].[Futa].[All]" dimensionUniqueName="[Analytics_mindset_case_studies_IntegrateCo_2015payroll]" displayFolder="" count="0" memberValueDatatype="20" unbalanced="0"/>
    <cacheHierarchy uniqueName="[Analytics_mindset_case_studies_IntegrateCo_2015payroll].[Suta]" caption="Suta" attribute="1" defaultMemberUniqueName="[Analytics_mindset_case_studies_IntegrateCo_2015payroll].[Suta].[All]" allUniqueName="[Analytics_mindset_case_studies_IntegrateCo_2015payroll].[Suta].[All]" dimensionUniqueName="[Analytics_mindset_case_studies_IntegrateCo_2015payroll]" displayFolder="" count="0" memberValueDatatype="20" unbalanced="0"/>
    <cacheHierarchy uniqueName="[Analytics_mindset_case_studies_IntegrateCo_2015payroll].[Fica_Medc]" caption="Fica_Medc" attribute="1" defaultMemberUniqueName="[Analytics_mindset_case_studies_IntegrateCo_2015payroll].[Fica_Medc].[All]" allUniqueName="[Analytics_mindset_case_studies_IntegrateCo_2015payroll].[Fica_Medc].[All]" dimensionUniqueName="[Analytics_mindset_case_studies_IntegrateCo_2015payroll]" displayFolder="" count="0" memberValueDatatype="20" unbalanced="0"/>
    <cacheHierarchy uniqueName="[Analytics_mindset_case_studies_IntegrateCo_2015payroll].[Work_Comp]" caption="Work_Comp" attribute="1" defaultMemberUniqueName="[Analytics_mindset_case_studies_IntegrateCo_2015payroll].[Work_Comp].[All]" allUniqueName="[Analytics_mindset_case_studies_IntegrateCo_2015payroll].[Work_Comp].[All]" dimensionUniqueName="[Analytics_mindset_case_studies_IntegrateCo_2015payroll]" displayFolder="" count="0" memberValueDatatype="20" unbalanced="0"/>
    <cacheHierarchy uniqueName="[Analytics_mindset_case_studies_IntegrateCo_2015payroll].[Emp_Name]" caption="Emp_Name" attribute="1" defaultMemberUniqueName="[Analytics_mindset_case_studies_IntegrateCo_2015payroll].[Emp_Name].[All]" allUniqueName="[Analytics_mindset_case_studies_IntegrateCo_2015payroll].[Emp_Name].[All]" dimensionUniqueName="[Analytics_mindset_case_studies_IntegrateCo_2015payroll]" displayFolder="" count="0" memberValueDatatype="130" unbalanced="0"/>
    <cacheHierarchy uniqueName="[Analytics_mindset_case_studies_IntegrateCo_2015payroll].[Gross_Wages]" caption="Gross_Wages" attribute="1" defaultMemberUniqueName="[Analytics_mindset_case_studies_IntegrateCo_2015payroll].[Gross_Wages].[All]" allUniqueName="[Analytics_mindset_case_studies_IntegrateCo_2015payroll].[Gross_Wages].[All]" dimensionUniqueName="[Analytics_mindset_case_studies_IntegrateCo_2015payroll]" displayFolder="" count="0" memberValueDatatype="20" unbalanced="0"/>
    <cacheHierarchy uniqueName="[Analytics_mindset_case_studies_IntegrateCo_2015payroll].[Job_Code]" caption="Job_Code" attribute="1" defaultMemberUniqueName="[Analytics_mindset_case_studies_IntegrateCo_2015payroll].[Job_Code].[All]" allUniqueName="[Analytics_mindset_case_studies_IntegrateCo_2015payroll].[Job_Code].[All]" dimensionUniqueName="[Analytics_mindset_case_studies_IntegrateCo_2015payroll]" displayFolder="" count="0" memberValueDatatype="130" unbalanced="0"/>
    <cacheHierarchy uniqueName="[Analytics_mindset_case_studies_IntegrateCo_2015payroll].[Job_description]" caption="Job_description" attribute="1" defaultMemberUniqueName="[Analytics_mindset_case_studies_IntegrateCo_2015payroll].[Job_description].[All]" allUniqueName="[Analytics_mindset_case_studies_IntegrateCo_2015payroll].[Job_description].[All]" dimensionUniqueName="[Analytics_mindset_case_studies_IntegrateCo_2015payroll]" displayFolder="" count="0" memberValueDatatype="130" unbalanced="0"/>
    <cacheHierarchy uniqueName="[Analytics_mindset_case_studies_IntegrateCo_2015payroll].[Pay_Date (Month)]" caption="Pay_Date (Month)" attribute="1" defaultMemberUniqueName="[Analytics_mindset_case_studies_IntegrateCo_2015payroll].[Pay_Date (Month)].[All]" allUniqueName="[Analytics_mindset_case_studies_IntegrateCo_2015payroll].[Pay_Date (Month)].[All]" dimensionUniqueName="[Analytics_mindset_case_studies_IntegrateCo_2015payroll]" displayFolder="" count="0" memberValueDatatype="130" unbalanced="0"/>
    <cacheHierarchy uniqueName="[Analytics_mindset_case_studies_IntegrateCo_2015payroll].[Pay_Date (Month Index)]" caption="Pay_Date (Month Index)" attribute="1" defaultMemberUniqueName="[Analytics_mindset_case_studies_IntegrateCo_2015payroll].[Pay_Date (Month Index)].[All]" allUniqueName="[Analytics_mindset_case_studies_IntegrateCo_2015payroll].[Pay_Date (Month Index)].[All]" dimensionUniqueName="[Analytics_mindset_case_studies_IntegrateCo_2015payroll]" displayFolder="" count="0" memberValueDatatype="20" unbalanced="0" hidden="1"/>
    <cacheHierarchy uniqueName="[Measures].[__XL_Count _2015_2016_append_]" caption="__XL_Count _2015_2016_append_" measure="1" displayFolder="" measureGroup="_2015_2016_append_" count="0" hidden="1"/>
    <cacheHierarchy uniqueName="[Measures].[__XL_Count Analytics_mindset_case_studies_IntegrateCo_2015payroll]" caption="__XL_Count Analytics_mindset_case_studies_IntegrateCo_2015payroll" measure="1" displayFolder="" measureGroup="Analytics_mindset_case_studies_IntegrateCo_2015payroll" count="0" hidden="1"/>
    <cacheHierarchy uniqueName="[Measures].[__No measures defined]" caption="__No measures defined" measure="1" displayFolder="" count="0" hidden="1"/>
    <cacheHierarchy uniqueName="[Measures].[Count of Emp_Name]" caption="Count of Emp_Name" measure="1" displayFolder="" measureGroup="_2015_2016_append_" count="0" hidden="1">
      <extLst>
        <ext xmlns:x15="http://schemas.microsoft.com/office/spreadsheetml/2010/11/main" uri="{B97F6D7D-B522-45F9-BDA1-12C45D357490}">
          <x15:cacheHierarchy aggregatedColumn="2"/>
        </ext>
      </extLst>
    </cacheHierarchy>
    <cacheHierarchy uniqueName="[Measures].[Sum of Gross_Wages]" caption="Sum of Gross_Wages" measure="1" displayFolder="" measureGroup="_2015_2016_append_" count="0" oneField="1" hidden="1">
      <fieldsUsage count="1">
        <fieldUsage x="4"/>
      </fieldsUsage>
      <extLst>
        <ext xmlns:x15="http://schemas.microsoft.com/office/spreadsheetml/2010/11/main" uri="{B97F6D7D-B522-45F9-BDA1-12C45D357490}">
          <x15:cacheHierarchy aggregatedColumn="5"/>
        </ext>
      </extLst>
    </cacheHierarchy>
    <cacheHierarchy uniqueName="[Measures].[Average of Gross_Wages]" caption="Average of Gross_Wages" measure="1" displayFolder="" measureGroup="_2015_2016_append_" count="0" hidden="1">
      <extLst>
        <ext xmlns:x15="http://schemas.microsoft.com/office/spreadsheetml/2010/11/main" uri="{B97F6D7D-B522-45F9-BDA1-12C45D357490}">
          <x15:cacheHierarchy aggregatedColumn="5"/>
        </ext>
      </extLst>
    </cacheHierarchy>
    <cacheHierarchy uniqueName="[Measures].[Sum of OT_Hrs]" caption="Sum of OT_Hrs" measure="1" displayFolder="" measureGroup="_2015_2016_append_" count="0" hidden="1">
      <extLst>
        <ext xmlns:x15="http://schemas.microsoft.com/office/spreadsheetml/2010/11/main" uri="{B97F6D7D-B522-45F9-BDA1-12C45D357490}">
          <x15:cacheHierarchy aggregatedColumn="4"/>
        </ext>
      </extLst>
    </cacheHierarchy>
    <cacheHierarchy uniqueName="[Measures].[Sum of Reg_Hrs]" caption="Sum of Reg_Hrs" measure="1" displayFolder="" measureGroup="_2015_2016_append_" count="0" hidden="1">
      <extLst>
        <ext xmlns:x15="http://schemas.microsoft.com/office/spreadsheetml/2010/11/main" uri="{B97F6D7D-B522-45F9-BDA1-12C45D357490}">
          <x15:cacheHierarchy aggregatedColumn="3"/>
        </ext>
      </extLst>
    </cacheHierarchy>
    <cacheHierarchy uniqueName="[Measures].[Sum of Fica_Medc]" caption="Sum of Fica_Medc" measure="1" displayFolder="" measureGroup="_2015_2016_append_" count="0" hidden="1">
      <extLst>
        <ext xmlns:x15="http://schemas.microsoft.com/office/spreadsheetml/2010/11/main" uri="{B97F6D7D-B522-45F9-BDA1-12C45D357490}">
          <x15:cacheHierarchy aggregatedColumn="6"/>
        </ext>
      </extLst>
    </cacheHierarchy>
    <cacheHierarchy uniqueName="[Measures].[Sum of Futa]" caption="Sum of Futa" measure="1" displayFolder="" measureGroup="_2015_2016_append_" count="0" hidden="1">
      <extLst>
        <ext xmlns:x15="http://schemas.microsoft.com/office/spreadsheetml/2010/11/main" uri="{B97F6D7D-B522-45F9-BDA1-12C45D357490}">
          <x15:cacheHierarchy aggregatedColumn="7"/>
        </ext>
      </extLst>
    </cacheHierarchy>
    <cacheHierarchy uniqueName="[Measures].[Sum of Suta]" caption="Sum of Suta" measure="1" displayFolder="" measureGroup="_2015_2016_append_" count="0" hidden="1">
      <extLst>
        <ext xmlns:x15="http://schemas.microsoft.com/office/spreadsheetml/2010/11/main" uri="{B97F6D7D-B522-45F9-BDA1-12C45D357490}">
          <x15:cacheHierarchy aggregatedColumn="8"/>
        </ext>
      </extLst>
    </cacheHierarchy>
    <cacheHierarchy uniqueName="[Measures].[Sum of Work_Comp]" caption="Sum of Work_Comp" measure="1" displayFolder="" measureGroup="_2015_2016_append_" count="0" hidden="1">
      <extLst>
        <ext xmlns:x15="http://schemas.microsoft.com/office/spreadsheetml/2010/11/main" uri="{B97F6D7D-B522-45F9-BDA1-12C45D357490}">
          <x15:cacheHierarchy aggregatedColumn="9"/>
        </ext>
      </extLst>
    </cacheHierarchy>
    <cacheHierarchy uniqueName="[Measures].[Sum of Total_Hours]" caption="Sum of Total_Hours" measure="1" displayFolder="" measureGroup="_2015_2016_append_" count="0" hidden="1">
      <extLst>
        <ext xmlns:x15="http://schemas.microsoft.com/office/spreadsheetml/2010/11/main" uri="{B97F6D7D-B522-45F9-BDA1-12C45D357490}">
          <x15:cacheHierarchy aggregatedColumn="15"/>
        </ext>
      </extLst>
    </cacheHierarchy>
    <cacheHierarchy uniqueName="[Measures].[Sum of OT_Pay 2]" caption="Sum of OT_Pay 2" measure="1" displayFolder="" measureGroup="Analytics_mindset_case_studies_IntegrateCo_2015payroll" count="0" hidden="1">
      <extLst>
        <ext xmlns:x15="http://schemas.microsoft.com/office/spreadsheetml/2010/11/main" uri="{B97F6D7D-B522-45F9-BDA1-12C45D357490}">
          <x15:cacheHierarchy aggregatedColumn="26"/>
        </ext>
      </extLst>
    </cacheHierarchy>
    <cacheHierarchy uniqueName="[Measures].[Sum of OT_Hrs 2]" caption="Sum of OT_Hrs 2" measure="1" displayFolder="" measureGroup="Analytics_mindset_case_studies_IntegrateCo_2015payroll" count="0" hidden="1">
      <extLst>
        <ext xmlns:x15="http://schemas.microsoft.com/office/spreadsheetml/2010/11/main" uri="{B97F6D7D-B522-45F9-BDA1-12C45D357490}">
          <x15:cacheHierarchy aggregatedColumn="24"/>
        </ext>
      </extLst>
    </cacheHierarchy>
    <cacheHierarchy uniqueName="[Measures].[Sum of Emp_No]" caption="Sum of Emp_No" measure="1" displayFolder="" measureGroup="_2015_2016_append_" count="0" hidden="1">
      <extLst>
        <ext xmlns:x15="http://schemas.microsoft.com/office/spreadsheetml/2010/11/main" uri="{B97F6D7D-B522-45F9-BDA1-12C45D357490}">
          <x15:cacheHierarchy aggregatedColumn="0"/>
        </ext>
      </extLst>
    </cacheHierarchy>
    <cacheHierarchy uniqueName="[Measures].[Count of Emp_No]" caption="Count of Emp_No" measure="1" displayFolder="" measureGroup="_2015_2016_append_" count="0" hidden="1">
      <extLst>
        <ext xmlns:x15="http://schemas.microsoft.com/office/spreadsheetml/2010/11/main" uri="{B97F6D7D-B522-45F9-BDA1-12C45D357490}">
          <x15:cacheHierarchy aggregatedColumn="0"/>
        </ext>
      </extLst>
    </cacheHierarchy>
    <cacheHierarchy uniqueName="[Measures].[Sum of transaction count]" caption="Sum of transaction count" measure="1" displayFolder="" measureGroup="_2015_2016_append_" count="0" hidden="1">
      <extLst>
        <ext xmlns:x15="http://schemas.microsoft.com/office/spreadsheetml/2010/11/main" uri="{B97F6D7D-B522-45F9-BDA1-12C45D357490}">
          <x15:cacheHierarchy aggregatedColumn="16"/>
        </ext>
      </extLst>
    </cacheHierarchy>
    <cacheHierarchy uniqueName="[Measures].[Sum of Reg_Hrs 2]" caption="Sum of Reg_Hrs 2" measure="1" displayFolder="" measureGroup="Analytics_mindset_case_studies_IntegrateCo_2015payroll" count="0" hidden="1">
      <extLst>
        <ext xmlns:x15="http://schemas.microsoft.com/office/spreadsheetml/2010/11/main" uri="{B97F6D7D-B522-45F9-BDA1-12C45D357490}">
          <x15:cacheHierarchy aggregatedColumn="23"/>
        </ext>
      </extLst>
    </cacheHierarchy>
    <cacheHierarchy uniqueName="[Measures].[Sum of Gross_Wages 2]" caption="Sum of Gross_Wages 2" measure="1" displayFolder="" measureGroup="Analytics_mindset_case_studies_IntegrateCo_2015payroll" count="0" hidden="1">
      <extLst>
        <ext xmlns:x15="http://schemas.microsoft.com/office/spreadsheetml/2010/11/main" uri="{B97F6D7D-B522-45F9-BDA1-12C45D357490}">
          <x15:cacheHierarchy aggregatedColumn="32"/>
        </ext>
      </extLst>
    </cacheHierarchy>
  </cacheHierarchies>
  <kpis count="0"/>
  <dimensions count="3">
    <dimension name="_2015_2016_append_" uniqueName="[_2015_2016_append_]" caption="_2015_2016_append_"/>
    <dimension name="Analytics_mindset_case_studies_IntegrateCo_2015payroll" uniqueName="[Analytics_mindset_case_studies_IntegrateCo_2015payroll]" caption="Analytics_mindset_case_studies_IntegrateCo_2015payroll"/>
    <dimension measure="1" name="Measures" uniqueName="[Measures]" caption="Measures"/>
  </dimensions>
  <measureGroups count="2">
    <measureGroup name="_2015_2016_append_" caption="_2015_2016_append_"/>
    <measureGroup name="Analytics_mindset_case_studies_IntegrateCo_2015payroll" caption="Analytics_mindset_case_studies_IntegrateCo_2015payroll"/>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yi Zhong" refreshedDate="46118.572204398151" backgroundQuery="1" createdVersion="8" refreshedVersion="8" minRefreshableVersion="3" recordCount="0" supportSubquery="1" supportAdvancedDrill="1" xr:uid="{6BC36B63-81DA-4F75-8101-FBE478233E09}">
  <cacheSource type="external" connectionId="8"/>
  <cacheFields count="5">
    <cacheField name="[_2015_2016_append_].[Emp_No].[Emp_No]" caption="Emp_No" numFmtId="0" level="1">
      <sharedItems containsSemiMixedTypes="0" containsNonDate="0" containsString="0"/>
    </cacheField>
    <cacheField name="[_2015_2016_append_].[Location].[Location]" caption="Location" numFmtId="0" hierarchy="14" level="1">
      <sharedItems count="2">
        <s v="1"/>
        <s v="2"/>
      </sharedItems>
    </cacheField>
    <cacheField name="[_2015_2016_append_].[YEAR].[YEAR]" caption="YEAR" numFmtId="0" hierarchy="10" level="1">
      <sharedItems containsSemiMixedTypes="0" containsString="0" containsNumber="1" containsInteger="1" minValue="2015" maxValue="2016" count="2">
        <n v="2015"/>
        <n v="2016"/>
      </sharedItems>
      <extLst>
        <ext xmlns:x15="http://schemas.microsoft.com/office/spreadsheetml/2010/11/main" uri="{4F2E5C28-24EA-4eb8-9CBF-B6C8F9C3D259}">
          <x15:cachedUniqueNames>
            <x15:cachedUniqueName index="0" name="[_2015_2016_append_].[YEAR].&amp;[2015]"/>
            <x15:cachedUniqueName index="1" name="[_2015_2016_append_].[YEAR].&amp;[2016]"/>
          </x15:cachedUniqueNames>
        </ext>
      </extLst>
    </cacheField>
    <cacheField name="[Measures].[Sum of Total_Hours]" caption="Sum of Total_Hours" numFmtId="0" hierarchy="49" level="32767"/>
    <cacheField name="[Measures].[Sum of Gross_Wages]" caption="Sum of Gross_Wages" numFmtId="0" hierarchy="41" level="32767"/>
  </cacheFields>
  <cacheHierarchies count="57">
    <cacheHierarchy uniqueName="[_2015_2016_append_].[Emp_No]" caption="Emp_No" attribute="1" defaultMemberUniqueName="[_2015_2016_append_].[Emp_No].[All]" allUniqueName="[_2015_2016_append_].[Emp_No].[All]" dimensionUniqueName="[_2015_2016_append_]" displayFolder="" count="2" memberValueDatatype="20" unbalanced="0">
      <fieldsUsage count="2">
        <fieldUsage x="-1"/>
        <fieldUsage x="0"/>
      </fieldsUsage>
    </cacheHierarchy>
    <cacheHierarchy uniqueName="[_2015_2016_append_].[Job]" caption="Job" attribute="1" defaultMemberUniqueName="[_2015_2016_append_].[Job].[All]" allUniqueName="[_2015_2016_append_].[Job].[All]" dimensionUniqueName="[_2015_2016_append_]" displayFolder="" count="0" memberValueDatatype="130" unbalanced="0"/>
    <cacheHierarchy uniqueName="[_2015_2016_append_].[Emp_Name]" caption="Emp_Name" attribute="1" defaultMemberUniqueName="[_2015_2016_append_].[Emp_Name].[All]" allUniqueName="[_2015_2016_append_].[Emp_Name].[All]" dimensionUniqueName="[_2015_2016_append_]" displayFolder="" count="0" memberValueDatatype="130" unbalanced="0"/>
    <cacheHierarchy uniqueName="[_2015_2016_append_].[Reg_Hrs]" caption="Reg_Hrs" attribute="1" defaultMemberUniqueName="[_2015_2016_append_].[Reg_Hrs].[All]" allUniqueName="[_2015_2016_append_].[Reg_Hrs].[All]" dimensionUniqueName="[_2015_2016_append_]" displayFolder="" count="0" memberValueDatatype="20" unbalanced="0"/>
    <cacheHierarchy uniqueName="[_2015_2016_append_].[OT_Hrs]" caption="OT_Hrs" attribute="1" defaultMemberUniqueName="[_2015_2016_append_].[OT_Hrs].[All]" allUniqueName="[_2015_2016_append_].[OT_Hrs].[All]" dimensionUniqueName="[_2015_2016_append_]" displayFolder="" count="0" memberValueDatatype="20" unbalanced="0"/>
    <cacheHierarchy uniqueName="[_2015_2016_append_].[Gross_Wages]" caption="Gross_Wages" attribute="1" defaultMemberUniqueName="[_2015_2016_append_].[Gross_Wages].[All]" allUniqueName="[_2015_2016_append_].[Gross_Wages].[All]" dimensionUniqueName="[_2015_2016_append_]" displayFolder="" count="0" memberValueDatatype="20" unbalanced="0"/>
    <cacheHierarchy uniqueName="[_2015_2016_append_].[Fica_Medc]" caption="Fica_Medc" attribute="1" defaultMemberUniqueName="[_2015_2016_append_].[Fica_Medc].[All]" allUniqueName="[_2015_2016_append_].[Fica_Medc].[All]" dimensionUniqueName="[_2015_2016_append_]" displayFolder="" count="0" memberValueDatatype="20" unbalanced="0"/>
    <cacheHierarchy uniqueName="[_2015_2016_append_].[Futa]" caption="Futa" attribute="1" defaultMemberUniqueName="[_2015_2016_append_].[Futa].[All]" allUniqueName="[_2015_2016_append_].[Futa].[All]" dimensionUniqueName="[_2015_2016_append_]" displayFolder="" count="0" memberValueDatatype="20" unbalanced="0"/>
    <cacheHierarchy uniqueName="[_2015_2016_append_].[Suta]" caption="Suta" attribute="1" defaultMemberUniqueName="[_2015_2016_append_].[Suta].[All]" allUniqueName="[_2015_2016_append_].[Suta].[All]" dimensionUniqueName="[_2015_2016_append_]" displayFolder="" count="0" memberValueDatatype="20" unbalanced="0"/>
    <cacheHierarchy uniqueName="[_2015_2016_append_].[Work_Comp]" caption="Work_Comp" attribute="1" defaultMemberUniqueName="[_2015_2016_append_].[Work_Comp].[All]" allUniqueName="[_2015_2016_append_].[Work_Comp].[All]" dimensionUniqueName="[_2015_2016_append_]" displayFolder="" count="0" memberValueDatatype="20" unbalanced="0"/>
    <cacheHierarchy uniqueName="[_2015_2016_append_].[YEAR]" caption="YEAR" attribute="1" defaultMemberUniqueName="[_2015_2016_append_].[YEAR].[All]" allUniqueName="[_2015_2016_append_].[YEAR].[All]" dimensionUniqueName="[_2015_2016_append_]" displayFolder="" count="2" memberValueDatatype="20" unbalanced="0">
      <fieldsUsage count="2">
        <fieldUsage x="-1"/>
        <fieldUsage x="2"/>
      </fieldsUsage>
    </cacheHierarchy>
    <cacheHierarchy uniqueName="[_2015_2016_append_].[Job_code]" caption="Job_code" attribute="1" defaultMemberUniqueName="[_2015_2016_append_].[Job_code].[All]" allUniqueName="[_2015_2016_append_].[Job_code].[All]" dimensionUniqueName="[_2015_2016_append_]" displayFolder="" count="0" memberValueDatatype="130" unbalanced="0"/>
    <cacheHierarchy uniqueName="[_2015_2016_append_].[Job_description]" caption="Job_description" attribute="1" defaultMemberUniqueName="[_2015_2016_append_].[Job_description].[All]" allUniqueName="[_2015_2016_append_].[Job_description].[All]" dimensionUniqueName="[_2015_2016_append_]" displayFolder="" count="0" memberValueDatatype="130" unbalanced="0"/>
    <cacheHierarchy uniqueName="[_2015_2016_append_].[Department]" caption="Department" attribute="1" defaultMemberUniqueName="[_2015_2016_append_].[Department].[All]" allUniqueName="[_2015_2016_append_].[Department].[All]" dimensionUniqueName="[_2015_2016_append_]" displayFolder="" count="0" memberValueDatatype="130" unbalanced="0"/>
    <cacheHierarchy uniqueName="[_2015_2016_append_].[Location]" caption="Location" attribute="1" defaultMemberUniqueName="[_2015_2016_append_].[Location].[All]" allUniqueName="[_2015_2016_append_].[Location].[All]" dimensionUniqueName="[_2015_2016_append_]" displayFolder="" count="2" memberValueDatatype="130" unbalanced="0">
      <fieldsUsage count="2">
        <fieldUsage x="-1"/>
        <fieldUsage x="1"/>
      </fieldsUsage>
    </cacheHierarchy>
    <cacheHierarchy uniqueName="[_2015_2016_append_].[Total_Hours]" caption="Total_Hours" attribute="1" defaultMemberUniqueName="[_2015_2016_append_].[Total_Hours].[All]" allUniqueName="[_2015_2016_append_].[Total_Hours].[All]" dimensionUniqueName="[_2015_2016_append_]" displayFolder="" count="0" memberValueDatatype="20" unbalanced="0"/>
    <cacheHierarchy uniqueName="[_2015_2016_append_].[transaction count]" caption="transaction count" attribute="1" defaultMemberUniqueName="[_2015_2016_append_].[transaction count].[All]" allUniqueName="[_2015_2016_append_].[transaction count].[All]" dimensionUniqueName="[_2015_2016_append_]" displayFolder="" count="0" memberValueDatatype="20" unbalanced="0"/>
    <cacheHierarchy uniqueName="[Analytics_mindset_case_studies_IntegrateCo_2015payroll].[Pay_Date]" caption="Pay_Date" attribute="1" time="1" defaultMemberUniqueName="[Analytics_mindset_case_studies_IntegrateCo_2015payroll].[Pay_Date].[All]" allUniqueName="[Analytics_mindset_case_studies_IntegrateCo_2015payroll].[Pay_Date].[All]" dimensionUniqueName="[Analytics_mindset_case_studies_IntegrateCo_2015payroll]" displayFolder="" count="0" memberValueDatatype="7" unbalanced="0"/>
    <cacheHierarchy uniqueName="[Analytics_mindset_case_studies_IntegrateCo_2015payroll].[Payroll_ID]" caption="Payroll_ID" attribute="1" defaultMemberUniqueName="[Analytics_mindset_case_studies_IntegrateCo_2015payroll].[Payroll_ID].[All]" allUniqueName="[Analytics_mindset_case_studies_IntegrateCo_2015payroll].[Payroll_ID].[All]" dimensionUniqueName="[Analytics_mindset_case_studies_IntegrateCo_2015payroll]" displayFolder="" count="0" memberValueDatatype="20" unbalanced="0"/>
    <cacheHierarchy uniqueName="[Analytics_mindset_case_studies_IntegrateCo_2015payroll].[Emp_No]" caption="Emp_No" attribute="1" defaultMemberUniqueName="[Analytics_mindset_case_studies_IntegrateCo_2015payroll].[Emp_No].[All]" allUniqueName="[Analytics_mindset_case_studies_IntegrateCo_2015payroll].[Emp_No].[All]" dimensionUniqueName="[Analytics_mindset_case_studies_IntegrateCo_2015payroll]" displayFolder="" count="0" memberValueDatatype="20" unbalanced="0"/>
    <cacheHierarchy uniqueName="[Analytics_mindset_case_studies_IntegrateCo_2015payroll].[Home_Div]" caption="Home_Div" attribute="1" defaultMemberUniqueName="[Analytics_mindset_case_studies_IntegrateCo_2015payroll].[Home_Div].[All]" allUniqueName="[Analytics_mindset_case_studies_IntegrateCo_2015payroll].[Home_Div].[All]" dimensionUniqueName="[Analytics_mindset_case_studies_IntegrateCo_2015payroll]" displayFolder="" count="0" memberValueDatatype="20" unbalanced="0"/>
    <cacheHierarchy uniqueName="[Analytics_mindset_case_studies_IntegrateCo_2015payroll].[Work_Div]" caption="Work_Div" attribute="1" defaultMemberUniqueName="[Analytics_mindset_case_studies_IntegrateCo_2015payroll].[Work_Div].[All]" allUniqueName="[Analytics_mindset_case_studies_IntegrateCo_2015payroll].[Work_Div].[All]" dimensionUniqueName="[Analytics_mindset_case_studies_IntegrateCo_2015payroll]" displayFolder="" count="0" memberValueDatatype="20" unbalanced="0"/>
    <cacheHierarchy uniqueName="[Analytics_mindset_case_studies_IntegrateCo_2015payroll].[Job]" caption="Job" attribute="1" defaultMemberUniqueName="[Analytics_mindset_case_studies_IntegrateCo_2015payroll].[Job].[All]" allUniqueName="[Analytics_mindset_case_studies_IntegrateCo_2015payroll].[Job].[All]" dimensionUniqueName="[Analytics_mindset_case_studies_IntegrateCo_2015payroll]" displayFolder="" count="0" memberValueDatatype="130" unbalanced="0"/>
    <cacheHierarchy uniqueName="[Analytics_mindset_case_studies_IntegrateCo_2015payroll].[Reg_Hrs]" caption="Reg_Hrs" attribute="1" defaultMemberUniqueName="[Analytics_mindset_case_studies_IntegrateCo_2015payroll].[Reg_Hrs].[All]" allUniqueName="[Analytics_mindset_case_studies_IntegrateCo_2015payroll].[Reg_Hrs].[All]" dimensionUniqueName="[Analytics_mindset_case_studies_IntegrateCo_2015payroll]" displayFolder="" count="0" memberValueDatatype="20" unbalanced="0"/>
    <cacheHierarchy uniqueName="[Analytics_mindset_case_studies_IntegrateCo_2015payroll].[OT_Hrs]" caption="OT_Hrs" attribute="1" defaultMemberUniqueName="[Analytics_mindset_case_studies_IntegrateCo_2015payroll].[OT_Hrs].[All]" allUniqueName="[Analytics_mindset_case_studies_IntegrateCo_2015payroll].[OT_Hrs].[All]" dimensionUniqueName="[Analytics_mindset_case_studies_IntegrateCo_2015payroll]" displayFolder="" count="0" memberValueDatatype="20" unbalanced="0"/>
    <cacheHierarchy uniqueName="[Analytics_mindset_case_studies_IntegrateCo_2015payroll].[Reg_Pay]" caption="Reg_Pay" attribute="1" defaultMemberUniqueName="[Analytics_mindset_case_studies_IntegrateCo_2015payroll].[Reg_Pay].[All]" allUniqueName="[Analytics_mindset_case_studies_IntegrateCo_2015payroll].[Reg_Pay].[All]" dimensionUniqueName="[Analytics_mindset_case_studies_IntegrateCo_2015payroll]" displayFolder="" count="0" memberValueDatatype="20" unbalanced="0"/>
    <cacheHierarchy uniqueName="[Analytics_mindset_case_studies_IntegrateCo_2015payroll].[OT_Pay]" caption="OT_Pay" attribute="1" defaultMemberUniqueName="[Analytics_mindset_case_studies_IntegrateCo_2015payroll].[OT_Pay].[All]" allUniqueName="[Analytics_mindset_case_studies_IntegrateCo_2015payroll].[OT_Pay].[All]" dimensionUniqueName="[Analytics_mindset_case_studies_IntegrateCo_2015payroll]" displayFolder="" count="0" memberValueDatatype="20" unbalanced="0"/>
    <cacheHierarchy uniqueName="[Analytics_mindset_case_studies_IntegrateCo_2015payroll].[Futa]" caption="Futa" attribute="1" defaultMemberUniqueName="[Analytics_mindset_case_studies_IntegrateCo_2015payroll].[Futa].[All]" allUniqueName="[Analytics_mindset_case_studies_IntegrateCo_2015payroll].[Futa].[All]" dimensionUniqueName="[Analytics_mindset_case_studies_IntegrateCo_2015payroll]" displayFolder="" count="0" memberValueDatatype="20" unbalanced="0"/>
    <cacheHierarchy uniqueName="[Analytics_mindset_case_studies_IntegrateCo_2015payroll].[Suta]" caption="Suta" attribute="1" defaultMemberUniqueName="[Analytics_mindset_case_studies_IntegrateCo_2015payroll].[Suta].[All]" allUniqueName="[Analytics_mindset_case_studies_IntegrateCo_2015payroll].[Suta].[All]" dimensionUniqueName="[Analytics_mindset_case_studies_IntegrateCo_2015payroll]" displayFolder="" count="0" memberValueDatatype="20" unbalanced="0"/>
    <cacheHierarchy uniqueName="[Analytics_mindset_case_studies_IntegrateCo_2015payroll].[Fica_Medc]" caption="Fica_Medc" attribute="1" defaultMemberUniqueName="[Analytics_mindset_case_studies_IntegrateCo_2015payroll].[Fica_Medc].[All]" allUniqueName="[Analytics_mindset_case_studies_IntegrateCo_2015payroll].[Fica_Medc].[All]" dimensionUniqueName="[Analytics_mindset_case_studies_IntegrateCo_2015payroll]" displayFolder="" count="0" memberValueDatatype="20" unbalanced="0"/>
    <cacheHierarchy uniqueName="[Analytics_mindset_case_studies_IntegrateCo_2015payroll].[Work_Comp]" caption="Work_Comp" attribute="1" defaultMemberUniqueName="[Analytics_mindset_case_studies_IntegrateCo_2015payroll].[Work_Comp].[All]" allUniqueName="[Analytics_mindset_case_studies_IntegrateCo_2015payroll].[Work_Comp].[All]" dimensionUniqueName="[Analytics_mindset_case_studies_IntegrateCo_2015payroll]" displayFolder="" count="0" memberValueDatatype="20" unbalanced="0"/>
    <cacheHierarchy uniqueName="[Analytics_mindset_case_studies_IntegrateCo_2015payroll].[Emp_Name]" caption="Emp_Name" attribute="1" defaultMemberUniqueName="[Analytics_mindset_case_studies_IntegrateCo_2015payroll].[Emp_Name].[All]" allUniqueName="[Analytics_mindset_case_studies_IntegrateCo_2015payroll].[Emp_Name].[All]" dimensionUniqueName="[Analytics_mindset_case_studies_IntegrateCo_2015payroll]" displayFolder="" count="0" memberValueDatatype="130" unbalanced="0"/>
    <cacheHierarchy uniqueName="[Analytics_mindset_case_studies_IntegrateCo_2015payroll].[Gross_Wages]" caption="Gross_Wages" attribute="1" defaultMemberUniqueName="[Analytics_mindset_case_studies_IntegrateCo_2015payroll].[Gross_Wages].[All]" allUniqueName="[Analytics_mindset_case_studies_IntegrateCo_2015payroll].[Gross_Wages].[All]" dimensionUniqueName="[Analytics_mindset_case_studies_IntegrateCo_2015payroll]" displayFolder="" count="0" memberValueDatatype="20" unbalanced="0"/>
    <cacheHierarchy uniqueName="[Analytics_mindset_case_studies_IntegrateCo_2015payroll].[Job_Code]" caption="Job_Code" attribute="1" defaultMemberUniqueName="[Analytics_mindset_case_studies_IntegrateCo_2015payroll].[Job_Code].[All]" allUniqueName="[Analytics_mindset_case_studies_IntegrateCo_2015payroll].[Job_Code].[All]" dimensionUniqueName="[Analytics_mindset_case_studies_IntegrateCo_2015payroll]" displayFolder="" count="0" memberValueDatatype="130" unbalanced="0"/>
    <cacheHierarchy uniqueName="[Analytics_mindset_case_studies_IntegrateCo_2015payroll].[Job_description]" caption="Job_description" attribute="1" defaultMemberUniqueName="[Analytics_mindset_case_studies_IntegrateCo_2015payroll].[Job_description].[All]" allUniqueName="[Analytics_mindset_case_studies_IntegrateCo_2015payroll].[Job_description].[All]" dimensionUniqueName="[Analytics_mindset_case_studies_IntegrateCo_2015payroll]" displayFolder="" count="0" memberValueDatatype="130" unbalanced="0"/>
    <cacheHierarchy uniqueName="[Analytics_mindset_case_studies_IntegrateCo_2015payroll].[Pay_Date (Month)]" caption="Pay_Date (Month)" attribute="1" defaultMemberUniqueName="[Analytics_mindset_case_studies_IntegrateCo_2015payroll].[Pay_Date (Month)].[All]" allUniqueName="[Analytics_mindset_case_studies_IntegrateCo_2015payroll].[Pay_Date (Month)].[All]" dimensionUniqueName="[Analytics_mindset_case_studies_IntegrateCo_2015payroll]" displayFolder="" count="0" memberValueDatatype="130" unbalanced="0"/>
    <cacheHierarchy uniqueName="[Analytics_mindset_case_studies_IntegrateCo_2015payroll].[Pay_Date (Month Index)]" caption="Pay_Date (Month Index)" attribute="1" defaultMemberUniqueName="[Analytics_mindset_case_studies_IntegrateCo_2015payroll].[Pay_Date (Month Index)].[All]" allUniqueName="[Analytics_mindset_case_studies_IntegrateCo_2015payroll].[Pay_Date (Month Index)].[All]" dimensionUniqueName="[Analytics_mindset_case_studies_IntegrateCo_2015payroll]" displayFolder="" count="0" memberValueDatatype="20" unbalanced="0" hidden="1"/>
    <cacheHierarchy uniqueName="[Measures].[__XL_Count _2015_2016_append_]" caption="__XL_Count _2015_2016_append_" measure="1" displayFolder="" measureGroup="_2015_2016_append_" count="0" hidden="1"/>
    <cacheHierarchy uniqueName="[Measures].[__XL_Count Analytics_mindset_case_studies_IntegrateCo_2015payroll]" caption="__XL_Count Analytics_mindset_case_studies_IntegrateCo_2015payroll" measure="1" displayFolder="" measureGroup="Analytics_mindset_case_studies_IntegrateCo_2015payroll" count="0" hidden="1"/>
    <cacheHierarchy uniqueName="[Measures].[__No measures defined]" caption="__No measures defined" measure="1" displayFolder="" count="0" hidden="1"/>
    <cacheHierarchy uniqueName="[Measures].[Count of Emp_Name]" caption="Count of Emp_Name" measure="1" displayFolder="" measureGroup="_2015_2016_append_" count="0" hidden="1">
      <extLst>
        <ext xmlns:x15="http://schemas.microsoft.com/office/spreadsheetml/2010/11/main" uri="{B97F6D7D-B522-45F9-BDA1-12C45D357490}">
          <x15:cacheHierarchy aggregatedColumn="2"/>
        </ext>
      </extLst>
    </cacheHierarchy>
    <cacheHierarchy uniqueName="[Measures].[Sum of Gross_Wages]" caption="Sum of Gross_Wages" measure="1" displayFolder="" measureGroup="_2015_2016_append_" count="0" oneField="1" hidden="1">
      <fieldsUsage count="1">
        <fieldUsage x="4"/>
      </fieldsUsage>
      <extLst>
        <ext xmlns:x15="http://schemas.microsoft.com/office/spreadsheetml/2010/11/main" uri="{B97F6D7D-B522-45F9-BDA1-12C45D357490}">
          <x15:cacheHierarchy aggregatedColumn="5"/>
        </ext>
      </extLst>
    </cacheHierarchy>
    <cacheHierarchy uniqueName="[Measures].[Average of Gross_Wages]" caption="Average of Gross_Wages" measure="1" displayFolder="" measureGroup="_2015_2016_append_" count="0" hidden="1">
      <extLst>
        <ext xmlns:x15="http://schemas.microsoft.com/office/spreadsheetml/2010/11/main" uri="{B97F6D7D-B522-45F9-BDA1-12C45D357490}">
          <x15:cacheHierarchy aggregatedColumn="5"/>
        </ext>
      </extLst>
    </cacheHierarchy>
    <cacheHierarchy uniqueName="[Measures].[Sum of OT_Hrs]" caption="Sum of OT_Hrs" measure="1" displayFolder="" measureGroup="_2015_2016_append_" count="0" hidden="1">
      <extLst>
        <ext xmlns:x15="http://schemas.microsoft.com/office/spreadsheetml/2010/11/main" uri="{B97F6D7D-B522-45F9-BDA1-12C45D357490}">
          <x15:cacheHierarchy aggregatedColumn="4"/>
        </ext>
      </extLst>
    </cacheHierarchy>
    <cacheHierarchy uniqueName="[Measures].[Sum of Reg_Hrs]" caption="Sum of Reg_Hrs" measure="1" displayFolder="" measureGroup="_2015_2016_append_" count="0" hidden="1">
      <extLst>
        <ext xmlns:x15="http://schemas.microsoft.com/office/spreadsheetml/2010/11/main" uri="{B97F6D7D-B522-45F9-BDA1-12C45D357490}">
          <x15:cacheHierarchy aggregatedColumn="3"/>
        </ext>
      </extLst>
    </cacheHierarchy>
    <cacheHierarchy uniqueName="[Measures].[Sum of Fica_Medc]" caption="Sum of Fica_Medc" measure="1" displayFolder="" measureGroup="_2015_2016_append_" count="0" hidden="1">
      <extLst>
        <ext xmlns:x15="http://schemas.microsoft.com/office/spreadsheetml/2010/11/main" uri="{B97F6D7D-B522-45F9-BDA1-12C45D357490}">
          <x15:cacheHierarchy aggregatedColumn="6"/>
        </ext>
      </extLst>
    </cacheHierarchy>
    <cacheHierarchy uniqueName="[Measures].[Sum of Futa]" caption="Sum of Futa" measure="1" displayFolder="" measureGroup="_2015_2016_append_" count="0" hidden="1">
      <extLst>
        <ext xmlns:x15="http://schemas.microsoft.com/office/spreadsheetml/2010/11/main" uri="{B97F6D7D-B522-45F9-BDA1-12C45D357490}">
          <x15:cacheHierarchy aggregatedColumn="7"/>
        </ext>
      </extLst>
    </cacheHierarchy>
    <cacheHierarchy uniqueName="[Measures].[Sum of Suta]" caption="Sum of Suta" measure="1" displayFolder="" measureGroup="_2015_2016_append_" count="0" hidden="1">
      <extLst>
        <ext xmlns:x15="http://schemas.microsoft.com/office/spreadsheetml/2010/11/main" uri="{B97F6D7D-B522-45F9-BDA1-12C45D357490}">
          <x15:cacheHierarchy aggregatedColumn="8"/>
        </ext>
      </extLst>
    </cacheHierarchy>
    <cacheHierarchy uniqueName="[Measures].[Sum of Work_Comp]" caption="Sum of Work_Comp" measure="1" displayFolder="" measureGroup="_2015_2016_append_" count="0" hidden="1">
      <extLst>
        <ext xmlns:x15="http://schemas.microsoft.com/office/spreadsheetml/2010/11/main" uri="{B97F6D7D-B522-45F9-BDA1-12C45D357490}">
          <x15:cacheHierarchy aggregatedColumn="9"/>
        </ext>
      </extLst>
    </cacheHierarchy>
    <cacheHierarchy uniqueName="[Measures].[Sum of Total_Hours]" caption="Sum of Total_Hours" measure="1" displayFolder="" measureGroup="_2015_2016_append_" count="0" oneField="1" hidden="1">
      <fieldsUsage count="1">
        <fieldUsage x="3"/>
      </fieldsUsage>
      <extLst>
        <ext xmlns:x15="http://schemas.microsoft.com/office/spreadsheetml/2010/11/main" uri="{B97F6D7D-B522-45F9-BDA1-12C45D357490}">
          <x15:cacheHierarchy aggregatedColumn="15"/>
        </ext>
      </extLst>
    </cacheHierarchy>
    <cacheHierarchy uniqueName="[Measures].[Sum of OT_Pay 2]" caption="Sum of OT_Pay 2" measure="1" displayFolder="" measureGroup="Analytics_mindset_case_studies_IntegrateCo_2015payroll" count="0" hidden="1">
      <extLst>
        <ext xmlns:x15="http://schemas.microsoft.com/office/spreadsheetml/2010/11/main" uri="{B97F6D7D-B522-45F9-BDA1-12C45D357490}">
          <x15:cacheHierarchy aggregatedColumn="26"/>
        </ext>
      </extLst>
    </cacheHierarchy>
    <cacheHierarchy uniqueName="[Measures].[Sum of OT_Hrs 2]" caption="Sum of OT_Hrs 2" measure="1" displayFolder="" measureGroup="Analytics_mindset_case_studies_IntegrateCo_2015payroll" count="0" hidden="1">
      <extLst>
        <ext xmlns:x15="http://schemas.microsoft.com/office/spreadsheetml/2010/11/main" uri="{B97F6D7D-B522-45F9-BDA1-12C45D357490}">
          <x15:cacheHierarchy aggregatedColumn="24"/>
        </ext>
      </extLst>
    </cacheHierarchy>
    <cacheHierarchy uniqueName="[Measures].[Sum of Emp_No]" caption="Sum of Emp_No" measure="1" displayFolder="" measureGroup="_2015_2016_append_" count="0" hidden="1">
      <extLst>
        <ext xmlns:x15="http://schemas.microsoft.com/office/spreadsheetml/2010/11/main" uri="{B97F6D7D-B522-45F9-BDA1-12C45D357490}">
          <x15:cacheHierarchy aggregatedColumn="0"/>
        </ext>
      </extLst>
    </cacheHierarchy>
    <cacheHierarchy uniqueName="[Measures].[Count of Emp_No]" caption="Count of Emp_No" measure="1" displayFolder="" measureGroup="_2015_2016_append_" count="0" hidden="1">
      <extLst>
        <ext xmlns:x15="http://schemas.microsoft.com/office/spreadsheetml/2010/11/main" uri="{B97F6D7D-B522-45F9-BDA1-12C45D357490}">
          <x15:cacheHierarchy aggregatedColumn="0"/>
        </ext>
      </extLst>
    </cacheHierarchy>
    <cacheHierarchy uniqueName="[Measures].[Sum of transaction count]" caption="Sum of transaction count" measure="1" displayFolder="" measureGroup="_2015_2016_append_" count="0" hidden="1">
      <extLst>
        <ext xmlns:x15="http://schemas.microsoft.com/office/spreadsheetml/2010/11/main" uri="{B97F6D7D-B522-45F9-BDA1-12C45D357490}">
          <x15:cacheHierarchy aggregatedColumn="16"/>
        </ext>
      </extLst>
    </cacheHierarchy>
    <cacheHierarchy uniqueName="[Measures].[Sum of Reg_Hrs 2]" caption="Sum of Reg_Hrs 2" measure="1" displayFolder="" measureGroup="Analytics_mindset_case_studies_IntegrateCo_2015payroll" count="0" hidden="1">
      <extLst>
        <ext xmlns:x15="http://schemas.microsoft.com/office/spreadsheetml/2010/11/main" uri="{B97F6D7D-B522-45F9-BDA1-12C45D357490}">
          <x15:cacheHierarchy aggregatedColumn="23"/>
        </ext>
      </extLst>
    </cacheHierarchy>
    <cacheHierarchy uniqueName="[Measures].[Sum of Gross_Wages 2]" caption="Sum of Gross_Wages 2" measure="1" displayFolder="" measureGroup="Analytics_mindset_case_studies_IntegrateCo_2015payroll" count="0" hidden="1">
      <extLst>
        <ext xmlns:x15="http://schemas.microsoft.com/office/spreadsheetml/2010/11/main" uri="{B97F6D7D-B522-45F9-BDA1-12C45D357490}">
          <x15:cacheHierarchy aggregatedColumn="32"/>
        </ext>
      </extLst>
    </cacheHierarchy>
  </cacheHierarchies>
  <kpis count="0"/>
  <dimensions count="3">
    <dimension name="_2015_2016_append_" uniqueName="[_2015_2016_append_]" caption="_2015_2016_append_"/>
    <dimension name="Analytics_mindset_case_studies_IntegrateCo_2015payroll" uniqueName="[Analytics_mindset_case_studies_IntegrateCo_2015payroll]" caption="Analytics_mindset_case_studies_IntegrateCo_2015payroll"/>
    <dimension measure="1" name="Measures" uniqueName="[Measures]" caption="Measures"/>
  </dimensions>
  <measureGroups count="2">
    <measureGroup name="_2015_2016_append_" caption="_2015_2016_append_"/>
    <measureGroup name="Analytics_mindset_case_studies_IntegrateCo_2015payroll" caption="Analytics_mindset_case_studies_IntegrateCo_2015payroll"/>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yi Zhong" refreshedDate="46118.562440046298" backgroundQuery="1" createdVersion="8" refreshedVersion="8" minRefreshableVersion="3" recordCount="0" supportSubquery="1" supportAdvancedDrill="1" xr:uid="{FC1D1653-4B39-440C-9580-DC418CB5A2DC}">
  <cacheSource type="external" connectionId="8"/>
  <cacheFields count="6">
    <cacheField name="[_2015_2016_append_].[YEAR].[YEAR]" caption="YEAR" numFmtId="0" hierarchy="10" level="1">
      <sharedItems containsSemiMixedTypes="0" containsNonDate="0" containsString="0"/>
    </cacheField>
    <cacheField name="[Measures].[Sum of Gross_Wages]" caption="Sum of Gross_Wages" numFmtId="0" hierarchy="41" level="32767"/>
    <cacheField name="[Measures].[Sum of Fica_Medc]" caption="Sum of Fica_Medc" numFmtId="0" hierarchy="45" level="32767"/>
    <cacheField name="[Measures].[Sum of Futa]" caption="Sum of Futa" numFmtId="0" hierarchy="46" level="32767"/>
    <cacheField name="[Measures].[Sum of Suta]" caption="Sum of Suta" numFmtId="0" hierarchy="47" level="32767"/>
    <cacheField name="[Measures].[Sum of Work_Comp]" caption="Sum of Work_Comp" numFmtId="0" hierarchy="48" level="32767"/>
  </cacheFields>
  <cacheHierarchies count="57">
    <cacheHierarchy uniqueName="[_2015_2016_append_].[Emp_No]" caption="Emp_No" attribute="1" defaultMemberUniqueName="[_2015_2016_append_].[Emp_No].[All]" allUniqueName="[_2015_2016_append_].[Emp_No].[All]" dimensionUniqueName="[_2015_2016_append_]" displayFolder="" count="0" memberValueDatatype="20" unbalanced="0"/>
    <cacheHierarchy uniqueName="[_2015_2016_append_].[Job]" caption="Job" attribute="1" defaultMemberUniqueName="[_2015_2016_append_].[Job].[All]" allUniqueName="[_2015_2016_append_].[Job].[All]" dimensionUniqueName="[_2015_2016_append_]" displayFolder="" count="0" memberValueDatatype="130" unbalanced="0"/>
    <cacheHierarchy uniqueName="[_2015_2016_append_].[Emp_Name]" caption="Emp_Name" attribute="1" defaultMemberUniqueName="[_2015_2016_append_].[Emp_Name].[All]" allUniqueName="[_2015_2016_append_].[Emp_Name].[All]" dimensionUniqueName="[_2015_2016_append_]" displayFolder="" count="0" memberValueDatatype="130" unbalanced="0"/>
    <cacheHierarchy uniqueName="[_2015_2016_append_].[Reg_Hrs]" caption="Reg_Hrs" attribute="1" defaultMemberUniqueName="[_2015_2016_append_].[Reg_Hrs].[All]" allUniqueName="[_2015_2016_append_].[Reg_Hrs].[All]" dimensionUniqueName="[_2015_2016_append_]" displayFolder="" count="0" memberValueDatatype="20" unbalanced="0"/>
    <cacheHierarchy uniqueName="[_2015_2016_append_].[OT_Hrs]" caption="OT_Hrs" attribute="1" defaultMemberUniqueName="[_2015_2016_append_].[OT_Hrs].[All]" allUniqueName="[_2015_2016_append_].[OT_Hrs].[All]" dimensionUniqueName="[_2015_2016_append_]" displayFolder="" count="0" memberValueDatatype="20" unbalanced="0"/>
    <cacheHierarchy uniqueName="[_2015_2016_append_].[Gross_Wages]" caption="Gross_Wages" attribute="1" defaultMemberUniqueName="[_2015_2016_append_].[Gross_Wages].[All]" allUniqueName="[_2015_2016_append_].[Gross_Wages].[All]" dimensionUniqueName="[_2015_2016_append_]" displayFolder="" count="0" memberValueDatatype="20" unbalanced="0"/>
    <cacheHierarchy uniqueName="[_2015_2016_append_].[Fica_Medc]" caption="Fica_Medc" attribute="1" defaultMemberUniqueName="[_2015_2016_append_].[Fica_Medc].[All]" allUniqueName="[_2015_2016_append_].[Fica_Medc].[All]" dimensionUniqueName="[_2015_2016_append_]" displayFolder="" count="0" memberValueDatatype="20" unbalanced="0"/>
    <cacheHierarchy uniqueName="[_2015_2016_append_].[Futa]" caption="Futa" attribute="1" defaultMemberUniqueName="[_2015_2016_append_].[Futa].[All]" allUniqueName="[_2015_2016_append_].[Futa].[All]" dimensionUniqueName="[_2015_2016_append_]" displayFolder="" count="0" memberValueDatatype="20" unbalanced="0"/>
    <cacheHierarchy uniqueName="[_2015_2016_append_].[Suta]" caption="Suta" attribute="1" defaultMemberUniqueName="[_2015_2016_append_].[Suta].[All]" allUniqueName="[_2015_2016_append_].[Suta].[All]" dimensionUniqueName="[_2015_2016_append_]" displayFolder="" count="0" memberValueDatatype="20" unbalanced="0"/>
    <cacheHierarchy uniqueName="[_2015_2016_append_].[Work_Comp]" caption="Work_Comp" attribute="1" defaultMemberUniqueName="[_2015_2016_append_].[Work_Comp].[All]" allUniqueName="[_2015_2016_append_].[Work_Comp].[All]" dimensionUniqueName="[_2015_2016_append_]" displayFolder="" count="0" memberValueDatatype="20" unbalanced="0"/>
    <cacheHierarchy uniqueName="[_2015_2016_append_].[YEAR]" caption="YEAR" attribute="1" defaultMemberUniqueName="[_2015_2016_append_].[YEAR].[All]" allUniqueName="[_2015_2016_append_].[YEAR].[All]" dimensionUniqueName="[_2015_2016_append_]" displayFolder="" count="2" memberValueDatatype="20" unbalanced="0">
      <fieldsUsage count="2">
        <fieldUsage x="-1"/>
        <fieldUsage x="0"/>
      </fieldsUsage>
    </cacheHierarchy>
    <cacheHierarchy uniqueName="[_2015_2016_append_].[Job_code]" caption="Job_code" attribute="1" defaultMemberUniqueName="[_2015_2016_append_].[Job_code].[All]" allUniqueName="[_2015_2016_append_].[Job_code].[All]" dimensionUniqueName="[_2015_2016_append_]" displayFolder="" count="0" memberValueDatatype="130" unbalanced="0"/>
    <cacheHierarchy uniqueName="[_2015_2016_append_].[Job_description]" caption="Job_description" attribute="1" defaultMemberUniqueName="[_2015_2016_append_].[Job_description].[All]" allUniqueName="[_2015_2016_append_].[Job_description].[All]" dimensionUniqueName="[_2015_2016_append_]" displayFolder="" count="0" memberValueDatatype="130" unbalanced="0"/>
    <cacheHierarchy uniqueName="[_2015_2016_append_].[Department]" caption="Department" attribute="1" defaultMemberUniqueName="[_2015_2016_append_].[Department].[All]" allUniqueName="[_2015_2016_append_].[Department].[All]" dimensionUniqueName="[_2015_2016_append_]" displayFolder="" count="0" memberValueDatatype="130" unbalanced="0"/>
    <cacheHierarchy uniqueName="[_2015_2016_append_].[Location]" caption="Location" attribute="1" defaultMemberUniqueName="[_2015_2016_append_].[Location].[All]" allUniqueName="[_2015_2016_append_].[Location].[All]" dimensionUniqueName="[_2015_2016_append_]" displayFolder="" count="0" memberValueDatatype="130" unbalanced="0"/>
    <cacheHierarchy uniqueName="[_2015_2016_append_].[Total_Hours]" caption="Total_Hours" attribute="1" defaultMemberUniqueName="[_2015_2016_append_].[Total_Hours].[All]" allUniqueName="[_2015_2016_append_].[Total_Hours].[All]" dimensionUniqueName="[_2015_2016_append_]" displayFolder="" count="0" memberValueDatatype="20" unbalanced="0"/>
    <cacheHierarchy uniqueName="[_2015_2016_append_].[transaction count]" caption="transaction count" attribute="1" defaultMemberUniqueName="[_2015_2016_append_].[transaction count].[All]" allUniqueName="[_2015_2016_append_].[transaction count].[All]" dimensionUniqueName="[_2015_2016_append_]" displayFolder="" count="0" memberValueDatatype="20" unbalanced="0"/>
    <cacheHierarchy uniqueName="[Analytics_mindset_case_studies_IntegrateCo_2015payroll].[Pay_Date]" caption="Pay_Date" attribute="1" time="1" defaultMemberUniqueName="[Analytics_mindset_case_studies_IntegrateCo_2015payroll].[Pay_Date].[All]" allUniqueName="[Analytics_mindset_case_studies_IntegrateCo_2015payroll].[Pay_Date].[All]" dimensionUniqueName="[Analytics_mindset_case_studies_IntegrateCo_2015payroll]" displayFolder="" count="0" memberValueDatatype="7" unbalanced="0"/>
    <cacheHierarchy uniqueName="[Analytics_mindset_case_studies_IntegrateCo_2015payroll].[Payroll_ID]" caption="Payroll_ID" attribute="1" defaultMemberUniqueName="[Analytics_mindset_case_studies_IntegrateCo_2015payroll].[Payroll_ID].[All]" allUniqueName="[Analytics_mindset_case_studies_IntegrateCo_2015payroll].[Payroll_ID].[All]" dimensionUniqueName="[Analytics_mindset_case_studies_IntegrateCo_2015payroll]" displayFolder="" count="0" memberValueDatatype="20" unbalanced="0"/>
    <cacheHierarchy uniqueName="[Analytics_mindset_case_studies_IntegrateCo_2015payroll].[Emp_No]" caption="Emp_No" attribute="1" defaultMemberUniqueName="[Analytics_mindset_case_studies_IntegrateCo_2015payroll].[Emp_No].[All]" allUniqueName="[Analytics_mindset_case_studies_IntegrateCo_2015payroll].[Emp_No].[All]" dimensionUniqueName="[Analytics_mindset_case_studies_IntegrateCo_2015payroll]" displayFolder="" count="0" memberValueDatatype="20" unbalanced="0"/>
    <cacheHierarchy uniqueName="[Analytics_mindset_case_studies_IntegrateCo_2015payroll].[Home_Div]" caption="Home_Div" attribute="1" defaultMemberUniqueName="[Analytics_mindset_case_studies_IntegrateCo_2015payroll].[Home_Div].[All]" allUniqueName="[Analytics_mindset_case_studies_IntegrateCo_2015payroll].[Home_Div].[All]" dimensionUniqueName="[Analytics_mindset_case_studies_IntegrateCo_2015payroll]" displayFolder="" count="0" memberValueDatatype="20" unbalanced="0"/>
    <cacheHierarchy uniqueName="[Analytics_mindset_case_studies_IntegrateCo_2015payroll].[Work_Div]" caption="Work_Div" attribute="1" defaultMemberUniqueName="[Analytics_mindset_case_studies_IntegrateCo_2015payroll].[Work_Div].[All]" allUniqueName="[Analytics_mindset_case_studies_IntegrateCo_2015payroll].[Work_Div].[All]" dimensionUniqueName="[Analytics_mindset_case_studies_IntegrateCo_2015payroll]" displayFolder="" count="0" memberValueDatatype="20" unbalanced="0"/>
    <cacheHierarchy uniqueName="[Analytics_mindset_case_studies_IntegrateCo_2015payroll].[Job]" caption="Job" attribute="1" defaultMemberUniqueName="[Analytics_mindset_case_studies_IntegrateCo_2015payroll].[Job].[All]" allUniqueName="[Analytics_mindset_case_studies_IntegrateCo_2015payroll].[Job].[All]" dimensionUniqueName="[Analytics_mindset_case_studies_IntegrateCo_2015payroll]" displayFolder="" count="0" memberValueDatatype="130" unbalanced="0"/>
    <cacheHierarchy uniqueName="[Analytics_mindset_case_studies_IntegrateCo_2015payroll].[Reg_Hrs]" caption="Reg_Hrs" attribute="1" defaultMemberUniqueName="[Analytics_mindset_case_studies_IntegrateCo_2015payroll].[Reg_Hrs].[All]" allUniqueName="[Analytics_mindset_case_studies_IntegrateCo_2015payroll].[Reg_Hrs].[All]" dimensionUniqueName="[Analytics_mindset_case_studies_IntegrateCo_2015payroll]" displayFolder="" count="0" memberValueDatatype="20" unbalanced="0"/>
    <cacheHierarchy uniqueName="[Analytics_mindset_case_studies_IntegrateCo_2015payroll].[OT_Hrs]" caption="OT_Hrs" attribute="1" defaultMemberUniqueName="[Analytics_mindset_case_studies_IntegrateCo_2015payroll].[OT_Hrs].[All]" allUniqueName="[Analytics_mindset_case_studies_IntegrateCo_2015payroll].[OT_Hrs].[All]" dimensionUniqueName="[Analytics_mindset_case_studies_IntegrateCo_2015payroll]" displayFolder="" count="0" memberValueDatatype="20" unbalanced="0"/>
    <cacheHierarchy uniqueName="[Analytics_mindset_case_studies_IntegrateCo_2015payroll].[Reg_Pay]" caption="Reg_Pay" attribute="1" defaultMemberUniqueName="[Analytics_mindset_case_studies_IntegrateCo_2015payroll].[Reg_Pay].[All]" allUniqueName="[Analytics_mindset_case_studies_IntegrateCo_2015payroll].[Reg_Pay].[All]" dimensionUniqueName="[Analytics_mindset_case_studies_IntegrateCo_2015payroll]" displayFolder="" count="0" memberValueDatatype="20" unbalanced="0"/>
    <cacheHierarchy uniqueName="[Analytics_mindset_case_studies_IntegrateCo_2015payroll].[OT_Pay]" caption="OT_Pay" attribute="1" defaultMemberUniqueName="[Analytics_mindset_case_studies_IntegrateCo_2015payroll].[OT_Pay].[All]" allUniqueName="[Analytics_mindset_case_studies_IntegrateCo_2015payroll].[OT_Pay].[All]" dimensionUniqueName="[Analytics_mindset_case_studies_IntegrateCo_2015payroll]" displayFolder="" count="0" memberValueDatatype="20" unbalanced="0"/>
    <cacheHierarchy uniqueName="[Analytics_mindset_case_studies_IntegrateCo_2015payroll].[Futa]" caption="Futa" attribute="1" defaultMemberUniqueName="[Analytics_mindset_case_studies_IntegrateCo_2015payroll].[Futa].[All]" allUniqueName="[Analytics_mindset_case_studies_IntegrateCo_2015payroll].[Futa].[All]" dimensionUniqueName="[Analytics_mindset_case_studies_IntegrateCo_2015payroll]" displayFolder="" count="0" memberValueDatatype="20" unbalanced="0"/>
    <cacheHierarchy uniqueName="[Analytics_mindset_case_studies_IntegrateCo_2015payroll].[Suta]" caption="Suta" attribute="1" defaultMemberUniqueName="[Analytics_mindset_case_studies_IntegrateCo_2015payroll].[Suta].[All]" allUniqueName="[Analytics_mindset_case_studies_IntegrateCo_2015payroll].[Suta].[All]" dimensionUniqueName="[Analytics_mindset_case_studies_IntegrateCo_2015payroll]" displayFolder="" count="0" memberValueDatatype="20" unbalanced="0"/>
    <cacheHierarchy uniqueName="[Analytics_mindset_case_studies_IntegrateCo_2015payroll].[Fica_Medc]" caption="Fica_Medc" attribute="1" defaultMemberUniqueName="[Analytics_mindset_case_studies_IntegrateCo_2015payroll].[Fica_Medc].[All]" allUniqueName="[Analytics_mindset_case_studies_IntegrateCo_2015payroll].[Fica_Medc].[All]" dimensionUniqueName="[Analytics_mindset_case_studies_IntegrateCo_2015payroll]" displayFolder="" count="0" memberValueDatatype="20" unbalanced="0"/>
    <cacheHierarchy uniqueName="[Analytics_mindset_case_studies_IntegrateCo_2015payroll].[Work_Comp]" caption="Work_Comp" attribute="1" defaultMemberUniqueName="[Analytics_mindset_case_studies_IntegrateCo_2015payroll].[Work_Comp].[All]" allUniqueName="[Analytics_mindset_case_studies_IntegrateCo_2015payroll].[Work_Comp].[All]" dimensionUniqueName="[Analytics_mindset_case_studies_IntegrateCo_2015payroll]" displayFolder="" count="0" memberValueDatatype="20" unbalanced="0"/>
    <cacheHierarchy uniqueName="[Analytics_mindset_case_studies_IntegrateCo_2015payroll].[Emp_Name]" caption="Emp_Name" attribute="1" defaultMemberUniqueName="[Analytics_mindset_case_studies_IntegrateCo_2015payroll].[Emp_Name].[All]" allUniqueName="[Analytics_mindset_case_studies_IntegrateCo_2015payroll].[Emp_Name].[All]" dimensionUniqueName="[Analytics_mindset_case_studies_IntegrateCo_2015payroll]" displayFolder="" count="0" memberValueDatatype="130" unbalanced="0"/>
    <cacheHierarchy uniqueName="[Analytics_mindset_case_studies_IntegrateCo_2015payroll].[Gross_Wages]" caption="Gross_Wages" attribute="1" defaultMemberUniqueName="[Analytics_mindset_case_studies_IntegrateCo_2015payroll].[Gross_Wages].[All]" allUniqueName="[Analytics_mindset_case_studies_IntegrateCo_2015payroll].[Gross_Wages].[All]" dimensionUniqueName="[Analytics_mindset_case_studies_IntegrateCo_2015payroll]" displayFolder="" count="0" memberValueDatatype="20" unbalanced="0"/>
    <cacheHierarchy uniqueName="[Analytics_mindset_case_studies_IntegrateCo_2015payroll].[Job_Code]" caption="Job_Code" attribute="1" defaultMemberUniqueName="[Analytics_mindset_case_studies_IntegrateCo_2015payroll].[Job_Code].[All]" allUniqueName="[Analytics_mindset_case_studies_IntegrateCo_2015payroll].[Job_Code].[All]" dimensionUniqueName="[Analytics_mindset_case_studies_IntegrateCo_2015payroll]" displayFolder="" count="0" memberValueDatatype="130" unbalanced="0"/>
    <cacheHierarchy uniqueName="[Analytics_mindset_case_studies_IntegrateCo_2015payroll].[Job_description]" caption="Job_description" attribute="1" defaultMemberUniqueName="[Analytics_mindset_case_studies_IntegrateCo_2015payroll].[Job_description].[All]" allUniqueName="[Analytics_mindset_case_studies_IntegrateCo_2015payroll].[Job_description].[All]" dimensionUniqueName="[Analytics_mindset_case_studies_IntegrateCo_2015payroll]" displayFolder="" count="0" memberValueDatatype="130" unbalanced="0"/>
    <cacheHierarchy uniqueName="[Analytics_mindset_case_studies_IntegrateCo_2015payroll].[Pay_Date (Month)]" caption="Pay_Date (Month)" attribute="1" defaultMemberUniqueName="[Analytics_mindset_case_studies_IntegrateCo_2015payroll].[Pay_Date (Month)].[All]" allUniqueName="[Analytics_mindset_case_studies_IntegrateCo_2015payroll].[Pay_Date (Month)].[All]" dimensionUniqueName="[Analytics_mindset_case_studies_IntegrateCo_2015payroll]" displayFolder="" count="0" memberValueDatatype="130" unbalanced="0"/>
    <cacheHierarchy uniqueName="[Analytics_mindset_case_studies_IntegrateCo_2015payroll].[Pay_Date (Month Index)]" caption="Pay_Date (Month Index)" attribute="1" defaultMemberUniqueName="[Analytics_mindset_case_studies_IntegrateCo_2015payroll].[Pay_Date (Month Index)].[All]" allUniqueName="[Analytics_mindset_case_studies_IntegrateCo_2015payroll].[Pay_Date (Month Index)].[All]" dimensionUniqueName="[Analytics_mindset_case_studies_IntegrateCo_2015payroll]" displayFolder="" count="0" memberValueDatatype="20" unbalanced="0" hidden="1"/>
    <cacheHierarchy uniqueName="[Measures].[__XL_Count _2015_2016_append_]" caption="__XL_Count _2015_2016_append_" measure="1" displayFolder="" measureGroup="_2015_2016_append_" count="0" hidden="1"/>
    <cacheHierarchy uniqueName="[Measures].[__XL_Count Analytics_mindset_case_studies_IntegrateCo_2015payroll]" caption="__XL_Count Analytics_mindset_case_studies_IntegrateCo_2015payroll" measure="1" displayFolder="" measureGroup="Analytics_mindset_case_studies_IntegrateCo_2015payroll" count="0" hidden="1"/>
    <cacheHierarchy uniqueName="[Measures].[__No measures defined]" caption="__No measures defined" measure="1" displayFolder="" count="0" hidden="1"/>
    <cacheHierarchy uniqueName="[Measures].[Count of Emp_Name]" caption="Count of Emp_Name" measure="1" displayFolder="" measureGroup="_2015_2016_append_" count="0" hidden="1">
      <extLst>
        <ext xmlns:x15="http://schemas.microsoft.com/office/spreadsheetml/2010/11/main" uri="{B97F6D7D-B522-45F9-BDA1-12C45D357490}">
          <x15:cacheHierarchy aggregatedColumn="2"/>
        </ext>
      </extLst>
    </cacheHierarchy>
    <cacheHierarchy uniqueName="[Measures].[Sum of Gross_Wages]" caption="Sum of Gross_Wages" measure="1" displayFolder="" measureGroup="_2015_2016_append_" count="0" oneField="1" hidden="1">
      <fieldsUsage count="1">
        <fieldUsage x="1"/>
      </fieldsUsage>
      <extLst>
        <ext xmlns:x15="http://schemas.microsoft.com/office/spreadsheetml/2010/11/main" uri="{B97F6D7D-B522-45F9-BDA1-12C45D357490}">
          <x15:cacheHierarchy aggregatedColumn="5"/>
        </ext>
      </extLst>
    </cacheHierarchy>
    <cacheHierarchy uniqueName="[Measures].[Average of Gross_Wages]" caption="Average of Gross_Wages" measure="1" displayFolder="" measureGroup="_2015_2016_append_" count="0" hidden="1">
      <extLst>
        <ext xmlns:x15="http://schemas.microsoft.com/office/spreadsheetml/2010/11/main" uri="{B97F6D7D-B522-45F9-BDA1-12C45D357490}">
          <x15:cacheHierarchy aggregatedColumn="5"/>
        </ext>
      </extLst>
    </cacheHierarchy>
    <cacheHierarchy uniqueName="[Measures].[Sum of OT_Hrs]" caption="Sum of OT_Hrs" measure="1" displayFolder="" measureGroup="_2015_2016_append_" count="0" hidden="1">
      <extLst>
        <ext xmlns:x15="http://schemas.microsoft.com/office/spreadsheetml/2010/11/main" uri="{B97F6D7D-B522-45F9-BDA1-12C45D357490}">
          <x15:cacheHierarchy aggregatedColumn="4"/>
        </ext>
      </extLst>
    </cacheHierarchy>
    <cacheHierarchy uniqueName="[Measures].[Sum of Reg_Hrs]" caption="Sum of Reg_Hrs" measure="1" displayFolder="" measureGroup="_2015_2016_append_" count="0" hidden="1">
      <extLst>
        <ext xmlns:x15="http://schemas.microsoft.com/office/spreadsheetml/2010/11/main" uri="{B97F6D7D-B522-45F9-BDA1-12C45D357490}">
          <x15:cacheHierarchy aggregatedColumn="3"/>
        </ext>
      </extLst>
    </cacheHierarchy>
    <cacheHierarchy uniqueName="[Measures].[Sum of Fica_Medc]" caption="Sum of Fica_Medc" measure="1" displayFolder="" measureGroup="_2015_2016_append_"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Futa]" caption="Sum of Futa" measure="1" displayFolder="" measureGroup="_2015_2016_append_" count="0" oneField="1" hidden="1">
      <fieldsUsage count="1">
        <fieldUsage x="3"/>
      </fieldsUsage>
      <extLst>
        <ext xmlns:x15="http://schemas.microsoft.com/office/spreadsheetml/2010/11/main" uri="{B97F6D7D-B522-45F9-BDA1-12C45D357490}">
          <x15:cacheHierarchy aggregatedColumn="7"/>
        </ext>
      </extLst>
    </cacheHierarchy>
    <cacheHierarchy uniqueName="[Measures].[Sum of Suta]" caption="Sum of Suta" measure="1" displayFolder="" measureGroup="_2015_2016_append_" count="0" oneField="1" hidden="1">
      <fieldsUsage count="1">
        <fieldUsage x="4"/>
      </fieldsUsage>
      <extLst>
        <ext xmlns:x15="http://schemas.microsoft.com/office/spreadsheetml/2010/11/main" uri="{B97F6D7D-B522-45F9-BDA1-12C45D357490}">
          <x15:cacheHierarchy aggregatedColumn="8"/>
        </ext>
      </extLst>
    </cacheHierarchy>
    <cacheHierarchy uniqueName="[Measures].[Sum of Work_Comp]" caption="Sum of Work_Comp" measure="1" displayFolder="" measureGroup="_2015_2016_append_" count="0" oneField="1" hidden="1">
      <fieldsUsage count="1">
        <fieldUsage x="5"/>
      </fieldsUsage>
      <extLst>
        <ext xmlns:x15="http://schemas.microsoft.com/office/spreadsheetml/2010/11/main" uri="{B97F6D7D-B522-45F9-BDA1-12C45D357490}">
          <x15:cacheHierarchy aggregatedColumn="9"/>
        </ext>
      </extLst>
    </cacheHierarchy>
    <cacheHierarchy uniqueName="[Measures].[Sum of Total_Hours]" caption="Sum of Total_Hours" measure="1" displayFolder="" measureGroup="_2015_2016_append_" count="0" hidden="1">
      <extLst>
        <ext xmlns:x15="http://schemas.microsoft.com/office/spreadsheetml/2010/11/main" uri="{B97F6D7D-B522-45F9-BDA1-12C45D357490}">
          <x15:cacheHierarchy aggregatedColumn="15"/>
        </ext>
      </extLst>
    </cacheHierarchy>
    <cacheHierarchy uniqueName="[Measures].[Sum of OT_Pay 2]" caption="Sum of OT_Pay 2" measure="1" displayFolder="" measureGroup="Analytics_mindset_case_studies_IntegrateCo_2015payroll" count="0" hidden="1">
      <extLst>
        <ext xmlns:x15="http://schemas.microsoft.com/office/spreadsheetml/2010/11/main" uri="{B97F6D7D-B522-45F9-BDA1-12C45D357490}">
          <x15:cacheHierarchy aggregatedColumn="26"/>
        </ext>
      </extLst>
    </cacheHierarchy>
    <cacheHierarchy uniqueName="[Measures].[Sum of OT_Hrs 2]" caption="Sum of OT_Hrs 2" measure="1" displayFolder="" measureGroup="Analytics_mindset_case_studies_IntegrateCo_2015payroll" count="0" hidden="1">
      <extLst>
        <ext xmlns:x15="http://schemas.microsoft.com/office/spreadsheetml/2010/11/main" uri="{B97F6D7D-B522-45F9-BDA1-12C45D357490}">
          <x15:cacheHierarchy aggregatedColumn="24"/>
        </ext>
      </extLst>
    </cacheHierarchy>
    <cacheHierarchy uniqueName="[Measures].[Sum of Emp_No]" caption="Sum of Emp_No" measure="1" displayFolder="" measureGroup="_2015_2016_append_" count="0" hidden="1">
      <extLst>
        <ext xmlns:x15="http://schemas.microsoft.com/office/spreadsheetml/2010/11/main" uri="{B97F6D7D-B522-45F9-BDA1-12C45D357490}">
          <x15:cacheHierarchy aggregatedColumn="0"/>
        </ext>
      </extLst>
    </cacheHierarchy>
    <cacheHierarchy uniqueName="[Measures].[Count of Emp_No]" caption="Count of Emp_No" measure="1" displayFolder="" measureGroup="_2015_2016_append_" count="0" hidden="1">
      <extLst>
        <ext xmlns:x15="http://schemas.microsoft.com/office/spreadsheetml/2010/11/main" uri="{B97F6D7D-B522-45F9-BDA1-12C45D357490}">
          <x15:cacheHierarchy aggregatedColumn="0"/>
        </ext>
      </extLst>
    </cacheHierarchy>
    <cacheHierarchy uniqueName="[Measures].[Sum of transaction count]" caption="Sum of transaction count" measure="1" displayFolder="" measureGroup="_2015_2016_append_" count="0" hidden="1">
      <extLst>
        <ext xmlns:x15="http://schemas.microsoft.com/office/spreadsheetml/2010/11/main" uri="{B97F6D7D-B522-45F9-BDA1-12C45D357490}">
          <x15:cacheHierarchy aggregatedColumn="16"/>
        </ext>
      </extLst>
    </cacheHierarchy>
    <cacheHierarchy uniqueName="[Measures].[Sum of Reg_Hrs 2]" caption="Sum of Reg_Hrs 2" measure="1" displayFolder="" measureGroup="Analytics_mindset_case_studies_IntegrateCo_2015payroll" count="0" hidden="1">
      <extLst>
        <ext xmlns:x15="http://schemas.microsoft.com/office/spreadsheetml/2010/11/main" uri="{B97F6D7D-B522-45F9-BDA1-12C45D357490}">
          <x15:cacheHierarchy aggregatedColumn="23"/>
        </ext>
      </extLst>
    </cacheHierarchy>
    <cacheHierarchy uniqueName="[Measures].[Sum of Gross_Wages 2]" caption="Sum of Gross_Wages 2" measure="1" displayFolder="" measureGroup="Analytics_mindset_case_studies_IntegrateCo_2015payroll" count="0" hidden="1">
      <extLst>
        <ext xmlns:x15="http://schemas.microsoft.com/office/spreadsheetml/2010/11/main" uri="{B97F6D7D-B522-45F9-BDA1-12C45D357490}">
          <x15:cacheHierarchy aggregatedColumn="32"/>
        </ext>
      </extLst>
    </cacheHierarchy>
  </cacheHierarchies>
  <kpis count="0"/>
  <dimensions count="3">
    <dimension name="_2015_2016_append_" uniqueName="[_2015_2016_append_]" caption="_2015_2016_append_"/>
    <dimension name="Analytics_mindset_case_studies_IntegrateCo_2015payroll" uniqueName="[Analytics_mindset_case_studies_IntegrateCo_2015payroll]" caption="Analytics_mindset_case_studies_IntegrateCo_2015payroll"/>
    <dimension measure="1" name="Measures" uniqueName="[Measures]" caption="Measures"/>
  </dimensions>
  <measureGroups count="2">
    <measureGroup name="_2015_2016_append_" caption="_2015_2016_append_"/>
    <measureGroup name="Analytics_mindset_case_studies_IntegrateCo_2015payroll" caption="Analytics_mindset_case_studies_IntegrateCo_2015payroll"/>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yi Zhong" refreshedDate="46118.608679861114" backgroundQuery="1" createdVersion="8" refreshedVersion="8" minRefreshableVersion="3" recordCount="0" supportSubquery="1" supportAdvancedDrill="1" xr:uid="{D2A3F467-3399-4074-9D11-E73404F13E1F}">
  <cacheSource type="external" connectionId="8"/>
  <cacheFields count="4">
    <cacheField name="[Analytics_mindset_case_studies_IntegrateCo_2015payroll].[Emp_Name].[Emp_Name]" caption="Emp_Name" numFmtId="0" hierarchy="31" level="1">
      <sharedItems count="94">
        <s v="Al Ramos"/>
        <s v="Alberta Gill"/>
        <s v="Allan Wood"/>
        <s v="Allen Price"/>
        <s v="Angel Watts"/>
        <s v="Antonio Torres"/>
        <s v="Barry Mckenzie"/>
        <s v="Beulah Gibbs"/>
        <s v="Brendan Curry"/>
        <s v="Brittany Carlson"/>
        <s v="Carlton Mcdonald"/>
        <s v="Cary Foster"/>
        <s v="Cassandra Poole"/>
        <s v="Cesar Greene"/>
        <s v="Cindy Lunt"/>
        <s v="Claire Edwards"/>
        <s v="Clarence Padilla"/>
        <s v="Clark Morgan"/>
        <s v="Conrad Walker"/>
        <s v="Cornelius Gibson"/>
        <s v="Dale Hamilton"/>
        <s v="Darryl Burgess"/>
        <s v="Deborah Bennett"/>
        <s v="Delia Lopez"/>
        <s v="Don Young"/>
        <s v="Earnest Drake"/>
        <s v="Ed Craig"/>
        <s v="Elisa Warren"/>
        <s v="Ellen Estrada"/>
        <s v="Ernesto Todd"/>
        <s v="Fannie Parks"/>
        <s v="Floyd Hunter"/>
        <s v="Frank Diaz"/>
        <s v="Frankie Mcdaniel"/>
        <s v="Geneva Moody"/>
        <s v="Grant Daniel"/>
        <s v="Gwendolyn Alvarado"/>
        <s v="Hector Wright"/>
        <s v="Helen Paul"/>
        <s v="Jo Manning"/>
        <s v="Jodi Powers"/>
        <s v="Joe Perry"/>
        <s v="Joyce Ferguson"/>
        <s v="Katie Hodges"/>
        <s v="Kelly Murray"/>
        <s v="Kenny Robertson"/>
        <s v="Kirk Byrd"/>
        <s v="Leonard Wong"/>
        <s v="Leslie Dean"/>
        <s v="Levi Christensen"/>
        <s v="Lillian Jefferson"/>
        <s v="Lois Moran"/>
        <s v="Lynn Perkins"/>
        <s v="Lynne Soto"/>
        <s v="Mamie Day"/>
        <s v="Marc Wallace"/>
        <s v="Marcia Neal"/>
        <s v="Marguerite Thornton"/>
        <s v="Marianne Baldwin"/>
        <s v="Marie Hudson"/>
        <s v="Marion Scott"/>
        <s v="Marty Barnes"/>
        <s v="Mary Waters"/>
        <s v="Maryann Cohen"/>
        <s v="Maxine Tyler"/>
        <s v="Melanie Green"/>
        <s v="Melvin Strickland"/>
        <s v="Michele Lee"/>
        <s v="Mike Briggs"/>
        <s v="Mona Howard"/>
        <s v="Morris Glover"/>
        <s v="Myra Vega"/>
        <s v="Nettie Stevens"/>
        <s v="Nichole Fox"/>
        <s v="Norman Ruiz"/>
        <s v="Preston Robinson"/>
        <s v="Ramona Myers"/>
        <s v="Raquel Singleton"/>
        <s v="Renee Armstrong"/>
        <s v="Richard Wood"/>
        <s v="Roberto Ortega"/>
        <s v="Sally Bailey"/>
        <s v="Samuel Harper"/>
        <s v="Shelia Keller"/>
        <s v="Sheryl Hill"/>
        <s v="Shirley Parker"/>
        <s v="Sidney Hansen"/>
        <s v="Stanley Peterson"/>
        <s v="Sue Riley"/>
        <s v="Tami Luna"/>
        <s v="Tammy Wilkins"/>
        <s v="Terry Moreno"/>
        <s v="Tommy Graves"/>
        <s v="Yvette Miller"/>
      </sharedItems>
    </cacheField>
    <cacheField name="[Analytics_mindset_case_studies_IntegrateCo_2015payroll].[Pay_Date].[Pay_Date]" caption="Pay_Date" numFmtId="0" hierarchy="17" level="1">
      <sharedItems containsSemiMixedTypes="0" containsNonDate="0" containsDate="1" containsString="0" minDate="2015-01-02T00:00:00" maxDate="2015-06-27T00:00:00" count="37">
        <d v="2015-01-02T00:00:00"/>
        <d v="2015-01-09T00:00:00"/>
        <d v="2015-01-16T00:00:00"/>
        <d v="2015-01-23T00:00:00"/>
        <d v="2015-01-30T00:00:00"/>
        <d v="2015-02-06T00:00:00"/>
        <d v="2015-02-13T00:00:00"/>
        <d v="2015-02-20T00:00:00"/>
        <d v="2015-02-27T00:00:00"/>
        <d v="2015-03-06T00:00:00"/>
        <d v="2015-03-13T00:00:00"/>
        <d v="2015-03-20T00:00:00"/>
        <d v="2015-03-27T00:00:00"/>
        <d v="2015-04-03T00:00:00"/>
        <d v="2015-04-10T00:00:00"/>
        <d v="2015-04-17T00:00:00"/>
        <d v="2015-04-24T00:00:00"/>
        <d v="2015-05-01T00:00:00"/>
        <d v="2015-05-08T00:00:00"/>
        <d v="2015-05-15T00:00:00"/>
        <d v="2015-05-22T00:00:00"/>
        <d v="2015-05-29T00:00:00"/>
        <d v="2015-06-05T00:00:00"/>
        <d v="2015-06-12T00:00:00"/>
        <d v="2015-06-19T00:00:00"/>
        <d v="2015-06-26T00:00:00"/>
        <d v="2015-03-03T00:00:00"/>
        <d v="2015-06-17T00:00:00"/>
        <d v="2015-01-13T00:00:00"/>
        <d v="2015-03-18T00:00:00"/>
        <d v="2015-05-13T00:00:00"/>
        <d v="2015-03-23T00:00:00"/>
        <d v="2015-01-10T00:00:00"/>
        <d v="2015-04-14T00:00:00"/>
        <d v="2015-02-12T00:00:00"/>
        <d v="2015-05-06T00:00:00"/>
        <d v="2015-06-16T00:00:00"/>
      </sharedItems>
    </cacheField>
    <cacheField name="[Measures].[Sum of Reg_Hrs 2]" caption="Sum of Reg_Hrs 2" numFmtId="0" hierarchy="55" level="32767"/>
    <cacheField name="[Measures].[Sum of OT_Hrs 2]" caption="Sum of OT_Hrs 2" numFmtId="0" hierarchy="51" level="32767"/>
  </cacheFields>
  <cacheHierarchies count="57">
    <cacheHierarchy uniqueName="[_2015_2016_append_].[Emp_No]" caption="Emp_No" attribute="1" defaultMemberUniqueName="[_2015_2016_append_].[Emp_No].[All]" allUniqueName="[_2015_2016_append_].[Emp_No].[All]" dimensionUniqueName="[_2015_2016_append_]" displayFolder="" count="0" memberValueDatatype="20" unbalanced="0"/>
    <cacheHierarchy uniqueName="[_2015_2016_append_].[Job]" caption="Job" attribute="1" defaultMemberUniqueName="[_2015_2016_append_].[Job].[All]" allUniqueName="[_2015_2016_append_].[Job].[All]" dimensionUniqueName="[_2015_2016_append_]" displayFolder="" count="0" memberValueDatatype="130" unbalanced="0"/>
    <cacheHierarchy uniqueName="[_2015_2016_append_].[Emp_Name]" caption="Emp_Name" attribute="1" defaultMemberUniqueName="[_2015_2016_append_].[Emp_Name].[All]" allUniqueName="[_2015_2016_append_].[Emp_Name].[All]" dimensionUniqueName="[_2015_2016_append_]" displayFolder="" count="0" memberValueDatatype="130" unbalanced="0"/>
    <cacheHierarchy uniqueName="[_2015_2016_append_].[Reg_Hrs]" caption="Reg_Hrs" attribute="1" defaultMemberUniqueName="[_2015_2016_append_].[Reg_Hrs].[All]" allUniqueName="[_2015_2016_append_].[Reg_Hrs].[All]" dimensionUniqueName="[_2015_2016_append_]" displayFolder="" count="0" memberValueDatatype="20" unbalanced="0"/>
    <cacheHierarchy uniqueName="[_2015_2016_append_].[OT_Hrs]" caption="OT_Hrs" attribute="1" defaultMemberUniqueName="[_2015_2016_append_].[OT_Hrs].[All]" allUniqueName="[_2015_2016_append_].[OT_Hrs].[All]" dimensionUniqueName="[_2015_2016_append_]" displayFolder="" count="0" memberValueDatatype="20" unbalanced="0"/>
    <cacheHierarchy uniqueName="[_2015_2016_append_].[Gross_Wages]" caption="Gross_Wages" attribute="1" defaultMemberUniqueName="[_2015_2016_append_].[Gross_Wages].[All]" allUniqueName="[_2015_2016_append_].[Gross_Wages].[All]" dimensionUniqueName="[_2015_2016_append_]" displayFolder="" count="0" memberValueDatatype="20" unbalanced="0"/>
    <cacheHierarchy uniqueName="[_2015_2016_append_].[Fica_Medc]" caption="Fica_Medc" attribute="1" defaultMemberUniqueName="[_2015_2016_append_].[Fica_Medc].[All]" allUniqueName="[_2015_2016_append_].[Fica_Medc].[All]" dimensionUniqueName="[_2015_2016_append_]" displayFolder="" count="0" memberValueDatatype="20" unbalanced="0"/>
    <cacheHierarchy uniqueName="[_2015_2016_append_].[Futa]" caption="Futa" attribute="1" defaultMemberUniqueName="[_2015_2016_append_].[Futa].[All]" allUniqueName="[_2015_2016_append_].[Futa].[All]" dimensionUniqueName="[_2015_2016_append_]" displayFolder="" count="0" memberValueDatatype="20" unbalanced="0"/>
    <cacheHierarchy uniqueName="[_2015_2016_append_].[Suta]" caption="Suta" attribute="1" defaultMemberUniqueName="[_2015_2016_append_].[Suta].[All]" allUniqueName="[_2015_2016_append_].[Suta].[All]" dimensionUniqueName="[_2015_2016_append_]" displayFolder="" count="0" memberValueDatatype="20" unbalanced="0"/>
    <cacheHierarchy uniqueName="[_2015_2016_append_].[Work_Comp]" caption="Work_Comp" attribute="1" defaultMemberUniqueName="[_2015_2016_append_].[Work_Comp].[All]" allUniqueName="[_2015_2016_append_].[Work_Comp].[All]" dimensionUniqueName="[_2015_2016_append_]" displayFolder="" count="0" memberValueDatatype="20" unbalanced="0"/>
    <cacheHierarchy uniqueName="[_2015_2016_append_].[YEAR]" caption="YEAR" attribute="1" defaultMemberUniqueName="[_2015_2016_append_].[YEAR].[All]" allUniqueName="[_2015_2016_append_].[YEAR].[All]" dimensionUniqueName="[_2015_2016_append_]" displayFolder="" count="0" memberValueDatatype="20" unbalanced="0"/>
    <cacheHierarchy uniqueName="[_2015_2016_append_].[Job_code]" caption="Job_code" attribute="1" defaultMemberUniqueName="[_2015_2016_append_].[Job_code].[All]" allUniqueName="[_2015_2016_append_].[Job_code].[All]" dimensionUniqueName="[_2015_2016_append_]" displayFolder="" count="0" memberValueDatatype="130" unbalanced="0"/>
    <cacheHierarchy uniqueName="[_2015_2016_append_].[Job_description]" caption="Job_description" attribute="1" defaultMemberUniqueName="[_2015_2016_append_].[Job_description].[All]" allUniqueName="[_2015_2016_append_].[Job_description].[All]" dimensionUniqueName="[_2015_2016_append_]" displayFolder="" count="0" memberValueDatatype="130" unbalanced="0"/>
    <cacheHierarchy uniqueName="[_2015_2016_append_].[Department]" caption="Department" attribute="1" defaultMemberUniqueName="[_2015_2016_append_].[Department].[All]" allUniqueName="[_2015_2016_append_].[Department].[All]" dimensionUniqueName="[_2015_2016_append_]" displayFolder="" count="0" memberValueDatatype="130" unbalanced="0"/>
    <cacheHierarchy uniqueName="[_2015_2016_append_].[Location]" caption="Location" attribute="1" defaultMemberUniqueName="[_2015_2016_append_].[Location].[All]" allUniqueName="[_2015_2016_append_].[Location].[All]" dimensionUniqueName="[_2015_2016_append_]" displayFolder="" count="0" memberValueDatatype="130" unbalanced="0"/>
    <cacheHierarchy uniqueName="[_2015_2016_append_].[Total_Hours]" caption="Total_Hours" attribute="1" defaultMemberUniqueName="[_2015_2016_append_].[Total_Hours].[All]" allUniqueName="[_2015_2016_append_].[Total_Hours].[All]" dimensionUniqueName="[_2015_2016_append_]" displayFolder="" count="0" memberValueDatatype="20" unbalanced="0"/>
    <cacheHierarchy uniqueName="[_2015_2016_append_].[transaction count]" caption="transaction count" attribute="1" defaultMemberUniqueName="[_2015_2016_append_].[transaction count].[All]" allUniqueName="[_2015_2016_append_].[transaction count].[All]" dimensionUniqueName="[_2015_2016_append_]" displayFolder="" count="0" memberValueDatatype="20" unbalanced="0"/>
    <cacheHierarchy uniqueName="[Analytics_mindset_case_studies_IntegrateCo_2015payroll].[Pay_Date]" caption="Pay_Date" attribute="1" time="1" defaultMemberUniqueName="[Analytics_mindset_case_studies_IntegrateCo_2015payroll].[Pay_Date].[All]" allUniqueName="[Analytics_mindset_case_studies_IntegrateCo_2015payroll].[Pay_Date].[All]" dimensionUniqueName="[Analytics_mindset_case_studies_IntegrateCo_2015payroll]" displayFolder="" count="2" memberValueDatatype="7" unbalanced="0">
      <fieldsUsage count="2">
        <fieldUsage x="-1"/>
        <fieldUsage x="1"/>
      </fieldsUsage>
    </cacheHierarchy>
    <cacheHierarchy uniqueName="[Analytics_mindset_case_studies_IntegrateCo_2015payroll].[Payroll_ID]" caption="Payroll_ID" attribute="1" defaultMemberUniqueName="[Analytics_mindset_case_studies_IntegrateCo_2015payroll].[Payroll_ID].[All]" allUniqueName="[Analytics_mindset_case_studies_IntegrateCo_2015payroll].[Payroll_ID].[All]" dimensionUniqueName="[Analytics_mindset_case_studies_IntegrateCo_2015payroll]" displayFolder="" count="0" memberValueDatatype="20" unbalanced="0"/>
    <cacheHierarchy uniqueName="[Analytics_mindset_case_studies_IntegrateCo_2015payroll].[Emp_No]" caption="Emp_No" attribute="1" defaultMemberUniqueName="[Analytics_mindset_case_studies_IntegrateCo_2015payroll].[Emp_No].[All]" allUniqueName="[Analytics_mindset_case_studies_IntegrateCo_2015payroll].[Emp_No].[All]" dimensionUniqueName="[Analytics_mindset_case_studies_IntegrateCo_2015payroll]" displayFolder="" count="0" memberValueDatatype="20" unbalanced="0"/>
    <cacheHierarchy uniqueName="[Analytics_mindset_case_studies_IntegrateCo_2015payroll].[Home_Div]" caption="Home_Div" attribute="1" defaultMemberUniqueName="[Analytics_mindset_case_studies_IntegrateCo_2015payroll].[Home_Div].[All]" allUniqueName="[Analytics_mindset_case_studies_IntegrateCo_2015payroll].[Home_Div].[All]" dimensionUniqueName="[Analytics_mindset_case_studies_IntegrateCo_2015payroll]" displayFolder="" count="0" memberValueDatatype="20" unbalanced="0"/>
    <cacheHierarchy uniqueName="[Analytics_mindset_case_studies_IntegrateCo_2015payroll].[Work_Div]" caption="Work_Div" attribute="1" defaultMemberUniqueName="[Analytics_mindset_case_studies_IntegrateCo_2015payroll].[Work_Div].[All]" allUniqueName="[Analytics_mindset_case_studies_IntegrateCo_2015payroll].[Work_Div].[All]" dimensionUniqueName="[Analytics_mindset_case_studies_IntegrateCo_2015payroll]" displayFolder="" count="0" memberValueDatatype="20" unbalanced="0"/>
    <cacheHierarchy uniqueName="[Analytics_mindset_case_studies_IntegrateCo_2015payroll].[Job]" caption="Job" attribute="1" defaultMemberUniqueName="[Analytics_mindset_case_studies_IntegrateCo_2015payroll].[Job].[All]" allUniqueName="[Analytics_mindset_case_studies_IntegrateCo_2015payroll].[Job].[All]" dimensionUniqueName="[Analytics_mindset_case_studies_IntegrateCo_2015payroll]" displayFolder="" count="0" memberValueDatatype="130" unbalanced="0"/>
    <cacheHierarchy uniqueName="[Analytics_mindset_case_studies_IntegrateCo_2015payroll].[Reg_Hrs]" caption="Reg_Hrs" attribute="1" defaultMemberUniqueName="[Analytics_mindset_case_studies_IntegrateCo_2015payroll].[Reg_Hrs].[All]" allUniqueName="[Analytics_mindset_case_studies_IntegrateCo_2015payroll].[Reg_Hrs].[All]" dimensionUniqueName="[Analytics_mindset_case_studies_IntegrateCo_2015payroll]" displayFolder="" count="0" memberValueDatatype="20" unbalanced="0"/>
    <cacheHierarchy uniqueName="[Analytics_mindset_case_studies_IntegrateCo_2015payroll].[OT_Hrs]" caption="OT_Hrs" attribute="1" defaultMemberUniqueName="[Analytics_mindset_case_studies_IntegrateCo_2015payroll].[OT_Hrs].[All]" allUniqueName="[Analytics_mindset_case_studies_IntegrateCo_2015payroll].[OT_Hrs].[All]" dimensionUniqueName="[Analytics_mindset_case_studies_IntegrateCo_2015payroll]" displayFolder="" count="0" memberValueDatatype="20" unbalanced="0"/>
    <cacheHierarchy uniqueName="[Analytics_mindset_case_studies_IntegrateCo_2015payroll].[Reg_Pay]" caption="Reg_Pay" attribute="1" defaultMemberUniqueName="[Analytics_mindset_case_studies_IntegrateCo_2015payroll].[Reg_Pay].[All]" allUniqueName="[Analytics_mindset_case_studies_IntegrateCo_2015payroll].[Reg_Pay].[All]" dimensionUniqueName="[Analytics_mindset_case_studies_IntegrateCo_2015payroll]" displayFolder="" count="0" memberValueDatatype="20" unbalanced="0"/>
    <cacheHierarchy uniqueName="[Analytics_mindset_case_studies_IntegrateCo_2015payroll].[OT_Pay]" caption="OT_Pay" attribute="1" defaultMemberUniqueName="[Analytics_mindset_case_studies_IntegrateCo_2015payroll].[OT_Pay].[All]" allUniqueName="[Analytics_mindset_case_studies_IntegrateCo_2015payroll].[OT_Pay].[All]" dimensionUniqueName="[Analytics_mindset_case_studies_IntegrateCo_2015payroll]" displayFolder="" count="0" memberValueDatatype="20" unbalanced="0"/>
    <cacheHierarchy uniqueName="[Analytics_mindset_case_studies_IntegrateCo_2015payroll].[Futa]" caption="Futa" attribute="1" defaultMemberUniqueName="[Analytics_mindset_case_studies_IntegrateCo_2015payroll].[Futa].[All]" allUniqueName="[Analytics_mindset_case_studies_IntegrateCo_2015payroll].[Futa].[All]" dimensionUniqueName="[Analytics_mindset_case_studies_IntegrateCo_2015payroll]" displayFolder="" count="0" memberValueDatatype="20" unbalanced="0"/>
    <cacheHierarchy uniqueName="[Analytics_mindset_case_studies_IntegrateCo_2015payroll].[Suta]" caption="Suta" attribute="1" defaultMemberUniqueName="[Analytics_mindset_case_studies_IntegrateCo_2015payroll].[Suta].[All]" allUniqueName="[Analytics_mindset_case_studies_IntegrateCo_2015payroll].[Suta].[All]" dimensionUniqueName="[Analytics_mindset_case_studies_IntegrateCo_2015payroll]" displayFolder="" count="0" memberValueDatatype="20" unbalanced="0"/>
    <cacheHierarchy uniqueName="[Analytics_mindset_case_studies_IntegrateCo_2015payroll].[Fica_Medc]" caption="Fica_Medc" attribute="1" defaultMemberUniqueName="[Analytics_mindset_case_studies_IntegrateCo_2015payroll].[Fica_Medc].[All]" allUniqueName="[Analytics_mindset_case_studies_IntegrateCo_2015payroll].[Fica_Medc].[All]" dimensionUniqueName="[Analytics_mindset_case_studies_IntegrateCo_2015payroll]" displayFolder="" count="0" memberValueDatatype="20" unbalanced="0"/>
    <cacheHierarchy uniqueName="[Analytics_mindset_case_studies_IntegrateCo_2015payroll].[Work_Comp]" caption="Work_Comp" attribute="1" defaultMemberUniqueName="[Analytics_mindset_case_studies_IntegrateCo_2015payroll].[Work_Comp].[All]" allUniqueName="[Analytics_mindset_case_studies_IntegrateCo_2015payroll].[Work_Comp].[All]" dimensionUniqueName="[Analytics_mindset_case_studies_IntegrateCo_2015payroll]" displayFolder="" count="0" memberValueDatatype="20" unbalanced="0"/>
    <cacheHierarchy uniqueName="[Analytics_mindset_case_studies_IntegrateCo_2015payroll].[Emp_Name]" caption="Emp_Name" attribute="1" defaultMemberUniqueName="[Analytics_mindset_case_studies_IntegrateCo_2015payroll].[Emp_Name].[All]" allUniqueName="[Analytics_mindset_case_studies_IntegrateCo_2015payroll].[Emp_Name].[All]" dimensionUniqueName="[Analytics_mindset_case_studies_IntegrateCo_2015payroll]" displayFolder="" count="2" memberValueDatatype="130" unbalanced="0">
      <fieldsUsage count="2">
        <fieldUsage x="-1"/>
        <fieldUsage x="0"/>
      </fieldsUsage>
    </cacheHierarchy>
    <cacheHierarchy uniqueName="[Analytics_mindset_case_studies_IntegrateCo_2015payroll].[Gross_Wages]" caption="Gross_Wages" attribute="1" defaultMemberUniqueName="[Analytics_mindset_case_studies_IntegrateCo_2015payroll].[Gross_Wages].[All]" allUniqueName="[Analytics_mindset_case_studies_IntegrateCo_2015payroll].[Gross_Wages].[All]" dimensionUniqueName="[Analytics_mindset_case_studies_IntegrateCo_2015payroll]" displayFolder="" count="0" memberValueDatatype="20" unbalanced="0"/>
    <cacheHierarchy uniqueName="[Analytics_mindset_case_studies_IntegrateCo_2015payroll].[Job_Code]" caption="Job_Code" attribute="1" defaultMemberUniqueName="[Analytics_mindset_case_studies_IntegrateCo_2015payroll].[Job_Code].[All]" allUniqueName="[Analytics_mindset_case_studies_IntegrateCo_2015payroll].[Job_Code].[All]" dimensionUniqueName="[Analytics_mindset_case_studies_IntegrateCo_2015payroll]" displayFolder="" count="0" memberValueDatatype="130" unbalanced="0"/>
    <cacheHierarchy uniqueName="[Analytics_mindset_case_studies_IntegrateCo_2015payroll].[Job_description]" caption="Job_description" attribute="1" defaultMemberUniqueName="[Analytics_mindset_case_studies_IntegrateCo_2015payroll].[Job_description].[All]" allUniqueName="[Analytics_mindset_case_studies_IntegrateCo_2015payroll].[Job_description].[All]" dimensionUniqueName="[Analytics_mindset_case_studies_IntegrateCo_2015payroll]" displayFolder="" count="0" memberValueDatatype="130" unbalanced="0"/>
    <cacheHierarchy uniqueName="[Analytics_mindset_case_studies_IntegrateCo_2015payroll].[Pay_Date (Month)]" caption="Pay_Date (Month)" attribute="1" defaultMemberUniqueName="[Analytics_mindset_case_studies_IntegrateCo_2015payroll].[Pay_Date (Month)].[All]" allUniqueName="[Analytics_mindset_case_studies_IntegrateCo_2015payroll].[Pay_Date (Month)].[All]" dimensionUniqueName="[Analytics_mindset_case_studies_IntegrateCo_2015payroll]" displayFolder="" count="0" memberValueDatatype="130" unbalanced="0"/>
    <cacheHierarchy uniqueName="[Analytics_mindset_case_studies_IntegrateCo_2015payroll].[Pay_Date (Month Index)]" caption="Pay_Date (Month Index)" attribute="1" defaultMemberUniqueName="[Analytics_mindset_case_studies_IntegrateCo_2015payroll].[Pay_Date (Month Index)].[All]" allUniqueName="[Analytics_mindset_case_studies_IntegrateCo_2015payroll].[Pay_Date (Month Index)].[All]" dimensionUniqueName="[Analytics_mindset_case_studies_IntegrateCo_2015payroll]" displayFolder="" count="0" memberValueDatatype="20" unbalanced="0" hidden="1"/>
    <cacheHierarchy uniqueName="[Measures].[__XL_Count _2015_2016_append_]" caption="__XL_Count _2015_2016_append_" measure="1" displayFolder="" measureGroup="_2015_2016_append_" count="0" hidden="1"/>
    <cacheHierarchy uniqueName="[Measures].[__XL_Count Analytics_mindset_case_studies_IntegrateCo_2015payroll]" caption="__XL_Count Analytics_mindset_case_studies_IntegrateCo_2015payroll" measure="1" displayFolder="" measureGroup="Analytics_mindset_case_studies_IntegrateCo_2015payroll" count="0" hidden="1"/>
    <cacheHierarchy uniqueName="[Measures].[__No measures defined]" caption="__No measures defined" measure="1" displayFolder="" count="0" hidden="1"/>
    <cacheHierarchy uniqueName="[Measures].[Count of Emp_Name]" caption="Count of Emp_Name" measure="1" displayFolder="" measureGroup="_2015_2016_append_" count="0" hidden="1">
      <extLst>
        <ext xmlns:x15="http://schemas.microsoft.com/office/spreadsheetml/2010/11/main" uri="{B97F6D7D-B522-45F9-BDA1-12C45D357490}">
          <x15:cacheHierarchy aggregatedColumn="2"/>
        </ext>
      </extLst>
    </cacheHierarchy>
    <cacheHierarchy uniqueName="[Measures].[Sum of Gross_Wages]" caption="Sum of Gross_Wages" measure="1" displayFolder="" measureGroup="_2015_2016_append_" count="0" hidden="1">
      <extLst>
        <ext xmlns:x15="http://schemas.microsoft.com/office/spreadsheetml/2010/11/main" uri="{B97F6D7D-B522-45F9-BDA1-12C45D357490}">
          <x15:cacheHierarchy aggregatedColumn="5"/>
        </ext>
      </extLst>
    </cacheHierarchy>
    <cacheHierarchy uniqueName="[Measures].[Average of Gross_Wages]" caption="Average of Gross_Wages" measure="1" displayFolder="" measureGroup="_2015_2016_append_" count="0" hidden="1">
      <extLst>
        <ext xmlns:x15="http://schemas.microsoft.com/office/spreadsheetml/2010/11/main" uri="{B97F6D7D-B522-45F9-BDA1-12C45D357490}">
          <x15:cacheHierarchy aggregatedColumn="5"/>
        </ext>
      </extLst>
    </cacheHierarchy>
    <cacheHierarchy uniqueName="[Measures].[Sum of OT_Hrs]" caption="Sum of OT_Hrs" measure="1" displayFolder="" measureGroup="_2015_2016_append_" count="0" hidden="1">
      <extLst>
        <ext xmlns:x15="http://schemas.microsoft.com/office/spreadsheetml/2010/11/main" uri="{B97F6D7D-B522-45F9-BDA1-12C45D357490}">
          <x15:cacheHierarchy aggregatedColumn="4"/>
        </ext>
      </extLst>
    </cacheHierarchy>
    <cacheHierarchy uniqueName="[Measures].[Sum of Reg_Hrs]" caption="Sum of Reg_Hrs" measure="1" displayFolder="" measureGroup="_2015_2016_append_" count="0" hidden="1">
      <extLst>
        <ext xmlns:x15="http://schemas.microsoft.com/office/spreadsheetml/2010/11/main" uri="{B97F6D7D-B522-45F9-BDA1-12C45D357490}">
          <x15:cacheHierarchy aggregatedColumn="3"/>
        </ext>
      </extLst>
    </cacheHierarchy>
    <cacheHierarchy uniqueName="[Measures].[Sum of Fica_Medc]" caption="Sum of Fica_Medc" measure="1" displayFolder="" measureGroup="_2015_2016_append_" count="0" hidden="1">
      <extLst>
        <ext xmlns:x15="http://schemas.microsoft.com/office/spreadsheetml/2010/11/main" uri="{B97F6D7D-B522-45F9-BDA1-12C45D357490}">
          <x15:cacheHierarchy aggregatedColumn="6"/>
        </ext>
      </extLst>
    </cacheHierarchy>
    <cacheHierarchy uniqueName="[Measures].[Sum of Futa]" caption="Sum of Futa" measure="1" displayFolder="" measureGroup="_2015_2016_append_" count="0" hidden="1">
      <extLst>
        <ext xmlns:x15="http://schemas.microsoft.com/office/spreadsheetml/2010/11/main" uri="{B97F6D7D-B522-45F9-BDA1-12C45D357490}">
          <x15:cacheHierarchy aggregatedColumn="7"/>
        </ext>
      </extLst>
    </cacheHierarchy>
    <cacheHierarchy uniqueName="[Measures].[Sum of Suta]" caption="Sum of Suta" measure="1" displayFolder="" measureGroup="_2015_2016_append_" count="0" hidden="1">
      <extLst>
        <ext xmlns:x15="http://schemas.microsoft.com/office/spreadsheetml/2010/11/main" uri="{B97F6D7D-B522-45F9-BDA1-12C45D357490}">
          <x15:cacheHierarchy aggregatedColumn="8"/>
        </ext>
      </extLst>
    </cacheHierarchy>
    <cacheHierarchy uniqueName="[Measures].[Sum of Work_Comp]" caption="Sum of Work_Comp" measure="1" displayFolder="" measureGroup="_2015_2016_append_" count="0" hidden="1">
      <extLst>
        <ext xmlns:x15="http://schemas.microsoft.com/office/spreadsheetml/2010/11/main" uri="{B97F6D7D-B522-45F9-BDA1-12C45D357490}">
          <x15:cacheHierarchy aggregatedColumn="9"/>
        </ext>
      </extLst>
    </cacheHierarchy>
    <cacheHierarchy uniqueName="[Measures].[Sum of Total_Hours]" caption="Sum of Total_Hours" measure="1" displayFolder="" measureGroup="_2015_2016_append_" count="0" hidden="1">
      <extLst>
        <ext xmlns:x15="http://schemas.microsoft.com/office/spreadsheetml/2010/11/main" uri="{B97F6D7D-B522-45F9-BDA1-12C45D357490}">
          <x15:cacheHierarchy aggregatedColumn="15"/>
        </ext>
      </extLst>
    </cacheHierarchy>
    <cacheHierarchy uniqueName="[Measures].[Sum of OT_Pay 2]" caption="Sum of OT_Pay 2" measure="1" displayFolder="" measureGroup="Analytics_mindset_case_studies_IntegrateCo_2015payroll" count="0" hidden="1">
      <extLst>
        <ext xmlns:x15="http://schemas.microsoft.com/office/spreadsheetml/2010/11/main" uri="{B97F6D7D-B522-45F9-BDA1-12C45D357490}">
          <x15:cacheHierarchy aggregatedColumn="26"/>
        </ext>
      </extLst>
    </cacheHierarchy>
    <cacheHierarchy uniqueName="[Measures].[Sum of OT_Hrs 2]" caption="Sum of OT_Hrs 2" measure="1" displayFolder="" measureGroup="Analytics_mindset_case_studies_IntegrateCo_2015payroll" count="0" oneField="1" hidden="1">
      <fieldsUsage count="1">
        <fieldUsage x="3"/>
      </fieldsUsage>
      <extLst>
        <ext xmlns:x15="http://schemas.microsoft.com/office/spreadsheetml/2010/11/main" uri="{B97F6D7D-B522-45F9-BDA1-12C45D357490}">
          <x15:cacheHierarchy aggregatedColumn="24"/>
        </ext>
      </extLst>
    </cacheHierarchy>
    <cacheHierarchy uniqueName="[Measures].[Sum of Emp_No]" caption="Sum of Emp_No" measure="1" displayFolder="" measureGroup="_2015_2016_append_" count="0" hidden="1">
      <extLst>
        <ext xmlns:x15="http://schemas.microsoft.com/office/spreadsheetml/2010/11/main" uri="{B97F6D7D-B522-45F9-BDA1-12C45D357490}">
          <x15:cacheHierarchy aggregatedColumn="0"/>
        </ext>
      </extLst>
    </cacheHierarchy>
    <cacheHierarchy uniqueName="[Measures].[Count of Emp_No]" caption="Count of Emp_No" measure="1" displayFolder="" measureGroup="_2015_2016_append_" count="0" hidden="1">
      <extLst>
        <ext xmlns:x15="http://schemas.microsoft.com/office/spreadsheetml/2010/11/main" uri="{B97F6D7D-B522-45F9-BDA1-12C45D357490}">
          <x15:cacheHierarchy aggregatedColumn="0"/>
        </ext>
      </extLst>
    </cacheHierarchy>
    <cacheHierarchy uniqueName="[Measures].[Sum of transaction count]" caption="Sum of transaction count" measure="1" displayFolder="" measureGroup="_2015_2016_append_" count="0" hidden="1">
      <extLst>
        <ext xmlns:x15="http://schemas.microsoft.com/office/spreadsheetml/2010/11/main" uri="{B97F6D7D-B522-45F9-BDA1-12C45D357490}">
          <x15:cacheHierarchy aggregatedColumn="16"/>
        </ext>
      </extLst>
    </cacheHierarchy>
    <cacheHierarchy uniqueName="[Measures].[Sum of Reg_Hrs 2]" caption="Sum of Reg_Hrs 2" measure="1" displayFolder="" measureGroup="Analytics_mindset_case_studies_IntegrateCo_2015payroll" count="0" oneField="1" hidden="1">
      <fieldsUsage count="1">
        <fieldUsage x="2"/>
      </fieldsUsage>
      <extLst>
        <ext xmlns:x15="http://schemas.microsoft.com/office/spreadsheetml/2010/11/main" uri="{B97F6D7D-B522-45F9-BDA1-12C45D357490}">
          <x15:cacheHierarchy aggregatedColumn="23"/>
        </ext>
      </extLst>
    </cacheHierarchy>
    <cacheHierarchy uniqueName="[Measures].[Sum of Gross_Wages 2]" caption="Sum of Gross_Wages 2" measure="1" displayFolder="" measureGroup="Analytics_mindset_case_studies_IntegrateCo_2015payroll" count="0" hidden="1">
      <extLst>
        <ext xmlns:x15="http://schemas.microsoft.com/office/spreadsheetml/2010/11/main" uri="{B97F6D7D-B522-45F9-BDA1-12C45D357490}">
          <x15:cacheHierarchy aggregatedColumn="32"/>
        </ext>
      </extLst>
    </cacheHierarchy>
  </cacheHierarchies>
  <kpis count="0"/>
  <dimensions count="3">
    <dimension name="_2015_2016_append_" uniqueName="[_2015_2016_append_]" caption="_2015_2016_append_"/>
    <dimension name="Analytics_mindset_case_studies_IntegrateCo_2015payroll" uniqueName="[Analytics_mindset_case_studies_IntegrateCo_2015payroll]" caption="Analytics_mindset_case_studies_IntegrateCo_2015payroll"/>
    <dimension measure="1" name="Measures" uniqueName="[Measures]" caption="Measures"/>
  </dimensions>
  <measureGroups count="2">
    <measureGroup name="_2015_2016_append_" caption="_2015_2016_append_"/>
    <measureGroup name="Analytics_mindset_case_studies_IntegrateCo_2015payroll" caption="Analytics_mindset_case_studies_IntegrateCo_2015payroll"/>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yi Zhong" refreshedDate="46118.523248495374" backgroundQuery="1" createdVersion="8" refreshedVersion="8" minRefreshableVersion="3" recordCount="0" supportSubquery="1" supportAdvancedDrill="1" xr:uid="{ADD712A6-4F03-4DA3-ADAF-A8BF88244E93}">
  <cacheSource type="external" connectionId="8"/>
  <cacheFields count="5">
    <cacheField name="[_2015_2016_append_].[YEAR].[YEAR]" caption="YEAR" numFmtId="0" hierarchy="10" level="1">
      <sharedItems containsSemiMixedTypes="0" containsNonDate="0" containsString="0"/>
    </cacheField>
    <cacheField name="[_2015_2016_append_].[Emp_No].[Emp_No]" caption="Emp_No" numFmtId="0" level="1">
      <sharedItems containsNonDate="0" containsString="0" containsBlank="1" count="1">
        <m/>
      </sharedItems>
    </cacheField>
    <cacheField name="[Measures].[Count of Emp_No]" caption="Count of Emp_No" numFmtId="0" hierarchy="53" level="32767"/>
    <cacheField name="[Measures].[Sum of Gross_Wages]" caption="Sum of Gross_Wages" numFmtId="0" hierarchy="41" level="32767"/>
    <cacheField name="[Measures].[Sum of transaction count]" caption="Sum of transaction count" numFmtId="0" hierarchy="54" level="32767"/>
  </cacheFields>
  <cacheHierarchies count="57">
    <cacheHierarchy uniqueName="[_2015_2016_append_].[Emp_No]" caption="Emp_No" attribute="1" defaultMemberUniqueName="[_2015_2016_append_].[Emp_No].[All]" allUniqueName="[_2015_2016_append_].[Emp_No].[All]" dimensionUniqueName="[_2015_2016_append_]" displayFolder="" count="2" memberValueDatatype="20" unbalanced="0">
      <fieldsUsage count="2">
        <fieldUsage x="-1"/>
        <fieldUsage x="1"/>
      </fieldsUsage>
    </cacheHierarchy>
    <cacheHierarchy uniqueName="[_2015_2016_append_].[Job]" caption="Job" attribute="1" defaultMemberUniqueName="[_2015_2016_append_].[Job].[All]" allUniqueName="[_2015_2016_append_].[Job].[All]" dimensionUniqueName="[_2015_2016_append_]" displayFolder="" count="0" memberValueDatatype="130" unbalanced="0"/>
    <cacheHierarchy uniqueName="[_2015_2016_append_].[Emp_Name]" caption="Emp_Name" attribute="1" defaultMemberUniqueName="[_2015_2016_append_].[Emp_Name].[All]" allUniqueName="[_2015_2016_append_].[Emp_Name].[All]" dimensionUniqueName="[_2015_2016_append_]" displayFolder="" count="0" memberValueDatatype="130" unbalanced="0"/>
    <cacheHierarchy uniqueName="[_2015_2016_append_].[Reg_Hrs]" caption="Reg_Hrs" attribute="1" defaultMemberUniqueName="[_2015_2016_append_].[Reg_Hrs].[All]" allUniqueName="[_2015_2016_append_].[Reg_Hrs].[All]" dimensionUniqueName="[_2015_2016_append_]" displayFolder="" count="0" memberValueDatatype="20" unbalanced="0"/>
    <cacheHierarchy uniqueName="[_2015_2016_append_].[OT_Hrs]" caption="OT_Hrs" attribute="1" defaultMemberUniqueName="[_2015_2016_append_].[OT_Hrs].[All]" allUniqueName="[_2015_2016_append_].[OT_Hrs].[All]" dimensionUniqueName="[_2015_2016_append_]" displayFolder="" count="0" memberValueDatatype="20" unbalanced="0"/>
    <cacheHierarchy uniqueName="[_2015_2016_append_].[Gross_Wages]" caption="Gross_Wages" attribute="1" defaultMemberUniqueName="[_2015_2016_append_].[Gross_Wages].[All]" allUniqueName="[_2015_2016_append_].[Gross_Wages].[All]" dimensionUniqueName="[_2015_2016_append_]" displayFolder="" count="0" memberValueDatatype="20" unbalanced="0"/>
    <cacheHierarchy uniqueName="[_2015_2016_append_].[Fica_Medc]" caption="Fica_Medc" attribute="1" defaultMemberUniqueName="[_2015_2016_append_].[Fica_Medc].[All]" allUniqueName="[_2015_2016_append_].[Fica_Medc].[All]" dimensionUniqueName="[_2015_2016_append_]" displayFolder="" count="0" memberValueDatatype="20" unbalanced="0"/>
    <cacheHierarchy uniqueName="[_2015_2016_append_].[Futa]" caption="Futa" attribute="1" defaultMemberUniqueName="[_2015_2016_append_].[Futa].[All]" allUniqueName="[_2015_2016_append_].[Futa].[All]" dimensionUniqueName="[_2015_2016_append_]" displayFolder="" count="0" memberValueDatatype="20" unbalanced="0"/>
    <cacheHierarchy uniqueName="[_2015_2016_append_].[Suta]" caption="Suta" attribute="1" defaultMemberUniqueName="[_2015_2016_append_].[Suta].[All]" allUniqueName="[_2015_2016_append_].[Suta].[All]" dimensionUniqueName="[_2015_2016_append_]" displayFolder="" count="0" memberValueDatatype="20" unbalanced="0"/>
    <cacheHierarchy uniqueName="[_2015_2016_append_].[Work_Comp]" caption="Work_Comp" attribute="1" defaultMemberUniqueName="[_2015_2016_append_].[Work_Comp].[All]" allUniqueName="[_2015_2016_append_].[Work_Comp].[All]" dimensionUniqueName="[_2015_2016_append_]" displayFolder="" count="0" memberValueDatatype="20" unbalanced="0"/>
    <cacheHierarchy uniqueName="[_2015_2016_append_].[YEAR]" caption="YEAR" attribute="1" defaultMemberUniqueName="[_2015_2016_append_].[YEAR].[All]" allUniqueName="[_2015_2016_append_].[YEAR].[All]" dimensionUniqueName="[_2015_2016_append_]" displayFolder="" count="2" memberValueDatatype="20" unbalanced="0">
      <fieldsUsage count="2">
        <fieldUsage x="-1"/>
        <fieldUsage x="0"/>
      </fieldsUsage>
    </cacheHierarchy>
    <cacheHierarchy uniqueName="[_2015_2016_append_].[Job_code]" caption="Job_code" attribute="1" defaultMemberUniqueName="[_2015_2016_append_].[Job_code].[All]" allUniqueName="[_2015_2016_append_].[Job_code].[All]" dimensionUniqueName="[_2015_2016_append_]" displayFolder="" count="0" memberValueDatatype="130" unbalanced="0"/>
    <cacheHierarchy uniqueName="[_2015_2016_append_].[Job_description]" caption="Job_description" attribute="1" defaultMemberUniqueName="[_2015_2016_append_].[Job_description].[All]" allUniqueName="[_2015_2016_append_].[Job_description].[All]" dimensionUniqueName="[_2015_2016_append_]" displayFolder="" count="0" memberValueDatatype="130" unbalanced="0"/>
    <cacheHierarchy uniqueName="[_2015_2016_append_].[Department]" caption="Department" attribute="1" defaultMemberUniqueName="[_2015_2016_append_].[Department].[All]" allUniqueName="[_2015_2016_append_].[Department].[All]" dimensionUniqueName="[_2015_2016_append_]" displayFolder="" count="0" memberValueDatatype="130" unbalanced="0"/>
    <cacheHierarchy uniqueName="[_2015_2016_append_].[Location]" caption="Location" attribute="1" defaultMemberUniqueName="[_2015_2016_append_].[Location].[All]" allUniqueName="[_2015_2016_append_].[Location].[All]" dimensionUniqueName="[_2015_2016_append_]" displayFolder="" count="0" memberValueDatatype="130" unbalanced="0"/>
    <cacheHierarchy uniqueName="[_2015_2016_append_].[Total_Hours]" caption="Total_Hours" attribute="1" defaultMemberUniqueName="[_2015_2016_append_].[Total_Hours].[All]" allUniqueName="[_2015_2016_append_].[Total_Hours].[All]" dimensionUniqueName="[_2015_2016_append_]" displayFolder="" count="0" memberValueDatatype="20" unbalanced="0"/>
    <cacheHierarchy uniqueName="[_2015_2016_append_].[transaction count]" caption="transaction count" attribute="1" defaultMemberUniqueName="[_2015_2016_append_].[transaction count].[All]" allUniqueName="[_2015_2016_append_].[transaction count].[All]" dimensionUniqueName="[_2015_2016_append_]" displayFolder="" count="0" memberValueDatatype="20" unbalanced="0"/>
    <cacheHierarchy uniqueName="[Analytics_mindset_case_studies_IntegrateCo_2015payroll].[Pay_Date]" caption="Pay_Date" attribute="1" time="1" defaultMemberUniqueName="[Analytics_mindset_case_studies_IntegrateCo_2015payroll].[Pay_Date].[All]" allUniqueName="[Analytics_mindset_case_studies_IntegrateCo_2015payroll].[Pay_Date].[All]" dimensionUniqueName="[Analytics_mindset_case_studies_IntegrateCo_2015payroll]" displayFolder="" count="0" memberValueDatatype="7" unbalanced="0"/>
    <cacheHierarchy uniqueName="[Analytics_mindset_case_studies_IntegrateCo_2015payroll].[Payroll_ID]" caption="Payroll_ID" attribute="1" defaultMemberUniqueName="[Analytics_mindset_case_studies_IntegrateCo_2015payroll].[Payroll_ID].[All]" allUniqueName="[Analytics_mindset_case_studies_IntegrateCo_2015payroll].[Payroll_ID].[All]" dimensionUniqueName="[Analytics_mindset_case_studies_IntegrateCo_2015payroll]" displayFolder="" count="0" memberValueDatatype="20" unbalanced="0"/>
    <cacheHierarchy uniqueName="[Analytics_mindset_case_studies_IntegrateCo_2015payroll].[Emp_No]" caption="Emp_No" attribute="1" defaultMemberUniqueName="[Analytics_mindset_case_studies_IntegrateCo_2015payroll].[Emp_No].[All]" allUniqueName="[Analytics_mindset_case_studies_IntegrateCo_2015payroll].[Emp_No].[All]" dimensionUniqueName="[Analytics_mindset_case_studies_IntegrateCo_2015payroll]" displayFolder="" count="0" memberValueDatatype="20" unbalanced="0"/>
    <cacheHierarchy uniqueName="[Analytics_mindset_case_studies_IntegrateCo_2015payroll].[Home_Div]" caption="Home_Div" attribute="1" defaultMemberUniqueName="[Analytics_mindset_case_studies_IntegrateCo_2015payroll].[Home_Div].[All]" allUniqueName="[Analytics_mindset_case_studies_IntegrateCo_2015payroll].[Home_Div].[All]" dimensionUniqueName="[Analytics_mindset_case_studies_IntegrateCo_2015payroll]" displayFolder="" count="0" memberValueDatatype="20" unbalanced="0"/>
    <cacheHierarchy uniqueName="[Analytics_mindset_case_studies_IntegrateCo_2015payroll].[Work_Div]" caption="Work_Div" attribute="1" defaultMemberUniqueName="[Analytics_mindset_case_studies_IntegrateCo_2015payroll].[Work_Div].[All]" allUniqueName="[Analytics_mindset_case_studies_IntegrateCo_2015payroll].[Work_Div].[All]" dimensionUniqueName="[Analytics_mindset_case_studies_IntegrateCo_2015payroll]" displayFolder="" count="0" memberValueDatatype="20" unbalanced="0"/>
    <cacheHierarchy uniqueName="[Analytics_mindset_case_studies_IntegrateCo_2015payroll].[Job]" caption="Job" attribute="1" defaultMemberUniqueName="[Analytics_mindset_case_studies_IntegrateCo_2015payroll].[Job].[All]" allUniqueName="[Analytics_mindset_case_studies_IntegrateCo_2015payroll].[Job].[All]" dimensionUniqueName="[Analytics_mindset_case_studies_IntegrateCo_2015payroll]" displayFolder="" count="0" memberValueDatatype="130" unbalanced="0"/>
    <cacheHierarchy uniqueName="[Analytics_mindset_case_studies_IntegrateCo_2015payroll].[Reg_Hrs]" caption="Reg_Hrs" attribute="1" defaultMemberUniqueName="[Analytics_mindset_case_studies_IntegrateCo_2015payroll].[Reg_Hrs].[All]" allUniqueName="[Analytics_mindset_case_studies_IntegrateCo_2015payroll].[Reg_Hrs].[All]" dimensionUniqueName="[Analytics_mindset_case_studies_IntegrateCo_2015payroll]" displayFolder="" count="0" memberValueDatatype="20" unbalanced="0"/>
    <cacheHierarchy uniqueName="[Analytics_mindset_case_studies_IntegrateCo_2015payroll].[OT_Hrs]" caption="OT_Hrs" attribute="1" defaultMemberUniqueName="[Analytics_mindset_case_studies_IntegrateCo_2015payroll].[OT_Hrs].[All]" allUniqueName="[Analytics_mindset_case_studies_IntegrateCo_2015payroll].[OT_Hrs].[All]" dimensionUniqueName="[Analytics_mindset_case_studies_IntegrateCo_2015payroll]" displayFolder="" count="0" memberValueDatatype="20" unbalanced="0"/>
    <cacheHierarchy uniqueName="[Analytics_mindset_case_studies_IntegrateCo_2015payroll].[Reg_Pay]" caption="Reg_Pay" attribute="1" defaultMemberUniqueName="[Analytics_mindset_case_studies_IntegrateCo_2015payroll].[Reg_Pay].[All]" allUniqueName="[Analytics_mindset_case_studies_IntegrateCo_2015payroll].[Reg_Pay].[All]" dimensionUniqueName="[Analytics_mindset_case_studies_IntegrateCo_2015payroll]" displayFolder="" count="0" memberValueDatatype="20" unbalanced="0"/>
    <cacheHierarchy uniqueName="[Analytics_mindset_case_studies_IntegrateCo_2015payroll].[OT_Pay]" caption="OT_Pay" attribute="1" defaultMemberUniqueName="[Analytics_mindset_case_studies_IntegrateCo_2015payroll].[OT_Pay].[All]" allUniqueName="[Analytics_mindset_case_studies_IntegrateCo_2015payroll].[OT_Pay].[All]" dimensionUniqueName="[Analytics_mindset_case_studies_IntegrateCo_2015payroll]" displayFolder="" count="0" memberValueDatatype="20" unbalanced="0"/>
    <cacheHierarchy uniqueName="[Analytics_mindset_case_studies_IntegrateCo_2015payroll].[Futa]" caption="Futa" attribute="1" defaultMemberUniqueName="[Analytics_mindset_case_studies_IntegrateCo_2015payroll].[Futa].[All]" allUniqueName="[Analytics_mindset_case_studies_IntegrateCo_2015payroll].[Futa].[All]" dimensionUniqueName="[Analytics_mindset_case_studies_IntegrateCo_2015payroll]" displayFolder="" count="0" memberValueDatatype="20" unbalanced="0"/>
    <cacheHierarchy uniqueName="[Analytics_mindset_case_studies_IntegrateCo_2015payroll].[Suta]" caption="Suta" attribute="1" defaultMemberUniqueName="[Analytics_mindset_case_studies_IntegrateCo_2015payroll].[Suta].[All]" allUniqueName="[Analytics_mindset_case_studies_IntegrateCo_2015payroll].[Suta].[All]" dimensionUniqueName="[Analytics_mindset_case_studies_IntegrateCo_2015payroll]" displayFolder="" count="0" memberValueDatatype="20" unbalanced="0"/>
    <cacheHierarchy uniqueName="[Analytics_mindset_case_studies_IntegrateCo_2015payroll].[Fica_Medc]" caption="Fica_Medc" attribute="1" defaultMemberUniqueName="[Analytics_mindset_case_studies_IntegrateCo_2015payroll].[Fica_Medc].[All]" allUniqueName="[Analytics_mindset_case_studies_IntegrateCo_2015payroll].[Fica_Medc].[All]" dimensionUniqueName="[Analytics_mindset_case_studies_IntegrateCo_2015payroll]" displayFolder="" count="0" memberValueDatatype="20" unbalanced="0"/>
    <cacheHierarchy uniqueName="[Analytics_mindset_case_studies_IntegrateCo_2015payroll].[Work_Comp]" caption="Work_Comp" attribute="1" defaultMemberUniqueName="[Analytics_mindset_case_studies_IntegrateCo_2015payroll].[Work_Comp].[All]" allUniqueName="[Analytics_mindset_case_studies_IntegrateCo_2015payroll].[Work_Comp].[All]" dimensionUniqueName="[Analytics_mindset_case_studies_IntegrateCo_2015payroll]" displayFolder="" count="0" memberValueDatatype="20" unbalanced="0"/>
    <cacheHierarchy uniqueName="[Analytics_mindset_case_studies_IntegrateCo_2015payroll].[Emp_Name]" caption="Emp_Name" attribute="1" defaultMemberUniqueName="[Analytics_mindset_case_studies_IntegrateCo_2015payroll].[Emp_Name].[All]" allUniqueName="[Analytics_mindset_case_studies_IntegrateCo_2015payroll].[Emp_Name].[All]" dimensionUniqueName="[Analytics_mindset_case_studies_IntegrateCo_2015payroll]" displayFolder="" count="0" memberValueDatatype="130" unbalanced="0"/>
    <cacheHierarchy uniqueName="[Analytics_mindset_case_studies_IntegrateCo_2015payroll].[Gross_Wages]" caption="Gross_Wages" attribute="1" defaultMemberUniqueName="[Analytics_mindset_case_studies_IntegrateCo_2015payroll].[Gross_Wages].[All]" allUniqueName="[Analytics_mindset_case_studies_IntegrateCo_2015payroll].[Gross_Wages].[All]" dimensionUniqueName="[Analytics_mindset_case_studies_IntegrateCo_2015payroll]" displayFolder="" count="0" memberValueDatatype="20" unbalanced="0"/>
    <cacheHierarchy uniqueName="[Analytics_mindset_case_studies_IntegrateCo_2015payroll].[Job_Code]" caption="Job_Code" attribute="1" defaultMemberUniqueName="[Analytics_mindset_case_studies_IntegrateCo_2015payroll].[Job_Code].[All]" allUniqueName="[Analytics_mindset_case_studies_IntegrateCo_2015payroll].[Job_Code].[All]" dimensionUniqueName="[Analytics_mindset_case_studies_IntegrateCo_2015payroll]" displayFolder="" count="0" memberValueDatatype="130" unbalanced="0"/>
    <cacheHierarchy uniqueName="[Analytics_mindset_case_studies_IntegrateCo_2015payroll].[Job_description]" caption="Job_description" attribute="1" defaultMemberUniqueName="[Analytics_mindset_case_studies_IntegrateCo_2015payroll].[Job_description].[All]" allUniqueName="[Analytics_mindset_case_studies_IntegrateCo_2015payroll].[Job_description].[All]" dimensionUniqueName="[Analytics_mindset_case_studies_IntegrateCo_2015payroll]" displayFolder="" count="0" memberValueDatatype="130" unbalanced="0"/>
    <cacheHierarchy uniqueName="[Analytics_mindset_case_studies_IntegrateCo_2015payroll].[Pay_Date (Month)]" caption="Pay_Date (Month)" attribute="1" defaultMemberUniqueName="[Analytics_mindset_case_studies_IntegrateCo_2015payroll].[Pay_Date (Month)].[All]" allUniqueName="[Analytics_mindset_case_studies_IntegrateCo_2015payroll].[Pay_Date (Month)].[All]" dimensionUniqueName="[Analytics_mindset_case_studies_IntegrateCo_2015payroll]" displayFolder="" count="0" memberValueDatatype="130" unbalanced="0"/>
    <cacheHierarchy uniqueName="[Analytics_mindset_case_studies_IntegrateCo_2015payroll].[Pay_Date (Month Index)]" caption="Pay_Date (Month Index)" attribute="1" defaultMemberUniqueName="[Analytics_mindset_case_studies_IntegrateCo_2015payroll].[Pay_Date (Month Index)].[All]" allUniqueName="[Analytics_mindset_case_studies_IntegrateCo_2015payroll].[Pay_Date (Month Index)].[All]" dimensionUniqueName="[Analytics_mindset_case_studies_IntegrateCo_2015payroll]" displayFolder="" count="0" memberValueDatatype="20" unbalanced="0" hidden="1"/>
    <cacheHierarchy uniqueName="[Measures].[__XL_Count _2015_2016_append_]" caption="__XL_Count _2015_2016_append_" measure="1" displayFolder="" measureGroup="_2015_2016_append_" count="0" hidden="1"/>
    <cacheHierarchy uniqueName="[Measures].[__XL_Count Analytics_mindset_case_studies_IntegrateCo_2015payroll]" caption="__XL_Count Analytics_mindset_case_studies_IntegrateCo_2015payroll" measure="1" displayFolder="" measureGroup="Analytics_mindset_case_studies_IntegrateCo_2015payroll" count="0" hidden="1"/>
    <cacheHierarchy uniqueName="[Measures].[__No measures defined]" caption="__No measures defined" measure="1" displayFolder="" count="0" hidden="1"/>
    <cacheHierarchy uniqueName="[Measures].[Count of Emp_Name]" caption="Count of Emp_Name" measure="1" displayFolder="" measureGroup="_2015_2016_append_" count="0" hidden="1">
      <extLst>
        <ext xmlns:x15="http://schemas.microsoft.com/office/spreadsheetml/2010/11/main" uri="{B97F6D7D-B522-45F9-BDA1-12C45D357490}">
          <x15:cacheHierarchy aggregatedColumn="2"/>
        </ext>
      </extLst>
    </cacheHierarchy>
    <cacheHierarchy uniqueName="[Measures].[Sum of Gross_Wages]" caption="Sum of Gross_Wages" measure="1" displayFolder="" measureGroup="_2015_2016_append_" count="0" oneField="1" hidden="1">
      <fieldsUsage count="1">
        <fieldUsage x="3"/>
      </fieldsUsage>
      <extLst>
        <ext xmlns:x15="http://schemas.microsoft.com/office/spreadsheetml/2010/11/main" uri="{B97F6D7D-B522-45F9-BDA1-12C45D357490}">
          <x15:cacheHierarchy aggregatedColumn="5"/>
        </ext>
      </extLst>
    </cacheHierarchy>
    <cacheHierarchy uniqueName="[Measures].[Average of Gross_Wages]" caption="Average of Gross_Wages" measure="1" displayFolder="" measureGroup="_2015_2016_append_" count="0" hidden="1">
      <extLst>
        <ext xmlns:x15="http://schemas.microsoft.com/office/spreadsheetml/2010/11/main" uri="{B97F6D7D-B522-45F9-BDA1-12C45D357490}">
          <x15:cacheHierarchy aggregatedColumn="5"/>
        </ext>
      </extLst>
    </cacheHierarchy>
    <cacheHierarchy uniqueName="[Measures].[Sum of OT_Hrs]" caption="Sum of OT_Hrs" measure="1" displayFolder="" measureGroup="_2015_2016_append_" count="0" hidden="1">
      <extLst>
        <ext xmlns:x15="http://schemas.microsoft.com/office/spreadsheetml/2010/11/main" uri="{B97F6D7D-B522-45F9-BDA1-12C45D357490}">
          <x15:cacheHierarchy aggregatedColumn="4"/>
        </ext>
      </extLst>
    </cacheHierarchy>
    <cacheHierarchy uniqueName="[Measures].[Sum of Reg_Hrs]" caption="Sum of Reg_Hrs" measure="1" displayFolder="" measureGroup="_2015_2016_append_" count="0" hidden="1">
      <extLst>
        <ext xmlns:x15="http://schemas.microsoft.com/office/spreadsheetml/2010/11/main" uri="{B97F6D7D-B522-45F9-BDA1-12C45D357490}">
          <x15:cacheHierarchy aggregatedColumn="3"/>
        </ext>
      </extLst>
    </cacheHierarchy>
    <cacheHierarchy uniqueName="[Measures].[Sum of Fica_Medc]" caption="Sum of Fica_Medc" measure="1" displayFolder="" measureGroup="_2015_2016_append_" count="0" hidden="1">
      <extLst>
        <ext xmlns:x15="http://schemas.microsoft.com/office/spreadsheetml/2010/11/main" uri="{B97F6D7D-B522-45F9-BDA1-12C45D357490}">
          <x15:cacheHierarchy aggregatedColumn="6"/>
        </ext>
      </extLst>
    </cacheHierarchy>
    <cacheHierarchy uniqueName="[Measures].[Sum of Futa]" caption="Sum of Futa" measure="1" displayFolder="" measureGroup="_2015_2016_append_" count="0" hidden="1">
      <extLst>
        <ext xmlns:x15="http://schemas.microsoft.com/office/spreadsheetml/2010/11/main" uri="{B97F6D7D-B522-45F9-BDA1-12C45D357490}">
          <x15:cacheHierarchy aggregatedColumn="7"/>
        </ext>
      </extLst>
    </cacheHierarchy>
    <cacheHierarchy uniqueName="[Measures].[Sum of Suta]" caption="Sum of Suta" measure="1" displayFolder="" measureGroup="_2015_2016_append_" count="0" hidden="1">
      <extLst>
        <ext xmlns:x15="http://schemas.microsoft.com/office/spreadsheetml/2010/11/main" uri="{B97F6D7D-B522-45F9-BDA1-12C45D357490}">
          <x15:cacheHierarchy aggregatedColumn="8"/>
        </ext>
      </extLst>
    </cacheHierarchy>
    <cacheHierarchy uniqueName="[Measures].[Sum of Work_Comp]" caption="Sum of Work_Comp" measure="1" displayFolder="" measureGroup="_2015_2016_append_" count="0" hidden="1">
      <extLst>
        <ext xmlns:x15="http://schemas.microsoft.com/office/spreadsheetml/2010/11/main" uri="{B97F6D7D-B522-45F9-BDA1-12C45D357490}">
          <x15:cacheHierarchy aggregatedColumn="9"/>
        </ext>
      </extLst>
    </cacheHierarchy>
    <cacheHierarchy uniqueName="[Measures].[Sum of Total_Hours]" caption="Sum of Total_Hours" measure="1" displayFolder="" measureGroup="_2015_2016_append_" count="0" hidden="1">
      <extLst>
        <ext xmlns:x15="http://schemas.microsoft.com/office/spreadsheetml/2010/11/main" uri="{B97F6D7D-B522-45F9-BDA1-12C45D357490}">
          <x15:cacheHierarchy aggregatedColumn="15"/>
        </ext>
      </extLst>
    </cacheHierarchy>
    <cacheHierarchy uniqueName="[Measures].[Sum of OT_Pay 2]" caption="Sum of OT_Pay 2" measure="1" displayFolder="" measureGroup="Analytics_mindset_case_studies_IntegrateCo_2015payroll" count="0" hidden="1">
      <extLst>
        <ext xmlns:x15="http://schemas.microsoft.com/office/spreadsheetml/2010/11/main" uri="{B97F6D7D-B522-45F9-BDA1-12C45D357490}">
          <x15:cacheHierarchy aggregatedColumn="26"/>
        </ext>
      </extLst>
    </cacheHierarchy>
    <cacheHierarchy uniqueName="[Measures].[Sum of OT_Hrs 2]" caption="Sum of OT_Hrs 2" measure="1" displayFolder="" measureGroup="Analytics_mindset_case_studies_IntegrateCo_2015payroll" count="0" hidden="1">
      <extLst>
        <ext xmlns:x15="http://schemas.microsoft.com/office/spreadsheetml/2010/11/main" uri="{B97F6D7D-B522-45F9-BDA1-12C45D357490}">
          <x15:cacheHierarchy aggregatedColumn="24"/>
        </ext>
      </extLst>
    </cacheHierarchy>
    <cacheHierarchy uniqueName="[Measures].[Sum of Emp_No]" caption="Sum of Emp_No" measure="1" displayFolder="" measureGroup="_2015_2016_append_" count="0" hidden="1">
      <extLst>
        <ext xmlns:x15="http://schemas.microsoft.com/office/spreadsheetml/2010/11/main" uri="{B97F6D7D-B522-45F9-BDA1-12C45D357490}">
          <x15:cacheHierarchy aggregatedColumn="0"/>
        </ext>
      </extLst>
    </cacheHierarchy>
    <cacheHierarchy uniqueName="[Measures].[Count of Emp_No]" caption="Count of Emp_No" measure="1" displayFolder="" measureGroup="_2015_2016_append_"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transaction count]" caption="Sum of transaction count" measure="1" displayFolder="" measureGroup="_2015_2016_append_" count="0" oneField="1" hidden="1">
      <fieldsUsage count="1">
        <fieldUsage x="4"/>
      </fieldsUsage>
      <extLst>
        <ext xmlns:x15="http://schemas.microsoft.com/office/spreadsheetml/2010/11/main" uri="{B97F6D7D-B522-45F9-BDA1-12C45D357490}">
          <x15:cacheHierarchy aggregatedColumn="16"/>
        </ext>
      </extLst>
    </cacheHierarchy>
    <cacheHierarchy uniqueName="[Measures].[Sum of Reg_Hrs 2]" caption="Sum of Reg_Hrs 2" measure="1" displayFolder="" measureGroup="Analytics_mindset_case_studies_IntegrateCo_2015payroll" count="0" hidden="1">
      <extLst>
        <ext xmlns:x15="http://schemas.microsoft.com/office/spreadsheetml/2010/11/main" uri="{B97F6D7D-B522-45F9-BDA1-12C45D357490}">
          <x15:cacheHierarchy aggregatedColumn="23"/>
        </ext>
      </extLst>
    </cacheHierarchy>
    <cacheHierarchy uniqueName="[Measures].[Sum of Gross_Wages 2]" caption="Sum of Gross_Wages 2" measure="1" displayFolder="" measureGroup="Analytics_mindset_case_studies_IntegrateCo_2015payroll" count="0" hidden="1">
      <extLst>
        <ext xmlns:x15="http://schemas.microsoft.com/office/spreadsheetml/2010/11/main" uri="{B97F6D7D-B522-45F9-BDA1-12C45D357490}">
          <x15:cacheHierarchy aggregatedColumn="32"/>
        </ext>
      </extLst>
    </cacheHierarchy>
  </cacheHierarchies>
  <kpis count="0"/>
  <dimensions count="3">
    <dimension name="_2015_2016_append_" uniqueName="[_2015_2016_append_]" caption="_2015_2016_append_"/>
    <dimension name="Analytics_mindset_case_studies_IntegrateCo_2015payroll" uniqueName="[Analytics_mindset_case_studies_IntegrateCo_2015payroll]" caption="Analytics_mindset_case_studies_IntegrateCo_2015payroll"/>
    <dimension measure="1" name="Measures" uniqueName="[Measures]" caption="Measures"/>
  </dimensions>
  <measureGroups count="2">
    <measureGroup name="_2015_2016_append_" caption="_2015_2016_append_"/>
    <measureGroup name="Analytics_mindset_case_studies_IntegrateCo_2015payroll" caption="Analytics_mindset_case_studies_IntegrateCo_2015payroll"/>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yi Zhong" refreshedDate="46118.608678703706" backgroundQuery="1" createdVersion="8" refreshedVersion="8" minRefreshableVersion="3" recordCount="0" supportSubquery="1" supportAdvancedDrill="1" xr:uid="{A5110AFB-BCD2-4B84-8C3F-286E279B4211}">
  <cacheSource type="external" connectionId="8"/>
  <cacheFields count="4">
    <cacheField name="[Analytics_mindset_case_studies_IntegrateCo_2015payroll].[Job_Code].[Job_Code]" caption="Job_Code" numFmtId="0" hierarchy="33" level="1">
      <sharedItems count="12">
        <s v="001"/>
        <s v="002"/>
        <s v="003"/>
        <s v="004"/>
        <s v="005"/>
        <s v="006"/>
        <s v="007"/>
        <s v="008"/>
        <s v="009"/>
        <s v="010"/>
        <s v="011"/>
        <s v="012"/>
      </sharedItems>
    </cacheField>
    <cacheField name="[Measures].[Sum of OT_Pay 2]" caption="Sum of OT_Pay 2" numFmtId="0" hierarchy="50" level="32767"/>
    <cacheField name="[Measures].[Sum of OT_Hrs 2]" caption="Sum of OT_Hrs 2" numFmtId="0" hierarchy="51" level="32767"/>
    <cacheField name="[Analytics_mindset_case_studies_IntegrateCo_2015payroll].[Job_description].[Job_description]" caption="Job_description" numFmtId="0" hierarchy="34" level="1">
      <sharedItems count="12">
        <s v="Office"/>
        <s v="Sales"/>
        <s v="Travel"/>
        <s v="Proj Management"/>
        <s v="Installation"/>
        <s v="Service"/>
        <s v="Customer Training"/>
        <s v="Employee Training"/>
        <s v="New Foreign Manufacturing Plant"/>
        <s v="New Foreign Manufacturing Oversight"/>
        <s v="Internal Projects"/>
        <s v="Internal Auditing"/>
      </sharedItems>
    </cacheField>
  </cacheFields>
  <cacheHierarchies count="57">
    <cacheHierarchy uniqueName="[_2015_2016_append_].[Emp_No]" caption="Emp_No" attribute="1" defaultMemberUniqueName="[_2015_2016_append_].[Emp_No].[All]" allUniqueName="[_2015_2016_append_].[Emp_No].[All]" dimensionUniqueName="[_2015_2016_append_]" displayFolder="" count="0" memberValueDatatype="20" unbalanced="0"/>
    <cacheHierarchy uniqueName="[_2015_2016_append_].[Job]" caption="Job" attribute="1" defaultMemberUniqueName="[_2015_2016_append_].[Job].[All]" allUniqueName="[_2015_2016_append_].[Job].[All]" dimensionUniqueName="[_2015_2016_append_]" displayFolder="" count="0" memberValueDatatype="130" unbalanced="0"/>
    <cacheHierarchy uniqueName="[_2015_2016_append_].[Emp_Name]" caption="Emp_Name" attribute="1" defaultMemberUniqueName="[_2015_2016_append_].[Emp_Name].[All]" allUniqueName="[_2015_2016_append_].[Emp_Name].[All]" dimensionUniqueName="[_2015_2016_append_]" displayFolder="" count="0" memberValueDatatype="130" unbalanced="0"/>
    <cacheHierarchy uniqueName="[_2015_2016_append_].[Reg_Hrs]" caption="Reg_Hrs" attribute="1" defaultMemberUniqueName="[_2015_2016_append_].[Reg_Hrs].[All]" allUniqueName="[_2015_2016_append_].[Reg_Hrs].[All]" dimensionUniqueName="[_2015_2016_append_]" displayFolder="" count="0" memberValueDatatype="20" unbalanced="0"/>
    <cacheHierarchy uniqueName="[_2015_2016_append_].[OT_Hrs]" caption="OT_Hrs" attribute="1" defaultMemberUniqueName="[_2015_2016_append_].[OT_Hrs].[All]" allUniqueName="[_2015_2016_append_].[OT_Hrs].[All]" dimensionUniqueName="[_2015_2016_append_]" displayFolder="" count="0" memberValueDatatype="20" unbalanced="0"/>
    <cacheHierarchy uniqueName="[_2015_2016_append_].[Gross_Wages]" caption="Gross_Wages" attribute="1" defaultMemberUniqueName="[_2015_2016_append_].[Gross_Wages].[All]" allUniqueName="[_2015_2016_append_].[Gross_Wages].[All]" dimensionUniqueName="[_2015_2016_append_]" displayFolder="" count="0" memberValueDatatype="20" unbalanced="0"/>
    <cacheHierarchy uniqueName="[_2015_2016_append_].[Fica_Medc]" caption="Fica_Medc" attribute="1" defaultMemberUniqueName="[_2015_2016_append_].[Fica_Medc].[All]" allUniqueName="[_2015_2016_append_].[Fica_Medc].[All]" dimensionUniqueName="[_2015_2016_append_]" displayFolder="" count="0" memberValueDatatype="20" unbalanced="0"/>
    <cacheHierarchy uniqueName="[_2015_2016_append_].[Futa]" caption="Futa" attribute="1" defaultMemberUniqueName="[_2015_2016_append_].[Futa].[All]" allUniqueName="[_2015_2016_append_].[Futa].[All]" dimensionUniqueName="[_2015_2016_append_]" displayFolder="" count="0" memberValueDatatype="20" unbalanced="0"/>
    <cacheHierarchy uniqueName="[_2015_2016_append_].[Suta]" caption="Suta" attribute="1" defaultMemberUniqueName="[_2015_2016_append_].[Suta].[All]" allUniqueName="[_2015_2016_append_].[Suta].[All]" dimensionUniqueName="[_2015_2016_append_]" displayFolder="" count="0" memberValueDatatype="20" unbalanced="0"/>
    <cacheHierarchy uniqueName="[_2015_2016_append_].[Work_Comp]" caption="Work_Comp" attribute="1" defaultMemberUniqueName="[_2015_2016_append_].[Work_Comp].[All]" allUniqueName="[_2015_2016_append_].[Work_Comp].[All]" dimensionUniqueName="[_2015_2016_append_]" displayFolder="" count="0" memberValueDatatype="20" unbalanced="0"/>
    <cacheHierarchy uniqueName="[_2015_2016_append_].[YEAR]" caption="YEAR" attribute="1" defaultMemberUniqueName="[_2015_2016_append_].[YEAR].[All]" allUniqueName="[_2015_2016_append_].[YEAR].[All]" dimensionUniqueName="[_2015_2016_append_]" displayFolder="" count="0" memberValueDatatype="20" unbalanced="0"/>
    <cacheHierarchy uniqueName="[_2015_2016_append_].[Job_code]" caption="Job_code" attribute="1" defaultMemberUniqueName="[_2015_2016_append_].[Job_code].[All]" allUniqueName="[_2015_2016_append_].[Job_code].[All]" dimensionUniqueName="[_2015_2016_append_]" displayFolder="" count="0" memberValueDatatype="130" unbalanced="0"/>
    <cacheHierarchy uniqueName="[_2015_2016_append_].[Job_description]" caption="Job_description" attribute="1" defaultMemberUniqueName="[_2015_2016_append_].[Job_description].[All]" allUniqueName="[_2015_2016_append_].[Job_description].[All]" dimensionUniqueName="[_2015_2016_append_]" displayFolder="" count="0" memberValueDatatype="130" unbalanced="0"/>
    <cacheHierarchy uniqueName="[_2015_2016_append_].[Department]" caption="Department" attribute="1" defaultMemberUniqueName="[_2015_2016_append_].[Department].[All]" allUniqueName="[_2015_2016_append_].[Department].[All]" dimensionUniqueName="[_2015_2016_append_]" displayFolder="" count="0" memberValueDatatype="130" unbalanced="0"/>
    <cacheHierarchy uniqueName="[_2015_2016_append_].[Location]" caption="Location" attribute="1" defaultMemberUniqueName="[_2015_2016_append_].[Location].[All]" allUniqueName="[_2015_2016_append_].[Location].[All]" dimensionUniqueName="[_2015_2016_append_]" displayFolder="" count="0" memberValueDatatype="130" unbalanced="0"/>
    <cacheHierarchy uniqueName="[_2015_2016_append_].[Total_Hours]" caption="Total_Hours" attribute="1" defaultMemberUniqueName="[_2015_2016_append_].[Total_Hours].[All]" allUniqueName="[_2015_2016_append_].[Total_Hours].[All]" dimensionUniqueName="[_2015_2016_append_]" displayFolder="" count="0" memberValueDatatype="20" unbalanced="0"/>
    <cacheHierarchy uniqueName="[_2015_2016_append_].[transaction count]" caption="transaction count" attribute="1" defaultMemberUniqueName="[_2015_2016_append_].[transaction count].[All]" allUniqueName="[_2015_2016_append_].[transaction count].[All]" dimensionUniqueName="[_2015_2016_append_]" displayFolder="" count="0" memberValueDatatype="20" unbalanced="0"/>
    <cacheHierarchy uniqueName="[Analytics_mindset_case_studies_IntegrateCo_2015payroll].[Pay_Date]" caption="Pay_Date" attribute="1" time="1" defaultMemberUniqueName="[Analytics_mindset_case_studies_IntegrateCo_2015payroll].[Pay_Date].[All]" allUniqueName="[Analytics_mindset_case_studies_IntegrateCo_2015payroll].[Pay_Date].[All]" dimensionUniqueName="[Analytics_mindset_case_studies_IntegrateCo_2015payroll]" displayFolder="" count="0" memberValueDatatype="7" unbalanced="0"/>
    <cacheHierarchy uniqueName="[Analytics_mindset_case_studies_IntegrateCo_2015payroll].[Payroll_ID]" caption="Payroll_ID" attribute="1" defaultMemberUniqueName="[Analytics_mindset_case_studies_IntegrateCo_2015payroll].[Payroll_ID].[All]" allUniqueName="[Analytics_mindset_case_studies_IntegrateCo_2015payroll].[Payroll_ID].[All]" dimensionUniqueName="[Analytics_mindset_case_studies_IntegrateCo_2015payroll]" displayFolder="" count="0" memberValueDatatype="20" unbalanced="0"/>
    <cacheHierarchy uniqueName="[Analytics_mindset_case_studies_IntegrateCo_2015payroll].[Emp_No]" caption="Emp_No" attribute="1" defaultMemberUniqueName="[Analytics_mindset_case_studies_IntegrateCo_2015payroll].[Emp_No].[All]" allUniqueName="[Analytics_mindset_case_studies_IntegrateCo_2015payroll].[Emp_No].[All]" dimensionUniqueName="[Analytics_mindset_case_studies_IntegrateCo_2015payroll]" displayFolder="" count="0" memberValueDatatype="20" unbalanced="0"/>
    <cacheHierarchy uniqueName="[Analytics_mindset_case_studies_IntegrateCo_2015payroll].[Home_Div]" caption="Home_Div" attribute="1" defaultMemberUniqueName="[Analytics_mindset_case_studies_IntegrateCo_2015payroll].[Home_Div].[All]" allUniqueName="[Analytics_mindset_case_studies_IntegrateCo_2015payroll].[Home_Div].[All]" dimensionUniqueName="[Analytics_mindset_case_studies_IntegrateCo_2015payroll]" displayFolder="" count="0" memberValueDatatype="20" unbalanced="0"/>
    <cacheHierarchy uniqueName="[Analytics_mindset_case_studies_IntegrateCo_2015payroll].[Work_Div]" caption="Work_Div" attribute="1" defaultMemberUniqueName="[Analytics_mindset_case_studies_IntegrateCo_2015payroll].[Work_Div].[All]" allUniqueName="[Analytics_mindset_case_studies_IntegrateCo_2015payroll].[Work_Div].[All]" dimensionUniqueName="[Analytics_mindset_case_studies_IntegrateCo_2015payroll]" displayFolder="" count="0" memberValueDatatype="20" unbalanced="0"/>
    <cacheHierarchy uniqueName="[Analytics_mindset_case_studies_IntegrateCo_2015payroll].[Job]" caption="Job" attribute="1" defaultMemberUniqueName="[Analytics_mindset_case_studies_IntegrateCo_2015payroll].[Job].[All]" allUniqueName="[Analytics_mindset_case_studies_IntegrateCo_2015payroll].[Job].[All]" dimensionUniqueName="[Analytics_mindset_case_studies_IntegrateCo_2015payroll]" displayFolder="" count="0" memberValueDatatype="130" unbalanced="0"/>
    <cacheHierarchy uniqueName="[Analytics_mindset_case_studies_IntegrateCo_2015payroll].[Reg_Hrs]" caption="Reg_Hrs" attribute="1" defaultMemberUniqueName="[Analytics_mindset_case_studies_IntegrateCo_2015payroll].[Reg_Hrs].[All]" allUniqueName="[Analytics_mindset_case_studies_IntegrateCo_2015payroll].[Reg_Hrs].[All]" dimensionUniqueName="[Analytics_mindset_case_studies_IntegrateCo_2015payroll]" displayFolder="" count="0" memberValueDatatype="20" unbalanced="0"/>
    <cacheHierarchy uniqueName="[Analytics_mindset_case_studies_IntegrateCo_2015payroll].[OT_Hrs]" caption="OT_Hrs" attribute="1" defaultMemberUniqueName="[Analytics_mindset_case_studies_IntegrateCo_2015payroll].[OT_Hrs].[All]" allUniqueName="[Analytics_mindset_case_studies_IntegrateCo_2015payroll].[OT_Hrs].[All]" dimensionUniqueName="[Analytics_mindset_case_studies_IntegrateCo_2015payroll]" displayFolder="" count="0" memberValueDatatype="20" unbalanced="0"/>
    <cacheHierarchy uniqueName="[Analytics_mindset_case_studies_IntegrateCo_2015payroll].[Reg_Pay]" caption="Reg_Pay" attribute="1" defaultMemberUniqueName="[Analytics_mindset_case_studies_IntegrateCo_2015payroll].[Reg_Pay].[All]" allUniqueName="[Analytics_mindset_case_studies_IntegrateCo_2015payroll].[Reg_Pay].[All]" dimensionUniqueName="[Analytics_mindset_case_studies_IntegrateCo_2015payroll]" displayFolder="" count="0" memberValueDatatype="20" unbalanced="0"/>
    <cacheHierarchy uniqueName="[Analytics_mindset_case_studies_IntegrateCo_2015payroll].[OT_Pay]" caption="OT_Pay" attribute="1" defaultMemberUniqueName="[Analytics_mindset_case_studies_IntegrateCo_2015payroll].[OT_Pay].[All]" allUniqueName="[Analytics_mindset_case_studies_IntegrateCo_2015payroll].[OT_Pay].[All]" dimensionUniqueName="[Analytics_mindset_case_studies_IntegrateCo_2015payroll]" displayFolder="" count="0" memberValueDatatype="20" unbalanced="0"/>
    <cacheHierarchy uniqueName="[Analytics_mindset_case_studies_IntegrateCo_2015payroll].[Futa]" caption="Futa" attribute="1" defaultMemberUniqueName="[Analytics_mindset_case_studies_IntegrateCo_2015payroll].[Futa].[All]" allUniqueName="[Analytics_mindset_case_studies_IntegrateCo_2015payroll].[Futa].[All]" dimensionUniqueName="[Analytics_mindset_case_studies_IntegrateCo_2015payroll]" displayFolder="" count="0" memberValueDatatype="20" unbalanced="0"/>
    <cacheHierarchy uniqueName="[Analytics_mindset_case_studies_IntegrateCo_2015payroll].[Suta]" caption="Suta" attribute="1" defaultMemberUniqueName="[Analytics_mindset_case_studies_IntegrateCo_2015payroll].[Suta].[All]" allUniqueName="[Analytics_mindset_case_studies_IntegrateCo_2015payroll].[Suta].[All]" dimensionUniqueName="[Analytics_mindset_case_studies_IntegrateCo_2015payroll]" displayFolder="" count="0" memberValueDatatype="20" unbalanced="0"/>
    <cacheHierarchy uniqueName="[Analytics_mindset_case_studies_IntegrateCo_2015payroll].[Fica_Medc]" caption="Fica_Medc" attribute="1" defaultMemberUniqueName="[Analytics_mindset_case_studies_IntegrateCo_2015payroll].[Fica_Medc].[All]" allUniqueName="[Analytics_mindset_case_studies_IntegrateCo_2015payroll].[Fica_Medc].[All]" dimensionUniqueName="[Analytics_mindset_case_studies_IntegrateCo_2015payroll]" displayFolder="" count="0" memberValueDatatype="20" unbalanced="0"/>
    <cacheHierarchy uniqueName="[Analytics_mindset_case_studies_IntegrateCo_2015payroll].[Work_Comp]" caption="Work_Comp" attribute="1" defaultMemberUniqueName="[Analytics_mindset_case_studies_IntegrateCo_2015payroll].[Work_Comp].[All]" allUniqueName="[Analytics_mindset_case_studies_IntegrateCo_2015payroll].[Work_Comp].[All]" dimensionUniqueName="[Analytics_mindset_case_studies_IntegrateCo_2015payroll]" displayFolder="" count="0" memberValueDatatype="20" unbalanced="0"/>
    <cacheHierarchy uniqueName="[Analytics_mindset_case_studies_IntegrateCo_2015payroll].[Emp_Name]" caption="Emp_Name" attribute="1" defaultMemberUniqueName="[Analytics_mindset_case_studies_IntegrateCo_2015payroll].[Emp_Name].[All]" allUniqueName="[Analytics_mindset_case_studies_IntegrateCo_2015payroll].[Emp_Name].[All]" dimensionUniqueName="[Analytics_mindset_case_studies_IntegrateCo_2015payroll]" displayFolder="" count="0" memberValueDatatype="130" unbalanced="0"/>
    <cacheHierarchy uniqueName="[Analytics_mindset_case_studies_IntegrateCo_2015payroll].[Gross_Wages]" caption="Gross_Wages" attribute="1" defaultMemberUniqueName="[Analytics_mindset_case_studies_IntegrateCo_2015payroll].[Gross_Wages].[All]" allUniqueName="[Analytics_mindset_case_studies_IntegrateCo_2015payroll].[Gross_Wages].[All]" dimensionUniqueName="[Analytics_mindset_case_studies_IntegrateCo_2015payroll]" displayFolder="" count="0" memberValueDatatype="20" unbalanced="0"/>
    <cacheHierarchy uniqueName="[Analytics_mindset_case_studies_IntegrateCo_2015payroll].[Job_Code]" caption="Job_Code" attribute="1" defaultMemberUniqueName="[Analytics_mindset_case_studies_IntegrateCo_2015payroll].[Job_Code].[All]" allUniqueName="[Analytics_mindset_case_studies_IntegrateCo_2015payroll].[Job_Code].[All]" dimensionUniqueName="[Analytics_mindset_case_studies_IntegrateCo_2015payroll]" displayFolder="" count="2" memberValueDatatype="130" unbalanced="0">
      <fieldsUsage count="2">
        <fieldUsage x="-1"/>
        <fieldUsage x="0"/>
      </fieldsUsage>
    </cacheHierarchy>
    <cacheHierarchy uniqueName="[Analytics_mindset_case_studies_IntegrateCo_2015payroll].[Job_description]" caption="Job_description" attribute="1" defaultMemberUniqueName="[Analytics_mindset_case_studies_IntegrateCo_2015payroll].[Job_description].[All]" allUniqueName="[Analytics_mindset_case_studies_IntegrateCo_2015payroll].[Job_description].[All]" dimensionUniqueName="[Analytics_mindset_case_studies_IntegrateCo_2015payroll]" displayFolder="" count="2" memberValueDatatype="130" unbalanced="0">
      <fieldsUsage count="2">
        <fieldUsage x="-1"/>
        <fieldUsage x="3"/>
      </fieldsUsage>
    </cacheHierarchy>
    <cacheHierarchy uniqueName="[Analytics_mindset_case_studies_IntegrateCo_2015payroll].[Pay_Date (Month)]" caption="Pay_Date (Month)" attribute="1" defaultMemberUniqueName="[Analytics_mindset_case_studies_IntegrateCo_2015payroll].[Pay_Date (Month)].[All]" allUniqueName="[Analytics_mindset_case_studies_IntegrateCo_2015payroll].[Pay_Date (Month)].[All]" dimensionUniqueName="[Analytics_mindset_case_studies_IntegrateCo_2015payroll]" displayFolder="" count="0" memberValueDatatype="130" unbalanced="0"/>
    <cacheHierarchy uniqueName="[Analytics_mindset_case_studies_IntegrateCo_2015payroll].[Pay_Date (Month Index)]" caption="Pay_Date (Month Index)" attribute="1" defaultMemberUniqueName="[Analytics_mindset_case_studies_IntegrateCo_2015payroll].[Pay_Date (Month Index)].[All]" allUniqueName="[Analytics_mindset_case_studies_IntegrateCo_2015payroll].[Pay_Date (Month Index)].[All]" dimensionUniqueName="[Analytics_mindset_case_studies_IntegrateCo_2015payroll]" displayFolder="" count="0" memberValueDatatype="20" unbalanced="0" hidden="1"/>
    <cacheHierarchy uniqueName="[Measures].[__XL_Count _2015_2016_append_]" caption="__XL_Count _2015_2016_append_" measure="1" displayFolder="" measureGroup="_2015_2016_append_" count="0" hidden="1"/>
    <cacheHierarchy uniqueName="[Measures].[__XL_Count Analytics_mindset_case_studies_IntegrateCo_2015payroll]" caption="__XL_Count Analytics_mindset_case_studies_IntegrateCo_2015payroll" measure="1" displayFolder="" measureGroup="Analytics_mindset_case_studies_IntegrateCo_2015payroll" count="0" hidden="1"/>
    <cacheHierarchy uniqueName="[Measures].[__No measures defined]" caption="__No measures defined" measure="1" displayFolder="" count="0" hidden="1"/>
    <cacheHierarchy uniqueName="[Measures].[Count of Emp_Name]" caption="Count of Emp_Name" measure="1" displayFolder="" measureGroup="_2015_2016_append_" count="0" hidden="1">
      <extLst>
        <ext xmlns:x15="http://schemas.microsoft.com/office/spreadsheetml/2010/11/main" uri="{B97F6D7D-B522-45F9-BDA1-12C45D357490}">
          <x15:cacheHierarchy aggregatedColumn="2"/>
        </ext>
      </extLst>
    </cacheHierarchy>
    <cacheHierarchy uniqueName="[Measures].[Sum of Gross_Wages]" caption="Sum of Gross_Wages" measure="1" displayFolder="" measureGroup="_2015_2016_append_" count="0" hidden="1">
      <extLst>
        <ext xmlns:x15="http://schemas.microsoft.com/office/spreadsheetml/2010/11/main" uri="{B97F6D7D-B522-45F9-BDA1-12C45D357490}">
          <x15:cacheHierarchy aggregatedColumn="5"/>
        </ext>
      </extLst>
    </cacheHierarchy>
    <cacheHierarchy uniqueName="[Measures].[Average of Gross_Wages]" caption="Average of Gross_Wages" measure="1" displayFolder="" measureGroup="_2015_2016_append_" count="0" hidden="1">
      <extLst>
        <ext xmlns:x15="http://schemas.microsoft.com/office/spreadsheetml/2010/11/main" uri="{B97F6D7D-B522-45F9-BDA1-12C45D357490}">
          <x15:cacheHierarchy aggregatedColumn="5"/>
        </ext>
      </extLst>
    </cacheHierarchy>
    <cacheHierarchy uniqueName="[Measures].[Sum of OT_Hrs]" caption="Sum of OT_Hrs" measure="1" displayFolder="" measureGroup="_2015_2016_append_" count="0" hidden="1">
      <extLst>
        <ext xmlns:x15="http://schemas.microsoft.com/office/spreadsheetml/2010/11/main" uri="{B97F6D7D-B522-45F9-BDA1-12C45D357490}">
          <x15:cacheHierarchy aggregatedColumn="4"/>
        </ext>
      </extLst>
    </cacheHierarchy>
    <cacheHierarchy uniqueName="[Measures].[Sum of Reg_Hrs]" caption="Sum of Reg_Hrs" measure="1" displayFolder="" measureGroup="_2015_2016_append_" count="0" hidden="1">
      <extLst>
        <ext xmlns:x15="http://schemas.microsoft.com/office/spreadsheetml/2010/11/main" uri="{B97F6D7D-B522-45F9-BDA1-12C45D357490}">
          <x15:cacheHierarchy aggregatedColumn="3"/>
        </ext>
      </extLst>
    </cacheHierarchy>
    <cacheHierarchy uniqueName="[Measures].[Sum of Fica_Medc]" caption="Sum of Fica_Medc" measure="1" displayFolder="" measureGroup="_2015_2016_append_" count="0" hidden="1">
      <extLst>
        <ext xmlns:x15="http://schemas.microsoft.com/office/spreadsheetml/2010/11/main" uri="{B97F6D7D-B522-45F9-BDA1-12C45D357490}">
          <x15:cacheHierarchy aggregatedColumn="6"/>
        </ext>
      </extLst>
    </cacheHierarchy>
    <cacheHierarchy uniqueName="[Measures].[Sum of Futa]" caption="Sum of Futa" measure="1" displayFolder="" measureGroup="_2015_2016_append_" count="0" hidden="1">
      <extLst>
        <ext xmlns:x15="http://schemas.microsoft.com/office/spreadsheetml/2010/11/main" uri="{B97F6D7D-B522-45F9-BDA1-12C45D357490}">
          <x15:cacheHierarchy aggregatedColumn="7"/>
        </ext>
      </extLst>
    </cacheHierarchy>
    <cacheHierarchy uniqueName="[Measures].[Sum of Suta]" caption="Sum of Suta" measure="1" displayFolder="" measureGroup="_2015_2016_append_" count="0" hidden="1">
      <extLst>
        <ext xmlns:x15="http://schemas.microsoft.com/office/spreadsheetml/2010/11/main" uri="{B97F6D7D-B522-45F9-BDA1-12C45D357490}">
          <x15:cacheHierarchy aggregatedColumn="8"/>
        </ext>
      </extLst>
    </cacheHierarchy>
    <cacheHierarchy uniqueName="[Measures].[Sum of Work_Comp]" caption="Sum of Work_Comp" measure="1" displayFolder="" measureGroup="_2015_2016_append_" count="0" hidden="1">
      <extLst>
        <ext xmlns:x15="http://schemas.microsoft.com/office/spreadsheetml/2010/11/main" uri="{B97F6D7D-B522-45F9-BDA1-12C45D357490}">
          <x15:cacheHierarchy aggregatedColumn="9"/>
        </ext>
      </extLst>
    </cacheHierarchy>
    <cacheHierarchy uniqueName="[Measures].[Sum of Total_Hours]" caption="Sum of Total_Hours" measure="1" displayFolder="" measureGroup="_2015_2016_append_" count="0" hidden="1">
      <extLst>
        <ext xmlns:x15="http://schemas.microsoft.com/office/spreadsheetml/2010/11/main" uri="{B97F6D7D-B522-45F9-BDA1-12C45D357490}">
          <x15:cacheHierarchy aggregatedColumn="15"/>
        </ext>
      </extLst>
    </cacheHierarchy>
    <cacheHierarchy uniqueName="[Measures].[Sum of OT_Pay 2]" caption="Sum of OT_Pay 2" measure="1" displayFolder="" measureGroup="Analytics_mindset_case_studies_IntegrateCo_2015payroll"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OT_Hrs 2]" caption="Sum of OT_Hrs 2" measure="1" displayFolder="" measureGroup="Analytics_mindset_case_studies_IntegrateCo_2015payroll"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Emp_No]" caption="Sum of Emp_No" measure="1" displayFolder="" measureGroup="_2015_2016_append_" count="0" hidden="1">
      <extLst>
        <ext xmlns:x15="http://schemas.microsoft.com/office/spreadsheetml/2010/11/main" uri="{B97F6D7D-B522-45F9-BDA1-12C45D357490}">
          <x15:cacheHierarchy aggregatedColumn="0"/>
        </ext>
      </extLst>
    </cacheHierarchy>
    <cacheHierarchy uniqueName="[Measures].[Count of Emp_No]" caption="Count of Emp_No" measure="1" displayFolder="" measureGroup="_2015_2016_append_" count="0" hidden="1">
      <extLst>
        <ext xmlns:x15="http://schemas.microsoft.com/office/spreadsheetml/2010/11/main" uri="{B97F6D7D-B522-45F9-BDA1-12C45D357490}">
          <x15:cacheHierarchy aggregatedColumn="0"/>
        </ext>
      </extLst>
    </cacheHierarchy>
    <cacheHierarchy uniqueName="[Measures].[Sum of transaction count]" caption="Sum of transaction count" measure="1" displayFolder="" measureGroup="_2015_2016_append_" count="0" hidden="1">
      <extLst>
        <ext xmlns:x15="http://schemas.microsoft.com/office/spreadsheetml/2010/11/main" uri="{B97F6D7D-B522-45F9-BDA1-12C45D357490}">
          <x15:cacheHierarchy aggregatedColumn="16"/>
        </ext>
      </extLst>
    </cacheHierarchy>
    <cacheHierarchy uniqueName="[Measures].[Sum of Reg_Hrs 2]" caption="Sum of Reg_Hrs 2" measure="1" displayFolder="" measureGroup="Analytics_mindset_case_studies_IntegrateCo_2015payroll" count="0" hidden="1">
      <extLst>
        <ext xmlns:x15="http://schemas.microsoft.com/office/spreadsheetml/2010/11/main" uri="{B97F6D7D-B522-45F9-BDA1-12C45D357490}">
          <x15:cacheHierarchy aggregatedColumn="23"/>
        </ext>
      </extLst>
    </cacheHierarchy>
    <cacheHierarchy uniqueName="[Measures].[Sum of Gross_Wages 2]" caption="Sum of Gross_Wages 2" measure="1" displayFolder="" measureGroup="Analytics_mindset_case_studies_IntegrateCo_2015payroll" count="0" hidden="1">
      <extLst>
        <ext xmlns:x15="http://schemas.microsoft.com/office/spreadsheetml/2010/11/main" uri="{B97F6D7D-B522-45F9-BDA1-12C45D357490}">
          <x15:cacheHierarchy aggregatedColumn="32"/>
        </ext>
      </extLst>
    </cacheHierarchy>
  </cacheHierarchies>
  <kpis count="0"/>
  <dimensions count="3">
    <dimension name="_2015_2016_append_" uniqueName="[_2015_2016_append_]" caption="_2015_2016_append_"/>
    <dimension name="Analytics_mindset_case_studies_IntegrateCo_2015payroll" uniqueName="[Analytics_mindset_case_studies_IntegrateCo_2015payroll]" caption="Analytics_mindset_case_studies_IntegrateCo_2015payroll"/>
    <dimension measure="1" name="Measures" uniqueName="[Measures]" caption="Measures"/>
  </dimensions>
  <measureGroups count="2">
    <measureGroup name="_2015_2016_append_" caption="_2015_2016_append_"/>
    <measureGroup name="Analytics_mindset_case_studies_IntegrateCo_2015payroll" caption="Analytics_mindset_case_studies_IntegrateCo_2015payroll"/>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yi Zhong" refreshedDate="46118.608677546297" backgroundQuery="1" createdVersion="8" refreshedVersion="8" minRefreshableVersion="3" recordCount="0" supportSubquery="1" supportAdvancedDrill="1" xr:uid="{FA85A7AD-AC7F-435A-9762-B6148AB0107A}">
  <cacheSource type="external" connectionId="8"/>
  <cacheFields count="4">
    <cacheField name="[Analytics_mindset_case_studies_IntegrateCo_2015payroll].[Emp_Name].[Emp_Name]" caption="Emp_Name" numFmtId="0" hierarchy="31" level="1">
      <sharedItems count="18">
        <s v="Cindy Lunt"/>
        <s v="Clarence Padilla"/>
        <s v="Deborah Bennett"/>
        <s v="Elisa Warren"/>
        <s v="Jo Manning"/>
        <s v="Kenny Robertson"/>
        <s v="Lynn Perkins"/>
        <s v="Marc Wallace"/>
        <s v="Marcia Neal"/>
        <s v="Maryann Cohen"/>
        <s v="Nettie Stevens"/>
        <s v="Norman Ruiz"/>
        <s v="Preston Robinson"/>
        <s v="Sally Bailey"/>
        <s v="Shirley Parker"/>
        <s v="Stanley Peterson"/>
        <s v="Sue Riley"/>
        <s v="Tommy Graves"/>
      </sharedItems>
    </cacheField>
    <cacheField name="[Measures].[Sum of OT_Pay 2]" caption="Sum of OT_Pay 2" numFmtId="0" hierarchy="50" level="32767"/>
    <cacheField name="[Measures].[Sum of OT_Hrs 2]" caption="Sum of OT_Hrs 2" numFmtId="0" hierarchy="51" level="32767"/>
    <cacheField name="[Analytics_mindset_case_studies_IntegrateCo_2015payroll].[OT_Hrs].[OT_Hrs]" caption="OT_Hrs" numFmtId="0" hierarchy="24" level="1">
      <sharedItems containsSemiMixedTypes="0" containsNonDate="0" containsString="0"/>
    </cacheField>
  </cacheFields>
  <cacheHierarchies count="57">
    <cacheHierarchy uniqueName="[_2015_2016_append_].[Emp_No]" caption="Emp_No" attribute="1" defaultMemberUniqueName="[_2015_2016_append_].[Emp_No].[All]" allUniqueName="[_2015_2016_append_].[Emp_No].[All]" dimensionUniqueName="[_2015_2016_append_]" displayFolder="" count="0" memberValueDatatype="20" unbalanced="0"/>
    <cacheHierarchy uniqueName="[_2015_2016_append_].[Job]" caption="Job" attribute="1" defaultMemberUniqueName="[_2015_2016_append_].[Job].[All]" allUniqueName="[_2015_2016_append_].[Job].[All]" dimensionUniqueName="[_2015_2016_append_]" displayFolder="" count="0" memberValueDatatype="130" unbalanced="0"/>
    <cacheHierarchy uniqueName="[_2015_2016_append_].[Emp_Name]" caption="Emp_Name" attribute="1" defaultMemberUniqueName="[_2015_2016_append_].[Emp_Name].[All]" allUniqueName="[_2015_2016_append_].[Emp_Name].[All]" dimensionUniqueName="[_2015_2016_append_]" displayFolder="" count="0" memberValueDatatype="130" unbalanced="0"/>
    <cacheHierarchy uniqueName="[_2015_2016_append_].[Reg_Hrs]" caption="Reg_Hrs" attribute="1" defaultMemberUniqueName="[_2015_2016_append_].[Reg_Hrs].[All]" allUniqueName="[_2015_2016_append_].[Reg_Hrs].[All]" dimensionUniqueName="[_2015_2016_append_]" displayFolder="" count="0" memberValueDatatype="20" unbalanced="0"/>
    <cacheHierarchy uniqueName="[_2015_2016_append_].[OT_Hrs]" caption="OT_Hrs" attribute="1" defaultMemberUniqueName="[_2015_2016_append_].[OT_Hrs].[All]" allUniqueName="[_2015_2016_append_].[OT_Hrs].[All]" dimensionUniqueName="[_2015_2016_append_]" displayFolder="" count="0" memberValueDatatype="20" unbalanced="0"/>
    <cacheHierarchy uniqueName="[_2015_2016_append_].[Gross_Wages]" caption="Gross_Wages" attribute="1" defaultMemberUniqueName="[_2015_2016_append_].[Gross_Wages].[All]" allUniqueName="[_2015_2016_append_].[Gross_Wages].[All]" dimensionUniqueName="[_2015_2016_append_]" displayFolder="" count="0" memberValueDatatype="20" unbalanced="0"/>
    <cacheHierarchy uniqueName="[_2015_2016_append_].[Fica_Medc]" caption="Fica_Medc" attribute="1" defaultMemberUniqueName="[_2015_2016_append_].[Fica_Medc].[All]" allUniqueName="[_2015_2016_append_].[Fica_Medc].[All]" dimensionUniqueName="[_2015_2016_append_]" displayFolder="" count="0" memberValueDatatype="20" unbalanced="0"/>
    <cacheHierarchy uniqueName="[_2015_2016_append_].[Futa]" caption="Futa" attribute="1" defaultMemberUniqueName="[_2015_2016_append_].[Futa].[All]" allUniqueName="[_2015_2016_append_].[Futa].[All]" dimensionUniqueName="[_2015_2016_append_]" displayFolder="" count="0" memberValueDatatype="20" unbalanced="0"/>
    <cacheHierarchy uniqueName="[_2015_2016_append_].[Suta]" caption="Suta" attribute="1" defaultMemberUniqueName="[_2015_2016_append_].[Suta].[All]" allUniqueName="[_2015_2016_append_].[Suta].[All]" dimensionUniqueName="[_2015_2016_append_]" displayFolder="" count="0" memberValueDatatype="20" unbalanced="0"/>
    <cacheHierarchy uniqueName="[_2015_2016_append_].[Work_Comp]" caption="Work_Comp" attribute="1" defaultMemberUniqueName="[_2015_2016_append_].[Work_Comp].[All]" allUniqueName="[_2015_2016_append_].[Work_Comp].[All]" dimensionUniqueName="[_2015_2016_append_]" displayFolder="" count="0" memberValueDatatype="20" unbalanced="0"/>
    <cacheHierarchy uniqueName="[_2015_2016_append_].[YEAR]" caption="YEAR" attribute="1" defaultMemberUniqueName="[_2015_2016_append_].[YEAR].[All]" allUniqueName="[_2015_2016_append_].[YEAR].[All]" dimensionUniqueName="[_2015_2016_append_]" displayFolder="" count="0" memberValueDatatype="20" unbalanced="0"/>
    <cacheHierarchy uniqueName="[_2015_2016_append_].[Job_code]" caption="Job_code" attribute="1" defaultMemberUniqueName="[_2015_2016_append_].[Job_code].[All]" allUniqueName="[_2015_2016_append_].[Job_code].[All]" dimensionUniqueName="[_2015_2016_append_]" displayFolder="" count="0" memberValueDatatype="130" unbalanced="0"/>
    <cacheHierarchy uniqueName="[_2015_2016_append_].[Job_description]" caption="Job_description" attribute="1" defaultMemberUniqueName="[_2015_2016_append_].[Job_description].[All]" allUniqueName="[_2015_2016_append_].[Job_description].[All]" dimensionUniqueName="[_2015_2016_append_]" displayFolder="" count="0" memberValueDatatype="130" unbalanced="0"/>
    <cacheHierarchy uniqueName="[_2015_2016_append_].[Department]" caption="Department" attribute="1" defaultMemberUniqueName="[_2015_2016_append_].[Department].[All]" allUniqueName="[_2015_2016_append_].[Department].[All]" dimensionUniqueName="[_2015_2016_append_]" displayFolder="" count="0" memberValueDatatype="130" unbalanced="0"/>
    <cacheHierarchy uniqueName="[_2015_2016_append_].[Location]" caption="Location" attribute="1" defaultMemberUniqueName="[_2015_2016_append_].[Location].[All]" allUniqueName="[_2015_2016_append_].[Location].[All]" dimensionUniqueName="[_2015_2016_append_]" displayFolder="" count="0" memberValueDatatype="130" unbalanced="0"/>
    <cacheHierarchy uniqueName="[_2015_2016_append_].[Total_Hours]" caption="Total_Hours" attribute="1" defaultMemberUniqueName="[_2015_2016_append_].[Total_Hours].[All]" allUniqueName="[_2015_2016_append_].[Total_Hours].[All]" dimensionUniqueName="[_2015_2016_append_]" displayFolder="" count="0" memberValueDatatype="20" unbalanced="0"/>
    <cacheHierarchy uniqueName="[_2015_2016_append_].[transaction count]" caption="transaction count" attribute="1" defaultMemberUniqueName="[_2015_2016_append_].[transaction count].[All]" allUniqueName="[_2015_2016_append_].[transaction count].[All]" dimensionUniqueName="[_2015_2016_append_]" displayFolder="" count="0" memberValueDatatype="20" unbalanced="0"/>
    <cacheHierarchy uniqueName="[Analytics_mindset_case_studies_IntegrateCo_2015payroll].[Pay_Date]" caption="Pay_Date" attribute="1" time="1" defaultMemberUniqueName="[Analytics_mindset_case_studies_IntegrateCo_2015payroll].[Pay_Date].[All]" allUniqueName="[Analytics_mindset_case_studies_IntegrateCo_2015payroll].[Pay_Date].[All]" dimensionUniqueName="[Analytics_mindset_case_studies_IntegrateCo_2015payroll]" displayFolder="" count="0" memberValueDatatype="7" unbalanced="0"/>
    <cacheHierarchy uniqueName="[Analytics_mindset_case_studies_IntegrateCo_2015payroll].[Payroll_ID]" caption="Payroll_ID" attribute="1" defaultMemberUniqueName="[Analytics_mindset_case_studies_IntegrateCo_2015payroll].[Payroll_ID].[All]" allUniqueName="[Analytics_mindset_case_studies_IntegrateCo_2015payroll].[Payroll_ID].[All]" dimensionUniqueName="[Analytics_mindset_case_studies_IntegrateCo_2015payroll]" displayFolder="" count="0" memberValueDatatype="20" unbalanced="0"/>
    <cacheHierarchy uniqueName="[Analytics_mindset_case_studies_IntegrateCo_2015payroll].[Emp_No]" caption="Emp_No" attribute="1" defaultMemberUniqueName="[Analytics_mindset_case_studies_IntegrateCo_2015payroll].[Emp_No].[All]" allUniqueName="[Analytics_mindset_case_studies_IntegrateCo_2015payroll].[Emp_No].[All]" dimensionUniqueName="[Analytics_mindset_case_studies_IntegrateCo_2015payroll]" displayFolder="" count="0" memberValueDatatype="20" unbalanced="0"/>
    <cacheHierarchy uniqueName="[Analytics_mindset_case_studies_IntegrateCo_2015payroll].[Home_Div]" caption="Home_Div" attribute="1" defaultMemberUniqueName="[Analytics_mindset_case_studies_IntegrateCo_2015payroll].[Home_Div].[All]" allUniqueName="[Analytics_mindset_case_studies_IntegrateCo_2015payroll].[Home_Div].[All]" dimensionUniqueName="[Analytics_mindset_case_studies_IntegrateCo_2015payroll]" displayFolder="" count="0" memberValueDatatype="20" unbalanced="0"/>
    <cacheHierarchy uniqueName="[Analytics_mindset_case_studies_IntegrateCo_2015payroll].[Work_Div]" caption="Work_Div" attribute="1" defaultMemberUniqueName="[Analytics_mindset_case_studies_IntegrateCo_2015payroll].[Work_Div].[All]" allUniqueName="[Analytics_mindset_case_studies_IntegrateCo_2015payroll].[Work_Div].[All]" dimensionUniqueName="[Analytics_mindset_case_studies_IntegrateCo_2015payroll]" displayFolder="" count="0" memberValueDatatype="20" unbalanced="0"/>
    <cacheHierarchy uniqueName="[Analytics_mindset_case_studies_IntegrateCo_2015payroll].[Job]" caption="Job" attribute="1" defaultMemberUniqueName="[Analytics_mindset_case_studies_IntegrateCo_2015payroll].[Job].[All]" allUniqueName="[Analytics_mindset_case_studies_IntegrateCo_2015payroll].[Job].[All]" dimensionUniqueName="[Analytics_mindset_case_studies_IntegrateCo_2015payroll]" displayFolder="" count="0" memberValueDatatype="130" unbalanced="0"/>
    <cacheHierarchy uniqueName="[Analytics_mindset_case_studies_IntegrateCo_2015payroll].[Reg_Hrs]" caption="Reg_Hrs" attribute="1" defaultMemberUniqueName="[Analytics_mindset_case_studies_IntegrateCo_2015payroll].[Reg_Hrs].[All]" allUniqueName="[Analytics_mindset_case_studies_IntegrateCo_2015payroll].[Reg_Hrs].[All]" dimensionUniqueName="[Analytics_mindset_case_studies_IntegrateCo_2015payroll]" displayFolder="" count="0" memberValueDatatype="20" unbalanced="0"/>
    <cacheHierarchy uniqueName="[Analytics_mindset_case_studies_IntegrateCo_2015payroll].[OT_Hrs]" caption="OT_Hrs" attribute="1" defaultMemberUniqueName="[Analytics_mindset_case_studies_IntegrateCo_2015payroll].[OT_Hrs].[All]" allUniqueName="[Analytics_mindset_case_studies_IntegrateCo_2015payroll].[OT_Hrs].[All]" dimensionUniqueName="[Analytics_mindset_case_studies_IntegrateCo_2015payroll]" displayFolder="" count="2" memberValueDatatype="20" unbalanced="0">
      <fieldsUsage count="2">
        <fieldUsage x="-1"/>
        <fieldUsage x="3"/>
      </fieldsUsage>
    </cacheHierarchy>
    <cacheHierarchy uniqueName="[Analytics_mindset_case_studies_IntegrateCo_2015payroll].[Reg_Pay]" caption="Reg_Pay" attribute="1" defaultMemberUniqueName="[Analytics_mindset_case_studies_IntegrateCo_2015payroll].[Reg_Pay].[All]" allUniqueName="[Analytics_mindset_case_studies_IntegrateCo_2015payroll].[Reg_Pay].[All]" dimensionUniqueName="[Analytics_mindset_case_studies_IntegrateCo_2015payroll]" displayFolder="" count="0" memberValueDatatype="20" unbalanced="0"/>
    <cacheHierarchy uniqueName="[Analytics_mindset_case_studies_IntegrateCo_2015payroll].[OT_Pay]" caption="OT_Pay" attribute="1" defaultMemberUniqueName="[Analytics_mindset_case_studies_IntegrateCo_2015payroll].[OT_Pay].[All]" allUniqueName="[Analytics_mindset_case_studies_IntegrateCo_2015payroll].[OT_Pay].[All]" dimensionUniqueName="[Analytics_mindset_case_studies_IntegrateCo_2015payroll]" displayFolder="" count="0" memberValueDatatype="20" unbalanced="0"/>
    <cacheHierarchy uniqueName="[Analytics_mindset_case_studies_IntegrateCo_2015payroll].[Futa]" caption="Futa" attribute="1" defaultMemberUniqueName="[Analytics_mindset_case_studies_IntegrateCo_2015payroll].[Futa].[All]" allUniqueName="[Analytics_mindset_case_studies_IntegrateCo_2015payroll].[Futa].[All]" dimensionUniqueName="[Analytics_mindset_case_studies_IntegrateCo_2015payroll]" displayFolder="" count="0" memberValueDatatype="20" unbalanced="0"/>
    <cacheHierarchy uniqueName="[Analytics_mindset_case_studies_IntegrateCo_2015payroll].[Suta]" caption="Suta" attribute="1" defaultMemberUniqueName="[Analytics_mindset_case_studies_IntegrateCo_2015payroll].[Suta].[All]" allUniqueName="[Analytics_mindset_case_studies_IntegrateCo_2015payroll].[Suta].[All]" dimensionUniqueName="[Analytics_mindset_case_studies_IntegrateCo_2015payroll]" displayFolder="" count="0" memberValueDatatype="20" unbalanced="0"/>
    <cacheHierarchy uniqueName="[Analytics_mindset_case_studies_IntegrateCo_2015payroll].[Fica_Medc]" caption="Fica_Medc" attribute="1" defaultMemberUniqueName="[Analytics_mindset_case_studies_IntegrateCo_2015payroll].[Fica_Medc].[All]" allUniqueName="[Analytics_mindset_case_studies_IntegrateCo_2015payroll].[Fica_Medc].[All]" dimensionUniqueName="[Analytics_mindset_case_studies_IntegrateCo_2015payroll]" displayFolder="" count="0" memberValueDatatype="20" unbalanced="0"/>
    <cacheHierarchy uniqueName="[Analytics_mindset_case_studies_IntegrateCo_2015payroll].[Work_Comp]" caption="Work_Comp" attribute="1" defaultMemberUniqueName="[Analytics_mindset_case_studies_IntegrateCo_2015payroll].[Work_Comp].[All]" allUniqueName="[Analytics_mindset_case_studies_IntegrateCo_2015payroll].[Work_Comp].[All]" dimensionUniqueName="[Analytics_mindset_case_studies_IntegrateCo_2015payroll]" displayFolder="" count="0" memberValueDatatype="20" unbalanced="0"/>
    <cacheHierarchy uniqueName="[Analytics_mindset_case_studies_IntegrateCo_2015payroll].[Emp_Name]" caption="Emp_Name" attribute="1" defaultMemberUniqueName="[Analytics_mindset_case_studies_IntegrateCo_2015payroll].[Emp_Name].[All]" allUniqueName="[Analytics_mindset_case_studies_IntegrateCo_2015payroll].[Emp_Name].[All]" dimensionUniqueName="[Analytics_mindset_case_studies_IntegrateCo_2015payroll]" displayFolder="" count="2" memberValueDatatype="130" unbalanced="0">
      <fieldsUsage count="2">
        <fieldUsage x="-1"/>
        <fieldUsage x="0"/>
      </fieldsUsage>
    </cacheHierarchy>
    <cacheHierarchy uniqueName="[Analytics_mindset_case_studies_IntegrateCo_2015payroll].[Gross_Wages]" caption="Gross_Wages" attribute="1" defaultMemberUniqueName="[Analytics_mindset_case_studies_IntegrateCo_2015payroll].[Gross_Wages].[All]" allUniqueName="[Analytics_mindset_case_studies_IntegrateCo_2015payroll].[Gross_Wages].[All]" dimensionUniqueName="[Analytics_mindset_case_studies_IntegrateCo_2015payroll]" displayFolder="" count="0" memberValueDatatype="20" unbalanced="0"/>
    <cacheHierarchy uniqueName="[Analytics_mindset_case_studies_IntegrateCo_2015payroll].[Job_Code]" caption="Job_Code" attribute="1" defaultMemberUniqueName="[Analytics_mindset_case_studies_IntegrateCo_2015payroll].[Job_Code].[All]" allUniqueName="[Analytics_mindset_case_studies_IntegrateCo_2015payroll].[Job_Code].[All]" dimensionUniqueName="[Analytics_mindset_case_studies_IntegrateCo_2015payroll]" displayFolder="" count="0" memberValueDatatype="130" unbalanced="0"/>
    <cacheHierarchy uniqueName="[Analytics_mindset_case_studies_IntegrateCo_2015payroll].[Job_description]" caption="Job_description" attribute="1" defaultMemberUniqueName="[Analytics_mindset_case_studies_IntegrateCo_2015payroll].[Job_description].[All]" allUniqueName="[Analytics_mindset_case_studies_IntegrateCo_2015payroll].[Job_description].[All]" dimensionUniqueName="[Analytics_mindset_case_studies_IntegrateCo_2015payroll]" displayFolder="" count="0" memberValueDatatype="130" unbalanced="0"/>
    <cacheHierarchy uniqueName="[Analytics_mindset_case_studies_IntegrateCo_2015payroll].[Pay_Date (Month)]" caption="Pay_Date (Month)" attribute="1" defaultMemberUniqueName="[Analytics_mindset_case_studies_IntegrateCo_2015payroll].[Pay_Date (Month)].[All]" allUniqueName="[Analytics_mindset_case_studies_IntegrateCo_2015payroll].[Pay_Date (Month)].[All]" dimensionUniqueName="[Analytics_mindset_case_studies_IntegrateCo_2015payroll]" displayFolder="" count="0" memberValueDatatype="130" unbalanced="0"/>
    <cacheHierarchy uniqueName="[Analytics_mindset_case_studies_IntegrateCo_2015payroll].[Pay_Date (Month Index)]" caption="Pay_Date (Month Index)" attribute="1" defaultMemberUniqueName="[Analytics_mindset_case_studies_IntegrateCo_2015payroll].[Pay_Date (Month Index)].[All]" allUniqueName="[Analytics_mindset_case_studies_IntegrateCo_2015payroll].[Pay_Date (Month Index)].[All]" dimensionUniqueName="[Analytics_mindset_case_studies_IntegrateCo_2015payroll]" displayFolder="" count="0" memberValueDatatype="20" unbalanced="0" hidden="1"/>
    <cacheHierarchy uniqueName="[Measures].[__XL_Count _2015_2016_append_]" caption="__XL_Count _2015_2016_append_" measure="1" displayFolder="" measureGroup="_2015_2016_append_" count="0" hidden="1"/>
    <cacheHierarchy uniqueName="[Measures].[__XL_Count Analytics_mindset_case_studies_IntegrateCo_2015payroll]" caption="__XL_Count Analytics_mindset_case_studies_IntegrateCo_2015payroll" measure="1" displayFolder="" measureGroup="Analytics_mindset_case_studies_IntegrateCo_2015payroll" count="0" hidden="1"/>
    <cacheHierarchy uniqueName="[Measures].[__No measures defined]" caption="__No measures defined" measure="1" displayFolder="" count="0" hidden="1"/>
    <cacheHierarchy uniqueName="[Measures].[Count of Emp_Name]" caption="Count of Emp_Name" measure="1" displayFolder="" measureGroup="_2015_2016_append_" count="0" hidden="1">
      <extLst>
        <ext xmlns:x15="http://schemas.microsoft.com/office/spreadsheetml/2010/11/main" uri="{B97F6D7D-B522-45F9-BDA1-12C45D357490}">
          <x15:cacheHierarchy aggregatedColumn="2"/>
        </ext>
      </extLst>
    </cacheHierarchy>
    <cacheHierarchy uniqueName="[Measures].[Sum of Gross_Wages]" caption="Sum of Gross_Wages" measure="1" displayFolder="" measureGroup="_2015_2016_append_" count="0" hidden="1">
      <extLst>
        <ext xmlns:x15="http://schemas.microsoft.com/office/spreadsheetml/2010/11/main" uri="{B97F6D7D-B522-45F9-BDA1-12C45D357490}">
          <x15:cacheHierarchy aggregatedColumn="5"/>
        </ext>
      </extLst>
    </cacheHierarchy>
    <cacheHierarchy uniqueName="[Measures].[Average of Gross_Wages]" caption="Average of Gross_Wages" measure="1" displayFolder="" measureGroup="_2015_2016_append_" count="0" hidden="1">
      <extLst>
        <ext xmlns:x15="http://schemas.microsoft.com/office/spreadsheetml/2010/11/main" uri="{B97F6D7D-B522-45F9-BDA1-12C45D357490}">
          <x15:cacheHierarchy aggregatedColumn="5"/>
        </ext>
      </extLst>
    </cacheHierarchy>
    <cacheHierarchy uniqueName="[Measures].[Sum of OT_Hrs]" caption="Sum of OT_Hrs" measure="1" displayFolder="" measureGroup="_2015_2016_append_" count="0" hidden="1">
      <extLst>
        <ext xmlns:x15="http://schemas.microsoft.com/office/spreadsheetml/2010/11/main" uri="{B97F6D7D-B522-45F9-BDA1-12C45D357490}">
          <x15:cacheHierarchy aggregatedColumn="4"/>
        </ext>
      </extLst>
    </cacheHierarchy>
    <cacheHierarchy uniqueName="[Measures].[Sum of Reg_Hrs]" caption="Sum of Reg_Hrs" measure="1" displayFolder="" measureGroup="_2015_2016_append_" count="0" hidden="1">
      <extLst>
        <ext xmlns:x15="http://schemas.microsoft.com/office/spreadsheetml/2010/11/main" uri="{B97F6D7D-B522-45F9-BDA1-12C45D357490}">
          <x15:cacheHierarchy aggregatedColumn="3"/>
        </ext>
      </extLst>
    </cacheHierarchy>
    <cacheHierarchy uniqueName="[Measures].[Sum of Fica_Medc]" caption="Sum of Fica_Medc" measure="1" displayFolder="" measureGroup="_2015_2016_append_" count="0" hidden="1">
      <extLst>
        <ext xmlns:x15="http://schemas.microsoft.com/office/spreadsheetml/2010/11/main" uri="{B97F6D7D-B522-45F9-BDA1-12C45D357490}">
          <x15:cacheHierarchy aggregatedColumn="6"/>
        </ext>
      </extLst>
    </cacheHierarchy>
    <cacheHierarchy uniqueName="[Measures].[Sum of Futa]" caption="Sum of Futa" measure="1" displayFolder="" measureGroup="_2015_2016_append_" count="0" hidden="1">
      <extLst>
        <ext xmlns:x15="http://schemas.microsoft.com/office/spreadsheetml/2010/11/main" uri="{B97F6D7D-B522-45F9-BDA1-12C45D357490}">
          <x15:cacheHierarchy aggregatedColumn="7"/>
        </ext>
      </extLst>
    </cacheHierarchy>
    <cacheHierarchy uniqueName="[Measures].[Sum of Suta]" caption="Sum of Suta" measure="1" displayFolder="" measureGroup="_2015_2016_append_" count="0" hidden="1">
      <extLst>
        <ext xmlns:x15="http://schemas.microsoft.com/office/spreadsheetml/2010/11/main" uri="{B97F6D7D-B522-45F9-BDA1-12C45D357490}">
          <x15:cacheHierarchy aggregatedColumn="8"/>
        </ext>
      </extLst>
    </cacheHierarchy>
    <cacheHierarchy uniqueName="[Measures].[Sum of Work_Comp]" caption="Sum of Work_Comp" measure="1" displayFolder="" measureGroup="_2015_2016_append_" count="0" hidden="1">
      <extLst>
        <ext xmlns:x15="http://schemas.microsoft.com/office/spreadsheetml/2010/11/main" uri="{B97F6D7D-B522-45F9-BDA1-12C45D357490}">
          <x15:cacheHierarchy aggregatedColumn="9"/>
        </ext>
      </extLst>
    </cacheHierarchy>
    <cacheHierarchy uniqueName="[Measures].[Sum of Total_Hours]" caption="Sum of Total_Hours" measure="1" displayFolder="" measureGroup="_2015_2016_append_" count="0" hidden="1">
      <extLst>
        <ext xmlns:x15="http://schemas.microsoft.com/office/spreadsheetml/2010/11/main" uri="{B97F6D7D-B522-45F9-BDA1-12C45D357490}">
          <x15:cacheHierarchy aggregatedColumn="15"/>
        </ext>
      </extLst>
    </cacheHierarchy>
    <cacheHierarchy uniqueName="[Measures].[Sum of OT_Pay 2]" caption="Sum of OT_Pay 2" measure="1" displayFolder="" measureGroup="Analytics_mindset_case_studies_IntegrateCo_2015payroll"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OT_Hrs 2]" caption="Sum of OT_Hrs 2" measure="1" displayFolder="" measureGroup="Analytics_mindset_case_studies_IntegrateCo_2015payroll"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Emp_No]" caption="Sum of Emp_No" measure="1" displayFolder="" measureGroup="_2015_2016_append_" count="0" hidden="1">
      <extLst>
        <ext xmlns:x15="http://schemas.microsoft.com/office/spreadsheetml/2010/11/main" uri="{B97F6D7D-B522-45F9-BDA1-12C45D357490}">
          <x15:cacheHierarchy aggregatedColumn="0"/>
        </ext>
      </extLst>
    </cacheHierarchy>
    <cacheHierarchy uniqueName="[Measures].[Count of Emp_No]" caption="Count of Emp_No" measure="1" displayFolder="" measureGroup="_2015_2016_append_" count="0" hidden="1">
      <extLst>
        <ext xmlns:x15="http://schemas.microsoft.com/office/spreadsheetml/2010/11/main" uri="{B97F6D7D-B522-45F9-BDA1-12C45D357490}">
          <x15:cacheHierarchy aggregatedColumn="0"/>
        </ext>
      </extLst>
    </cacheHierarchy>
    <cacheHierarchy uniqueName="[Measures].[Sum of transaction count]" caption="Sum of transaction count" measure="1" displayFolder="" measureGroup="_2015_2016_append_" count="0" hidden="1">
      <extLst>
        <ext xmlns:x15="http://schemas.microsoft.com/office/spreadsheetml/2010/11/main" uri="{B97F6D7D-B522-45F9-BDA1-12C45D357490}">
          <x15:cacheHierarchy aggregatedColumn="16"/>
        </ext>
      </extLst>
    </cacheHierarchy>
    <cacheHierarchy uniqueName="[Measures].[Sum of Reg_Hrs 2]" caption="Sum of Reg_Hrs 2" measure="1" displayFolder="" measureGroup="Analytics_mindset_case_studies_IntegrateCo_2015payroll" count="0" hidden="1">
      <extLst>
        <ext xmlns:x15="http://schemas.microsoft.com/office/spreadsheetml/2010/11/main" uri="{B97F6D7D-B522-45F9-BDA1-12C45D357490}">
          <x15:cacheHierarchy aggregatedColumn="23"/>
        </ext>
      </extLst>
    </cacheHierarchy>
    <cacheHierarchy uniqueName="[Measures].[Sum of Gross_Wages 2]" caption="Sum of Gross_Wages 2" measure="1" displayFolder="" measureGroup="Analytics_mindset_case_studies_IntegrateCo_2015payroll" count="0" hidden="1">
      <extLst>
        <ext xmlns:x15="http://schemas.microsoft.com/office/spreadsheetml/2010/11/main" uri="{B97F6D7D-B522-45F9-BDA1-12C45D357490}">
          <x15:cacheHierarchy aggregatedColumn="32"/>
        </ext>
      </extLst>
    </cacheHierarchy>
  </cacheHierarchies>
  <kpis count="0"/>
  <dimensions count="3">
    <dimension name="_2015_2016_append_" uniqueName="[_2015_2016_append_]" caption="_2015_2016_append_"/>
    <dimension name="Analytics_mindset_case_studies_IntegrateCo_2015payroll" uniqueName="[Analytics_mindset_case_studies_IntegrateCo_2015payroll]" caption="Analytics_mindset_case_studies_IntegrateCo_2015payroll"/>
    <dimension measure="1" name="Measures" uniqueName="[Measures]" caption="Measures"/>
  </dimensions>
  <measureGroups count="2">
    <measureGroup name="_2015_2016_append_" caption="_2015_2016_append_"/>
    <measureGroup name="Analytics_mindset_case_studies_IntegrateCo_2015payroll" caption="Analytics_mindset_case_studies_IntegrateCo_2015payroll"/>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yi Zhong" refreshedDate="46118.521380555554" backgroundQuery="1" createdVersion="8" refreshedVersion="8" minRefreshableVersion="3" recordCount="0" supportSubquery="1" supportAdvancedDrill="1" xr:uid="{DC8A0853-2834-4C17-9B01-3F34E6DC1172}">
  <cacheSource type="external" connectionId="8"/>
  <cacheFields count="5">
    <cacheField name="[_2015_2016_append_].[Job_code].[Job_code]" caption="Job_code" numFmtId="0" hierarchy="11" level="1">
      <sharedItems count="13">
        <s v="001"/>
        <s v="002"/>
        <s v="003"/>
        <s v="004"/>
        <s v="005"/>
        <s v="006"/>
        <s v="007"/>
        <s v="008"/>
        <s v="009"/>
        <s v="010"/>
        <s v="011"/>
        <s v="012"/>
        <s v="144"/>
      </sharedItems>
    </cacheField>
    <cacheField name="[_2015_2016_append_].[YEAR].[YEAR]" caption="YEAR" numFmtId="0" hierarchy="10" level="1">
      <sharedItems containsSemiMixedTypes="0" containsString="0" containsNumber="1" containsInteger="1" minValue="2015" maxValue="2016" count="2">
        <n v="2015"/>
        <n v="2016"/>
      </sharedItems>
      <extLst>
        <ext xmlns:x15="http://schemas.microsoft.com/office/spreadsheetml/2010/11/main" uri="{4F2E5C28-24EA-4eb8-9CBF-B6C8F9C3D259}">
          <x15:cachedUniqueNames>
            <x15:cachedUniqueName index="0" name="[_2015_2016_append_].[YEAR].&amp;[2015]"/>
            <x15:cachedUniqueName index="1" name="[_2015_2016_append_].[YEAR].&amp;[2016]"/>
          </x15:cachedUniqueNames>
        </ext>
      </extLst>
    </cacheField>
    <cacheField name="[Measures].[Sum of Total_Hours]" caption="Sum of Total_Hours" numFmtId="0" hierarchy="49" level="32767"/>
    <cacheField name="[Measures].[Sum of Gross_Wages]" caption="Sum of Gross_Wages" numFmtId="0" hierarchy="41" level="32767"/>
    <cacheField name="[_2015_2016_append_].[Job_description].[Job_description]" caption="Job_description" numFmtId="0" hierarchy="12" level="1">
      <sharedItems count="13">
        <s v="Office"/>
        <s v="Sales"/>
        <s v="Travel"/>
        <s v="Proj Management"/>
        <s v="Installation"/>
        <s v="Service"/>
        <s v="Customer Training"/>
        <s v="Employee Training"/>
        <s v="New Foreign Manufacturing Plant"/>
        <s v="New Foreign Manufacturing Oversight"/>
        <s v="Internal Projects"/>
        <s v="Internal Auditing"/>
        <s v=""/>
      </sharedItems>
    </cacheField>
  </cacheFields>
  <cacheHierarchies count="57">
    <cacheHierarchy uniqueName="[_2015_2016_append_].[Emp_No]" caption="Emp_No" attribute="1" defaultMemberUniqueName="[_2015_2016_append_].[Emp_No].[All]" allUniqueName="[_2015_2016_append_].[Emp_No].[All]" dimensionUniqueName="[_2015_2016_append_]" displayFolder="" count="0" memberValueDatatype="20" unbalanced="0"/>
    <cacheHierarchy uniqueName="[_2015_2016_append_].[Job]" caption="Job" attribute="1" defaultMemberUniqueName="[_2015_2016_append_].[Job].[All]" allUniqueName="[_2015_2016_append_].[Job].[All]" dimensionUniqueName="[_2015_2016_append_]" displayFolder="" count="0" memberValueDatatype="130" unbalanced="0"/>
    <cacheHierarchy uniqueName="[_2015_2016_append_].[Emp_Name]" caption="Emp_Name" attribute="1" defaultMemberUniqueName="[_2015_2016_append_].[Emp_Name].[All]" allUniqueName="[_2015_2016_append_].[Emp_Name].[All]" dimensionUniqueName="[_2015_2016_append_]" displayFolder="" count="0" memberValueDatatype="130" unbalanced="0"/>
    <cacheHierarchy uniqueName="[_2015_2016_append_].[Reg_Hrs]" caption="Reg_Hrs" attribute="1" defaultMemberUniqueName="[_2015_2016_append_].[Reg_Hrs].[All]" allUniqueName="[_2015_2016_append_].[Reg_Hrs].[All]" dimensionUniqueName="[_2015_2016_append_]" displayFolder="" count="0" memberValueDatatype="20" unbalanced="0"/>
    <cacheHierarchy uniqueName="[_2015_2016_append_].[OT_Hrs]" caption="OT_Hrs" attribute="1" defaultMemberUniqueName="[_2015_2016_append_].[OT_Hrs].[All]" allUniqueName="[_2015_2016_append_].[OT_Hrs].[All]" dimensionUniqueName="[_2015_2016_append_]" displayFolder="" count="0" memberValueDatatype="20" unbalanced="0"/>
    <cacheHierarchy uniqueName="[_2015_2016_append_].[Gross_Wages]" caption="Gross_Wages" attribute="1" defaultMemberUniqueName="[_2015_2016_append_].[Gross_Wages].[All]" allUniqueName="[_2015_2016_append_].[Gross_Wages].[All]" dimensionUniqueName="[_2015_2016_append_]" displayFolder="" count="0" memberValueDatatype="20" unbalanced="0"/>
    <cacheHierarchy uniqueName="[_2015_2016_append_].[Fica_Medc]" caption="Fica_Medc" attribute="1" defaultMemberUniqueName="[_2015_2016_append_].[Fica_Medc].[All]" allUniqueName="[_2015_2016_append_].[Fica_Medc].[All]" dimensionUniqueName="[_2015_2016_append_]" displayFolder="" count="0" memberValueDatatype="20" unbalanced="0"/>
    <cacheHierarchy uniqueName="[_2015_2016_append_].[Futa]" caption="Futa" attribute="1" defaultMemberUniqueName="[_2015_2016_append_].[Futa].[All]" allUniqueName="[_2015_2016_append_].[Futa].[All]" dimensionUniqueName="[_2015_2016_append_]" displayFolder="" count="0" memberValueDatatype="20" unbalanced="0"/>
    <cacheHierarchy uniqueName="[_2015_2016_append_].[Suta]" caption="Suta" attribute="1" defaultMemberUniqueName="[_2015_2016_append_].[Suta].[All]" allUniqueName="[_2015_2016_append_].[Suta].[All]" dimensionUniqueName="[_2015_2016_append_]" displayFolder="" count="0" memberValueDatatype="20" unbalanced="0"/>
    <cacheHierarchy uniqueName="[_2015_2016_append_].[Work_Comp]" caption="Work_Comp" attribute="1" defaultMemberUniqueName="[_2015_2016_append_].[Work_Comp].[All]" allUniqueName="[_2015_2016_append_].[Work_Comp].[All]" dimensionUniqueName="[_2015_2016_append_]" displayFolder="" count="0" memberValueDatatype="20" unbalanced="0"/>
    <cacheHierarchy uniqueName="[_2015_2016_append_].[YEAR]" caption="YEAR" attribute="1" defaultMemberUniqueName="[_2015_2016_append_].[YEAR].[All]" allUniqueName="[_2015_2016_append_].[YEAR].[All]" dimensionUniqueName="[_2015_2016_append_]" displayFolder="" count="2" memberValueDatatype="20" unbalanced="0">
      <fieldsUsage count="2">
        <fieldUsage x="-1"/>
        <fieldUsage x="1"/>
      </fieldsUsage>
    </cacheHierarchy>
    <cacheHierarchy uniqueName="[_2015_2016_append_].[Job_code]" caption="Job_code" attribute="1" defaultMemberUniqueName="[_2015_2016_append_].[Job_code].[All]" allUniqueName="[_2015_2016_append_].[Job_code].[All]" dimensionUniqueName="[_2015_2016_append_]" displayFolder="" count="2" memberValueDatatype="130" unbalanced="0">
      <fieldsUsage count="2">
        <fieldUsage x="-1"/>
        <fieldUsage x="0"/>
      </fieldsUsage>
    </cacheHierarchy>
    <cacheHierarchy uniqueName="[_2015_2016_append_].[Job_description]" caption="Job_description" attribute="1" defaultMemberUniqueName="[_2015_2016_append_].[Job_description].[All]" allUniqueName="[_2015_2016_append_].[Job_description].[All]" dimensionUniqueName="[_2015_2016_append_]" displayFolder="" count="2" memberValueDatatype="130" unbalanced="0">
      <fieldsUsage count="2">
        <fieldUsage x="-1"/>
        <fieldUsage x="4"/>
      </fieldsUsage>
    </cacheHierarchy>
    <cacheHierarchy uniqueName="[_2015_2016_append_].[Department]" caption="Department" attribute="1" defaultMemberUniqueName="[_2015_2016_append_].[Department].[All]" allUniqueName="[_2015_2016_append_].[Department].[All]" dimensionUniqueName="[_2015_2016_append_]" displayFolder="" count="0" memberValueDatatype="130" unbalanced="0"/>
    <cacheHierarchy uniqueName="[_2015_2016_append_].[Location]" caption="Location" attribute="1" defaultMemberUniqueName="[_2015_2016_append_].[Location].[All]" allUniqueName="[_2015_2016_append_].[Location].[All]" dimensionUniqueName="[_2015_2016_append_]" displayFolder="" count="0" memberValueDatatype="130" unbalanced="0"/>
    <cacheHierarchy uniqueName="[_2015_2016_append_].[Total_Hours]" caption="Total_Hours" attribute="1" defaultMemberUniqueName="[_2015_2016_append_].[Total_Hours].[All]" allUniqueName="[_2015_2016_append_].[Total_Hours].[All]" dimensionUniqueName="[_2015_2016_append_]" displayFolder="" count="0" memberValueDatatype="20" unbalanced="0"/>
    <cacheHierarchy uniqueName="[_2015_2016_append_].[transaction count]" caption="transaction count" attribute="1" defaultMemberUniqueName="[_2015_2016_append_].[transaction count].[All]" allUniqueName="[_2015_2016_append_].[transaction count].[All]" dimensionUniqueName="[_2015_2016_append_]" displayFolder="" count="0" memberValueDatatype="20" unbalanced="0"/>
    <cacheHierarchy uniqueName="[Analytics_mindset_case_studies_IntegrateCo_2015payroll].[Pay_Date]" caption="Pay_Date" attribute="1" time="1" defaultMemberUniqueName="[Analytics_mindset_case_studies_IntegrateCo_2015payroll].[Pay_Date].[All]" allUniqueName="[Analytics_mindset_case_studies_IntegrateCo_2015payroll].[Pay_Date].[All]" dimensionUniqueName="[Analytics_mindset_case_studies_IntegrateCo_2015payroll]" displayFolder="" count="0" memberValueDatatype="7" unbalanced="0"/>
    <cacheHierarchy uniqueName="[Analytics_mindset_case_studies_IntegrateCo_2015payroll].[Payroll_ID]" caption="Payroll_ID" attribute="1" defaultMemberUniqueName="[Analytics_mindset_case_studies_IntegrateCo_2015payroll].[Payroll_ID].[All]" allUniqueName="[Analytics_mindset_case_studies_IntegrateCo_2015payroll].[Payroll_ID].[All]" dimensionUniqueName="[Analytics_mindset_case_studies_IntegrateCo_2015payroll]" displayFolder="" count="0" memberValueDatatype="20" unbalanced="0"/>
    <cacheHierarchy uniqueName="[Analytics_mindset_case_studies_IntegrateCo_2015payroll].[Emp_No]" caption="Emp_No" attribute="1" defaultMemberUniqueName="[Analytics_mindset_case_studies_IntegrateCo_2015payroll].[Emp_No].[All]" allUniqueName="[Analytics_mindset_case_studies_IntegrateCo_2015payroll].[Emp_No].[All]" dimensionUniqueName="[Analytics_mindset_case_studies_IntegrateCo_2015payroll]" displayFolder="" count="0" memberValueDatatype="20" unbalanced="0"/>
    <cacheHierarchy uniqueName="[Analytics_mindset_case_studies_IntegrateCo_2015payroll].[Home_Div]" caption="Home_Div" attribute="1" defaultMemberUniqueName="[Analytics_mindset_case_studies_IntegrateCo_2015payroll].[Home_Div].[All]" allUniqueName="[Analytics_mindset_case_studies_IntegrateCo_2015payroll].[Home_Div].[All]" dimensionUniqueName="[Analytics_mindset_case_studies_IntegrateCo_2015payroll]" displayFolder="" count="0" memberValueDatatype="20" unbalanced="0"/>
    <cacheHierarchy uniqueName="[Analytics_mindset_case_studies_IntegrateCo_2015payroll].[Work_Div]" caption="Work_Div" attribute="1" defaultMemberUniqueName="[Analytics_mindset_case_studies_IntegrateCo_2015payroll].[Work_Div].[All]" allUniqueName="[Analytics_mindset_case_studies_IntegrateCo_2015payroll].[Work_Div].[All]" dimensionUniqueName="[Analytics_mindset_case_studies_IntegrateCo_2015payroll]" displayFolder="" count="0" memberValueDatatype="20" unbalanced="0"/>
    <cacheHierarchy uniqueName="[Analytics_mindset_case_studies_IntegrateCo_2015payroll].[Job]" caption="Job" attribute="1" defaultMemberUniqueName="[Analytics_mindset_case_studies_IntegrateCo_2015payroll].[Job].[All]" allUniqueName="[Analytics_mindset_case_studies_IntegrateCo_2015payroll].[Job].[All]" dimensionUniqueName="[Analytics_mindset_case_studies_IntegrateCo_2015payroll]" displayFolder="" count="0" memberValueDatatype="130" unbalanced="0"/>
    <cacheHierarchy uniqueName="[Analytics_mindset_case_studies_IntegrateCo_2015payroll].[Reg_Hrs]" caption="Reg_Hrs" attribute="1" defaultMemberUniqueName="[Analytics_mindset_case_studies_IntegrateCo_2015payroll].[Reg_Hrs].[All]" allUniqueName="[Analytics_mindset_case_studies_IntegrateCo_2015payroll].[Reg_Hrs].[All]" dimensionUniqueName="[Analytics_mindset_case_studies_IntegrateCo_2015payroll]" displayFolder="" count="0" memberValueDatatype="20" unbalanced="0"/>
    <cacheHierarchy uniqueName="[Analytics_mindset_case_studies_IntegrateCo_2015payroll].[OT_Hrs]" caption="OT_Hrs" attribute="1" defaultMemberUniqueName="[Analytics_mindset_case_studies_IntegrateCo_2015payroll].[OT_Hrs].[All]" allUniqueName="[Analytics_mindset_case_studies_IntegrateCo_2015payroll].[OT_Hrs].[All]" dimensionUniqueName="[Analytics_mindset_case_studies_IntegrateCo_2015payroll]" displayFolder="" count="0" memberValueDatatype="20" unbalanced="0"/>
    <cacheHierarchy uniqueName="[Analytics_mindset_case_studies_IntegrateCo_2015payroll].[Reg_Pay]" caption="Reg_Pay" attribute="1" defaultMemberUniqueName="[Analytics_mindset_case_studies_IntegrateCo_2015payroll].[Reg_Pay].[All]" allUniqueName="[Analytics_mindset_case_studies_IntegrateCo_2015payroll].[Reg_Pay].[All]" dimensionUniqueName="[Analytics_mindset_case_studies_IntegrateCo_2015payroll]" displayFolder="" count="0" memberValueDatatype="20" unbalanced="0"/>
    <cacheHierarchy uniqueName="[Analytics_mindset_case_studies_IntegrateCo_2015payroll].[OT_Pay]" caption="OT_Pay" attribute="1" defaultMemberUniqueName="[Analytics_mindset_case_studies_IntegrateCo_2015payroll].[OT_Pay].[All]" allUniqueName="[Analytics_mindset_case_studies_IntegrateCo_2015payroll].[OT_Pay].[All]" dimensionUniqueName="[Analytics_mindset_case_studies_IntegrateCo_2015payroll]" displayFolder="" count="0" memberValueDatatype="20" unbalanced="0"/>
    <cacheHierarchy uniqueName="[Analytics_mindset_case_studies_IntegrateCo_2015payroll].[Futa]" caption="Futa" attribute="1" defaultMemberUniqueName="[Analytics_mindset_case_studies_IntegrateCo_2015payroll].[Futa].[All]" allUniqueName="[Analytics_mindset_case_studies_IntegrateCo_2015payroll].[Futa].[All]" dimensionUniqueName="[Analytics_mindset_case_studies_IntegrateCo_2015payroll]" displayFolder="" count="0" memberValueDatatype="20" unbalanced="0"/>
    <cacheHierarchy uniqueName="[Analytics_mindset_case_studies_IntegrateCo_2015payroll].[Suta]" caption="Suta" attribute="1" defaultMemberUniqueName="[Analytics_mindset_case_studies_IntegrateCo_2015payroll].[Suta].[All]" allUniqueName="[Analytics_mindset_case_studies_IntegrateCo_2015payroll].[Suta].[All]" dimensionUniqueName="[Analytics_mindset_case_studies_IntegrateCo_2015payroll]" displayFolder="" count="0" memberValueDatatype="20" unbalanced="0"/>
    <cacheHierarchy uniqueName="[Analytics_mindset_case_studies_IntegrateCo_2015payroll].[Fica_Medc]" caption="Fica_Medc" attribute="1" defaultMemberUniqueName="[Analytics_mindset_case_studies_IntegrateCo_2015payroll].[Fica_Medc].[All]" allUniqueName="[Analytics_mindset_case_studies_IntegrateCo_2015payroll].[Fica_Medc].[All]" dimensionUniqueName="[Analytics_mindset_case_studies_IntegrateCo_2015payroll]" displayFolder="" count="0" memberValueDatatype="20" unbalanced="0"/>
    <cacheHierarchy uniqueName="[Analytics_mindset_case_studies_IntegrateCo_2015payroll].[Work_Comp]" caption="Work_Comp" attribute="1" defaultMemberUniqueName="[Analytics_mindset_case_studies_IntegrateCo_2015payroll].[Work_Comp].[All]" allUniqueName="[Analytics_mindset_case_studies_IntegrateCo_2015payroll].[Work_Comp].[All]" dimensionUniqueName="[Analytics_mindset_case_studies_IntegrateCo_2015payroll]" displayFolder="" count="0" memberValueDatatype="20" unbalanced="0"/>
    <cacheHierarchy uniqueName="[Analytics_mindset_case_studies_IntegrateCo_2015payroll].[Emp_Name]" caption="Emp_Name" attribute="1" defaultMemberUniqueName="[Analytics_mindset_case_studies_IntegrateCo_2015payroll].[Emp_Name].[All]" allUniqueName="[Analytics_mindset_case_studies_IntegrateCo_2015payroll].[Emp_Name].[All]" dimensionUniqueName="[Analytics_mindset_case_studies_IntegrateCo_2015payroll]" displayFolder="" count="0" memberValueDatatype="130" unbalanced="0"/>
    <cacheHierarchy uniqueName="[Analytics_mindset_case_studies_IntegrateCo_2015payroll].[Gross_Wages]" caption="Gross_Wages" attribute="1" defaultMemberUniqueName="[Analytics_mindset_case_studies_IntegrateCo_2015payroll].[Gross_Wages].[All]" allUniqueName="[Analytics_mindset_case_studies_IntegrateCo_2015payroll].[Gross_Wages].[All]" dimensionUniqueName="[Analytics_mindset_case_studies_IntegrateCo_2015payroll]" displayFolder="" count="0" memberValueDatatype="20" unbalanced="0"/>
    <cacheHierarchy uniqueName="[Analytics_mindset_case_studies_IntegrateCo_2015payroll].[Job_Code]" caption="Job_Code" attribute="1" defaultMemberUniqueName="[Analytics_mindset_case_studies_IntegrateCo_2015payroll].[Job_Code].[All]" allUniqueName="[Analytics_mindset_case_studies_IntegrateCo_2015payroll].[Job_Code].[All]" dimensionUniqueName="[Analytics_mindset_case_studies_IntegrateCo_2015payroll]" displayFolder="" count="0" memberValueDatatype="130" unbalanced="0"/>
    <cacheHierarchy uniqueName="[Analytics_mindset_case_studies_IntegrateCo_2015payroll].[Job_description]" caption="Job_description" attribute="1" defaultMemberUniqueName="[Analytics_mindset_case_studies_IntegrateCo_2015payroll].[Job_description].[All]" allUniqueName="[Analytics_mindset_case_studies_IntegrateCo_2015payroll].[Job_description].[All]" dimensionUniqueName="[Analytics_mindset_case_studies_IntegrateCo_2015payroll]" displayFolder="" count="0" memberValueDatatype="130" unbalanced="0"/>
    <cacheHierarchy uniqueName="[Analytics_mindset_case_studies_IntegrateCo_2015payroll].[Pay_Date (Month)]" caption="Pay_Date (Month)" attribute="1" defaultMemberUniqueName="[Analytics_mindset_case_studies_IntegrateCo_2015payroll].[Pay_Date (Month)].[All]" allUniqueName="[Analytics_mindset_case_studies_IntegrateCo_2015payroll].[Pay_Date (Month)].[All]" dimensionUniqueName="[Analytics_mindset_case_studies_IntegrateCo_2015payroll]" displayFolder="" count="0" memberValueDatatype="130" unbalanced="0"/>
    <cacheHierarchy uniqueName="[Analytics_mindset_case_studies_IntegrateCo_2015payroll].[Pay_Date (Month Index)]" caption="Pay_Date (Month Index)" attribute="1" defaultMemberUniqueName="[Analytics_mindset_case_studies_IntegrateCo_2015payroll].[Pay_Date (Month Index)].[All]" allUniqueName="[Analytics_mindset_case_studies_IntegrateCo_2015payroll].[Pay_Date (Month Index)].[All]" dimensionUniqueName="[Analytics_mindset_case_studies_IntegrateCo_2015payroll]" displayFolder="" count="0" memberValueDatatype="20" unbalanced="0" hidden="1"/>
    <cacheHierarchy uniqueName="[Measures].[__XL_Count _2015_2016_append_]" caption="__XL_Count _2015_2016_append_" measure="1" displayFolder="" measureGroup="_2015_2016_append_" count="0" hidden="1"/>
    <cacheHierarchy uniqueName="[Measures].[__XL_Count Analytics_mindset_case_studies_IntegrateCo_2015payroll]" caption="__XL_Count Analytics_mindset_case_studies_IntegrateCo_2015payroll" measure="1" displayFolder="" measureGroup="Analytics_mindset_case_studies_IntegrateCo_2015payroll" count="0" hidden="1"/>
    <cacheHierarchy uniqueName="[Measures].[__No measures defined]" caption="__No measures defined" measure="1" displayFolder="" count="0" hidden="1"/>
    <cacheHierarchy uniqueName="[Measures].[Count of Emp_Name]" caption="Count of Emp_Name" measure="1" displayFolder="" measureGroup="_2015_2016_append_" count="0" hidden="1">
      <extLst>
        <ext xmlns:x15="http://schemas.microsoft.com/office/spreadsheetml/2010/11/main" uri="{B97F6D7D-B522-45F9-BDA1-12C45D357490}">
          <x15:cacheHierarchy aggregatedColumn="2"/>
        </ext>
      </extLst>
    </cacheHierarchy>
    <cacheHierarchy uniqueName="[Measures].[Sum of Gross_Wages]" caption="Sum of Gross_Wages" measure="1" displayFolder="" measureGroup="_2015_2016_append_" count="0" oneField="1" hidden="1">
      <fieldsUsage count="1">
        <fieldUsage x="3"/>
      </fieldsUsage>
      <extLst>
        <ext xmlns:x15="http://schemas.microsoft.com/office/spreadsheetml/2010/11/main" uri="{B97F6D7D-B522-45F9-BDA1-12C45D357490}">
          <x15:cacheHierarchy aggregatedColumn="5"/>
        </ext>
      </extLst>
    </cacheHierarchy>
    <cacheHierarchy uniqueName="[Measures].[Average of Gross_Wages]" caption="Average of Gross_Wages" measure="1" displayFolder="" measureGroup="_2015_2016_append_" count="0" hidden="1">
      <extLst>
        <ext xmlns:x15="http://schemas.microsoft.com/office/spreadsheetml/2010/11/main" uri="{B97F6D7D-B522-45F9-BDA1-12C45D357490}">
          <x15:cacheHierarchy aggregatedColumn="5"/>
        </ext>
      </extLst>
    </cacheHierarchy>
    <cacheHierarchy uniqueName="[Measures].[Sum of OT_Hrs]" caption="Sum of OT_Hrs" measure="1" displayFolder="" measureGroup="_2015_2016_append_" count="0" hidden="1">
      <extLst>
        <ext xmlns:x15="http://schemas.microsoft.com/office/spreadsheetml/2010/11/main" uri="{B97F6D7D-B522-45F9-BDA1-12C45D357490}">
          <x15:cacheHierarchy aggregatedColumn="4"/>
        </ext>
      </extLst>
    </cacheHierarchy>
    <cacheHierarchy uniqueName="[Measures].[Sum of Reg_Hrs]" caption="Sum of Reg_Hrs" measure="1" displayFolder="" measureGroup="_2015_2016_append_" count="0" hidden="1">
      <extLst>
        <ext xmlns:x15="http://schemas.microsoft.com/office/spreadsheetml/2010/11/main" uri="{B97F6D7D-B522-45F9-BDA1-12C45D357490}">
          <x15:cacheHierarchy aggregatedColumn="3"/>
        </ext>
      </extLst>
    </cacheHierarchy>
    <cacheHierarchy uniqueName="[Measures].[Sum of Fica_Medc]" caption="Sum of Fica_Medc" measure="1" displayFolder="" measureGroup="_2015_2016_append_" count="0" hidden="1">
      <extLst>
        <ext xmlns:x15="http://schemas.microsoft.com/office/spreadsheetml/2010/11/main" uri="{B97F6D7D-B522-45F9-BDA1-12C45D357490}">
          <x15:cacheHierarchy aggregatedColumn="6"/>
        </ext>
      </extLst>
    </cacheHierarchy>
    <cacheHierarchy uniqueName="[Measures].[Sum of Futa]" caption="Sum of Futa" measure="1" displayFolder="" measureGroup="_2015_2016_append_" count="0" hidden="1">
      <extLst>
        <ext xmlns:x15="http://schemas.microsoft.com/office/spreadsheetml/2010/11/main" uri="{B97F6D7D-B522-45F9-BDA1-12C45D357490}">
          <x15:cacheHierarchy aggregatedColumn="7"/>
        </ext>
      </extLst>
    </cacheHierarchy>
    <cacheHierarchy uniqueName="[Measures].[Sum of Suta]" caption="Sum of Suta" measure="1" displayFolder="" measureGroup="_2015_2016_append_" count="0" hidden="1">
      <extLst>
        <ext xmlns:x15="http://schemas.microsoft.com/office/spreadsheetml/2010/11/main" uri="{B97F6D7D-B522-45F9-BDA1-12C45D357490}">
          <x15:cacheHierarchy aggregatedColumn="8"/>
        </ext>
      </extLst>
    </cacheHierarchy>
    <cacheHierarchy uniqueName="[Measures].[Sum of Work_Comp]" caption="Sum of Work_Comp" measure="1" displayFolder="" measureGroup="_2015_2016_append_" count="0" hidden="1">
      <extLst>
        <ext xmlns:x15="http://schemas.microsoft.com/office/spreadsheetml/2010/11/main" uri="{B97F6D7D-B522-45F9-BDA1-12C45D357490}">
          <x15:cacheHierarchy aggregatedColumn="9"/>
        </ext>
      </extLst>
    </cacheHierarchy>
    <cacheHierarchy uniqueName="[Measures].[Sum of Total_Hours]" caption="Sum of Total_Hours" measure="1" displayFolder="" measureGroup="_2015_2016_append_"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OT_Pay 2]" caption="Sum of OT_Pay 2" measure="1" displayFolder="" measureGroup="Analytics_mindset_case_studies_IntegrateCo_2015payroll" count="0" hidden="1">
      <extLst>
        <ext xmlns:x15="http://schemas.microsoft.com/office/spreadsheetml/2010/11/main" uri="{B97F6D7D-B522-45F9-BDA1-12C45D357490}">
          <x15:cacheHierarchy aggregatedColumn="26"/>
        </ext>
      </extLst>
    </cacheHierarchy>
    <cacheHierarchy uniqueName="[Measures].[Sum of OT_Hrs 2]" caption="Sum of OT_Hrs 2" measure="1" displayFolder="" measureGroup="Analytics_mindset_case_studies_IntegrateCo_2015payroll" count="0" hidden="1">
      <extLst>
        <ext xmlns:x15="http://schemas.microsoft.com/office/spreadsheetml/2010/11/main" uri="{B97F6D7D-B522-45F9-BDA1-12C45D357490}">
          <x15:cacheHierarchy aggregatedColumn="24"/>
        </ext>
      </extLst>
    </cacheHierarchy>
    <cacheHierarchy uniqueName="[Measures].[Sum of Emp_No]" caption="Sum of Emp_No" measure="1" displayFolder="" measureGroup="_2015_2016_append_" count="0" hidden="1">
      <extLst>
        <ext xmlns:x15="http://schemas.microsoft.com/office/spreadsheetml/2010/11/main" uri="{B97F6D7D-B522-45F9-BDA1-12C45D357490}">
          <x15:cacheHierarchy aggregatedColumn="0"/>
        </ext>
      </extLst>
    </cacheHierarchy>
    <cacheHierarchy uniqueName="[Measures].[Count of Emp_No]" caption="Count of Emp_No" measure="1" displayFolder="" measureGroup="_2015_2016_append_" count="0" hidden="1">
      <extLst>
        <ext xmlns:x15="http://schemas.microsoft.com/office/spreadsheetml/2010/11/main" uri="{B97F6D7D-B522-45F9-BDA1-12C45D357490}">
          <x15:cacheHierarchy aggregatedColumn="0"/>
        </ext>
      </extLst>
    </cacheHierarchy>
    <cacheHierarchy uniqueName="[Measures].[Sum of transaction count]" caption="Sum of transaction count" measure="1" displayFolder="" measureGroup="_2015_2016_append_" count="0" hidden="1">
      <extLst>
        <ext xmlns:x15="http://schemas.microsoft.com/office/spreadsheetml/2010/11/main" uri="{B97F6D7D-B522-45F9-BDA1-12C45D357490}">
          <x15:cacheHierarchy aggregatedColumn="16"/>
        </ext>
      </extLst>
    </cacheHierarchy>
    <cacheHierarchy uniqueName="[Measures].[Sum of Reg_Hrs 2]" caption="Sum of Reg_Hrs 2" measure="1" displayFolder="" measureGroup="Analytics_mindset_case_studies_IntegrateCo_2015payroll" count="0" hidden="1">
      <extLst>
        <ext xmlns:x15="http://schemas.microsoft.com/office/spreadsheetml/2010/11/main" uri="{B97F6D7D-B522-45F9-BDA1-12C45D357490}">
          <x15:cacheHierarchy aggregatedColumn="23"/>
        </ext>
      </extLst>
    </cacheHierarchy>
    <cacheHierarchy uniqueName="[Measures].[Sum of Gross_Wages 2]" caption="Sum of Gross_Wages 2" measure="1" displayFolder="" measureGroup="Analytics_mindset_case_studies_IntegrateCo_2015payroll" count="0" hidden="1">
      <extLst>
        <ext xmlns:x15="http://schemas.microsoft.com/office/spreadsheetml/2010/11/main" uri="{B97F6D7D-B522-45F9-BDA1-12C45D357490}">
          <x15:cacheHierarchy aggregatedColumn="32"/>
        </ext>
      </extLst>
    </cacheHierarchy>
  </cacheHierarchies>
  <kpis count="0"/>
  <dimensions count="3">
    <dimension name="_2015_2016_append_" uniqueName="[_2015_2016_append_]" caption="_2015_2016_append_"/>
    <dimension name="Analytics_mindset_case_studies_IntegrateCo_2015payroll" uniqueName="[Analytics_mindset_case_studies_IntegrateCo_2015payroll]" caption="Analytics_mindset_case_studies_IntegrateCo_2015payroll"/>
    <dimension measure="1" name="Measures" uniqueName="[Measures]" caption="Measures"/>
  </dimensions>
  <measureGroups count="2">
    <measureGroup name="_2015_2016_append_" caption="_2015_2016_append_"/>
    <measureGroup name="Analytics_mindset_case_studies_IntegrateCo_2015payroll" caption="Analytics_mindset_case_studies_IntegrateCo_2015payroll"/>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yi Zhong" refreshedDate="46118.520342824071" backgroundQuery="1" createdVersion="8" refreshedVersion="8" minRefreshableVersion="3" recordCount="0" supportSubquery="1" supportAdvancedDrill="1" xr:uid="{1C0F3685-B49F-4D35-8B4F-8D52F18D42F1}">
  <cacheSource type="external" connectionId="8"/>
  <cacheFields count="6">
    <cacheField name="[_2015_2016_append_].[Job_code].[Job_code]" caption="Job_code" numFmtId="0" hierarchy="11" level="1">
      <sharedItems count="13">
        <s v="001"/>
        <s v="002"/>
        <s v="003"/>
        <s v="004"/>
        <s v="005"/>
        <s v="006"/>
        <s v="007"/>
        <s v="008"/>
        <s v="009"/>
        <s v="010"/>
        <s v="011"/>
        <s v="012"/>
        <s v="144"/>
      </sharedItems>
    </cacheField>
    <cacheField name="[_2015_2016_append_].[Emp_No].[Emp_No]" caption="Emp_No" numFmtId="0" level="1">
      <sharedItems containsString="0" containsBlank="1" containsNumber="1" containsInteger="1" minValue="1" maxValue="422" count="102">
        <m/>
        <n v="1"/>
        <n v="3"/>
        <n v="7"/>
        <n v="18"/>
        <n v="19"/>
        <n v="22"/>
        <n v="25"/>
        <n v="27"/>
        <n v="30"/>
        <n v="34"/>
        <n v="37"/>
        <n v="44"/>
        <n v="106"/>
        <n v="168"/>
        <n v="180"/>
        <n v="194"/>
        <n v="199"/>
        <n v="203"/>
        <n v="210"/>
        <n v="239"/>
        <n v="248"/>
        <n v="259"/>
        <n v="281"/>
        <n v="287"/>
        <n v="320"/>
        <n v="343"/>
        <n v="352"/>
        <n v="357"/>
        <n v="358"/>
        <n v="368"/>
        <n v="374"/>
        <n v="375"/>
        <n v="380"/>
        <n v="385"/>
        <n v="386"/>
        <n v="391"/>
        <n v="396"/>
        <n v="398"/>
        <n v="400"/>
        <n v="401"/>
        <n v="402"/>
        <n v="403"/>
        <n v="405"/>
        <n v="406"/>
        <n v="412"/>
        <n v="415"/>
        <n v="420"/>
        <n v="421"/>
        <n v="422"/>
        <n v="13"/>
        <n v="20"/>
        <n v="23"/>
        <n v="35"/>
        <n v="38"/>
        <n v="45"/>
        <n v="169"/>
        <n v="179"/>
        <n v="184"/>
        <n v="192"/>
        <n v="195"/>
        <n v="249"/>
        <n v="255"/>
        <n v="269"/>
        <n v="314"/>
        <n v="369"/>
        <n v="381"/>
        <n v="399"/>
        <n v="417"/>
        <n v="15"/>
        <n v="117"/>
        <n v="181"/>
        <n v="404"/>
        <n v="2"/>
        <n v="11"/>
        <n v="133"/>
        <n v="390"/>
        <n v="6"/>
        <n v="39"/>
        <n v="53"/>
        <n v="153"/>
        <n v="201"/>
        <n v="204"/>
        <n v="260"/>
        <n v="274"/>
        <n v="276"/>
        <n v="291"/>
        <n v="302"/>
        <n v="304"/>
        <n v="316"/>
        <n v="336"/>
        <n v="345"/>
        <n v="367"/>
        <n v="376"/>
        <n v="407"/>
        <n v="409"/>
        <n v="411"/>
        <n v="413"/>
        <n v="414"/>
        <n v="416"/>
        <n v="99"/>
        <n v="408"/>
      </sharedItems>
      <extLst>
        <ext xmlns:x15="http://schemas.microsoft.com/office/spreadsheetml/2010/11/main" uri="{4F2E5C28-24EA-4eb8-9CBF-B6C8F9C3D259}">
          <x15:cachedUniqueNames>
            <x15:cachedUniqueName index="1" name="[_2015_2016_append_].[Emp_No].&amp;[1]"/>
            <x15:cachedUniqueName index="2" name="[_2015_2016_append_].[Emp_No].&amp;[3]"/>
            <x15:cachedUniqueName index="3" name="[_2015_2016_append_].[Emp_No].&amp;[7]"/>
            <x15:cachedUniqueName index="4" name="[_2015_2016_append_].[Emp_No].&amp;[18]"/>
            <x15:cachedUniqueName index="5" name="[_2015_2016_append_].[Emp_No].&amp;[19]"/>
            <x15:cachedUniqueName index="6" name="[_2015_2016_append_].[Emp_No].&amp;[22]"/>
            <x15:cachedUniqueName index="7" name="[_2015_2016_append_].[Emp_No].&amp;[25]"/>
            <x15:cachedUniqueName index="8" name="[_2015_2016_append_].[Emp_No].&amp;[27]"/>
            <x15:cachedUniqueName index="9" name="[_2015_2016_append_].[Emp_No].&amp;[30]"/>
            <x15:cachedUniqueName index="10" name="[_2015_2016_append_].[Emp_No].&amp;[34]"/>
            <x15:cachedUniqueName index="11" name="[_2015_2016_append_].[Emp_No].&amp;[37]"/>
            <x15:cachedUniqueName index="12" name="[_2015_2016_append_].[Emp_No].&amp;[44]"/>
            <x15:cachedUniqueName index="13" name="[_2015_2016_append_].[Emp_No].&amp;[106]"/>
            <x15:cachedUniqueName index="14" name="[_2015_2016_append_].[Emp_No].&amp;[168]"/>
            <x15:cachedUniqueName index="15" name="[_2015_2016_append_].[Emp_No].&amp;[180]"/>
            <x15:cachedUniqueName index="16" name="[_2015_2016_append_].[Emp_No].&amp;[194]"/>
            <x15:cachedUniqueName index="17" name="[_2015_2016_append_].[Emp_No].&amp;[199]"/>
            <x15:cachedUniqueName index="18" name="[_2015_2016_append_].[Emp_No].&amp;[203]"/>
            <x15:cachedUniqueName index="19" name="[_2015_2016_append_].[Emp_No].&amp;[210]"/>
            <x15:cachedUniqueName index="20" name="[_2015_2016_append_].[Emp_No].&amp;[239]"/>
            <x15:cachedUniqueName index="21" name="[_2015_2016_append_].[Emp_No].&amp;[248]"/>
            <x15:cachedUniqueName index="22" name="[_2015_2016_append_].[Emp_No].&amp;[259]"/>
            <x15:cachedUniqueName index="23" name="[_2015_2016_append_].[Emp_No].&amp;[281]"/>
            <x15:cachedUniqueName index="24" name="[_2015_2016_append_].[Emp_No].&amp;[287]"/>
            <x15:cachedUniqueName index="25" name="[_2015_2016_append_].[Emp_No].&amp;[320]"/>
            <x15:cachedUniqueName index="26" name="[_2015_2016_append_].[Emp_No].&amp;[343]"/>
            <x15:cachedUniqueName index="27" name="[_2015_2016_append_].[Emp_No].&amp;[352]"/>
            <x15:cachedUniqueName index="28" name="[_2015_2016_append_].[Emp_No].&amp;[357]"/>
            <x15:cachedUniqueName index="29" name="[_2015_2016_append_].[Emp_No].&amp;[358]"/>
            <x15:cachedUniqueName index="30" name="[_2015_2016_append_].[Emp_No].&amp;[368]"/>
            <x15:cachedUniqueName index="31" name="[_2015_2016_append_].[Emp_No].&amp;[374]"/>
            <x15:cachedUniqueName index="32" name="[_2015_2016_append_].[Emp_No].&amp;[375]"/>
            <x15:cachedUniqueName index="33" name="[_2015_2016_append_].[Emp_No].&amp;[380]"/>
            <x15:cachedUniqueName index="34" name="[_2015_2016_append_].[Emp_No].&amp;[385]"/>
            <x15:cachedUniqueName index="35" name="[_2015_2016_append_].[Emp_No].&amp;[386]"/>
            <x15:cachedUniqueName index="36" name="[_2015_2016_append_].[Emp_No].&amp;[391]"/>
            <x15:cachedUniqueName index="37" name="[_2015_2016_append_].[Emp_No].&amp;[396]"/>
            <x15:cachedUniqueName index="38" name="[_2015_2016_append_].[Emp_No].&amp;[398]"/>
            <x15:cachedUniqueName index="39" name="[_2015_2016_append_].[Emp_No].&amp;[400]"/>
            <x15:cachedUniqueName index="40" name="[_2015_2016_append_].[Emp_No].&amp;[401]"/>
            <x15:cachedUniqueName index="41" name="[_2015_2016_append_].[Emp_No].&amp;[402]"/>
            <x15:cachedUniqueName index="42" name="[_2015_2016_append_].[Emp_No].&amp;[403]"/>
            <x15:cachedUniqueName index="43" name="[_2015_2016_append_].[Emp_No].&amp;[405]"/>
            <x15:cachedUniqueName index="44" name="[_2015_2016_append_].[Emp_No].&amp;[406]"/>
            <x15:cachedUniqueName index="45" name="[_2015_2016_append_].[Emp_No].&amp;[412]"/>
            <x15:cachedUniqueName index="46" name="[_2015_2016_append_].[Emp_No].&amp;[415]"/>
            <x15:cachedUniqueName index="47" name="[_2015_2016_append_].[Emp_No].&amp;[420]"/>
            <x15:cachedUniqueName index="48" name="[_2015_2016_append_].[Emp_No].&amp;[421]"/>
            <x15:cachedUniqueName index="49" name="[_2015_2016_append_].[Emp_No].&amp;[422]"/>
            <x15:cachedUniqueName index="50" name="[_2015_2016_append_].[Emp_No].&amp;[13]"/>
            <x15:cachedUniqueName index="51" name="[_2015_2016_append_].[Emp_No].&amp;[20]"/>
            <x15:cachedUniqueName index="52" name="[_2015_2016_append_].[Emp_No].&amp;[23]"/>
            <x15:cachedUniqueName index="53" name="[_2015_2016_append_].[Emp_No].&amp;[35]"/>
            <x15:cachedUniqueName index="54" name="[_2015_2016_append_].[Emp_No].&amp;[38]"/>
            <x15:cachedUniqueName index="55" name="[_2015_2016_append_].[Emp_No].&amp;[45]"/>
            <x15:cachedUniqueName index="56" name="[_2015_2016_append_].[Emp_No].&amp;[169]"/>
            <x15:cachedUniqueName index="57" name="[_2015_2016_append_].[Emp_No].&amp;[179]"/>
            <x15:cachedUniqueName index="58" name="[_2015_2016_append_].[Emp_No].&amp;[184]"/>
            <x15:cachedUniqueName index="59" name="[_2015_2016_append_].[Emp_No].&amp;[192]"/>
            <x15:cachedUniqueName index="60" name="[_2015_2016_append_].[Emp_No].&amp;[195]"/>
            <x15:cachedUniqueName index="61" name="[_2015_2016_append_].[Emp_No].&amp;[249]"/>
            <x15:cachedUniqueName index="62" name="[_2015_2016_append_].[Emp_No].&amp;[255]"/>
            <x15:cachedUniqueName index="63" name="[_2015_2016_append_].[Emp_No].&amp;[269]"/>
            <x15:cachedUniqueName index="64" name="[_2015_2016_append_].[Emp_No].&amp;[314]"/>
            <x15:cachedUniqueName index="65" name="[_2015_2016_append_].[Emp_No].&amp;[369]"/>
            <x15:cachedUniqueName index="66" name="[_2015_2016_append_].[Emp_No].&amp;[381]"/>
            <x15:cachedUniqueName index="67" name="[_2015_2016_append_].[Emp_No].&amp;[399]"/>
            <x15:cachedUniqueName index="68" name="[_2015_2016_append_].[Emp_No].&amp;[417]"/>
            <x15:cachedUniqueName index="69" name="[_2015_2016_append_].[Emp_No].&amp;[15]"/>
            <x15:cachedUniqueName index="70" name="[_2015_2016_append_].[Emp_No].&amp;[117]"/>
            <x15:cachedUniqueName index="71" name="[_2015_2016_append_].[Emp_No].&amp;[181]"/>
            <x15:cachedUniqueName index="72" name="[_2015_2016_append_].[Emp_No].&amp;[404]"/>
            <x15:cachedUniqueName index="73" name="[_2015_2016_append_].[Emp_No].&amp;[2]"/>
            <x15:cachedUniqueName index="74" name="[_2015_2016_append_].[Emp_No].&amp;[11]"/>
            <x15:cachedUniqueName index="75" name="[_2015_2016_append_].[Emp_No].&amp;[133]"/>
            <x15:cachedUniqueName index="76" name="[_2015_2016_append_].[Emp_No].&amp;[390]"/>
            <x15:cachedUniqueName index="77" name="[_2015_2016_append_].[Emp_No].&amp;[6]"/>
            <x15:cachedUniqueName index="78" name="[_2015_2016_append_].[Emp_No].&amp;[39]"/>
            <x15:cachedUniqueName index="79" name="[_2015_2016_append_].[Emp_No].&amp;[53]"/>
            <x15:cachedUniqueName index="80" name="[_2015_2016_append_].[Emp_No].&amp;[153]"/>
            <x15:cachedUniqueName index="81" name="[_2015_2016_append_].[Emp_No].&amp;[201]"/>
            <x15:cachedUniqueName index="82" name="[_2015_2016_append_].[Emp_No].&amp;[204]"/>
            <x15:cachedUniqueName index="83" name="[_2015_2016_append_].[Emp_No].&amp;[260]"/>
            <x15:cachedUniqueName index="84" name="[_2015_2016_append_].[Emp_No].&amp;[274]"/>
            <x15:cachedUniqueName index="85" name="[_2015_2016_append_].[Emp_No].&amp;[276]"/>
            <x15:cachedUniqueName index="86" name="[_2015_2016_append_].[Emp_No].&amp;[291]"/>
            <x15:cachedUniqueName index="87" name="[_2015_2016_append_].[Emp_No].&amp;[302]"/>
            <x15:cachedUniqueName index="88" name="[_2015_2016_append_].[Emp_No].&amp;[304]"/>
            <x15:cachedUniqueName index="89" name="[_2015_2016_append_].[Emp_No].&amp;[316]"/>
            <x15:cachedUniqueName index="90" name="[_2015_2016_append_].[Emp_No].&amp;[336]"/>
            <x15:cachedUniqueName index="91" name="[_2015_2016_append_].[Emp_No].&amp;[345]"/>
            <x15:cachedUniqueName index="92" name="[_2015_2016_append_].[Emp_No].&amp;[367]"/>
            <x15:cachedUniqueName index="93" name="[_2015_2016_append_].[Emp_No].&amp;[376]"/>
            <x15:cachedUniqueName index="94" name="[_2015_2016_append_].[Emp_No].&amp;[407]"/>
            <x15:cachedUniqueName index="95" name="[_2015_2016_append_].[Emp_No].&amp;[409]"/>
            <x15:cachedUniqueName index="96" name="[_2015_2016_append_].[Emp_No].&amp;[411]"/>
            <x15:cachedUniqueName index="97" name="[_2015_2016_append_].[Emp_No].&amp;[413]"/>
            <x15:cachedUniqueName index="98" name="[_2015_2016_append_].[Emp_No].&amp;[414]"/>
            <x15:cachedUniqueName index="99" name="[_2015_2016_append_].[Emp_No].&amp;[416]"/>
            <x15:cachedUniqueName index="100" name="[_2015_2016_append_].[Emp_No].&amp;[99]"/>
            <x15:cachedUniqueName index="101" name="[_2015_2016_append_].[Emp_No].&amp;[408]"/>
          </x15:cachedUniqueNames>
        </ext>
      </extLst>
    </cacheField>
    <cacheField name="[_2015_2016_append_].[Emp_Name].[Emp_Name]" caption="Emp_Name" numFmtId="0" hierarchy="2" level="1">
      <sharedItems count="103">
        <s v=""/>
        <s v="Antonio Torres"/>
        <s v="Melanie Green"/>
        <s v="Shelia Keller"/>
        <s v="Marty Barnes"/>
        <s v="Frank Diaz"/>
        <s v="Marion Scott"/>
        <s v="Tami Luna"/>
        <s v="Cindy Lunt"/>
        <s v="Joe Perry"/>
        <s v="Sheryl Hill"/>
        <s v="Kirk Byrd"/>
        <s v="Dale Hamilton"/>
        <s v="Allan Wood"/>
        <s v="Brittany Carlson"/>
        <s v="Elisa Warren"/>
        <s v="Hector Wright"/>
        <s v="Nettie Stevens"/>
        <s v="Helen Paul"/>
        <s v="Kenny Robertson"/>
        <s v="Clarence Padilla"/>
        <s v="Jodi Powers"/>
        <s v="Beulah Gibbs"/>
        <s v="Marcia Neal"/>
        <s v="Levi Christensen"/>
        <s v="Terry Moreno"/>
        <s v="Tommy Graves"/>
        <s v="Myra Vega"/>
        <s v="Jesus Peterson"/>
        <s v="Stanley Peterson"/>
        <s v="Marc Wallace"/>
        <s v="Cesar Greene"/>
        <s v="Melvin Strickland"/>
        <s v="Fannie Parks"/>
        <s v="Preston Robinson"/>
        <s v="Lillian Jefferson"/>
        <s v="Raquel Singleton"/>
        <s v="Barry Mckenzie"/>
        <s v="Darryl Burgess"/>
        <s v="Mona Howard"/>
        <s v="Roberto Ortega"/>
        <s v="Maryann Cohen"/>
        <s v="Gwendolyn Alvarado"/>
        <s v="Joyce Ferguson"/>
        <s v="Lynn Perkins"/>
        <s v="Grant Daniel"/>
        <s v="Norman Ruiz"/>
        <s v="Floyd Hunter"/>
        <s v="Lyle Grant"/>
        <s v="Emma Goodwin"/>
        <s v="Afton Call"/>
        <s v="Mamie Day"/>
        <s v="Ed Craig"/>
        <s v="Mary Waters"/>
        <s v="Leonard Wong"/>
        <s v="Conrad Walker"/>
        <s v="Ernesto Todd"/>
        <s v="Cornelius Gibson"/>
        <s v="Cassandra Poole"/>
        <s v="Tammy Wilkins"/>
        <s v="Mike Briggs"/>
        <s v="Al Ramos"/>
        <s v="Cary Foster"/>
        <s v="Lois Moran"/>
        <s v="Jo Manning"/>
        <s v="Marianne Baldwin"/>
        <s v="Clark Morgan"/>
        <s v="Frankie Mcdaniel"/>
        <s v="Yvette Miller"/>
        <s v="William Casey"/>
        <s v="Don Young"/>
        <s v="Richard Wood"/>
        <s v="Ramona Myers"/>
        <s v="Alberta Gill"/>
        <s v="Ellen Estrada"/>
        <s v="Earnest Drake"/>
        <s v="Geneva Moody"/>
        <s v="Brendan Curry"/>
        <s v="Kelly Murray"/>
        <s v="Marie Hudson"/>
        <s v="Delia Lopez"/>
        <s v="Lynne Soto"/>
        <s v="Michele Lee"/>
        <s v="Deborah Bennett"/>
        <s v="Nichole Fox"/>
        <s v="Angel Watts"/>
        <s v="Morris Glover"/>
        <s v="Carlton Mcdonald"/>
        <s v="Leslie Dean"/>
        <s v="Allen Price"/>
        <s v="Marguerite Thornton"/>
        <s v="Shirley Parker"/>
        <s v="Sidney Hansen"/>
        <s v="Samuel Harper"/>
        <s v="Katie Hodges"/>
        <s v="Maxine Tyler"/>
        <s v="Sally Bailey"/>
        <s v="Claire Edwards"/>
        <s v="Lynette Alvarez"/>
        <s v="Rosemarie Pena"/>
        <s v="Mark Sharp"/>
        <s v="Sue Riley"/>
        <s v="Renee Armstrong"/>
      </sharedItems>
    </cacheField>
    <cacheField name="[_2015_2016_append_].[YEAR].[YEAR]" caption="YEAR" numFmtId="0" hierarchy="10" level="1">
      <sharedItems containsSemiMixedTypes="0" containsString="0" containsNumber="1" containsInteger="1" minValue="2015" maxValue="2016" count="2">
        <n v="2015"/>
        <n v="2016"/>
      </sharedItems>
      <extLst>
        <ext xmlns:x15="http://schemas.microsoft.com/office/spreadsheetml/2010/11/main" uri="{4F2E5C28-24EA-4eb8-9CBF-B6C8F9C3D259}">
          <x15:cachedUniqueNames>
            <x15:cachedUniqueName index="0" name="[_2015_2016_append_].[YEAR].&amp;[2015]"/>
            <x15:cachedUniqueName index="1" name="[_2015_2016_append_].[YEAR].&amp;[2016]"/>
          </x15:cachedUniqueNames>
        </ext>
      </extLst>
    </cacheField>
    <cacheField name="[Measures].[Sum of Total_Hours]" caption="Sum of Total_Hours" numFmtId="0" hierarchy="49" level="32767"/>
    <cacheField name="[Measures].[Sum of Gross_Wages]" caption="Sum of Gross_Wages" numFmtId="0" hierarchy="41" level="32767"/>
  </cacheFields>
  <cacheHierarchies count="57">
    <cacheHierarchy uniqueName="[_2015_2016_append_].[Emp_No]" caption="Emp_No" attribute="1" defaultMemberUniqueName="[_2015_2016_append_].[Emp_No].[All]" allUniqueName="[_2015_2016_append_].[Emp_No].[All]" dimensionUniqueName="[_2015_2016_append_]" displayFolder="" count="2" memberValueDatatype="20" unbalanced="0">
      <fieldsUsage count="2">
        <fieldUsage x="-1"/>
        <fieldUsage x="1"/>
      </fieldsUsage>
    </cacheHierarchy>
    <cacheHierarchy uniqueName="[_2015_2016_append_].[Job]" caption="Job" attribute="1" defaultMemberUniqueName="[_2015_2016_append_].[Job].[All]" allUniqueName="[_2015_2016_append_].[Job].[All]" dimensionUniqueName="[_2015_2016_append_]" displayFolder="" count="0" memberValueDatatype="130" unbalanced="0"/>
    <cacheHierarchy uniqueName="[_2015_2016_append_].[Emp_Name]" caption="Emp_Name" attribute="1" defaultMemberUniqueName="[_2015_2016_append_].[Emp_Name].[All]" allUniqueName="[_2015_2016_append_].[Emp_Name].[All]" dimensionUniqueName="[_2015_2016_append_]" displayFolder="" count="2" memberValueDatatype="130" unbalanced="0">
      <fieldsUsage count="2">
        <fieldUsage x="-1"/>
        <fieldUsage x="2"/>
      </fieldsUsage>
    </cacheHierarchy>
    <cacheHierarchy uniqueName="[_2015_2016_append_].[Reg_Hrs]" caption="Reg_Hrs" attribute="1" defaultMemberUniqueName="[_2015_2016_append_].[Reg_Hrs].[All]" allUniqueName="[_2015_2016_append_].[Reg_Hrs].[All]" dimensionUniqueName="[_2015_2016_append_]" displayFolder="" count="0" memberValueDatatype="20" unbalanced="0"/>
    <cacheHierarchy uniqueName="[_2015_2016_append_].[OT_Hrs]" caption="OT_Hrs" attribute="1" defaultMemberUniqueName="[_2015_2016_append_].[OT_Hrs].[All]" allUniqueName="[_2015_2016_append_].[OT_Hrs].[All]" dimensionUniqueName="[_2015_2016_append_]" displayFolder="" count="0" memberValueDatatype="20" unbalanced="0"/>
    <cacheHierarchy uniqueName="[_2015_2016_append_].[Gross_Wages]" caption="Gross_Wages" attribute="1" defaultMemberUniqueName="[_2015_2016_append_].[Gross_Wages].[All]" allUniqueName="[_2015_2016_append_].[Gross_Wages].[All]" dimensionUniqueName="[_2015_2016_append_]" displayFolder="" count="0" memberValueDatatype="20" unbalanced="0"/>
    <cacheHierarchy uniqueName="[_2015_2016_append_].[Fica_Medc]" caption="Fica_Medc" attribute="1" defaultMemberUniqueName="[_2015_2016_append_].[Fica_Medc].[All]" allUniqueName="[_2015_2016_append_].[Fica_Medc].[All]" dimensionUniqueName="[_2015_2016_append_]" displayFolder="" count="0" memberValueDatatype="20" unbalanced="0"/>
    <cacheHierarchy uniqueName="[_2015_2016_append_].[Futa]" caption="Futa" attribute="1" defaultMemberUniqueName="[_2015_2016_append_].[Futa].[All]" allUniqueName="[_2015_2016_append_].[Futa].[All]" dimensionUniqueName="[_2015_2016_append_]" displayFolder="" count="0" memberValueDatatype="20" unbalanced="0"/>
    <cacheHierarchy uniqueName="[_2015_2016_append_].[Suta]" caption="Suta" attribute="1" defaultMemberUniqueName="[_2015_2016_append_].[Suta].[All]" allUniqueName="[_2015_2016_append_].[Suta].[All]" dimensionUniqueName="[_2015_2016_append_]" displayFolder="" count="0" memberValueDatatype="20" unbalanced="0"/>
    <cacheHierarchy uniqueName="[_2015_2016_append_].[Work_Comp]" caption="Work_Comp" attribute="1" defaultMemberUniqueName="[_2015_2016_append_].[Work_Comp].[All]" allUniqueName="[_2015_2016_append_].[Work_Comp].[All]" dimensionUniqueName="[_2015_2016_append_]" displayFolder="" count="0" memberValueDatatype="20" unbalanced="0"/>
    <cacheHierarchy uniqueName="[_2015_2016_append_].[YEAR]" caption="YEAR" attribute="1" defaultMemberUniqueName="[_2015_2016_append_].[YEAR].[All]" allUniqueName="[_2015_2016_append_].[YEAR].[All]" dimensionUniqueName="[_2015_2016_append_]" displayFolder="" count="2" memberValueDatatype="20" unbalanced="0">
      <fieldsUsage count="2">
        <fieldUsage x="-1"/>
        <fieldUsage x="3"/>
      </fieldsUsage>
    </cacheHierarchy>
    <cacheHierarchy uniqueName="[_2015_2016_append_].[Job_code]" caption="Job_code" attribute="1" defaultMemberUniqueName="[_2015_2016_append_].[Job_code].[All]" allUniqueName="[_2015_2016_append_].[Job_code].[All]" dimensionUniqueName="[_2015_2016_append_]" displayFolder="" count="2" memberValueDatatype="130" unbalanced="0">
      <fieldsUsage count="2">
        <fieldUsage x="-1"/>
        <fieldUsage x="0"/>
      </fieldsUsage>
    </cacheHierarchy>
    <cacheHierarchy uniqueName="[_2015_2016_append_].[Job_description]" caption="Job_description" attribute="1" defaultMemberUniqueName="[_2015_2016_append_].[Job_description].[All]" allUniqueName="[_2015_2016_append_].[Job_description].[All]" dimensionUniqueName="[_2015_2016_append_]" displayFolder="" count="0" memberValueDatatype="130" unbalanced="0"/>
    <cacheHierarchy uniqueName="[_2015_2016_append_].[Department]" caption="Department" attribute="1" defaultMemberUniqueName="[_2015_2016_append_].[Department].[All]" allUniqueName="[_2015_2016_append_].[Department].[All]" dimensionUniqueName="[_2015_2016_append_]" displayFolder="" count="0" memberValueDatatype="130" unbalanced="0"/>
    <cacheHierarchy uniqueName="[_2015_2016_append_].[Location]" caption="Location" attribute="1" defaultMemberUniqueName="[_2015_2016_append_].[Location].[All]" allUniqueName="[_2015_2016_append_].[Location].[All]" dimensionUniqueName="[_2015_2016_append_]" displayFolder="" count="0" memberValueDatatype="130" unbalanced="0"/>
    <cacheHierarchy uniqueName="[_2015_2016_append_].[Total_Hours]" caption="Total_Hours" attribute="1" defaultMemberUniqueName="[_2015_2016_append_].[Total_Hours].[All]" allUniqueName="[_2015_2016_append_].[Total_Hours].[All]" dimensionUniqueName="[_2015_2016_append_]" displayFolder="" count="0" memberValueDatatype="20" unbalanced="0"/>
    <cacheHierarchy uniqueName="[_2015_2016_append_].[transaction count]" caption="transaction count" attribute="1" defaultMemberUniqueName="[_2015_2016_append_].[transaction count].[All]" allUniqueName="[_2015_2016_append_].[transaction count].[All]" dimensionUniqueName="[_2015_2016_append_]" displayFolder="" count="0" memberValueDatatype="20" unbalanced="0"/>
    <cacheHierarchy uniqueName="[Analytics_mindset_case_studies_IntegrateCo_2015payroll].[Pay_Date]" caption="Pay_Date" attribute="1" time="1" defaultMemberUniqueName="[Analytics_mindset_case_studies_IntegrateCo_2015payroll].[Pay_Date].[All]" allUniqueName="[Analytics_mindset_case_studies_IntegrateCo_2015payroll].[Pay_Date].[All]" dimensionUniqueName="[Analytics_mindset_case_studies_IntegrateCo_2015payroll]" displayFolder="" count="0" memberValueDatatype="7" unbalanced="0"/>
    <cacheHierarchy uniqueName="[Analytics_mindset_case_studies_IntegrateCo_2015payroll].[Payroll_ID]" caption="Payroll_ID" attribute="1" defaultMemberUniqueName="[Analytics_mindset_case_studies_IntegrateCo_2015payroll].[Payroll_ID].[All]" allUniqueName="[Analytics_mindset_case_studies_IntegrateCo_2015payroll].[Payroll_ID].[All]" dimensionUniqueName="[Analytics_mindset_case_studies_IntegrateCo_2015payroll]" displayFolder="" count="0" memberValueDatatype="20" unbalanced="0"/>
    <cacheHierarchy uniqueName="[Analytics_mindset_case_studies_IntegrateCo_2015payroll].[Emp_No]" caption="Emp_No" attribute="1" defaultMemberUniqueName="[Analytics_mindset_case_studies_IntegrateCo_2015payroll].[Emp_No].[All]" allUniqueName="[Analytics_mindset_case_studies_IntegrateCo_2015payroll].[Emp_No].[All]" dimensionUniqueName="[Analytics_mindset_case_studies_IntegrateCo_2015payroll]" displayFolder="" count="0" memberValueDatatype="20" unbalanced="0"/>
    <cacheHierarchy uniqueName="[Analytics_mindset_case_studies_IntegrateCo_2015payroll].[Home_Div]" caption="Home_Div" attribute="1" defaultMemberUniqueName="[Analytics_mindset_case_studies_IntegrateCo_2015payroll].[Home_Div].[All]" allUniqueName="[Analytics_mindset_case_studies_IntegrateCo_2015payroll].[Home_Div].[All]" dimensionUniqueName="[Analytics_mindset_case_studies_IntegrateCo_2015payroll]" displayFolder="" count="0" memberValueDatatype="20" unbalanced="0"/>
    <cacheHierarchy uniqueName="[Analytics_mindset_case_studies_IntegrateCo_2015payroll].[Work_Div]" caption="Work_Div" attribute="1" defaultMemberUniqueName="[Analytics_mindset_case_studies_IntegrateCo_2015payroll].[Work_Div].[All]" allUniqueName="[Analytics_mindset_case_studies_IntegrateCo_2015payroll].[Work_Div].[All]" dimensionUniqueName="[Analytics_mindset_case_studies_IntegrateCo_2015payroll]" displayFolder="" count="0" memberValueDatatype="20" unbalanced="0"/>
    <cacheHierarchy uniqueName="[Analytics_mindset_case_studies_IntegrateCo_2015payroll].[Job]" caption="Job" attribute="1" defaultMemberUniqueName="[Analytics_mindset_case_studies_IntegrateCo_2015payroll].[Job].[All]" allUniqueName="[Analytics_mindset_case_studies_IntegrateCo_2015payroll].[Job].[All]" dimensionUniqueName="[Analytics_mindset_case_studies_IntegrateCo_2015payroll]" displayFolder="" count="0" memberValueDatatype="130" unbalanced="0"/>
    <cacheHierarchy uniqueName="[Analytics_mindset_case_studies_IntegrateCo_2015payroll].[Reg_Hrs]" caption="Reg_Hrs" attribute="1" defaultMemberUniqueName="[Analytics_mindset_case_studies_IntegrateCo_2015payroll].[Reg_Hrs].[All]" allUniqueName="[Analytics_mindset_case_studies_IntegrateCo_2015payroll].[Reg_Hrs].[All]" dimensionUniqueName="[Analytics_mindset_case_studies_IntegrateCo_2015payroll]" displayFolder="" count="0" memberValueDatatype="20" unbalanced="0"/>
    <cacheHierarchy uniqueName="[Analytics_mindset_case_studies_IntegrateCo_2015payroll].[OT_Hrs]" caption="OT_Hrs" attribute="1" defaultMemberUniqueName="[Analytics_mindset_case_studies_IntegrateCo_2015payroll].[OT_Hrs].[All]" allUniqueName="[Analytics_mindset_case_studies_IntegrateCo_2015payroll].[OT_Hrs].[All]" dimensionUniqueName="[Analytics_mindset_case_studies_IntegrateCo_2015payroll]" displayFolder="" count="0" memberValueDatatype="20" unbalanced="0"/>
    <cacheHierarchy uniqueName="[Analytics_mindset_case_studies_IntegrateCo_2015payroll].[Reg_Pay]" caption="Reg_Pay" attribute="1" defaultMemberUniqueName="[Analytics_mindset_case_studies_IntegrateCo_2015payroll].[Reg_Pay].[All]" allUniqueName="[Analytics_mindset_case_studies_IntegrateCo_2015payroll].[Reg_Pay].[All]" dimensionUniqueName="[Analytics_mindset_case_studies_IntegrateCo_2015payroll]" displayFolder="" count="0" memberValueDatatype="20" unbalanced="0"/>
    <cacheHierarchy uniqueName="[Analytics_mindset_case_studies_IntegrateCo_2015payroll].[OT_Pay]" caption="OT_Pay" attribute="1" defaultMemberUniqueName="[Analytics_mindset_case_studies_IntegrateCo_2015payroll].[OT_Pay].[All]" allUniqueName="[Analytics_mindset_case_studies_IntegrateCo_2015payroll].[OT_Pay].[All]" dimensionUniqueName="[Analytics_mindset_case_studies_IntegrateCo_2015payroll]" displayFolder="" count="0" memberValueDatatype="20" unbalanced="0"/>
    <cacheHierarchy uniqueName="[Analytics_mindset_case_studies_IntegrateCo_2015payroll].[Futa]" caption="Futa" attribute="1" defaultMemberUniqueName="[Analytics_mindset_case_studies_IntegrateCo_2015payroll].[Futa].[All]" allUniqueName="[Analytics_mindset_case_studies_IntegrateCo_2015payroll].[Futa].[All]" dimensionUniqueName="[Analytics_mindset_case_studies_IntegrateCo_2015payroll]" displayFolder="" count="0" memberValueDatatype="20" unbalanced="0"/>
    <cacheHierarchy uniqueName="[Analytics_mindset_case_studies_IntegrateCo_2015payroll].[Suta]" caption="Suta" attribute="1" defaultMemberUniqueName="[Analytics_mindset_case_studies_IntegrateCo_2015payroll].[Suta].[All]" allUniqueName="[Analytics_mindset_case_studies_IntegrateCo_2015payroll].[Suta].[All]" dimensionUniqueName="[Analytics_mindset_case_studies_IntegrateCo_2015payroll]" displayFolder="" count="0" memberValueDatatype="20" unbalanced="0"/>
    <cacheHierarchy uniqueName="[Analytics_mindset_case_studies_IntegrateCo_2015payroll].[Fica_Medc]" caption="Fica_Medc" attribute="1" defaultMemberUniqueName="[Analytics_mindset_case_studies_IntegrateCo_2015payroll].[Fica_Medc].[All]" allUniqueName="[Analytics_mindset_case_studies_IntegrateCo_2015payroll].[Fica_Medc].[All]" dimensionUniqueName="[Analytics_mindset_case_studies_IntegrateCo_2015payroll]" displayFolder="" count="0" memberValueDatatype="20" unbalanced="0"/>
    <cacheHierarchy uniqueName="[Analytics_mindset_case_studies_IntegrateCo_2015payroll].[Work_Comp]" caption="Work_Comp" attribute="1" defaultMemberUniqueName="[Analytics_mindset_case_studies_IntegrateCo_2015payroll].[Work_Comp].[All]" allUniqueName="[Analytics_mindset_case_studies_IntegrateCo_2015payroll].[Work_Comp].[All]" dimensionUniqueName="[Analytics_mindset_case_studies_IntegrateCo_2015payroll]" displayFolder="" count="0" memberValueDatatype="20" unbalanced="0"/>
    <cacheHierarchy uniqueName="[Analytics_mindset_case_studies_IntegrateCo_2015payroll].[Emp_Name]" caption="Emp_Name" attribute="1" defaultMemberUniqueName="[Analytics_mindset_case_studies_IntegrateCo_2015payroll].[Emp_Name].[All]" allUniqueName="[Analytics_mindset_case_studies_IntegrateCo_2015payroll].[Emp_Name].[All]" dimensionUniqueName="[Analytics_mindset_case_studies_IntegrateCo_2015payroll]" displayFolder="" count="0" memberValueDatatype="130" unbalanced="0"/>
    <cacheHierarchy uniqueName="[Analytics_mindset_case_studies_IntegrateCo_2015payroll].[Gross_Wages]" caption="Gross_Wages" attribute="1" defaultMemberUniqueName="[Analytics_mindset_case_studies_IntegrateCo_2015payroll].[Gross_Wages].[All]" allUniqueName="[Analytics_mindset_case_studies_IntegrateCo_2015payroll].[Gross_Wages].[All]" dimensionUniqueName="[Analytics_mindset_case_studies_IntegrateCo_2015payroll]" displayFolder="" count="0" memberValueDatatype="20" unbalanced="0"/>
    <cacheHierarchy uniqueName="[Analytics_mindset_case_studies_IntegrateCo_2015payroll].[Job_Code]" caption="Job_Code" attribute="1" defaultMemberUniqueName="[Analytics_mindset_case_studies_IntegrateCo_2015payroll].[Job_Code].[All]" allUniqueName="[Analytics_mindset_case_studies_IntegrateCo_2015payroll].[Job_Code].[All]" dimensionUniqueName="[Analytics_mindset_case_studies_IntegrateCo_2015payroll]" displayFolder="" count="0" memberValueDatatype="130" unbalanced="0"/>
    <cacheHierarchy uniqueName="[Analytics_mindset_case_studies_IntegrateCo_2015payroll].[Job_description]" caption="Job_description" attribute="1" defaultMemberUniqueName="[Analytics_mindset_case_studies_IntegrateCo_2015payroll].[Job_description].[All]" allUniqueName="[Analytics_mindset_case_studies_IntegrateCo_2015payroll].[Job_description].[All]" dimensionUniqueName="[Analytics_mindset_case_studies_IntegrateCo_2015payroll]" displayFolder="" count="0" memberValueDatatype="130" unbalanced="0"/>
    <cacheHierarchy uniqueName="[Analytics_mindset_case_studies_IntegrateCo_2015payroll].[Pay_Date (Month)]" caption="Pay_Date (Month)" attribute="1" defaultMemberUniqueName="[Analytics_mindset_case_studies_IntegrateCo_2015payroll].[Pay_Date (Month)].[All]" allUniqueName="[Analytics_mindset_case_studies_IntegrateCo_2015payroll].[Pay_Date (Month)].[All]" dimensionUniqueName="[Analytics_mindset_case_studies_IntegrateCo_2015payroll]" displayFolder="" count="0" memberValueDatatype="130" unbalanced="0"/>
    <cacheHierarchy uniqueName="[Analytics_mindset_case_studies_IntegrateCo_2015payroll].[Pay_Date (Month Index)]" caption="Pay_Date (Month Index)" attribute="1" defaultMemberUniqueName="[Analytics_mindset_case_studies_IntegrateCo_2015payroll].[Pay_Date (Month Index)].[All]" allUniqueName="[Analytics_mindset_case_studies_IntegrateCo_2015payroll].[Pay_Date (Month Index)].[All]" dimensionUniqueName="[Analytics_mindset_case_studies_IntegrateCo_2015payroll]" displayFolder="" count="0" memberValueDatatype="20" unbalanced="0" hidden="1"/>
    <cacheHierarchy uniqueName="[Measures].[__XL_Count _2015_2016_append_]" caption="__XL_Count _2015_2016_append_" measure="1" displayFolder="" measureGroup="_2015_2016_append_" count="0" hidden="1"/>
    <cacheHierarchy uniqueName="[Measures].[__XL_Count Analytics_mindset_case_studies_IntegrateCo_2015payroll]" caption="__XL_Count Analytics_mindset_case_studies_IntegrateCo_2015payroll" measure="1" displayFolder="" measureGroup="Analytics_mindset_case_studies_IntegrateCo_2015payroll" count="0" hidden="1"/>
    <cacheHierarchy uniqueName="[Measures].[__No measures defined]" caption="__No measures defined" measure="1" displayFolder="" count="0" hidden="1"/>
    <cacheHierarchy uniqueName="[Measures].[Count of Emp_Name]" caption="Count of Emp_Name" measure="1" displayFolder="" measureGroup="_2015_2016_append_" count="0" hidden="1">
      <extLst>
        <ext xmlns:x15="http://schemas.microsoft.com/office/spreadsheetml/2010/11/main" uri="{B97F6D7D-B522-45F9-BDA1-12C45D357490}">
          <x15:cacheHierarchy aggregatedColumn="2"/>
        </ext>
      </extLst>
    </cacheHierarchy>
    <cacheHierarchy uniqueName="[Measures].[Sum of Gross_Wages]" caption="Sum of Gross_Wages" measure="1" displayFolder="" measureGroup="_2015_2016_append_" count="0" oneField="1" hidden="1">
      <fieldsUsage count="1">
        <fieldUsage x="5"/>
      </fieldsUsage>
      <extLst>
        <ext xmlns:x15="http://schemas.microsoft.com/office/spreadsheetml/2010/11/main" uri="{B97F6D7D-B522-45F9-BDA1-12C45D357490}">
          <x15:cacheHierarchy aggregatedColumn="5"/>
        </ext>
      </extLst>
    </cacheHierarchy>
    <cacheHierarchy uniqueName="[Measures].[Average of Gross_Wages]" caption="Average of Gross_Wages" measure="1" displayFolder="" measureGroup="_2015_2016_append_" count="0" hidden="1">
      <extLst>
        <ext xmlns:x15="http://schemas.microsoft.com/office/spreadsheetml/2010/11/main" uri="{B97F6D7D-B522-45F9-BDA1-12C45D357490}">
          <x15:cacheHierarchy aggregatedColumn="5"/>
        </ext>
      </extLst>
    </cacheHierarchy>
    <cacheHierarchy uniqueName="[Measures].[Sum of OT_Hrs]" caption="Sum of OT_Hrs" measure="1" displayFolder="" measureGroup="_2015_2016_append_" count="0" hidden="1">
      <extLst>
        <ext xmlns:x15="http://schemas.microsoft.com/office/spreadsheetml/2010/11/main" uri="{B97F6D7D-B522-45F9-BDA1-12C45D357490}">
          <x15:cacheHierarchy aggregatedColumn="4"/>
        </ext>
      </extLst>
    </cacheHierarchy>
    <cacheHierarchy uniqueName="[Measures].[Sum of Reg_Hrs]" caption="Sum of Reg_Hrs" measure="1" displayFolder="" measureGroup="_2015_2016_append_" count="0" hidden="1">
      <extLst>
        <ext xmlns:x15="http://schemas.microsoft.com/office/spreadsheetml/2010/11/main" uri="{B97F6D7D-B522-45F9-BDA1-12C45D357490}">
          <x15:cacheHierarchy aggregatedColumn="3"/>
        </ext>
      </extLst>
    </cacheHierarchy>
    <cacheHierarchy uniqueName="[Measures].[Sum of Fica_Medc]" caption="Sum of Fica_Medc" measure="1" displayFolder="" measureGroup="_2015_2016_append_" count="0" hidden="1">
      <extLst>
        <ext xmlns:x15="http://schemas.microsoft.com/office/spreadsheetml/2010/11/main" uri="{B97F6D7D-B522-45F9-BDA1-12C45D357490}">
          <x15:cacheHierarchy aggregatedColumn="6"/>
        </ext>
      </extLst>
    </cacheHierarchy>
    <cacheHierarchy uniqueName="[Measures].[Sum of Futa]" caption="Sum of Futa" measure="1" displayFolder="" measureGroup="_2015_2016_append_" count="0" hidden="1">
      <extLst>
        <ext xmlns:x15="http://schemas.microsoft.com/office/spreadsheetml/2010/11/main" uri="{B97F6D7D-B522-45F9-BDA1-12C45D357490}">
          <x15:cacheHierarchy aggregatedColumn="7"/>
        </ext>
      </extLst>
    </cacheHierarchy>
    <cacheHierarchy uniqueName="[Measures].[Sum of Suta]" caption="Sum of Suta" measure="1" displayFolder="" measureGroup="_2015_2016_append_" count="0" hidden="1">
      <extLst>
        <ext xmlns:x15="http://schemas.microsoft.com/office/spreadsheetml/2010/11/main" uri="{B97F6D7D-B522-45F9-BDA1-12C45D357490}">
          <x15:cacheHierarchy aggregatedColumn="8"/>
        </ext>
      </extLst>
    </cacheHierarchy>
    <cacheHierarchy uniqueName="[Measures].[Sum of Work_Comp]" caption="Sum of Work_Comp" measure="1" displayFolder="" measureGroup="_2015_2016_append_" count="0" hidden="1">
      <extLst>
        <ext xmlns:x15="http://schemas.microsoft.com/office/spreadsheetml/2010/11/main" uri="{B97F6D7D-B522-45F9-BDA1-12C45D357490}">
          <x15:cacheHierarchy aggregatedColumn="9"/>
        </ext>
      </extLst>
    </cacheHierarchy>
    <cacheHierarchy uniqueName="[Measures].[Sum of Total_Hours]" caption="Sum of Total_Hours" measure="1" displayFolder="" measureGroup="_2015_2016_append_" count="0" oneField="1" hidden="1">
      <fieldsUsage count="1">
        <fieldUsage x="4"/>
      </fieldsUsage>
      <extLst>
        <ext xmlns:x15="http://schemas.microsoft.com/office/spreadsheetml/2010/11/main" uri="{B97F6D7D-B522-45F9-BDA1-12C45D357490}">
          <x15:cacheHierarchy aggregatedColumn="15"/>
        </ext>
      </extLst>
    </cacheHierarchy>
    <cacheHierarchy uniqueName="[Measures].[Sum of OT_Pay 2]" caption="Sum of OT_Pay 2" measure="1" displayFolder="" measureGroup="Analytics_mindset_case_studies_IntegrateCo_2015payroll" count="0" hidden="1">
      <extLst>
        <ext xmlns:x15="http://schemas.microsoft.com/office/spreadsheetml/2010/11/main" uri="{B97F6D7D-B522-45F9-BDA1-12C45D357490}">
          <x15:cacheHierarchy aggregatedColumn="26"/>
        </ext>
      </extLst>
    </cacheHierarchy>
    <cacheHierarchy uniqueName="[Measures].[Sum of OT_Hrs 2]" caption="Sum of OT_Hrs 2" measure="1" displayFolder="" measureGroup="Analytics_mindset_case_studies_IntegrateCo_2015payroll" count="0" hidden="1">
      <extLst>
        <ext xmlns:x15="http://schemas.microsoft.com/office/spreadsheetml/2010/11/main" uri="{B97F6D7D-B522-45F9-BDA1-12C45D357490}">
          <x15:cacheHierarchy aggregatedColumn="24"/>
        </ext>
      </extLst>
    </cacheHierarchy>
    <cacheHierarchy uniqueName="[Measures].[Sum of Emp_No]" caption="Sum of Emp_No" measure="1" displayFolder="" measureGroup="_2015_2016_append_" count="0" hidden="1">
      <extLst>
        <ext xmlns:x15="http://schemas.microsoft.com/office/spreadsheetml/2010/11/main" uri="{B97F6D7D-B522-45F9-BDA1-12C45D357490}">
          <x15:cacheHierarchy aggregatedColumn="0"/>
        </ext>
      </extLst>
    </cacheHierarchy>
    <cacheHierarchy uniqueName="[Measures].[Count of Emp_No]" caption="Count of Emp_No" measure="1" displayFolder="" measureGroup="_2015_2016_append_" count="0" hidden="1">
      <extLst>
        <ext xmlns:x15="http://schemas.microsoft.com/office/spreadsheetml/2010/11/main" uri="{B97F6D7D-B522-45F9-BDA1-12C45D357490}">
          <x15:cacheHierarchy aggregatedColumn="0"/>
        </ext>
      </extLst>
    </cacheHierarchy>
    <cacheHierarchy uniqueName="[Measures].[Sum of transaction count]" caption="Sum of transaction count" measure="1" displayFolder="" measureGroup="_2015_2016_append_" count="0" hidden="1">
      <extLst>
        <ext xmlns:x15="http://schemas.microsoft.com/office/spreadsheetml/2010/11/main" uri="{B97F6D7D-B522-45F9-BDA1-12C45D357490}">
          <x15:cacheHierarchy aggregatedColumn="16"/>
        </ext>
      </extLst>
    </cacheHierarchy>
    <cacheHierarchy uniqueName="[Measures].[Sum of Reg_Hrs 2]" caption="Sum of Reg_Hrs 2" measure="1" displayFolder="" measureGroup="Analytics_mindset_case_studies_IntegrateCo_2015payroll" count="0" hidden="1">
      <extLst>
        <ext xmlns:x15="http://schemas.microsoft.com/office/spreadsheetml/2010/11/main" uri="{B97F6D7D-B522-45F9-BDA1-12C45D357490}">
          <x15:cacheHierarchy aggregatedColumn="23"/>
        </ext>
      </extLst>
    </cacheHierarchy>
    <cacheHierarchy uniqueName="[Measures].[Sum of Gross_Wages 2]" caption="Sum of Gross_Wages 2" measure="1" displayFolder="" measureGroup="Analytics_mindset_case_studies_IntegrateCo_2015payroll" count="0" hidden="1">
      <extLst>
        <ext xmlns:x15="http://schemas.microsoft.com/office/spreadsheetml/2010/11/main" uri="{B97F6D7D-B522-45F9-BDA1-12C45D357490}">
          <x15:cacheHierarchy aggregatedColumn="32"/>
        </ext>
      </extLst>
    </cacheHierarchy>
  </cacheHierarchies>
  <kpis count="0"/>
  <dimensions count="3">
    <dimension name="_2015_2016_append_" uniqueName="[_2015_2016_append_]" caption="_2015_2016_append_"/>
    <dimension name="Analytics_mindset_case_studies_IntegrateCo_2015payroll" uniqueName="[Analytics_mindset_case_studies_IntegrateCo_2015payroll]" caption="Analytics_mindset_case_studies_IntegrateCo_2015payroll"/>
    <dimension measure="1" name="Measures" uniqueName="[Measures]" caption="Measures"/>
  </dimensions>
  <measureGroups count="2">
    <measureGroup name="_2015_2016_append_" caption="_2015_2016_append_"/>
    <measureGroup name="Analytics_mindset_case_studies_IntegrateCo_2015payroll" caption="Analytics_mindset_case_studies_IntegrateCo_2015payroll"/>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yi Zhong" refreshedDate="46118.520341782409" backgroundQuery="1" createdVersion="8" refreshedVersion="8" minRefreshableVersion="3" recordCount="0" supportSubquery="1" supportAdvancedDrill="1" xr:uid="{5CFB32CC-2066-4AA2-9EC3-01DD7FA05A11}">
  <cacheSource type="external" connectionId="8"/>
  <cacheFields count="4">
    <cacheField name="[_2015_2016_append_].[YEAR].[YEAR]" caption="YEAR" numFmtId="0" hierarchy="10" level="1">
      <sharedItems containsSemiMixedTypes="0" containsString="0" containsNumber="1" containsInteger="1" minValue="2015" maxValue="2016" count="2">
        <n v="2015"/>
        <n v="2016"/>
      </sharedItems>
      <extLst>
        <ext xmlns:x15="http://schemas.microsoft.com/office/spreadsheetml/2010/11/main" uri="{4F2E5C28-24EA-4eb8-9CBF-B6C8F9C3D259}">
          <x15:cachedUniqueNames>
            <x15:cachedUniqueName index="0" name="[_2015_2016_append_].[YEAR].&amp;[2015]"/>
            <x15:cachedUniqueName index="1" name="[_2015_2016_append_].[YEAR].&amp;[2016]"/>
          </x15:cachedUniqueNames>
        </ext>
      </extLst>
    </cacheField>
    <cacheField name="[_2015_2016_append_].[Emp_Name].[Emp_Name]" caption="Emp_Name" numFmtId="0" hierarchy="2" level="1">
      <sharedItems count="103">
        <s v=""/>
        <s v="Afton Call"/>
        <s v="Al Ramos"/>
        <s v="Alberta Gill"/>
        <s v="Allan Wood"/>
        <s v="Allen Price"/>
        <s v="Angel Watts"/>
        <s v="Antonio Torres"/>
        <s v="Barry Mckenzie"/>
        <s v="Beulah Gibbs"/>
        <s v="Brendan Curry"/>
        <s v="Brittany Carlson"/>
        <s v="Carlton Mcdonald"/>
        <s v="Cary Foster"/>
        <s v="Cassandra Poole"/>
        <s v="Cesar Greene"/>
        <s v="Cindy Lunt"/>
        <s v="Claire Edwards"/>
        <s v="Clarence Padilla"/>
        <s v="Clark Morgan"/>
        <s v="Conrad Walker"/>
        <s v="Cornelius Gibson"/>
        <s v="Dale Hamilton"/>
        <s v="Darryl Burgess"/>
        <s v="Deborah Bennett"/>
        <s v="Delia Lopez"/>
        <s v="Don Young"/>
        <s v="Earnest Drake"/>
        <s v="Ed Craig"/>
        <s v="Elisa Warren"/>
        <s v="Ellen Estrada"/>
        <s v="Emma Goodwin"/>
        <s v="Ernesto Todd"/>
        <s v="Fannie Parks"/>
        <s v="Floyd Hunter"/>
        <s v="Frank Diaz"/>
        <s v="Frankie Mcdaniel"/>
        <s v="Geneva Moody"/>
        <s v="Grant Daniel"/>
        <s v="Gwendolyn Alvarado"/>
        <s v="Hector Wright"/>
        <s v="Helen Paul"/>
        <s v="Jesus Peterson"/>
        <s v="Jo Manning"/>
        <s v="Jodi Powers"/>
        <s v="Joe Perry"/>
        <s v="Joyce Ferguson"/>
        <s v="Katie Hodges"/>
        <s v="Kelly Murray"/>
        <s v="Kenny Robertson"/>
        <s v="Kirk Byrd"/>
        <s v="Leonard Wong"/>
        <s v="Leslie Dean"/>
        <s v="Levi Christensen"/>
        <s v="Lillian Jefferson"/>
        <s v="Lois Moran"/>
        <s v="Lyle Grant"/>
        <s v="Lynette Alvarez"/>
        <s v="Lynn Perkins"/>
        <s v="Lynne Soto"/>
        <s v="Mamie Day"/>
        <s v="Marc Wallace"/>
        <s v="Marcia Neal"/>
        <s v="Marguerite Thornton"/>
        <s v="Marianne Baldwin"/>
        <s v="Marie Hudson"/>
        <s v="Marion Scott"/>
        <s v="Mark Sharp"/>
        <s v="Marty Barnes"/>
        <s v="Mary Waters"/>
        <s v="Maryann Cohen"/>
        <s v="Maxine Tyler"/>
        <s v="Melanie Green"/>
        <s v="Melvin Strickland"/>
        <s v="Michele Lee"/>
        <s v="Mike Briggs"/>
        <s v="Mona Howard"/>
        <s v="Morris Glover"/>
        <s v="Myra Vega"/>
        <s v="Nettie Stevens"/>
        <s v="Nichole Fox"/>
        <s v="Norman Ruiz"/>
        <s v="Preston Robinson"/>
        <s v="Ramona Myers"/>
        <s v="Raquel Singleton"/>
        <s v="Renee Armstrong"/>
        <s v="Richard Wood"/>
        <s v="Roberto Ortega"/>
        <s v="Rosemarie Pena"/>
        <s v="Sally Bailey"/>
        <s v="Samuel Harper"/>
        <s v="Shelia Keller"/>
        <s v="Sheryl Hill"/>
        <s v="Shirley Parker"/>
        <s v="Sidney Hansen"/>
        <s v="Stanley Peterson"/>
        <s v="Sue Riley"/>
        <s v="Tami Luna"/>
        <s v="Tammy Wilkins"/>
        <s v="Terry Moreno"/>
        <s v="Tommy Graves"/>
        <s v="William Casey"/>
        <s v="Yvette Miller"/>
      </sharedItems>
    </cacheField>
    <cacheField name="[Measures].[Sum of Gross_Wages]" caption="Sum of Gross_Wages" numFmtId="0" hierarchy="41" level="32767"/>
    <cacheField name="Unsupported0" numFmtId="0" hierarchy="57" level="32767">
      <extLst>
        <ext xmlns:x14="http://schemas.microsoft.com/office/spreadsheetml/2009/9/main" uri="{63CAB8AC-B538-458d-9737-405883B0398D}">
          <x14:cacheField ignore="1"/>
        </ext>
      </extLst>
    </cacheField>
  </cacheFields>
  <cacheHierarchies count="58">
    <cacheHierarchy uniqueName="[_2015_2016_append_].[Emp_No]" caption="Emp_No" attribute="1" defaultMemberUniqueName="[_2015_2016_append_].[Emp_No].[All]" allUniqueName="[_2015_2016_append_].[Emp_No].[All]" dimensionUniqueName="[_2015_2016_append_]" displayFolder="" count="0" memberValueDatatype="20" unbalanced="0"/>
    <cacheHierarchy uniqueName="[_2015_2016_append_].[Job]" caption="Job" attribute="1" defaultMemberUniqueName="[_2015_2016_append_].[Job].[All]" allUniqueName="[_2015_2016_append_].[Job].[All]" dimensionUniqueName="[_2015_2016_append_]" displayFolder="" count="0" memberValueDatatype="130" unbalanced="0"/>
    <cacheHierarchy uniqueName="[_2015_2016_append_].[Emp_Name]" caption="Emp_Name" attribute="1" defaultMemberUniqueName="[_2015_2016_append_].[Emp_Name].[All]" allUniqueName="[_2015_2016_append_].[Emp_Name].[All]" dimensionUniqueName="[_2015_2016_append_]" displayFolder="" count="2" memberValueDatatype="130" unbalanced="0">
      <fieldsUsage count="2">
        <fieldUsage x="-1"/>
        <fieldUsage x="1"/>
      </fieldsUsage>
    </cacheHierarchy>
    <cacheHierarchy uniqueName="[_2015_2016_append_].[Reg_Hrs]" caption="Reg_Hrs" attribute="1" defaultMemberUniqueName="[_2015_2016_append_].[Reg_Hrs].[All]" allUniqueName="[_2015_2016_append_].[Reg_Hrs].[All]" dimensionUniqueName="[_2015_2016_append_]" displayFolder="" count="0" memberValueDatatype="20" unbalanced="0"/>
    <cacheHierarchy uniqueName="[_2015_2016_append_].[OT_Hrs]" caption="OT_Hrs" attribute="1" defaultMemberUniqueName="[_2015_2016_append_].[OT_Hrs].[All]" allUniqueName="[_2015_2016_append_].[OT_Hrs].[All]" dimensionUniqueName="[_2015_2016_append_]" displayFolder="" count="0" memberValueDatatype="20" unbalanced="0"/>
    <cacheHierarchy uniqueName="[_2015_2016_append_].[Gross_Wages]" caption="Gross_Wages" attribute="1" defaultMemberUniqueName="[_2015_2016_append_].[Gross_Wages].[All]" allUniqueName="[_2015_2016_append_].[Gross_Wages].[All]" dimensionUniqueName="[_2015_2016_append_]" displayFolder="" count="0" memberValueDatatype="20" unbalanced="0"/>
    <cacheHierarchy uniqueName="[_2015_2016_append_].[Fica_Medc]" caption="Fica_Medc" attribute="1" defaultMemberUniqueName="[_2015_2016_append_].[Fica_Medc].[All]" allUniqueName="[_2015_2016_append_].[Fica_Medc].[All]" dimensionUniqueName="[_2015_2016_append_]" displayFolder="" count="0" memberValueDatatype="20" unbalanced="0"/>
    <cacheHierarchy uniqueName="[_2015_2016_append_].[Futa]" caption="Futa" attribute="1" defaultMemberUniqueName="[_2015_2016_append_].[Futa].[All]" allUniqueName="[_2015_2016_append_].[Futa].[All]" dimensionUniqueName="[_2015_2016_append_]" displayFolder="" count="0" memberValueDatatype="20" unbalanced="0"/>
    <cacheHierarchy uniqueName="[_2015_2016_append_].[Suta]" caption="Suta" attribute="1" defaultMemberUniqueName="[_2015_2016_append_].[Suta].[All]" allUniqueName="[_2015_2016_append_].[Suta].[All]" dimensionUniqueName="[_2015_2016_append_]" displayFolder="" count="0" memberValueDatatype="20" unbalanced="0"/>
    <cacheHierarchy uniqueName="[_2015_2016_append_].[Work_Comp]" caption="Work_Comp" attribute="1" defaultMemberUniqueName="[_2015_2016_append_].[Work_Comp].[All]" allUniqueName="[_2015_2016_append_].[Work_Comp].[All]" dimensionUniqueName="[_2015_2016_append_]" displayFolder="" count="0" memberValueDatatype="20" unbalanced="0"/>
    <cacheHierarchy uniqueName="[_2015_2016_append_].[YEAR]" caption="YEAR" attribute="1" defaultMemberUniqueName="[_2015_2016_append_].[YEAR].[All]" allUniqueName="[_2015_2016_append_].[YEAR].[All]" dimensionUniqueName="[_2015_2016_append_]" displayFolder="" count="2" memberValueDatatype="20" unbalanced="0">
      <fieldsUsage count="2">
        <fieldUsage x="-1"/>
        <fieldUsage x="0"/>
      </fieldsUsage>
    </cacheHierarchy>
    <cacheHierarchy uniqueName="[_2015_2016_append_].[Job_code]" caption="Job_code" attribute="1" defaultMemberUniqueName="[_2015_2016_append_].[Job_code].[All]" allUniqueName="[_2015_2016_append_].[Job_code].[All]" dimensionUniqueName="[_2015_2016_append_]" displayFolder="" count="0" memberValueDatatype="130" unbalanced="0"/>
    <cacheHierarchy uniqueName="[_2015_2016_append_].[Job_description]" caption="Job_description" attribute="1" defaultMemberUniqueName="[_2015_2016_append_].[Job_description].[All]" allUniqueName="[_2015_2016_append_].[Job_description].[All]" dimensionUniqueName="[_2015_2016_append_]" displayFolder="" count="0" memberValueDatatype="130" unbalanced="0"/>
    <cacheHierarchy uniqueName="[_2015_2016_append_].[Department]" caption="Department" attribute="1" defaultMemberUniqueName="[_2015_2016_append_].[Department].[All]" allUniqueName="[_2015_2016_append_].[Department].[All]" dimensionUniqueName="[_2015_2016_append_]" displayFolder="" count="0" memberValueDatatype="130" unbalanced="0"/>
    <cacheHierarchy uniqueName="[_2015_2016_append_].[Location]" caption="Location" attribute="1" defaultMemberUniqueName="[_2015_2016_append_].[Location].[All]" allUniqueName="[_2015_2016_append_].[Location].[All]" dimensionUniqueName="[_2015_2016_append_]" displayFolder="" count="0" memberValueDatatype="130" unbalanced="0"/>
    <cacheHierarchy uniqueName="[_2015_2016_append_].[Total_Hours]" caption="Total_Hours" attribute="1" defaultMemberUniqueName="[_2015_2016_append_].[Total_Hours].[All]" allUniqueName="[_2015_2016_append_].[Total_Hours].[All]" dimensionUniqueName="[_2015_2016_append_]" displayFolder="" count="0" memberValueDatatype="20" unbalanced="0"/>
    <cacheHierarchy uniqueName="[_2015_2016_append_].[transaction count]" caption="transaction count" attribute="1" defaultMemberUniqueName="[_2015_2016_append_].[transaction count].[All]" allUniqueName="[_2015_2016_append_].[transaction count].[All]" dimensionUniqueName="[_2015_2016_append_]" displayFolder="" count="0" memberValueDatatype="20" unbalanced="0"/>
    <cacheHierarchy uniqueName="[Analytics_mindset_case_studies_IntegrateCo_2015payroll].[Pay_Date]" caption="Pay_Date" attribute="1" time="1" defaultMemberUniqueName="[Analytics_mindset_case_studies_IntegrateCo_2015payroll].[Pay_Date].[All]" allUniqueName="[Analytics_mindset_case_studies_IntegrateCo_2015payroll].[Pay_Date].[All]" dimensionUniqueName="[Analytics_mindset_case_studies_IntegrateCo_2015payroll]" displayFolder="" count="0" memberValueDatatype="7" unbalanced="0"/>
    <cacheHierarchy uniqueName="[Analytics_mindset_case_studies_IntegrateCo_2015payroll].[Payroll_ID]" caption="Payroll_ID" attribute="1" defaultMemberUniqueName="[Analytics_mindset_case_studies_IntegrateCo_2015payroll].[Payroll_ID].[All]" allUniqueName="[Analytics_mindset_case_studies_IntegrateCo_2015payroll].[Payroll_ID].[All]" dimensionUniqueName="[Analytics_mindset_case_studies_IntegrateCo_2015payroll]" displayFolder="" count="0" memberValueDatatype="20" unbalanced="0"/>
    <cacheHierarchy uniqueName="[Analytics_mindset_case_studies_IntegrateCo_2015payroll].[Emp_No]" caption="Emp_No" attribute="1" defaultMemberUniqueName="[Analytics_mindset_case_studies_IntegrateCo_2015payroll].[Emp_No].[All]" allUniqueName="[Analytics_mindset_case_studies_IntegrateCo_2015payroll].[Emp_No].[All]" dimensionUniqueName="[Analytics_mindset_case_studies_IntegrateCo_2015payroll]" displayFolder="" count="0" memberValueDatatype="20" unbalanced="0"/>
    <cacheHierarchy uniqueName="[Analytics_mindset_case_studies_IntegrateCo_2015payroll].[Home_Div]" caption="Home_Div" attribute="1" defaultMemberUniqueName="[Analytics_mindset_case_studies_IntegrateCo_2015payroll].[Home_Div].[All]" allUniqueName="[Analytics_mindset_case_studies_IntegrateCo_2015payroll].[Home_Div].[All]" dimensionUniqueName="[Analytics_mindset_case_studies_IntegrateCo_2015payroll]" displayFolder="" count="0" memberValueDatatype="20" unbalanced="0"/>
    <cacheHierarchy uniqueName="[Analytics_mindset_case_studies_IntegrateCo_2015payroll].[Work_Div]" caption="Work_Div" attribute="1" defaultMemberUniqueName="[Analytics_mindset_case_studies_IntegrateCo_2015payroll].[Work_Div].[All]" allUniqueName="[Analytics_mindset_case_studies_IntegrateCo_2015payroll].[Work_Div].[All]" dimensionUniqueName="[Analytics_mindset_case_studies_IntegrateCo_2015payroll]" displayFolder="" count="0" memberValueDatatype="20" unbalanced="0"/>
    <cacheHierarchy uniqueName="[Analytics_mindset_case_studies_IntegrateCo_2015payroll].[Job]" caption="Job" attribute="1" defaultMemberUniqueName="[Analytics_mindset_case_studies_IntegrateCo_2015payroll].[Job].[All]" allUniqueName="[Analytics_mindset_case_studies_IntegrateCo_2015payroll].[Job].[All]" dimensionUniqueName="[Analytics_mindset_case_studies_IntegrateCo_2015payroll]" displayFolder="" count="0" memberValueDatatype="130" unbalanced="0"/>
    <cacheHierarchy uniqueName="[Analytics_mindset_case_studies_IntegrateCo_2015payroll].[Reg_Hrs]" caption="Reg_Hrs" attribute="1" defaultMemberUniqueName="[Analytics_mindset_case_studies_IntegrateCo_2015payroll].[Reg_Hrs].[All]" allUniqueName="[Analytics_mindset_case_studies_IntegrateCo_2015payroll].[Reg_Hrs].[All]" dimensionUniqueName="[Analytics_mindset_case_studies_IntegrateCo_2015payroll]" displayFolder="" count="0" memberValueDatatype="20" unbalanced="0"/>
    <cacheHierarchy uniqueName="[Analytics_mindset_case_studies_IntegrateCo_2015payroll].[OT_Hrs]" caption="OT_Hrs" attribute="1" defaultMemberUniqueName="[Analytics_mindset_case_studies_IntegrateCo_2015payroll].[OT_Hrs].[All]" allUniqueName="[Analytics_mindset_case_studies_IntegrateCo_2015payroll].[OT_Hrs].[All]" dimensionUniqueName="[Analytics_mindset_case_studies_IntegrateCo_2015payroll]" displayFolder="" count="0" memberValueDatatype="20" unbalanced="0"/>
    <cacheHierarchy uniqueName="[Analytics_mindset_case_studies_IntegrateCo_2015payroll].[Reg_Pay]" caption="Reg_Pay" attribute="1" defaultMemberUniqueName="[Analytics_mindset_case_studies_IntegrateCo_2015payroll].[Reg_Pay].[All]" allUniqueName="[Analytics_mindset_case_studies_IntegrateCo_2015payroll].[Reg_Pay].[All]" dimensionUniqueName="[Analytics_mindset_case_studies_IntegrateCo_2015payroll]" displayFolder="" count="0" memberValueDatatype="20" unbalanced="0"/>
    <cacheHierarchy uniqueName="[Analytics_mindset_case_studies_IntegrateCo_2015payroll].[OT_Pay]" caption="OT_Pay" attribute="1" defaultMemberUniqueName="[Analytics_mindset_case_studies_IntegrateCo_2015payroll].[OT_Pay].[All]" allUniqueName="[Analytics_mindset_case_studies_IntegrateCo_2015payroll].[OT_Pay].[All]" dimensionUniqueName="[Analytics_mindset_case_studies_IntegrateCo_2015payroll]" displayFolder="" count="0" memberValueDatatype="20" unbalanced="0"/>
    <cacheHierarchy uniqueName="[Analytics_mindset_case_studies_IntegrateCo_2015payroll].[Futa]" caption="Futa" attribute="1" defaultMemberUniqueName="[Analytics_mindset_case_studies_IntegrateCo_2015payroll].[Futa].[All]" allUniqueName="[Analytics_mindset_case_studies_IntegrateCo_2015payroll].[Futa].[All]" dimensionUniqueName="[Analytics_mindset_case_studies_IntegrateCo_2015payroll]" displayFolder="" count="0" memberValueDatatype="20" unbalanced="0"/>
    <cacheHierarchy uniqueName="[Analytics_mindset_case_studies_IntegrateCo_2015payroll].[Suta]" caption="Suta" attribute="1" defaultMemberUniqueName="[Analytics_mindset_case_studies_IntegrateCo_2015payroll].[Suta].[All]" allUniqueName="[Analytics_mindset_case_studies_IntegrateCo_2015payroll].[Suta].[All]" dimensionUniqueName="[Analytics_mindset_case_studies_IntegrateCo_2015payroll]" displayFolder="" count="0" memberValueDatatype="20" unbalanced="0"/>
    <cacheHierarchy uniqueName="[Analytics_mindset_case_studies_IntegrateCo_2015payroll].[Fica_Medc]" caption="Fica_Medc" attribute="1" defaultMemberUniqueName="[Analytics_mindset_case_studies_IntegrateCo_2015payroll].[Fica_Medc].[All]" allUniqueName="[Analytics_mindset_case_studies_IntegrateCo_2015payroll].[Fica_Medc].[All]" dimensionUniqueName="[Analytics_mindset_case_studies_IntegrateCo_2015payroll]" displayFolder="" count="0" memberValueDatatype="20" unbalanced="0"/>
    <cacheHierarchy uniqueName="[Analytics_mindset_case_studies_IntegrateCo_2015payroll].[Work_Comp]" caption="Work_Comp" attribute="1" defaultMemberUniqueName="[Analytics_mindset_case_studies_IntegrateCo_2015payroll].[Work_Comp].[All]" allUniqueName="[Analytics_mindset_case_studies_IntegrateCo_2015payroll].[Work_Comp].[All]" dimensionUniqueName="[Analytics_mindset_case_studies_IntegrateCo_2015payroll]" displayFolder="" count="0" memberValueDatatype="20" unbalanced="0"/>
    <cacheHierarchy uniqueName="[Analytics_mindset_case_studies_IntegrateCo_2015payroll].[Emp_Name]" caption="Emp_Name" attribute="1" defaultMemberUniqueName="[Analytics_mindset_case_studies_IntegrateCo_2015payroll].[Emp_Name].[All]" allUniqueName="[Analytics_mindset_case_studies_IntegrateCo_2015payroll].[Emp_Name].[All]" dimensionUniqueName="[Analytics_mindset_case_studies_IntegrateCo_2015payroll]" displayFolder="" count="0" memberValueDatatype="130" unbalanced="0"/>
    <cacheHierarchy uniqueName="[Analytics_mindset_case_studies_IntegrateCo_2015payroll].[Gross_Wages]" caption="Gross_Wages" attribute="1" defaultMemberUniqueName="[Analytics_mindset_case_studies_IntegrateCo_2015payroll].[Gross_Wages].[All]" allUniqueName="[Analytics_mindset_case_studies_IntegrateCo_2015payroll].[Gross_Wages].[All]" dimensionUniqueName="[Analytics_mindset_case_studies_IntegrateCo_2015payroll]" displayFolder="" count="0" memberValueDatatype="20" unbalanced="0"/>
    <cacheHierarchy uniqueName="[Analytics_mindset_case_studies_IntegrateCo_2015payroll].[Job_Code]" caption="Job_Code" attribute="1" defaultMemberUniqueName="[Analytics_mindset_case_studies_IntegrateCo_2015payroll].[Job_Code].[All]" allUniqueName="[Analytics_mindset_case_studies_IntegrateCo_2015payroll].[Job_Code].[All]" dimensionUniqueName="[Analytics_mindset_case_studies_IntegrateCo_2015payroll]" displayFolder="" count="0" memberValueDatatype="130" unbalanced="0"/>
    <cacheHierarchy uniqueName="[Analytics_mindset_case_studies_IntegrateCo_2015payroll].[Job_description]" caption="Job_description" attribute="1" defaultMemberUniqueName="[Analytics_mindset_case_studies_IntegrateCo_2015payroll].[Job_description].[All]" allUniqueName="[Analytics_mindset_case_studies_IntegrateCo_2015payroll].[Job_description].[All]" dimensionUniqueName="[Analytics_mindset_case_studies_IntegrateCo_2015payroll]" displayFolder="" count="0" memberValueDatatype="130" unbalanced="0"/>
    <cacheHierarchy uniqueName="[Analytics_mindset_case_studies_IntegrateCo_2015payroll].[Pay_Date (Month)]" caption="Pay_Date (Month)" attribute="1" defaultMemberUniqueName="[Analytics_mindset_case_studies_IntegrateCo_2015payroll].[Pay_Date (Month)].[All]" allUniqueName="[Analytics_mindset_case_studies_IntegrateCo_2015payroll].[Pay_Date (Month)].[All]" dimensionUniqueName="[Analytics_mindset_case_studies_IntegrateCo_2015payroll]" displayFolder="" count="0" memberValueDatatype="130" unbalanced="0"/>
    <cacheHierarchy uniqueName="[Analytics_mindset_case_studies_IntegrateCo_2015payroll].[Pay_Date (Month Index)]" caption="Pay_Date (Month Index)" attribute="1" defaultMemberUniqueName="[Analytics_mindset_case_studies_IntegrateCo_2015payroll].[Pay_Date (Month Index)].[All]" allUniqueName="[Analytics_mindset_case_studies_IntegrateCo_2015payroll].[Pay_Date (Month Index)].[All]" dimensionUniqueName="[Analytics_mindset_case_studies_IntegrateCo_2015payroll]" displayFolder="" count="0" memberValueDatatype="20" unbalanced="0" hidden="1"/>
    <cacheHierarchy uniqueName="[Measures].[__XL_Count _2015_2016_append_]" caption="__XL_Count _2015_2016_append_" measure="1" displayFolder="" measureGroup="_2015_2016_append_" count="0" hidden="1"/>
    <cacheHierarchy uniqueName="[Measures].[__XL_Count Analytics_mindset_case_studies_IntegrateCo_2015payroll]" caption="__XL_Count Analytics_mindset_case_studies_IntegrateCo_2015payroll" measure="1" displayFolder="" measureGroup="Analytics_mindset_case_studies_IntegrateCo_2015payroll" count="0" hidden="1"/>
    <cacheHierarchy uniqueName="[Measures].[__No measures defined]" caption="__No measures defined" measure="1" displayFolder="" count="0" hidden="1"/>
    <cacheHierarchy uniqueName="[Measures].[Count of Emp_Name]" caption="Count of Emp_Name" measure="1" displayFolder="" measureGroup="_2015_2016_append_" count="0" hidden="1">
      <extLst>
        <ext xmlns:x15="http://schemas.microsoft.com/office/spreadsheetml/2010/11/main" uri="{B97F6D7D-B522-45F9-BDA1-12C45D357490}">
          <x15:cacheHierarchy aggregatedColumn="2"/>
        </ext>
      </extLst>
    </cacheHierarchy>
    <cacheHierarchy uniqueName="[Measures].[Sum of Gross_Wages]" caption="Sum of Gross_Wages" measure="1" displayFolder="" measureGroup="_2015_2016_append_" count="0" oneField="1" hidden="1">
      <fieldsUsage count="1">
        <fieldUsage x="2"/>
      </fieldsUsage>
      <extLst>
        <ext xmlns:x15="http://schemas.microsoft.com/office/spreadsheetml/2010/11/main" uri="{B97F6D7D-B522-45F9-BDA1-12C45D357490}">
          <x15:cacheHierarchy aggregatedColumn="5"/>
        </ext>
      </extLst>
    </cacheHierarchy>
    <cacheHierarchy uniqueName="[Measures].[Average of Gross_Wages]" caption="Average of Gross_Wages" measure="1" displayFolder="" measureGroup="_2015_2016_append_" count="0" hidden="1">
      <extLst>
        <ext xmlns:x15="http://schemas.microsoft.com/office/spreadsheetml/2010/11/main" uri="{B97F6D7D-B522-45F9-BDA1-12C45D357490}">
          <x15:cacheHierarchy aggregatedColumn="5"/>
        </ext>
      </extLst>
    </cacheHierarchy>
    <cacheHierarchy uniqueName="[Measures].[Sum of OT_Hrs]" caption="Sum of OT_Hrs" measure="1" displayFolder="" measureGroup="_2015_2016_append_" count="0" hidden="1">
      <extLst>
        <ext xmlns:x15="http://schemas.microsoft.com/office/spreadsheetml/2010/11/main" uri="{B97F6D7D-B522-45F9-BDA1-12C45D357490}">
          <x15:cacheHierarchy aggregatedColumn="4"/>
        </ext>
      </extLst>
    </cacheHierarchy>
    <cacheHierarchy uniqueName="[Measures].[Sum of Reg_Hrs]" caption="Sum of Reg_Hrs" measure="1" displayFolder="" measureGroup="_2015_2016_append_" count="0" hidden="1">
      <extLst>
        <ext xmlns:x15="http://schemas.microsoft.com/office/spreadsheetml/2010/11/main" uri="{B97F6D7D-B522-45F9-BDA1-12C45D357490}">
          <x15:cacheHierarchy aggregatedColumn="3"/>
        </ext>
      </extLst>
    </cacheHierarchy>
    <cacheHierarchy uniqueName="[Measures].[Sum of Fica_Medc]" caption="Sum of Fica_Medc" measure="1" displayFolder="" measureGroup="_2015_2016_append_" count="0" hidden="1">
      <extLst>
        <ext xmlns:x15="http://schemas.microsoft.com/office/spreadsheetml/2010/11/main" uri="{B97F6D7D-B522-45F9-BDA1-12C45D357490}">
          <x15:cacheHierarchy aggregatedColumn="6"/>
        </ext>
      </extLst>
    </cacheHierarchy>
    <cacheHierarchy uniqueName="[Measures].[Sum of Futa]" caption="Sum of Futa" measure="1" displayFolder="" measureGroup="_2015_2016_append_" count="0" hidden="1">
      <extLst>
        <ext xmlns:x15="http://schemas.microsoft.com/office/spreadsheetml/2010/11/main" uri="{B97F6D7D-B522-45F9-BDA1-12C45D357490}">
          <x15:cacheHierarchy aggregatedColumn="7"/>
        </ext>
      </extLst>
    </cacheHierarchy>
    <cacheHierarchy uniqueName="[Measures].[Sum of Suta]" caption="Sum of Suta" measure="1" displayFolder="" measureGroup="_2015_2016_append_" count="0" hidden="1">
      <extLst>
        <ext xmlns:x15="http://schemas.microsoft.com/office/spreadsheetml/2010/11/main" uri="{B97F6D7D-B522-45F9-BDA1-12C45D357490}">
          <x15:cacheHierarchy aggregatedColumn="8"/>
        </ext>
      </extLst>
    </cacheHierarchy>
    <cacheHierarchy uniqueName="[Measures].[Sum of Work_Comp]" caption="Sum of Work_Comp" measure="1" displayFolder="" measureGroup="_2015_2016_append_" count="0" hidden="1">
      <extLst>
        <ext xmlns:x15="http://schemas.microsoft.com/office/spreadsheetml/2010/11/main" uri="{B97F6D7D-B522-45F9-BDA1-12C45D357490}">
          <x15:cacheHierarchy aggregatedColumn="9"/>
        </ext>
      </extLst>
    </cacheHierarchy>
    <cacheHierarchy uniqueName="[Measures].[Sum of Total_Hours]" caption="Sum of Total_Hours" measure="1" displayFolder="" measureGroup="_2015_2016_append_" count="0" hidden="1">
      <extLst>
        <ext xmlns:x15="http://schemas.microsoft.com/office/spreadsheetml/2010/11/main" uri="{B97F6D7D-B522-45F9-BDA1-12C45D357490}">
          <x15:cacheHierarchy aggregatedColumn="15"/>
        </ext>
      </extLst>
    </cacheHierarchy>
    <cacheHierarchy uniqueName="[Measures].[Sum of OT_Pay 2]" caption="Sum of OT_Pay 2" measure="1" displayFolder="" measureGroup="Analytics_mindset_case_studies_IntegrateCo_2015payroll" count="0" hidden="1">
      <extLst>
        <ext xmlns:x15="http://schemas.microsoft.com/office/spreadsheetml/2010/11/main" uri="{B97F6D7D-B522-45F9-BDA1-12C45D357490}">
          <x15:cacheHierarchy aggregatedColumn="26"/>
        </ext>
      </extLst>
    </cacheHierarchy>
    <cacheHierarchy uniqueName="[Measures].[Sum of OT_Hrs 2]" caption="Sum of OT_Hrs 2" measure="1" displayFolder="" measureGroup="Analytics_mindset_case_studies_IntegrateCo_2015payroll" count="0" hidden="1">
      <extLst>
        <ext xmlns:x15="http://schemas.microsoft.com/office/spreadsheetml/2010/11/main" uri="{B97F6D7D-B522-45F9-BDA1-12C45D357490}">
          <x15:cacheHierarchy aggregatedColumn="24"/>
        </ext>
      </extLst>
    </cacheHierarchy>
    <cacheHierarchy uniqueName="[Measures].[Sum of Emp_No]" caption="Sum of Emp_No" measure="1" displayFolder="" measureGroup="_2015_2016_append_" count="0" hidden="1">
      <extLst>
        <ext xmlns:x15="http://schemas.microsoft.com/office/spreadsheetml/2010/11/main" uri="{B97F6D7D-B522-45F9-BDA1-12C45D357490}">
          <x15:cacheHierarchy aggregatedColumn="0"/>
        </ext>
      </extLst>
    </cacheHierarchy>
    <cacheHierarchy uniqueName="[Measures].[Count of Emp_No]" caption="Count of Emp_No" measure="1" displayFolder="" measureGroup="_2015_2016_append_" count="0" hidden="1">
      <extLst>
        <ext xmlns:x15="http://schemas.microsoft.com/office/spreadsheetml/2010/11/main" uri="{B97F6D7D-B522-45F9-BDA1-12C45D357490}">
          <x15:cacheHierarchy aggregatedColumn="0"/>
        </ext>
      </extLst>
    </cacheHierarchy>
    <cacheHierarchy uniqueName="[Measures].[Sum of transaction count]" caption="Sum of transaction count" measure="1" displayFolder="" measureGroup="_2015_2016_append_" count="0" hidden="1">
      <extLst>
        <ext xmlns:x15="http://schemas.microsoft.com/office/spreadsheetml/2010/11/main" uri="{B97F6D7D-B522-45F9-BDA1-12C45D357490}">
          <x15:cacheHierarchy aggregatedColumn="16"/>
        </ext>
      </extLst>
    </cacheHierarchy>
    <cacheHierarchy uniqueName="[Measures].[Sum of Reg_Hrs 2]" caption="Sum of Reg_Hrs 2" measure="1" displayFolder="" measureGroup="Analytics_mindset_case_studies_IntegrateCo_2015payroll" count="0" hidden="1">
      <extLst>
        <ext xmlns:x15="http://schemas.microsoft.com/office/spreadsheetml/2010/11/main" uri="{B97F6D7D-B522-45F9-BDA1-12C45D357490}">
          <x15:cacheHierarchy aggregatedColumn="23"/>
        </ext>
      </extLst>
    </cacheHierarchy>
    <cacheHierarchy uniqueName="[Measures].[Sum of Gross_Wages 2]" caption="Sum of Gross_Wages 2" measure="1" displayFolder="" measureGroup="Analytics_mindset_case_studies_IntegrateCo_2015payroll" count="0" hidden="1">
      <extLst>
        <ext xmlns:x15="http://schemas.microsoft.com/office/spreadsheetml/2010/11/main" uri="{B97F6D7D-B522-45F9-BDA1-12C45D357490}">
          <x15:cacheHierarchy aggregatedColumn="32"/>
        </ext>
      </extLst>
    </cacheHierarchy>
    <cacheHierarchy uniqueName="Unsupported0" caption="Emp_No" measure="1" count="0">
      <extLst>
        <ext xmlns:x14="http://schemas.microsoft.com/office/spreadsheetml/2009/9/main" uri="{8CF416AD-EC4C-4aba-99F5-12A058AE0983}">
          <x14:cacheHierarchy ignore="1"/>
        </ext>
      </extLst>
    </cacheHierarchy>
  </cacheHierarchies>
  <kpis count="0"/>
  <dimensions count="3">
    <dimension name="_2015_2016_append_" uniqueName="[_2015_2016_append_]" caption="_2015_2016_append_"/>
    <dimension name="Analytics_mindset_case_studies_IntegrateCo_2015payroll" uniqueName="[Analytics_mindset_case_studies_IntegrateCo_2015payroll]" caption="Analytics_mindset_case_studies_IntegrateCo_2015payroll"/>
    <dimension measure="1" name="Measures" uniqueName="[Measures]" caption="Measures"/>
  </dimensions>
  <measureGroups count="2">
    <measureGroup name="_2015_2016_append_" caption="_2015_2016_append_"/>
    <measureGroup name="Analytics_mindset_case_studies_IntegrateCo_2015payroll" caption="Analytics_mindset_case_studies_IntegrateCo_2015payroll"/>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yi Zhong" refreshedDate="46118.520340856485" backgroundQuery="1" createdVersion="8" refreshedVersion="8" minRefreshableVersion="3" recordCount="0" supportSubquery="1" supportAdvancedDrill="1" xr:uid="{6DB60B50-C2A3-4456-ACD8-053C147DB895}">
  <cacheSource type="external" connectionId="8"/>
  <cacheFields count="2">
    <cacheField name="[_2015_2016_append_].[YEAR].[YEAR]" caption="YEAR" numFmtId="0" hierarchy="10" level="1">
      <sharedItems containsSemiMixedTypes="0" containsString="0" containsNumber="1" containsInteger="1" minValue="2015" maxValue="2016" count="2">
        <n v="2015"/>
        <n v="2016"/>
      </sharedItems>
      <extLst>
        <ext xmlns:x15="http://schemas.microsoft.com/office/spreadsheetml/2010/11/main" uri="{4F2E5C28-24EA-4eb8-9CBF-B6C8F9C3D259}">
          <x15:cachedUniqueNames>
            <x15:cachedUniqueName index="0" name="[_2015_2016_append_].[YEAR].&amp;[2015]"/>
            <x15:cachedUniqueName index="1" name="[_2015_2016_append_].[YEAR].&amp;[2016]"/>
          </x15:cachedUniqueNames>
        </ext>
      </extLst>
    </cacheField>
    <cacheField name="[Measures].[Count of Emp_Name]" caption="Count of Emp_Name" numFmtId="0" hierarchy="40" level="32767"/>
  </cacheFields>
  <cacheHierarchies count="57">
    <cacheHierarchy uniqueName="[_2015_2016_append_].[Emp_No]" caption="Emp_No" attribute="1" defaultMemberUniqueName="[_2015_2016_append_].[Emp_No].[All]" allUniqueName="[_2015_2016_append_].[Emp_No].[All]" dimensionUniqueName="[_2015_2016_append_]" displayFolder="" count="0" memberValueDatatype="20" unbalanced="0"/>
    <cacheHierarchy uniqueName="[_2015_2016_append_].[Job]" caption="Job" attribute="1" defaultMemberUniqueName="[_2015_2016_append_].[Job].[All]" allUniqueName="[_2015_2016_append_].[Job].[All]" dimensionUniqueName="[_2015_2016_append_]" displayFolder="" count="0" memberValueDatatype="130" unbalanced="0"/>
    <cacheHierarchy uniqueName="[_2015_2016_append_].[Emp_Name]" caption="Emp_Name" attribute="1" defaultMemberUniqueName="[_2015_2016_append_].[Emp_Name].[All]" allUniqueName="[_2015_2016_append_].[Emp_Name].[All]" dimensionUniqueName="[_2015_2016_append_]" displayFolder="" count="0" memberValueDatatype="130" unbalanced="0"/>
    <cacheHierarchy uniqueName="[_2015_2016_append_].[Reg_Hrs]" caption="Reg_Hrs" attribute="1" defaultMemberUniqueName="[_2015_2016_append_].[Reg_Hrs].[All]" allUniqueName="[_2015_2016_append_].[Reg_Hrs].[All]" dimensionUniqueName="[_2015_2016_append_]" displayFolder="" count="0" memberValueDatatype="20" unbalanced="0"/>
    <cacheHierarchy uniqueName="[_2015_2016_append_].[OT_Hrs]" caption="OT_Hrs" attribute="1" defaultMemberUniqueName="[_2015_2016_append_].[OT_Hrs].[All]" allUniqueName="[_2015_2016_append_].[OT_Hrs].[All]" dimensionUniqueName="[_2015_2016_append_]" displayFolder="" count="0" memberValueDatatype="20" unbalanced="0"/>
    <cacheHierarchy uniqueName="[_2015_2016_append_].[Gross_Wages]" caption="Gross_Wages" attribute="1" defaultMemberUniqueName="[_2015_2016_append_].[Gross_Wages].[All]" allUniqueName="[_2015_2016_append_].[Gross_Wages].[All]" dimensionUniqueName="[_2015_2016_append_]" displayFolder="" count="0" memberValueDatatype="20" unbalanced="0"/>
    <cacheHierarchy uniqueName="[_2015_2016_append_].[Fica_Medc]" caption="Fica_Medc" attribute="1" defaultMemberUniqueName="[_2015_2016_append_].[Fica_Medc].[All]" allUniqueName="[_2015_2016_append_].[Fica_Medc].[All]" dimensionUniqueName="[_2015_2016_append_]" displayFolder="" count="0" memberValueDatatype="20" unbalanced="0"/>
    <cacheHierarchy uniqueName="[_2015_2016_append_].[Futa]" caption="Futa" attribute="1" defaultMemberUniqueName="[_2015_2016_append_].[Futa].[All]" allUniqueName="[_2015_2016_append_].[Futa].[All]" dimensionUniqueName="[_2015_2016_append_]" displayFolder="" count="0" memberValueDatatype="20" unbalanced="0"/>
    <cacheHierarchy uniqueName="[_2015_2016_append_].[Suta]" caption="Suta" attribute="1" defaultMemberUniqueName="[_2015_2016_append_].[Suta].[All]" allUniqueName="[_2015_2016_append_].[Suta].[All]" dimensionUniqueName="[_2015_2016_append_]" displayFolder="" count="0" memberValueDatatype="20" unbalanced="0"/>
    <cacheHierarchy uniqueName="[_2015_2016_append_].[Work_Comp]" caption="Work_Comp" attribute="1" defaultMemberUniqueName="[_2015_2016_append_].[Work_Comp].[All]" allUniqueName="[_2015_2016_append_].[Work_Comp].[All]" dimensionUniqueName="[_2015_2016_append_]" displayFolder="" count="0" memberValueDatatype="20" unbalanced="0"/>
    <cacheHierarchy uniqueName="[_2015_2016_append_].[YEAR]" caption="YEAR" attribute="1" defaultMemberUniqueName="[_2015_2016_append_].[YEAR].[All]" allUniqueName="[_2015_2016_append_].[YEAR].[All]" dimensionUniqueName="[_2015_2016_append_]" displayFolder="" count="2" memberValueDatatype="20" unbalanced="0">
      <fieldsUsage count="2">
        <fieldUsage x="-1"/>
        <fieldUsage x="0"/>
      </fieldsUsage>
    </cacheHierarchy>
    <cacheHierarchy uniqueName="[_2015_2016_append_].[Job_code]" caption="Job_code" attribute="1" defaultMemberUniqueName="[_2015_2016_append_].[Job_code].[All]" allUniqueName="[_2015_2016_append_].[Job_code].[All]" dimensionUniqueName="[_2015_2016_append_]" displayFolder="" count="0" memberValueDatatype="130" unbalanced="0"/>
    <cacheHierarchy uniqueName="[_2015_2016_append_].[Job_description]" caption="Job_description" attribute="1" defaultMemberUniqueName="[_2015_2016_append_].[Job_description].[All]" allUniqueName="[_2015_2016_append_].[Job_description].[All]" dimensionUniqueName="[_2015_2016_append_]" displayFolder="" count="0" memberValueDatatype="130" unbalanced="0"/>
    <cacheHierarchy uniqueName="[_2015_2016_append_].[Department]" caption="Department" attribute="1" defaultMemberUniqueName="[_2015_2016_append_].[Department].[All]" allUniqueName="[_2015_2016_append_].[Department].[All]" dimensionUniqueName="[_2015_2016_append_]" displayFolder="" count="0" memberValueDatatype="130" unbalanced="0"/>
    <cacheHierarchy uniqueName="[_2015_2016_append_].[Location]" caption="Location" attribute="1" defaultMemberUniqueName="[_2015_2016_append_].[Location].[All]" allUniqueName="[_2015_2016_append_].[Location].[All]" dimensionUniqueName="[_2015_2016_append_]" displayFolder="" count="0" memberValueDatatype="130" unbalanced="0"/>
    <cacheHierarchy uniqueName="[_2015_2016_append_].[Total_Hours]" caption="Total_Hours" attribute="1" defaultMemberUniqueName="[_2015_2016_append_].[Total_Hours].[All]" allUniqueName="[_2015_2016_append_].[Total_Hours].[All]" dimensionUniqueName="[_2015_2016_append_]" displayFolder="" count="0" memberValueDatatype="20" unbalanced="0"/>
    <cacheHierarchy uniqueName="[_2015_2016_append_].[transaction count]" caption="transaction count" attribute="1" defaultMemberUniqueName="[_2015_2016_append_].[transaction count].[All]" allUniqueName="[_2015_2016_append_].[transaction count].[All]" dimensionUniqueName="[_2015_2016_append_]" displayFolder="" count="0" memberValueDatatype="20" unbalanced="0"/>
    <cacheHierarchy uniqueName="[Analytics_mindset_case_studies_IntegrateCo_2015payroll].[Pay_Date]" caption="Pay_Date" attribute="1" time="1" defaultMemberUniqueName="[Analytics_mindset_case_studies_IntegrateCo_2015payroll].[Pay_Date].[All]" allUniqueName="[Analytics_mindset_case_studies_IntegrateCo_2015payroll].[Pay_Date].[All]" dimensionUniqueName="[Analytics_mindset_case_studies_IntegrateCo_2015payroll]" displayFolder="" count="0" memberValueDatatype="7" unbalanced="0"/>
    <cacheHierarchy uniqueName="[Analytics_mindset_case_studies_IntegrateCo_2015payroll].[Payroll_ID]" caption="Payroll_ID" attribute="1" defaultMemberUniqueName="[Analytics_mindset_case_studies_IntegrateCo_2015payroll].[Payroll_ID].[All]" allUniqueName="[Analytics_mindset_case_studies_IntegrateCo_2015payroll].[Payroll_ID].[All]" dimensionUniqueName="[Analytics_mindset_case_studies_IntegrateCo_2015payroll]" displayFolder="" count="0" memberValueDatatype="20" unbalanced="0"/>
    <cacheHierarchy uniqueName="[Analytics_mindset_case_studies_IntegrateCo_2015payroll].[Emp_No]" caption="Emp_No" attribute="1" defaultMemberUniqueName="[Analytics_mindset_case_studies_IntegrateCo_2015payroll].[Emp_No].[All]" allUniqueName="[Analytics_mindset_case_studies_IntegrateCo_2015payroll].[Emp_No].[All]" dimensionUniqueName="[Analytics_mindset_case_studies_IntegrateCo_2015payroll]" displayFolder="" count="0" memberValueDatatype="20" unbalanced="0"/>
    <cacheHierarchy uniqueName="[Analytics_mindset_case_studies_IntegrateCo_2015payroll].[Home_Div]" caption="Home_Div" attribute="1" defaultMemberUniqueName="[Analytics_mindset_case_studies_IntegrateCo_2015payroll].[Home_Div].[All]" allUniqueName="[Analytics_mindset_case_studies_IntegrateCo_2015payroll].[Home_Div].[All]" dimensionUniqueName="[Analytics_mindset_case_studies_IntegrateCo_2015payroll]" displayFolder="" count="0" memberValueDatatype="20" unbalanced="0"/>
    <cacheHierarchy uniqueName="[Analytics_mindset_case_studies_IntegrateCo_2015payroll].[Work_Div]" caption="Work_Div" attribute="1" defaultMemberUniqueName="[Analytics_mindset_case_studies_IntegrateCo_2015payroll].[Work_Div].[All]" allUniqueName="[Analytics_mindset_case_studies_IntegrateCo_2015payroll].[Work_Div].[All]" dimensionUniqueName="[Analytics_mindset_case_studies_IntegrateCo_2015payroll]" displayFolder="" count="0" memberValueDatatype="20" unbalanced="0"/>
    <cacheHierarchy uniqueName="[Analytics_mindset_case_studies_IntegrateCo_2015payroll].[Job]" caption="Job" attribute="1" defaultMemberUniqueName="[Analytics_mindset_case_studies_IntegrateCo_2015payroll].[Job].[All]" allUniqueName="[Analytics_mindset_case_studies_IntegrateCo_2015payroll].[Job].[All]" dimensionUniqueName="[Analytics_mindset_case_studies_IntegrateCo_2015payroll]" displayFolder="" count="0" memberValueDatatype="130" unbalanced="0"/>
    <cacheHierarchy uniqueName="[Analytics_mindset_case_studies_IntegrateCo_2015payroll].[Reg_Hrs]" caption="Reg_Hrs" attribute="1" defaultMemberUniqueName="[Analytics_mindset_case_studies_IntegrateCo_2015payroll].[Reg_Hrs].[All]" allUniqueName="[Analytics_mindset_case_studies_IntegrateCo_2015payroll].[Reg_Hrs].[All]" dimensionUniqueName="[Analytics_mindset_case_studies_IntegrateCo_2015payroll]" displayFolder="" count="0" memberValueDatatype="20" unbalanced="0"/>
    <cacheHierarchy uniqueName="[Analytics_mindset_case_studies_IntegrateCo_2015payroll].[OT_Hrs]" caption="OT_Hrs" attribute="1" defaultMemberUniqueName="[Analytics_mindset_case_studies_IntegrateCo_2015payroll].[OT_Hrs].[All]" allUniqueName="[Analytics_mindset_case_studies_IntegrateCo_2015payroll].[OT_Hrs].[All]" dimensionUniqueName="[Analytics_mindset_case_studies_IntegrateCo_2015payroll]" displayFolder="" count="0" memberValueDatatype="20" unbalanced="0"/>
    <cacheHierarchy uniqueName="[Analytics_mindset_case_studies_IntegrateCo_2015payroll].[Reg_Pay]" caption="Reg_Pay" attribute="1" defaultMemberUniqueName="[Analytics_mindset_case_studies_IntegrateCo_2015payroll].[Reg_Pay].[All]" allUniqueName="[Analytics_mindset_case_studies_IntegrateCo_2015payroll].[Reg_Pay].[All]" dimensionUniqueName="[Analytics_mindset_case_studies_IntegrateCo_2015payroll]" displayFolder="" count="0" memberValueDatatype="20" unbalanced="0"/>
    <cacheHierarchy uniqueName="[Analytics_mindset_case_studies_IntegrateCo_2015payroll].[OT_Pay]" caption="OT_Pay" attribute="1" defaultMemberUniqueName="[Analytics_mindset_case_studies_IntegrateCo_2015payroll].[OT_Pay].[All]" allUniqueName="[Analytics_mindset_case_studies_IntegrateCo_2015payroll].[OT_Pay].[All]" dimensionUniqueName="[Analytics_mindset_case_studies_IntegrateCo_2015payroll]" displayFolder="" count="0" memberValueDatatype="20" unbalanced="0"/>
    <cacheHierarchy uniqueName="[Analytics_mindset_case_studies_IntegrateCo_2015payroll].[Futa]" caption="Futa" attribute="1" defaultMemberUniqueName="[Analytics_mindset_case_studies_IntegrateCo_2015payroll].[Futa].[All]" allUniqueName="[Analytics_mindset_case_studies_IntegrateCo_2015payroll].[Futa].[All]" dimensionUniqueName="[Analytics_mindset_case_studies_IntegrateCo_2015payroll]" displayFolder="" count="0" memberValueDatatype="20" unbalanced="0"/>
    <cacheHierarchy uniqueName="[Analytics_mindset_case_studies_IntegrateCo_2015payroll].[Suta]" caption="Suta" attribute="1" defaultMemberUniqueName="[Analytics_mindset_case_studies_IntegrateCo_2015payroll].[Suta].[All]" allUniqueName="[Analytics_mindset_case_studies_IntegrateCo_2015payroll].[Suta].[All]" dimensionUniqueName="[Analytics_mindset_case_studies_IntegrateCo_2015payroll]" displayFolder="" count="0" memberValueDatatype="20" unbalanced="0"/>
    <cacheHierarchy uniqueName="[Analytics_mindset_case_studies_IntegrateCo_2015payroll].[Fica_Medc]" caption="Fica_Medc" attribute="1" defaultMemberUniqueName="[Analytics_mindset_case_studies_IntegrateCo_2015payroll].[Fica_Medc].[All]" allUniqueName="[Analytics_mindset_case_studies_IntegrateCo_2015payroll].[Fica_Medc].[All]" dimensionUniqueName="[Analytics_mindset_case_studies_IntegrateCo_2015payroll]" displayFolder="" count="0" memberValueDatatype="20" unbalanced="0"/>
    <cacheHierarchy uniqueName="[Analytics_mindset_case_studies_IntegrateCo_2015payroll].[Work_Comp]" caption="Work_Comp" attribute="1" defaultMemberUniqueName="[Analytics_mindset_case_studies_IntegrateCo_2015payroll].[Work_Comp].[All]" allUniqueName="[Analytics_mindset_case_studies_IntegrateCo_2015payroll].[Work_Comp].[All]" dimensionUniqueName="[Analytics_mindset_case_studies_IntegrateCo_2015payroll]" displayFolder="" count="0" memberValueDatatype="20" unbalanced="0"/>
    <cacheHierarchy uniqueName="[Analytics_mindset_case_studies_IntegrateCo_2015payroll].[Emp_Name]" caption="Emp_Name" attribute="1" defaultMemberUniqueName="[Analytics_mindset_case_studies_IntegrateCo_2015payroll].[Emp_Name].[All]" allUniqueName="[Analytics_mindset_case_studies_IntegrateCo_2015payroll].[Emp_Name].[All]" dimensionUniqueName="[Analytics_mindset_case_studies_IntegrateCo_2015payroll]" displayFolder="" count="0" memberValueDatatype="130" unbalanced="0"/>
    <cacheHierarchy uniqueName="[Analytics_mindset_case_studies_IntegrateCo_2015payroll].[Gross_Wages]" caption="Gross_Wages" attribute="1" defaultMemberUniqueName="[Analytics_mindset_case_studies_IntegrateCo_2015payroll].[Gross_Wages].[All]" allUniqueName="[Analytics_mindset_case_studies_IntegrateCo_2015payroll].[Gross_Wages].[All]" dimensionUniqueName="[Analytics_mindset_case_studies_IntegrateCo_2015payroll]" displayFolder="" count="0" memberValueDatatype="20" unbalanced="0"/>
    <cacheHierarchy uniqueName="[Analytics_mindset_case_studies_IntegrateCo_2015payroll].[Job_Code]" caption="Job_Code" attribute="1" defaultMemberUniqueName="[Analytics_mindset_case_studies_IntegrateCo_2015payroll].[Job_Code].[All]" allUniqueName="[Analytics_mindset_case_studies_IntegrateCo_2015payroll].[Job_Code].[All]" dimensionUniqueName="[Analytics_mindset_case_studies_IntegrateCo_2015payroll]" displayFolder="" count="0" memberValueDatatype="130" unbalanced="0"/>
    <cacheHierarchy uniqueName="[Analytics_mindset_case_studies_IntegrateCo_2015payroll].[Job_description]" caption="Job_description" attribute="1" defaultMemberUniqueName="[Analytics_mindset_case_studies_IntegrateCo_2015payroll].[Job_description].[All]" allUniqueName="[Analytics_mindset_case_studies_IntegrateCo_2015payroll].[Job_description].[All]" dimensionUniqueName="[Analytics_mindset_case_studies_IntegrateCo_2015payroll]" displayFolder="" count="0" memberValueDatatype="130" unbalanced="0"/>
    <cacheHierarchy uniqueName="[Analytics_mindset_case_studies_IntegrateCo_2015payroll].[Pay_Date (Month)]" caption="Pay_Date (Month)" attribute="1" defaultMemberUniqueName="[Analytics_mindset_case_studies_IntegrateCo_2015payroll].[Pay_Date (Month)].[All]" allUniqueName="[Analytics_mindset_case_studies_IntegrateCo_2015payroll].[Pay_Date (Month)].[All]" dimensionUniqueName="[Analytics_mindset_case_studies_IntegrateCo_2015payroll]" displayFolder="" count="0" memberValueDatatype="130" unbalanced="0"/>
    <cacheHierarchy uniqueName="[Analytics_mindset_case_studies_IntegrateCo_2015payroll].[Pay_Date (Month Index)]" caption="Pay_Date (Month Index)" attribute="1" defaultMemberUniqueName="[Analytics_mindset_case_studies_IntegrateCo_2015payroll].[Pay_Date (Month Index)].[All]" allUniqueName="[Analytics_mindset_case_studies_IntegrateCo_2015payroll].[Pay_Date (Month Index)].[All]" dimensionUniqueName="[Analytics_mindset_case_studies_IntegrateCo_2015payroll]" displayFolder="" count="0" memberValueDatatype="20" unbalanced="0" hidden="1"/>
    <cacheHierarchy uniqueName="[Measures].[__XL_Count _2015_2016_append_]" caption="__XL_Count _2015_2016_append_" measure="1" displayFolder="" measureGroup="_2015_2016_append_" count="0" hidden="1"/>
    <cacheHierarchy uniqueName="[Measures].[__XL_Count Analytics_mindset_case_studies_IntegrateCo_2015payroll]" caption="__XL_Count Analytics_mindset_case_studies_IntegrateCo_2015payroll" measure="1" displayFolder="" measureGroup="Analytics_mindset_case_studies_IntegrateCo_2015payroll" count="0" hidden="1"/>
    <cacheHierarchy uniqueName="[Measures].[__No measures defined]" caption="__No measures defined" measure="1" displayFolder="" count="0" hidden="1"/>
    <cacheHierarchy uniqueName="[Measures].[Count of Emp_Name]" caption="Count of Emp_Name" measure="1" displayFolder="" measureGroup="_2015_2016_append_"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Gross_Wages]" caption="Sum of Gross_Wages" measure="1" displayFolder="" measureGroup="_2015_2016_append_" count="0" hidden="1">
      <extLst>
        <ext xmlns:x15="http://schemas.microsoft.com/office/spreadsheetml/2010/11/main" uri="{B97F6D7D-B522-45F9-BDA1-12C45D357490}">
          <x15:cacheHierarchy aggregatedColumn="5"/>
        </ext>
      </extLst>
    </cacheHierarchy>
    <cacheHierarchy uniqueName="[Measures].[Average of Gross_Wages]" caption="Average of Gross_Wages" measure="1" displayFolder="" measureGroup="_2015_2016_append_" count="0" hidden="1">
      <extLst>
        <ext xmlns:x15="http://schemas.microsoft.com/office/spreadsheetml/2010/11/main" uri="{B97F6D7D-B522-45F9-BDA1-12C45D357490}">
          <x15:cacheHierarchy aggregatedColumn="5"/>
        </ext>
      </extLst>
    </cacheHierarchy>
    <cacheHierarchy uniqueName="[Measures].[Sum of OT_Hrs]" caption="Sum of OT_Hrs" measure="1" displayFolder="" measureGroup="_2015_2016_append_" count="0" hidden="1">
      <extLst>
        <ext xmlns:x15="http://schemas.microsoft.com/office/spreadsheetml/2010/11/main" uri="{B97F6D7D-B522-45F9-BDA1-12C45D357490}">
          <x15:cacheHierarchy aggregatedColumn="4"/>
        </ext>
      </extLst>
    </cacheHierarchy>
    <cacheHierarchy uniqueName="[Measures].[Sum of Reg_Hrs]" caption="Sum of Reg_Hrs" measure="1" displayFolder="" measureGroup="_2015_2016_append_" count="0" hidden="1">
      <extLst>
        <ext xmlns:x15="http://schemas.microsoft.com/office/spreadsheetml/2010/11/main" uri="{B97F6D7D-B522-45F9-BDA1-12C45D357490}">
          <x15:cacheHierarchy aggregatedColumn="3"/>
        </ext>
      </extLst>
    </cacheHierarchy>
    <cacheHierarchy uniqueName="[Measures].[Sum of Fica_Medc]" caption="Sum of Fica_Medc" measure="1" displayFolder="" measureGroup="_2015_2016_append_" count="0" hidden="1">
      <extLst>
        <ext xmlns:x15="http://schemas.microsoft.com/office/spreadsheetml/2010/11/main" uri="{B97F6D7D-B522-45F9-BDA1-12C45D357490}">
          <x15:cacheHierarchy aggregatedColumn="6"/>
        </ext>
      </extLst>
    </cacheHierarchy>
    <cacheHierarchy uniqueName="[Measures].[Sum of Futa]" caption="Sum of Futa" measure="1" displayFolder="" measureGroup="_2015_2016_append_" count="0" hidden="1">
      <extLst>
        <ext xmlns:x15="http://schemas.microsoft.com/office/spreadsheetml/2010/11/main" uri="{B97F6D7D-B522-45F9-BDA1-12C45D357490}">
          <x15:cacheHierarchy aggregatedColumn="7"/>
        </ext>
      </extLst>
    </cacheHierarchy>
    <cacheHierarchy uniqueName="[Measures].[Sum of Suta]" caption="Sum of Suta" measure="1" displayFolder="" measureGroup="_2015_2016_append_" count="0" hidden="1">
      <extLst>
        <ext xmlns:x15="http://schemas.microsoft.com/office/spreadsheetml/2010/11/main" uri="{B97F6D7D-B522-45F9-BDA1-12C45D357490}">
          <x15:cacheHierarchy aggregatedColumn="8"/>
        </ext>
      </extLst>
    </cacheHierarchy>
    <cacheHierarchy uniqueName="[Measures].[Sum of Work_Comp]" caption="Sum of Work_Comp" measure="1" displayFolder="" measureGroup="_2015_2016_append_" count="0" hidden="1">
      <extLst>
        <ext xmlns:x15="http://schemas.microsoft.com/office/spreadsheetml/2010/11/main" uri="{B97F6D7D-B522-45F9-BDA1-12C45D357490}">
          <x15:cacheHierarchy aggregatedColumn="9"/>
        </ext>
      </extLst>
    </cacheHierarchy>
    <cacheHierarchy uniqueName="[Measures].[Sum of Total_Hours]" caption="Sum of Total_Hours" measure="1" displayFolder="" measureGroup="_2015_2016_append_" count="0" hidden="1">
      <extLst>
        <ext xmlns:x15="http://schemas.microsoft.com/office/spreadsheetml/2010/11/main" uri="{B97F6D7D-B522-45F9-BDA1-12C45D357490}">
          <x15:cacheHierarchy aggregatedColumn="15"/>
        </ext>
      </extLst>
    </cacheHierarchy>
    <cacheHierarchy uniqueName="[Measures].[Sum of OT_Pay 2]" caption="Sum of OT_Pay 2" measure="1" displayFolder="" measureGroup="Analytics_mindset_case_studies_IntegrateCo_2015payroll" count="0" hidden="1">
      <extLst>
        <ext xmlns:x15="http://schemas.microsoft.com/office/spreadsheetml/2010/11/main" uri="{B97F6D7D-B522-45F9-BDA1-12C45D357490}">
          <x15:cacheHierarchy aggregatedColumn="26"/>
        </ext>
      </extLst>
    </cacheHierarchy>
    <cacheHierarchy uniqueName="[Measures].[Sum of OT_Hrs 2]" caption="Sum of OT_Hrs 2" measure="1" displayFolder="" measureGroup="Analytics_mindset_case_studies_IntegrateCo_2015payroll" count="0" hidden="1">
      <extLst>
        <ext xmlns:x15="http://schemas.microsoft.com/office/spreadsheetml/2010/11/main" uri="{B97F6D7D-B522-45F9-BDA1-12C45D357490}">
          <x15:cacheHierarchy aggregatedColumn="24"/>
        </ext>
      </extLst>
    </cacheHierarchy>
    <cacheHierarchy uniqueName="[Measures].[Sum of Emp_No]" caption="Sum of Emp_No" measure="1" displayFolder="" measureGroup="_2015_2016_append_" count="0" hidden="1">
      <extLst>
        <ext xmlns:x15="http://schemas.microsoft.com/office/spreadsheetml/2010/11/main" uri="{B97F6D7D-B522-45F9-BDA1-12C45D357490}">
          <x15:cacheHierarchy aggregatedColumn="0"/>
        </ext>
      </extLst>
    </cacheHierarchy>
    <cacheHierarchy uniqueName="[Measures].[Count of Emp_No]" caption="Count of Emp_No" measure="1" displayFolder="" measureGroup="_2015_2016_append_" count="0" hidden="1">
      <extLst>
        <ext xmlns:x15="http://schemas.microsoft.com/office/spreadsheetml/2010/11/main" uri="{B97F6D7D-B522-45F9-BDA1-12C45D357490}">
          <x15:cacheHierarchy aggregatedColumn="0"/>
        </ext>
      </extLst>
    </cacheHierarchy>
    <cacheHierarchy uniqueName="[Measures].[Sum of transaction count]" caption="Sum of transaction count" measure="1" displayFolder="" measureGroup="_2015_2016_append_" count="0" hidden="1">
      <extLst>
        <ext xmlns:x15="http://schemas.microsoft.com/office/spreadsheetml/2010/11/main" uri="{B97F6D7D-B522-45F9-BDA1-12C45D357490}">
          <x15:cacheHierarchy aggregatedColumn="16"/>
        </ext>
      </extLst>
    </cacheHierarchy>
    <cacheHierarchy uniqueName="[Measures].[Sum of Reg_Hrs 2]" caption="Sum of Reg_Hrs 2" measure="1" displayFolder="" measureGroup="Analytics_mindset_case_studies_IntegrateCo_2015payroll" count="0" hidden="1">
      <extLst>
        <ext xmlns:x15="http://schemas.microsoft.com/office/spreadsheetml/2010/11/main" uri="{B97F6D7D-B522-45F9-BDA1-12C45D357490}">
          <x15:cacheHierarchy aggregatedColumn="23"/>
        </ext>
      </extLst>
    </cacheHierarchy>
    <cacheHierarchy uniqueName="[Measures].[Sum of Gross_Wages 2]" caption="Sum of Gross_Wages 2" measure="1" displayFolder="" measureGroup="Analytics_mindset_case_studies_IntegrateCo_2015payroll" count="0" hidden="1">
      <extLst>
        <ext xmlns:x15="http://schemas.microsoft.com/office/spreadsheetml/2010/11/main" uri="{B97F6D7D-B522-45F9-BDA1-12C45D357490}">
          <x15:cacheHierarchy aggregatedColumn="32"/>
        </ext>
      </extLst>
    </cacheHierarchy>
  </cacheHierarchies>
  <kpis count="0"/>
  <dimensions count="3">
    <dimension name="_2015_2016_append_" uniqueName="[_2015_2016_append_]" caption="_2015_2016_append_"/>
    <dimension name="Analytics_mindset_case_studies_IntegrateCo_2015payroll" uniqueName="[Analytics_mindset_case_studies_IntegrateCo_2015payroll]" caption="Analytics_mindset_case_studies_IntegrateCo_2015payroll"/>
    <dimension measure="1" name="Measures" uniqueName="[Measures]" caption="Measures"/>
  </dimensions>
  <measureGroups count="2">
    <measureGroup name="_2015_2016_append_" caption="_2015_2016_append_"/>
    <measureGroup name="Analytics_mindset_case_studies_IntegrateCo_2015payroll" caption="Analytics_mindset_case_studies_IntegrateCo_2015payroll"/>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yi Zhong" refreshedDate="46118.520339930554" backgroundQuery="1" createdVersion="8" refreshedVersion="8" minRefreshableVersion="3" recordCount="0" supportSubquery="1" supportAdvancedDrill="1" xr:uid="{3AB6C383-F4B5-4EAB-AA5E-5F54822B64BC}">
  <cacheSource type="external" connectionId="8"/>
  <cacheFields count="5">
    <cacheField name="[_2015_2016_append_].[YEAR].[YEAR]" caption="YEAR" numFmtId="0" hierarchy="10" level="1">
      <sharedItems containsSemiMixedTypes="0" containsString="0" containsNumber="1" containsInteger="1" minValue="2015" maxValue="2016" count="2">
        <n v="2015"/>
        <n v="2016"/>
      </sharedItems>
      <extLst>
        <ext xmlns:x15="http://schemas.microsoft.com/office/spreadsheetml/2010/11/main" uri="{4F2E5C28-24EA-4eb8-9CBF-B6C8F9C3D259}">
          <x15:cachedUniqueNames>
            <x15:cachedUniqueName index="0" name="[_2015_2016_append_].[YEAR].&amp;[2015]"/>
            <x15:cachedUniqueName index="1" name="[_2015_2016_append_].[YEAR].&amp;[2016]"/>
          </x15:cachedUniqueNames>
        </ext>
      </extLst>
    </cacheField>
    <cacheField name="[Measures].[Sum of Fica_Medc]" caption="Sum of Fica_Medc" numFmtId="0" hierarchy="45" level="32767"/>
    <cacheField name="[Measures].[Sum of Futa]" caption="Sum of Futa" numFmtId="0" hierarchy="46" level="32767"/>
    <cacheField name="[Measures].[Sum of Suta]" caption="Sum of Suta" numFmtId="0" hierarchy="47" level="32767"/>
    <cacheField name="[Measures].[Sum of Work_Comp]" caption="Sum of Work_Comp" numFmtId="0" hierarchy="48" level="32767"/>
  </cacheFields>
  <cacheHierarchies count="57">
    <cacheHierarchy uniqueName="[_2015_2016_append_].[Emp_No]" caption="Emp_No" attribute="1" defaultMemberUniqueName="[_2015_2016_append_].[Emp_No].[All]" allUniqueName="[_2015_2016_append_].[Emp_No].[All]" dimensionUniqueName="[_2015_2016_append_]" displayFolder="" count="0" memberValueDatatype="20" unbalanced="0"/>
    <cacheHierarchy uniqueName="[_2015_2016_append_].[Job]" caption="Job" attribute="1" defaultMemberUniqueName="[_2015_2016_append_].[Job].[All]" allUniqueName="[_2015_2016_append_].[Job].[All]" dimensionUniqueName="[_2015_2016_append_]" displayFolder="" count="0" memberValueDatatype="130" unbalanced="0"/>
    <cacheHierarchy uniqueName="[_2015_2016_append_].[Emp_Name]" caption="Emp_Name" attribute="1" defaultMemberUniqueName="[_2015_2016_append_].[Emp_Name].[All]" allUniqueName="[_2015_2016_append_].[Emp_Name].[All]" dimensionUniqueName="[_2015_2016_append_]" displayFolder="" count="0" memberValueDatatype="130" unbalanced="0"/>
    <cacheHierarchy uniqueName="[_2015_2016_append_].[Reg_Hrs]" caption="Reg_Hrs" attribute="1" defaultMemberUniqueName="[_2015_2016_append_].[Reg_Hrs].[All]" allUniqueName="[_2015_2016_append_].[Reg_Hrs].[All]" dimensionUniqueName="[_2015_2016_append_]" displayFolder="" count="0" memberValueDatatype="20" unbalanced="0"/>
    <cacheHierarchy uniqueName="[_2015_2016_append_].[OT_Hrs]" caption="OT_Hrs" attribute="1" defaultMemberUniqueName="[_2015_2016_append_].[OT_Hrs].[All]" allUniqueName="[_2015_2016_append_].[OT_Hrs].[All]" dimensionUniqueName="[_2015_2016_append_]" displayFolder="" count="0" memberValueDatatype="20" unbalanced="0"/>
    <cacheHierarchy uniqueName="[_2015_2016_append_].[Gross_Wages]" caption="Gross_Wages" attribute="1" defaultMemberUniqueName="[_2015_2016_append_].[Gross_Wages].[All]" allUniqueName="[_2015_2016_append_].[Gross_Wages].[All]" dimensionUniqueName="[_2015_2016_append_]" displayFolder="" count="0" memberValueDatatype="20" unbalanced="0"/>
    <cacheHierarchy uniqueName="[_2015_2016_append_].[Fica_Medc]" caption="Fica_Medc" attribute="1" defaultMemberUniqueName="[_2015_2016_append_].[Fica_Medc].[All]" allUniqueName="[_2015_2016_append_].[Fica_Medc].[All]" dimensionUniqueName="[_2015_2016_append_]" displayFolder="" count="0" memberValueDatatype="20" unbalanced="0"/>
    <cacheHierarchy uniqueName="[_2015_2016_append_].[Futa]" caption="Futa" attribute="1" defaultMemberUniqueName="[_2015_2016_append_].[Futa].[All]" allUniqueName="[_2015_2016_append_].[Futa].[All]" dimensionUniqueName="[_2015_2016_append_]" displayFolder="" count="0" memberValueDatatype="20" unbalanced="0"/>
    <cacheHierarchy uniqueName="[_2015_2016_append_].[Suta]" caption="Suta" attribute="1" defaultMemberUniqueName="[_2015_2016_append_].[Suta].[All]" allUniqueName="[_2015_2016_append_].[Suta].[All]" dimensionUniqueName="[_2015_2016_append_]" displayFolder="" count="0" memberValueDatatype="20" unbalanced="0"/>
    <cacheHierarchy uniqueName="[_2015_2016_append_].[Work_Comp]" caption="Work_Comp" attribute="1" defaultMemberUniqueName="[_2015_2016_append_].[Work_Comp].[All]" allUniqueName="[_2015_2016_append_].[Work_Comp].[All]" dimensionUniqueName="[_2015_2016_append_]" displayFolder="" count="0" memberValueDatatype="20" unbalanced="0"/>
    <cacheHierarchy uniqueName="[_2015_2016_append_].[YEAR]" caption="YEAR" attribute="1" defaultMemberUniqueName="[_2015_2016_append_].[YEAR].[All]" allUniqueName="[_2015_2016_append_].[YEAR].[All]" dimensionUniqueName="[_2015_2016_append_]" displayFolder="" count="2" memberValueDatatype="20" unbalanced="0">
      <fieldsUsage count="2">
        <fieldUsage x="-1"/>
        <fieldUsage x="0"/>
      </fieldsUsage>
    </cacheHierarchy>
    <cacheHierarchy uniqueName="[_2015_2016_append_].[Job_code]" caption="Job_code" attribute="1" defaultMemberUniqueName="[_2015_2016_append_].[Job_code].[All]" allUniqueName="[_2015_2016_append_].[Job_code].[All]" dimensionUniqueName="[_2015_2016_append_]" displayFolder="" count="0" memberValueDatatype="130" unbalanced="0"/>
    <cacheHierarchy uniqueName="[_2015_2016_append_].[Job_description]" caption="Job_description" attribute="1" defaultMemberUniqueName="[_2015_2016_append_].[Job_description].[All]" allUniqueName="[_2015_2016_append_].[Job_description].[All]" dimensionUniqueName="[_2015_2016_append_]" displayFolder="" count="0" memberValueDatatype="130" unbalanced="0"/>
    <cacheHierarchy uniqueName="[_2015_2016_append_].[Department]" caption="Department" attribute="1" defaultMemberUniqueName="[_2015_2016_append_].[Department].[All]" allUniqueName="[_2015_2016_append_].[Department].[All]" dimensionUniqueName="[_2015_2016_append_]" displayFolder="" count="0" memberValueDatatype="130" unbalanced="0"/>
    <cacheHierarchy uniqueName="[_2015_2016_append_].[Location]" caption="Location" attribute="1" defaultMemberUniqueName="[_2015_2016_append_].[Location].[All]" allUniqueName="[_2015_2016_append_].[Location].[All]" dimensionUniqueName="[_2015_2016_append_]" displayFolder="" count="0" memberValueDatatype="130" unbalanced="0"/>
    <cacheHierarchy uniqueName="[_2015_2016_append_].[Total_Hours]" caption="Total_Hours" attribute="1" defaultMemberUniqueName="[_2015_2016_append_].[Total_Hours].[All]" allUniqueName="[_2015_2016_append_].[Total_Hours].[All]" dimensionUniqueName="[_2015_2016_append_]" displayFolder="" count="0" memberValueDatatype="20" unbalanced="0"/>
    <cacheHierarchy uniqueName="[_2015_2016_append_].[transaction count]" caption="transaction count" attribute="1" defaultMemberUniqueName="[_2015_2016_append_].[transaction count].[All]" allUniqueName="[_2015_2016_append_].[transaction count].[All]" dimensionUniqueName="[_2015_2016_append_]" displayFolder="" count="0" memberValueDatatype="20" unbalanced="0"/>
    <cacheHierarchy uniqueName="[Analytics_mindset_case_studies_IntegrateCo_2015payroll].[Pay_Date]" caption="Pay_Date" attribute="1" time="1" defaultMemberUniqueName="[Analytics_mindset_case_studies_IntegrateCo_2015payroll].[Pay_Date].[All]" allUniqueName="[Analytics_mindset_case_studies_IntegrateCo_2015payroll].[Pay_Date].[All]" dimensionUniqueName="[Analytics_mindset_case_studies_IntegrateCo_2015payroll]" displayFolder="" count="0" memberValueDatatype="7" unbalanced="0"/>
    <cacheHierarchy uniqueName="[Analytics_mindset_case_studies_IntegrateCo_2015payroll].[Payroll_ID]" caption="Payroll_ID" attribute="1" defaultMemberUniqueName="[Analytics_mindset_case_studies_IntegrateCo_2015payroll].[Payroll_ID].[All]" allUniqueName="[Analytics_mindset_case_studies_IntegrateCo_2015payroll].[Payroll_ID].[All]" dimensionUniqueName="[Analytics_mindset_case_studies_IntegrateCo_2015payroll]" displayFolder="" count="0" memberValueDatatype="20" unbalanced="0"/>
    <cacheHierarchy uniqueName="[Analytics_mindset_case_studies_IntegrateCo_2015payroll].[Emp_No]" caption="Emp_No" attribute="1" defaultMemberUniqueName="[Analytics_mindset_case_studies_IntegrateCo_2015payroll].[Emp_No].[All]" allUniqueName="[Analytics_mindset_case_studies_IntegrateCo_2015payroll].[Emp_No].[All]" dimensionUniqueName="[Analytics_mindset_case_studies_IntegrateCo_2015payroll]" displayFolder="" count="0" memberValueDatatype="20" unbalanced="0"/>
    <cacheHierarchy uniqueName="[Analytics_mindset_case_studies_IntegrateCo_2015payroll].[Home_Div]" caption="Home_Div" attribute="1" defaultMemberUniqueName="[Analytics_mindset_case_studies_IntegrateCo_2015payroll].[Home_Div].[All]" allUniqueName="[Analytics_mindset_case_studies_IntegrateCo_2015payroll].[Home_Div].[All]" dimensionUniqueName="[Analytics_mindset_case_studies_IntegrateCo_2015payroll]" displayFolder="" count="0" memberValueDatatype="20" unbalanced="0"/>
    <cacheHierarchy uniqueName="[Analytics_mindset_case_studies_IntegrateCo_2015payroll].[Work_Div]" caption="Work_Div" attribute="1" defaultMemberUniqueName="[Analytics_mindset_case_studies_IntegrateCo_2015payroll].[Work_Div].[All]" allUniqueName="[Analytics_mindset_case_studies_IntegrateCo_2015payroll].[Work_Div].[All]" dimensionUniqueName="[Analytics_mindset_case_studies_IntegrateCo_2015payroll]" displayFolder="" count="0" memberValueDatatype="20" unbalanced="0"/>
    <cacheHierarchy uniqueName="[Analytics_mindset_case_studies_IntegrateCo_2015payroll].[Job]" caption="Job" attribute="1" defaultMemberUniqueName="[Analytics_mindset_case_studies_IntegrateCo_2015payroll].[Job].[All]" allUniqueName="[Analytics_mindset_case_studies_IntegrateCo_2015payroll].[Job].[All]" dimensionUniqueName="[Analytics_mindset_case_studies_IntegrateCo_2015payroll]" displayFolder="" count="0" memberValueDatatype="130" unbalanced="0"/>
    <cacheHierarchy uniqueName="[Analytics_mindset_case_studies_IntegrateCo_2015payroll].[Reg_Hrs]" caption="Reg_Hrs" attribute="1" defaultMemberUniqueName="[Analytics_mindset_case_studies_IntegrateCo_2015payroll].[Reg_Hrs].[All]" allUniqueName="[Analytics_mindset_case_studies_IntegrateCo_2015payroll].[Reg_Hrs].[All]" dimensionUniqueName="[Analytics_mindset_case_studies_IntegrateCo_2015payroll]" displayFolder="" count="0" memberValueDatatype="20" unbalanced="0"/>
    <cacheHierarchy uniqueName="[Analytics_mindset_case_studies_IntegrateCo_2015payroll].[OT_Hrs]" caption="OT_Hrs" attribute="1" defaultMemberUniqueName="[Analytics_mindset_case_studies_IntegrateCo_2015payroll].[OT_Hrs].[All]" allUniqueName="[Analytics_mindset_case_studies_IntegrateCo_2015payroll].[OT_Hrs].[All]" dimensionUniqueName="[Analytics_mindset_case_studies_IntegrateCo_2015payroll]" displayFolder="" count="0" memberValueDatatype="20" unbalanced="0"/>
    <cacheHierarchy uniqueName="[Analytics_mindset_case_studies_IntegrateCo_2015payroll].[Reg_Pay]" caption="Reg_Pay" attribute="1" defaultMemberUniqueName="[Analytics_mindset_case_studies_IntegrateCo_2015payroll].[Reg_Pay].[All]" allUniqueName="[Analytics_mindset_case_studies_IntegrateCo_2015payroll].[Reg_Pay].[All]" dimensionUniqueName="[Analytics_mindset_case_studies_IntegrateCo_2015payroll]" displayFolder="" count="0" memberValueDatatype="20" unbalanced="0"/>
    <cacheHierarchy uniqueName="[Analytics_mindset_case_studies_IntegrateCo_2015payroll].[OT_Pay]" caption="OT_Pay" attribute="1" defaultMemberUniqueName="[Analytics_mindset_case_studies_IntegrateCo_2015payroll].[OT_Pay].[All]" allUniqueName="[Analytics_mindset_case_studies_IntegrateCo_2015payroll].[OT_Pay].[All]" dimensionUniqueName="[Analytics_mindset_case_studies_IntegrateCo_2015payroll]" displayFolder="" count="0" memberValueDatatype="20" unbalanced="0"/>
    <cacheHierarchy uniqueName="[Analytics_mindset_case_studies_IntegrateCo_2015payroll].[Futa]" caption="Futa" attribute="1" defaultMemberUniqueName="[Analytics_mindset_case_studies_IntegrateCo_2015payroll].[Futa].[All]" allUniqueName="[Analytics_mindset_case_studies_IntegrateCo_2015payroll].[Futa].[All]" dimensionUniqueName="[Analytics_mindset_case_studies_IntegrateCo_2015payroll]" displayFolder="" count="0" memberValueDatatype="20" unbalanced="0"/>
    <cacheHierarchy uniqueName="[Analytics_mindset_case_studies_IntegrateCo_2015payroll].[Suta]" caption="Suta" attribute="1" defaultMemberUniqueName="[Analytics_mindset_case_studies_IntegrateCo_2015payroll].[Suta].[All]" allUniqueName="[Analytics_mindset_case_studies_IntegrateCo_2015payroll].[Suta].[All]" dimensionUniqueName="[Analytics_mindset_case_studies_IntegrateCo_2015payroll]" displayFolder="" count="0" memberValueDatatype="20" unbalanced="0"/>
    <cacheHierarchy uniqueName="[Analytics_mindset_case_studies_IntegrateCo_2015payroll].[Fica_Medc]" caption="Fica_Medc" attribute="1" defaultMemberUniqueName="[Analytics_mindset_case_studies_IntegrateCo_2015payroll].[Fica_Medc].[All]" allUniqueName="[Analytics_mindset_case_studies_IntegrateCo_2015payroll].[Fica_Medc].[All]" dimensionUniqueName="[Analytics_mindset_case_studies_IntegrateCo_2015payroll]" displayFolder="" count="0" memberValueDatatype="20" unbalanced="0"/>
    <cacheHierarchy uniqueName="[Analytics_mindset_case_studies_IntegrateCo_2015payroll].[Work_Comp]" caption="Work_Comp" attribute="1" defaultMemberUniqueName="[Analytics_mindset_case_studies_IntegrateCo_2015payroll].[Work_Comp].[All]" allUniqueName="[Analytics_mindset_case_studies_IntegrateCo_2015payroll].[Work_Comp].[All]" dimensionUniqueName="[Analytics_mindset_case_studies_IntegrateCo_2015payroll]" displayFolder="" count="0" memberValueDatatype="20" unbalanced="0"/>
    <cacheHierarchy uniqueName="[Analytics_mindset_case_studies_IntegrateCo_2015payroll].[Emp_Name]" caption="Emp_Name" attribute="1" defaultMemberUniqueName="[Analytics_mindset_case_studies_IntegrateCo_2015payroll].[Emp_Name].[All]" allUniqueName="[Analytics_mindset_case_studies_IntegrateCo_2015payroll].[Emp_Name].[All]" dimensionUniqueName="[Analytics_mindset_case_studies_IntegrateCo_2015payroll]" displayFolder="" count="0" memberValueDatatype="130" unbalanced="0"/>
    <cacheHierarchy uniqueName="[Analytics_mindset_case_studies_IntegrateCo_2015payroll].[Gross_Wages]" caption="Gross_Wages" attribute="1" defaultMemberUniqueName="[Analytics_mindset_case_studies_IntegrateCo_2015payroll].[Gross_Wages].[All]" allUniqueName="[Analytics_mindset_case_studies_IntegrateCo_2015payroll].[Gross_Wages].[All]" dimensionUniqueName="[Analytics_mindset_case_studies_IntegrateCo_2015payroll]" displayFolder="" count="0" memberValueDatatype="20" unbalanced="0"/>
    <cacheHierarchy uniqueName="[Analytics_mindset_case_studies_IntegrateCo_2015payroll].[Job_Code]" caption="Job_Code" attribute="1" defaultMemberUniqueName="[Analytics_mindset_case_studies_IntegrateCo_2015payroll].[Job_Code].[All]" allUniqueName="[Analytics_mindset_case_studies_IntegrateCo_2015payroll].[Job_Code].[All]" dimensionUniqueName="[Analytics_mindset_case_studies_IntegrateCo_2015payroll]" displayFolder="" count="0" memberValueDatatype="130" unbalanced="0"/>
    <cacheHierarchy uniqueName="[Analytics_mindset_case_studies_IntegrateCo_2015payroll].[Job_description]" caption="Job_description" attribute="1" defaultMemberUniqueName="[Analytics_mindset_case_studies_IntegrateCo_2015payroll].[Job_description].[All]" allUniqueName="[Analytics_mindset_case_studies_IntegrateCo_2015payroll].[Job_description].[All]" dimensionUniqueName="[Analytics_mindset_case_studies_IntegrateCo_2015payroll]" displayFolder="" count="0" memberValueDatatype="130" unbalanced="0"/>
    <cacheHierarchy uniqueName="[Analytics_mindset_case_studies_IntegrateCo_2015payroll].[Pay_Date (Month)]" caption="Pay_Date (Month)" attribute="1" defaultMemberUniqueName="[Analytics_mindset_case_studies_IntegrateCo_2015payroll].[Pay_Date (Month)].[All]" allUniqueName="[Analytics_mindset_case_studies_IntegrateCo_2015payroll].[Pay_Date (Month)].[All]" dimensionUniqueName="[Analytics_mindset_case_studies_IntegrateCo_2015payroll]" displayFolder="" count="0" memberValueDatatype="130" unbalanced="0"/>
    <cacheHierarchy uniqueName="[Analytics_mindset_case_studies_IntegrateCo_2015payroll].[Pay_Date (Month Index)]" caption="Pay_Date (Month Index)" attribute="1" defaultMemberUniqueName="[Analytics_mindset_case_studies_IntegrateCo_2015payroll].[Pay_Date (Month Index)].[All]" allUniqueName="[Analytics_mindset_case_studies_IntegrateCo_2015payroll].[Pay_Date (Month Index)].[All]" dimensionUniqueName="[Analytics_mindset_case_studies_IntegrateCo_2015payroll]" displayFolder="" count="0" memberValueDatatype="20" unbalanced="0" hidden="1"/>
    <cacheHierarchy uniqueName="[Measures].[__XL_Count _2015_2016_append_]" caption="__XL_Count _2015_2016_append_" measure="1" displayFolder="" measureGroup="_2015_2016_append_" count="0" hidden="1"/>
    <cacheHierarchy uniqueName="[Measures].[__XL_Count Analytics_mindset_case_studies_IntegrateCo_2015payroll]" caption="__XL_Count Analytics_mindset_case_studies_IntegrateCo_2015payroll" measure="1" displayFolder="" measureGroup="Analytics_mindset_case_studies_IntegrateCo_2015payroll" count="0" hidden="1"/>
    <cacheHierarchy uniqueName="[Measures].[__No measures defined]" caption="__No measures defined" measure="1" displayFolder="" count="0" hidden="1"/>
    <cacheHierarchy uniqueName="[Measures].[Count of Emp_Name]" caption="Count of Emp_Name" measure="1" displayFolder="" measureGroup="_2015_2016_append_" count="0" hidden="1">
      <extLst>
        <ext xmlns:x15="http://schemas.microsoft.com/office/spreadsheetml/2010/11/main" uri="{B97F6D7D-B522-45F9-BDA1-12C45D357490}">
          <x15:cacheHierarchy aggregatedColumn="2"/>
        </ext>
      </extLst>
    </cacheHierarchy>
    <cacheHierarchy uniqueName="[Measures].[Sum of Gross_Wages]" caption="Sum of Gross_Wages" measure="1" displayFolder="" measureGroup="_2015_2016_append_" count="0" hidden="1">
      <extLst>
        <ext xmlns:x15="http://schemas.microsoft.com/office/spreadsheetml/2010/11/main" uri="{B97F6D7D-B522-45F9-BDA1-12C45D357490}">
          <x15:cacheHierarchy aggregatedColumn="5"/>
        </ext>
      </extLst>
    </cacheHierarchy>
    <cacheHierarchy uniqueName="[Measures].[Average of Gross_Wages]" caption="Average of Gross_Wages" measure="1" displayFolder="" measureGroup="_2015_2016_append_" count="0" hidden="1">
      <extLst>
        <ext xmlns:x15="http://schemas.microsoft.com/office/spreadsheetml/2010/11/main" uri="{B97F6D7D-B522-45F9-BDA1-12C45D357490}">
          <x15:cacheHierarchy aggregatedColumn="5"/>
        </ext>
      </extLst>
    </cacheHierarchy>
    <cacheHierarchy uniqueName="[Measures].[Sum of OT_Hrs]" caption="Sum of OT_Hrs" measure="1" displayFolder="" measureGroup="_2015_2016_append_" count="0" hidden="1">
      <extLst>
        <ext xmlns:x15="http://schemas.microsoft.com/office/spreadsheetml/2010/11/main" uri="{B97F6D7D-B522-45F9-BDA1-12C45D357490}">
          <x15:cacheHierarchy aggregatedColumn="4"/>
        </ext>
      </extLst>
    </cacheHierarchy>
    <cacheHierarchy uniqueName="[Measures].[Sum of Reg_Hrs]" caption="Sum of Reg_Hrs" measure="1" displayFolder="" measureGroup="_2015_2016_append_" count="0" hidden="1">
      <extLst>
        <ext xmlns:x15="http://schemas.microsoft.com/office/spreadsheetml/2010/11/main" uri="{B97F6D7D-B522-45F9-BDA1-12C45D357490}">
          <x15:cacheHierarchy aggregatedColumn="3"/>
        </ext>
      </extLst>
    </cacheHierarchy>
    <cacheHierarchy uniqueName="[Measures].[Sum of Fica_Medc]" caption="Sum of Fica_Medc" measure="1" displayFolder="" measureGroup="_2015_2016_append_"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Futa]" caption="Sum of Futa" measure="1" displayFolder="" measureGroup="_2015_2016_append_"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Suta]" caption="Sum of Suta" measure="1" displayFolder="" measureGroup="_2015_2016_append_" count="0" oneField="1" hidden="1">
      <fieldsUsage count="1">
        <fieldUsage x="3"/>
      </fieldsUsage>
      <extLst>
        <ext xmlns:x15="http://schemas.microsoft.com/office/spreadsheetml/2010/11/main" uri="{B97F6D7D-B522-45F9-BDA1-12C45D357490}">
          <x15:cacheHierarchy aggregatedColumn="8"/>
        </ext>
      </extLst>
    </cacheHierarchy>
    <cacheHierarchy uniqueName="[Measures].[Sum of Work_Comp]" caption="Sum of Work_Comp" measure="1" displayFolder="" measureGroup="_2015_2016_append_" count="0" oneField="1" hidden="1">
      <fieldsUsage count="1">
        <fieldUsage x="4"/>
      </fieldsUsage>
      <extLst>
        <ext xmlns:x15="http://schemas.microsoft.com/office/spreadsheetml/2010/11/main" uri="{B97F6D7D-B522-45F9-BDA1-12C45D357490}">
          <x15:cacheHierarchy aggregatedColumn="9"/>
        </ext>
      </extLst>
    </cacheHierarchy>
    <cacheHierarchy uniqueName="[Measures].[Sum of Total_Hours]" caption="Sum of Total_Hours" measure="1" displayFolder="" measureGroup="_2015_2016_append_" count="0" hidden="1">
      <extLst>
        <ext xmlns:x15="http://schemas.microsoft.com/office/spreadsheetml/2010/11/main" uri="{B97F6D7D-B522-45F9-BDA1-12C45D357490}">
          <x15:cacheHierarchy aggregatedColumn="15"/>
        </ext>
      </extLst>
    </cacheHierarchy>
    <cacheHierarchy uniqueName="[Measures].[Sum of OT_Pay 2]" caption="Sum of OT_Pay 2" measure="1" displayFolder="" measureGroup="Analytics_mindset_case_studies_IntegrateCo_2015payroll" count="0" hidden="1">
      <extLst>
        <ext xmlns:x15="http://schemas.microsoft.com/office/spreadsheetml/2010/11/main" uri="{B97F6D7D-B522-45F9-BDA1-12C45D357490}">
          <x15:cacheHierarchy aggregatedColumn="26"/>
        </ext>
      </extLst>
    </cacheHierarchy>
    <cacheHierarchy uniqueName="[Measures].[Sum of OT_Hrs 2]" caption="Sum of OT_Hrs 2" measure="1" displayFolder="" measureGroup="Analytics_mindset_case_studies_IntegrateCo_2015payroll" count="0" hidden="1">
      <extLst>
        <ext xmlns:x15="http://schemas.microsoft.com/office/spreadsheetml/2010/11/main" uri="{B97F6D7D-B522-45F9-BDA1-12C45D357490}">
          <x15:cacheHierarchy aggregatedColumn="24"/>
        </ext>
      </extLst>
    </cacheHierarchy>
    <cacheHierarchy uniqueName="[Measures].[Sum of Emp_No]" caption="Sum of Emp_No" measure="1" displayFolder="" measureGroup="_2015_2016_append_" count="0" hidden="1">
      <extLst>
        <ext xmlns:x15="http://schemas.microsoft.com/office/spreadsheetml/2010/11/main" uri="{B97F6D7D-B522-45F9-BDA1-12C45D357490}">
          <x15:cacheHierarchy aggregatedColumn="0"/>
        </ext>
      </extLst>
    </cacheHierarchy>
    <cacheHierarchy uniqueName="[Measures].[Count of Emp_No]" caption="Count of Emp_No" measure="1" displayFolder="" measureGroup="_2015_2016_append_" count="0" hidden="1">
      <extLst>
        <ext xmlns:x15="http://schemas.microsoft.com/office/spreadsheetml/2010/11/main" uri="{B97F6D7D-B522-45F9-BDA1-12C45D357490}">
          <x15:cacheHierarchy aggregatedColumn="0"/>
        </ext>
      </extLst>
    </cacheHierarchy>
    <cacheHierarchy uniqueName="[Measures].[Sum of transaction count]" caption="Sum of transaction count" measure="1" displayFolder="" measureGroup="_2015_2016_append_" count="0" hidden="1">
      <extLst>
        <ext xmlns:x15="http://schemas.microsoft.com/office/spreadsheetml/2010/11/main" uri="{B97F6D7D-B522-45F9-BDA1-12C45D357490}">
          <x15:cacheHierarchy aggregatedColumn="16"/>
        </ext>
      </extLst>
    </cacheHierarchy>
    <cacheHierarchy uniqueName="[Measures].[Sum of Reg_Hrs 2]" caption="Sum of Reg_Hrs 2" measure="1" displayFolder="" measureGroup="Analytics_mindset_case_studies_IntegrateCo_2015payroll" count="0" hidden="1">
      <extLst>
        <ext xmlns:x15="http://schemas.microsoft.com/office/spreadsheetml/2010/11/main" uri="{B97F6D7D-B522-45F9-BDA1-12C45D357490}">
          <x15:cacheHierarchy aggregatedColumn="23"/>
        </ext>
      </extLst>
    </cacheHierarchy>
    <cacheHierarchy uniqueName="[Measures].[Sum of Gross_Wages 2]" caption="Sum of Gross_Wages 2" measure="1" displayFolder="" measureGroup="Analytics_mindset_case_studies_IntegrateCo_2015payroll" count="0" hidden="1">
      <extLst>
        <ext xmlns:x15="http://schemas.microsoft.com/office/spreadsheetml/2010/11/main" uri="{B97F6D7D-B522-45F9-BDA1-12C45D357490}">
          <x15:cacheHierarchy aggregatedColumn="32"/>
        </ext>
      </extLst>
    </cacheHierarchy>
  </cacheHierarchies>
  <kpis count="0"/>
  <dimensions count="3">
    <dimension name="_2015_2016_append_" uniqueName="[_2015_2016_append_]" caption="_2015_2016_append_"/>
    <dimension name="Analytics_mindset_case_studies_IntegrateCo_2015payroll" uniqueName="[Analytics_mindset_case_studies_IntegrateCo_2015payroll]" caption="Analytics_mindset_case_studies_IntegrateCo_2015payroll"/>
    <dimension measure="1" name="Measures" uniqueName="[Measures]" caption="Measures"/>
  </dimensions>
  <measureGroups count="2">
    <measureGroup name="_2015_2016_append_" caption="_2015_2016_append_"/>
    <measureGroup name="Analytics_mindset_case_studies_IntegrateCo_2015payroll" caption="Analytics_mindset_case_studies_IntegrateCo_2015payroll"/>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yi Zhong" refreshedDate="46118.52033900463" backgroundQuery="1" createdVersion="8" refreshedVersion="8" minRefreshableVersion="3" recordCount="0" supportSubquery="1" supportAdvancedDrill="1" xr:uid="{F5F658F1-3333-4720-ABA2-3B64FA630651}">
  <cacheSource type="external" connectionId="8"/>
  <cacheFields count="4">
    <cacheField name="[_2015_2016_append_].[YEAR].[YEAR]" caption="YEAR" numFmtId="0" hierarchy="10" level="1">
      <sharedItems containsSemiMixedTypes="0" containsString="0" containsNumber="1" containsInteger="1" minValue="2015" maxValue="2016" count="2">
        <n v="2015"/>
        <n v="2016"/>
      </sharedItems>
      <extLst>
        <ext xmlns:x15="http://schemas.microsoft.com/office/spreadsheetml/2010/11/main" uri="{4F2E5C28-24EA-4eb8-9CBF-B6C8F9C3D259}">
          <x15:cachedUniqueNames>
            <x15:cachedUniqueName index="0" name="[_2015_2016_append_].[YEAR].&amp;[2015]"/>
            <x15:cachedUniqueName index="1" name="[_2015_2016_append_].[YEAR].&amp;[2016]"/>
          </x15:cachedUniqueNames>
        </ext>
      </extLst>
    </cacheField>
    <cacheField name="[Measures].[Sum of OT_Hrs]" caption="Sum of OT_Hrs" numFmtId="0" hierarchy="43" level="32767"/>
    <cacheField name="[Measures].[Sum of Reg_Hrs]" caption="Sum of Reg_Hrs" numFmtId="0" hierarchy="44" level="32767"/>
    <cacheField name="[_2015_2016_append_].[Job_description].[Job_description]" caption="Job_description" numFmtId="0" hierarchy="12" level="1">
      <sharedItems count="13">
        <s v=""/>
        <s v="Customer Training"/>
        <s v="Employee Training"/>
        <s v="Installation"/>
        <s v="Internal Auditing"/>
        <s v="Internal Projects"/>
        <s v="New Foreign Manufacturing Oversight"/>
        <s v="New Foreign Manufacturing Plant"/>
        <s v="Office"/>
        <s v="Proj Management"/>
        <s v="Sales"/>
        <s v="Service"/>
        <s v="Travel"/>
      </sharedItems>
    </cacheField>
  </cacheFields>
  <cacheHierarchies count="57">
    <cacheHierarchy uniqueName="[_2015_2016_append_].[Emp_No]" caption="Emp_No" attribute="1" defaultMemberUniqueName="[_2015_2016_append_].[Emp_No].[All]" allUniqueName="[_2015_2016_append_].[Emp_No].[All]" dimensionUniqueName="[_2015_2016_append_]" displayFolder="" count="0" memberValueDatatype="20" unbalanced="0"/>
    <cacheHierarchy uniqueName="[_2015_2016_append_].[Job]" caption="Job" attribute="1" defaultMemberUniqueName="[_2015_2016_append_].[Job].[All]" allUniqueName="[_2015_2016_append_].[Job].[All]" dimensionUniqueName="[_2015_2016_append_]" displayFolder="" count="0" memberValueDatatype="130" unbalanced="0"/>
    <cacheHierarchy uniqueName="[_2015_2016_append_].[Emp_Name]" caption="Emp_Name" attribute="1" defaultMemberUniqueName="[_2015_2016_append_].[Emp_Name].[All]" allUniqueName="[_2015_2016_append_].[Emp_Name].[All]" dimensionUniqueName="[_2015_2016_append_]" displayFolder="" count="0" memberValueDatatype="130" unbalanced="0"/>
    <cacheHierarchy uniqueName="[_2015_2016_append_].[Reg_Hrs]" caption="Reg_Hrs" attribute="1" defaultMemberUniqueName="[_2015_2016_append_].[Reg_Hrs].[All]" allUniqueName="[_2015_2016_append_].[Reg_Hrs].[All]" dimensionUniqueName="[_2015_2016_append_]" displayFolder="" count="0" memberValueDatatype="20" unbalanced="0"/>
    <cacheHierarchy uniqueName="[_2015_2016_append_].[OT_Hrs]" caption="OT_Hrs" attribute="1" defaultMemberUniqueName="[_2015_2016_append_].[OT_Hrs].[All]" allUniqueName="[_2015_2016_append_].[OT_Hrs].[All]" dimensionUniqueName="[_2015_2016_append_]" displayFolder="" count="0" memberValueDatatype="20" unbalanced="0"/>
    <cacheHierarchy uniqueName="[_2015_2016_append_].[Gross_Wages]" caption="Gross_Wages" attribute="1" defaultMemberUniqueName="[_2015_2016_append_].[Gross_Wages].[All]" allUniqueName="[_2015_2016_append_].[Gross_Wages].[All]" dimensionUniqueName="[_2015_2016_append_]" displayFolder="" count="0" memberValueDatatype="20" unbalanced="0"/>
    <cacheHierarchy uniqueName="[_2015_2016_append_].[Fica_Medc]" caption="Fica_Medc" attribute="1" defaultMemberUniqueName="[_2015_2016_append_].[Fica_Medc].[All]" allUniqueName="[_2015_2016_append_].[Fica_Medc].[All]" dimensionUniqueName="[_2015_2016_append_]" displayFolder="" count="0" memberValueDatatype="20" unbalanced="0"/>
    <cacheHierarchy uniqueName="[_2015_2016_append_].[Futa]" caption="Futa" attribute="1" defaultMemberUniqueName="[_2015_2016_append_].[Futa].[All]" allUniqueName="[_2015_2016_append_].[Futa].[All]" dimensionUniqueName="[_2015_2016_append_]" displayFolder="" count="0" memberValueDatatype="20" unbalanced="0"/>
    <cacheHierarchy uniqueName="[_2015_2016_append_].[Suta]" caption="Suta" attribute="1" defaultMemberUniqueName="[_2015_2016_append_].[Suta].[All]" allUniqueName="[_2015_2016_append_].[Suta].[All]" dimensionUniqueName="[_2015_2016_append_]" displayFolder="" count="0" memberValueDatatype="20" unbalanced="0"/>
    <cacheHierarchy uniqueName="[_2015_2016_append_].[Work_Comp]" caption="Work_Comp" attribute="1" defaultMemberUniqueName="[_2015_2016_append_].[Work_Comp].[All]" allUniqueName="[_2015_2016_append_].[Work_Comp].[All]" dimensionUniqueName="[_2015_2016_append_]" displayFolder="" count="0" memberValueDatatype="20" unbalanced="0"/>
    <cacheHierarchy uniqueName="[_2015_2016_append_].[YEAR]" caption="YEAR" attribute="1" defaultMemberUniqueName="[_2015_2016_append_].[YEAR].[All]" allUniqueName="[_2015_2016_append_].[YEAR].[All]" dimensionUniqueName="[_2015_2016_append_]" displayFolder="" count="2" memberValueDatatype="20" unbalanced="0">
      <fieldsUsage count="2">
        <fieldUsage x="-1"/>
        <fieldUsage x="0"/>
      </fieldsUsage>
    </cacheHierarchy>
    <cacheHierarchy uniqueName="[_2015_2016_append_].[Job_code]" caption="Job_code" attribute="1" defaultMemberUniqueName="[_2015_2016_append_].[Job_code].[All]" allUniqueName="[_2015_2016_append_].[Job_code].[All]" dimensionUniqueName="[_2015_2016_append_]" displayFolder="" count="0" memberValueDatatype="130" unbalanced="0"/>
    <cacheHierarchy uniqueName="[_2015_2016_append_].[Job_description]" caption="Job_description" attribute="1" defaultMemberUniqueName="[_2015_2016_append_].[Job_description].[All]" allUniqueName="[_2015_2016_append_].[Job_description].[All]" dimensionUniqueName="[_2015_2016_append_]" displayFolder="" count="2" memberValueDatatype="130" unbalanced="0">
      <fieldsUsage count="2">
        <fieldUsage x="-1"/>
        <fieldUsage x="3"/>
      </fieldsUsage>
    </cacheHierarchy>
    <cacheHierarchy uniqueName="[_2015_2016_append_].[Department]" caption="Department" attribute="1" defaultMemberUniqueName="[_2015_2016_append_].[Department].[All]" allUniqueName="[_2015_2016_append_].[Department].[All]" dimensionUniqueName="[_2015_2016_append_]" displayFolder="" count="0" memberValueDatatype="130" unbalanced="0"/>
    <cacheHierarchy uniqueName="[_2015_2016_append_].[Location]" caption="Location" attribute="1" defaultMemberUniqueName="[_2015_2016_append_].[Location].[All]" allUniqueName="[_2015_2016_append_].[Location].[All]" dimensionUniqueName="[_2015_2016_append_]" displayFolder="" count="0" memberValueDatatype="130" unbalanced="0"/>
    <cacheHierarchy uniqueName="[_2015_2016_append_].[Total_Hours]" caption="Total_Hours" attribute="1" defaultMemberUniqueName="[_2015_2016_append_].[Total_Hours].[All]" allUniqueName="[_2015_2016_append_].[Total_Hours].[All]" dimensionUniqueName="[_2015_2016_append_]" displayFolder="" count="0" memberValueDatatype="20" unbalanced="0"/>
    <cacheHierarchy uniqueName="[_2015_2016_append_].[transaction count]" caption="transaction count" attribute="1" defaultMemberUniqueName="[_2015_2016_append_].[transaction count].[All]" allUniqueName="[_2015_2016_append_].[transaction count].[All]" dimensionUniqueName="[_2015_2016_append_]" displayFolder="" count="0" memberValueDatatype="20" unbalanced="0"/>
    <cacheHierarchy uniqueName="[Analytics_mindset_case_studies_IntegrateCo_2015payroll].[Pay_Date]" caption="Pay_Date" attribute="1" time="1" defaultMemberUniqueName="[Analytics_mindset_case_studies_IntegrateCo_2015payroll].[Pay_Date].[All]" allUniqueName="[Analytics_mindset_case_studies_IntegrateCo_2015payroll].[Pay_Date].[All]" dimensionUniqueName="[Analytics_mindset_case_studies_IntegrateCo_2015payroll]" displayFolder="" count="0" memberValueDatatype="7" unbalanced="0"/>
    <cacheHierarchy uniqueName="[Analytics_mindset_case_studies_IntegrateCo_2015payroll].[Payroll_ID]" caption="Payroll_ID" attribute="1" defaultMemberUniqueName="[Analytics_mindset_case_studies_IntegrateCo_2015payroll].[Payroll_ID].[All]" allUniqueName="[Analytics_mindset_case_studies_IntegrateCo_2015payroll].[Payroll_ID].[All]" dimensionUniqueName="[Analytics_mindset_case_studies_IntegrateCo_2015payroll]" displayFolder="" count="0" memberValueDatatype="20" unbalanced="0"/>
    <cacheHierarchy uniqueName="[Analytics_mindset_case_studies_IntegrateCo_2015payroll].[Emp_No]" caption="Emp_No" attribute="1" defaultMemberUniqueName="[Analytics_mindset_case_studies_IntegrateCo_2015payroll].[Emp_No].[All]" allUniqueName="[Analytics_mindset_case_studies_IntegrateCo_2015payroll].[Emp_No].[All]" dimensionUniqueName="[Analytics_mindset_case_studies_IntegrateCo_2015payroll]" displayFolder="" count="0" memberValueDatatype="20" unbalanced="0"/>
    <cacheHierarchy uniqueName="[Analytics_mindset_case_studies_IntegrateCo_2015payroll].[Home_Div]" caption="Home_Div" attribute="1" defaultMemberUniqueName="[Analytics_mindset_case_studies_IntegrateCo_2015payroll].[Home_Div].[All]" allUniqueName="[Analytics_mindset_case_studies_IntegrateCo_2015payroll].[Home_Div].[All]" dimensionUniqueName="[Analytics_mindset_case_studies_IntegrateCo_2015payroll]" displayFolder="" count="0" memberValueDatatype="20" unbalanced="0"/>
    <cacheHierarchy uniqueName="[Analytics_mindset_case_studies_IntegrateCo_2015payroll].[Work_Div]" caption="Work_Div" attribute="1" defaultMemberUniqueName="[Analytics_mindset_case_studies_IntegrateCo_2015payroll].[Work_Div].[All]" allUniqueName="[Analytics_mindset_case_studies_IntegrateCo_2015payroll].[Work_Div].[All]" dimensionUniqueName="[Analytics_mindset_case_studies_IntegrateCo_2015payroll]" displayFolder="" count="0" memberValueDatatype="20" unbalanced="0"/>
    <cacheHierarchy uniqueName="[Analytics_mindset_case_studies_IntegrateCo_2015payroll].[Job]" caption="Job" attribute="1" defaultMemberUniqueName="[Analytics_mindset_case_studies_IntegrateCo_2015payroll].[Job].[All]" allUniqueName="[Analytics_mindset_case_studies_IntegrateCo_2015payroll].[Job].[All]" dimensionUniqueName="[Analytics_mindset_case_studies_IntegrateCo_2015payroll]" displayFolder="" count="0" memberValueDatatype="130" unbalanced="0"/>
    <cacheHierarchy uniqueName="[Analytics_mindset_case_studies_IntegrateCo_2015payroll].[Reg_Hrs]" caption="Reg_Hrs" attribute="1" defaultMemberUniqueName="[Analytics_mindset_case_studies_IntegrateCo_2015payroll].[Reg_Hrs].[All]" allUniqueName="[Analytics_mindset_case_studies_IntegrateCo_2015payroll].[Reg_Hrs].[All]" dimensionUniqueName="[Analytics_mindset_case_studies_IntegrateCo_2015payroll]" displayFolder="" count="0" memberValueDatatype="20" unbalanced="0"/>
    <cacheHierarchy uniqueName="[Analytics_mindset_case_studies_IntegrateCo_2015payroll].[OT_Hrs]" caption="OT_Hrs" attribute="1" defaultMemberUniqueName="[Analytics_mindset_case_studies_IntegrateCo_2015payroll].[OT_Hrs].[All]" allUniqueName="[Analytics_mindset_case_studies_IntegrateCo_2015payroll].[OT_Hrs].[All]" dimensionUniqueName="[Analytics_mindset_case_studies_IntegrateCo_2015payroll]" displayFolder="" count="0" memberValueDatatype="20" unbalanced="0"/>
    <cacheHierarchy uniqueName="[Analytics_mindset_case_studies_IntegrateCo_2015payroll].[Reg_Pay]" caption="Reg_Pay" attribute="1" defaultMemberUniqueName="[Analytics_mindset_case_studies_IntegrateCo_2015payroll].[Reg_Pay].[All]" allUniqueName="[Analytics_mindset_case_studies_IntegrateCo_2015payroll].[Reg_Pay].[All]" dimensionUniqueName="[Analytics_mindset_case_studies_IntegrateCo_2015payroll]" displayFolder="" count="0" memberValueDatatype="20" unbalanced="0"/>
    <cacheHierarchy uniqueName="[Analytics_mindset_case_studies_IntegrateCo_2015payroll].[OT_Pay]" caption="OT_Pay" attribute="1" defaultMemberUniqueName="[Analytics_mindset_case_studies_IntegrateCo_2015payroll].[OT_Pay].[All]" allUniqueName="[Analytics_mindset_case_studies_IntegrateCo_2015payroll].[OT_Pay].[All]" dimensionUniqueName="[Analytics_mindset_case_studies_IntegrateCo_2015payroll]" displayFolder="" count="0" memberValueDatatype="20" unbalanced="0"/>
    <cacheHierarchy uniqueName="[Analytics_mindset_case_studies_IntegrateCo_2015payroll].[Futa]" caption="Futa" attribute="1" defaultMemberUniqueName="[Analytics_mindset_case_studies_IntegrateCo_2015payroll].[Futa].[All]" allUniqueName="[Analytics_mindset_case_studies_IntegrateCo_2015payroll].[Futa].[All]" dimensionUniqueName="[Analytics_mindset_case_studies_IntegrateCo_2015payroll]" displayFolder="" count="0" memberValueDatatype="20" unbalanced="0"/>
    <cacheHierarchy uniqueName="[Analytics_mindset_case_studies_IntegrateCo_2015payroll].[Suta]" caption="Suta" attribute="1" defaultMemberUniqueName="[Analytics_mindset_case_studies_IntegrateCo_2015payroll].[Suta].[All]" allUniqueName="[Analytics_mindset_case_studies_IntegrateCo_2015payroll].[Suta].[All]" dimensionUniqueName="[Analytics_mindset_case_studies_IntegrateCo_2015payroll]" displayFolder="" count="0" memberValueDatatype="20" unbalanced="0"/>
    <cacheHierarchy uniqueName="[Analytics_mindset_case_studies_IntegrateCo_2015payroll].[Fica_Medc]" caption="Fica_Medc" attribute="1" defaultMemberUniqueName="[Analytics_mindset_case_studies_IntegrateCo_2015payroll].[Fica_Medc].[All]" allUniqueName="[Analytics_mindset_case_studies_IntegrateCo_2015payroll].[Fica_Medc].[All]" dimensionUniqueName="[Analytics_mindset_case_studies_IntegrateCo_2015payroll]" displayFolder="" count="0" memberValueDatatype="20" unbalanced="0"/>
    <cacheHierarchy uniqueName="[Analytics_mindset_case_studies_IntegrateCo_2015payroll].[Work_Comp]" caption="Work_Comp" attribute="1" defaultMemberUniqueName="[Analytics_mindset_case_studies_IntegrateCo_2015payroll].[Work_Comp].[All]" allUniqueName="[Analytics_mindset_case_studies_IntegrateCo_2015payroll].[Work_Comp].[All]" dimensionUniqueName="[Analytics_mindset_case_studies_IntegrateCo_2015payroll]" displayFolder="" count="0" memberValueDatatype="20" unbalanced="0"/>
    <cacheHierarchy uniqueName="[Analytics_mindset_case_studies_IntegrateCo_2015payroll].[Emp_Name]" caption="Emp_Name" attribute="1" defaultMemberUniqueName="[Analytics_mindset_case_studies_IntegrateCo_2015payroll].[Emp_Name].[All]" allUniqueName="[Analytics_mindset_case_studies_IntegrateCo_2015payroll].[Emp_Name].[All]" dimensionUniqueName="[Analytics_mindset_case_studies_IntegrateCo_2015payroll]" displayFolder="" count="0" memberValueDatatype="130" unbalanced="0"/>
    <cacheHierarchy uniqueName="[Analytics_mindset_case_studies_IntegrateCo_2015payroll].[Gross_Wages]" caption="Gross_Wages" attribute="1" defaultMemberUniqueName="[Analytics_mindset_case_studies_IntegrateCo_2015payroll].[Gross_Wages].[All]" allUniqueName="[Analytics_mindset_case_studies_IntegrateCo_2015payroll].[Gross_Wages].[All]" dimensionUniqueName="[Analytics_mindset_case_studies_IntegrateCo_2015payroll]" displayFolder="" count="0" memberValueDatatype="20" unbalanced="0"/>
    <cacheHierarchy uniqueName="[Analytics_mindset_case_studies_IntegrateCo_2015payroll].[Job_Code]" caption="Job_Code" attribute="1" defaultMemberUniqueName="[Analytics_mindset_case_studies_IntegrateCo_2015payroll].[Job_Code].[All]" allUniqueName="[Analytics_mindset_case_studies_IntegrateCo_2015payroll].[Job_Code].[All]" dimensionUniqueName="[Analytics_mindset_case_studies_IntegrateCo_2015payroll]" displayFolder="" count="0" memberValueDatatype="130" unbalanced="0"/>
    <cacheHierarchy uniqueName="[Analytics_mindset_case_studies_IntegrateCo_2015payroll].[Job_description]" caption="Job_description" attribute="1" defaultMemberUniqueName="[Analytics_mindset_case_studies_IntegrateCo_2015payroll].[Job_description].[All]" allUniqueName="[Analytics_mindset_case_studies_IntegrateCo_2015payroll].[Job_description].[All]" dimensionUniqueName="[Analytics_mindset_case_studies_IntegrateCo_2015payroll]" displayFolder="" count="0" memberValueDatatype="130" unbalanced="0"/>
    <cacheHierarchy uniqueName="[Analytics_mindset_case_studies_IntegrateCo_2015payroll].[Pay_Date (Month)]" caption="Pay_Date (Month)" attribute="1" defaultMemberUniqueName="[Analytics_mindset_case_studies_IntegrateCo_2015payroll].[Pay_Date (Month)].[All]" allUniqueName="[Analytics_mindset_case_studies_IntegrateCo_2015payroll].[Pay_Date (Month)].[All]" dimensionUniqueName="[Analytics_mindset_case_studies_IntegrateCo_2015payroll]" displayFolder="" count="0" memberValueDatatype="130" unbalanced="0"/>
    <cacheHierarchy uniqueName="[Analytics_mindset_case_studies_IntegrateCo_2015payroll].[Pay_Date (Month Index)]" caption="Pay_Date (Month Index)" attribute="1" defaultMemberUniqueName="[Analytics_mindset_case_studies_IntegrateCo_2015payroll].[Pay_Date (Month Index)].[All]" allUniqueName="[Analytics_mindset_case_studies_IntegrateCo_2015payroll].[Pay_Date (Month Index)].[All]" dimensionUniqueName="[Analytics_mindset_case_studies_IntegrateCo_2015payroll]" displayFolder="" count="0" memberValueDatatype="20" unbalanced="0" hidden="1"/>
    <cacheHierarchy uniqueName="[Measures].[__XL_Count _2015_2016_append_]" caption="__XL_Count _2015_2016_append_" measure="1" displayFolder="" measureGroup="_2015_2016_append_" count="0" hidden="1"/>
    <cacheHierarchy uniqueName="[Measures].[__XL_Count Analytics_mindset_case_studies_IntegrateCo_2015payroll]" caption="__XL_Count Analytics_mindset_case_studies_IntegrateCo_2015payroll" measure="1" displayFolder="" measureGroup="Analytics_mindset_case_studies_IntegrateCo_2015payroll" count="0" hidden="1"/>
    <cacheHierarchy uniqueName="[Measures].[__No measures defined]" caption="__No measures defined" measure="1" displayFolder="" count="0" hidden="1"/>
    <cacheHierarchy uniqueName="[Measures].[Count of Emp_Name]" caption="Count of Emp_Name" measure="1" displayFolder="" measureGroup="_2015_2016_append_" count="0" hidden="1">
      <extLst>
        <ext xmlns:x15="http://schemas.microsoft.com/office/spreadsheetml/2010/11/main" uri="{B97F6D7D-B522-45F9-BDA1-12C45D357490}">
          <x15:cacheHierarchy aggregatedColumn="2"/>
        </ext>
      </extLst>
    </cacheHierarchy>
    <cacheHierarchy uniqueName="[Measures].[Sum of Gross_Wages]" caption="Sum of Gross_Wages" measure="1" displayFolder="" measureGroup="_2015_2016_append_" count="0" hidden="1">
      <extLst>
        <ext xmlns:x15="http://schemas.microsoft.com/office/spreadsheetml/2010/11/main" uri="{B97F6D7D-B522-45F9-BDA1-12C45D357490}">
          <x15:cacheHierarchy aggregatedColumn="5"/>
        </ext>
      </extLst>
    </cacheHierarchy>
    <cacheHierarchy uniqueName="[Measures].[Average of Gross_Wages]" caption="Average of Gross_Wages" measure="1" displayFolder="" measureGroup="_2015_2016_append_" count="0" hidden="1">
      <extLst>
        <ext xmlns:x15="http://schemas.microsoft.com/office/spreadsheetml/2010/11/main" uri="{B97F6D7D-B522-45F9-BDA1-12C45D357490}">
          <x15:cacheHierarchy aggregatedColumn="5"/>
        </ext>
      </extLst>
    </cacheHierarchy>
    <cacheHierarchy uniqueName="[Measures].[Sum of OT_Hrs]" caption="Sum of OT_Hrs" measure="1" displayFolder="" measureGroup="_2015_2016_append_"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Reg_Hrs]" caption="Sum of Reg_Hrs" measure="1" displayFolder="" measureGroup="_2015_2016_append_" count="0" oneField="1" hidden="1">
      <fieldsUsage count="1">
        <fieldUsage x="2"/>
      </fieldsUsage>
      <extLst>
        <ext xmlns:x15="http://schemas.microsoft.com/office/spreadsheetml/2010/11/main" uri="{B97F6D7D-B522-45F9-BDA1-12C45D357490}">
          <x15:cacheHierarchy aggregatedColumn="3"/>
        </ext>
      </extLst>
    </cacheHierarchy>
    <cacheHierarchy uniqueName="[Measures].[Sum of Fica_Medc]" caption="Sum of Fica_Medc" measure="1" displayFolder="" measureGroup="_2015_2016_append_" count="0" hidden="1">
      <extLst>
        <ext xmlns:x15="http://schemas.microsoft.com/office/spreadsheetml/2010/11/main" uri="{B97F6D7D-B522-45F9-BDA1-12C45D357490}">
          <x15:cacheHierarchy aggregatedColumn="6"/>
        </ext>
      </extLst>
    </cacheHierarchy>
    <cacheHierarchy uniqueName="[Measures].[Sum of Futa]" caption="Sum of Futa" measure="1" displayFolder="" measureGroup="_2015_2016_append_" count="0" hidden="1">
      <extLst>
        <ext xmlns:x15="http://schemas.microsoft.com/office/spreadsheetml/2010/11/main" uri="{B97F6D7D-B522-45F9-BDA1-12C45D357490}">
          <x15:cacheHierarchy aggregatedColumn="7"/>
        </ext>
      </extLst>
    </cacheHierarchy>
    <cacheHierarchy uniqueName="[Measures].[Sum of Suta]" caption="Sum of Suta" measure="1" displayFolder="" measureGroup="_2015_2016_append_" count="0" hidden="1">
      <extLst>
        <ext xmlns:x15="http://schemas.microsoft.com/office/spreadsheetml/2010/11/main" uri="{B97F6D7D-B522-45F9-BDA1-12C45D357490}">
          <x15:cacheHierarchy aggregatedColumn="8"/>
        </ext>
      </extLst>
    </cacheHierarchy>
    <cacheHierarchy uniqueName="[Measures].[Sum of Work_Comp]" caption="Sum of Work_Comp" measure="1" displayFolder="" measureGroup="_2015_2016_append_" count="0" hidden="1">
      <extLst>
        <ext xmlns:x15="http://schemas.microsoft.com/office/spreadsheetml/2010/11/main" uri="{B97F6D7D-B522-45F9-BDA1-12C45D357490}">
          <x15:cacheHierarchy aggregatedColumn="9"/>
        </ext>
      </extLst>
    </cacheHierarchy>
    <cacheHierarchy uniqueName="[Measures].[Sum of Total_Hours]" caption="Sum of Total_Hours" measure="1" displayFolder="" measureGroup="_2015_2016_append_" count="0" hidden="1">
      <extLst>
        <ext xmlns:x15="http://schemas.microsoft.com/office/spreadsheetml/2010/11/main" uri="{B97F6D7D-B522-45F9-BDA1-12C45D357490}">
          <x15:cacheHierarchy aggregatedColumn="15"/>
        </ext>
      </extLst>
    </cacheHierarchy>
    <cacheHierarchy uniqueName="[Measures].[Sum of OT_Pay 2]" caption="Sum of OT_Pay 2" measure="1" displayFolder="" measureGroup="Analytics_mindset_case_studies_IntegrateCo_2015payroll" count="0" hidden="1">
      <extLst>
        <ext xmlns:x15="http://schemas.microsoft.com/office/spreadsheetml/2010/11/main" uri="{B97F6D7D-B522-45F9-BDA1-12C45D357490}">
          <x15:cacheHierarchy aggregatedColumn="26"/>
        </ext>
      </extLst>
    </cacheHierarchy>
    <cacheHierarchy uniqueName="[Measures].[Sum of OT_Hrs 2]" caption="Sum of OT_Hrs 2" measure="1" displayFolder="" measureGroup="Analytics_mindset_case_studies_IntegrateCo_2015payroll" count="0" hidden="1">
      <extLst>
        <ext xmlns:x15="http://schemas.microsoft.com/office/spreadsheetml/2010/11/main" uri="{B97F6D7D-B522-45F9-BDA1-12C45D357490}">
          <x15:cacheHierarchy aggregatedColumn="24"/>
        </ext>
      </extLst>
    </cacheHierarchy>
    <cacheHierarchy uniqueName="[Measures].[Sum of Emp_No]" caption="Sum of Emp_No" measure="1" displayFolder="" measureGroup="_2015_2016_append_" count="0" hidden="1">
      <extLst>
        <ext xmlns:x15="http://schemas.microsoft.com/office/spreadsheetml/2010/11/main" uri="{B97F6D7D-B522-45F9-BDA1-12C45D357490}">
          <x15:cacheHierarchy aggregatedColumn="0"/>
        </ext>
      </extLst>
    </cacheHierarchy>
    <cacheHierarchy uniqueName="[Measures].[Count of Emp_No]" caption="Count of Emp_No" measure="1" displayFolder="" measureGroup="_2015_2016_append_" count="0" hidden="1">
      <extLst>
        <ext xmlns:x15="http://schemas.microsoft.com/office/spreadsheetml/2010/11/main" uri="{B97F6D7D-B522-45F9-BDA1-12C45D357490}">
          <x15:cacheHierarchy aggregatedColumn="0"/>
        </ext>
      </extLst>
    </cacheHierarchy>
    <cacheHierarchy uniqueName="[Measures].[Sum of transaction count]" caption="Sum of transaction count" measure="1" displayFolder="" measureGroup="_2015_2016_append_" count="0" hidden="1">
      <extLst>
        <ext xmlns:x15="http://schemas.microsoft.com/office/spreadsheetml/2010/11/main" uri="{B97F6D7D-B522-45F9-BDA1-12C45D357490}">
          <x15:cacheHierarchy aggregatedColumn="16"/>
        </ext>
      </extLst>
    </cacheHierarchy>
    <cacheHierarchy uniqueName="[Measures].[Sum of Reg_Hrs 2]" caption="Sum of Reg_Hrs 2" measure="1" displayFolder="" measureGroup="Analytics_mindset_case_studies_IntegrateCo_2015payroll" count="0" hidden="1">
      <extLst>
        <ext xmlns:x15="http://schemas.microsoft.com/office/spreadsheetml/2010/11/main" uri="{B97F6D7D-B522-45F9-BDA1-12C45D357490}">
          <x15:cacheHierarchy aggregatedColumn="23"/>
        </ext>
      </extLst>
    </cacheHierarchy>
    <cacheHierarchy uniqueName="[Measures].[Sum of Gross_Wages 2]" caption="Sum of Gross_Wages 2" measure="1" displayFolder="" measureGroup="Analytics_mindset_case_studies_IntegrateCo_2015payroll" count="0" hidden="1">
      <extLst>
        <ext xmlns:x15="http://schemas.microsoft.com/office/spreadsheetml/2010/11/main" uri="{B97F6D7D-B522-45F9-BDA1-12C45D357490}">
          <x15:cacheHierarchy aggregatedColumn="32"/>
        </ext>
      </extLst>
    </cacheHierarchy>
  </cacheHierarchies>
  <kpis count="0"/>
  <dimensions count="3">
    <dimension name="_2015_2016_append_" uniqueName="[_2015_2016_append_]" caption="_2015_2016_append_"/>
    <dimension name="Analytics_mindset_case_studies_IntegrateCo_2015payroll" uniqueName="[Analytics_mindset_case_studies_IntegrateCo_2015payroll]" caption="Analytics_mindset_case_studies_IntegrateCo_2015payroll"/>
    <dimension measure="1" name="Measures" uniqueName="[Measures]" caption="Measures"/>
  </dimensions>
  <measureGroups count="2">
    <measureGroup name="_2015_2016_append_" caption="_2015_2016_append_"/>
    <measureGroup name="Analytics_mindset_case_studies_IntegrateCo_2015payroll" caption="Analytics_mindset_case_studies_IntegrateCo_2015payroll"/>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yi Zhong" refreshedDate="46118.520345023149" backgroundQuery="1" createdVersion="8" refreshedVersion="8" minRefreshableVersion="3" recordCount="0" supportSubquery="1" supportAdvancedDrill="1" xr:uid="{57011E90-518A-4704-AFD2-27A0E45A7E24}">
  <cacheSource type="external" connectionId="8"/>
  <cacheFields count="4">
    <cacheField name="[_2015_2016_append_].[YEAR].[YEAR]" caption="YEAR" numFmtId="0" hierarchy="10" level="1">
      <sharedItems containsSemiMixedTypes="0" containsString="0" containsNumber="1" containsInteger="1" minValue="2015" maxValue="2016" count="2">
        <n v="2015"/>
        <n v="2016"/>
      </sharedItems>
      <extLst>
        <ext xmlns:x15="http://schemas.microsoft.com/office/spreadsheetml/2010/11/main" uri="{4F2E5C28-24EA-4eb8-9CBF-B6C8F9C3D259}">
          <x15:cachedUniqueNames>
            <x15:cachedUniqueName index="0" name="[_2015_2016_append_].[YEAR].&amp;[2015]"/>
            <x15:cachedUniqueName index="1" name="[_2015_2016_append_].[YEAR].&amp;[2016]"/>
          </x15:cachedUniqueNames>
        </ext>
      </extLst>
    </cacheField>
    <cacheField name="[Measures].[Sum of Gross_Wages]" caption="Sum of Gross_Wages" numFmtId="0" hierarchy="41" level="32767"/>
    <cacheField name="[_2015_2016_append_].[Job_description].[Job_description]" caption="Job_description" numFmtId="0" hierarchy="12" level="1">
      <sharedItems count="13">
        <s v=""/>
        <s v="Customer Training"/>
        <s v="Employee Training"/>
        <s v="Installation"/>
        <s v="Internal Auditing"/>
        <s v="Internal Projects"/>
        <s v="New Foreign Manufacturing Oversight"/>
        <s v="New Foreign Manufacturing Plant"/>
        <s v="Office"/>
        <s v="Proj Management"/>
        <s v="Sales"/>
        <s v="Service"/>
        <s v="Travel"/>
      </sharedItems>
    </cacheField>
    <cacheField name="Unsupported0" numFmtId="0" hierarchy="57" level="32767">
      <extLst>
        <ext xmlns:x14="http://schemas.microsoft.com/office/spreadsheetml/2009/9/main" uri="{63CAB8AC-B538-458d-9737-405883B0398D}">
          <x14:cacheField ignore="1"/>
        </ext>
      </extLst>
    </cacheField>
  </cacheFields>
  <cacheHierarchies count="58">
    <cacheHierarchy uniqueName="[_2015_2016_append_].[Emp_No]" caption="Emp_No" attribute="1" defaultMemberUniqueName="[_2015_2016_append_].[Emp_No].[All]" allUniqueName="[_2015_2016_append_].[Emp_No].[All]" dimensionUniqueName="[_2015_2016_append_]" displayFolder="" count="0" memberValueDatatype="20" unbalanced="0"/>
    <cacheHierarchy uniqueName="[_2015_2016_append_].[Job]" caption="Job" attribute="1" defaultMemberUniqueName="[_2015_2016_append_].[Job].[All]" allUniqueName="[_2015_2016_append_].[Job].[All]" dimensionUniqueName="[_2015_2016_append_]" displayFolder="" count="0" memberValueDatatype="130" unbalanced="0"/>
    <cacheHierarchy uniqueName="[_2015_2016_append_].[Emp_Name]" caption="Emp_Name" attribute="1" defaultMemberUniqueName="[_2015_2016_append_].[Emp_Name].[All]" allUniqueName="[_2015_2016_append_].[Emp_Name].[All]" dimensionUniqueName="[_2015_2016_append_]" displayFolder="" count="0" memberValueDatatype="130" unbalanced="0"/>
    <cacheHierarchy uniqueName="[_2015_2016_append_].[Reg_Hrs]" caption="Reg_Hrs" attribute="1" defaultMemberUniqueName="[_2015_2016_append_].[Reg_Hrs].[All]" allUniqueName="[_2015_2016_append_].[Reg_Hrs].[All]" dimensionUniqueName="[_2015_2016_append_]" displayFolder="" count="0" memberValueDatatype="20" unbalanced="0"/>
    <cacheHierarchy uniqueName="[_2015_2016_append_].[OT_Hrs]" caption="OT_Hrs" attribute="1" defaultMemberUniqueName="[_2015_2016_append_].[OT_Hrs].[All]" allUniqueName="[_2015_2016_append_].[OT_Hrs].[All]" dimensionUniqueName="[_2015_2016_append_]" displayFolder="" count="0" memberValueDatatype="20" unbalanced="0"/>
    <cacheHierarchy uniqueName="[_2015_2016_append_].[Gross_Wages]" caption="Gross_Wages" attribute="1" defaultMemberUniqueName="[_2015_2016_append_].[Gross_Wages].[All]" allUniqueName="[_2015_2016_append_].[Gross_Wages].[All]" dimensionUniqueName="[_2015_2016_append_]" displayFolder="" count="0" memberValueDatatype="20" unbalanced="0"/>
    <cacheHierarchy uniqueName="[_2015_2016_append_].[Fica_Medc]" caption="Fica_Medc" attribute="1" defaultMemberUniqueName="[_2015_2016_append_].[Fica_Medc].[All]" allUniqueName="[_2015_2016_append_].[Fica_Medc].[All]" dimensionUniqueName="[_2015_2016_append_]" displayFolder="" count="0" memberValueDatatype="20" unbalanced="0"/>
    <cacheHierarchy uniqueName="[_2015_2016_append_].[Futa]" caption="Futa" attribute="1" defaultMemberUniqueName="[_2015_2016_append_].[Futa].[All]" allUniqueName="[_2015_2016_append_].[Futa].[All]" dimensionUniqueName="[_2015_2016_append_]" displayFolder="" count="0" memberValueDatatype="20" unbalanced="0"/>
    <cacheHierarchy uniqueName="[_2015_2016_append_].[Suta]" caption="Suta" attribute="1" defaultMemberUniqueName="[_2015_2016_append_].[Suta].[All]" allUniqueName="[_2015_2016_append_].[Suta].[All]" dimensionUniqueName="[_2015_2016_append_]" displayFolder="" count="0" memberValueDatatype="20" unbalanced="0"/>
    <cacheHierarchy uniqueName="[_2015_2016_append_].[Work_Comp]" caption="Work_Comp" attribute="1" defaultMemberUniqueName="[_2015_2016_append_].[Work_Comp].[All]" allUniqueName="[_2015_2016_append_].[Work_Comp].[All]" dimensionUniqueName="[_2015_2016_append_]" displayFolder="" count="0" memberValueDatatype="20" unbalanced="0"/>
    <cacheHierarchy uniqueName="[_2015_2016_append_].[YEAR]" caption="YEAR" attribute="1" defaultMemberUniqueName="[_2015_2016_append_].[YEAR].[All]" allUniqueName="[_2015_2016_append_].[YEAR].[All]" dimensionUniqueName="[_2015_2016_append_]" displayFolder="" count="2" memberValueDatatype="20" unbalanced="0">
      <fieldsUsage count="2">
        <fieldUsage x="-1"/>
        <fieldUsage x="0"/>
      </fieldsUsage>
    </cacheHierarchy>
    <cacheHierarchy uniqueName="[_2015_2016_append_].[Job_code]" caption="Job_code" attribute="1" defaultMemberUniqueName="[_2015_2016_append_].[Job_code].[All]" allUniqueName="[_2015_2016_append_].[Job_code].[All]" dimensionUniqueName="[_2015_2016_append_]" displayFolder="" count="0" memberValueDatatype="130" unbalanced="0"/>
    <cacheHierarchy uniqueName="[_2015_2016_append_].[Job_description]" caption="Job_description" attribute="1" defaultMemberUniqueName="[_2015_2016_append_].[Job_description].[All]" allUniqueName="[_2015_2016_append_].[Job_description].[All]" dimensionUniqueName="[_2015_2016_append_]" displayFolder="" count="2" memberValueDatatype="130" unbalanced="0">
      <fieldsUsage count="2">
        <fieldUsage x="-1"/>
        <fieldUsage x="2"/>
      </fieldsUsage>
    </cacheHierarchy>
    <cacheHierarchy uniqueName="[_2015_2016_append_].[Department]" caption="Department" attribute="1" defaultMemberUniqueName="[_2015_2016_append_].[Department].[All]" allUniqueName="[_2015_2016_append_].[Department].[All]" dimensionUniqueName="[_2015_2016_append_]" displayFolder="" count="0" memberValueDatatype="130" unbalanced="0"/>
    <cacheHierarchy uniqueName="[_2015_2016_append_].[Location]" caption="Location" attribute="1" defaultMemberUniqueName="[_2015_2016_append_].[Location].[All]" allUniqueName="[_2015_2016_append_].[Location].[All]" dimensionUniqueName="[_2015_2016_append_]" displayFolder="" count="0" memberValueDatatype="130" unbalanced="0"/>
    <cacheHierarchy uniqueName="[_2015_2016_append_].[Total_Hours]" caption="Total_Hours" attribute="1" defaultMemberUniqueName="[_2015_2016_append_].[Total_Hours].[All]" allUniqueName="[_2015_2016_append_].[Total_Hours].[All]" dimensionUniqueName="[_2015_2016_append_]" displayFolder="" count="0" memberValueDatatype="20" unbalanced="0"/>
    <cacheHierarchy uniqueName="[_2015_2016_append_].[transaction count]" caption="transaction count" attribute="1" defaultMemberUniqueName="[_2015_2016_append_].[transaction count].[All]" allUniqueName="[_2015_2016_append_].[transaction count].[All]" dimensionUniqueName="[_2015_2016_append_]" displayFolder="" count="0" memberValueDatatype="20" unbalanced="0"/>
    <cacheHierarchy uniqueName="[Analytics_mindset_case_studies_IntegrateCo_2015payroll].[Pay_Date]" caption="Pay_Date" attribute="1" time="1" defaultMemberUniqueName="[Analytics_mindset_case_studies_IntegrateCo_2015payroll].[Pay_Date].[All]" allUniqueName="[Analytics_mindset_case_studies_IntegrateCo_2015payroll].[Pay_Date].[All]" dimensionUniqueName="[Analytics_mindset_case_studies_IntegrateCo_2015payroll]" displayFolder="" count="0" memberValueDatatype="7" unbalanced="0"/>
    <cacheHierarchy uniqueName="[Analytics_mindset_case_studies_IntegrateCo_2015payroll].[Payroll_ID]" caption="Payroll_ID" attribute="1" defaultMemberUniqueName="[Analytics_mindset_case_studies_IntegrateCo_2015payroll].[Payroll_ID].[All]" allUniqueName="[Analytics_mindset_case_studies_IntegrateCo_2015payroll].[Payroll_ID].[All]" dimensionUniqueName="[Analytics_mindset_case_studies_IntegrateCo_2015payroll]" displayFolder="" count="0" memberValueDatatype="20" unbalanced="0"/>
    <cacheHierarchy uniqueName="[Analytics_mindset_case_studies_IntegrateCo_2015payroll].[Emp_No]" caption="Emp_No" attribute="1" defaultMemberUniqueName="[Analytics_mindset_case_studies_IntegrateCo_2015payroll].[Emp_No].[All]" allUniqueName="[Analytics_mindset_case_studies_IntegrateCo_2015payroll].[Emp_No].[All]" dimensionUniqueName="[Analytics_mindset_case_studies_IntegrateCo_2015payroll]" displayFolder="" count="0" memberValueDatatype="20" unbalanced="0"/>
    <cacheHierarchy uniqueName="[Analytics_mindset_case_studies_IntegrateCo_2015payroll].[Home_Div]" caption="Home_Div" attribute="1" defaultMemberUniqueName="[Analytics_mindset_case_studies_IntegrateCo_2015payroll].[Home_Div].[All]" allUniqueName="[Analytics_mindset_case_studies_IntegrateCo_2015payroll].[Home_Div].[All]" dimensionUniqueName="[Analytics_mindset_case_studies_IntegrateCo_2015payroll]" displayFolder="" count="0" memberValueDatatype="20" unbalanced="0"/>
    <cacheHierarchy uniqueName="[Analytics_mindset_case_studies_IntegrateCo_2015payroll].[Work_Div]" caption="Work_Div" attribute="1" defaultMemberUniqueName="[Analytics_mindset_case_studies_IntegrateCo_2015payroll].[Work_Div].[All]" allUniqueName="[Analytics_mindset_case_studies_IntegrateCo_2015payroll].[Work_Div].[All]" dimensionUniqueName="[Analytics_mindset_case_studies_IntegrateCo_2015payroll]" displayFolder="" count="0" memberValueDatatype="20" unbalanced="0"/>
    <cacheHierarchy uniqueName="[Analytics_mindset_case_studies_IntegrateCo_2015payroll].[Job]" caption="Job" attribute="1" defaultMemberUniqueName="[Analytics_mindset_case_studies_IntegrateCo_2015payroll].[Job].[All]" allUniqueName="[Analytics_mindset_case_studies_IntegrateCo_2015payroll].[Job].[All]" dimensionUniqueName="[Analytics_mindset_case_studies_IntegrateCo_2015payroll]" displayFolder="" count="0" memberValueDatatype="130" unbalanced="0"/>
    <cacheHierarchy uniqueName="[Analytics_mindset_case_studies_IntegrateCo_2015payroll].[Reg_Hrs]" caption="Reg_Hrs" attribute="1" defaultMemberUniqueName="[Analytics_mindset_case_studies_IntegrateCo_2015payroll].[Reg_Hrs].[All]" allUniqueName="[Analytics_mindset_case_studies_IntegrateCo_2015payroll].[Reg_Hrs].[All]" dimensionUniqueName="[Analytics_mindset_case_studies_IntegrateCo_2015payroll]" displayFolder="" count="0" memberValueDatatype="20" unbalanced="0"/>
    <cacheHierarchy uniqueName="[Analytics_mindset_case_studies_IntegrateCo_2015payroll].[OT_Hrs]" caption="OT_Hrs" attribute="1" defaultMemberUniqueName="[Analytics_mindset_case_studies_IntegrateCo_2015payroll].[OT_Hrs].[All]" allUniqueName="[Analytics_mindset_case_studies_IntegrateCo_2015payroll].[OT_Hrs].[All]" dimensionUniqueName="[Analytics_mindset_case_studies_IntegrateCo_2015payroll]" displayFolder="" count="0" memberValueDatatype="20" unbalanced="0"/>
    <cacheHierarchy uniqueName="[Analytics_mindset_case_studies_IntegrateCo_2015payroll].[Reg_Pay]" caption="Reg_Pay" attribute="1" defaultMemberUniqueName="[Analytics_mindset_case_studies_IntegrateCo_2015payroll].[Reg_Pay].[All]" allUniqueName="[Analytics_mindset_case_studies_IntegrateCo_2015payroll].[Reg_Pay].[All]" dimensionUniqueName="[Analytics_mindset_case_studies_IntegrateCo_2015payroll]" displayFolder="" count="0" memberValueDatatype="20" unbalanced="0"/>
    <cacheHierarchy uniqueName="[Analytics_mindset_case_studies_IntegrateCo_2015payroll].[OT_Pay]" caption="OT_Pay" attribute="1" defaultMemberUniqueName="[Analytics_mindset_case_studies_IntegrateCo_2015payroll].[OT_Pay].[All]" allUniqueName="[Analytics_mindset_case_studies_IntegrateCo_2015payroll].[OT_Pay].[All]" dimensionUniqueName="[Analytics_mindset_case_studies_IntegrateCo_2015payroll]" displayFolder="" count="0" memberValueDatatype="20" unbalanced="0"/>
    <cacheHierarchy uniqueName="[Analytics_mindset_case_studies_IntegrateCo_2015payroll].[Futa]" caption="Futa" attribute="1" defaultMemberUniqueName="[Analytics_mindset_case_studies_IntegrateCo_2015payroll].[Futa].[All]" allUniqueName="[Analytics_mindset_case_studies_IntegrateCo_2015payroll].[Futa].[All]" dimensionUniqueName="[Analytics_mindset_case_studies_IntegrateCo_2015payroll]" displayFolder="" count="0" memberValueDatatype="20" unbalanced="0"/>
    <cacheHierarchy uniqueName="[Analytics_mindset_case_studies_IntegrateCo_2015payroll].[Suta]" caption="Suta" attribute="1" defaultMemberUniqueName="[Analytics_mindset_case_studies_IntegrateCo_2015payroll].[Suta].[All]" allUniqueName="[Analytics_mindset_case_studies_IntegrateCo_2015payroll].[Suta].[All]" dimensionUniqueName="[Analytics_mindset_case_studies_IntegrateCo_2015payroll]" displayFolder="" count="0" memberValueDatatype="20" unbalanced="0"/>
    <cacheHierarchy uniqueName="[Analytics_mindset_case_studies_IntegrateCo_2015payroll].[Fica_Medc]" caption="Fica_Medc" attribute="1" defaultMemberUniqueName="[Analytics_mindset_case_studies_IntegrateCo_2015payroll].[Fica_Medc].[All]" allUniqueName="[Analytics_mindset_case_studies_IntegrateCo_2015payroll].[Fica_Medc].[All]" dimensionUniqueName="[Analytics_mindset_case_studies_IntegrateCo_2015payroll]" displayFolder="" count="0" memberValueDatatype="20" unbalanced="0"/>
    <cacheHierarchy uniqueName="[Analytics_mindset_case_studies_IntegrateCo_2015payroll].[Work_Comp]" caption="Work_Comp" attribute="1" defaultMemberUniqueName="[Analytics_mindset_case_studies_IntegrateCo_2015payroll].[Work_Comp].[All]" allUniqueName="[Analytics_mindset_case_studies_IntegrateCo_2015payroll].[Work_Comp].[All]" dimensionUniqueName="[Analytics_mindset_case_studies_IntegrateCo_2015payroll]" displayFolder="" count="0" memberValueDatatype="20" unbalanced="0"/>
    <cacheHierarchy uniqueName="[Analytics_mindset_case_studies_IntegrateCo_2015payroll].[Emp_Name]" caption="Emp_Name" attribute="1" defaultMemberUniqueName="[Analytics_mindset_case_studies_IntegrateCo_2015payroll].[Emp_Name].[All]" allUniqueName="[Analytics_mindset_case_studies_IntegrateCo_2015payroll].[Emp_Name].[All]" dimensionUniqueName="[Analytics_mindset_case_studies_IntegrateCo_2015payroll]" displayFolder="" count="0" memberValueDatatype="130" unbalanced="0"/>
    <cacheHierarchy uniqueName="[Analytics_mindset_case_studies_IntegrateCo_2015payroll].[Gross_Wages]" caption="Gross_Wages" attribute="1" defaultMemberUniqueName="[Analytics_mindset_case_studies_IntegrateCo_2015payroll].[Gross_Wages].[All]" allUniqueName="[Analytics_mindset_case_studies_IntegrateCo_2015payroll].[Gross_Wages].[All]" dimensionUniqueName="[Analytics_mindset_case_studies_IntegrateCo_2015payroll]" displayFolder="" count="0" memberValueDatatype="20" unbalanced="0"/>
    <cacheHierarchy uniqueName="[Analytics_mindset_case_studies_IntegrateCo_2015payroll].[Job_Code]" caption="Job_Code" attribute="1" defaultMemberUniqueName="[Analytics_mindset_case_studies_IntegrateCo_2015payroll].[Job_Code].[All]" allUniqueName="[Analytics_mindset_case_studies_IntegrateCo_2015payroll].[Job_Code].[All]" dimensionUniqueName="[Analytics_mindset_case_studies_IntegrateCo_2015payroll]" displayFolder="" count="0" memberValueDatatype="130" unbalanced="0"/>
    <cacheHierarchy uniqueName="[Analytics_mindset_case_studies_IntegrateCo_2015payroll].[Job_description]" caption="Job_description" attribute="1" defaultMemberUniqueName="[Analytics_mindset_case_studies_IntegrateCo_2015payroll].[Job_description].[All]" allUniqueName="[Analytics_mindset_case_studies_IntegrateCo_2015payroll].[Job_description].[All]" dimensionUniqueName="[Analytics_mindset_case_studies_IntegrateCo_2015payroll]" displayFolder="" count="0" memberValueDatatype="130" unbalanced="0"/>
    <cacheHierarchy uniqueName="[Analytics_mindset_case_studies_IntegrateCo_2015payroll].[Pay_Date (Month)]" caption="Pay_Date (Month)" attribute="1" defaultMemberUniqueName="[Analytics_mindset_case_studies_IntegrateCo_2015payroll].[Pay_Date (Month)].[All]" allUniqueName="[Analytics_mindset_case_studies_IntegrateCo_2015payroll].[Pay_Date (Month)].[All]" dimensionUniqueName="[Analytics_mindset_case_studies_IntegrateCo_2015payroll]" displayFolder="" count="0" memberValueDatatype="130" unbalanced="0"/>
    <cacheHierarchy uniqueName="[Analytics_mindset_case_studies_IntegrateCo_2015payroll].[Pay_Date (Month Index)]" caption="Pay_Date (Month Index)" attribute="1" defaultMemberUniqueName="[Analytics_mindset_case_studies_IntegrateCo_2015payroll].[Pay_Date (Month Index)].[All]" allUniqueName="[Analytics_mindset_case_studies_IntegrateCo_2015payroll].[Pay_Date (Month Index)].[All]" dimensionUniqueName="[Analytics_mindset_case_studies_IntegrateCo_2015payroll]" displayFolder="" count="0" memberValueDatatype="20" unbalanced="0" hidden="1"/>
    <cacheHierarchy uniqueName="[Measures].[__XL_Count _2015_2016_append_]" caption="__XL_Count _2015_2016_append_" measure="1" displayFolder="" measureGroup="_2015_2016_append_" count="0" hidden="1"/>
    <cacheHierarchy uniqueName="[Measures].[__XL_Count Analytics_mindset_case_studies_IntegrateCo_2015payroll]" caption="__XL_Count Analytics_mindset_case_studies_IntegrateCo_2015payroll" measure="1" displayFolder="" measureGroup="Analytics_mindset_case_studies_IntegrateCo_2015payroll" count="0" hidden="1"/>
    <cacheHierarchy uniqueName="[Measures].[__No measures defined]" caption="__No measures defined" measure="1" displayFolder="" count="0" hidden="1"/>
    <cacheHierarchy uniqueName="[Measures].[Count of Emp_Name]" caption="Count of Emp_Name" measure="1" displayFolder="" measureGroup="_2015_2016_append_" count="0" hidden="1">
      <extLst>
        <ext xmlns:x15="http://schemas.microsoft.com/office/spreadsheetml/2010/11/main" uri="{B97F6D7D-B522-45F9-BDA1-12C45D357490}">
          <x15:cacheHierarchy aggregatedColumn="2"/>
        </ext>
      </extLst>
    </cacheHierarchy>
    <cacheHierarchy uniqueName="[Measures].[Sum of Gross_Wages]" caption="Sum of Gross_Wages" measure="1" displayFolder="" measureGroup="_2015_2016_append_" count="0" oneField="1" hidden="1">
      <fieldsUsage count="1">
        <fieldUsage x="1"/>
      </fieldsUsage>
      <extLst>
        <ext xmlns:x15="http://schemas.microsoft.com/office/spreadsheetml/2010/11/main" uri="{B97F6D7D-B522-45F9-BDA1-12C45D357490}">
          <x15:cacheHierarchy aggregatedColumn="5"/>
        </ext>
      </extLst>
    </cacheHierarchy>
    <cacheHierarchy uniqueName="[Measures].[Average of Gross_Wages]" caption="Average of Gross_Wages" measure="1" displayFolder="" measureGroup="_2015_2016_append_" count="0" hidden="1">
      <extLst>
        <ext xmlns:x15="http://schemas.microsoft.com/office/spreadsheetml/2010/11/main" uri="{B97F6D7D-B522-45F9-BDA1-12C45D357490}">
          <x15:cacheHierarchy aggregatedColumn="5"/>
        </ext>
      </extLst>
    </cacheHierarchy>
    <cacheHierarchy uniqueName="[Measures].[Sum of OT_Hrs]" caption="Sum of OT_Hrs" measure="1" displayFolder="" measureGroup="_2015_2016_append_" count="0" hidden="1">
      <extLst>
        <ext xmlns:x15="http://schemas.microsoft.com/office/spreadsheetml/2010/11/main" uri="{B97F6D7D-B522-45F9-BDA1-12C45D357490}">
          <x15:cacheHierarchy aggregatedColumn="4"/>
        </ext>
      </extLst>
    </cacheHierarchy>
    <cacheHierarchy uniqueName="[Measures].[Sum of Reg_Hrs]" caption="Sum of Reg_Hrs" measure="1" displayFolder="" measureGroup="_2015_2016_append_" count="0" hidden="1">
      <extLst>
        <ext xmlns:x15="http://schemas.microsoft.com/office/spreadsheetml/2010/11/main" uri="{B97F6D7D-B522-45F9-BDA1-12C45D357490}">
          <x15:cacheHierarchy aggregatedColumn="3"/>
        </ext>
      </extLst>
    </cacheHierarchy>
    <cacheHierarchy uniqueName="[Measures].[Sum of Fica_Medc]" caption="Sum of Fica_Medc" measure="1" displayFolder="" measureGroup="_2015_2016_append_" count="0" hidden="1">
      <extLst>
        <ext xmlns:x15="http://schemas.microsoft.com/office/spreadsheetml/2010/11/main" uri="{B97F6D7D-B522-45F9-BDA1-12C45D357490}">
          <x15:cacheHierarchy aggregatedColumn="6"/>
        </ext>
      </extLst>
    </cacheHierarchy>
    <cacheHierarchy uniqueName="[Measures].[Sum of Futa]" caption="Sum of Futa" measure="1" displayFolder="" measureGroup="_2015_2016_append_" count="0" hidden="1">
      <extLst>
        <ext xmlns:x15="http://schemas.microsoft.com/office/spreadsheetml/2010/11/main" uri="{B97F6D7D-B522-45F9-BDA1-12C45D357490}">
          <x15:cacheHierarchy aggregatedColumn="7"/>
        </ext>
      </extLst>
    </cacheHierarchy>
    <cacheHierarchy uniqueName="[Measures].[Sum of Suta]" caption="Sum of Suta" measure="1" displayFolder="" measureGroup="_2015_2016_append_" count="0" hidden="1">
      <extLst>
        <ext xmlns:x15="http://schemas.microsoft.com/office/spreadsheetml/2010/11/main" uri="{B97F6D7D-B522-45F9-BDA1-12C45D357490}">
          <x15:cacheHierarchy aggregatedColumn="8"/>
        </ext>
      </extLst>
    </cacheHierarchy>
    <cacheHierarchy uniqueName="[Measures].[Sum of Work_Comp]" caption="Sum of Work_Comp" measure="1" displayFolder="" measureGroup="_2015_2016_append_" count="0" hidden="1">
      <extLst>
        <ext xmlns:x15="http://schemas.microsoft.com/office/spreadsheetml/2010/11/main" uri="{B97F6D7D-B522-45F9-BDA1-12C45D357490}">
          <x15:cacheHierarchy aggregatedColumn="9"/>
        </ext>
      </extLst>
    </cacheHierarchy>
    <cacheHierarchy uniqueName="[Measures].[Sum of Total_Hours]" caption="Sum of Total_Hours" measure="1" displayFolder="" measureGroup="_2015_2016_append_" count="0" hidden="1">
      <extLst>
        <ext xmlns:x15="http://schemas.microsoft.com/office/spreadsheetml/2010/11/main" uri="{B97F6D7D-B522-45F9-BDA1-12C45D357490}">
          <x15:cacheHierarchy aggregatedColumn="15"/>
        </ext>
      </extLst>
    </cacheHierarchy>
    <cacheHierarchy uniqueName="[Measures].[Sum of OT_Pay 2]" caption="Sum of OT_Pay 2" measure="1" displayFolder="" measureGroup="Analytics_mindset_case_studies_IntegrateCo_2015payroll" count="0" hidden="1">
      <extLst>
        <ext xmlns:x15="http://schemas.microsoft.com/office/spreadsheetml/2010/11/main" uri="{B97F6D7D-B522-45F9-BDA1-12C45D357490}">
          <x15:cacheHierarchy aggregatedColumn="26"/>
        </ext>
      </extLst>
    </cacheHierarchy>
    <cacheHierarchy uniqueName="[Measures].[Sum of OT_Hrs 2]" caption="Sum of OT_Hrs 2" measure="1" displayFolder="" measureGroup="Analytics_mindset_case_studies_IntegrateCo_2015payroll" count="0" hidden="1">
      <extLst>
        <ext xmlns:x15="http://schemas.microsoft.com/office/spreadsheetml/2010/11/main" uri="{B97F6D7D-B522-45F9-BDA1-12C45D357490}">
          <x15:cacheHierarchy aggregatedColumn="24"/>
        </ext>
      </extLst>
    </cacheHierarchy>
    <cacheHierarchy uniqueName="[Measures].[Sum of Emp_No]" caption="Sum of Emp_No" measure="1" displayFolder="" measureGroup="_2015_2016_append_" count="0" hidden="1">
      <extLst>
        <ext xmlns:x15="http://schemas.microsoft.com/office/spreadsheetml/2010/11/main" uri="{B97F6D7D-B522-45F9-BDA1-12C45D357490}">
          <x15:cacheHierarchy aggregatedColumn="0"/>
        </ext>
      </extLst>
    </cacheHierarchy>
    <cacheHierarchy uniqueName="[Measures].[Count of Emp_No]" caption="Count of Emp_No" measure="1" displayFolder="" measureGroup="_2015_2016_append_" count="0" hidden="1">
      <extLst>
        <ext xmlns:x15="http://schemas.microsoft.com/office/spreadsheetml/2010/11/main" uri="{B97F6D7D-B522-45F9-BDA1-12C45D357490}">
          <x15:cacheHierarchy aggregatedColumn="0"/>
        </ext>
      </extLst>
    </cacheHierarchy>
    <cacheHierarchy uniqueName="[Measures].[Sum of transaction count]" caption="Sum of transaction count" measure="1" displayFolder="" measureGroup="_2015_2016_append_" count="0" hidden="1">
      <extLst>
        <ext xmlns:x15="http://schemas.microsoft.com/office/spreadsheetml/2010/11/main" uri="{B97F6D7D-B522-45F9-BDA1-12C45D357490}">
          <x15:cacheHierarchy aggregatedColumn="16"/>
        </ext>
      </extLst>
    </cacheHierarchy>
    <cacheHierarchy uniqueName="[Measures].[Sum of Reg_Hrs 2]" caption="Sum of Reg_Hrs 2" measure="1" displayFolder="" measureGroup="Analytics_mindset_case_studies_IntegrateCo_2015payroll" count="0" hidden="1">
      <extLst>
        <ext xmlns:x15="http://schemas.microsoft.com/office/spreadsheetml/2010/11/main" uri="{B97F6D7D-B522-45F9-BDA1-12C45D357490}">
          <x15:cacheHierarchy aggregatedColumn="23"/>
        </ext>
      </extLst>
    </cacheHierarchy>
    <cacheHierarchy uniqueName="[Measures].[Sum of Gross_Wages 2]" caption="Sum of Gross_Wages 2" measure="1" displayFolder="" measureGroup="Analytics_mindset_case_studies_IntegrateCo_2015payroll" count="0" hidden="1">
      <extLst>
        <ext xmlns:x15="http://schemas.microsoft.com/office/spreadsheetml/2010/11/main" uri="{B97F6D7D-B522-45F9-BDA1-12C45D357490}">
          <x15:cacheHierarchy aggregatedColumn="32"/>
        </ext>
      </extLst>
    </cacheHierarchy>
    <cacheHierarchy uniqueName="Unsupported0" caption="Emp_No" measure="1" count="0">
      <extLst>
        <ext xmlns:x14="http://schemas.microsoft.com/office/spreadsheetml/2009/9/main" uri="{8CF416AD-EC4C-4aba-99F5-12A058AE0983}">
          <x14:cacheHierarchy ignore="1"/>
        </ext>
      </extLst>
    </cacheHierarchy>
  </cacheHierarchies>
  <kpis count="0"/>
  <dimensions count="3">
    <dimension name="_2015_2016_append_" uniqueName="[_2015_2016_append_]" caption="_2015_2016_append_"/>
    <dimension name="Analytics_mindset_case_studies_IntegrateCo_2015payroll" uniqueName="[Analytics_mindset_case_studies_IntegrateCo_2015payroll]" caption="Analytics_mindset_case_studies_IntegrateCo_2015payroll"/>
    <dimension measure="1" name="Measures" uniqueName="[Measures]" caption="Measures"/>
  </dimensions>
  <measureGroups count="2">
    <measureGroup name="_2015_2016_append_" caption="_2015_2016_append_"/>
    <measureGroup name="Analytics_mindset_case_studies_IntegrateCo_2015payroll" caption="Analytics_mindset_case_studies_IntegrateCo_2015payroll"/>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yi Zhong" refreshedDate="46118.608997337964" backgroundQuery="1" createdVersion="8" refreshedVersion="8" minRefreshableVersion="3" recordCount="0" supportSubquery="1" supportAdvancedDrill="1" xr:uid="{DE912798-F3A8-4208-93E7-AD39218C7562}">
  <cacheSource type="external" connectionId="8"/>
  <cacheFields count="3">
    <cacheField name="[Analytics_mindset_case_studies_IntegrateCo_2015payroll].[Pay_Date].[Pay_Date]" caption="Pay_Date" numFmtId="0" hierarchy="17" level="1">
      <sharedItems containsSemiMixedTypes="0" containsNonDate="0" containsDate="1" containsString="0" minDate="2015-01-02T00:00:00" maxDate="2015-06-27T00:00:00" count="37">
        <d v="2015-01-02T00:00:00"/>
        <d v="2015-01-09T00:00:00"/>
        <d v="2015-01-10T00:00:00"/>
        <d v="2015-01-13T00:00:00"/>
        <d v="2015-01-16T00:00:00"/>
        <d v="2015-01-23T00:00:00"/>
        <d v="2015-01-30T00:00:00"/>
        <d v="2015-02-06T00:00:00"/>
        <d v="2015-02-12T00:00:00"/>
        <d v="2015-02-13T00:00:00"/>
        <d v="2015-02-20T00:00:00"/>
        <d v="2015-02-27T00:00:00"/>
        <d v="2015-03-03T00:00:00"/>
        <d v="2015-03-06T00:00:00"/>
        <d v="2015-03-13T00:00:00"/>
        <d v="2015-03-18T00:00:00"/>
        <d v="2015-03-20T00:00:00"/>
        <d v="2015-03-23T00:00:00"/>
        <d v="2015-03-27T00:00:00"/>
        <d v="2015-04-03T00:00:00"/>
        <d v="2015-04-10T00:00:00"/>
        <d v="2015-04-14T00:00:00"/>
        <d v="2015-04-17T00:00:00"/>
        <d v="2015-04-24T00:00:00"/>
        <d v="2015-05-01T00:00:00"/>
        <d v="2015-05-06T00:00:00"/>
        <d v="2015-05-08T00:00:00"/>
        <d v="2015-05-13T00:00:00"/>
        <d v="2015-05-15T00:00:00"/>
        <d v="2015-05-22T00:00:00"/>
        <d v="2015-05-29T00:00:00"/>
        <d v="2015-06-05T00:00:00"/>
        <d v="2015-06-12T00:00:00"/>
        <d v="2015-06-16T00:00:00"/>
        <d v="2015-06-17T00:00:00"/>
        <d v="2015-06-19T00:00:00"/>
        <d v="2015-06-26T00:00:00"/>
      </sharedItems>
    </cacheField>
    <cacheField name="[Analytics_mindset_case_studies_IntegrateCo_2015payroll].[Pay_Date (Month)].[Pay_Date (Month)]" caption="Pay_Date (Month)" numFmtId="0" hierarchy="35" level="1">
      <sharedItems count="6">
        <s v="Jan"/>
        <s v="Feb"/>
        <s v="Mar"/>
        <s v="Apr"/>
        <s v="May"/>
        <s v="Jun"/>
      </sharedItems>
    </cacheField>
    <cacheField name="[Measures].[Sum of Gross_Wages 2]" caption="Sum of Gross_Wages 2" numFmtId="0" hierarchy="56" level="32767"/>
  </cacheFields>
  <cacheHierarchies count="57">
    <cacheHierarchy uniqueName="[_2015_2016_append_].[Emp_No]" caption="Emp_No" attribute="1" defaultMemberUniqueName="[_2015_2016_append_].[Emp_No].[All]" allUniqueName="[_2015_2016_append_].[Emp_No].[All]" dimensionUniqueName="[_2015_2016_append_]" displayFolder="" count="0" memberValueDatatype="20" unbalanced="0"/>
    <cacheHierarchy uniqueName="[_2015_2016_append_].[Job]" caption="Job" attribute="1" defaultMemberUniqueName="[_2015_2016_append_].[Job].[All]" allUniqueName="[_2015_2016_append_].[Job].[All]" dimensionUniqueName="[_2015_2016_append_]" displayFolder="" count="0" memberValueDatatype="130" unbalanced="0"/>
    <cacheHierarchy uniqueName="[_2015_2016_append_].[Emp_Name]" caption="Emp_Name" attribute="1" defaultMemberUniqueName="[_2015_2016_append_].[Emp_Name].[All]" allUniqueName="[_2015_2016_append_].[Emp_Name].[All]" dimensionUniqueName="[_2015_2016_append_]" displayFolder="" count="0" memberValueDatatype="130" unbalanced="0"/>
    <cacheHierarchy uniqueName="[_2015_2016_append_].[Reg_Hrs]" caption="Reg_Hrs" attribute="1" defaultMemberUniqueName="[_2015_2016_append_].[Reg_Hrs].[All]" allUniqueName="[_2015_2016_append_].[Reg_Hrs].[All]" dimensionUniqueName="[_2015_2016_append_]" displayFolder="" count="0" memberValueDatatype="20" unbalanced="0"/>
    <cacheHierarchy uniqueName="[_2015_2016_append_].[OT_Hrs]" caption="OT_Hrs" attribute="1" defaultMemberUniqueName="[_2015_2016_append_].[OT_Hrs].[All]" allUniqueName="[_2015_2016_append_].[OT_Hrs].[All]" dimensionUniqueName="[_2015_2016_append_]" displayFolder="" count="0" memberValueDatatype="20" unbalanced="0"/>
    <cacheHierarchy uniqueName="[_2015_2016_append_].[Gross_Wages]" caption="Gross_Wages" attribute="1" defaultMemberUniqueName="[_2015_2016_append_].[Gross_Wages].[All]" allUniqueName="[_2015_2016_append_].[Gross_Wages].[All]" dimensionUniqueName="[_2015_2016_append_]" displayFolder="" count="0" memberValueDatatype="20" unbalanced="0"/>
    <cacheHierarchy uniqueName="[_2015_2016_append_].[Fica_Medc]" caption="Fica_Medc" attribute="1" defaultMemberUniqueName="[_2015_2016_append_].[Fica_Medc].[All]" allUniqueName="[_2015_2016_append_].[Fica_Medc].[All]" dimensionUniqueName="[_2015_2016_append_]" displayFolder="" count="0" memberValueDatatype="20" unbalanced="0"/>
    <cacheHierarchy uniqueName="[_2015_2016_append_].[Futa]" caption="Futa" attribute="1" defaultMemberUniqueName="[_2015_2016_append_].[Futa].[All]" allUniqueName="[_2015_2016_append_].[Futa].[All]" dimensionUniqueName="[_2015_2016_append_]" displayFolder="" count="0" memberValueDatatype="20" unbalanced="0"/>
    <cacheHierarchy uniqueName="[_2015_2016_append_].[Suta]" caption="Suta" attribute="1" defaultMemberUniqueName="[_2015_2016_append_].[Suta].[All]" allUniqueName="[_2015_2016_append_].[Suta].[All]" dimensionUniqueName="[_2015_2016_append_]" displayFolder="" count="0" memberValueDatatype="20" unbalanced="0"/>
    <cacheHierarchy uniqueName="[_2015_2016_append_].[Work_Comp]" caption="Work_Comp" attribute="1" defaultMemberUniqueName="[_2015_2016_append_].[Work_Comp].[All]" allUniqueName="[_2015_2016_append_].[Work_Comp].[All]" dimensionUniqueName="[_2015_2016_append_]" displayFolder="" count="0" memberValueDatatype="20" unbalanced="0"/>
    <cacheHierarchy uniqueName="[_2015_2016_append_].[YEAR]" caption="YEAR" attribute="1" defaultMemberUniqueName="[_2015_2016_append_].[YEAR].[All]" allUniqueName="[_2015_2016_append_].[YEAR].[All]" dimensionUniqueName="[_2015_2016_append_]" displayFolder="" count="0" memberValueDatatype="20" unbalanced="0"/>
    <cacheHierarchy uniqueName="[_2015_2016_append_].[Job_code]" caption="Job_code" attribute="1" defaultMemberUniqueName="[_2015_2016_append_].[Job_code].[All]" allUniqueName="[_2015_2016_append_].[Job_code].[All]" dimensionUniqueName="[_2015_2016_append_]" displayFolder="" count="0" memberValueDatatype="130" unbalanced="0"/>
    <cacheHierarchy uniqueName="[_2015_2016_append_].[Job_description]" caption="Job_description" attribute="1" defaultMemberUniqueName="[_2015_2016_append_].[Job_description].[All]" allUniqueName="[_2015_2016_append_].[Job_description].[All]" dimensionUniqueName="[_2015_2016_append_]" displayFolder="" count="0" memberValueDatatype="130" unbalanced="0"/>
    <cacheHierarchy uniqueName="[_2015_2016_append_].[Department]" caption="Department" attribute="1" defaultMemberUniqueName="[_2015_2016_append_].[Department].[All]" allUniqueName="[_2015_2016_append_].[Department].[All]" dimensionUniqueName="[_2015_2016_append_]" displayFolder="" count="0" memberValueDatatype="130" unbalanced="0"/>
    <cacheHierarchy uniqueName="[_2015_2016_append_].[Location]" caption="Location" attribute="1" defaultMemberUniqueName="[_2015_2016_append_].[Location].[All]" allUniqueName="[_2015_2016_append_].[Location].[All]" dimensionUniqueName="[_2015_2016_append_]" displayFolder="" count="0" memberValueDatatype="130" unbalanced="0"/>
    <cacheHierarchy uniqueName="[_2015_2016_append_].[Total_Hours]" caption="Total_Hours" attribute="1" defaultMemberUniqueName="[_2015_2016_append_].[Total_Hours].[All]" allUniqueName="[_2015_2016_append_].[Total_Hours].[All]" dimensionUniqueName="[_2015_2016_append_]" displayFolder="" count="0" memberValueDatatype="20" unbalanced="0"/>
    <cacheHierarchy uniqueName="[_2015_2016_append_].[transaction count]" caption="transaction count" attribute="1" defaultMemberUniqueName="[_2015_2016_append_].[transaction count].[All]" allUniqueName="[_2015_2016_append_].[transaction count].[All]" dimensionUniqueName="[_2015_2016_append_]" displayFolder="" count="0" memberValueDatatype="20" unbalanced="0"/>
    <cacheHierarchy uniqueName="[Analytics_mindset_case_studies_IntegrateCo_2015payroll].[Pay_Date]" caption="Pay_Date" attribute="1" time="1" defaultMemberUniqueName="[Analytics_mindset_case_studies_IntegrateCo_2015payroll].[Pay_Date].[All]" allUniqueName="[Analytics_mindset_case_studies_IntegrateCo_2015payroll].[Pay_Date].[All]" dimensionUniqueName="[Analytics_mindset_case_studies_IntegrateCo_2015payroll]" displayFolder="" count="2" memberValueDatatype="7" unbalanced="0">
      <fieldsUsage count="2">
        <fieldUsage x="-1"/>
        <fieldUsage x="0"/>
      </fieldsUsage>
    </cacheHierarchy>
    <cacheHierarchy uniqueName="[Analytics_mindset_case_studies_IntegrateCo_2015payroll].[Payroll_ID]" caption="Payroll_ID" attribute="1" defaultMemberUniqueName="[Analytics_mindset_case_studies_IntegrateCo_2015payroll].[Payroll_ID].[All]" allUniqueName="[Analytics_mindset_case_studies_IntegrateCo_2015payroll].[Payroll_ID].[All]" dimensionUniqueName="[Analytics_mindset_case_studies_IntegrateCo_2015payroll]" displayFolder="" count="0" memberValueDatatype="20" unbalanced="0"/>
    <cacheHierarchy uniqueName="[Analytics_mindset_case_studies_IntegrateCo_2015payroll].[Emp_No]" caption="Emp_No" attribute="1" defaultMemberUniqueName="[Analytics_mindset_case_studies_IntegrateCo_2015payroll].[Emp_No].[All]" allUniqueName="[Analytics_mindset_case_studies_IntegrateCo_2015payroll].[Emp_No].[All]" dimensionUniqueName="[Analytics_mindset_case_studies_IntegrateCo_2015payroll]" displayFolder="" count="0" memberValueDatatype="20" unbalanced="0"/>
    <cacheHierarchy uniqueName="[Analytics_mindset_case_studies_IntegrateCo_2015payroll].[Home_Div]" caption="Home_Div" attribute="1" defaultMemberUniqueName="[Analytics_mindset_case_studies_IntegrateCo_2015payroll].[Home_Div].[All]" allUniqueName="[Analytics_mindset_case_studies_IntegrateCo_2015payroll].[Home_Div].[All]" dimensionUniqueName="[Analytics_mindset_case_studies_IntegrateCo_2015payroll]" displayFolder="" count="0" memberValueDatatype="20" unbalanced="0"/>
    <cacheHierarchy uniqueName="[Analytics_mindset_case_studies_IntegrateCo_2015payroll].[Work_Div]" caption="Work_Div" attribute="1" defaultMemberUniqueName="[Analytics_mindset_case_studies_IntegrateCo_2015payroll].[Work_Div].[All]" allUniqueName="[Analytics_mindset_case_studies_IntegrateCo_2015payroll].[Work_Div].[All]" dimensionUniqueName="[Analytics_mindset_case_studies_IntegrateCo_2015payroll]" displayFolder="" count="0" memberValueDatatype="20" unbalanced="0"/>
    <cacheHierarchy uniqueName="[Analytics_mindset_case_studies_IntegrateCo_2015payroll].[Job]" caption="Job" attribute="1" defaultMemberUniqueName="[Analytics_mindset_case_studies_IntegrateCo_2015payroll].[Job].[All]" allUniqueName="[Analytics_mindset_case_studies_IntegrateCo_2015payroll].[Job].[All]" dimensionUniqueName="[Analytics_mindset_case_studies_IntegrateCo_2015payroll]" displayFolder="" count="0" memberValueDatatype="130" unbalanced="0"/>
    <cacheHierarchy uniqueName="[Analytics_mindset_case_studies_IntegrateCo_2015payroll].[Reg_Hrs]" caption="Reg_Hrs" attribute="1" defaultMemberUniqueName="[Analytics_mindset_case_studies_IntegrateCo_2015payroll].[Reg_Hrs].[All]" allUniqueName="[Analytics_mindset_case_studies_IntegrateCo_2015payroll].[Reg_Hrs].[All]" dimensionUniqueName="[Analytics_mindset_case_studies_IntegrateCo_2015payroll]" displayFolder="" count="0" memberValueDatatype="20" unbalanced="0"/>
    <cacheHierarchy uniqueName="[Analytics_mindset_case_studies_IntegrateCo_2015payroll].[OT_Hrs]" caption="OT_Hrs" attribute="1" defaultMemberUniqueName="[Analytics_mindset_case_studies_IntegrateCo_2015payroll].[OT_Hrs].[All]" allUniqueName="[Analytics_mindset_case_studies_IntegrateCo_2015payroll].[OT_Hrs].[All]" dimensionUniqueName="[Analytics_mindset_case_studies_IntegrateCo_2015payroll]" displayFolder="" count="0" memberValueDatatype="20" unbalanced="0"/>
    <cacheHierarchy uniqueName="[Analytics_mindset_case_studies_IntegrateCo_2015payroll].[Reg_Pay]" caption="Reg_Pay" attribute="1" defaultMemberUniqueName="[Analytics_mindset_case_studies_IntegrateCo_2015payroll].[Reg_Pay].[All]" allUniqueName="[Analytics_mindset_case_studies_IntegrateCo_2015payroll].[Reg_Pay].[All]" dimensionUniqueName="[Analytics_mindset_case_studies_IntegrateCo_2015payroll]" displayFolder="" count="0" memberValueDatatype="20" unbalanced="0"/>
    <cacheHierarchy uniqueName="[Analytics_mindset_case_studies_IntegrateCo_2015payroll].[OT_Pay]" caption="OT_Pay" attribute="1" defaultMemberUniqueName="[Analytics_mindset_case_studies_IntegrateCo_2015payroll].[OT_Pay].[All]" allUniqueName="[Analytics_mindset_case_studies_IntegrateCo_2015payroll].[OT_Pay].[All]" dimensionUniqueName="[Analytics_mindset_case_studies_IntegrateCo_2015payroll]" displayFolder="" count="0" memberValueDatatype="20" unbalanced="0"/>
    <cacheHierarchy uniqueName="[Analytics_mindset_case_studies_IntegrateCo_2015payroll].[Futa]" caption="Futa" attribute="1" defaultMemberUniqueName="[Analytics_mindset_case_studies_IntegrateCo_2015payroll].[Futa].[All]" allUniqueName="[Analytics_mindset_case_studies_IntegrateCo_2015payroll].[Futa].[All]" dimensionUniqueName="[Analytics_mindset_case_studies_IntegrateCo_2015payroll]" displayFolder="" count="0" memberValueDatatype="20" unbalanced="0"/>
    <cacheHierarchy uniqueName="[Analytics_mindset_case_studies_IntegrateCo_2015payroll].[Suta]" caption="Suta" attribute="1" defaultMemberUniqueName="[Analytics_mindset_case_studies_IntegrateCo_2015payroll].[Suta].[All]" allUniqueName="[Analytics_mindset_case_studies_IntegrateCo_2015payroll].[Suta].[All]" dimensionUniqueName="[Analytics_mindset_case_studies_IntegrateCo_2015payroll]" displayFolder="" count="0" memberValueDatatype="20" unbalanced="0"/>
    <cacheHierarchy uniqueName="[Analytics_mindset_case_studies_IntegrateCo_2015payroll].[Fica_Medc]" caption="Fica_Medc" attribute="1" defaultMemberUniqueName="[Analytics_mindset_case_studies_IntegrateCo_2015payroll].[Fica_Medc].[All]" allUniqueName="[Analytics_mindset_case_studies_IntegrateCo_2015payroll].[Fica_Medc].[All]" dimensionUniqueName="[Analytics_mindset_case_studies_IntegrateCo_2015payroll]" displayFolder="" count="0" memberValueDatatype="20" unbalanced="0"/>
    <cacheHierarchy uniqueName="[Analytics_mindset_case_studies_IntegrateCo_2015payroll].[Work_Comp]" caption="Work_Comp" attribute="1" defaultMemberUniqueName="[Analytics_mindset_case_studies_IntegrateCo_2015payroll].[Work_Comp].[All]" allUniqueName="[Analytics_mindset_case_studies_IntegrateCo_2015payroll].[Work_Comp].[All]" dimensionUniqueName="[Analytics_mindset_case_studies_IntegrateCo_2015payroll]" displayFolder="" count="0" memberValueDatatype="20" unbalanced="0"/>
    <cacheHierarchy uniqueName="[Analytics_mindset_case_studies_IntegrateCo_2015payroll].[Emp_Name]" caption="Emp_Name" attribute="1" defaultMemberUniqueName="[Analytics_mindset_case_studies_IntegrateCo_2015payroll].[Emp_Name].[All]" allUniqueName="[Analytics_mindset_case_studies_IntegrateCo_2015payroll].[Emp_Name].[All]" dimensionUniqueName="[Analytics_mindset_case_studies_IntegrateCo_2015payroll]" displayFolder="" count="0" memberValueDatatype="130" unbalanced="0"/>
    <cacheHierarchy uniqueName="[Analytics_mindset_case_studies_IntegrateCo_2015payroll].[Gross_Wages]" caption="Gross_Wages" attribute="1" defaultMemberUniqueName="[Analytics_mindset_case_studies_IntegrateCo_2015payroll].[Gross_Wages].[All]" allUniqueName="[Analytics_mindset_case_studies_IntegrateCo_2015payroll].[Gross_Wages].[All]" dimensionUniqueName="[Analytics_mindset_case_studies_IntegrateCo_2015payroll]" displayFolder="" count="0" memberValueDatatype="20" unbalanced="0"/>
    <cacheHierarchy uniqueName="[Analytics_mindset_case_studies_IntegrateCo_2015payroll].[Job_Code]" caption="Job_Code" attribute="1" defaultMemberUniqueName="[Analytics_mindset_case_studies_IntegrateCo_2015payroll].[Job_Code].[All]" allUniqueName="[Analytics_mindset_case_studies_IntegrateCo_2015payroll].[Job_Code].[All]" dimensionUniqueName="[Analytics_mindset_case_studies_IntegrateCo_2015payroll]" displayFolder="" count="0" memberValueDatatype="130" unbalanced="0"/>
    <cacheHierarchy uniqueName="[Analytics_mindset_case_studies_IntegrateCo_2015payroll].[Job_description]" caption="Job_description" attribute="1" defaultMemberUniqueName="[Analytics_mindset_case_studies_IntegrateCo_2015payroll].[Job_description].[All]" allUniqueName="[Analytics_mindset_case_studies_IntegrateCo_2015payroll].[Job_description].[All]" dimensionUniqueName="[Analytics_mindset_case_studies_IntegrateCo_2015payroll]" displayFolder="" count="0" memberValueDatatype="130" unbalanced="0"/>
    <cacheHierarchy uniqueName="[Analytics_mindset_case_studies_IntegrateCo_2015payroll].[Pay_Date (Month)]" caption="Pay_Date (Month)" attribute="1" defaultMemberUniqueName="[Analytics_mindset_case_studies_IntegrateCo_2015payroll].[Pay_Date (Month)].[All]" allUniqueName="[Analytics_mindset_case_studies_IntegrateCo_2015payroll].[Pay_Date (Month)].[All]" dimensionUniqueName="[Analytics_mindset_case_studies_IntegrateCo_2015payroll]" displayFolder="" count="2" memberValueDatatype="130" unbalanced="0">
      <fieldsUsage count="2">
        <fieldUsage x="-1"/>
        <fieldUsage x="1"/>
      </fieldsUsage>
    </cacheHierarchy>
    <cacheHierarchy uniqueName="[Analytics_mindset_case_studies_IntegrateCo_2015payroll].[Pay_Date (Month Index)]" caption="Pay_Date (Month Index)" attribute="1" defaultMemberUniqueName="[Analytics_mindset_case_studies_IntegrateCo_2015payroll].[Pay_Date (Month Index)].[All]" allUniqueName="[Analytics_mindset_case_studies_IntegrateCo_2015payroll].[Pay_Date (Month Index)].[All]" dimensionUniqueName="[Analytics_mindset_case_studies_IntegrateCo_2015payroll]" displayFolder="" count="0" memberValueDatatype="20" unbalanced="0" hidden="1"/>
    <cacheHierarchy uniqueName="[Measures].[__XL_Count _2015_2016_append_]" caption="__XL_Count _2015_2016_append_" measure="1" displayFolder="" measureGroup="_2015_2016_append_" count="0" hidden="1"/>
    <cacheHierarchy uniqueName="[Measures].[__XL_Count Analytics_mindset_case_studies_IntegrateCo_2015payroll]" caption="__XL_Count Analytics_mindset_case_studies_IntegrateCo_2015payroll" measure="1" displayFolder="" measureGroup="Analytics_mindset_case_studies_IntegrateCo_2015payroll" count="0" hidden="1"/>
    <cacheHierarchy uniqueName="[Measures].[__No measures defined]" caption="__No measures defined" measure="1" displayFolder="" count="0" hidden="1"/>
    <cacheHierarchy uniqueName="[Measures].[Count of Emp_Name]" caption="Count of Emp_Name" measure="1" displayFolder="" measureGroup="_2015_2016_append_" count="0" hidden="1">
      <extLst>
        <ext xmlns:x15="http://schemas.microsoft.com/office/spreadsheetml/2010/11/main" uri="{B97F6D7D-B522-45F9-BDA1-12C45D357490}">
          <x15:cacheHierarchy aggregatedColumn="2"/>
        </ext>
      </extLst>
    </cacheHierarchy>
    <cacheHierarchy uniqueName="[Measures].[Sum of Gross_Wages]" caption="Sum of Gross_Wages" measure="1" displayFolder="" measureGroup="_2015_2016_append_" count="0" hidden="1">
      <extLst>
        <ext xmlns:x15="http://schemas.microsoft.com/office/spreadsheetml/2010/11/main" uri="{B97F6D7D-B522-45F9-BDA1-12C45D357490}">
          <x15:cacheHierarchy aggregatedColumn="5"/>
        </ext>
      </extLst>
    </cacheHierarchy>
    <cacheHierarchy uniqueName="[Measures].[Average of Gross_Wages]" caption="Average of Gross_Wages" measure="1" displayFolder="" measureGroup="_2015_2016_append_" count="0" hidden="1">
      <extLst>
        <ext xmlns:x15="http://schemas.microsoft.com/office/spreadsheetml/2010/11/main" uri="{B97F6D7D-B522-45F9-BDA1-12C45D357490}">
          <x15:cacheHierarchy aggregatedColumn="5"/>
        </ext>
      </extLst>
    </cacheHierarchy>
    <cacheHierarchy uniqueName="[Measures].[Sum of OT_Hrs]" caption="Sum of OT_Hrs" measure="1" displayFolder="" measureGroup="_2015_2016_append_" count="0" hidden="1">
      <extLst>
        <ext xmlns:x15="http://schemas.microsoft.com/office/spreadsheetml/2010/11/main" uri="{B97F6D7D-B522-45F9-BDA1-12C45D357490}">
          <x15:cacheHierarchy aggregatedColumn="4"/>
        </ext>
      </extLst>
    </cacheHierarchy>
    <cacheHierarchy uniqueName="[Measures].[Sum of Reg_Hrs]" caption="Sum of Reg_Hrs" measure="1" displayFolder="" measureGroup="_2015_2016_append_" count="0" hidden="1">
      <extLst>
        <ext xmlns:x15="http://schemas.microsoft.com/office/spreadsheetml/2010/11/main" uri="{B97F6D7D-B522-45F9-BDA1-12C45D357490}">
          <x15:cacheHierarchy aggregatedColumn="3"/>
        </ext>
      </extLst>
    </cacheHierarchy>
    <cacheHierarchy uniqueName="[Measures].[Sum of Fica_Medc]" caption="Sum of Fica_Medc" measure="1" displayFolder="" measureGroup="_2015_2016_append_" count="0" hidden="1">
      <extLst>
        <ext xmlns:x15="http://schemas.microsoft.com/office/spreadsheetml/2010/11/main" uri="{B97F6D7D-B522-45F9-BDA1-12C45D357490}">
          <x15:cacheHierarchy aggregatedColumn="6"/>
        </ext>
      </extLst>
    </cacheHierarchy>
    <cacheHierarchy uniqueName="[Measures].[Sum of Futa]" caption="Sum of Futa" measure="1" displayFolder="" measureGroup="_2015_2016_append_" count="0" hidden="1">
      <extLst>
        <ext xmlns:x15="http://schemas.microsoft.com/office/spreadsheetml/2010/11/main" uri="{B97F6D7D-B522-45F9-BDA1-12C45D357490}">
          <x15:cacheHierarchy aggregatedColumn="7"/>
        </ext>
      </extLst>
    </cacheHierarchy>
    <cacheHierarchy uniqueName="[Measures].[Sum of Suta]" caption="Sum of Suta" measure="1" displayFolder="" measureGroup="_2015_2016_append_" count="0" hidden="1">
      <extLst>
        <ext xmlns:x15="http://schemas.microsoft.com/office/spreadsheetml/2010/11/main" uri="{B97F6D7D-B522-45F9-BDA1-12C45D357490}">
          <x15:cacheHierarchy aggregatedColumn="8"/>
        </ext>
      </extLst>
    </cacheHierarchy>
    <cacheHierarchy uniqueName="[Measures].[Sum of Work_Comp]" caption="Sum of Work_Comp" measure="1" displayFolder="" measureGroup="_2015_2016_append_" count="0" hidden="1">
      <extLst>
        <ext xmlns:x15="http://schemas.microsoft.com/office/spreadsheetml/2010/11/main" uri="{B97F6D7D-B522-45F9-BDA1-12C45D357490}">
          <x15:cacheHierarchy aggregatedColumn="9"/>
        </ext>
      </extLst>
    </cacheHierarchy>
    <cacheHierarchy uniqueName="[Measures].[Sum of Total_Hours]" caption="Sum of Total_Hours" measure="1" displayFolder="" measureGroup="_2015_2016_append_" count="0" hidden="1">
      <extLst>
        <ext xmlns:x15="http://schemas.microsoft.com/office/spreadsheetml/2010/11/main" uri="{B97F6D7D-B522-45F9-BDA1-12C45D357490}">
          <x15:cacheHierarchy aggregatedColumn="15"/>
        </ext>
      </extLst>
    </cacheHierarchy>
    <cacheHierarchy uniqueName="[Measures].[Sum of OT_Pay 2]" caption="Sum of OT_Pay 2" measure="1" displayFolder="" measureGroup="Analytics_mindset_case_studies_IntegrateCo_2015payroll" count="0" hidden="1">
      <extLst>
        <ext xmlns:x15="http://schemas.microsoft.com/office/spreadsheetml/2010/11/main" uri="{B97F6D7D-B522-45F9-BDA1-12C45D357490}">
          <x15:cacheHierarchy aggregatedColumn="26"/>
        </ext>
      </extLst>
    </cacheHierarchy>
    <cacheHierarchy uniqueName="[Measures].[Sum of OT_Hrs 2]" caption="Sum of OT_Hrs 2" measure="1" displayFolder="" measureGroup="Analytics_mindset_case_studies_IntegrateCo_2015payroll" count="0" hidden="1">
      <extLst>
        <ext xmlns:x15="http://schemas.microsoft.com/office/spreadsheetml/2010/11/main" uri="{B97F6D7D-B522-45F9-BDA1-12C45D357490}">
          <x15:cacheHierarchy aggregatedColumn="24"/>
        </ext>
      </extLst>
    </cacheHierarchy>
    <cacheHierarchy uniqueName="[Measures].[Sum of Emp_No]" caption="Sum of Emp_No" measure="1" displayFolder="" measureGroup="_2015_2016_append_" count="0" hidden="1">
      <extLst>
        <ext xmlns:x15="http://schemas.microsoft.com/office/spreadsheetml/2010/11/main" uri="{B97F6D7D-B522-45F9-BDA1-12C45D357490}">
          <x15:cacheHierarchy aggregatedColumn="0"/>
        </ext>
      </extLst>
    </cacheHierarchy>
    <cacheHierarchy uniqueName="[Measures].[Count of Emp_No]" caption="Count of Emp_No" measure="1" displayFolder="" measureGroup="_2015_2016_append_" count="0" hidden="1">
      <extLst>
        <ext xmlns:x15="http://schemas.microsoft.com/office/spreadsheetml/2010/11/main" uri="{B97F6D7D-B522-45F9-BDA1-12C45D357490}">
          <x15:cacheHierarchy aggregatedColumn="0"/>
        </ext>
      </extLst>
    </cacheHierarchy>
    <cacheHierarchy uniqueName="[Measures].[Sum of transaction count]" caption="Sum of transaction count" measure="1" displayFolder="" measureGroup="_2015_2016_append_" count="0" hidden="1">
      <extLst>
        <ext xmlns:x15="http://schemas.microsoft.com/office/spreadsheetml/2010/11/main" uri="{B97F6D7D-B522-45F9-BDA1-12C45D357490}">
          <x15:cacheHierarchy aggregatedColumn="16"/>
        </ext>
      </extLst>
    </cacheHierarchy>
    <cacheHierarchy uniqueName="[Measures].[Sum of Reg_Hrs 2]" caption="Sum of Reg_Hrs 2" measure="1" displayFolder="" measureGroup="Analytics_mindset_case_studies_IntegrateCo_2015payroll" count="0" hidden="1">
      <extLst>
        <ext xmlns:x15="http://schemas.microsoft.com/office/spreadsheetml/2010/11/main" uri="{B97F6D7D-B522-45F9-BDA1-12C45D357490}">
          <x15:cacheHierarchy aggregatedColumn="23"/>
        </ext>
      </extLst>
    </cacheHierarchy>
    <cacheHierarchy uniqueName="[Measures].[Sum of Gross_Wages 2]" caption="Sum of Gross_Wages 2" measure="1" displayFolder="" measureGroup="Analytics_mindset_case_studies_IntegrateCo_2015payroll" count="0" oneField="1" hidden="1">
      <fieldsUsage count="1">
        <fieldUsage x="2"/>
      </fieldsUsage>
      <extLst>
        <ext xmlns:x15="http://schemas.microsoft.com/office/spreadsheetml/2010/11/main" uri="{B97F6D7D-B522-45F9-BDA1-12C45D357490}">
          <x15:cacheHierarchy aggregatedColumn="32"/>
        </ext>
      </extLst>
    </cacheHierarchy>
  </cacheHierarchies>
  <kpis count="0"/>
  <dimensions count="3">
    <dimension name="_2015_2016_append_" uniqueName="[_2015_2016_append_]" caption="_2015_2016_append_"/>
    <dimension name="Analytics_mindset_case_studies_IntegrateCo_2015payroll" uniqueName="[Analytics_mindset_case_studies_IntegrateCo_2015payroll]" caption="Analytics_mindset_case_studies_IntegrateCo_2015payroll"/>
    <dimension measure="1" name="Measures" uniqueName="[Measures]" caption="Measures"/>
  </dimensions>
  <measureGroups count="2">
    <measureGroup name="_2015_2016_append_" caption="_2015_2016_append_"/>
    <measureGroup name="Analytics_mindset_case_studies_IntegrateCo_2015payroll" caption="Analytics_mindset_case_studies_IntegrateCo_2015payroll"/>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yi Zhong" refreshedDate="46118.616460185185" backgroundQuery="1" createdVersion="8" refreshedVersion="8" minRefreshableVersion="3" recordCount="0" supportSubquery="1" supportAdvancedDrill="1" xr:uid="{65B7D04C-DFCA-4C4A-B63A-8E28DC772B9B}">
  <cacheSource type="external" connectionId="8"/>
  <cacheFields count="3">
    <cacheField name="[_2015_2016_append_].[Job_code].[Job_code]" caption="Job_code" numFmtId="0" hierarchy="11" level="1">
      <sharedItems count="12">
        <s v="001"/>
        <s v="002"/>
        <s v="003"/>
        <s v="004"/>
        <s v="005"/>
        <s v="006"/>
        <s v="007"/>
        <s v="008"/>
        <s v="009"/>
        <s v="010"/>
        <s v="011"/>
        <s v="012"/>
      </sharedItems>
    </cacheField>
    <cacheField name="[_2015_2016_append_].[YEAR].[YEAR]" caption="YEAR" numFmtId="0" hierarchy="10" level="1">
      <sharedItems containsSemiMixedTypes="0" containsString="0" containsNumber="1" containsInteger="1" minValue="2015" maxValue="2016" count="2">
        <n v="2015"/>
        <n v="2016"/>
      </sharedItems>
      <extLst>
        <ext xmlns:x15="http://schemas.microsoft.com/office/spreadsheetml/2010/11/main" uri="{4F2E5C28-24EA-4eb8-9CBF-B6C8F9C3D259}">
          <x15:cachedUniqueNames>
            <x15:cachedUniqueName index="0" name="[_2015_2016_append_].[YEAR].&amp;[2015]"/>
            <x15:cachedUniqueName index="1" name="[_2015_2016_append_].[YEAR].&amp;[2016]"/>
          </x15:cachedUniqueNames>
        </ext>
      </extLst>
    </cacheField>
    <cacheField name="[Measures].[Sum of Gross_Wages]" caption="Sum of Gross_Wages" numFmtId="0" hierarchy="41" level="32767"/>
  </cacheFields>
  <cacheHierarchies count="57">
    <cacheHierarchy uniqueName="[_2015_2016_append_].[Emp_No]" caption="Emp_No" attribute="1" defaultMemberUniqueName="[_2015_2016_append_].[Emp_No].[All]" allUniqueName="[_2015_2016_append_].[Emp_No].[All]" dimensionUniqueName="[_2015_2016_append_]" displayFolder="" count="0" memberValueDatatype="20" unbalanced="0"/>
    <cacheHierarchy uniqueName="[_2015_2016_append_].[Job]" caption="Job" attribute="1" defaultMemberUniqueName="[_2015_2016_append_].[Job].[All]" allUniqueName="[_2015_2016_append_].[Job].[All]" dimensionUniqueName="[_2015_2016_append_]" displayFolder="" count="0" memberValueDatatype="130" unbalanced="0"/>
    <cacheHierarchy uniqueName="[_2015_2016_append_].[Emp_Name]" caption="Emp_Name" attribute="1" defaultMemberUniqueName="[_2015_2016_append_].[Emp_Name].[All]" allUniqueName="[_2015_2016_append_].[Emp_Name].[All]" dimensionUniqueName="[_2015_2016_append_]" displayFolder="" count="0" memberValueDatatype="130" unbalanced="0"/>
    <cacheHierarchy uniqueName="[_2015_2016_append_].[Reg_Hrs]" caption="Reg_Hrs" attribute="1" defaultMemberUniqueName="[_2015_2016_append_].[Reg_Hrs].[All]" allUniqueName="[_2015_2016_append_].[Reg_Hrs].[All]" dimensionUniqueName="[_2015_2016_append_]" displayFolder="" count="0" memberValueDatatype="20" unbalanced="0"/>
    <cacheHierarchy uniqueName="[_2015_2016_append_].[OT_Hrs]" caption="OT_Hrs" attribute="1" defaultMemberUniqueName="[_2015_2016_append_].[OT_Hrs].[All]" allUniqueName="[_2015_2016_append_].[OT_Hrs].[All]" dimensionUniqueName="[_2015_2016_append_]" displayFolder="" count="0" memberValueDatatype="20" unbalanced="0"/>
    <cacheHierarchy uniqueName="[_2015_2016_append_].[Gross_Wages]" caption="Gross_Wages" attribute="1" defaultMemberUniqueName="[_2015_2016_append_].[Gross_Wages].[All]" allUniqueName="[_2015_2016_append_].[Gross_Wages].[All]" dimensionUniqueName="[_2015_2016_append_]" displayFolder="" count="0" memberValueDatatype="20" unbalanced="0"/>
    <cacheHierarchy uniqueName="[_2015_2016_append_].[Fica_Medc]" caption="Fica_Medc" attribute="1" defaultMemberUniqueName="[_2015_2016_append_].[Fica_Medc].[All]" allUniqueName="[_2015_2016_append_].[Fica_Medc].[All]" dimensionUniqueName="[_2015_2016_append_]" displayFolder="" count="0" memberValueDatatype="20" unbalanced="0"/>
    <cacheHierarchy uniqueName="[_2015_2016_append_].[Futa]" caption="Futa" attribute="1" defaultMemberUniqueName="[_2015_2016_append_].[Futa].[All]" allUniqueName="[_2015_2016_append_].[Futa].[All]" dimensionUniqueName="[_2015_2016_append_]" displayFolder="" count="0" memberValueDatatype="20" unbalanced="0"/>
    <cacheHierarchy uniqueName="[_2015_2016_append_].[Suta]" caption="Suta" attribute="1" defaultMemberUniqueName="[_2015_2016_append_].[Suta].[All]" allUniqueName="[_2015_2016_append_].[Suta].[All]" dimensionUniqueName="[_2015_2016_append_]" displayFolder="" count="0" memberValueDatatype="20" unbalanced="0"/>
    <cacheHierarchy uniqueName="[_2015_2016_append_].[Work_Comp]" caption="Work_Comp" attribute="1" defaultMemberUniqueName="[_2015_2016_append_].[Work_Comp].[All]" allUniqueName="[_2015_2016_append_].[Work_Comp].[All]" dimensionUniqueName="[_2015_2016_append_]" displayFolder="" count="0" memberValueDatatype="20" unbalanced="0"/>
    <cacheHierarchy uniqueName="[_2015_2016_append_].[YEAR]" caption="YEAR" attribute="1" defaultMemberUniqueName="[_2015_2016_append_].[YEAR].[All]" allUniqueName="[_2015_2016_append_].[YEAR].[All]" dimensionUniqueName="[_2015_2016_append_]" displayFolder="" count="2" memberValueDatatype="20" unbalanced="0">
      <fieldsUsage count="2">
        <fieldUsage x="-1"/>
        <fieldUsage x="1"/>
      </fieldsUsage>
    </cacheHierarchy>
    <cacheHierarchy uniqueName="[_2015_2016_append_].[Job_code]" caption="Job_code" attribute="1" defaultMemberUniqueName="[_2015_2016_append_].[Job_code].[All]" allUniqueName="[_2015_2016_append_].[Job_code].[All]" dimensionUniqueName="[_2015_2016_append_]" displayFolder="" count="2" memberValueDatatype="130" unbalanced="0">
      <fieldsUsage count="2">
        <fieldUsage x="-1"/>
        <fieldUsage x="0"/>
      </fieldsUsage>
    </cacheHierarchy>
    <cacheHierarchy uniqueName="[_2015_2016_append_].[Job_description]" caption="Job_description" attribute="1" defaultMemberUniqueName="[_2015_2016_append_].[Job_description].[All]" allUniqueName="[_2015_2016_append_].[Job_description].[All]" dimensionUniqueName="[_2015_2016_append_]" displayFolder="" count="0" memberValueDatatype="130" unbalanced="0"/>
    <cacheHierarchy uniqueName="[_2015_2016_append_].[Department]" caption="Department" attribute="1" defaultMemberUniqueName="[_2015_2016_append_].[Department].[All]" allUniqueName="[_2015_2016_append_].[Department].[All]" dimensionUniqueName="[_2015_2016_append_]" displayFolder="" count="0" memberValueDatatype="130" unbalanced="0"/>
    <cacheHierarchy uniqueName="[_2015_2016_append_].[Location]" caption="Location" attribute="1" defaultMemberUniqueName="[_2015_2016_append_].[Location].[All]" allUniqueName="[_2015_2016_append_].[Location].[All]" dimensionUniqueName="[_2015_2016_append_]" displayFolder="" count="0" memberValueDatatype="130" unbalanced="0"/>
    <cacheHierarchy uniqueName="[_2015_2016_append_].[Total_Hours]" caption="Total_Hours" attribute="1" defaultMemberUniqueName="[_2015_2016_append_].[Total_Hours].[All]" allUniqueName="[_2015_2016_append_].[Total_Hours].[All]" dimensionUniqueName="[_2015_2016_append_]" displayFolder="" count="0" memberValueDatatype="20" unbalanced="0"/>
    <cacheHierarchy uniqueName="[_2015_2016_append_].[transaction count]" caption="transaction count" attribute="1" defaultMemberUniqueName="[_2015_2016_append_].[transaction count].[All]" allUniqueName="[_2015_2016_append_].[transaction count].[All]" dimensionUniqueName="[_2015_2016_append_]" displayFolder="" count="0" memberValueDatatype="20" unbalanced="0"/>
    <cacheHierarchy uniqueName="[Analytics_mindset_case_studies_IntegrateCo_2015payroll].[Pay_Date]" caption="Pay_Date" attribute="1" time="1" defaultMemberUniqueName="[Analytics_mindset_case_studies_IntegrateCo_2015payroll].[Pay_Date].[All]" allUniqueName="[Analytics_mindset_case_studies_IntegrateCo_2015payroll].[Pay_Date].[All]" dimensionUniqueName="[Analytics_mindset_case_studies_IntegrateCo_2015payroll]" displayFolder="" count="0" memberValueDatatype="7" unbalanced="0"/>
    <cacheHierarchy uniqueName="[Analytics_mindset_case_studies_IntegrateCo_2015payroll].[Payroll_ID]" caption="Payroll_ID" attribute="1" defaultMemberUniqueName="[Analytics_mindset_case_studies_IntegrateCo_2015payroll].[Payroll_ID].[All]" allUniqueName="[Analytics_mindset_case_studies_IntegrateCo_2015payroll].[Payroll_ID].[All]" dimensionUniqueName="[Analytics_mindset_case_studies_IntegrateCo_2015payroll]" displayFolder="" count="0" memberValueDatatype="20" unbalanced="0"/>
    <cacheHierarchy uniqueName="[Analytics_mindset_case_studies_IntegrateCo_2015payroll].[Emp_No]" caption="Emp_No" attribute="1" defaultMemberUniqueName="[Analytics_mindset_case_studies_IntegrateCo_2015payroll].[Emp_No].[All]" allUniqueName="[Analytics_mindset_case_studies_IntegrateCo_2015payroll].[Emp_No].[All]" dimensionUniqueName="[Analytics_mindset_case_studies_IntegrateCo_2015payroll]" displayFolder="" count="0" memberValueDatatype="20" unbalanced="0"/>
    <cacheHierarchy uniqueName="[Analytics_mindset_case_studies_IntegrateCo_2015payroll].[Home_Div]" caption="Home_Div" attribute="1" defaultMemberUniqueName="[Analytics_mindset_case_studies_IntegrateCo_2015payroll].[Home_Div].[All]" allUniqueName="[Analytics_mindset_case_studies_IntegrateCo_2015payroll].[Home_Div].[All]" dimensionUniqueName="[Analytics_mindset_case_studies_IntegrateCo_2015payroll]" displayFolder="" count="0" memberValueDatatype="20" unbalanced="0"/>
    <cacheHierarchy uniqueName="[Analytics_mindset_case_studies_IntegrateCo_2015payroll].[Work_Div]" caption="Work_Div" attribute="1" defaultMemberUniqueName="[Analytics_mindset_case_studies_IntegrateCo_2015payroll].[Work_Div].[All]" allUniqueName="[Analytics_mindset_case_studies_IntegrateCo_2015payroll].[Work_Div].[All]" dimensionUniqueName="[Analytics_mindset_case_studies_IntegrateCo_2015payroll]" displayFolder="" count="0" memberValueDatatype="20" unbalanced="0"/>
    <cacheHierarchy uniqueName="[Analytics_mindset_case_studies_IntegrateCo_2015payroll].[Job]" caption="Job" attribute="1" defaultMemberUniqueName="[Analytics_mindset_case_studies_IntegrateCo_2015payroll].[Job].[All]" allUniqueName="[Analytics_mindset_case_studies_IntegrateCo_2015payroll].[Job].[All]" dimensionUniqueName="[Analytics_mindset_case_studies_IntegrateCo_2015payroll]" displayFolder="" count="0" memberValueDatatype="130" unbalanced="0"/>
    <cacheHierarchy uniqueName="[Analytics_mindset_case_studies_IntegrateCo_2015payroll].[Reg_Hrs]" caption="Reg_Hrs" attribute="1" defaultMemberUniqueName="[Analytics_mindset_case_studies_IntegrateCo_2015payroll].[Reg_Hrs].[All]" allUniqueName="[Analytics_mindset_case_studies_IntegrateCo_2015payroll].[Reg_Hrs].[All]" dimensionUniqueName="[Analytics_mindset_case_studies_IntegrateCo_2015payroll]" displayFolder="" count="0" memberValueDatatype="20" unbalanced="0"/>
    <cacheHierarchy uniqueName="[Analytics_mindset_case_studies_IntegrateCo_2015payroll].[OT_Hrs]" caption="OT_Hrs" attribute="1" defaultMemberUniqueName="[Analytics_mindset_case_studies_IntegrateCo_2015payroll].[OT_Hrs].[All]" allUniqueName="[Analytics_mindset_case_studies_IntegrateCo_2015payroll].[OT_Hrs].[All]" dimensionUniqueName="[Analytics_mindset_case_studies_IntegrateCo_2015payroll]" displayFolder="" count="0" memberValueDatatype="20" unbalanced="0"/>
    <cacheHierarchy uniqueName="[Analytics_mindset_case_studies_IntegrateCo_2015payroll].[Reg_Pay]" caption="Reg_Pay" attribute="1" defaultMemberUniqueName="[Analytics_mindset_case_studies_IntegrateCo_2015payroll].[Reg_Pay].[All]" allUniqueName="[Analytics_mindset_case_studies_IntegrateCo_2015payroll].[Reg_Pay].[All]" dimensionUniqueName="[Analytics_mindset_case_studies_IntegrateCo_2015payroll]" displayFolder="" count="0" memberValueDatatype="20" unbalanced="0"/>
    <cacheHierarchy uniqueName="[Analytics_mindset_case_studies_IntegrateCo_2015payroll].[OT_Pay]" caption="OT_Pay" attribute="1" defaultMemberUniqueName="[Analytics_mindset_case_studies_IntegrateCo_2015payroll].[OT_Pay].[All]" allUniqueName="[Analytics_mindset_case_studies_IntegrateCo_2015payroll].[OT_Pay].[All]" dimensionUniqueName="[Analytics_mindset_case_studies_IntegrateCo_2015payroll]" displayFolder="" count="0" memberValueDatatype="20" unbalanced="0"/>
    <cacheHierarchy uniqueName="[Analytics_mindset_case_studies_IntegrateCo_2015payroll].[Futa]" caption="Futa" attribute="1" defaultMemberUniqueName="[Analytics_mindset_case_studies_IntegrateCo_2015payroll].[Futa].[All]" allUniqueName="[Analytics_mindset_case_studies_IntegrateCo_2015payroll].[Futa].[All]" dimensionUniqueName="[Analytics_mindset_case_studies_IntegrateCo_2015payroll]" displayFolder="" count="0" memberValueDatatype="20" unbalanced="0"/>
    <cacheHierarchy uniqueName="[Analytics_mindset_case_studies_IntegrateCo_2015payroll].[Suta]" caption="Suta" attribute="1" defaultMemberUniqueName="[Analytics_mindset_case_studies_IntegrateCo_2015payroll].[Suta].[All]" allUniqueName="[Analytics_mindset_case_studies_IntegrateCo_2015payroll].[Suta].[All]" dimensionUniqueName="[Analytics_mindset_case_studies_IntegrateCo_2015payroll]" displayFolder="" count="0" memberValueDatatype="20" unbalanced="0"/>
    <cacheHierarchy uniqueName="[Analytics_mindset_case_studies_IntegrateCo_2015payroll].[Fica_Medc]" caption="Fica_Medc" attribute="1" defaultMemberUniqueName="[Analytics_mindset_case_studies_IntegrateCo_2015payroll].[Fica_Medc].[All]" allUniqueName="[Analytics_mindset_case_studies_IntegrateCo_2015payroll].[Fica_Medc].[All]" dimensionUniqueName="[Analytics_mindset_case_studies_IntegrateCo_2015payroll]" displayFolder="" count="0" memberValueDatatype="20" unbalanced="0"/>
    <cacheHierarchy uniqueName="[Analytics_mindset_case_studies_IntegrateCo_2015payroll].[Work_Comp]" caption="Work_Comp" attribute="1" defaultMemberUniqueName="[Analytics_mindset_case_studies_IntegrateCo_2015payroll].[Work_Comp].[All]" allUniqueName="[Analytics_mindset_case_studies_IntegrateCo_2015payroll].[Work_Comp].[All]" dimensionUniqueName="[Analytics_mindset_case_studies_IntegrateCo_2015payroll]" displayFolder="" count="0" memberValueDatatype="20" unbalanced="0"/>
    <cacheHierarchy uniqueName="[Analytics_mindset_case_studies_IntegrateCo_2015payroll].[Emp_Name]" caption="Emp_Name" attribute="1" defaultMemberUniqueName="[Analytics_mindset_case_studies_IntegrateCo_2015payroll].[Emp_Name].[All]" allUniqueName="[Analytics_mindset_case_studies_IntegrateCo_2015payroll].[Emp_Name].[All]" dimensionUniqueName="[Analytics_mindset_case_studies_IntegrateCo_2015payroll]" displayFolder="" count="0" memberValueDatatype="130" unbalanced="0"/>
    <cacheHierarchy uniqueName="[Analytics_mindset_case_studies_IntegrateCo_2015payroll].[Gross_Wages]" caption="Gross_Wages" attribute="1" defaultMemberUniqueName="[Analytics_mindset_case_studies_IntegrateCo_2015payroll].[Gross_Wages].[All]" allUniqueName="[Analytics_mindset_case_studies_IntegrateCo_2015payroll].[Gross_Wages].[All]" dimensionUniqueName="[Analytics_mindset_case_studies_IntegrateCo_2015payroll]" displayFolder="" count="0" memberValueDatatype="20" unbalanced="0"/>
    <cacheHierarchy uniqueName="[Analytics_mindset_case_studies_IntegrateCo_2015payroll].[Job_Code]" caption="Job_Code" attribute="1" defaultMemberUniqueName="[Analytics_mindset_case_studies_IntegrateCo_2015payroll].[Job_Code].[All]" allUniqueName="[Analytics_mindset_case_studies_IntegrateCo_2015payroll].[Job_Code].[All]" dimensionUniqueName="[Analytics_mindset_case_studies_IntegrateCo_2015payroll]" displayFolder="" count="0" memberValueDatatype="130" unbalanced="0"/>
    <cacheHierarchy uniqueName="[Analytics_mindset_case_studies_IntegrateCo_2015payroll].[Job_description]" caption="Job_description" attribute="1" defaultMemberUniqueName="[Analytics_mindset_case_studies_IntegrateCo_2015payroll].[Job_description].[All]" allUniqueName="[Analytics_mindset_case_studies_IntegrateCo_2015payroll].[Job_description].[All]" dimensionUniqueName="[Analytics_mindset_case_studies_IntegrateCo_2015payroll]" displayFolder="" count="0" memberValueDatatype="130" unbalanced="0"/>
    <cacheHierarchy uniqueName="[Analytics_mindset_case_studies_IntegrateCo_2015payroll].[Pay_Date (Month)]" caption="Pay_Date (Month)" attribute="1" defaultMemberUniqueName="[Analytics_mindset_case_studies_IntegrateCo_2015payroll].[Pay_Date (Month)].[All]" allUniqueName="[Analytics_mindset_case_studies_IntegrateCo_2015payroll].[Pay_Date (Month)].[All]" dimensionUniqueName="[Analytics_mindset_case_studies_IntegrateCo_2015payroll]" displayFolder="" count="0" memberValueDatatype="130" unbalanced="0"/>
    <cacheHierarchy uniqueName="[Analytics_mindset_case_studies_IntegrateCo_2015payroll].[Pay_Date (Month Index)]" caption="Pay_Date (Month Index)" attribute="1" defaultMemberUniqueName="[Analytics_mindset_case_studies_IntegrateCo_2015payroll].[Pay_Date (Month Index)].[All]" allUniqueName="[Analytics_mindset_case_studies_IntegrateCo_2015payroll].[Pay_Date (Month Index)].[All]" dimensionUniqueName="[Analytics_mindset_case_studies_IntegrateCo_2015payroll]" displayFolder="" count="0" memberValueDatatype="20" unbalanced="0" hidden="1"/>
    <cacheHierarchy uniqueName="[Measures].[__XL_Count _2015_2016_append_]" caption="__XL_Count _2015_2016_append_" measure="1" displayFolder="" measureGroup="_2015_2016_append_" count="0" hidden="1"/>
    <cacheHierarchy uniqueName="[Measures].[__XL_Count Analytics_mindset_case_studies_IntegrateCo_2015payroll]" caption="__XL_Count Analytics_mindset_case_studies_IntegrateCo_2015payroll" measure="1" displayFolder="" measureGroup="Analytics_mindset_case_studies_IntegrateCo_2015payroll" count="0" hidden="1"/>
    <cacheHierarchy uniqueName="[Measures].[__No measures defined]" caption="__No measures defined" measure="1" displayFolder="" count="0" hidden="1"/>
    <cacheHierarchy uniqueName="[Measures].[Count of Emp_Name]" caption="Count of Emp_Name" measure="1" displayFolder="" measureGroup="_2015_2016_append_" count="0" hidden="1">
      <extLst>
        <ext xmlns:x15="http://schemas.microsoft.com/office/spreadsheetml/2010/11/main" uri="{B97F6D7D-B522-45F9-BDA1-12C45D357490}">
          <x15:cacheHierarchy aggregatedColumn="2"/>
        </ext>
      </extLst>
    </cacheHierarchy>
    <cacheHierarchy uniqueName="[Measures].[Sum of Gross_Wages]" caption="Sum of Gross_Wages" measure="1" displayFolder="" measureGroup="_2015_2016_append_" count="0" oneField="1" hidden="1">
      <fieldsUsage count="1">
        <fieldUsage x="2"/>
      </fieldsUsage>
      <extLst>
        <ext xmlns:x15="http://schemas.microsoft.com/office/spreadsheetml/2010/11/main" uri="{B97F6D7D-B522-45F9-BDA1-12C45D357490}">
          <x15:cacheHierarchy aggregatedColumn="5"/>
        </ext>
      </extLst>
    </cacheHierarchy>
    <cacheHierarchy uniqueName="[Measures].[Average of Gross_Wages]" caption="Average of Gross_Wages" measure="1" displayFolder="" measureGroup="_2015_2016_append_" count="0" hidden="1">
      <extLst>
        <ext xmlns:x15="http://schemas.microsoft.com/office/spreadsheetml/2010/11/main" uri="{B97F6D7D-B522-45F9-BDA1-12C45D357490}">
          <x15:cacheHierarchy aggregatedColumn="5"/>
        </ext>
      </extLst>
    </cacheHierarchy>
    <cacheHierarchy uniqueName="[Measures].[Sum of OT_Hrs]" caption="Sum of OT_Hrs" measure="1" displayFolder="" measureGroup="_2015_2016_append_" count="0" hidden="1">
      <extLst>
        <ext xmlns:x15="http://schemas.microsoft.com/office/spreadsheetml/2010/11/main" uri="{B97F6D7D-B522-45F9-BDA1-12C45D357490}">
          <x15:cacheHierarchy aggregatedColumn="4"/>
        </ext>
      </extLst>
    </cacheHierarchy>
    <cacheHierarchy uniqueName="[Measures].[Sum of Reg_Hrs]" caption="Sum of Reg_Hrs" measure="1" displayFolder="" measureGroup="_2015_2016_append_" count="0" hidden="1">
      <extLst>
        <ext xmlns:x15="http://schemas.microsoft.com/office/spreadsheetml/2010/11/main" uri="{B97F6D7D-B522-45F9-BDA1-12C45D357490}">
          <x15:cacheHierarchy aggregatedColumn="3"/>
        </ext>
      </extLst>
    </cacheHierarchy>
    <cacheHierarchy uniqueName="[Measures].[Sum of Fica_Medc]" caption="Sum of Fica_Medc" measure="1" displayFolder="" measureGroup="_2015_2016_append_" count="0" hidden="1">
      <extLst>
        <ext xmlns:x15="http://schemas.microsoft.com/office/spreadsheetml/2010/11/main" uri="{B97F6D7D-B522-45F9-BDA1-12C45D357490}">
          <x15:cacheHierarchy aggregatedColumn="6"/>
        </ext>
      </extLst>
    </cacheHierarchy>
    <cacheHierarchy uniqueName="[Measures].[Sum of Futa]" caption="Sum of Futa" measure="1" displayFolder="" measureGroup="_2015_2016_append_" count="0" hidden="1">
      <extLst>
        <ext xmlns:x15="http://schemas.microsoft.com/office/spreadsheetml/2010/11/main" uri="{B97F6D7D-B522-45F9-BDA1-12C45D357490}">
          <x15:cacheHierarchy aggregatedColumn="7"/>
        </ext>
      </extLst>
    </cacheHierarchy>
    <cacheHierarchy uniqueName="[Measures].[Sum of Suta]" caption="Sum of Suta" measure="1" displayFolder="" measureGroup="_2015_2016_append_" count="0" hidden="1">
      <extLst>
        <ext xmlns:x15="http://schemas.microsoft.com/office/spreadsheetml/2010/11/main" uri="{B97F6D7D-B522-45F9-BDA1-12C45D357490}">
          <x15:cacheHierarchy aggregatedColumn="8"/>
        </ext>
      </extLst>
    </cacheHierarchy>
    <cacheHierarchy uniqueName="[Measures].[Sum of Work_Comp]" caption="Sum of Work_Comp" measure="1" displayFolder="" measureGroup="_2015_2016_append_" count="0" hidden="1">
      <extLst>
        <ext xmlns:x15="http://schemas.microsoft.com/office/spreadsheetml/2010/11/main" uri="{B97F6D7D-B522-45F9-BDA1-12C45D357490}">
          <x15:cacheHierarchy aggregatedColumn="9"/>
        </ext>
      </extLst>
    </cacheHierarchy>
    <cacheHierarchy uniqueName="[Measures].[Sum of Total_Hours]" caption="Sum of Total_Hours" measure="1" displayFolder="" measureGroup="_2015_2016_append_" count="0" hidden="1">
      <extLst>
        <ext xmlns:x15="http://schemas.microsoft.com/office/spreadsheetml/2010/11/main" uri="{B97F6D7D-B522-45F9-BDA1-12C45D357490}">
          <x15:cacheHierarchy aggregatedColumn="15"/>
        </ext>
      </extLst>
    </cacheHierarchy>
    <cacheHierarchy uniqueName="[Measures].[Sum of OT_Pay 2]" caption="Sum of OT_Pay 2" measure="1" displayFolder="" measureGroup="Analytics_mindset_case_studies_IntegrateCo_2015payroll" count="0" hidden="1">
      <extLst>
        <ext xmlns:x15="http://schemas.microsoft.com/office/spreadsheetml/2010/11/main" uri="{B97F6D7D-B522-45F9-BDA1-12C45D357490}">
          <x15:cacheHierarchy aggregatedColumn="26"/>
        </ext>
      </extLst>
    </cacheHierarchy>
    <cacheHierarchy uniqueName="[Measures].[Sum of OT_Hrs 2]" caption="Sum of OT_Hrs 2" measure="1" displayFolder="" measureGroup="Analytics_mindset_case_studies_IntegrateCo_2015payroll" count="0" hidden="1">
      <extLst>
        <ext xmlns:x15="http://schemas.microsoft.com/office/spreadsheetml/2010/11/main" uri="{B97F6D7D-B522-45F9-BDA1-12C45D357490}">
          <x15:cacheHierarchy aggregatedColumn="24"/>
        </ext>
      </extLst>
    </cacheHierarchy>
    <cacheHierarchy uniqueName="[Measures].[Sum of Emp_No]" caption="Sum of Emp_No" measure="1" displayFolder="" measureGroup="_2015_2016_append_" count="0" hidden="1">
      <extLst>
        <ext xmlns:x15="http://schemas.microsoft.com/office/spreadsheetml/2010/11/main" uri="{B97F6D7D-B522-45F9-BDA1-12C45D357490}">
          <x15:cacheHierarchy aggregatedColumn="0"/>
        </ext>
      </extLst>
    </cacheHierarchy>
    <cacheHierarchy uniqueName="[Measures].[Count of Emp_No]" caption="Count of Emp_No" measure="1" displayFolder="" measureGroup="_2015_2016_append_" count="0" hidden="1">
      <extLst>
        <ext xmlns:x15="http://schemas.microsoft.com/office/spreadsheetml/2010/11/main" uri="{B97F6D7D-B522-45F9-BDA1-12C45D357490}">
          <x15:cacheHierarchy aggregatedColumn="0"/>
        </ext>
      </extLst>
    </cacheHierarchy>
    <cacheHierarchy uniqueName="[Measures].[Sum of transaction count]" caption="Sum of transaction count" measure="1" displayFolder="" measureGroup="_2015_2016_append_" count="0" hidden="1">
      <extLst>
        <ext xmlns:x15="http://schemas.microsoft.com/office/spreadsheetml/2010/11/main" uri="{B97F6D7D-B522-45F9-BDA1-12C45D357490}">
          <x15:cacheHierarchy aggregatedColumn="16"/>
        </ext>
      </extLst>
    </cacheHierarchy>
    <cacheHierarchy uniqueName="[Measures].[Sum of Reg_Hrs 2]" caption="Sum of Reg_Hrs 2" measure="1" displayFolder="" measureGroup="Analytics_mindset_case_studies_IntegrateCo_2015payroll" count="0" hidden="1">
      <extLst>
        <ext xmlns:x15="http://schemas.microsoft.com/office/spreadsheetml/2010/11/main" uri="{B97F6D7D-B522-45F9-BDA1-12C45D357490}">
          <x15:cacheHierarchy aggregatedColumn="23"/>
        </ext>
      </extLst>
    </cacheHierarchy>
    <cacheHierarchy uniqueName="[Measures].[Sum of Gross_Wages 2]" caption="Sum of Gross_Wages 2" measure="1" displayFolder="" measureGroup="Analytics_mindset_case_studies_IntegrateCo_2015payroll" count="0" hidden="1">
      <extLst>
        <ext xmlns:x15="http://schemas.microsoft.com/office/spreadsheetml/2010/11/main" uri="{B97F6D7D-B522-45F9-BDA1-12C45D357490}">
          <x15:cacheHierarchy aggregatedColumn="32"/>
        </ext>
      </extLst>
    </cacheHierarchy>
  </cacheHierarchies>
  <kpis count="0"/>
  <dimensions count="3">
    <dimension name="_2015_2016_append_" uniqueName="[_2015_2016_append_]" caption="_2015_2016_append_"/>
    <dimension name="Analytics_mindset_case_studies_IntegrateCo_2015payroll" uniqueName="[Analytics_mindset_case_studies_IntegrateCo_2015payroll]" caption="Analytics_mindset_case_studies_IntegrateCo_2015payroll"/>
    <dimension measure="1" name="Measures" uniqueName="[Measures]" caption="Measures"/>
  </dimensions>
  <measureGroups count="2">
    <measureGroup name="_2015_2016_append_" caption="_2015_2016_append_"/>
    <measureGroup name="Analytics_mindset_case_studies_IntegrateCo_2015payroll" caption="Analytics_mindset_case_studies_IntegrateCo_2015payroll"/>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yi Zhong" refreshedDate="46118.645735416663" backgroundQuery="1" createdVersion="8" refreshedVersion="8" minRefreshableVersion="3" recordCount="0" supportSubquery="1" supportAdvancedDrill="1" xr:uid="{D6032240-D9D6-4977-BF4D-E2271075DCA0}">
  <cacheSource type="external" connectionId="8"/>
  <cacheFields count="2">
    <cacheField name="[_2015_2016_append_].[YEAR].[YEAR]" caption="YEAR" numFmtId="0" hierarchy="10" level="1">
      <sharedItems containsSemiMixedTypes="0" containsString="0" containsNumber="1" containsInteger="1" minValue="2015" maxValue="2016" count="2">
        <n v="2015"/>
        <n v="2016"/>
      </sharedItems>
      <extLst>
        <ext xmlns:x15="http://schemas.microsoft.com/office/spreadsheetml/2010/11/main" uri="{4F2E5C28-24EA-4eb8-9CBF-B6C8F9C3D259}">
          <x15:cachedUniqueNames>
            <x15:cachedUniqueName index="0" name="[_2015_2016_append_].[YEAR].&amp;[2015]"/>
            <x15:cachedUniqueName index="1" name="[_2015_2016_append_].[YEAR].&amp;[2016]"/>
          </x15:cachedUniqueNames>
        </ext>
      </extLst>
    </cacheField>
    <cacheField name="[Measures].[Sum of Gross_Wages]" caption="Sum of Gross_Wages" numFmtId="0" hierarchy="41" level="32767"/>
  </cacheFields>
  <cacheHierarchies count="57">
    <cacheHierarchy uniqueName="[_2015_2016_append_].[Emp_No]" caption="Emp_No" attribute="1" defaultMemberUniqueName="[_2015_2016_append_].[Emp_No].[All]" allUniqueName="[_2015_2016_append_].[Emp_No].[All]" dimensionUniqueName="[_2015_2016_append_]" displayFolder="" count="0" memberValueDatatype="20" unbalanced="0"/>
    <cacheHierarchy uniqueName="[_2015_2016_append_].[Job]" caption="Job" attribute="1" defaultMemberUniqueName="[_2015_2016_append_].[Job].[All]" allUniqueName="[_2015_2016_append_].[Job].[All]" dimensionUniqueName="[_2015_2016_append_]" displayFolder="" count="0" memberValueDatatype="130" unbalanced="0"/>
    <cacheHierarchy uniqueName="[_2015_2016_append_].[Emp_Name]" caption="Emp_Name" attribute="1" defaultMemberUniqueName="[_2015_2016_append_].[Emp_Name].[All]" allUniqueName="[_2015_2016_append_].[Emp_Name].[All]" dimensionUniqueName="[_2015_2016_append_]" displayFolder="" count="0" memberValueDatatype="130" unbalanced="0"/>
    <cacheHierarchy uniqueName="[_2015_2016_append_].[Reg_Hrs]" caption="Reg_Hrs" attribute="1" defaultMemberUniqueName="[_2015_2016_append_].[Reg_Hrs].[All]" allUniqueName="[_2015_2016_append_].[Reg_Hrs].[All]" dimensionUniqueName="[_2015_2016_append_]" displayFolder="" count="0" memberValueDatatype="20" unbalanced="0"/>
    <cacheHierarchy uniqueName="[_2015_2016_append_].[OT_Hrs]" caption="OT_Hrs" attribute="1" defaultMemberUniqueName="[_2015_2016_append_].[OT_Hrs].[All]" allUniqueName="[_2015_2016_append_].[OT_Hrs].[All]" dimensionUniqueName="[_2015_2016_append_]" displayFolder="" count="0" memberValueDatatype="20" unbalanced="0"/>
    <cacheHierarchy uniqueName="[_2015_2016_append_].[Gross_Wages]" caption="Gross_Wages" attribute="1" defaultMemberUniqueName="[_2015_2016_append_].[Gross_Wages].[All]" allUniqueName="[_2015_2016_append_].[Gross_Wages].[All]" dimensionUniqueName="[_2015_2016_append_]" displayFolder="" count="0" memberValueDatatype="20" unbalanced="0"/>
    <cacheHierarchy uniqueName="[_2015_2016_append_].[Fica_Medc]" caption="Fica_Medc" attribute="1" defaultMemberUniqueName="[_2015_2016_append_].[Fica_Medc].[All]" allUniqueName="[_2015_2016_append_].[Fica_Medc].[All]" dimensionUniqueName="[_2015_2016_append_]" displayFolder="" count="0" memberValueDatatype="20" unbalanced="0"/>
    <cacheHierarchy uniqueName="[_2015_2016_append_].[Futa]" caption="Futa" attribute="1" defaultMemberUniqueName="[_2015_2016_append_].[Futa].[All]" allUniqueName="[_2015_2016_append_].[Futa].[All]" dimensionUniqueName="[_2015_2016_append_]" displayFolder="" count="0" memberValueDatatype="20" unbalanced="0"/>
    <cacheHierarchy uniqueName="[_2015_2016_append_].[Suta]" caption="Suta" attribute="1" defaultMemberUniqueName="[_2015_2016_append_].[Suta].[All]" allUniqueName="[_2015_2016_append_].[Suta].[All]" dimensionUniqueName="[_2015_2016_append_]" displayFolder="" count="0" memberValueDatatype="20" unbalanced="0"/>
    <cacheHierarchy uniqueName="[_2015_2016_append_].[Work_Comp]" caption="Work_Comp" attribute="1" defaultMemberUniqueName="[_2015_2016_append_].[Work_Comp].[All]" allUniqueName="[_2015_2016_append_].[Work_Comp].[All]" dimensionUniqueName="[_2015_2016_append_]" displayFolder="" count="0" memberValueDatatype="20" unbalanced="0"/>
    <cacheHierarchy uniqueName="[_2015_2016_append_].[YEAR]" caption="YEAR" attribute="1" defaultMemberUniqueName="[_2015_2016_append_].[YEAR].[All]" allUniqueName="[_2015_2016_append_].[YEAR].[All]" dimensionUniqueName="[_2015_2016_append_]" displayFolder="" count="2" memberValueDatatype="20" unbalanced="0">
      <fieldsUsage count="2">
        <fieldUsage x="-1"/>
        <fieldUsage x="0"/>
      </fieldsUsage>
    </cacheHierarchy>
    <cacheHierarchy uniqueName="[_2015_2016_append_].[Job_code]" caption="Job_code" attribute="1" defaultMemberUniqueName="[_2015_2016_append_].[Job_code].[All]" allUniqueName="[_2015_2016_append_].[Job_code].[All]" dimensionUniqueName="[_2015_2016_append_]" displayFolder="" count="0" memberValueDatatype="130" unbalanced="0"/>
    <cacheHierarchy uniqueName="[_2015_2016_append_].[Job_description]" caption="Job_description" attribute="1" defaultMemberUniqueName="[_2015_2016_append_].[Job_description].[All]" allUniqueName="[_2015_2016_append_].[Job_description].[All]" dimensionUniqueName="[_2015_2016_append_]" displayFolder="" count="0" memberValueDatatype="130" unbalanced="0"/>
    <cacheHierarchy uniqueName="[_2015_2016_append_].[Department]" caption="Department" attribute="1" defaultMemberUniqueName="[_2015_2016_append_].[Department].[All]" allUniqueName="[_2015_2016_append_].[Department].[All]" dimensionUniqueName="[_2015_2016_append_]" displayFolder="" count="0" memberValueDatatype="130" unbalanced="0"/>
    <cacheHierarchy uniqueName="[_2015_2016_append_].[Location]" caption="Location" attribute="1" defaultMemberUniqueName="[_2015_2016_append_].[Location].[All]" allUniqueName="[_2015_2016_append_].[Location].[All]" dimensionUniqueName="[_2015_2016_append_]" displayFolder="" count="0" memberValueDatatype="130" unbalanced="0"/>
    <cacheHierarchy uniqueName="[_2015_2016_append_].[Total_Hours]" caption="Total_Hours" attribute="1" defaultMemberUniqueName="[_2015_2016_append_].[Total_Hours].[All]" allUniqueName="[_2015_2016_append_].[Total_Hours].[All]" dimensionUniqueName="[_2015_2016_append_]" displayFolder="" count="0" memberValueDatatype="20" unbalanced="0"/>
    <cacheHierarchy uniqueName="[_2015_2016_append_].[transaction count]" caption="transaction count" attribute="1" defaultMemberUniqueName="[_2015_2016_append_].[transaction count].[All]" allUniqueName="[_2015_2016_append_].[transaction count].[All]" dimensionUniqueName="[_2015_2016_append_]" displayFolder="" count="0" memberValueDatatype="20" unbalanced="0"/>
    <cacheHierarchy uniqueName="[Analytics_mindset_case_studies_IntegrateCo_2015payroll].[Pay_Date]" caption="Pay_Date" attribute="1" time="1" defaultMemberUniqueName="[Analytics_mindset_case_studies_IntegrateCo_2015payroll].[Pay_Date].[All]" allUniqueName="[Analytics_mindset_case_studies_IntegrateCo_2015payroll].[Pay_Date].[All]" dimensionUniqueName="[Analytics_mindset_case_studies_IntegrateCo_2015payroll]" displayFolder="" count="0" memberValueDatatype="7" unbalanced="0"/>
    <cacheHierarchy uniqueName="[Analytics_mindset_case_studies_IntegrateCo_2015payroll].[Payroll_ID]" caption="Payroll_ID" attribute="1" defaultMemberUniqueName="[Analytics_mindset_case_studies_IntegrateCo_2015payroll].[Payroll_ID].[All]" allUniqueName="[Analytics_mindset_case_studies_IntegrateCo_2015payroll].[Payroll_ID].[All]" dimensionUniqueName="[Analytics_mindset_case_studies_IntegrateCo_2015payroll]" displayFolder="" count="0" memberValueDatatype="20" unbalanced="0"/>
    <cacheHierarchy uniqueName="[Analytics_mindset_case_studies_IntegrateCo_2015payroll].[Emp_No]" caption="Emp_No" attribute="1" defaultMemberUniqueName="[Analytics_mindset_case_studies_IntegrateCo_2015payroll].[Emp_No].[All]" allUniqueName="[Analytics_mindset_case_studies_IntegrateCo_2015payroll].[Emp_No].[All]" dimensionUniqueName="[Analytics_mindset_case_studies_IntegrateCo_2015payroll]" displayFolder="" count="0" memberValueDatatype="20" unbalanced="0"/>
    <cacheHierarchy uniqueName="[Analytics_mindset_case_studies_IntegrateCo_2015payroll].[Home_Div]" caption="Home_Div" attribute="1" defaultMemberUniqueName="[Analytics_mindset_case_studies_IntegrateCo_2015payroll].[Home_Div].[All]" allUniqueName="[Analytics_mindset_case_studies_IntegrateCo_2015payroll].[Home_Div].[All]" dimensionUniqueName="[Analytics_mindset_case_studies_IntegrateCo_2015payroll]" displayFolder="" count="0" memberValueDatatype="20" unbalanced="0"/>
    <cacheHierarchy uniqueName="[Analytics_mindset_case_studies_IntegrateCo_2015payroll].[Work_Div]" caption="Work_Div" attribute="1" defaultMemberUniqueName="[Analytics_mindset_case_studies_IntegrateCo_2015payroll].[Work_Div].[All]" allUniqueName="[Analytics_mindset_case_studies_IntegrateCo_2015payroll].[Work_Div].[All]" dimensionUniqueName="[Analytics_mindset_case_studies_IntegrateCo_2015payroll]" displayFolder="" count="0" memberValueDatatype="20" unbalanced="0"/>
    <cacheHierarchy uniqueName="[Analytics_mindset_case_studies_IntegrateCo_2015payroll].[Job]" caption="Job" attribute="1" defaultMemberUniqueName="[Analytics_mindset_case_studies_IntegrateCo_2015payroll].[Job].[All]" allUniqueName="[Analytics_mindset_case_studies_IntegrateCo_2015payroll].[Job].[All]" dimensionUniqueName="[Analytics_mindset_case_studies_IntegrateCo_2015payroll]" displayFolder="" count="0" memberValueDatatype="130" unbalanced="0"/>
    <cacheHierarchy uniqueName="[Analytics_mindset_case_studies_IntegrateCo_2015payroll].[Reg_Hrs]" caption="Reg_Hrs" attribute="1" defaultMemberUniqueName="[Analytics_mindset_case_studies_IntegrateCo_2015payroll].[Reg_Hrs].[All]" allUniqueName="[Analytics_mindset_case_studies_IntegrateCo_2015payroll].[Reg_Hrs].[All]" dimensionUniqueName="[Analytics_mindset_case_studies_IntegrateCo_2015payroll]" displayFolder="" count="0" memberValueDatatype="20" unbalanced="0"/>
    <cacheHierarchy uniqueName="[Analytics_mindset_case_studies_IntegrateCo_2015payroll].[OT_Hrs]" caption="OT_Hrs" attribute="1" defaultMemberUniqueName="[Analytics_mindset_case_studies_IntegrateCo_2015payroll].[OT_Hrs].[All]" allUniqueName="[Analytics_mindset_case_studies_IntegrateCo_2015payroll].[OT_Hrs].[All]" dimensionUniqueName="[Analytics_mindset_case_studies_IntegrateCo_2015payroll]" displayFolder="" count="0" memberValueDatatype="20" unbalanced="0"/>
    <cacheHierarchy uniqueName="[Analytics_mindset_case_studies_IntegrateCo_2015payroll].[Reg_Pay]" caption="Reg_Pay" attribute="1" defaultMemberUniqueName="[Analytics_mindset_case_studies_IntegrateCo_2015payroll].[Reg_Pay].[All]" allUniqueName="[Analytics_mindset_case_studies_IntegrateCo_2015payroll].[Reg_Pay].[All]" dimensionUniqueName="[Analytics_mindset_case_studies_IntegrateCo_2015payroll]" displayFolder="" count="0" memberValueDatatype="20" unbalanced="0"/>
    <cacheHierarchy uniqueName="[Analytics_mindset_case_studies_IntegrateCo_2015payroll].[OT_Pay]" caption="OT_Pay" attribute="1" defaultMemberUniqueName="[Analytics_mindset_case_studies_IntegrateCo_2015payroll].[OT_Pay].[All]" allUniqueName="[Analytics_mindset_case_studies_IntegrateCo_2015payroll].[OT_Pay].[All]" dimensionUniqueName="[Analytics_mindset_case_studies_IntegrateCo_2015payroll]" displayFolder="" count="0" memberValueDatatype="20" unbalanced="0"/>
    <cacheHierarchy uniqueName="[Analytics_mindset_case_studies_IntegrateCo_2015payroll].[Futa]" caption="Futa" attribute="1" defaultMemberUniqueName="[Analytics_mindset_case_studies_IntegrateCo_2015payroll].[Futa].[All]" allUniqueName="[Analytics_mindset_case_studies_IntegrateCo_2015payroll].[Futa].[All]" dimensionUniqueName="[Analytics_mindset_case_studies_IntegrateCo_2015payroll]" displayFolder="" count="0" memberValueDatatype="20" unbalanced="0"/>
    <cacheHierarchy uniqueName="[Analytics_mindset_case_studies_IntegrateCo_2015payroll].[Suta]" caption="Suta" attribute="1" defaultMemberUniqueName="[Analytics_mindset_case_studies_IntegrateCo_2015payroll].[Suta].[All]" allUniqueName="[Analytics_mindset_case_studies_IntegrateCo_2015payroll].[Suta].[All]" dimensionUniqueName="[Analytics_mindset_case_studies_IntegrateCo_2015payroll]" displayFolder="" count="0" memberValueDatatype="20" unbalanced="0"/>
    <cacheHierarchy uniqueName="[Analytics_mindset_case_studies_IntegrateCo_2015payroll].[Fica_Medc]" caption="Fica_Medc" attribute="1" defaultMemberUniqueName="[Analytics_mindset_case_studies_IntegrateCo_2015payroll].[Fica_Medc].[All]" allUniqueName="[Analytics_mindset_case_studies_IntegrateCo_2015payroll].[Fica_Medc].[All]" dimensionUniqueName="[Analytics_mindset_case_studies_IntegrateCo_2015payroll]" displayFolder="" count="0" memberValueDatatype="20" unbalanced="0"/>
    <cacheHierarchy uniqueName="[Analytics_mindset_case_studies_IntegrateCo_2015payroll].[Work_Comp]" caption="Work_Comp" attribute="1" defaultMemberUniqueName="[Analytics_mindset_case_studies_IntegrateCo_2015payroll].[Work_Comp].[All]" allUniqueName="[Analytics_mindset_case_studies_IntegrateCo_2015payroll].[Work_Comp].[All]" dimensionUniqueName="[Analytics_mindset_case_studies_IntegrateCo_2015payroll]" displayFolder="" count="0" memberValueDatatype="20" unbalanced="0"/>
    <cacheHierarchy uniqueName="[Analytics_mindset_case_studies_IntegrateCo_2015payroll].[Emp_Name]" caption="Emp_Name" attribute="1" defaultMemberUniqueName="[Analytics_mindset_case_studies_IntegrateCo_2015payroll].[Emp_Name].[All]" allUniqueName="[Analytics_mindset_case_studies_IntegrateCo_2015payroll].[Emp_Name].[All]" dimensionUniqueName="[Analytics_mindset_case_studies_IntegrateCo_2015payroll]" displayFolder="" count="0" memberValueDatatype="130" unbalanced="0"/>
    <cacheHierarchy uniqueName="[Analytics_mindset_case_studies_IntegrateCo_2015payroll].[Gross_Wages]" caption="Gross_Wages" attribute="1" defaultMemberUniqueName="[Analytics_mindset_case_studies_IntegrateCo_2015payroll].[Gross_Wages].[All]" allUniqueName="[Analytics_mindset_case_studies_IntegrateCo_2015payroll].[Gross_Wages].[All]" dimensionUniqueName="[Analytics_mindset_case_studies_IntegrateCo_2015payroll]" displayFolder="" count="0" memberValueDatatype="20" unbalanced="0"/>
    <cacheHierarchy uniqueName="[Analytics_mindset_case_studies_IntegrateCo_2015payroll].[Job_Code]" caption="Job_Code" attribute="1" defaultMemberUniqueName="[Analytics_mindset_case_studies_IntegrateCo_2015payroll].[Job_Code].[All]" allUniqueName="[Analytics_mindset_case_studies_IntegrateCo_2015payroll].[Job_Code].[All]" dimensionUniqueName="[Analytics_mindset_case_studies_IntegrateCo_2015payroll]" displayFolder="" count="0" memberValueDatatype="130" unbalanced="0"/>
    <cacheHierarchy uniqueName="[Analytics_mindset_case_studies_IntegrateCo_2015payroll].[Job_description]" caption="Job_description" attribute="1" defaultMemberUniqueName="[Analytics_mindset_case_studies_IntegrateCo_2015payroll].[Job_description].[All]" allUniqueName="[Analytics_mindset_case_studies_IntegrateCo_2015payroll].[Job_description].[All]" dimensionUniqueName="[Analytics_mindset_case_studies_IntegrateCo_2015payroll]" displayFolder="" count="0" memberValueDatatype="130" unbalanced="0"/>
    <cacheHierarchy uniqueName="[Analytics_mindset_case_studies_IntegrateCo_2015payroll].[Pay_Date (Month)]" caption="Pay_Date (Month)" attribute="1" defaultMemberUniqueName="[Analytics_mindset_case_studies_IntegrateCo_2015payroll].[Pay_Date (Month)].[All]" allUniqueName="[Analytics_mindset_case_studies_IntegrateCo_2015payroll].[Pay_Date (Month)].[All]" dimensionUniqueName="[Analytics_mindset_case_studies_IntegrateCo_2015payroll]" displayFolder="" count="0" memberValueDatatype="130" unbalanced="0"/>
    <cacheHierarchy uniqueName="[Analytics_mindset_case_studies_IntegrateCo_2015payroll].[Pay_Date (Month Index)]" caption="Pay_Date (Month Index)" attribute="1" defaultMemberUniqueName="[Analytics_mindset_case_studies_IntegrateCo_2015payroll].[Pay_Date (Month Index)].[All]" allUniqueName="[Analytics_mindset_case_studies_IntegrateCo_2015payroll].[Pay_Date (Month Index)].[All]" dimensionUniqueName="[Analytics_mindset_case_studies_IntegrateCo_2015payroll]" displayFolder="" count="0" memberValueDatatype="20" unbalanced="0" hidden="1"/>
    <cacheHierarchy uniqueName="[Measures].[__XL_Count _2015_2016_append_]" caption="__XL_Count _2015_2016_append_" measure="1" displayFolder="" measureGroup="_2015_2016_append_" count="0" hidden="1"/>
    <cacheHierarchy uniqueName="[Measures].[__XL_Count Analytics_mindset_case_studies_IntegrateCo_2015payroll]" caption="__XL_Count Analytics_mindset_case_studies_IntegrateCo_2015payroll" measure="1" displayFolder="" measureGroup="Analytics_mindset_case_studies_IntegrateCo_2015payroll" count="0" hidden="1"/>
    <cacheHierarchy uniqueName="[Measures].[__No measures defined]" caption="__No measures defined" measure="1" displayFolder="" count="0" hidden="1"/>
    <cacheHierarchy uniqueName="[Measures].[Count of Emp_Name]" caption="Count of Emp_Name" measure="1" displayFolder="" measureGroup="_2015_2016_append_" count="0" hidden="1">
      <extLst>
        <ext xmlns:x15="http://schemas.microsoft.com/office/spreadsheetml/2010/11/main" uri="{B97F6D7D-B522-45F9-BDA1-12C45D357490}">
          <x15:cacheHierarchy aggregatedColumn="2"/>
        </ext>
      </extLst>
    </cacheHierarchy>
    <cacheHierarchy uniqueName="[Measures].[Sum of Gross_Wages]" caption="Sum of Gross_Wages" measure="1" displayFolder="" measureGroup="_2015_2016_append_" count="0" oneField="1" hidden="1">
      <fieldsUsage count="1">
        <fieldUsage x="1"/>
      </fieldsUsage>
      <extLst>
        <ext xmlns:x15="http://schemas.microsoft.com/office/spreadsheetml/2010/11/main" uri="{B97F6D7D-B522-45F9-BDA1-12C45D357490}">
          <x15:cacheHierarchy aggregatedColumn="5"/>
        </ext>
      </extLst>
    </cacheHierarchy>
    <cacheHierarchy uniqueName="[Measures].[Average of Gross_Wages]" caption="Average of Gross_Wages" measure="1" displayFolder="" measureGroup="_2015_2016_append_" count="0" hidden="1">
      <extLst>
        <ext xmlns:x15="http://schemas.microsoft.com/office/spreadsheetml/2010/11/main" uri="{B97F6D7D-B522-45F9-BDA1-12C45D357490}">
          <x15:cacheHierarchy aggregatedColumn="5"/>
        </ext>
      </extLst>
    </cacheHierarchy>
    <cacheHierarchy uniqueName="[Measures].[Sum of OT_Hrs]" caption="Sum of OT_Hrs" measure="1" displayFolder="" measureGroup="_2015_2016_append_" count="0" hidden="1">
      <extLst>
        <ext xmlns:x15="http://schemas.microsoft.com/office/spreadsheetml/2010/11/main" uri="{B97F6D7D-B522-45F9-BDA1-12C45D357490}">
          <x15:cacheHierarchy aggregatedColumn="4"/>
        </ext>
      </extLst>
    </cacheHierarchy>
    <cacheHierarchy uniqueName="[Measures].[Sum of Reg_Hrs]" caption="Sum of Reg_Hrs" measure="1" displayFolder="" measureGroup="_2015_2016_append_" count="0" hidden="1">
      <extLst>
        <ext xmlns:x15="http://schemas.microsoft.com/office/spreadsheetml/2010/11/main" uri="{B97F6D7D-B522-45F9-BDA1-12C45D357490}">
          <x15:cacheHierarchy aggregatedColumn="3"/>
        </ext>
      </extLst>
    </cacheHierarchy>
    <cacheHierarchy uniqueName="[Measures].[Sum of Fica_Medc]" caption="Sum of Fica_Medc" measure="1" displayFolder="" measureGroup="_2015_2016_append_" count="0" hidden="1">
      <extLst>
        <ext xmlns:x15="http://schemas.microsoft.com/office/spreadsheetml/2010/11/main" uri="{B97F6D7D-B522-45F9-BDA1-12C45D357490}">
          <x15:cacheHierarchy aggregatedColumn="6"/>
        </ext>
      </extLst>
    </cacheHierarchy>
    <cacheHierarchy uniqueName="[Measures].[Sum of Futa]" caption="Sum of Futa" measure="1" displayFolder="" measureGroup="_2015_2016_append_" count="0" hidden="1">
      <extLst>
        <ext xmlns:x15="http://schemas.microsoft.com/office/spreadsheetml/2010/11/main" uri="{B97F6D7D-B522-45F9-BDA1-12C45D357490}">
          <x15:cacheHierarchy aggregatedColumn="7"/>
        </ext>
      </extLst>
    </cacheHierarchy>
    <cacheHierarchy uniqueName="[Measures].[Sum of Suta]" caption="Sum of Suta" measure="1" displayFolder="" measureGroup="_2015_2016_append_" count="0" hidden="1">
      <extLst>
        <ext xmlns:x15="http://schemas.microsoft.com/office/spreadsheetml/2010/11/main" uri="{B97F6D7D-B522-45F9-BDA1-12C45D357490}">
          <x15:cacheHierarchy aggregatedColumn="8"/>
        </ext>
      </extLst>
    </cacheHierarchy>
    <cacheHierarchy uniqueName="[Measures].[Sum of Work_Comp]" caption="Sum of Work_Comp" measure="1" displayFolder="" measureGroup="_2015_2016_append_" count="0" hidden="1">
      <extLst>
        <ext xmlns:x15="http://schemas.microsoft.com/office/spreadsheetml/2010/11/main" uri="{B97F6D7D-B522-45F9-BDA1-12C45D357490}">
          <x15:cacheHierarchy aggregatedColumn="9"/>
        </ext>
      </extLst>
    </cacheHierarchy>
    <cacheHierarchy uniqueName="[Measures].[Sum of Total_Hours]" caption="Sum of Total_Hours" measure="1" displayFolder="" measureGroup="_2015_2016_append_" count="0" hidden="1">
      <extLst>
        <ext xmlns:x15="http://schemas.microsoft.com/office/spreadsheetml/2010/11/main" uri="{B97F6D7D-B522-45F9-BDA1-12C45D357490}">
          <x15:cacheHierarchy aggregatedColumn="15"/>
        </ext>
      </extLst>
    </cacheHierarchy>
    <cacheHierarchy uniqueName="[Measures].[Sum of OT_Pay 2]" caption="Sum of OT_Pay 2" measure="1" displayFolder="" measureGroup="Analytics_mindset_case_studies_IntegrateCo_2015payroll" count="0" hidden="1">
      <extLst>
        <ext xmlns:x15="http://schemas.microsoft.com/office/spreadsheetml/2010/11/main" uri="{B97F6D7D-B522-45F9-BDA1-12C45D357490}">
          <x15:cacheHierarchy aggregatedColumn="26"/>
        </ext>
      </extLst>
    </cacheHierarchy>
    <cacheHierarchy uniqueName="[Measures].[Sum of OT_Hrs 2]" caption="Sum of OT_Hrs 2" measure="1" displayFolder="" measureGroup="Analytics_mindset_case_studies_IntegrateCo_2015payroll" count="0" hidden="1">
      <extLst>
        <ext xmlns:x15="http://schemas.microsoft.com/office/spreadsheetml/2010/11/main" uri="{B97F6D7D-B522-45F9-BDA1-12C45D357490}">
          <x15:cacheHierarchy aggregatedColumn="24"/>
        </ext>
      </extLst>
    </cacheHierarchy>
    <cacheHierarchy uniqueName="[Measures].[Sum of Emp_No]" caption="Sum of Emp_No" measure="1" displayFolder="" measureGroup="_2015_2016_append_" count="0" hidden="1">
      <extLst>
        <ext xmlns:x15="http://schemas.microsoft.com/office/spreadsheetml/2010/11/main" uri="{B97F6D7D-B522-45F9-BDA1-12C45D357490}">
          <x15:cacheHierarchy aggregatedColumn="0"/>
        </ext>
      </extLst>
    </cacheHierarchy>
    <cacheHierarchy uniqueName="[Measures].[Count of Emp_No]" caption="Count of Emp_No" measure="1" displayFolder="" measureGroup="_2015_2016_append_" count="0" hidden="1">
      <extLst>
        <ext xmlns:x15="http://schemas.microsoft.com/office/spreadsheetml/2010/11/main" uri="{B97F6D7D-B522-45F9-BDA1-12C45D357490}">
          <x15:cacheHierarchy aggregatedColumn="0"/>
        </ext>
      </extLst>
    </cacheHierarchy>
    <cacheHierarchy uniqueName="[Measures].[Sum of transaction count]" caption="Sum of transaction count" measure="1" displayFolder="" measureGroup="_2015_2016_append_" count="0" hidden="1">
      <extLst>
        <ext xmlns:x15="http://schemas.microsoft.com/office/spreadsheetml/2010/11/main" uri="{B97F6D7D-B522-45F9-BDA1-12C45D357490}">
          <x15:cacheHierarchy aggregatedColumn="16"/>
        </ext>
      </extLst>
    </cacheHierarchy>
    <cacheHierarchy uniqueName="[Measures].[Sum of Reg_Hrs 2]" caption="Sum of Reg_Hrs 2" measure="1" displayFolder="" measureGroup="Analytics_mindset_case_studies_IntegrateCo_2015payroll" count="0" hidden="1">
      <extLst>
        <ext xmlns:x15="http://schemas.microsoft.com/office/spreadsheetml/2010/11/main" uri="{B97F6D7D-B522-45F9-BDA1-12C45D357490}">
          <x15:cacheHierarchy aggregatedColumn="23"/>
        </ext>
      </extLst>
    </cacheHierarchy>
    <cacheHierarchy uniqueName="[Measures].[Sum of Gross_Wages 2]" caption="Sum of Gross_Wages 2" measure="1" displayFolder="" measureGroup="Analytics_mindset_case_studies_IntegrateCo_2015payroll" count="0" hidden="1">
      <extLst>
        <ext xmlns:x15="http://schemas.microsoft.com/office/spreadsheetml/2010/11/main" uri="{B97F6D7D-B522-45F9-BDA1-12C45D357490}">
          <x15:cacheHierarchy aggregatedColumn="32"/>
        </ext>
      </extLst>
    </cacheHierarchy>
  </cacheHierarchies>
  <kpis count="0"/>
  <dimensions count="3">
    <dimension name="_2015_2016_append_" uniqueName="[_2015_2016_append_]" caption="_2015_2016_append_"/>
    <dimension name="Analytics_mindset_case_studies_IntegrateCo_2015payroll" uniqueName="[Analytics_mindset_case_studies_IntegrateCo_2015payroll]" caption="Analytics_mindset_case_studies_IntegrateCo_2015payroll"/>
    <dimension measure="1" name="Measures" uniqueName="[Measures]" caption="Measures"/>
  </dimensions>
  <measureGroups count="2">
    <measureGroup name="_2015_2016_append_" caption="_2015_2016_append_"/>
    <measureGroup name="Analytics_mindset_case_studies_IntegrateCo_2015payroll" caption="Analytics_mindset_case_studies_IntegrateCo_2015payroll"/>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779A76-8E22-44D3-95C5-675D28276BBD}" name="PivotTable16"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B18"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Gross_Wages" fld="1" baseField="0" baseItem="0" numFmtId="4"/>
  </dataFields>
  <formats count="2">
    <format dxfId="90">
      <pivotArea outline="0" collapsedLevelsAreSubtotals="1" fieldPosition="0"/>
    </format>
    <format dxfId="89">
      <pivotArea dataOnly="0" labelOnly="1" outline="0" axis="axisValues" fieldPosition="0"/>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tegrateCo_v3.xlsx!_2015_2016_append_">
        <x15:activeTabTopLevelEntity name="[_2015_2016_append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DC6D4A-F63D-4E1C-A964-6202BA155A5F}" name="PivotTable12" cacheId="1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6:C19" firstHeaderRow="1" firstDataRow="2" firstDataCol="1"/>
  <pivotFields count="3">
    <pivotField axis="axisRow" allDrilled="1" subtotalTop="0" showAll="0" dataSourceSort="1" defaultSubtotal="0" defaultAttributeDrillState="1">
      <items count="12">
        <item s="1" x="0"/>
        <item s="1" x="1"/>
        <item s="1" x="2"/>
        <item s="1" x="3"/>
        <item s="1" x="4"/>
        <item s="1" x="5"/>
        <item s="1" x="6"/>
        <item s="1" x="7"/>
        <item s="1" x="8"/>
        <item s="1" x="9"/>
        <item s="1" x="10"/>
        <item s="1" x="11"/>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12">
    <i>
      <x/>
    </i>
    <i>
      <x v="1"/>
    </i>
    <i>
      <x v="2"/>
    </i>
    <i>
      <x v="3"/>
    </i>
    <i>
      <x v="4"/>
    </i>
    <i>
      <x v="5"/>
    </i>
    <i>
      <x v="6"/>
    </i>
    <i>
      <x v="7"/>
    </i>
    <i>
      <x v="8"/>
    </i>
    <i>
      <x v="9"/>
    </i>
    <i>
      <x v="10"/>
    </i>
    <i>
      <x v="11"/>
    </i>
  </rowItems>
  <colFields count="1">
    <field x="1"/>
  </colFields>
  <colItems count="2">
    <i>
      <x/>
    </i>
    <i>
      <x v="1"/>
    </i>
  </colItems>
  <dataFields count="1">
    <dataField name="Sum of Gross_Wages" fld="2" baseField="0" baseItem="0" numFmtId="4"/>
  </dataFields>
  <formats count="1">
    <format dxfId="80">
      <pivotArea outline="0" collapsedLevelsAreSubtotals="1" fieldPosition="0"/>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tegrateCo_v3.xlsx!_2015_2016_append_">
        <x15:activeTabTopLevelEntity name="[_2015_2016_append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62EBD2-C59B-4A19-8705-CEE3E4D743D6}" name="PivotTable11" cacheId="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7:B14" firstHeaderRow="1" firstDataRow="1" firstDataCol="1"/>
  <pivotFields count="3">
    <pivotField axis="axisRow" allDrilled="1" subtotalTop="0" showAll="0" dataSourceSort="1" defaultSubtotal="0" defaultAttributeDrillState="1">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s>
    </pivotField>
    <pivotField axis="axisRow" allDrilled="1" subtotalTop="0" showAll="0" dataSourceSort="1" defaultSubtotal="0">
      <items count="6">
        <item x="0" e="0"/>
        <item x="1" e="0"/>
        <item x="2" e="0"/>
        <item x="3" e="0"/>
        <item x="4" e="0"/>
        <item x="5" e="0"/>
      </items>
    </pivotField>
    <pivotField dataField="1" subtotalTop="0" showAll="0" defaultSubtotal="0"/>
  </pivotFields>
  <rowFields count="2">
    <field x="1"/>
    <field x="0"/>
  </rowFields>
  <rowItems count="7">
    <i>
      <x/>
    </i>
    <i>
      <x v="1"/>
    </i>
    <i>
      <x v="2"/>
    </i>
    <i>
      <x v="3"/>
    </i>
    <i>
      <x v="4"/>
    </i>
    <i>
      <x v="5"/>
    </i>
    <i t="grand">
      <x/>
    </i>
  </rowItems>
  <colItems count="1">
    <i/>
  </colItems>
  <dataFields count="1">
    <dataField name="Sum of Gross_Wages" fld="2" baseField="0" baseItem="0" numFmtId="4"/>
  </dataFields>
  <formats count="1">
    <format dxfId="79">
      <pivotArea outline="0" collapsedLevelsAreSubtotals="1" fieldPosition="0"/>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5"/>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tegrateCo_v3.xlsx!Analytics_mindset_case_studies_IntegrateCo_2015payroll">
        <x15:activeTabTopLevelEntity name="[Analytics_mindset_case_studies_IntegrateCo_2015payro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EE310C8-7FA1-4533-A2E9-60C6264BD281}" name="PivotTable9"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5:N94" firstHeaderRow="1" firstDataRow="2" firstDataCol="1" rowPageCount="2" colPageCount="1"/>
  <pivotFields count="5">
    <pivotField axis="axisPage" allDrilled="1" subtotalTop="0" showAll="0" dataSourceSort="1" defaultSubtotal="0" defaultAttributeDrillState="1"/>
    <pivotField axis="axisRow" allDrilled="1" subtotalTop="0" showAll="0" dataSourceSort="1" defaultSubtotal="0" defaultAttributeDrillState="1">
      <items count="87">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s>
    </pivotField>
    <pivotField axis="axisPage" allDrilled="1" subtotalTop="0" showAll="0" dataSourceSort="1" defaultSubtotal="0" defaultAttributeDrillState="1"/>
    <pivotField axis="axisCol"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1"/>
  </rowFields>
  <rowItems count="8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t="grand">
      <x/>
    </i>
  </rowItems>
  <colFields count="1">
    <field x="3"/>
  </colFields>
  <colItems count="13">
    <i>
      <x/>
    </i>
    <i>
      <x v="1"/>
    </i>
    <i>
      <x v="2"/>
    </i>
    <i>
      <x v="3"/>
    </i>
    <i>
      <x v="4"/>
    </i>
    <i>
      <x v="5"/>
    </i>
    <i>
      <x v="6"/>
    </i>
    <i>
      <x v="7"/>
    </i>
    <i>
      <x v="8"/>
    </i>
    <i>
      <x v="9"/>
    </i>
    <i>
      <x v="10"/>
    </i>
    <i>
      <x v="11"/>
    </i>
    <i t="grand">
      <x/>
    </i>
  </colItems>
  <pageFields count="2">
    <pageField fld="0" hier="10" name="[_2015_2016_append_].[YEAR].&amp;[2016]" cap="2016"/>
    <pageField fld="2" hier="15" name="[_2015_2016_append_].[Total_Hours].&amp;[1]" cap="1"/>
  </pageFields>
  <dataFields count="1">
    <dataField name="Sum of Gross_Wages" fld="4" showDataAs="percentOfRow" baseField="0" baseItem="0" numFmtId="10"/>
  </dataFields>
  <pivotHierarchies count="57">
    <pivotHierarchy dragToData="1"/>
    <pivotHierarchy dragToData="1"/>
    <pivotHierarchy dragToData="1">
      <members count="102" level="1">
        <member name=""/>
        <member name=""/>
        <member name="[_2015_2016_append_].[Emp_Name].&amp;[Don Young]"/>
        <member name=""/>
        <member name=""/>
        <member name=""/>
        <member name=""/>
        <member name=""/>
        <member name=""/>
        <member name=""/>
        <member name=""/>
        <member name=""/>
        <member name=""/>
        <member name=""/>
        <member name=""/>
        <member name=""/>
        <member name=""/>
        <member name=""/>
        <member name=""/>
        <member name=""/>
        <member name=""/>
        <member name=""/>
        <member name=""/>
        <member name=""/>
        <member name="[_2015_2016_append_].[Emp_Name].&amp;[Leslie Dean]"/>
        <member name=""/>
        <member name=""/>
        <member name=""/>
        <member name=""/>
        <member name=""/>
        <member name=""/>
        <member name=""/>
        <member name=""/>
        <member name=""/>
        <member name=""/>
        <member name=""/>
        <member name="[_2015_2016_append_].[Emp_Name].&amp;[Clark Morgan]"/>
        <member name=""/>
        <member name=""/>
        <member name=""/>
        <member name=""/>
        <member name=""/>
        <member name=""/>
        <member name=""/>
        <member name=""/>
        <member name="[_2015_2016_append_].[Emp_Name].&amp;[Kelly Murray]"/>
        <member name=""/>
        <member name="[_2015_2016_append_].[Emp_Name].&amp;[Lynn Perkins]"/>
        <member name=""/>
        <member name=""/>
        <member name=""/>
        <member name=""/>
        <member name=""/>
        <member name=""/>
        <member name=""/>
        <member name=""/>
        <member name=""/>
        <member name=""/>
        <member name="[_2015_2016_append_].[Emp_Name].&amp;[Brendan Curry]"/>
        <member name=""/>
        <member name=""/>
        <member name=""/>
        <member name="[_2015_2016_append_].[Emp_Name].&amp;[Ellen Estrada]"/>
        <member name=""/>
        <member name="[_2015_2016_append_].[Emp_Name].&amp;[Maryann Cohen]"/>
        <member name=""/>
        <member name=""/>
        <member name="[_2015_2016_append_].[Emp_Name].&amp;[Samuel Harper]"/>
        <member name=""/>
        <member name=""/>
        <member name="[_2015_2016_append_].[Emp_Name].&amp;[Tammy Wilkins]"/>
        <member name=""/>
        <member name=""/>
        <member name=""/>
        <member name=""/>
        <member name=""/>
        <member name=""/>
        <member name=""/>
        <member name="[_2015_2016_append_].[Emp_Name].&amp;[Joyce Ferguson]"/>
        <member name=""/>
        <member name=""/>
        <member name=""/>
        <member name=""/>
        <member name=""/>
        <member name=""/>
        <member name=""/>
        <member name=""/>
        <member name=""/>
        <member name=""/>
        <member name="[_2015_2016_append_].[Emp_Name].&amp;[Carlton Mcdonald]"/>
        <member name=""/>
        <member name=""/>
        <member name=""/>
        <member name=""/>
        <member name=""/>
        <member name=""/>
        <member name=""/>
        <member name="[_2015_2016_append_].[Emp_Name].&amp;[Stanley Peterson]"/>
        <member name="[_2015_2016_append_].[Emp_Name].&amp;[Lillian Jefferson]"/>
        <member name=""/>
        <member name=""/>
        <member name="[_2015_2016_append_].[Emp_Name].&amp;[Marguerite Thornton]"/>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_2015_2016_append_].[YEAR].&amp;[2016]"/>
      </members>
    </pivotHierarchy>
    <pivotHierarchy dragToData="1"/>
    <pivotHierarchy dragToData="1"/>
    <pivotHierarchy dragToData="1"/>
    <pivotHierarchy dragToData="1"/>
    <pivotHierarchy multipleItemSelectionAllowed="1" dragToData="1">
      <members count="281" level="1">
        <member name="[_2015_2016_append_].[Total_Hours].&amp;[1]"/>
        <member name="[_2015_2016_append_].[Total_Hours].&amp;[2]"/>
        <member name="[_2015_2016_append_].[Total_Hours].&amp;[3]"/>
        <member name="[_2015_2016_append_].[Total_Hours].&amp;[4]"/>
        <member name="[_2015_2016_append_].[Total_Hours].&amp;[5]"/>
        <member name="[_2015_2016_append_].[Total_Hours].&amp;[6]"/>
        <member name="[_2015_2016_append_].[Total_Hours].&amp;[7]"/>
        <member name="[_2015_2016_append_].[Total_Hours].&amp;[8]"/>
        <member name="[_2015_2016_append_].[Total_Hours].&amp;[9]"/>
        <member name="[_2015_2016_append_].[Total_Hours].&amp;[10]"/>
        <member name="[_2015_2016_append_].[Total_Hours].&amp;[11]"/>
        <member name="[_2015_2016_append_].[Total_Hours].&amp;[12]"/>
        <member name="[_2015_2016_append_].[Total_Hours].&amp;[13]"/>
        <member name="[_2015_2016_append_].[Total_Hours].&amp;[14]"/>
        <member name="[_2015_2016_append_].[Total_Hours].&amp;[15]"/>
        <member name="[_2015_2016_append_].[Total_Hours].&amp;[16]"/>
        <member name="[_2015_2016_append_].[Total_Hours].&amp;[17]"/>
        <member name="[_2015_2016_append_].[Total_Hours].&amp;[18]"/>
        <member name="[_2015_2016_append_].[Total_Hours].&amp;[19]"/>
        <member name="[_2015_2016_append_].[Total_Hours].&amp;[20]"/>
        <member name="[_2015_2016_append_].[Total_Hours].&amp;[21]"/>
        <member name="[_2015_2016_append_].[Total_Hours].&amp;[22]"/>
        <member name="[_2015_2016_append_].[Total_Hours].&amp;[23]"/>
        <member name="[_2015_2016_append_].[Total_Hours].&amp;[24]"/>
        <member name="[_2015_2016_append_].[Total_Hours].&amp;[25]"/>
        <member name="[_2015_2016_append_].[Total_Hours].&amp;[26]"/>
        <member name="[_2015_2016_append_].[Total_Hours].&amp;[27]"/>
        <member name="[_2015_2016_append_].[Total_Hours].&amp;[28]"/>
        <member name="[_2015_2016_append_].[Total_Hours].&amp;[29]"/>
        <member name="[_2015_2016_append_].[Total_Hours].&amp;[30]"/>
        <member name="[_2015_2016_append_].[Total_Hours].&amp;[31]"/>
        <member name="[_2015_2016_append_].[Total_Hours].&amp;[32]"/>
        <member name="[_2015_2016_append_].[Total_Hours].&amp;[33]"/>
        <member name="[_2015_2016_append_].[Total_Hours].&amp;[35]"/>
        <member name="[_2015_2016_append_].[Total_Hours].&amp;[36]"/>
        <member name="[_2015_2016_append_].[Total_Hours].&amp;[37]"/>
        <member name="[_2015_2016_append_].[Total_Hours].&amp;[38]"/>
        <member name="[_2015_2016_append_].[Total_Hours].&amp;[39]"/>
        <member name="[_2015_2016_append_].[Total_Hours].&amp;[40]"/>
        <member name="[_2015_2016_append_].[Total_Hours].&amp;[41]"/>
        <member name="[_2015_2016_append_].[Total_Hours].&amp;[42]"/>
        <member name="[_2015_2016_append_].[Total_Hours].&amp;[43]"/>
        <member name="[_2015_2016_append_].[Total_Hours].&amp;[44]"/>
        <member name="[_2015_2016_append_].[Total_Hours].&amp;[45]"/>
        <member name="[_2015_2016_append_].[Total_Hours].&amp;[46]"/>
        <member name="[_2015_2016_append_].[Total_Hours].&amp;[47]"/>
        <member name="[_2015_2016_append_].[Total_Hours].&amp;[48]"/>
        <member name="[_2015_2016_append_].[Total_Hours].&amp;[49]"/>
        <member name="[_2015_2016_append_].[Total_Hours].&amp;[50]"/>
        <member name="[_2015_2016_append_].[Total_Hours].&amp;[51]"/>
        <member name="[_2015_2016_append_].[Total_Hours].&amp;[52]"/>
        <member name="[_2015_2016_append_].[Total_Hours].&amp;[53]"/>
        <member name="[_2015_2016_append_].[Total_Hours].&amp;[54]"/>
        <member name="[_2015_2016_append_].[Total_Hours].&amp;[55]"/>
        <member name="[_2015_2016_append_].[Total_Hours].&amp;[56]"/>
        <member name="[_2015_2016_append_].[Total_Hours].&amp;[57]"/>
        <member name="[_2015_2016_append_].[Total_Hours].&amp;[59]"/>
        <member name="[_2015_2016_append_].[Total_Hours].&amp;[60]"/>
        <member name="[_2015_2016_append_].[Total_Hours].&amp;[61]"/>
        <member name="[_2015_2016_append_].[Total_Hours].&amp;[63]"/>
        <member name="[_2015_2016_append_].[Total_Hours].&amp;[64]"/>
        <member name="[_2015_2016_append_].[Total_Hours].&amp;[65]"/>
        <member name="[_2015_2016_append_].[Total_Hours].&amp;[66]"/>
        <member name="[_2015_2016_append_].[Total_Hours].&amp;[67]"/>
        <member name="[_2015_2016_append_].[Total_Hours].&amp;[68]"/>
        <member name="[_2015_2016_append_].[Total_Hours].&amp;[70]"/>
        <member name="[_2015_2016_append_].[Total_Hours].&amp;[72]"/>
        <member name="[_2015_2016_append_].[Total_Hours].&amp;[75]"/>
        <member name="[_2015_2016_append_].[Total_Hours].&amp;[77]"/>
        <member name="[_2015_2016_append_].[Total_Hours].&amp;[78]"/>
        <member name="[_2015_2016_append_].[Total_Hours].&amp;[79]"/>
        <member name="[_2015_2016_append_].[Total_Hours].&amp;[80]"/>
        <member name="[_2015_2016_append_].[Total_Hours].&amp;[81]"/>
        <member name="[_2015_2016_append_].[Total_Hours].&amp;[82]"/>
        <member name="[_2015_2016_append_].[Total_Hours].&amp;[84]"/>
        <member name="[_2015_2016_append_].[Total_Hours].&amp;[85]"/>
        <member name="[_2015_2016_append_].[Total_Hours].&amp;[86]"/>
        <member name="[_2015_2016_append_].[Total_Hours].&amp;[88]"/>
        <member name="[_2015_2016_append_].[Total_Hours].&amp;[90]"/>
        <member name="[_2015_2016_append_].[Total_Hours].&amp;[94]"/>
        <member name="[_2015_2016_append_].[Total_Hours].&amp;[95]"/>
        <member name="[_2015_2016_append_].[Total_Hours].&amp;[96]"/>
        <member name="[_2015_2016_append_].[Total_Hours].&amp;[98]"/>
        <member name="[_2015_2016_append_].[Total_Hours].&amp;[99]"/>
        <member name="[_2015_2016_append_].[Total_Hours].&amp;[100]"/>
        <member name="[_2015_2016_append_].[Total_Hours].&amp;[101]"/>
        <member name="[_2015_2016_append_].[Total_Hours].&amp;[102]"/>
        <member name="[_2015_2016_append_].[Total_Hours].&amp;[105]"/>
        <member name="[_2015_2016_append_].[Total_Hours].&amp;[108]"/>
        <member name="[_2015_2016_append_].[Total_Hours].&amp;[110]"/>
        <member name="[_2015_2016_append_].[Total_Hours].&amp;[114]"/>
        <member name="[_2015_2016_append_].[Total_Hours].&amp;[117]"/>
        <member name="[_2015_2016_append_].[Total_Hours].&amp;[119]"/>
        <member name="[_2015_2016_append_].[Total_Hours].&amp;[120]"/>
        <member name="[_2015_2016_append_].[Total_Hours].&amp;[122]"/>
        <member name="[_2015_2016_append_].[Total_Hours].&amp;[123]"/>
        <member name="[_2015_2016_append_].[Total_Hours].&amp;[124]"/>
        <member name="[_2015_2016_append_].[Total_Hours].&amp;[125]"/>
        <member name="[_2015_2016_append_].[Total_Hours].&amp;[126]"/>
        <member name="[_2015_2016_append_].[Total_Hours].&amp;[127]"/>
        <member name="[_2015_2016_append_].[Total_Hours].&amp;[129]"/>
        <member name="[_2015_2016_append_].[Total_Hours].&amp;[130]"/>
        <member name="[_2015_2016_append_].[Total_Hours].&amp;[131]"/>
        <member name="[_2015_2016_append_].[Total_Hours].&amp;[133]"/>
        <member name="[_2015_2016_append_].[Total_Hours].&amp;[144]"/>
        <member name="[_2015_2016_append_].[Total_Hours].&amp;[145]"/>
        <member name="[_2015_2016_append_].[Total_Hours].&amp;[146]"/>
        <member name="[_2015_2016_append_].[Total_Hours].&amp;[147]"/>
        <member name="[_2015_2016_append_].[Total_Hours].&amp;[152]"/>
        <member name="[_2015_2016_append_].[Total_Hours].&amp;[153]"/>
        <member name="[_2015_2016_append_].[Total_Hours].&amp;[155]"/>
        <member name="[_2015_2016_append_].[Total_Hours].&amp;[159]"/>
        <member name="[_2015_2016_append_].[Total_Hours].&amp;[160]"/>
        <member name="[_2015_2016_append_].[Total_Hours].&amp;[165]"/>
        <member name="[_2015_2016_append_].[Total_Hours].&amp;[166]"/>
        <member name="[_2015_2016_append_].[Total_Hours].&amp;[170]"/>
        <member name="[_2015_2016_append_].[Total_Hours].&amp;[172]"/>
        <member name="[_2015_2016_append_].[Total_Hours].&amp;[175]"/>
        <member name="[_2015_2016_append_].[Total_Hours].&amp;[177]"/>
        <member name="[_2015_2016_append_].[Total_Hours].&amp;[179]"/>
        <member name="[_2015_2016_append_].[Total_Hours].&amp;[180]"/>
        <member name="[_2015_2016_append_].[Total_Hours].&amp;[185]"/>
        <member name="[_2015_2016_append_].[Total_Hours].&amp;[186]"/>
        <member name="[_2015_2016_append_].[Total_Hours].&amp;[188]"/>
        <member name="[_2015_2016_append_].[Total_Hours].&amp;[197]"/>
        <member name="[_2015_2016_append_].[Total_Hours].&amp;[203]"/>
        <member name="[_2015_2016_append_].[Total_Hours].&amp;[205]"/>
        <member name="[_2015_2016_append_].[Total_Hours].&amp;[206]"/>
        <member name="[_2015_2016_append_].[Total_Hours].&amp;[210]"/>
        <member name="[_2015_2016_append_].[Total_Hours].&amp;[211]"/>
        <member name="[_2015_2016_append_].[Total_Hours].&amp;[217]"/>
        <member name="[_2015_2016_append_].[Total_Hours].&amp;[220]"/>
        <member name="[_2015_2016_append_].[Total_Hours].&amp;[222]"/>
        <member name="[_2015_2016_append_].[Total_Hours].&amp;[223]"/>
        <member name="[_2015_2016_append_].[Total_Hours].&amp;[225]"/>
        <member name="[_2015_2016_append_].[Total_Hours].&amp;[227]"/>
        <member name="[_2015_2016_append_].[Total_Hours].&amp;[230]"/>
        <member name="[_2015_2016_append_].[Total_Hours].&amp;[232]"/>
        <member name="[_2015_2016_append_].[Total_Hours].&amp;[241]"/>
        <member name="[_2015_2016_append_].[Total_Hours].&amp;[243]"/>
        <member name="[_2015_2016_append_].[Total_Hours].&amp;[248]"/>
        <member name="[_2015_2016_append_].[Total_Hours].&amp;[251]"/>
        <member name="[_2015_2016_append_].[Total_Hours].&amp;[255]"/>
        <member name="[_2015_2016_append_].[Total_Hours].&amp;[265]"/>
        <member name="[_2015_2016_append_].[Total_Hours].&amp;[275]"/>
        <member name="[_2015_2016_append_].[Total_Hours].&amp;[283]"/>
        <member name="[_2015_2016_append_].[Total_Hours].&amp;[285]"/>
        <member name="[_2015_2016_append_].[Total_Hours].&amp;[289]"/>
        <member name="[_2015_2016_append_].[Total_Hours].&amp;[294]"/>
        <member name="[_2015_2016_append_].[Total_Hours].&amp;[305]"/>
        <member name="[_2015_2016_append_].[Total_Hours].&amp;[308]"/>
        <member name="[_2015_2016_append_].[Total_Hours].&amp;[310]"/>
        <member name="[_2015_2016_append_].[Total_Hours].&amp;[311]"/>
        <member name="[_2015_2016_append_].[Total_Hours].&amp;[313]"/>
        <member name="[_2015_2016_append_].[Total_Hours].&amp;[315]"/>
        <member name="[_2015_2016_append_].[Total_Hours].&amp;[319]"/>
        <member name="[_2015_2016_append_].[Total_Hours].&amp;[320]"/>
        <member name="[_2015_2016_append_].[Total_Hours].&amp;[322]"/>
        <member name="[_2015_2016_append_].[Total_Hours].&amp;[325]"/>
        <member name="[_2015_2016_append_].[Total_Hours].&amp;[333]"/>
        <member name="[_2015_2016_append_].[Total_Hours].&amp;[334]"/>
        <member name="[_2015_2016_append_].[Total_Hours].&amp;[335]"/>
        <member name="[_2015_2016_append_].[Total_Hours].&amp;[362]"/>
        <member name="[_2015_2016_append_].[Total_Hours].&amp;[375]"/>
        <member name="[_2015_2016_append_].[Total_Hours].&amp;[384]"/>
        <member name="[_2015_2016_append_].[Total_Hours].&amp;[408]"/>
        <member name="[_2015_2016_append_].[Total_Hours].&amp;[413]"/>
        <member name="[_2015_2016_append_].[Total_Hours].&amp;[415]"/>
        <member name="[_2015_2016_append_].[Total_Hours].&amp;[416]"/>
        <member name="[_2015_2016_append_].[Total_Hours].&amp;[420]"/>
        <member name="[_2015_2016_append_].[Total_Hours].&amp;[421]"/>
        <member name="[_2015_2016_append_].[Total_Hours].&amp;[424]"/>
        <member name="[_2015_2016_append_].[Total_Hours].&amp;[428]"/>
        <member name="[_2015_2016_append_].[Total_Hours].&amp;[432]"/>
        <member name="[_2015_2016_append_].[Total_Hours].&amp;[434]"/>
        <member name="[_2015_2016_append_].[Total_Hours].&amp;[435]"/>
        <member name="[_2015_2016_append_].[Total_Hours].&amp;[440]"/>
        <member name="[_2015_2016_append_].[Total_Hours].&amp;[443]"/>
        <member name="[_2015_2016_append_].[Total_Hours].&amp;[445]"/>
        <member name="[_2015_2016_append_].[Total_Hours].&amp;[455]"/>
        <member name="[_2015_2016_append_].[Total_Hours].&amp;[460]"/>
        <member name="[_2015_2016_append_].[Total_Hours].&amp;[465]"/>
        <member name="[_2015_2016_append_].[Total_Hours].&amp;[471]"/>
        <member name="[_2015_2016_append_].[Total_Hours].&amp;[479]"/>
        <member name="[_2015_2016_append_].[Total_Hours].&amp;[485]"/>
        <member name="[_2015_2016_append_].[Total_Hours].&amp;[525]"/>
        <member name="[_2015_2016_append_].[Total_Hours].&amp;[550]"/>
        <member name="[_2015_2016_append_].[Total_Hours].&amp;[565]"/>
        <member name="[_2015_2016_append_].[Total_Hours].&amp;[567]"/>
        <member name="[_2015_2016_append_].[Total_Hours].&amp;[600]"/>
        <member name="[_2015_2016_append_].[Total_Hours].&amp;[616]"/>
        <member name="[_2015_2016_append_].[Total_Hours].&amp;[629]"/>
        <member name="[_2015_2016_append_].[Total_Hours].&amp;[650]"/>
        <member name="[_2015_2016_append_].[Total_Hours].&amp;[673]"/>
        <member name="[_2015_2016_append_].[Total_Hours].&amp;[675]"/>
        <member name="[_2015_2016_append_].[Total_Hours].&amp;[683]"/>
        <member name="[_2015_2016_append_].[Total_Hours].&amp;[687]"/>
        <member name="[_2015_2016_append_].[Total_Hours].&amp;[720]"/>
        <member name="[_2015_2016_append_].[Total_Hours].&amp;[725]"/>
        <member name="[_2015_2016_append_].[Total_Hours].&amp;[730]"/>
        <member name="[_2015_2016_append_].[Total_Hours].&amp;[732]"/>
        <member name="[_2015_2016_append_].[Total_Hours].&amp;[736]"/>
        <member name="[_2015_2016_append_].[Total_Hours].&amp;[738]"/>
        <member name="[_2015_2016_append_].[Total_Hours].&amp;[742]"/>
        <member name="[_2015_2016_append_].[Total_Hours].&amp;[745]"/>
        <member name="[_2015_2016_append_].[Total_Hours].&amp;[752]"/>
        <member name="[_2015_2016_append_].[Total_Hours].&amp;[758]"/>
        <member name="[_2015_2016_append_].[Total_Hours].&amp;[777]"/>
        <member name="[_2015_2016_append_].[Total_Hours].&amp;[779]"/>
        <member name="[_2015_2016_append_].[Total_Hours].&amp;[790]"/>
        <member name="[_2015_2016_append_].[Total_Hours].&amp;[805]"/>
        <member name="[_2015_2016_append_].[Total_Hours].&amp;[845]"/>
        <member name="[_2015_2016_append_].[Total_Hours].&amp;[882]"/>
        <member name="[_2015_2016_append_].[Total_Hours].&amp;[883]"/>
        <member name="[_2015_2016_append_].[Total_Hours].&amp;[885]"/>
        <member name="[_2015_2016_append_].[Total_Hours].&amp;[887]"/>
        <member name="[_2015_2016_append_].[Total_Hours].&amp;[896]"/>
        <member name="[_2015_2016_append_].[Total_Hours].&amp;[897]"/>
        <member name="[_2015_2016_append_].[Total_Hours].&amp;[915]"/>
        <member name="[_2015_2016_append_].[Total_Hours].&amp;[941]"/>
        <member name="[_2015_2016_append_].[Total_Hours].&amp;[950]"/>
        <member name="[_2015_2016_append_].[Total_Hours].&amp;[955]"/>
        <member name="[_2015_2016_append_].[Total_Hours].&amp;[960]"/>
        <member name="[_2015_2016_append_].[Total_Hours].&amp;[970]"/>
        <member name="[_2015_2016_append_].[Total_Hours].&amp;[1025]"/>
        <member name="[_2015_2016_append_].[Total_Hours].&amp;[1075]"/>
        <member name="[_2015_2016_append_].[Total_Hours].&amp;[1097]"/>
        <member name="[_2015_2016_append_].[Total_Hours].&amp;[1114]"/>
        <member name="[_2015_2016_append_].[Total_Hours].&amp;[1125]"/>
        <member name="[_2015_2016_append_].[Total_Hours].&amp;[1185]"/>
        <member name="[_2015_2016_append_].[Total_Hours].&amp;[1230]"/>
        <member name="[_2015_2016_append_].[Total_Hours].&amp;[1255]"/>
        <member name="[_2015_2016_append_].[Total_Hours].&amp;[1305]"/>
        <member name="[_2015_2016_append_].[Total_Hours].&amp;[1307]"/>
        <member name="[_2015_2016_append_].[Total_Hours].&amp;[1311]"/>
        <member name="[_2015_2016_append_].[Total_Hours].&amp;[1460]"/>
        <member name="[_2015_2016_append_].[Total_Hours].&amp;[1475]"/>
        <member name="[_2015_2016_append_].[Total_Hours].&amp;[1485]"/>
        <member name="[_2015_2016_append_].[Total_Hours].&amp;[1518]"/>
        <member name="[_2015_2016_append_].[Total_Hours].&amp;[1610]"/>
        <member name="[_2015_2016_append_].[Total_Hours].&amp;[1620]"/>
        <member name="[_2015_2016_append_].[Total_Hours].&amp;[1745]"/>
        <member name="[_2015_2016_append_].[Total_Hours].&amp;[1932]"/>
        <member name="[_2015_2016_append_].[Total_Hours].&amp;[1995]"/>
        <member name="[_2015_2016_append_].[Total_Hours].&amp;[2055]"/>
        <member name="[_2015_2016_append_].[Total_Hours].&amp;[2195]"/>
        <member name="[_2015_2016_append_].[Total_Hours].&amp;[2245]"/>
        <member name="[_2015_2016_append_].[Total_Hours].&amp;[2273]"/>
        <member name="[_2015_2016_append_].[Total_Hours].&amp;[2275]"/>
        <member name="[_2015_2016_append_].[Total_Hours].&amp;[2338]"/>
        <member name="[_2015_2016_append_].[Total_Hours].&amp;[2480]"/>
        <member name="[_2015_2016_append_].[Total_Hours].&amp;[2523]"/>
        <member name="[_2015_2016_append_].[Total_Hours].&amp;[2525]"/>
        <member name="[_2015_2016_append_].[Total_Hours].&amp;[2575]"/>
        <member name="[_2015_2016_append_].[Total_Hours].&amp;[2725]"/>
        <member name="[_2015_2016_append_].[Total_Hours].&amp;[2988]"/>
        <member name="[_2015_2016_append_].[Total_Hours].&amp;[3125]"/>
        <member name="[_2015_2016_append_].[Total_Hours].&amp;[3545]"/>
        <member name="[_2015_2016_append_].[Total_Hours].&amp;[3555]"/>
        <member name="[_2015_2016_append_].[Total_Hours].&amp;[4207]"/>
        <member name="[_2015_2016_append_].[Total_Hours].&amp;[4275]"/>
        <member name="[_2015_2016_append_].[Total_Hours].&amp;[4305]"/>
        <member name="[_2015_2016_append_].[Total_Hours].&amp;[4425]"/>
        <member name="[_2015_2016_append_].[Total_Hours].&amp;[4675]"/>
        <member name="[_2015_2016_append_].[Total_Hours].&amp;[4725]"/>
        <member name="[_2015_2016_append_].[Total_Hours].&amp;[4775]"/>
        <member name="[_2015_2016_append_].[Total_Hours].&amp;[7706]"/>
        <member name="[_2015_2016_append_].[Total_Hours].&amp;[8775]"/>
        <member name="[_2015_2016_append_].[Total_Hours].&amp;[8879]"/>
        <member name="[_2015_2016_append_].[Total_Hours].&amp;[9115]"/>
        <member name="[_2015_2016_append_].[Total_Hours].&amp;[11845]"/>
        <member name="[_2015_2016_append_].[Total_Hours].&amp;[12175]"/>
        <member name="[_2015_2016_append_].[Total_Hours].&amp;[14925]"/>
        <member name="[_2015_2016_append_].[Total_Hours].&amp;[15875]"/>
        <member name="[_2015_2016_append_].[Total_Hours].&amp;[16825]"/>
        <member name="[_2015_2016_append_].[Total_Hours].&amp;[17025]"/>
        <member name="[_2015_2016_append_].[Total_Hours].&amp;[20614]"/>
        <member name="[_2015_2016_append_].[Total_Hours].&amp;[36025]"/>
        <member name="[_2015_2016_append_].[Total_Hours].&amp;[42000]"/>
        <member name="[_2015_2016_append_].[Total_Hours].&amp;[42925]"/>
        <member name="[_2015_2016_append_].[Total_Hours].&amp;[5402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tegrateCo_v3.xlsx!_2015_2016_append_">
        <x15:activeTabTopLevelEntity name="[_2015_2016_append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4353429-6421-435F-A762-A6C53A13D71D}" name="PivotTable8" cacheId="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12:E16" firstHeaderRow="1" firstDataRow="3" firstDataCol="1" rowPageCount="1" colPageCount="1"/>
  <pivotFields count="5">
    <pivotField axis="axisPage" allDrilled="1" subtotalTop="0" showAll="0" dataSourceSort="1" defaultSubtotal="0" defaultAttributeDrillState="1"/>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2">
        <item x="0"/>
        <item x="1"/>
      </items>
    </pivotField>
    <pivotField dataField="1" subtotalTop="0" showAll="0" defaultSubtotal="0"/>
    <pivotField dataField="1" subtotalTop="0" showAll="0" defaultSubtotal="0"/>
  </pivotFields>
  <rowFields count="1">
    <field x="1"/>
  </rowFields>
  <rowItems count="2">
    <i>
      <x/>
    </i>
    <i>
      <x v="1"/>
    </i>
  </rowItems>
  <colFields count="2">
    <field x="2"/>
    <field x="-2"/>
  </colFields>
  <colItems count="4">
    <i>
      <x/>
      <x/>
    </i>
    <i r="1" i="1">
      <x v="1"/>
    </i>
    <i>
      <x v="1"/>
      <x/>
    </i>
    <i r="1" i="1">
      <x v="1"/>
    </i>
  </colItems>
  <pageFields count="1">
    <pageField fld="0" hier="0" name="[_2015_2016_append_].[Emp_No].&amp;[1]" cap="1"/>
  </pageFields>
  <dataFields count="2">
    <dataField name="Sum of Total_Hours" fld="3" baseField="0" baseItem="0"/>
    <dataField name="Sum of Gross_Wages" fld="4" baseField="0" baseItem="0"/>
  </dataFields>
  <pivotHierarchies count="57">
    <pivotHierarchy multipleItemSelectionAllowed="1" dragToData="1">
      <members count="101" level="1">
        <member name="[_2015_2016_append_].[Emp_No].&amp;[1]"/>
        <member name="[_2015_2016_append_].[Emp_No].&amp;[2]"/>
        <member name="[_2015_2016_append_].[Emp_No].&amp;[3]"/>
        <member name="[_2015_2016_append_].[Emp_No].&amp;[6]"/>
        <member name="[_2015_2016_append_].[Emp_No].&amp;[7]"/>
        <member name="[_2015_2016_append_].[Emp_No].&amp;[11]"/>
        <member name="[_2015_2016_append_].[Emp_No].&amp;[13]"/>
        <member name="[_2015_2016_append_].[Emp_No].&amp;[15]"/>
        <member name="[_2015_2016_append_].[Emp_No].&amp;[18]"/>
        <member name="[_2015_2016_append_].[Emp_No].&amp;[19]"/>
        <member name="[_2015_2016_append_].[Emp_No].&amp;[20]"/>
        <member name="[_2015_2016_append_].[Emp_No].&amp;[22]"/>
        <member name="[_2015_2016_append_].[Emp_No].&amp;[23]"/>
        <member name="[_2015_2016_append_].[Emp_No].&amp;[25]"/>
        <member name="[_2015_2016_append_].[Emp_No].&amp;[27]"/>
        <member name="[_2015_2016_append_].[Emp_No].&amp;[30]"/>
        <member name="[_2015_2016_append_].[Emp_No].&amp;[34]"/>
        <member name="[_2015_2016_append_].[Emp_No].&amp;[35]"/>
        <member name="[_2015_2016_append_].[Emp_No].&amp;[37]"/>
        <member name="[_2015_2016_append_].[Emp_No].&amp;[38]"/>
        <member name="[_2015_2016_append_].[Emp_No].&amp;[39]"/>
        <member name="[_2015_2016_append_].[Emp_No].&amp;[44]"/>
        <member name="[_2015_2016_append_].[Emp_No].&amp;[45]"/>
        <member name="[_2015_2016_append_].[Emp_No].&amp;[53]"/>
        <member name="[_2015_2016_append_].[Emp_No].&amp;[99]"/>
        <member name="[_2015_2016_append_].[Emp_No].&amp;[106]"/>
        <member name="[_2015_2016_append_].[Emp_No].&amp;[117]"/>
        <member name="[_2015_2016_append_].[Emp_No].&amp;[133]"/>
        <member name="[_2015_2016_append_].[Emp_No].&amp;[153]"/>
        <member name="[_2015_2016_append_].[Emp_No].&amp;[168]"/>
        <member name="[_2015_2016_append_].[Emp_No].&amp;[169]"/>
        <member name="[_2015_2016_append_].[Emp_No].&amp;[179]"/>
        <member name="[_2015_2016_append_].[Emp_No].&amp;[180]"/>
        <member name="[_2015_2016_append_].[Emp_No].&amp;[181]"/>
        <member name="[_2015_2016_append_].[Emp_No].&amp;[184]"/>
        <member name="[_2015_2016_append_].[Emp_No].&amp;[192]"/>
        <member name="[_2015_2016_append_].[Emp_No].&amp;[194]"/>
        <member name="[_2015_2016_append_].[Emp_No].&amp;[195]"/>
        <member name="[_2015_2016_append_].[Emp_No].&amp;[199]"/>
        <member name="[_2015_2016_append_].[Emp_No].&amp;[201]"/>
        <member name="[_2015_2016_append_].[Emp_No].&amp;[203]"/>
        <member name="[_2015_2016_append_].[Emp_No].&amp;[204]"/>
        <member name="[_2015_2016_append_].[Emp_No].&amp;[210]"/>
        <member name="[_2015_2016_append_].[Emp_No].&amp;[239]"/>
        <member name="[_2015_2016_append_].[Emp_No].&amp;[248]"/>
        <member name="[_2015_2016_append_].[Emp_No].&amp;[249]"/>
        <member name="[_2015_2016_append_].[Emp_No].&amp;[255]"/>
        <member name="[_2015_2016_append_].[Emp_No].&amp;[259]"/>
        <member name="[_2015_2016_append_].[Emp_No].&amp;[260]"/>
        <member name="[_2015_2016_append_].[Emp_No].&amp;[269]"/>
        <member name="[_2015_2016_append_].[Emp_No].&amp;[274]"/>
        <member name="[_2015_2016_append_].[Emp_No].&amp;[276]"/>
        <member name="[_2015_2016_append_].[Emp_No].&amp;[281]"/>
        <member name="[_2015_2016_append_].[Emp_No].&amp;[287]"/>
        <member name="[_2015_2016_append_].[Emp_No].&amp;[291]"/>
        <member name="[_2015_2016_append_].[Emp_No].&amp;[302]"/>
        <member name="[_2015_2016_append_].[Emp_No].&amp;[304]"/>
        <member name="[_2015_2016_append_].[Emp_No].&amp;[314]"/>
        <member name="[_2015_2016_append_].[Emp_No].&amp;[316]"/>
        <member name="[_2015_2016_append_].[Emp_No].&amp;[320]"/>
        <member name="[_2015_2016_append_].[Emp_No].&amp;[336]"/>
        <member name="[_2015_2016_append_].[Emp_No].&amp;[343]"/>
        <member name="[_2015_2016_append_].[Emp_No].&amp;[345]"/>
        <member name="[_2015_2016_append_].[Emp_No].&amp;[352]"/>
        <member name="[_2015_2016_append_].[Emp_No].&amp;[357]"/>
        <member name="[_2015_2016_append_].[Emp_No].&amp;[358]"/>
        <member name="[_2015_2016_append_].[Emp_No].&amp;[367]"/>
        <member name="[_2015_2016_append_].[Emp_No].&amp;[368]"/>
        <member name="[_2015_2016_append_].[Emp_No].&amp;[369]"/>
        <member name="[_2015_2016_append_].[Emp_No].&amp;[374]"/>
        <member name="[_2015_2016_append_].[Emp_No].&amp;[375]"/>
        <member name="[_2015_2016_append_].[Emp_No].&amp;[376]"/>
        <member name="[_2015_2016_append_].[Emp_No].&amp;[380]"/>
        <member name="[_2015_2016_append_].[Emp_No].&amp;[381]"/>
        <member name="[_2015_2016_append_].[Emp_No].&amp;[385]"/>
        <member name="[_2015_2016_append_].[Emp_No].&amp;[386]"/>
        <member name="[_2015_2016_append_].[Emp_No].&amp;[390]"/>
        <member name="[_2015_2016_append_].[Emp_No].&amp;[391]"/>
        <member name="[_2015_2016_append_].[Emp_No].&amp;[396]"/>
        <member name="[_2015_2016_append_].[Emp_No].&amp;[398]"/>
        <member name="[_2015_2016_append_].[Emp_No].&amp;[399]"/>
        <member name="[_2015_2016_append_].[Emp_No].&amp;[400]"/>
        <member name="[_2015_2016_append_].[Emp_No].&amp;[401]"/>
        <member name="[_2015_2016_append_].[Emp_No].&amp;[402]"/>
        <member name="[_2015_2016_append_].[Emp_No].&amp;[403]"/>
        <member name="[_2015_2016_append_].[Emp_No].&amp;[404]"/>
        <member name="[_2015_2016_append_].[Emp_No].&amp;[405]"/>
        <member name="[_2015_2016_append_].[Emp_No].&amp;[406]"/>
        <member name="[_2015_2016_append_].[Emp_No].&amp;[407]"/>
        <member name="[_2015_2016_append_].[Emp_No].&amp;[408]"/>
        <member name="[_2015_2016_append_].[Emp_No].&amp;[409]"/>
        <member name="[_2015_2016_append_].[Emp_No].&amp;[411]"/>
        <member name="[_2015_2016_append_].[Emp_No].&amp;[412]"/>
        <member name="[_2015_2016_append_].[Emp_No].&amp;[413]"/>
        <member name="[_2015_2016_append_].[Emp_No].&amp;[414]"/>
        <member name="[_2015_2016_append_].[Emp_No].&amp;[415]"/>
        <member name="[_2015_2016_append_].[Emp_No].&amp;[416]"/>
        <member name="[_2015_2016_append_].[Emp_No].&amp;[417]"/>
        <member name="[_2015_2016_append_].[Emp_No].&amp;[420]"/>
        <member name="[_2015_2016_append_].[Emp_No].&amp;[421]"/>
        <member name="[_2015_2016_append_].[Emp_No].&amp;[42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2">
    <colHierarchyUsage hierarchyUsage="10"/>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tegrateCo_v3.xlsx!_2015_2016_append_">
        <x15:activeTabTopLevelEntity name="[_2015_2016_append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7BF2E02-4F2E-498E-BB38-66DCFD06899D}" name="PivotTable7"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6:E7" firstHeaderRow="0" firstDataRow="1" firstDataCol="0" rowPageCount="1" colPageCount="1"/>
  <pivotFields count="6">
    <pivotField axis="axisPage"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pageFields count="1">
    <pageField fld="0" hier="10" name="[_2015_2016_append_].[YEAR].&amp;[2016]" cap="2016"/>
  </pageFields>
  <dataFields count="5">
    <dataField name="Sum of Gross_Wages" fld="1" baseField="0" baseItem="0"/>
    <dataField name="Sum of Fica_Medc" fld="2" baseField="0" baseItem="0"/>
    <dataField name="Sum of Futa" fld="3" baseField="0" baseItem="0"/>
    <dataField name="Sum of Suta" fld="4" baseField="0" baseItem="0"/>
    <dataField name="Sum of Work_Comp" fld="5" baseField="0" baseItem="0"/>
  </dataFields>
  <formats count="1">
    <format dxfId="65">
      <pivotArea outline="0" collapsedLevelsAreSubtotals="1" fieldPosition="0"/>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_2015_2016_append_].[YEAR].&amp;[201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tegrateCo_v3.xlsx!_2015_2016_append_">
        <x15:activeTabTopLevelEntity name="[_2015_2016_append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1D5D863-10EC-438A-BD4E-9E12A2E0C2B0}" name="PivotTable2" cacheId="3"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location ref="A1:D2031" firstHeaderRow="0" firstDataRow="1" firstDataCol="2"/>
  <pivotFields count="4">
    <pivotField axis="axisRow" compact="0" allDrilled="1" outline="0" subtotalTop="0" showAll="0" dataSourceSort="1" defaultSubtotal="0" defaultAttributeDrillState="1">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2">
    <field x="0"/>
    <field x="1"/>
  </rowFields>
  <rowItems count="2030">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x v="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x v="2"/>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x v="3"/>
      <x/>
    </i>
    <i r="1">
      <x v="1"/>
    </i>
    <i r="1">
      <x v="2"/>
    </i>
    <i r="1">
      <x v="3"/>
    </i>
    <i r="1">
      <x v="4"/>
    </i>
    <i r="1">
      <x v="6"/>
    </i>
    <i r="1">
      <x v="8"/>
    </i>
    <i r="1">
      <x v="9"/>
    </i>
    <i r="1">
      <x v="10"/>
    </i>
    <i r="1">
      <x v="11"/>
    </i>
    <i r="1">
      <x v="15"/>
    </i>
    <i r="1">
      <x v="16"/>
    </i>
    <i r="1">
      <x v="21"/>
    </i>
    <i r="1">
      <x v="22"/>
    </i>
    <i r="1">
      <x v="24"/>
    </i>
    <i>
      <x v="4"/>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x v="5"/>
      <x/>
    </i>
    <i r="1">
      <x v="1"/>
    </i>
    <i r="1">
      <x v="2"/>
    </i>
    <i r="1">
      <x v="3"/>
    </i>
    <i r="1">
      <x v="4"/>
    </i>
    <i r="1">
      <x v="5"/>
    </i>
    <i r="1">
      <x v="6"/>
    </i>
    <i r="1">
      <x v="7"/>
    </i>
    <i r="1">
      <x v="8"/>
    </i>
    <i r="1">
      <x v="26"/>
    </i>
    <i r="1">
      <x v="9"/>
    </i>
    <i r="1">
      <x v="10"/>
    </i>
    <i r="1">
      <x v="11"/>
    </i>
    <i r="1">
      <x v="12"/>
    </i>
    <i r="1">
      <x v="13"/>
    </i>
    <i r="1">
      <x v="14"/>
    </i>
    <i r="1">
      <x v="15"/>
    </i>
    <i r="1">
      <x v="16"/>
    </i>
    <i r="1">
      <x v="17"/>
    </i>
    <i r="1">
      <x v="18"/>
    </i>
    <i r="1">
      <x v="19"/>
    </i>
    <i r="1">
      <x v="20"/>
    </i>
    <i r="1">
      <x v="21"/>
    </i>
    <i r="1">
      <x v="22"/>
    </i>
    <i r="1">
      <x v="23"/>
    </i>
    <i r="1">
      <x v="27"/>
    </i>
    <i r="1">
      <x v="24"/>
    </i>
    <i r="1">
      <x v="25"/>
    </i>
    <i>
      <x v="6"/>
      <x/>
    </i>
    <i r="1">
      <x v="1"/>
    </i>
    <i r="1">
      <x v="2"/>
    </i>
    <i r="1">
      <x v="3"/>
    </i>
    <i r="1">
      <x v="4"/>
    </i>
    <i r="1">
      <x v="5"/>
    </i>
    <i r="1">
      <x v="6"/>
    </i>
    <i r="1">
      <x v="7"/>
    </i>
    <i r="1">
      <x v="8"/>
    </i>
    <i r="1">
      <x v="9"/>
    </i>
    <i r="1">
      <x v="10"/>
    </i>
    <i r="1">
      <x v="11"/>
    </i>
    <i r="1">
      <x v="12"/>
    </i>
    <i r="1">
      <x v="13"/>
    </i>
    <i r="1">
      <x v="17"/>
    </i>
    <i r="1">
      <x v="19"/>
    </i>
    <i r="1">
      <x v="21"/>
    </i>
    <i r="1">
      <x v="22"/>
    </i>
    <i r="1">
      <x v="23"/>
    </i>
    <i r="1">
      <x v="25"/>
    </i>
    <i>
      <x v="7"/>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x v="8"/>
      <x/>
    </i>
    <i r="1">
      <x v="1"/>
    </i>
    <i r="1">
      <x v="28"/>
    </i>
    <i>
      <x v="9"/>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x v="10"/>
      <x/>
    </i>
    <i r="1">
      <x v="1"/>
    </i>
    <i r="1">
      <x v="2"/>
    </i>
    <i r="1">
      <x v="3"/>
    </i>
    <i r="1">
      <x v="4"/>
    </i>
    <i r="1">
      <x v="5"/>
    </i>
    <i>
      <x v="1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x v="12"/>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x v="13"/>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x v="14"/>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x v="15"/>
      <x v="21"/>
    </i>
    <i r="1">
      <x v="22"/>
    </i>
    <i r="1">
      <x v="23"/>
    </i>
    <i r="1">
      <x v="24"/>
    </i>
    <i r="1">
      <x v="25"/>
    </i>
    <i>
      <x v="16"/>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x v="17"/>
      <x/>
    </i>
    <i r="1">
      <x v="1"/>
    </i>
    <i r="1">
      <x v="2"/>
    </i>
    <i r="1">
      <x v="3"/>
    </i>
    <i r="1">
      <x v="4"/>
    </i>
    <i r="1">
      <x v="5"/>
    </i>
    <i r="1">
      <x v="6"/>
    </i>
    <i r="1">
      <x v="7"/>
    </i>
    <i r="1">
      <x v="8"/>
    </i>
    <i r="1">
      <x v="9"/>
    </i>
    <i r="1">
      <x v="10"/>
    </i>
    <i r="1">
      <x v="11"/>
    </i>
    <i r="1">
      <x v="12"/>
    </i>
    <i>
      <x v="18"/>
      <x/>
    </i>
    <i r="1">
      <x v="1"/>
    </i>
    <i r="1">
      <x v="2"/>
    </i>
    <i r="1">
      <x v="3"/>
    </i>
    <i r="1">
      <x v="4"/>
    </i>
    <i r="1">
      <x v="5"/>
    </i>
    <i r="1">
      <x v="6"/>
    </i>
    <i r="1">
      <x v="7"/>
    </i>
    <i r="1">
      <x v="8"/>
    </i>
    <i r="1">
      <x v="26"/>
    </i>
    <i r="1">
      <x v="9"/>
    </i>
    <i r="1">
      <x v="10"/>
    </i>
    <i r="1">
      <x v="29"/>
    </i>
    <i r="1">
      <x v="11"/>
    </i>
    <i r="1">
      <x v="12"/>
    </i>
    <i r="1">
      <x v="13"/>
    </i>
    <i r="1">
      <x v="14"/>
    </i>
    <i r="1">
      <x v="15"/>
    </i>
    <i r="1">
      <x v="16"/>
    </i>
    <i r="1">
      <x v="17"/>
    </i>
    <i r="1">
      <x v="18"/>
    </i>
    <i r="1">
      <x v="30"/>
    </i>
    <i r="1">
      <x v="19"/>
    </i>
    <i r="1">
      <x v="20"/>
    </i>
    <i r="1">
      <x v="21"/>
    </i>
    <i r="1">
      <x v="22"/>
    </i>
    <i r="1">
      <x v="23"/>
    </i>
    <i r="1">
      <x v="27"/>
    </i>
    <i r="1">
      <x v="24"/>
    </i>
    <i r="1">
      <x v="25"/>
    </i>
    <i>
      <x v="19"/>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x v="20"/>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x v="2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x v="22"/>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x v="23"/>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x v="24"/>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x v="25"/>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x v="26"/>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x v="27"/>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x v="28"/>
      <x/>
    </i>
    <i>
      <x v="29"/>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x v="30"/>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x v="31"/>
      <x v="25"/>
    </i>
    <i>
      <x v="32"/>
      <x/>
    </i>
    <i r="1">
      <x v="1"/>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x v="33"/>
      <x/>
    </i>
    <i r="1">
      <x v="1"/>
    </i>
    <i r="1">
      <x v="2"/>
    </i>
    <i r="1">
      <x v="3"/>
    </i>
    <i r="1">
      <x v="4"/>
    </i>
    <i r="1">
      <x v="5"/>
    </i>
    <i r="1">
      <x v="6"/>
    </i>
    <i r="1">
      <x v="7"/>
    </i>
    <i r="1">
      <x v="8"/>
    </i>
    <i r="1">
      <x v="9"/>
    </i>
    <i r="1">
      <x v="10"/>
    </i>
    <i r="1">
      <x v="11"/>
    </i>
    <i r="1">
      <x v="31"/>
    </i>
    <i r="1">
      <x v="12"/>
    </i>
    <i r="1">
      <x v="13"/>
    </i>
    <i r="1">
      <x v="14"/>
    </i>
    <i r="1">
      <x v="15"/>
    </i>
    <i r="1">
      <x v="16"/>
    </i>
    <i r="1">
      <x v="17"/>
    </i>
    <i r="1">
      <x v="18"/>
    </i>
    <i r="1">
      <x v="19"/>
    </i>
    <i r="1">
      <x v="20"/>
    </i>
    <i r="1">
      <x v="21"/>
    </i>
    <i r="1">
      <x v="22"/>
    </i>
    <i r="1">
      <x v="23"/>
    </i>
    <i r="1">
      <x v="24"/>
    </i>
    <i r="1">
      <x v="25"/>
    </i>
    <i>
      <x v="34"/>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x v="35"/>
      <x v="9"/>
    </i>
    <i r="1">
      <x v="10"/>
    </i>
    <i r="1">
      <x v="11"/>
    </i>
    <i r="1">
      <x v="12"/>
    </i>
    <i r="1">
      <x v="13"/>
    </i>
    <i r="1">
      <x v="14"/>
    </i>
    <i r="1">
      <x v="15"/>
    </i>
    <i r="1">
      <x v="16"/>
    </i>
    <i r="1">
      <x v="17"/>
    </i>
    <i r="1">
      <x v="18"/>
    </i>
    <i r="1">
      <x v="19"/>
    </i>
    <i r="1">
      <x v="20"/>
    </i>
    <i r="1">
      <x v="21"/>
    </i>
    <i r="1">
      <x v="22"/>
    </i>
    <i r="1">
      <x v="23"/>
    </i>
    <i r="1">
      <x v="24"/>
    </i>
    <i r="1">
      <x v="25"/>
    </i>
    <i>
      <x v="36"/>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x v="37"/>
      <x/>
    </i>
    <i r="1">
      <x v="1"/>
    </i>
    <i r="1">
      <x v="2"/>
    </i>
    <i r="1">
      <x v="4"/>
    </i>
    <i r="1">
      <x v="6"/>
    </i>
    <i r="1">
      <x v="8"/>
    </i>
    <i r="1">
      <x v="10"/>
    </i>
    <i r="1">
      <x v="12"/>
    </i>
    <i r="1">
      <x v="15"/>
    </i>
    <i r="1">
      <x v="19"/>
    </i>
    <i r="1">
      <x v="20"/>
    </i>
    <i r="1">
      <x v="21"/>
    </i>
    <i r="1">
      <x v="22"/>
    </i>
    <i r="1">
      <x v="23"/>
    </i>
    <i>
      <x v="38"/>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x v="39"/>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x v="40"/>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x v="4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x v="42"/>
      <x/>
    </i>
    <i r="1">
      <x v="1"/>
    </i>
    <i r="1">
      <x v="3"/>
    </i>
    <i r="1">
      <x v="4"/>
    </i>
    <i r="1">
      <x v="5"/>
    </i>
    <i r="1">
      <x v="6"/>
    </i>
    <i r="1">
      <x v="8"/>
    </i>
    <i r="1">
      <x v="9"/>
    </i>
    <i r="1">
      <x v="10"/>
    </i>
    <i r="1">
      <x v="11"/>
    </i>
    <i r="1">
      <x v="12"/>
    </i>
    <i r="1">
      <x v="13"/>
    </i>
    <i r="1">
      <x v="15"/>
    </i>
    <i r="1">
      <x v="16"/>
    </i>
    <i r="1">
      <x v="17"/>
    </i>
    <i r="1">
      <x v="18"/>
    </i>
    <i r="1">
      <x v="19"/>
    </i>
    <i r="1">
      <x v="20"/>
    </i>
    <i r="1">
      <x v="21"/>
    </i>
    <i r="1">
      <x v="22"/>
    </i>
    <i r="1">
      <x v="23"/>
    </i>
    <i r="1">
      <x v="24"/>
    </i>
    <i r="1">
      <x v="25"/>
    </i>
    <i>
      <x v="43"/>
      <x/>
    </i>
    <i r="1">
      <x v="1"/>
    </i>
    <i r="1">
      <x v="2"/>
    </i>
    <i r="1">
      <x v="3"/>
    </i>
    <i r="1">
      <x v="15"/>
    </i>
    <i r="1">
      <x v="16"/>
    </i>
    <i r="1">
      <x v="18"/>
    </i>
    <i r="1">
      <x v="19"/>
    </i>
    <i r="1">
      <x v="20"/>
    </i>
    <i r="1">
      <x v="21"/>
    </i>
    <i r="1">
      <x v="22"/>
    </i>
    <i r="1">
      <x v="23"/>
    </i>
    <i r="1">
      <x v="24"/>
    </i>
    <i r="1">
      <x v="25"/>
    </i>
    <i>
      <x v="44"/>
      <x/>
    </i>
    <i r="1">
      <x v="1"/>
    </i>
    <i r="1">
      <x v="2"/>
    </i>
    <i r="1">
      <x v="3"/>
    </i>
    <i r="1">
      <x v="4"/>
    </i>
    <i r="1">
      <x v="5"/>
    </i>
    <i r="1">
      <x v="6"/>
    </i>
    <i r="1">
      <x v="7"/>
    </i>
    <i r="1">
      <x v="8"/>
    </i>
    <i r="1">
      <x v="9"/>
    </i>
    <i r="1">
      <x v="10"/>
    </i>
    <i r="1">
      <x v="11"/>
    </i>
    <i r="1">
      <x v="12"/>
    </i>
    <i r="1">
      <x v="13"/>
    </i>
    <i r="1">
      <x v="14"/>
    </i>
    <i r="1">
      <x v="15"/>
    </i>
    <i r="1">
      <x v="17"/>
    </i>
    <i r="1">
      <x v="18"/>
    </i>
    <i r="1">
      <x v="19"/>
    </i>
    <i>
      <x v="45"/>
      <x/>
    </i>
    <i r="1">
      <x v="1"/>
    </i>
    <i r="1">
      <x v="2"/>
    </i>
    <i r="1">
      <x v="3"/>
    </i>
    <i r="1">
      <x v="4"/>
    </i>
    <i r="1">
      <x v="5"/>
    </i>
    <i r="1">
      <x v="6"/>
    </i>
    <i r="1">
      <x v="7"/>
    </i>
    <i r="1">
      <x v="8"/>
    </i>
    <i r="1">
      <x v="9"/>
    </i>
    <i r="1">
      <x v="10"/>
    </i>
    <i r="1">
      <x v="11"/>
    </i>
    <i r="1">
      <x v="12"/>
    </i>
    <i r="1">
      <x v="13"/>
    </i>
    <i r="1">
      <x v="14"/>
    </i>
    <i r="1">
      <x v="16"/>
    </i>
    <i r="1">
      <x v="18"/>
    </i>
    <i r="1">
      <x v="19"/>
    </i>
    <i r="1">
      <x v="20"/>
    </i>
    <i r="1">
      <x v="22"/>
    </i>
    <i r="1">
      <x v="23"/>
    </i>
    <i r="1">
      <x v="24"/>
    </i>
    <i r="1">
      <x v="25"/>
    </i>
    <i>
      <x v="46"/>
      <x/>
    </i>
    <i r="1">
      <x v="1"/>
    </i>
    <i r="1">
      <x v="2"/>
    </i>
    <i r="1">
      <x v="3"/>
    </i>
    <i r="1">
      <x v="4"/>
    </i>
    <i r="1">
      <x v="5"/>
    </i>
    <i r="1">
      <x v="6"/>
    </i>
    <i r="1">
      <x v="7"/>
    </i>
    <i r="1">
      <x v="10"/>
    </i>
    <i r="1">
      <x v="11"/>
    </i>
    <i r="1">
      <x v="12"/>
    </i>
    <i r="1">
      <x v="15"/>
    </i>
    <i r="1">
      <x v="17"/>
    </i>
    <i r="1">
      <x v="22"/>
    </i>
    <i>
      <x v="47"/>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x v="48"/>
      <x/>
    </i>
    <i r="1">
      <x v="1"/>
    </i>
    <i r="1">
      <x v="2"/>
    </i>
    <i>
      <x v="49"/>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x v="50"/>
      <x/>
    </i>
    <i r="1">
      <x v="1"/>
    </i>
    <i r="1">
      <x v="32"/>
    </i>
    <i r="1">
      <x v="6"/>
    </i>
    <i>
      <x v="51"/>
      <x/>
    </i>
    <i r="1">
      <x v="1"/>
    </i>
    <i r="1">
      <x v="2"/>
    </i>
    <i r="1">
      <x v="3"/>
    </i>
    <i r="1">
      <x v="4"/>
    </i>
    <i r="1">
      <x v="5"/>
    </i>
    <i r="1">
      <x v="6"/>
    </i>
    <i r="1">
      <x v="7"/>
    </i>
    <i r="1">
      <x v="8"/>
    </i>
    <i r="1">
      <x v="10"/>
    </i>
    <i r="1">
      <x v="11"/>
    </i>
    <i r="1">
      <x v="13"/>
    </i>
    <i r="1">
      <x v="14"/>
    </i>
    <i r="1">
      <x v="16"/>
    </i>
    <i r="1">
      <x v="17"/>
    </i>
    <i r="1">
      <x v="19"/>
    </i>
    <i r="1">
      <x v="20"/>
    </i>
    <i r="1">
      <x v="21"/>
    </i>
    <i r="1">
      <x v="22"/>
    </i>
    <i r="1">
      <x v="23"/>
    </i>
    <i r="1">
      <x v="24"/>
    </i>
    <i>
      <x v="52"/>
      <x v="3"/>
    </i>
    <i r="1">
      <x v="4"/>
    </i>
    <i r="1">
      <x v="5"/>
    </i>
    <i r="1">
      <x v="6"/>
    </i>
    <i r="1">
      <x v="7"/>
    </i>
    <i r="1">
      <x v="8"/>
    </i>
    <i r="1">
      <x v="9"/>
    </i>
    <i r="1">
      <x v="10"/>
    </i>
    <i r="1">
      <x v="11"/>
    </i>
    <i r="1">
      <x v="12"/>
    </i>
    <i r="1">
      <x v="13"/>
    </i>
    <i r="1">
      <x v="14"/>
    </i>
    <i r="1">
      <x v="33"/>
    </i>
    <i>
      <x v="53"/>
      <x/>
    </i>
    <i r="1">
      <x v="1"/>
    </i>
    <i r="1">
      <x v="2"/>
    </i>
    <i r="1">
      <x v="6"/>
    </i>
    <i r="1">
      <x v="10"/>
    </i>
    <i r="1">
      <x v="12"/>
    </i>
    <i r="1">
      <x v="15"/>
    </i>
    <i r="1">
      <x v="16"/>
    </i>
    <i r="1">
      <x v="17"/>
    </i>
    <i r="1">
      <x v="18"/>
    </i>
    <i r="1">
      <x v="19"/>
    </i>
    <i r="1">
      <x v="20"/>
    </i>
    <i r="1">
      <x v="21"/>
    </i>
    <i r="1">
      <x v="22"/>
    </i>
    <i r="1">
      <x v="23"/>
    </i>
    <i r="1">
      <x v="24"/>
    </i>
    <i r="1">
      <x v="25"/>
    </i>
    <i>
      <x v="54"/>
      <x/>
    </i>
    <i r="1">
      <x v="1"/>
    </i>
    <i r="1">
      <x v="2"/>
    </i>
    <i r="1">
      <x v="3"/>
    </i>
    <i r="1">
      <x v="4"/>
    </i>
    <i r="1">
      <x v="5"/>
    </i>
    <i r="1">
      <x v="34"/>
    </i>
    <i r="1">
      <x v="6"/>
    </i>
    <i r="1">
      <x v="7"/>
    </i>
    <i r="1">
      <x v="8"/>
    </i>
    <i r="1">
      <x v="9"/>
    </i>
    <i r="1">
      <x v="10"/>
    </i>
    <i r="1">
      <x v="29"/>
    </i>
    <i r="1">
      <x v="11"/>
    </i>
    <i r="1">
      <x v="12"/>
    </i>
    <i r="1">
      <x v="13"/>
    </i>
    <i r="1">
      <x v="14"/>
    </i>
    <i r="1">
      <x v="15"/>
    </i>
    <i r="1">
      <x v="16"/>
    </i>
    <i r="1">
      <x v="17"/>
    </i>
    <i r="1">
      <x v="18"/>
    </i>
    <i r="1">
      <x v="30"/>
    </i>
    <i r="1">
      <x v="19"/>
    </i>
    <i r="1">
      <x v="20"/>
    </i>
    <i r="1">
      <x v="21"/>
    </i>
    <i r="1">
      <x v="22"/>
    </i>
    <i r="1">
      <x v="23"/>
    </i>
    <i r="1">
      <x v="27"/>
    </i>
    <i r="1">
      <x v="24"/>
    </i>
    <i r="1">
      <x v="25"/>
    </i>
    <i>
      <x v="55"/>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x v="56"/>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x v="57"/>
      <x/>
    </i>
    <i r="1">
      <x v="1"/>
    </i>
    <i r="1">
      <x v="2"/>
    </i>
    <i r="1">
      <x v="3"/>
    </i>
    <i r="1">
      <x v="4"/>
    </i>
    <i r="1">
      <x v="5"/>
    </i>
    <i r="1">
      <x v="6"/>
    </i>
    <i r="1">
      <x v="7"/>
    </i>
    <i r="1">
      <x v="8"/>
    </i>
    <i r="1">
      <x v="9"/>
    </i>
    <i r="1">
      <x v="10"/>
    </i>
    <i r="1">
      <x v="11"/>
    </i>
    <i r="1">
      <x v="12"/>
    </i>
    <i r="1">
      <x v="13"/>
    </i>
    <i r="1">
      <x v="14"/>
    </i>
    <i r="1">
      <x v="16"/>
    </i>
    <i>
      <x v="58"/>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x v="59"/>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x v="60"/>
      <x/>
    </i>
    <i r="1">
      <x v="1"/>
    </i>
    <i r="1">
      <x v="2"/>
    </i>
    <i r="1">
      <x v="3"/>
    </i>
    <i r="1">
      <x v="5"/>
    </i>
    <i r="1">
      <x v="7"/>
    </i>
    <i r="1">
      <x v="8"/>
    </i>
    <i r="1">
      <x v="9"/>
    </i>
    <i r="1">
      <x v="10"/>
    </i>
    <i r="1">
      <x v="11"/>
    </i>
    <i r="1">
      <x v="14"/>
    </i>
    <i r="1">
      <x v="15"/>
    </i>
    <i r="1">
      <x v="18"/>
    </i>
    <i r="1">
      <x v="19"/>
    </i>
    <i r="1">
      <x v="21"/>
    </i>
    <i r="1">
      <x v="22"/>
    </i>
    <i r="1">
      <x v="23"/>
    </i>
    <i r="1">
      <x v="24"/>
    </i>
    <i r="1">
      <x v="25"/>
    </i>
    <i>
      <x v="6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x v="62"/>
      <x/>
    </i>
    <i r="1">
      <x v="1"/>
    </i>
    <i r="1">
      <x v="2"/>
    </i>
    <i r="1">
      <x v="3"/>
    </i>
    <i r="1">
      <x v="4"/>
    </i>
    <i r="1">
      <x v="6"/>
    </i>
    <i r="1">
      <x v="7"/>
    </i>
    <i r="1">
      <x v="9"/>
    </i>
    <i r="1">
      <x v="10"/>
    </i>
    <i r="1">
      <x v="12"/>
    </i>
    <i r="1">
      <x v="13"/>
    </i>
    <i r="1">
      <x v="14"/>
    </i>
    <i r="1">
      <x v="15"/>
    </i>
    <i r="1">
      <x v="35"/>
    </i>
    <i r="1">
      <x v="18"/>
    </i>
    <i r="1">
      <x v="22"/>
    </i>
    <i>
      <x v="63"/>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x v="64"/>
      <x v="12"/>
    </i>
    <i r="1">
      <x v="13"/>
    </i>
    <i r="1">
      <x v="14"/>
    </i>
    <i r="1">
      <x v="15"/>
    </i>
    <i r="1">
      <x v="16"/>
    </i>
    <i r="1">
      <x v="17"/>
    </i>
    <i r="1">
      <x v="18"/>
    </i>
    <i r="1">
      <x v="19"/>
    </i>
    <i r="1">
      <x v="20"/>
    </i>
    <i r="1">
      <x v="21"/>
    </i>
    <i r="1">
      <x v="22"/>
    </i>
    <i r="1">
      <x v="23"/>
    </i>
    <i r="1">
      <x v="24"/>
    </i>
    <i r="1">
      <x v="25"/>
    </i>
    <i>
      <x v="65"/>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36"/>
    </i>
    <i r="1">
      <x v="24"/>
    </i>
    <i r="1">
      <x v="25"/>
    </i>
    <i>
      <x v="66"/>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x v="67"/>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x v="68"/>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x v="69"/>
      <x/>
    </i>
    <i r="1">
      <x v="1"/>
    </i>
    <i r="1">
      <x v="2"/>
    </i>
    <i r="1">
      <x v="3"/>
    </i>
    <i r="1">
      <x v="4"/>
    </i>
    <i r="1">
      <x v="5"/>
    </i>
    <i r="1">
      <x v="6"/>
    </i>
    <i r="1">
      <x v="7"/>
    </i>
    <i r="1">
      <x v="8"/>
    </i>
    <i r="1">
      <x v="9"/>
    </i>
    <i r="1">
      <x v="10"/>
    </i>
    <i r="1">
      <x v="11"/>
    </i>
    <i r="1">
      <x v="12"/>
    </i>
    <i r="1">
      <x v="13"/>
    </i>
    <i r="1">
      <x v="14"/>
    </i>
    <i r="1">
      <x v="15"/>
    </i>
    <i r="1">
      <x v="16"/>
    </i>
    <i r="1">
      <x v="17"/>
    </i>
    <i r="1">
      <x v="18"/>
    </i>
    <i r="1">
      <x v="19"/>
    </i>
    <i r="1">
      <x v="20"/>
    </i>
    <i r="1">
      <x v="22"/>
    </i>
    <i r="1">
      <x v="23"/>
    </i>
    <i r="1">
      <x v="24"/>
    </i>
    <i r="1">
      <x v="25"/>
    </i>
    <i>
      <x v="70"/>
      <x/>
    </i>
    <i r="1">
      <x v="1"/>
    </i>
    <i r="1">
      <x v="2"/>
    </i>
    <i r="1">
      <x v="3"/>
    </i>
    <i r="1">
      <x v="4"/>
    </i>
    <i r="1">
      <x v="5"/>
    </i>
    <i r="1">
      <x v="6"/>
    </i>
    <i r="1">
      <x v="8"/>
    </i>
    <i r="1">
      <x v="9"/>
    </i>
    <i r="1">
      <x v="12"/>
    </i>
    <i r="1">
      <x v="13"/>
    </i>
    <i r="1">
      <x v="14"/>
    </i>
    <i r="1">
      <x v="16"/>
    </i>
    <i r="1">
      <x v="17"/>
    </i>
    <i r="1">
      <x v="18"/>
    </i>
    <i r="1">
      <x v="19"/>
    </i>
    <i r="1">
      <x v="20"/>
    </i>
    <i r="1">
      <x v="21"/>
    </i>
    <i r="1">
      <x v="22"/>
    </i>
    <i r="1">
      <x v="23"/>
    </i>
    <i r="1">
      <x v="24"/>
    </i>
    <i r="1">
      <x v="25"/>
    </i>
    <i>
      <x v="7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x v="72"/>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x v="73"/>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x v="74"/>
      <x v="19"/>
    </i>
    <i r="1">
      <x v="20"/>
    </i>
    <i r="1">
      <x v="21"/>
    </i>
    <i r="1">
      <x v="22"/>
    </i>
    <i r="1">
      <x v="23"/>
    </i>
    <i r="1">
      <x v="24"/>
    </i>
    <i r="1">
      <x v="25"/>
    </i>
    <i>
      <x v="75"/>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x v="76"/>
      <x/>
    </i>
    <i r="1">
      <x v="1"/>
    </i>
    <i r="1">
      <x v="2"/>
    </i>
    <i r="1">
      <x v="7"/>
    </i>
    <i r="1">
      <x v="9"/>
    </i>
    <i r="1">
      <x v="10"/>
    </i>
    <i r="1">
      <x v="11"/>
    </i>
    <i r="1">
      <x v="15"/>
    </i>
    <i r="1">
      <x v="19"/>
    </i>
    <i r="1">
      <x v="20"/>
    </i>
    <i r="1">
      <x v="22"/>
    </i>
    <i r="1">
      <x v="23"/>
    </i>
    <i r="1">
      <x v="24"/>
    </i>
    <i>
      <x v="77"/>
      <x v="1"/>
    </i>
    <i r="1">
      <x v="2"/>
    </i>
    <i r="1">
      <x v="3"/>
    </i>
    <i r="1">
      <x v="5"/>
    </i>
    <i r="1">
      <x v="6"/>
    </i>
    <i r="1">
      <x v="7"/>
    </i>
    <i r="1">
      <x v="8"/>
    </i>
    <i r="1">
      <x v="9"/>
    </i>
    <i r="1">
      <x v="10"/>
    </i>
    <i r="1">
      <x v="11"/>
    </i>
    <i r="1">
      <x v="12"/>
    </i>
    <i r="1">
      <x v="13"/>
    </i>
    <i r="1">
      <x v="14"/>
    </i>
    <i r="1">
      <x v="15"/>
    </i>
    <i r="1">
      <x v="16"/>
    </i>
    <i r="1">
      <x v="17"/>
    </i>
    <i r="1">
      <x v="18"/>
    </i>
    <i r="1">
      <x v="19"/>
    </i>
    <i r="1">
      <x v="20"/>
    </i>
    <i r="1">
      <x v="21"/>
    </i>
    <i r="1">
      <x v="22"/>
    </i>
    <i r="1">
      <x v="23"/>
    </i>
    <i r="1">
      <x v="24"/>
    </i>
    <i r="1">
      <x v="25"/>
    </i>
    <i>
      <x v="78"/>
      <x v="15"/>
    </i>
    <i r="1">
      <x v="22"/>
    </i>
    <i>
      <x v="79"/>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x v="80"/>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x v="81"/>
      <x v="15"/>
    </i>
    <i r="1">
      <x v="16"/>
    </i>
    <i r="1">
      <x v="19"/>
    </i>
    <i r="1">
      <x v="20"/>
    </i>
    <i r="1">
      <x v="21"/>
    </i>
    <i r="1">
      <x v="22"/>
    </i>
    <i r="1">
      <x v="23"/>
    </i>
    <i r="1">
      <x v="24"/>
    </i>
    <i>
      <x v="82"/>
      <x/>
    </i>
    <i r="1">
      <x v="1"/>
    </i>
    <i r="1">
      <x v="2"/>
    </i>
    <i r="1">
      <x v="9"/>
    </i>
    <i r="1">
      <x v="10"/>
    </i>
    <i r="1">
      <x v="15"/>
    </i>
    <i r="1">
      <x v="17"/>
    </i>
    <i r="1">
      <x v="20"/>
    </i>
    <i r="1">
      <x v="22"/>
    </i>
    <i>
      <x v="83"/>
      <x/>
    </i>
    <i r="1">
      <x v="1"/>
    </i>
    <i r="1">
      <x v="2"/>
    </i>
    <i r="1">
      <x v="3"/>
    </i>
    <i r="1">
      <x v="4"/>
    </i>
    <i r="1">
      <x v="5"/>
    </i>
    <i r="1">
      <x v="6"/>
    </i>
    <i r="1">
      <x v="7"/>
    </i>
    <i r="1">
      <x v="8"/>
    </i>
    <i r="1">
      <x v="26"/>
    </i>
    <i r="1">
      <x v="9"/>
    </i>
    <i r="1">
      <x v="10"/>
    </i>
    <i r="1">
      <x v="29"/>
    </i>
    <i r="1">
      <x v="11"/>
    </i>
    <i r="1">
      <x v="12"/>
    </i>
    <i r="1">
      <x v="13"/>
    </i>
    <i r="1">
      <x v="14"/>
    </i>
    <i r="1">
      <x v="15"/>
    </i>
    <i r="1">
      <x v="16"/>
    </i>
    <i r="1">
      <x v="17"/>
    </i>
    <i r="1">
      <x v="18"/>
    </i>
    <i r="1">
      <x v="30"/>
    </i>
    <i r="1">
      <x v="19"/>
    </i>
    <i r="1">
      <x v="20"/>
    </i>
    <i r="1">
      <x v="21"/>
    </i>
    <i r="1">
      <x v="22"/>
    </i>
    <i r="1">
      <x v="23"/>
    </i>
    <i r="1">
      <x v="27"/>
    </i>
    <i r="1">
      <x v="24"/>
    </i>
    <i r="1">
      <x v="25"/>
    </i>
    <i>
      <x v="84"/>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x v="85"/>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x v="86"/>
      <x/>
    </i>
    <i r="1">
      <x v="1"/>
    </i>
    <i r="1">
      <x v="6"/>
    </i>
    <i r="1">
      <x v="8"/>
    </i>
    <i r="1">
      <x v="10"/>
    </i>
    <i r="1">
      <x v="11"/>
    </i>
    <i r="1">
      <x v="12"/>
    </i>
    <i r="1">
      <x v="15"/>
    </i>
    <i r="1">
      <x v="19"/>
    </i>
    <i r="1">
      <x v="21"/>
    </i>
    <i r="1">
      <x v="22"/>
    </i>
    <i r="1">
      <x v="23"/>
    </i>
    <i r="1">
      <x v="25"/>
    </i>
    <i>
      <x v="87"/>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x v="88"/>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x v="89"/>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x v="90"/>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x v="91"/>
      <x/>
    </i>
    <i r="1">
      <x v="1"/>
    </i>
    <i r="1">
      <x v="2"/>
    </i>
    <i r="1">
      <x v="3"/>
    </i>
    <i r="1">
      <x v="4"/>
    </i>
    <i r="1">
      <x v="5"/>
    </i>
    <i r="1">
      <x v="6"/>
    </i>
    <i r="1">
      <x v="7"/>
    </i>
    <i r="1">
      <x v="8"/>
    </i>
    <i r="1">
      <x v="9"/>
    </i>
    <i r="1">
      <x v="10"/>
    </i>
    <i r="1">
      <x v="11"/>
    </i>
    <i r="1">
      <x v="12"/>
    </i>
    <i r="1">
      <x v="13"/>
    </i>
    <i r="1">
      <x v="14"/>
    </i>
    <i r="1">
      <x v="15"/>
    </i>
    <i r="1">
      <x v="16"/>
    </i>
    <i r="1">
      <x v="17"/>
    </i>
    <i r="1">
      <x v="18"/>
    </i>
    <i r="1">
      <x v="30"/>
    </i>
    <i r="1">
      <x v="19"/>
    </i>
    <i r="1">
      <x v="20"/>
    </i>
    <i r="1">
      <x v="21"/>
    </i>
    <i r="1">
      <x v="22"/>
    </i>
    <i r="1">
      <x v="23"/>
    </i>
    <i r="1">
      <x v="24"/>
    </i>
    <i r="1">
      <x v="25"/>
    </i>
    <i>
      <x v="92"/>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x v="93"/>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rowItems>
  <colFields count="1">
    <field x="-2"/>
  </colFields>
  <colItems count="2">
    <i>
      <x/>
    </i>
    <i i="1">
      <x v="1"/>
    </i>
  </colItems>
  <dataFields count="2">
    <dataField name="Sum of Reg_Hrs" fld="2" baseField="0" baseItem="0"/>
    <dataField name="Sum of OT_Hrs" fld="3"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IntegrateCo_v3.xlsx!Analytics_mindset_case_studies_IntegrateCo_2015payroll">
        <x15:activeTabTopLevelEntity name="[Analytics_mindset_case_studies_IntegrateCo_2015payro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1787603-3626-49BA-885C-7AECE5FF7938}" name="PivotTable15"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Emp_No">
  <location ref="A5:D7" firstHeaderRow="0" firstDataRow="1" firstDataCol="1" rowPageCount="1" colPageCount="1"/>
  <pivotFields count="5">
    <pivotField axis="axisPage" allDrilled="1" subtotalTop="0" showAll="0" dataSourceSort="1" defaultSubtotal="0" defaultAttributeDrillState="1"/>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 dataField="1" subtotalTop="0" showAll="0" defaultSubtotal="0"/>
  </pivotFields>
  <rowFields count="1">
    <field x="1"/>
  </rowFields>
  <rowItems count="2">
    <i>
      <x/>
    </i>
    <i t="grand">
      <x/>
    </i>
  </rowItems>
  <colFields count="1">
    <field x="-2"/>
  </colFields>
  <colItems count="3">
    <i>
      <x/>
    </i>
    <i i="1">
      <x v="1"/>
    </i>
    <i i="2">
      <x v="2"/>
    </i>
  </colItems>
  <pageFields count="1">
    <pageField fld="0" hier="10" name="[_2015_2016_append_].[YEAR].&amp;[2016]" cap="2016"/>
  </pageFields>
  <dataFields count="3">
    <dataField name="Count of Emp_No" fld="2" subtotal="count" baseField="1" baseItem="0"/>
    <dataField name="Sum of Gross_Wages" fld="3" baseField="0" baseItem="0"/>
    <dataField name="Sum of transaction count" fld="4" baseField="0" baseItem="0"/>
  </dataFields>
  <formats count="3">
    <format dxfId="63">
      <pivotArea outline="0" collapsedLevelsAreSubtotals="1" fieldPosition="0"/>
    </format>
    <format dxfId="62">
      <pivotArea dataOnly="0" labelOnly="1" outline="0" fieldPosition="0">
        <references count="1">
          <reference field="0" count="0"/>
        </references>
      </pivotArea>
    </format>
    <format dxfId="61">
      <pivotArea dataOnly="0" labelOnly="1" outline="0" fieldPosition="0">
        <references count="1">
          <reference field="4294967294" count="3">
            <x v="0"/>
            <x v="1"/>
            <x v="2"/>
          </reference>
        </references>
      </pivotArea>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_2015_2016_append_].[YEAR].&amp;[201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Emp_No"/>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tegrateCo_v3.xlsx!_2015_2016_append_">
        <x15:activeTabTopLevelEntity name="[_2015_2016_append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2B1C589-5A66-4727-A8F4-625065E2AC28}" name="PivotTable14" cacheId="5"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location ref="A2:D14" firstHeaderRow="0" firstDataRow="1" firstDataCol="2"/>
  <pivotFields count="4">
    <pivotField axis="axisRow" compact="0" allDrilled="1" outline="0" subtotalTop="0" showAll="0" sortType="descending" defaultSubtotal="0" defaultAttributeDrillState="1">
      <items count="12">
        <item s="1" x="0"/>
        <item s="1" x="1"/>
        <item s="1" x="2"/>
        <item s="1" x="3"/>
        <item s="1" x="4"/>
        <item s="1" x="5"/>
        <item s="1" x="6"/>
        <item s="1" x="7"/>
        <item s="1" x="8"/>
        <item s="1" x="9"/>
        <item s="1" x="10"/>
        <item s="1" x="11"/>
      </items>
      <autoSortScope>
        <pivotArea dataOnly="0" outline="0" fieldPosition="0">
          <references count="1">
            <reference field="4294967294" count="1" selected="0">
              <x v="1"/>
            </reference>
          </references>
        </pivotArea>
      </autoSortScope>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axis="axisRow" compact="0" allDrilled="1" outline="0"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1"/>
            </reference>
          </references>
        </pivotArea>
      </autoSortScope>
      <extLst>
        <ext xmlns:x14="http://schemas.microsoft.com/office/spreadsheetml/2009/9/main" uri="{2946ED86-A175-432a-8AC1-64E0C546D7DE}">
          <x14:pivotField fillDownLabels="1"/>
        </ext>
      </extLst>
    </pivotField>
  </pivotFields>
  <rowFields count="2">
    <field x="0"/>
    <field x="3"/>
  </rowFields>
  <rowItems count="12">
    <i>
      <x/>
      <x/>
    </i>
    <i>
      <x v="5"/>
      <x v="5"/>
    </i>
    <i>
      <x v="1"/>
      <x v="1"/>
    </i>
    <i>
      <x v="3"/>
      <x v="3"/>
    </i>
    <i>
      <x v="4"/>
      <x v="4"/>
    </i>
    <i>
      <x v="7"/>
      <x v="7"/>
    </i>
    <i>
      <x v="2"/>
      <x v="2"/>
    </i>
    <i>
      <x v="10"/>
      <x v="10"/>
    </i>
    <i>
      <x v="9"/>
      <x v="9"/>
    </i>
    <i>
      <x v="11"/>
      <x v="11"/>
    </i>
    <i>
      <x v="8"/>
      <x v="8"/>
    </i>
    <i>
      <x v="6"/>
      <x v="6"/>
    </i>
  </rowItems>
  <colFields count="1">
    <field x="-2"/>
  </colFields>
  <colItems count="2">
    <i>
      <x/>
    </i>
    <i i="1">
      <x v="1"/>
    </i>
  </colItems>
  <dataFields count="2">
    <dataField name="Sum of OT_Hrs" fld="2" baseField="0" baseItem="0"/>
    <dataField name="Sum of OT_Pay" fld="1"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3"/>
    <rowHierarchyUsage hierarchyUsage="3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IntegrateCo_v3.xlsx!Analytics_mindset_case_studies_IntegrateCo_2015payroll">
        <x15:activeTabTopLevelEntity name="[Analytics_mindset_case_studies_IntegrateCo_2015payro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1E6924C-AF33-41AB-B728-FA9085171E3E}" name="PivotTable13" cacheId="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location ref="A6:C24" firstHeaderRow="0" firstDataRow="1" firstDataCol="1" rowPageCount="1" colPageCount="1"/>
  <pivotFields count="4">
    <pivotField axis="axisRow" compact="0" allDrilled="1" outline="0" subtotalTop="0" showAll="0" sortType="descending" defaultSubtotal="0" defaultAttributeDrillState="1">
      <items count="18">
        <item x="0"/>
        <item x="1"/>
        <item x="2"/>
        <item x="3"/>
        <item x="4"/>
        <item x="5"/>
        <item x="6"/>
        <item x="7"/>
        <item x="8"/>
        <item x="9"/>
        <item x="10"/>
        <item x="11"/>
        <item x="12"/>
        <item x="13"/>
        <item x="14"/>
        <item x="15"/>
        <item x="16"/>
        <item x="17"/>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axis="axisPage"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Fields count="1">
    <field x="0"/>
  </rowFields>
  <rowItems count="18">
    <i>
      <x/>
    </i>
    <i>
      <x v="10"/>
    </i>
    <i>
      <x v="1"/>
    </i>
    <i>
      <x v="3"/>
    </i>
    <i>
      <x v="2"/>
    </i>
    <i>
      <x v="5"/>
    </i>
    <i>
      <x v="17"/>
    </i>
    <i>
      <x v="16"/>
    </i>
    <i>
      <x v="7"/>
    </i>
    <i>
      <x v="4"/>
    </i>
    <i>
      <x v="6"/>
    </i>
    <i>
      <x v="15"/>
    </i>
    <i>
      <x v="14"/>
    </i>
    <i>
      <x v="12"/>
    </i>
    <i>
      <x v="8"/>
    </i>
    <i>
      <x v="9"/>
    </i>
    <i>
      <x v="13"/>
    </i>
    <i>
      <x v="11"/>
    </i>
  </rowItems>
  <colFields count="1">
    <field x="-2"/>
  </colFields>
  <colItems count="2">
    <i>
      <x/>
    </i>
    <i i="1">
      <x v="1"/>
    </i>
  </colItems>
  <pageFields count="1">
    <pageField fld="3" hier="24" name="[Analytics_mindset_case_studies_IntegrateCo_2015payroll].[OT_Hrs].&amp;[1]" cap="1"/>
  </pageFields>
  <dataFields count="2">
    <dataField name="Sum of OT_Pay" fld="1" baseField="0" baseItem="0"/>
    <dataField name="Sum of OT_Hrs" fld="2" baseField="0" baseItem="0"/>
  </dataFields>
  <formats count="1">
    <format dxfId="60">
      <pivotArea outline="0" collapsedLevelsAreSubtotals="1" fieldPosition="0"/>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4" level="1">
        <member name="[Analytics_mindset_case_studies_IntegrateCo_2015payroll].[OT_Hrs].&amp;[1]"/>
        <member name="[Analytics_mindset_case_studies_IntegrateCo_2015payroll].[OT_Hrs].&amp;[2]"/>
        <member name="[Analytics_mindset_case_studies_IntegrateCo_2015payroll].[OT_Hrs].&amp;[3]"/>
        <member name="[Analytics_mindset_case_studies_IntegrateCo_2015payroll].[OT_Hrs].&amp;[4]"/>
        <member name="[Analytics_mindset_case_studies_IntegrateCo_2015payroll].[OT_Hrs].&amp;[5]"/>
        <member name="[Analytics_mindset_case_studies_IntegrateCo_2015payroll].[OT_Hrs].&amp;[6]"/>
        <member name="[Analytics_mindset_case_studies_IntegrateCo_2015payroll].[OT_Hrs].&amp;[8]"/>
        <member name="[Analytics_mindset_case_studies_IntegrateCo_2015payroll].[OT_Hrs].&amp;[15]"/>
        <member name="[Analytics_mindset_case_studies_IntegrateCo_2015payroll].[OT_Hrs].&amp;[25]"/>
        <member name="[Analytics_mindset_case_studies_IntegrateCo_2015payroll].[OT_Hrs].&amp;[35]"/>
        <member name="[Analytics_mindset_case_studies_IntegrateCo_2015payroll].[OT_Hrs].&amp;[45]"/>
        <member name="[Analytics_mindset_case_studies_IntegrateCo_2015payroll].[OT_Hrs].&amp;[125]"/>
        <member name="[Analytics_mindset_case_studies_IntegrateCo_2015payroll].[OT_Hrs].&amp;[225]"/>
        <member name="[Analytics_mindset_case_studies_IntegrateCo_2015payroll].[OT_Hrs].&amp;[42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IntegrateCo_v3.xlsx!Analytics_mindset_case_studies_IntegrateCo_2015payroll">
        <x15:activeTabTopLevelEntity name="[Analytics_mindset_case_studies_IntegrateCo_2015payro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F40820C-79B7-4969-B087-A171EC704C0E}" name="PivotTable10" cacheId="8"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location ref="A24:G622" firstHeaderRow="1" firstDataRow="3" firstDataCol="3"/>
  <pivotFields count="6">
    <pivotField axis="axisRow" compact="0" allDrilled="1" outline="0" subtotalTop="0" showAll="0" dataSourceSort="1" defaultSubtotal="0" defaultAttributeDrillState="1">
      <items count="13">
        <item x="0"/>
        <item x="1"/>
        <item x="2"/>
        <item x="3"/>
        <item x="4"/>
        <item x="5"/>
        <item x="6"/>
        <item x="7"/>
        <item x="8"/>
        <item x="9"/>
        <item x="10"/>
        <item x="11"/>
        <item x="12"/>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1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1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s>
      <extLst>
        <ext xmlns:x14="http://schemas.microsoft.com/office/spreadsheetml/2009/9/main" uri="{2946ED86-A175-432a-8AC1-64E0C546D7DE}">
          <x14:pivotField fillDownLabels="1"/>
        </ext>
      </extLst>
    </pivotField>
    <pivotField axis="axisCol" compact="0" allDrilled="1" outline="0" subtotalTop="0" showAll="0" dataSourceSort="1" defaultSubtotal="0" defaultAttributeDrillState="1">
      <items count="2">
        <item x="0"/>
        <item x="1"/>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3">
    <field x="0"/>
    <field x="1"/>
    <field x="2"/>
  </rowFields>
  <rowItems count="596">
    <i>
      <x/>
      <x/>
      <x/>
    </i>
    <i r="1">
      <x v="1"/>
      <x v="1"/>
    </i>
    <i r="1">
      <x v="2"/>
      <x v="2"/>
    </i>
    <i r="1">
      <x v="3"/>
      <x v="3"/>
    </i>
    <i r="1">
      <x v="4"/>
      <x v="4"/>
    </i>
    <i r="1">
      <x v="5"/>
      <x v="5"/>
    </i>
    <i r="1">
      <x v="6"/>
      <x v="6"/>
    </i>
    <i r="1">
      <x v="7"/>
      <x v="7"/>
    </i>
    <i r="1">
      <x v="8"/>
      <x v="8"/>
    </i>
    <i r="1">
      <x v="9"/>
      <x v="9"/>
    </i>
    <i r="1">
      <x v="10"/>
      <x v="10"/>
    </i>
    <i r="1">
      <x v="11"/>
      <x v="11"/>
    </i>
    <i r="1">
      <x v="12"/>
      <x v="12"/>
    </i>
    <i r="1">
      <x v="13"/>
      <x v="13"/>
    </i>
    <i r="1">
      <x v="14"/>
      <x v="14"/>
    </i>
    <i r="1">
      <x v="15"/>
      <x v="15"/>
    </i>
    <i r="1">
      <x v="16"/>
      <x v="16"/>
    </i>
    <i r="1">
      <x v="17"/>
      <x v="17"/>
    </i>
    <i r="1">
      <x v="18"/>
      <x v="18"/>
    </i>
    <i r="1">
      <x v="19"/>
      <x v="19"/>
    </i>
    <i r="1">
      <x v="20"/>
      <x v="20"/>
    </i>
    <i r="1">
      <x v="21"/>
      <x v="21"/>
    </i>
    <i r="1">
      <x v="22"/>
      <x v="22"/>
    </i>
    <i r="1">
      <x v="23"/>
      <x v="23"/>
    </i>
    <i r="1">
      <x v="24"/>
      <x v="24"/>
    </i>
    <i r="1">
      <x v="25"/>
      <x v="25"/>
    </i>
    <i r="1">
      <x v="26"/>
      <x v="26"/>
    </i>
    <i r="1">
      <x v="27"/>
      <x v="27"/>
    </i>
    <i r="1">
      <x v="28"/>
      <x v="28"/>
    </i>
    <i r="2">
      <x v="29"/>
    </i>
    <i r="1">
      <x v="29"/>
      <x v="30"/>
    </i>
    <i r="1">
      <x v="30"/>
      <x v="31"/>
    </i>
    <i r="1">
      <x v="31"/>
      <x v="32"/>
    </i>
    <i r="1">
      <x v="32"/>
      <x v="33"/>
    </i>
    <i r="1">
      <x v="33"/>
      <x v="34"/>
    </i>
    <i r="1">
      <x v="34"/>
      <x v="35"/>
    </i>
    <i r="1">
      <x v="35"/>
      <x v="36"/>
    </i>
    <i r="1">
      <x v="36"/>
      <x v="37"/>
    </i>
    <i r="1">
      <x v="37"/>
      <x v="38"/>
    </i>
    <i r="1">
      <x v="38"/>
      <x v="39"/>
    </i>
    <i r="1">
      <x v="39"/>
      <x v="40"/>
    </i>
    <i r="1">
      <x v="40"/>
      <x v="41"/>
    </i>
    <i r="1">
      <x v="41"/>
      <x v="42"/>
    </i>
    <i r="1">
      <x v="42"/>
      <x v="43"/>
    </i>
    <i r="1">
      <x v="43"/>
      <x v="44"/>
    </i>
    <i r="1">
      <x v="44"/>
      <x v="45"/>
    </i>
    <i r="1">
      <x v="45"/>
      <x v="46"/>
    </i>
    <i r="1">
      <x v="46"/>
      <x v="47"/>
    </i>
    <i r="1">
      <x v="47"/>
      <x v="48"/>
    </i>
    <i r="1">
      <x v="48"/>
      <x v="49"/>
    </i>
    <i r="1">
      <x v="49"/>
      <x v="50"/>
    </i>
    <i>
      <x v="1"/>
      <x/>
      <x/>
    </i>
    <i r="1">
      <x v="1"/>
      <x v="1"/>
    </i>
    <i r="1">
      <x v="2"/>
      <x v="2"/>
    </i>
    <i r="1">
      <x v="3"/>
      <x v="3"/>
    </i>
    <i r="1">
      <x v="50"/>
      <x v="51"/>
    </i>
    <i r="1">
      <x v="5"/>
      <x v="5"/>
    </i>
    <i r="1">
      <x v="51"/>
      <x v="52"/>
    </i>
    <i r="1">
      <x v="52"/>
      <x v="53"/>
    </i>
    <i r="1">
      <x v="8"/>
      <x v="8"/>
    </i>
    <i r="1">
      <x v="9"/>
      <x v="9"/>
    </i>
    <i r="1">
      <x v="10"/>
      <x v="10"/>
    </i>
    <i r="1">
      <x v="53"/>
      <x v="54"/>
    </i>
    <i r="1">
      <x v="54"/>
      <x v="55"/>
    </i>
    <i r="1">
      <x v="55"/>
      <x v="56"/>
    </i>
    <i r="1">
      <x v="13"/>
      <x v="13"/>
    </i>
    <i r="1">
      <x v="14"/>
      <x v="14"/>
    </i>
    <i r="1">
      <x v="56"/>
      <x v="57"/>
    </i>
    <i r="1">
      <x v="57"/>
      <x v="58"/>
    </i>
    <i r="1">
      <x v="58"/>
      <x v="59"/>
    </i>
    <i r="1">
      <x v="59"/>
      <x v="60"/>
    </i>
    <i r="1">
      <x v="16"/>
      <x v="16"/>
    </i>
    <i r="1">
      <x v="60"/>
      <x v="61"/>
    </i>
    <i r="1">
      <x v="17"/>
      <x v="17"/>
    </i>
    <i r="1">
      <x v="19"/>
      <x v="19"/>
    </i>
    <i r="1">
      <x v="20"/>
      <x v="20"/>
    </i>
    <i r="1">
      <x v="61"/>
      <x v="62"/>
    </i>
    <i r="1">
      <x v="62"/>
      <x v="63"/>
    </i>
    <i r="1">
      <x v="22"/>
      <x v="22"/>
    </i>
    <i r="1">
      <x v="63"/>
      <x v="64"/>
    </i>
    <i r="1">
      <x v="23"/>
      <x v="23"/>
    </i>
    <i r="1">
      <x v="64"/>
      <x v="65"/>
    </i>
    <i r="1">
      <x v="25"/>
      <x v="25"/>
    </i>
    <i r="1">
      <x v="28"/>
      <x v="29"/>
    </i>
    <i r="1">
      <x v="65"/>
      <x v="66"/>
    </i>
    <i r="1">
      <x v="66"/>
      <x v="67"/>
    </i>
    <i r="1">
      <x v="35"/>
      <x v="36"/>
    </i>
    <i r="1">
      <x v="36"/>
      <x v="37"/>
    </i>
    <i r="1">
      <x v="37"/>
      <x v="38"/>
    </i>
    <i r="1">
      <x v="38"/>
      <x v="39"/>
    </i>
    <i r="1">
      <x v="67"/>
      <x v="68"/>
    </i>
    <i r="1">
      <x v="39"/>
      <x v="40"/>
    </i>
    <i r="1">
      <x v="40"/>
      <x v="41"/>
    </i>
    <i r="1">
      <x v="41"/>
      <x v="42"/>
    </i>
    <i r="1">
      <x v="44"/>
      <x v="45"/>
    </i>
    <i r="1">
      <x v="68"/>
      <x v="69"/>
    </i>
    <i>
      <x v="2"/>
      <x/>
      <x/>
    </i>
    <i r="1">
      <x v="50"/>
      <x v="51"/>
    </i>
    <i r="1">
      <x v="69"/>
      <x v="70"/>
    </i>
    <i r="1">
      <x v="6"/>
      <x v="6"/>
    </i>
    <i r="1">
      <x v="52"/>
      <x v="53"/>
    </i>
    <i r="1">
      <x v="9"/>
      <x v="9"/>
    </i>
    <i r="1">
      <x v="10"/>
      <x v="10"/>
    </i>
    <i r="1">
      <x v="70"/>
      <x v="71"/>
    </i>
    <i r="1">
      <x v="71"/>
      <x v="72"/>
    </i>
    <i r="1">
      <x v="58"/>
      <x v="59"/>
    </i>
    <i r="1">
      <x v="17"/>
      <x v="17"/>
    </i>
    <i r="1">
      <x v="25"/>
      <x v="25"/>
    </i>
    <i r="1">
      <x v="35"/>
      <x v="36"/>
    </i>
    <i r="1">
      <x v="40"/>
      <x v="41"/>
    </i>
    <i r="1">
      <x v="72"/>
      <x v="73"/>
    </i>
    <i r="1">
      <x v="44"/>
      <x v="45"/>
    </i>
    <i>
      <x v="3"/>
      <x/>
      <x/>
    </i>
    <i r="1">
      <x v="73"/>
      <x v="74"/>
    </i>
    <i r="1">
      <x v="74"/>
      <x v="75"/>
    </i>
    <i r="1">
      <x v="8"/>
      <x v="8"/>
    </i>
    <i r="1">
      <x v="10"/>
      <x v="10"/>
    </i>
    <i r="1">
      <x v="75"/>
      <x v="76"/>
    </i>
    <i r="1">
      <x v="56"/>
      <x v="57"/>
    </i>
    <i r="1">
      <x v="57"/>
      <x v="58"/>
    </i>
    <i r="1">
      <x v="19"/>
      <x v="19"/>
    </i>
    <i r="1">
      <x v="61"/>
      <x v="62"/>
    </i>
    <i r="1">
      <x v="22"/>
      <x v="22"/>
    </i>
    <i r="1">
      <x v="63"/>
      <x v="64"/>
    </i>
    <i r="1">
      <x v="27"/>
      <x v="27"/>
    </i>
    <i r="1">
      <x v="32"/>
      <x v="33"/>
    </i>
    <i r="1">
      <x v="76"/>
      <x v="77"/>
    </i>
    <i r="1">
      <x v="37"/>
      <x v="38"/>
    </i>
    <i r="1">
      <x v="41"/>
      <x v="42"/>
    </i>
    <i r="1">
      <x v="44"/>
      <x v="45"/>
    </i>
    <i r="1">
      <x v="49"/>
      <x v="50"/>
    </i>
    <i>
      <x v="4"/>
      <x/>
      <x/>
    </i>
    <i r="1">
      <x v="73"/>
      <x v="74"/>
    </i>
    <i r="1">
      <x v="77"/>
      <x v="78"/>
    </i>
    <i r="1">
      <x v="74"/>
      <x v="75"/>
    </i>
    <i r="1">
      <x v="69"/>
      <x v="70"/>
    </i>
    <i r="1">
      <x v="8"/>
      <x v="8"/>
    </i>
    <i r="1">
      <x v="10"/>
      <x v="10"/>
    </i>
    <i r="1">
      <x v="11"/>
      <x v="11"/>
    </i>
    <i r="1">
      <x v="54"/>
      <x v="55"/>
    </i>
    <i r="1">
      <x v="78"/>
      <x v="79"/>
    </i>
    <i r="1">
      <x v="79"/>
      <x v="80"/>
    </i>
    <i r="1">
      <x v="13"/>
      <x v="13"/>
    </i>
    <i r="1">
      <x v="75"/>
      <x v="76"/>
    </i>
    <i r="1">
      <x v="80"/>
      <x v="81"/>
    </i>
    <i r="1">
      <x v="14"/>
      <x v="14"/>
    </i>
    <i r="1">
      <x v="56"/>
      <x v="57"/>
    </i>
    <i r="1">
      <x v="57"/>
      <x v="58"/>
    </i>
    <i r="1">
      <x v="15"/>
      <x v="15"/>
    </i>
    <i r="1">
      <x v="71"/>
      <x v="72"/>
    </i>
    <i r="1">
      <x v="58"/>
      <x v="59"/>
    </i>
    <i r="1">
      <x v="59"/>
      <x v="60"/>
    </i>
    <i r="1">
      <x v="60"/>
      <x v="61"/>
    </i>
    <i r="1">
      <x v="17"/>
      <x v="17"/>
    </i>
    <i r="1">
      <x v="81"/>
      <x v="82"/>
    </i>
    <i r="1">
      <x v="18"/>
      <x v="18"/>
    </i>
    <i r="1">
      <x v="82"/>
      <x v="83"/>
    </i>
    <i r="1">
      <x v="19"/>
      <x v="19"/>
    </i>
    <i r="1">
      <x v="62"/>
      <x v="63"/>
    </i>
    <i r="1">
      <x v="22"/>
      <x v="22"/>
    </i>
    <i r="1">
      <x v="83"/>
      <x v="84"/>
    </i>
    <i r="1">
      <x v="63"/>
      <x v="64"/>
    </i>
    <i r="1">
      <x v="84"/>
      <x v="85"/>
    </i>
    <i r="1">
      <x v="85"/>
      <x v="86"/>
    </i>
    <i r="1">
      <x v="23"/>
      <x v="23"/>
    </i>
    <i r="1">
      <x v="86"/>
      <x v="87"/>
    </i>
    <i r="1">
      <x v="87"/>
      <x v="88"/>
    </i>
    <i r="1">
      <x v="88"/>
      <x v="89"/>
    </i>
    <i r="1">
      <x v="64"/>
      <x v="65"/>
    </i>
    <i r="1">
      <x v="89"/>
      <x v="90"/>
    </i>
    <i r="1">
      <x v="25"/>
      <x v="25"/>
    </i>
    <i r="1">
      <x v="90"/>
      <x v="91"/>
    </i>
    <i r="1">
      <x v="26"/>
      <x v="26"/>
    </i>
    <i r="1">
      <x v="91"/>
      <x v="92"/>
    </i>
    <i r="1">
      <x v="27"/>
      <x v="27"/>
    </i>
    <i r="1">
      <x v="28"/>
      <x v="28"/>
    </i>
    <i r="2">
      <x v="29"/>
    </i>
    <i r="1">
      <x v="92"/>
      <x v="93"/>
    </i>
    <i r="1">
      <x v="30"/>
      <x v="31"/>
    </i>
    <i r="1">
      <x v="65"/>
      <x v="66"/>
    </i>
    <i r="1">
      <x v="32"/>
      <x v="33"/>
    </i>
    <i r="1">
      <x v="93"/>
      <x v="94"/>
    </i>
    <i r="1">
      <x v="33"/>
      <x v="34"/>
    </i>
    <i r="1">
      <x v="66"/>
      <x v="67"/>
    </i>
    <i r="1">
      <x v="34"/>
      <x v="35"/>
    </i>
    <i r="1">
      <x v="76"/>
      <x v="77"/>
    </i>
    <i r="1">
      <x v="36"/>
      <x v="37"/>
    </i>
    <i r="1">
      <x v="37"/>
      <x v="38"/>
    </i>
    <i r="1">
      <x v="38"/>
      <x v="39"/>
    </i>
    <i r="1">
      <x v="67"/>
      <x v="68"/>
    </i>
    <i r="1">
      <x v="39"/>
      <x v="40"/>
    </i>
    <i r="1">
      <x v="40"/>
      <x v="41"/>
    </i>
    <i r="1">
      <x v="41"/>
      <x v="42"/>
    </i>
    <i r="1">
      <x v="42"/>
      <x v="43"/>
    </i>
    <i r="1">
      <x v="43"/>
      <x v="44"/>
    </i>
    <i r="1">
      <x v="44"/>
      <x v="45"/>
    </i>
    <i r="1">
      <x v="94"/>
      <x v="95"/>
    </i>
    <i r="1">
      <x v="95"/>
      <x v="96"/>
    </i>
    <i r="1">
      <x v="96"/>
      <x v="97"/>
    </i>
    <i r="1">
      <x v="97"/>
      <x v="98"/>
    </i>
    <i r="1">
      <x v="98"/>
      <x v="99"/>
    </i>
    <i r="1">
      <x v="46"/>
      <x v="47"/>
    </i>
    <i r="1">
      <x v="99"/>
      <x v="100"/>
    </i>
    <i r="1">
      <x v="47"/>
      <x v="48"/>
    </i>
    <i r="1">
      <x v="49"/>
      <x v="50"/>
    </i>
    <i>
      <x v="5"/>
      <x/>
      <x/>
    </i>
    <i r="1">
      <x v="69"/>
      <x v="70"/>
    </i>
    <i r="1">
      <x v="5"/>
      <x v="5"/>
    </i>
    <i r="1">
      <x v="8"/>
      <x v="8"/>
    </i>
    <i r="1">
      <x v="10"/>
      <x v="10"/>
    </i>
    <i r="1">
      <x v="11"/>
      <x v="11"/>
    </i>
    <i r="1">
      <x v="100"/>
      <x v="101"/>
    </i>
    <i r="1">
      <x v="70"/>
      <x v="71"/>
    </i>
    <i r="1">
      <x v="15"/>
      <x v="15"/>
    </i>
    <i r="1">
      <x v="16"/>
      <x v="16"/>
    </i>
    <i r="1">
      <x v="17"/>
      <x v="17"/>
    </i>
    <i r="1">
      <x v="18"/>
      <x v="18"/>
    </i>
    <i r="1">
      <x v="82"/>
      <x v="83"/>
    </i>
    <i r="1">
      <x v="19"/>
      <x v="19"/>
    </i>
    <i r="1">
      <x v="62"/>
      <x v="63"/>
    </i>
    <i r="1">
      <x v="84"/>
      <x v="85"/>
    </i>
    <i r="1">
      <x v="23"/>
      <x v="23"/>
    </i>
    <i r="1">
      <x v="24"/>
      <x v="24"/>
    </i>
    <i r="1">
      <x v="64"/>
      <x v="65"/>
    </i>
    <i r="1">
      <x v="26"/>
      <x v="26"/>
    </i>
    <i r="1">
      <x v="28"/>
      <x v="28"/>
    </i>
    <i r="2">
      <x v="29"/>
    </i>
    <i r="1">
      <x v="31"/>
      <x v="32"/>
    </i>
    <i r="1">
      <x v="32"/>
      <x v="33"/>
    </i>
    <i r="1">
      <x v="33"/>
      <x v="34"/>
    </i>
    <i r="1">
      <x v="36"/>
      <x v="37"/>
    </i>
    <i r="1">
      <x v="38"/>
      <x v="39"/>
    </i>
    <i r="1">
      <x v="40"/>
      <x v="41"/>
    </i>
    <i r="1">
      <x v="44"/>
      <x v="45"/>
    </i>
    <i r="1">
      <x v="46"/>
      <x v="47"/>
    </i>
    <i>
      <x v="6"/>
      <x/>
      <x/>
    </i>
    <i r="1">
      <x v="50"/>
      <x v="51"/>
    </i>
    <i r="1">
      <x v="10"/>
      <x v="10"/>
    </i>
    <i r="1">
      <x v="20"/>
      <x v="20"/>
    </i>
    <i r="1">
      <x v="25"/>
      <x v="25"/>
    </i>
    <i r="1">
      <x v="36"/>
      <x v="37"/>
    </i>
    <i>
      <x v="7"/>
      <x/>
      <x/>
    </i>
    <i r="1">
      <x v="77"/>
      <x v="78"/>
    </i>
    <i r="1">
      <x v="74"/>
      <x v="75"/>
    </i>
    <i r="1">
      <x v="50"/>
      <x v="51"/>
    </i>
    <i r="1">
      <x v="69"/>
      <x v="70"/>
    </i>
    <i r="1">
      <x v="5"/>
      <x v="5"/>
    </i>
    <i r="1">
      <x v="52"/>
      <x v="53"/>
    </i>
    <i r="1">
      <x v="8"/>
      <x v="8"/>
    </i>
    <i r="1">
      <x v="9"/>
      <x v="9"/>
    </i>
    <i r="1">
      <x v="10"/>
      <x v="10"/>
    </i>
    <i r="1">
      <x v="11"/>
      <x v="11"/>
    </i>
    <i r="1">
      <x v="79"/>
      <x v="80"/>
    </i>
    <i r="1">
      <x v="70"/>
      <x v="71"/>
    </i>
    <i r="1">
      <x v="75"/>
      <x v="76"/>
    </i>
    <i r="1">
      <x v="80"/>
      <x v="81"/>
    </i>
    <i r="1">
      <x v="14"/>
      <x v="14"/>
    </i>
    <i r="1">
      <x v="56"/>
      <x v="57"/>
    </i>
    <i r="1">
      <x v="57"/>
      <x v="58"/>
    </i>
    <i r="1">
      <x v="15"/>
      <x v="15"/>
    </i>
    <i r="1">
      <x v="71"/>
      <x v="72"/>
    </i>
    <i r="1">
      <x v="58"/>
      <x v="59"/>
    </i>
    <i r="1">
      <x v="16"/>
      <x v="16"/>
    </i>
    <i r="1">
      <x v="17"/>
      <x v="17"/>
    </i>
    <i r="1">
      <x v="81"/>
      <x v="82"/>
    </i>
    <i r="1">
      <x v="82"/>
      <x v="83"/>
    </i>
    <i r="1">
      <x v="19"/>
      <x v="19"/>
    </i>
    <i r="1">
      <x v="20"/>
      <x v="20"/>
    </i>
    <i r="1">
      <x v="61"/>
      <x v="62"/>
    </i>
    <i r="1">
      <x v="22"/>
      <x v="22"/>
    </i>
    <i r="1">
      <x v="83"/>
      <x v="84"/>
    </i>
    <i r="1">
      <x v="84"/>
      <x v="85"/>
    </i>
    <i r="1">
      <x v="85"/>
      <x v="86"/>
    </i>
    <i r="1">
      <x v="23"/>
      <x v="23"/>
    </i>
    <i r="1">
      <x v="86"/>
      <x v="87"/>
    </i>
    <i r="1">
      <x v="88"/>
      <x v="89"/>
    </i>
    <i r="1">
      <x v="25"/>
      <x v="25"/>
    </i>
    <i r="1">
      <x v="90"/>
      <x v="91"/>
    </i>
    <i r="1">
      <x v="26"/>
      <x v="26"/>
    </i>
    <i r="1">
      <x v="91"/>
      <x v="92"/>
    </i>
    <i r="1">
      <x v="27"/>
      <x v="27"/>
    </i>
    <i r="1">
      <x v="28"/>
      <x v="28"/>
    </i>
    <i r="2">
      <x v="29"/>
    </i>
    <i r="1">
      <x v="92"/>
      <x v="93"/>
    </i>
    <i r="1">
      <x v="30"/>
      <x v="31"/>
    </i>
    <i r="1">
      <x v="32"/>
      <x v="33"/>
    </i>
    <i r="1">
      <x v="93"/>
      <x v="94"/>
    </i>
    <i r="1">
      <x v="33"/>
      <x v="34"/>
    </i>
    <i r="1">
      <x v="36"/>
      <x v="37"/>
    </i>
    <i r="1">
      <x v="37"/>
      <x v="38"/>
    </i>
    <i r="1">
      <x v="38"/>
      <x v="39"/>
    </i>
    <i r="1">
      <x v="40"/>
      <x v="41"/>
    </i>
    <i r="1">
      <x v="41"/>
      <x v="42"/>
    </i>
    <i r="1">
      <x v="42"/>
      <x v="43"/>
    </i>
    <i r="1">
      <x v="72"/>
      <x v="73"/>
    </i>
    <i r="1">
      <x v="94"/>
      <x v="95"/>
    </i>
    <i r="1">
      <x v="101"/>
      <x v="102"/>
    </i>
    <i r="1">
      <x v="95"/>
      <x v="96"/>
    </i>
    <i r="1">
      <x v="96"/>
      <x v="97"/>
    </i>
    <i r="1">
      <x v="97"/>
      <x v="98"/>
    </i>
    <i r="1">
      <x v="98"/>
      <x v="99"/>
    </i>
    <i r="1">
      <x v="46"/>
      <x v="47"/>
    </i>
    <i r="1">
      <x v="99"/>
      <x v="100"/>
    </i>
    <i r="1">
      <x v="47"/>
      <x v="48"/>
    </i>
    <i r="1">
      <x v="49"/>
      <x v="50"/>
    </i>
    <i>
      <x v="8"/>
      <x/>
      <x/>
    </i>
    <i r="1">
      <x v="1"/>
      <x v="1"/>
    </i>
    <i r="1">
      <x v="73"/>
      <x v="74"/>
    </i>
    <i r="1">
      <x v="2"/>
      <x v="2"/>
    </i>
    <i r="1">
      <x v="77"/>
      <x v="78"/>
    </i>
    <i r="1">
      <x v="3"/>
      <x v="3"/>
    </i>
    <i r="1">
      <x v="74"/>
      <x v="75"/>
    </i>
    <i r="1">
      <x v="50"/>
      <x v="51"/>
    </i>
    <i r="1">
      <x v="69"/>
      <x v="70"/>
    </i>
    <i r="1">
      <x v="4"/>
      <x v="4"/>
    </i>
    <i r="1">
      <x v="5"/>
      <x v="5"/>
    </i>
    <i r="1">
      <x v="51"/>
      <x v="52"/>
    </i>
    <i r="1">
      <x v="6"/>
      <x v="6"/>
    </i>
    <i r="1">
      <x v="52"/>
      <x v="53"/>
    </i>
    <i r="1">
      <x v="7"/>
      <x v="7"/>
    </i>
    <i r="1">
      <x v="8"/>
      <x v="8"/>
    </i>
    <i r="1">
      <x v="9"/>
      <x v="9"/>
    </i>
    <i r="1">
      <x v="53"/>
      <x v="54"/>
    </i>
    <i r="1">
      <x v="11"/>
      <x v="11"/>
    </i>
    <i r="1">
      <x v="54"/>
      <x v="55"/>
    </i>
    <i r="1">
      <x v="79"/>
      <x v="80"/>
    </i>
    <i r="1">
      <x v="100"/>
      <x v="101"/>
    </i>
    <i r="1">
      <x v="13"/>
      <x v="13"/>
    </i>
    <i r="1">
      <x v="70"/>
      <x v="71"/>
    </i>
    <i r="1">
      <x v="75"/>
      <x v="76"/>
    </i>
    <i r="1">
      <x v="80"/>
      <x v="81"/>
    </i>
    <i r="1">
      <x v="14"/>
      <x v="14"/>
    </i>
    <i r="1">
      <x v="56"/>
      <x v="57"/>
    </i>
    <i r="1">
      <x v="57"/>
      <x v="58"/>
    </i>
    <i r="1">
      <x v="15"/>
      <x v="15"/>
    </i>
    <i r="1">
      <x v="71"/>
      <x v="72"/>
    </i>
    <i r="1">
      <x v="58"/>
      <x v="59"/>
    </i>
    <i r="1">
      <x v="59"/>
      <x v="60"/>
    </i>
    <i r="1">
      <x v="16"/>
      <x v="16"/>
    </i>
    <i r="1">
      <x v="60"/>
      <x v="61"/>
    </i>
    <i r="1">
      <x v="17"/>
      <x v="17"/>
    </i>
    <i r="1">
      <x v="81"/>
      <x v="82"/>
    </i>
    <i r="1">
      <x v="18"/>
      <x v="18"/>
    </i>
    <i r="1">
      <x v="82"/>
      <x v="83"/>
    </i>
    <i r="1">
      <x v="19"/>
      <x v="19"/>
    </i>
    <i r="1">
      <x v="20"/>
      <x v="20"/>
    </i>
    <i r="1">
      <x v="21"/>
      <x v="21"/>
    </i>
    <i r="1">
      <x v="61"/>
      <x v="62"/>
    </i>
    <i r="1">
      <x v="62"/>
      <x v="63"/>
    </i>
    <i r="1">
      <x v="22"/>
      <x v="22"/>
    </i>
    <i r="1">
      <x v="83"/>
      <x v="84"/>
    </i>
    <i r="1">
      <x v="63"/>
      <x v="64"/>
    </i>
    <i r="1">
      <x v="84"/>
      <x v="85"/>
    </i>
    <i r="1">
      <x v="85"/>
      <x v="86"/>
    </i>
    <i r="1">
      <x v="23"/>
      <x v="23"/>
    </i>
    <i r="1">
      <x v="24"/>
      <x v="24"/>
    </i>
    <i r="1">
      <x v="86"/>
      <x v="87"/>
    </i>
    <i r="1">
      <x v="87"/>
      <x v="88"/>
    </i>
    <i r="1">
      <x v="88"/>
      <x v="89"/>
    </i>
    <i r="1">
      <x v="64"/>
      <x v="65"/>
    </i>
    <i r="1">
      <x v="89"/>
      <x v="90"/>
    </i>
    <i r="1">
      <x v="25"/>
      <x v="25"/>
    </i>
    <i r="1">
      <x v="90"/>
      <x v="91"/>
    </i>
    <i r="1">
      <x v="26"/>
      <x v="26"/>
    </i>
    <i r="1">
      <x v="91"/>
      <x v="92"/>
    </i>
    <i r="1">
      <x v="27"/>
      <x v="27"/>
    </i>
    <i r="1">
      <x v="28"/>
      <x v="28"/>
    </i>
    <i r="2">
      <x v="29"/>
    </i>
    <i r="1">
      <x v="29"/>
      <x v="30"/>
    </i>
    <i r="1">
      <x v="92"/>
      <x v="93"/>
    </i>
    <i r="1">
      <x v="30"/>
      <x v="31"/>
    </i>
    <i r="1">
      <x v="65"/>
      <x v="66"/>
    </i>
    <i r="1">
      <x v="31"/>
      <x v="32"/>
    </i>
    <i r="1">
      <x v="32"/>
      <x v="33"/>
    </i>
    <i r="1">
      <x v="93"/>
      <x v="94"/>
    </i>
    <i r="1">
      <x v="33"/>
      <x v="34"/>
    </i>
    <i r="1">
      <x v="66"/>
      <x v="67"/>
    </i>
    <i r="1">
      <x v="34"/>
      <x v="35"/>
    </i>
    <i r="1">
      <x v="36"/>
      <x v="37"/>
    </i>
    <i r="1">
      <x v="37"/>
      <x v="38"/>
    </i>
    <i r="1">
      <x v="38"/>
      <x v="39"/>
    </i>
    <i r="1">
      <x v="67"/>
      <x v="68"/>
    </i>
    <i r="1">
      <x v="39"/>
      <x v="40"/>
    </i>
    <i r="1">
      <x v="42"/>
      <x v="43"/>
    </i>
    <i r="1">
      <x v="72"/>
      <x v="73"/>
    </i>
    <i r="1">
      <x v="44"/>
      <x v="45"/>
    </i>
    <i r="1">
      <x v="94"/>
      <x v="95"/>
    </i>
    <i r="1">
      <x v="101"/>
      <x v="102"/>
    </i>
    <i r="1">
      <x v="95"/>
      <x v="96"/>
    </i>
    <i r="1">
      <x v="96"/>
      <x v="97"/>
    </i>
    <i r="1">
      <x v="46"/>
      <x v="47"/>
    </i>
    <i r="1">
      <x v="99"/>
      <x v="100"/>
    </i>
    <i r="1">
      <x v="47"/>
      <x v="48"/>
    </i>
    <i r="1">
      <x v="48"/>
      <x v="49"/>
    </i>
    <i r="1">
      <x v="49"/>
      <x v="50"/>
    </i>
    <i>
      <x v="9"/>
      <x/>
      <x/>
    </i>
    <i r="1">
      <x v="1"/>
      <x v="1"/>
    </i>
    <i r="1">
      <x v="73"/>
      <x v="74"/>
    </i>
    <i r="1">
      <x v="2"/>
      <x v="2"/>
    </i>
    <i r="1">
      <x v="77"/>
      <x v="78"/>
    </i>
    <i r="1">
      <x v="3"/>
      <x v="3"/>
    </i>
    <i r="1">
      <x v="74"/>
      <x v="75"/>
    </i>
    <i r="1">
      <x v="50"/>
      <x v="51"/>
    </i>
    <i r="1">
      <x v="69"/>
      <x v="70"/>
    </i>
    <i r="1">
      <x v="4"/>
      <x v="4"/>
    </i>
    <i r="1">
      <x v="5"/>
      <x v="5"/>
    </i>
    <i r="1">
      <x v="51"/>
      <x v="52"/>
    </i>
    <i r="1">
      <x v="6"/>
      <x v="6"/>
    </i>
    <i r="1">
      <x v="52"/>
      <x v="53"/>
    </i>
    <i r="1">
      <x v="7"/>
      <x v="7"/>
    </i>
    <i r="1">
      <x v="8"/>
      <x v="8"/>
    </i>
    <i r="1">
      <x v="9"/>
      <x v="9"/>
    </i>
    <i r="1">
      <x v="10"/>
      <x v="10"/>
    </i>
    <i r="1">
      <x v="53"/>
      <x v="54"/>
    </i>
    <i r="1">
      <x v="11"/>
      <x v="11"/>
    </i>
    <i r="1">
      <x v="54"/>
      <x v="55"/>
    </i>
    <i r="1">
      <x v="79"/>
      <x v="80"/>
    </i>
    <i r="1">
      <x v="100"/>
      <x v="101"/>
    </i>
    <i r="1">
      <x v="13"/>
      <x v="13"/>
    </i>
    <i r="1">
      <x v="70"/>
      <x v="71"/>
    </i>
    <i r="1">
      <x v="75"/>
      <x v="76"/>
    </i>
    <i r="1">
      <x v="80"/>
      <x v="81"/>
    </i>
    <i r="1">
      <x v="14"/>
      <x v="14"/>
    </i>
    <i r="1">
      <x v="56"/>
      <x v="57"/>
    </i>
    <i r="1">
      <x v="57"/>
      <x v="58"/>
    </i>
    <i r="1">
      <x v="15"/>
      <x v="15"/>
    </i>
    <i r="1">
      <x v="71"/>
      <x v="72"/>
    </i>
    <i r="1">
      <x v="58"/>
      <x v="59"/>
    </i>
    <i r="1">
      <x v="59"/>
      <x v="60"/>
    </i>
    <i r="1">
      <x v="16"/>
      <x v="16"/>
    </i>
    <i r="1">
      <x v="60"/>
      <x v="61"/>
    </i>
    <i r="1">
      <x v="17"/>
      <x v="17"/>
    </i>
    <i r="1">
      <x v="81"/>
      <x v="82"/>
    </i>
    <i r="1">
      <x v="18"/>
      <x v="18"/>
    </i>
    <i r="1">
      <x v="82"/>
      <x v="83"/>
    </i>
    <i r="1">
      <x v="19"/>
      <x v="19"/>
    </i>
    <i r="1">
      <x v="20"/>
      <x v="20"/>
    </i>
    <i r="1">
      <x v="21"/>
      <x v="21"/>
    </i>
    <i r="1">
      <x v="61"/>
      <x v="62"/>
    </i>
    <i r="1">
      <x v="62"/>
      <x v="63"/>
    </i>
    <i r="1">
      <x v="22"/>
      <x v="22"/>
    </i>
    <i r="1">
      <x v="83"/>
      <x v="84"/>
    </i>
    <i r="1">
      <x v="63"/>
      <x v="64"/>
    </i>
    <i r="1">
      <x v="84"/>
      <x v="85"/>
    </i>
    <i r="1">
      <x v="85"/>
      <x v="86"/>
    </i>
    <i r="1">
      <x v="23"/>
      <x v="23"/>
    </i>
    <i r="1">
      <x v="24"/>
      <x v="24"/>
    </i>
    <i r="1">
      <x v="86"/>
      <x v="87"/>
    </i>
    <i r="1">
      <x v="87"/>
      <x v="88"/>
    </i>
    <i r="1">
      <x v="88"/>
      <x v="89"/>
    </i>
    <i r="1">
      <x v="64"/>
      <x v="65"/>
    </i>
    <i r="1">
      <x v="89"/>
      <x v="90"/>
    </i>
    <i r="1">
      <x v="25"/>
      <x v="25"/>
    </i>
    <i r="1">
      <x v="90"/>
      <x v="91"/>
    </i>
    <i r="1">
      <x v="26"/>
      <x v="26"/>
    </i>
    <i r="1">
      <x v="91"/>
      <x v="92"/>
    </i>
    <i r="1">
      <x v="27"/>
      <x v="27"/>
    </i>
    <i r="1">
      <x v="28"/>
      <x v="28"/>
    </i>
    <i r="2">
      <x v="29"/>
    </i>
    <i r="1">
      <x v="29"/>
      <x v="30"/>
    </i>
    <i r="1">
      <x v="92"/>
      <x v="93"/>
    </i>
    <i r="1">
      <x v="30"/>
      <x v="31"/>
    </i>
    <i r="1">
      <x v="65"/>
      <x v="66"/>
    </i>
    <i r="1">
      <x v="31"/>
      <x v="32"/>
    </i>
    <i r="1">
      <x v="32"/>
      <x v="33"/>
    </i>
    <i r="1">
      <x v="93"/>
      <x v="94"/>
    </i>
    <i r="1">
      <x v="33"/>
      <x v="34"/>
    </i>
    <i r="1">
      <x v="66"/>
      <x v="67"/>
    </i>
    <i r="1">
      <x v="34"/>
      <x v="35"/>
    </i>
    <i r="1">
      <x v="76"/>
      <x v="77"/>
    </i>
    <i r="1">
      <x v="36"/>
      <x v="37"/>
    </i>
    <i r="1">
      <x v="37"/>
      <x v="38"/>
    </i>
    <i r="1">
      <x v="38"/>
      <x v="39"/>
    </i>
    <i r="1">
      <x v="67"/>
      <x v="68"/>
    </i>
    <i r="1">
      <x v="39"/>
      <x v="40"/>
    </i>
    <i r="1">
      <x v="40"/>
      <x v="41"/>
    </i>
    <i r="1">
      <x v="41"/>
      <x v="42"/>
    </i>
    <i r="1">
      <x v="42"/>
      <x v="43"/>
    </i>
    <i r="1">
      <x v="72"/>
      <x v="73"/>
    </i>
    <i r="1">
      <x v="44"/>
      <x v="45"/>
    </i>
    <i r="1">
      <x v="94"/>
      <x v="95"/>
    </i>
    <i r="1">
      <x v="101"/>
      <x v="102"/>
    </i>
    <i r="1">
      <x v="95"/>
      <x v="96"/>
    </i>
    <i r="1">
      <x v="96"/>
      <x v="97"/>
    </i>
    <i r="1">
      <x v="45"/>
      <x v="46"/>
    </i>
    <i r="1">
      <x v="97"/>
      <x v="98"/>
    </i>
    <i r="1">
      <x v="98"/>
      <x v="99"/>
    </i>
    <i r="1">
      <x v="46"/>
      <x v="47"/>
    </i>
    <i r="1">
      <x v="99"/>
      <x v="100"/>
    </i>
    <i r="1">
      <x v="68"/>
      <x v="69"/>
    </i>
    <i r="1">
      <x v="47"/>
      <x v="48"/>
    </i>
    <i r="1">
      <x v="48"/>
      <x v="49"/>
    </i>
    <i r="1">
      <x v="49"/>
      <x v="50"/>
    </i>
    <i>
      <x v="10"/>
      <x/>
      <x/>
    </i>
    <i r="1">
      <x v="77"/>
      <x v="78"/>
    </i>
    <i r="1">
      <x v="51"/>
      <x v="52"/>
    </i>
    <i r="1">
      <x v="52"/>
      <x v="53"/>
    </i>
    <i r="1">
      <x v="13"/>
      <x v="13"/>
    </i>
    <i r="1">
      <x v="15"/>
      <x v="15"/>
    </i>
    <i r="1">
      <x v="16"/>
      <x v="16"/>
    </i>
    <i r="1">
      <x v="81"/>
      <x v="82"/>
    </i>
    <i r="1">
      <x v="61"/>
      <x v="62"/>
    </i>
    <i r="1">
      <x v="85"/>
      <x v="86"/>
    </i>
    <i r="1">
      <x v="91"/>
      <x v="92"/>
    </i>
    <i r="1">
      <x v="29"/>
      <x v="30"/>
    </i>
    <i r="1">
      <x v="67"/>
      <x v="68"/>
    </i>
    <i r="1">
      <x v="98"/>
      <x v="99"/>
    </i>
    <i r="1">
      <x v="49"/>
      <x v="50"/>
    </i>
    <i>
      <x v="11"/>
      <x/>
      <x/>
    </i>
    <i r="1">
      <x v="1"/>
      <x v="1"/>
    </i>
    <i r="1">
      <x v="77"/>
      <x v="78"/>
    </i>
    <i r="1">
      <x v="3"/>
      <x v="3"/>
    </i>
    <i r="1">
      <x v="74"/>
      <x v="75"/>
    </i>
    <i r="1">
      <x v="50"/>
      <x v="51"/>
    </i>
    <i r="1">
      <x v="69"/>
      <x v="70"/>
    </i>
    <i r="1">
      <x v="4"/>
      <x v="4"/>
    </i>
    <i r="1">
      <x v="5"/>
      <x v="5"/>
    </i>
    <i r="1">
      <x v="51"/>
      <x v="52"/>
    </i>
    <i r="1">
      <x v="6"/>
      <x v="6"/>
    </i>
    <i r="1">
      <x v="52"/>
      <x v="53"/>
    </i>
    <i r="1">
      <x v="7"/>
      <x v="7"/>
    </i>
    <i r="1">
      <x v="8"/>
      <x v="8"/>
    </i>
    <i r="1">
      <x v="9"/>
      <x v="9"/>
    </i>
    <i r="1">
      <x v="53"/>
      <x v="54"/>
    </i>
    <i r="1">
      <x v="11"/>
      <x v="11"/>
    </i>
    <i r="1">
      <x v="54"/>
      <x v="55"/>
    </i>
    <i r="1">
      <x v="79"/>
      <x v="80"/>
    </i>
    <i r="1">
      <x v="100"/>
      <x v="101"/>
    </i>
    <i r="1">
      <x v="13"/>
      <x v="13"/>
    </i>
    <i r="1">
      <x v="70"/>
      <x v="71"/>
    </i>
    <i r="1">
      <x v="75"/>
      <x v="76"/>
    </i>
    <i r="1">
      <x v="80"/>
      <x v="81"/>
    </i>
    <i r="1">
      <x v="14"/>
      <x v="14"/>
    </i>
    <i r="1">
      <x v="56"/>
      <x v="57"/>
    </i>
    <i r="1">
      <x v="57"/>
      <x v="58"/>
    </i>
    <i r="1">
      <x v="15"/>
      <x v="15"/>
    </i>
    <i r="1">
      <x v="71"/>
      <x v="72"/>
    </i>
    <i r="1">
      <x v="59"/>
      <x v="60"/>
    </i>
    <i r="1">
      <x v="16"/>
      <x v="16"/>
    </i>
    <i r="1">
      <x v="60"/>
      <x v="61"/>
    </i>
    <i r="1">
      <x v="17"/>
      <x v="17"/>
    </i>
    <i r="1">
      <x v="81"/>
      <x v="82"/>
    </i>
    <i r="1">
      <x v="18"/>
      <x v="18"/>
    </i>
    <i r="1">
      <x v="82"/>
      <x v="83"/>
    </i>
    <i r="1">
      <x v="19"/>
      <x v="19"/>
    </i>
    <i r="1">
      <x v="20"/>
      <x v="20"/>
    </i>
    <i r="1">
      <x v="21"/>
      <x v="21"/>
    </i>
    <i r="1">
      <x v="61"/>
      <x v="62"/>
    </i>
    <i r="1">
      <x v="62"/>
      <x v="63"/>
    </i>
    <i r="1">
      <x v="22"/>
      <x v="22"/>
    </i>
    <i r="1">
      <x v="83"/>
      <x v="84"/>
    </i>
    <i r="1">
      <x v="63"/>
      <x v="64"/>
    </i>
    <i r="1">
      <x v="84"/>
      <x v="85"/>
    </i>
    <i r="1">
      <x v="85"/>
      <x v="86"/>
    </i>
    <i r="1">
      <x v="23"/>
      <x v="23"/>
    </i>
    <i r="1">
      <x v="24"/>
      <x v="24"/>
    </i>
    <i r="1">
      <x v="86"/>
      <x v="87"/>
    </i>
    <i r="1">
      <x v="88"/>
      <x v="89"/>
    </i>
    <i r="1">
      <x v="64"/>
      <x v="65"/>
    </i>
    <i r="1">
      <x v="89"/>
      <x v="90"/>
    </i>
    <i r="1">
      <x v="25"/>
      <x v="25"/>
    </i>
    <i r="1">
      <x v="90"/>
      <x v="91"/>
    </i>
    <i r="1">
      <x v="26"/>
      <x v="26"/>
    </i>
    <i r="1">
      <x v="91"/>
      <x v="92"/>
    </i>
    <i r="1">
      <x v="27"/>
      <x v="27"/>
    </i>
    <i r="1">
      <x v="28"/>
      <x v="29"/>
    </i>
    <i r="1">
      <x v="29"/>
      <x v="30"/>
    </i>
    <i r="1">
      <x v="92"/>
      <x v="93"/>
    </i>
    <i r="1">
      <x v="30"/>
      <x v="31"/>
    </i>
    <i r="1">
      <x v="65"/>
      <x v="66"/>
    </i>
    <i r="1">
      <x v="32"/>
      <x v="33"/>
    </i>
    <i r="1">
      <x v="93"/>
      <x v="94"/>
    </i>
    <i r="1">
      <x v="33"/>
      <x v="34"/>
    </i>
    <i r="1">
      <x v="66"/>
      <x v="67"/>
    </i>
    <i r="1">
      <x v="34"/>
      <x v="35"/>
    </i>
    <i r="1">
      <x v="76"/>
      <x v="77"/>
    </i>
    <i r="1">
      <x v="36"/>
      <x v="37"/>
    </i>
    <i r="1">
      <x v="37"/>
      <x v="38"/>
    </i>
    <i r="1">
      <x v="38"/>
      <x v="39"/>
    </i>
    <i r="1">
      <x v="67"/>
      <x v="68"/>
    </i>
    <i r="1">
      <x v="39"/>
      <x v="40"/>
    </i>
    <i r="1">
      <x v="40"/>
      <x v="41"/>
    </i>
    <i r="1">
      <x v="41"/>
      <x v="42"/>
    </i>
    <i r="1">
      <x v="42"/>
      <x v="43"/>
    </i>
    <i r="1">
      <x v="72"/>
      <x v="73"/>
    </i>
    <i r="1">
      <x v="94"/>
      <x v="95"/>
    </i>
    <i r="1">
      <x v="95"/>
      <x v="96"/>
    </i>
    <i r="1">
      <x v="96"/>
      <x v="97"/>
    </i>
    <i r="1">
      <x v="45"/>
      <x v="46"/>
    </i>
    <i r="1">
      <x v="98"/>
      <x v="99"/>
    </i>
    <i r="1">
      <x v="99"/>
      <x v="100"/>
    </i>
    <i r="1">
      <x v="68"/>
      <x v="69"/>
    </i>
    <i r="1">
      <x v="47"/>
      <x v="48"/>
    </i>
    <i r="1">
      <x v="48"/>
      <x v="49"/>
    </i>
    <i r="1">
      <x v="49"/>
      <x v="50"/>
    </i>
    <i>
      <x v="12"/>
      <x v="33"/>
      <x v="34"/>
    </i>
  </rowItems>
  <colFields count="2">
    <field x="3"/>
    <field x="-2"/>
  </colFields>
  <colItems count="4">
    <i>
      <x/>
      <x/>
    </i>
    <i r="1" i="1">
      <x v="1"/>
    </i>
    <i>
      <x v="1"/>
      <x/>
    </i>
    <i r="1" i="1">
      <x v="1"/>
    </i>
  </colItems>
  <dataFields count="2">
    <dataField name="Sum of Total_Hours" fld="4" baseField="0" baseItem="0"/>
    <dataField name="Sum of Gross_Wages" fld="5"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1"/>
    <rowHierarchyUsage hierarchyUsage="0"/>
    <rowHierarchyUsage hierarchyUsage="2"/>
  </rowHierarchiesUsage>
  <colHierarchiesUsage count="2">
    <colHierarchyUsage hierarchyUsage="10"/>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IntegrateCo_v3.xlsx!_2015_2016_append_">
        <x15:activeTabTopLevelEntity name="[_2015_2016_append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8A51675-0906-4641-977C-452229A972D8}" name="PivotTable9" cacheId="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location ref="A2:F17" firstHeaderRow="1" firstDataRow="3" firstDataCol="2"/>
  <pivotFields count="5">
    <pivotField axis="axisRow" compact="0" allDrilled="1" outline="0" subtotalTop="0" showAll="0" dataSourceSort="1" defaultSubtotal="0" defaultAttributeDrillState="1">
      <items count="13">
        <item x="0"/>
        <item x="1"/>
        <item x="2"/>
        <item x="3"/>
        <item x="4"/>
        <item x="5"/>
        <item x="6"/>
        <item x="7"/>
        <item x="8"/>
        <item x="9"/>
        <item x="10"/>
        <item x="11"/>
        <item x="12"/>
      </items>
    </pivotField>
    <pivotField axis="axisCol" compact="0" allDrilled="1" outline="0" subtotalTop="0" showAll="0" dataSourceSort="1" defaultSubtotal="0" defaultAttributeDrillState="1">
      <items count="2">
        <item x="0"/>
        <item x="1"/>
      </items>
    </pivotField>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13">
        <item x="0"/>
        <item x="1"/>
        <item x="2"/>
        <item x="3"/>
        <item x="4"/>
        <item x="5"/>
        <item x="6"/>
        <item x="7"/>
        <item x="8"/>
        <item x="9"/>
        <item x="10"/>
        <item x="11"/>
        <item x="12"/>
      </items>
    </pivotField>
  </pivotFields>
  <rowFields count="2">
    <field x="0"/>
    <field x="4"/>
  </rowFields>
  <rowItems count="13">
    <i>
      <x/>
      <x/>
    </i>
    <i>
      <x v="1"/>
      <x v="1"/>
    </i>
    <i>
      <x v="2"/>
      <x v="2"/>
    </i>
    <i>
      <x v="3"/>
      <x v="3"/>
    </i>
    <i>
      <x v="4"/>
      <x v="4"/>
    </i>
    <i>
      <x v="5"/>
      <x v="5"/>
    </i>
    <i>
      <x v="6"/>
      <x v="6"/>
    </i>
    <i>
      <x v="7"/>
      <x v="7"/>
    </i>
    <i>
      <x v="8"/>
      <x v="8"/>
    </i>
    <i>
      <x v="9"/>
      <x v="9"/>
    </i>
    <i>
      <x v="10"/>
      <x v="10"/>
    </i>
    <i>
      <x v="11"/>
      <x v="11"/>
    </i>
    <i>
      <x v="12"/>
      <x v="12"/>
    </i>
  </rowItems>
  <colFields count="2">
    <field x="1"/>
    <field x="-2"/>
  </colFields>
  <colItems count="4">
    <i>
      <x/>
      <x/>
    </i>
    <i r="1" i="1">
      <x v="1"/>
    </i>
    <i>
      <x v="1"/>
      <x/>
    </i>
    <i r="1" i="1">
      <x v="1"/>
    </i>
  </colItems>
  <dataFields count="2">
    <dataField name="Total_Hours" fld="2" baseField="0" baseItem="0"/>
    <dataField name="Gross_Wages" fld="3"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Gross_Wages"/>
    <pivotHierarchy dragToData="1"/>
    <pivotHierarchy dragToData="1"/>
    <pivotHierarchy dragToData="1"/>
    <pivotHierarchy dragToData="1"/>
    <pivotHierarchy dragToData="1"/>
    <pivotHierarchy dragToData="1"/>
    <pivotHierarchy dragToData="1"/>
    <pivotHierarchy dragToData="1" caption="Total_Hour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1"/>
    <rowHierarchyUsage hierarchyUsage="12"/>
  </rowHierarchiesUsage>
  <colHierarchiesUsage count="2">
    <colHierarchyUsage hierarchyUsage="10"/>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tegrateCo_v3.xlsx!_2015_2016_append_">
        <x15:activeTabTopLevelEntity name="[_2015_2016_append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7859485-9DB8-4076-A69F-069924159257}" name="PivotTable4" cacheId="12" applyNumberFormats="0" applyBorderFormats="0" applyFontFormats="0" applyPatternFormats="0" applyAlignmentFormats="0" applyWidthHeightFormats="1" dataCaption="Values" showError="1" updatedVersion="8" minRefreshableVersion="3" useAutoFormatting="1" subtotalHiddenItems="1" colGrandTotals="0" itemPrintTitles="1" createdVersion="8" indent="0" compact="0" compactData="0" multipleFieldFilters="0">
  <location ref="I28:M44" firstHeaderRow="1" firstDataRow="3" firstDataCol="1"/>
  <pivotFields count="4">
    <pivotField axis="axisCol" compact="0" allDrilled="1" outline="0" subtotalTop="0" showAll="0" dataSourceSort="1" defaultSubtotal="0" defaultAttributeDrillState="1">
      <items count="2">
        <item x="0"/>
        <item x="1"/>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13">
        <item x="0"/>
        <item x="1"/>
        <item x="2"/>
        <item x="3"/>
        <item x="4"/>
        <item x="5"/>
        <item x="6"/>
        <item x="7"/>
        <item x="8"/>
        <item x="9"/>
        <item x="10"/>
        <item x="11"/>
        <item x="12"/>
      </items>
      <extLst>
        <ext xmlns:x14="http://schemas.microsoft.com/office/spreadsheetml/2009/9/main" uri="{2946ED86-A175-432a-8AC1-64E0C546D7DE}">
          <x14:pivotField fillDownLabels="1"/>
        </ext>
      </extLst>
    </pivotField>
  </pivotFields>
  <rowFields count="1">
    <field x="3"/>
  </rowFields>
  <rowItems count="14">
    <i>
      <x/>
    </i>
    <i>
      <x v="1"/>
    </i>
    <i>
      <x v="2"/>
    </i>
    <i>
      <x v="3"/>
    </i>
    <i>
      <x v="4"/>
    </i>
    <i>
      <x v="5"/>
    </i>
    <i>
      <x v="6"/>
    </i>
    <i>
      <x v="7"/>
    </i>
    <i>
      <x v="8"/>
    </i>
    <i>
      <x v="9"/>
    </i>
    <i>
      <x v="10"/>
    </i>
    <i>
      <x v="11"/>
    </i>
    <i>
      <x v="12"/>
    </i>
    <i t="grand">
      <x/>
    </i>
  </rowItems>
  <colFields count="2">
    <field x="-2"/>
    <field x="0"/>
  </colFields>
  <colItems count="4">
    <i>
      <x/>
      <x/>
    </i>
    <i r="1">
      <x v="1"/>
    </i>
    <i i="1">
      <x v="1"/>
      <x/>
    </i>
    <i r="1" i="1">
      <x v="1"/>
    </i>
  </colItems>
  <dataFields count="2">
    <dataField name="Sum of OT_Hrs" fld="1" baseField="0" baseItem="0"/>
    <dataField name="Sum of Reg_Hrs" fld="2" baseField="0" baseItem="0"/>
  </dataFields>
  <formats count="1">
    <format dxfId="29">
      <pivotArea outline="0" collapsedLevelsAreSubtotals="1" fieldPosition="0"/>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OT_Hrs difference"/>
    <pivotHierarchy dragToData="1" caption="Reg_Hrs differenc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2">
    <colHierarchyUsage hierarchyUsage="-2"/>
    <colHierarchyUsage hierarchyUsage="10"/>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IntegrateCo_v3.xlsx!_2015_2016_append_">
        <x15:activeTabTopLevelEntity name="[_2015_2016_append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C0BDAD7-0677-4405-AB37-4283A7463EE6}" name="PivotTable3" cacheId="13" applyNumberFormats="0" applyBorderFormats="0" applyFontFormats="0" applyPatternFormats="0" applyAlignmentFormats="0" applyWidthHeightFormats="1" dataCaption="Values" showError="1" updatedVersion="8" minRefreshableVersion="3" useAutoFormatting="1" subtotalHiddenItems="1" colGrandTotals="0" itemPrintTitles="1" createdVersion="8" indent="0" compact="0" compactData="0" multipleFieldFilters="0" rowHeaderCaption="Employees">
  <location ref="I2:M18" firstHeaderRow="1" firstDataRow="3" firstDataCol="1"/>
  <pivotFields count="4">
    <pivotField axis="axisCol" compact="0" allDrilled="1" outline="0" subtotalTop="0" showAll="0" dataSourceSort="1" defaultSubtotal="0" defaultAttributeDrillState="1">
      <items count="2">
        <item x="0"/>
        <item x="1"/>
      </items>
    </pivotField>
    <pivotField dataField="1" compact="0" outline="0" subtotalTop="0" showAll="0" defaultSubtotal="0"/>
    <pivotField axis="axisRow" compact="0" allDrilled="1" outline="0" subtotalTop="0" showAll="0" dataSourceSort="1" defaultSubtotal="0" defaultAttributeDrillState="1">
      <items count="13">
        <item x="0"/>
        <item x="1"/>
        <item x="2"/>
        <item x="3"/>
        <item x="4"/>
        <item x="5"/>
        <item x="6"/>
        <item x="7"/>
        <item x="8"/>
        <item x="9"/>
        <item x="10"/>
        <item x="11"/>
        <item x="12"/>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14">
    <i>
      <x/>
    </i>
    <i>
      <x v="1"/>
    </i>
    <i>
      <x v="2"/>
    </i>
    <i>
      <x v="3"/>
    </i>
    <i>
      <x v="4"/>
    </i>
    <i>
      <x v="5"/>
    </i>
    <i>
      <x v="6"/>
    </i>
    <i>
      <x v="7"/>
    </i>
    <i>
      <x v="8"/>
    </i>
    <i>
      <x v="9"/>
    </i>
    <i>
      <x v="10"/>
    </i>
    <i>
      <x v="11"/>
    </i>
    <i>
      <x v="12"/>
    </i>
    <i t="grand">
      <x/>
    </i>
  </rowItems>
  <colFields count="2">
    <field x="0"/>
    <field x="-2"/>
  </colFields>
  <colItems count="4">
    <i>
      <x/>
      <x/>
    </i>
    <i r="1" i="1">
      <x v="1"/>
    </i>
    <i>
      <x v="1"/>
      <x/>
    </i>
    <i r="1" i="1">
      <x v="1"/>
    </i>
  </colItems>
  <dataFields count="2">
    <dataField name="Sum of gross wages" fld="1" baseField="0" baseItem="0" numFmtId="3"/>
    <dataField name="Difference" fld="3" showDataAs="percentDiff" baseField="0" baseItem="0" numFmtId="10">
      <extLst>
        <ext xmlns:x14="http://schemas.microsoft.com/office/spreadsheetml/2009/9/main" uri="{E15A36E0-9728-4e99-A89B-3F7291B0FE68}">
          <x14:dataField sourceField="1" uniqueName="[__Xl2].[Measures].[Sum of Gross_Wages]"/>
        </ext>
      </extLst>
    </dataField>
  </dataFields>
  <formats count="2">
    <format dxfId="31">
      <pivotArea outline="0" collapsedLevelsAreSubtotals="1" fieldPosition="0"/>
    </format>
    <format dxfId="30">
      <pivotArea outline="0" fieldPosition="0">
        <references count="1">
          <reference field="4294967294" count="1">
            <x v="1"/>
          </reference>
        </references>
      </pivotArea>
    </format>
  </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fferenc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2"/>
  </rowHierarchiesUsage>
  <colHierarchiesUsage count="2">
    <colHierarchyUsage hierarchyUsage="10"/>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tegrateCo_v3.xlsx!_2015_2016_append_">
        <x15:activeTabTopLevelEntity name="[_2015_2016_append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FEB2A11-2C39-4962-9C1B-80B2AF482118}" name="PivotTable2" cacheId="9" applyNumberFormats="0" applyBorderFormats="0" applyFontFormats="0" applyPatternFormats="0" applyAlignmentFormats="0" applyWidthHeightFormats="1" dataCaption="Values" showError="1" updatedVersion="8" minRefreshableVersion="3" useAutoFormatting="1" subtotalHiddenItems="1" colGrandTotals="0" itemPrintTitles="1" createdVersion="8" indent="0" outline="1" outlineData="1" multipleFieldFilters="0">
  <location ref="A19:E125" firstHeaderRow="1" firstDataRow="3" firstDataCol="1"/>
  <pivotFields count="4">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1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10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t="grand">
      <x/>
    </i>
  </rowItems>
  <colFields count="2">
    <field x="0"/>
    <field x="-2"/>
  </colFields>
  <colItems count="4">
    <i>
      <x/>
      <x/>
    </i>
    <i r="1" i="1">
      <x v="1"/>
    </i>
    <i>
      <x v="1"/>
      <x/>
    </i>
    <i r="1" i="1">
      <x v="1"/>
    </i>
  </colItems>
  <dataFields count="2">
    <dataField name="Sum of Gross_Wages" fld="2" baseField="1" baseItem="0" numFmtId="4"/>
    <dataField name="Gross_Wages difference" fld="3" showDataAs="percentDiff" baseField="0" baseItem="0" numFmtId="10">
      <extLst>
        <ext xmlns:x14="http://schemas.microsoft.com/office/spreadsheetml/2009/9/main" uri="{E15A36E0-9728-4e99-A89B-3F7291B0FE68}">
          <x14:dataField sourceField="2" uniqueName="[__Xl2].[Measures].[Sum of Gross_Wages]"/>
        </ext>
      </extLst>
    </dataField>
  </dataFields>
  <formats count="2">
    <format dxfId="33">
      <pivotArea outline="0" collapsedLevelsAreSubtotals="1" fieldPosition="0"/>
    </format>
    <format dxfId="32">
      <pivotArea outline="0" fieldPosition="0">
        <references count="1">
          <reference field="4294967294" count="1">
            <x v="1"/>
          </reference>
        </references>
      </pivotArea>
    </format>
  </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Gross_Wages difference"/>
    <pivotHierarchy dragToData="1" caption="Average of Gross_Wag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2"/>
  </rowHierarchiesUsage>
  <colHierarchiesUsage count="2">
    <colHierarchyUsage hierarchyUsage="10"/>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tegrateCo_v3.xlsx!_2015_2016_append_">
        <x15:activeTabTopLevelEntity name="[_2015_2016_append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5826BD8-AFC7-40DB-B511-5440E394E964}" name="PivotTable1"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2:B5"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Employee number" fld="1"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Employee numb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tegrateCo_v3.xlsx!_2015_2016_append_">
        <x15:activeTabTopLevelEntity name="[_2015_2016_append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2E1FD9D-83A3-4D49-8727-B7F11A909B62}" name="PivotTable5"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I54:M57"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3">
    <i>
      <x/>
    </i>
    <i>
      <x v="1"/>
    </i>
    <i t="grand">
      <x/>
    </i>
  </rowItems>
  <colFields count="1">
    <field x="-2"/>
  </colFields>
  <colItems count="4">
    <i>
      <x/>
    </i>
    <i i="1">
      <x v="1"/>
    </i>
    <i i="2">
      <x v="2"/>
    </i>
    <i i="3">
      <x v="3"/>
    </i>
  </colItems>
  <dataFields count="4">
    <dataField name="Sum of Fica_Medc" fld="1" baseField="0" baseItem="0"/>
    <dataField name="Sum of Futa" fld="2" baseField="0" baseItem="0"/>
    <dataField name="Sum of Suta" fld="3" baseField="0" baseItem="0"/>
    <dataField name="Sum of Work_Comp" fld="4" baseField="0" baseItem="0"/>
  </dataFields>
  <formats count="2">
    <format dxfId="35">
      <pivotArea outline="0" collapsedLevelsAreSubtotals="1" fieldPosition="0"/>
    </format>
    <format dxfId="34">
      <pivotArea dataOnly="0" labelOnly="1" outline="0" fieldPosition="0">
        <references count="1">
          <reference field="4294967294" count="4">
            <x v="0"/>
            <x v="1"/>
            <x v="2"/>
            <x v="3"/>
          </reference>
        </references>
      </pivotArea>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tegrateCo_v3.xlsx!_2015_2016_append_">
        <x15:activeTabTopLevelEntity name="[_2015_2016_append_]"/>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2" xr16:uid="{B555FE8D-0C04-4AF1-8DEF-951257EE40F0}" autoFormatId="16" applyNumberFormats="0" applyBorderFormats="0" applyFontFormats="0" applyPatternFormats="0" applyAlignmentFormats="0" applyWidthHeightFormats="0">
  <queryTableRefresh nextId="19" unboundColumnsRight="6">
    <queryTableFields count="17">
      <queryTableField id="1" name="Emp_No" tableColumnId="1"/>
      <queryTableField id="2" name="Job" tableColumnId="2"/>
      <queryTableField id="3" name="Emp_Name" tableColumnId="3"/>
      <queryTableField id="4" name="Reg_Hrs" tableColumnId="4"/>
      <queryTableField id="5" name="OT_Hrs" tableColumnId="5"/>
      <queryTableField id="6" name="Gross_Wages" tableColumnId="6"/>
      <queryTableField id="7" name="Fica_Medc" tableColumnId="7"/>
      <queryTableField id="8" name="Futa" tableColumnId="8"/>
      <queryTableField id="9" name="Suta" tableColumnId="9"/>
      <queryTableField id="10" name="Work_Comp" tableColumnId="10"/>
      <queryTableField id="11" name="YEAR" tableColumnId="11"/>
      <queryTableField id="12" dataBound="0" tableColumnId="12"/>
      <queryTableField id="15" dataBound="0" tableColumnId="15"/>
      <queryTableField id="13" dataBound="0" tableColumnId="13"/>
      <queryTableField id="14" dataBound="0" tableColumnId="14"/>
      <queryTableField id="16" dataBound="0" tableColumnId="16"/>
      <queryTableField id="18" dataBound="0" tableColumnId="1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C226CC94-CE50-490D-981A-366B6AE3EC47}" autoFormatId="16" applyNumberFormats="0" applyBorderFormats="0" applyFontFormats="0" applyPatternFormats="0" applyAlignmentFormats="0" applyWidthHeightFormats="0">
  <queryTableRefresh nextId="20" unboundColumnsRight="4">
    <queryTableFields count="15">
      <queryTableField id="1" name="Emp_No" tableColumnId="1"/>
      <queryTableField id="2" name="Job" tableColumnId="2"/>
      <queryTableField id="3" name="Emp_Name" tableColumnId="3"/>
      <queryTableField id="4" name="Reg_Hrs" tableColumnId="4"/>
      <queryTableField id="5" name="OT_Hrs" tableColumnId="5"/>
      <queryTableField id="6" name="Gross_Wages" tableColumnId="6"/>
      <queryTableField id="16" name="Fica_Medc" tableColumnId="16"/>
      <queryTableField id="8" name="Futa" tableColumnId="8"/>
      <queryTableField id="9" name="Suta" tableColumnId="9"/>
      <queryTableField id="10" name="Work_Comp" tableColumnId="10"/>
      <queryTableField id="19" name="YEAR" tableColumnId="7"/>
      <queryTableField id="11" dataBound="0" tableColumnId="11"/>
      <queryTableField id="12" dataBound="0" tableColumnId="12"/>
      <queryTableField id="13" dataBound="0" tableColumnId="13"/>
      <queryTableField id="14" dataBound="0" tableColumnId="14"/>
    </queryTableFields>
    <queryTableDeletedFields count="2">
      <deletedField name="YEAR"/>
      <deletedField name="YEAR"/>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5" xr16:uid="{EE3535E8-9650-4915-9564-8689E4743C43}" autoFormatId="16" applyNumberFormats="0" applyBorderFormats="0" applyFontFormats="0" applyPatternFormats="0" applyAlignmentFormats="0" applyWidthHeightFormats="0">
  <queryTableRefresh nextId="18" unboundColumnsRight="4">
    <queryTableFields count="16">
      <queryTableField id="1" name="Job" tableColumnId="1"/>
      <queryTableField id="2" name="Emp_ID" tableColumnId="2"/>
      <queryTableField id="3" name="Emp_No" tableColumnId="3"/>
      <queryTableField id="4" name="Emp_Name" tableColumnId="4"/>
      <queryTableField id="5" name="Reg_Hrs" tableColumnId="5"/>
      <queryTableField id="6" name="OT_Hrs" tableColumnId="6"/>
      <queryTableField id="7" name="Gross_Wages" tableColumnId="7"/>
      <queryTableField id="8" name="Fica_Medc" tableColumnId="8"/>
      <queryTableField id="9" name="Futa" tableColumnId="9"/>
      <queryTableField id="10" name="Suta" tableColumnId="10"/>
      <queryTableField id="11" name="Work_Comp" tableColumnId="11"/>
      <queryTableField id="17" name="YEAR" tableColumnId="16"/>
      <queryTableField id="12" dataBound="0" tableColumnId="12"/>
      <queryTableField id="13" dataBound="0" tableColumnId="13"/>
      <queryTableField id="14" dataBound="0" tableColumnId="14"/>
      <queryTableField id="15" dataBound="0" tableColumnId="15"/>
    </queryTableFields>
    <queryTableDeletedFields count="1">
      <deletedField name="YEAR"/>
    </queryTableDeleted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C26CBF97-1022-48E0-B07B-D27AC6EDDFC6}" autoFormatId="16" applyNumberFormats="0" applyBorderFormats="0" applyFontFormats="0" applyPatternFormats="0" applyAlignmentFormats="0" applyWidthHeightFormats="0">
  <queryTableRefresh nextId="22" unboundColumnsRight="2">
    <queryTableFields count="18">
      <queryTableField id="1" name="Pay_Date" tableColumnId="1"/>
      <queryTableField id="2" name="Payroll_ID" tableColumnId="2"/>
      <queryTableField id="3" name="Emp_No" tableColumnId="3"/>
      <queryTableField id="4" name="Home_Div" tableColumnId="4"/>
      <queryTableField id="5" name="Work_Div" tableColumnId="5"/>
      <queryTableField id="8" name="Job" tableColumnId="8"/>
      <queryTableField id="9" name="Reg_Hrs" tableColumnId="9"/>
      <queryTableField id="10" name="OT_Hrs" tableColumnId="10"/>
      <queryTableField id="11" name="Reg_Pay" tableColumnId="11"/>
      <queryTableField id="12" name="OT_Pay" tableColumnId="12"/>
      <queryTableField id="13" name="Futa" tableColumnId="13"/>
      <queryTableField id="14" name="Suta" tableColumnId="14"/>
      <queryTableField id="15" name="Fica_Medc" tableColumnId="15"/>
      <queryTableField id="16" name="Work_Comp" tableColumnId="16"/>
      <queryTableField id="17" name="Emp_Name" tableColumnId="17"/>
      <queryTableField id="18" name="Gross_Wages" tableColumnId="18"/>
      <queryTableField id="20" dataBound="0" tableColumnId="7"/>
      <queryTableField id="21" dataBound="0" tableColumnId="19"/>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connectionId="6" xr16:uid="{14E84F01-4F0A-4497-9E18-18141D01AD15}" autoFormatId="16" applyNumberFormats="0" applyBorderFormats="0" applyFontFormats="0" applyPatternFormats="0" applyAlignmentFormats="0" applyWidthHeightFormats="0">
  <queryTableRefresh nextId="4">
    <queryTableFields count="3">
      <queryTableField id="1" name="Job_Code" tableColumnId="1"/>
      <queryTableField id="3" dataBound="0" tableColumnId="3"/>
      <queryTableField id="2" name="Job_Description" tableColumnId="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6" connectionId="7" xr16:uid="{9D86D1B6-7674-445A-8473-C08E0C326FA4}" autoFormatId="16" applyNumberFormats="0" applyBorderFormats="0" applyFontFormats="0" applyPatternFormats="0" applyAlignmentFormats="0" applyWidthHeightFormats="0">
  <queryTableRefresh nextId="4">
    <queryTableFields count="2">
      <queryTableField id="2" name="Employee_Name" tableColumnId="2"/>
      <queryTableField id="1" name="Location" tableColumnId="1"/>
    </queryTableFields>
  </queryTableRefresh>
</queryTable>
</file>

<file path=xl/tables/_rels/table7.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F4BEAE2-525B-4BBA-A44D-58ABE8B798A0}" name="Table13" displayName="Table13" ref="A6:D12" totalsRowShown="0">
  <autoFilter ref="A6:D12" xr:uid="{0F4BEAE2-525B-4BBA-A44D-58ABE8B798A0}"/>
  <tableColumns count="4">
    <tableColumn id="1" xr3:uid="{45FD13A3-08E7-4E83-A2D0-B79A72AD1BE3}" name="2015"/>
    <tableColumn id="2" xr3:uid="{F7606CE5-F1DC-4FD1-8D61-C30F740E4B25}" name="2015 Gross_Wages" dataDxfId="88"/>
    <tableColumn id="3" xr3:uid="{C2C915E1-8BF6-43BE-9349-A2212B19DDB0}" name="% of 2015" dataDxfId="87">
      <calculatedColumnFormula>ROUND(Table13[[#This Row],[2015 Gross_Wages]]/$B$16,2)</calculatedColumnFormula>
    </tableColumn>
    <tableColumn id="4" xr3:uid="{C34B2FD9-2CA3-4422-A6B6-CD1E8B207DE3}" name="Predicted 2016" dataDxfId="86">
      <calculatedColumnFormula xml:space="preserve"> ROUND(Table13[[#This Row],[% of 2015]]*$B$17,2)</calculatedColumnFormula>
    </tableColumn>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01A8A3F-5405-42BF-86CE-1EBA9C2B4A59}" name="Table12" displayName="Table12" ref="A3:E11" totalsRowShown="0" headerRowDxfId="85">
  <autoFilter ref="A3:E11" xr:uid="{C01A8A3F-5405-42BF-86CE-1EBA9C2B4A59}"/>
  <tableColumns count="5">
    <tableColumn id="1" xr3:uid="{28D24D56-0A5C-46DA-9D7B-EDD0A3C1EC53}" name="Job code" dataDxfId="84"/>
    <tableColumn id="5" xr3:uid="{D692CF6C-90ED-4976-AD35-FE127AE0951D}" name="Predicted 2017 Gross Wages" dataDxfId="83">
      <calculatedColumnFormula>ROUND(IFERROR((E4/D4)*E4,0),2)</calculatedColumnFormula>
    </tableColumn>
    <tableColumn id="4" xr3:uid="{11AA6703-20D4-48E6-BADE-F155FC431590}" name="% Increase" dataCellStyle="Per cent">
      <calculatedColumnFormula>ROUND(IFERROR((E4-D4)/D4,0),2)</calculatedColumnFormula>
    </tableColumn>
    <tableColumn id="2" xr3:uid="{41CE9F56-EC9A-4D95-B69C-0E37DBA674A2}" name="2015 Gross Pay" dataDxfId="82">
      <calculatedColumnFormula>ROUND(P4_Q9!$B8,2)</calculatedColumnFormula>
    </tableColumn>
    <tableColumn id="3" xr3:uid="{ADE53F37-5B8C-456B-975F-A5AEC603FC8D}" name="2016 Gross Pay" dataDxfId="81">
      <calculatedColumnFormula>ROUND(P4_Q9!$C8,2)</calculatedColumnFormula>
    </tableColumn>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89BD88F-0EDF-4962-AA8C-71047196DF95}" name="Table11" displayName="Table11" ref="A4:M92" totalsRowShown="0" headerRowDxfId="78">
  <autoFilter ref="A4:M92" xr:uid="{B89BD88F-0EDF-4962-AA8C-71047196DF95}"/>
  <tableColumns count="13">
    <tableColumn id="1" xr3:uid="{F1EEC437-1F49-4E55-9ED1-CE907371B92A}" name="Employee"/>
    <tableColumn id="15" xr3:uid="{4022E68A-19CF-48A0-AF3A-F349B587B3F6}" name="001" dataDxfId="77">
      <calculatedColumnFormula>ROUND(P4_Q7_Pivot!$B7,2)</calculatedColumnFormula>
    </tableColumn>
    <tableColumn id="16" xr3:uid="{53BAF482-2AD8-4801-81C3-A61385388278}" name="002" dataDxfId="76">
      <calculatedColumnFormula>ROUND(P4_Q7_Pivot!$C7,2)</calculatedColumnFormula>
    </tableColumn>
    <tableColumn id="17" xr3:uid="{FBB5CDA9-A5D1-418A-8253-FD2D9696D754}" name="003" dataDxfId="75">
      <calculatedColumnFormula>ROUND(P4_Q7_Pivot!$D7,2)</calculatedColumnFormula>
    </tableColumn>
    <tableColumn id="5" xr3:uid="{722E14D4-AB04-4CA8-A8A8-6AE40BF6DE5C}" name="004" dataDxfId="74">
      <calculatedColumnFormula>ROUND(P4_Q7_Pivot!$E7,2)</calculatedColumnFormula>
    </tableColumn>
    <tableColumn id="18" xr3:uid="{52D83962-6465-4594-A991-84C5BD5B048A}" name="005" dataDxfId="73">
      <calculatedColumnFormula>ROUND(P4_Q7_Pivot!$F7,2)</calculatedColumnFormula>
    </tableColumn>
    <tableColumn id="6" xr3:uid="{613FBA78-9104-40A1-AFC8-708BA1177733}" name="006" dataDxfId="72">
      <calculatedColumnFormula>ROUND(P4_Q7_Pivot!$G7,2)</calculatedColumnFormula>
    </tableColumn>
    <tableColumn id="7" xr3:uid="{6F498D01-BEE9-455F-B156-55945551051F}" name="007" dataDxfId="71">
      <calculatedColumnFormula>ROUND(P4_Q7_Pivot!$H7,2)</calculatedColumnFormula>
    </tableColumn>
    <tableColumn id="8" xr3:uid="{151CAFFB-4DFA-4148-AEDA-9EB5B8C4B0AF}" name="008" dataDxfId="70">
      <calculatedColumnFormula>ROUND(P4_Q7_Pivot!$I7,2)</calculatedColumnFormula>
    </tableColumn>
    <tableColumn id="9" xr3:uid="{752DFEF7-C77D-4CE8-9EE9-F7FB87630E32}" name="009" dataDxfId="69">
      <calculatedColumnFormula>ROUND(P4_Q7_Pivot!$J7,2)</calculatedColumnFormula>
    </tableColumn>
    <tableColumn id="10" xr3:uid="{BD2CAC00-D7EC-4C52-88E4-D277D2D7DFD1}" name="010" dataDxfId="68">
      <calculatedColumnFormula>ROUND(P4_Q7_Pivot!$K7,2)</calculatedColumnFormula>
    </tableColumn>
    <tableColumn id="11" xr3:uid="{2010B65D-6787-4D60-9C3D-1AAD2DB4F17B}" name="011" dataDxfId="67">
      <calculatedColumnFormula>ROUND(P4_Q7_Pivot!$L7,2)</calculatedColumnFormula>
    </tableColumn>
    <tableColumn id="12" xr3:uid="{4E2AA2E5-2DF0-4EEF-974F-5107BB56CFBF}" name="012" dataDxfId="66">
      <calculatedColumnFormula>ROUND(P4_Q7_Pivot!$M7,2)</calculatedColumnFormula>
    </tableColumn>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2DD5C32-4729-4163-84CA-92D7D4E015AD}" name="Table10" displayName="Table10" ref="A5:E2035" totalsRowShown="0">
  <autoFilter ref="A5:E2035" xr:uid="{52DD5C32-4729-4163-84CA-92D7D4E015AD}">
    <filterColumn colId="4">
      <customFilters>
        <customFilter operator="notEqual" val=" "/>
      </customFilters>
    </filterColumn>
  </autoFilter>
  <tableColumns count="5">
    <tableColumn id="1" xr3:uid="{8652555C-E4BB-458E-B037-8924415F7470}" name="Emp_Name"/>
    <tableColumn id="2" xr3:uid="{985AFB77-EAD8-4C9F-B4D0-1BE0CCA73A0B}" name="Pay_Date"/>
    <tableColumn id="3" xr3:uid="{EE772234-D29D-4C54-AD53-2DE972A2F235}" name="Sum of Reg_Hrs"/>
    <tableColumn id="4" xr3:uid="{D2114C3E-2B48-44AA-8B93-14A6B7D96C8A}" name="Sum of OT_Hrs"/>
    <tableColumn id="5" xr3:uid="{C7AB36A7-D28C-4DF9-92CB-CFC4B517482B}" name="Help column" dataDxfId="64">
      <calculatedColumnFormula>IF(AND($C6&lt;40,$D6&gt;0),"Keep","")</calculatedColumnFormula>
    </tableColumn>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F6F0F47-9480-4D7A-A39D-AF95BD0CDE3A}" name="Table8" displayName="Table8" ref="A1:L597" totalsRowShown="0" headerRowDxfId="59" tableBorderDxfId="58">
  <autoFilter ref="A1:L597" xr:uid="{EF6F0F47-9480-4D7A-A39D-AF95BD0CDE3A}">
    <filterColumn colId="3">
      <filters>
        <filter val="1,00"/>
        <filter val="1.040,00"/>
        <filter val="1.052,00"/>
        <filter val="1.154,00"/>
        <filter val="1.307,00"/>
        <filter val="1.313,00"/>
        <filter val="1.406,00"/>
        <filter val="1.476,00"/>
        <filter val="1.497,00"/>
        <filter val="1.502,00"/>
        <filter val="1.688,00"/>
        <filter val="1.997,00"/>
        <filter val="10,00"/>
        <filter val="102,00"/>
        <filter val="11,00"/>
        <filter val="11.878,00"/>
        <filter val="116,00"/>
        <filter val="117,00"/>
        <filter val="12,00"/>
        <filter val="122,00"/>
        <filter val="127,00"/>
        <filter val="133,00"/>
        <filter val="134,00"/>
        <filter val="14,00"/>
        <filter val="152,00"/>
        <filter val="160,00"/>
        <filter val="163,00"/>
        <filter val="167,00"/>
        <filter val="17,00"/>
        <filter val="175,00"/>
        <filter val="177,00"/>
        <filter val="18,00"/>
        <filter val="180,00"/>
        <filter val="185,00"/>
        <filter val="19,00"/>
        <filter val="194,00"/>
        <filter val="197,00"/>
        <filter val="2,00"/>
        <filter val="2.101,00"/>
        <filter val="2.273,00"/>
        <filter val="2.362,00"/>
        <filter val="2.548,00"/>
        <filter val="2.725,00"/>
        <filter val="2.988,00"/>
        <filter val="20,00"/>
        <filter val="209,00"/>
        <filter val="21,00"/>
        <filter val="22,00"/>
        <filter val="223,00"/>
        <filter val="225,00"/>
        <filter val="229,00"/>
        <filter val="23,00"/>
        <filter val="233,00"/>
        <filter val="24,00"/>
        <filter val="25,00"/>
        <filter val="253,00"/>
        <filter val="272,00"/>
        <filter val="28,00"/>
        <filter val="291,00"/>
        <filter val="3,00"/>
        <filter val="3.543,00"/>
        <filter val="31,00"/>
        <filter val="314,00"/>
        <filter val="315,00"/>
        <filter val="316,00"/>
        <filter val="32,00"/>
        <filter val="321,00"/>
        <filter val="33,00"/>
        <filter val="330,00"/>
        <filter val="338,00"/>
        <filter val="35,00"/>
        <filter val="36,00"/>
        <filter val="369,00"/>
        <filter val="374,00"/>
        <filter val="38,00"/>
        <filter val="38.339,00"/>
        <filter val="383,00"/>
        <filter val="389,00"/>
        <filter val="39,00"/>
        <filter val="393,00"/>
        <filter val="4,00"/>
        <filter val="4.301,00"/>
        <filter val="4.998,00"/>
        <filter val="40,00"/>
        <filter val="405,00"/>
        <filter val="408,00"/>
        <filter val="415,00"/>
        <filter val="44,00"/>
        <filter val="45,00"/>
        <filter val="466,00"/>
        <filter val="47,00"/>
        <filter val="49,00"/>
        <filter val="5,00"/>
        <filter val="51,00"/>
        <filter val="53,00"/>
        <filter val="55,00"/>
        <filter val="56,00"/>
        <filter val="580,00"/>
        <filter val="6,00"/>
        <filter val="63,00"/>
        <filter val="64,00"/>
        <filter val="644,00"/>
        <filter val="646,00"/>
        <filter val="667,00"/>
        <filter val="7,00"/>
        <filter val="7.791,00"/>
        <filter val="72,00"/>
        <filter val="743,00"/>
        <filter val="746,00"/>
        <filter val="75,00"/>
        <filter val="763,00"/>
        <filter val="78,00"/>
        <filter val="780,00"/>
        <filter val="783,00"/>
        <filter val="79,00"/>
        <filter val="8,00"/>
        <filter val="8.710,00"/>
        <filter val="82,00"/>
        <filter val="849,00"/>
        <filter val="86,00"/>
        <filter val="88,00"/>
        <filter val="892,00"/>
        <filter val="9,00"/>
        <filter val="911,00"/>
        <filter val="954,00"/>
        <filter val="962,00"/>
        <filter val="965,00"/>
        <filter val="974,00"/>
        <filter val="994,00"/>
      </filters>
    </filterColumn>
    <filterColumn colId="6">
      <filters>
        <filter val="1,00"/>
        <filter val="1.000,00"/>
        <filter val="1.010,00"/>
        <filter val="1.100,00"/>
        <filter val="1.101,00"/>
        <filter val="1.203,00"/>
        <filter val="1.350,00"/>
        <filter val="1.620,00"/>
        <filter val="10,00"/>
        <filter val="104,00"/>
        <filter val="105,00"/>
        <filter val="108,00"/>
        <filter val="12.175,00"/>
        <filter val="120,00"/>
        <filter val="125,00"/>
        <filter val="14,00"/>
        <filter val="146,00"/>
        <filter val="147,00"/>
        <filter val="15,00"/>
        <filter val="15.920,00"/>
        <filter val="153,00"/>
        <filter val="155,00"/>
        <filter val="17.031,00"/>
        <filter val="170,00"/>
        <filter val="175,00"/>
        <filter val="18,00"/>
        <filter val="181,00"/>
        <filter val="185,00"/>
        <filter val="186,00"/>
        <filter val="19,00"/>
        <filter val="2,00"/>
        <filter val="2.055,00"/>
        <filter val="2.199,00"/>
        <filter val="2.249,00"/>
        <filter val="2.729,00"/>
        <filter val="20,00"/>
        <filter val="203,00"/>
        <filter val="205,00"/>
        <filter val="22,00"/>
        <filter val="225,00"/>
        <filter val="23,00"/>
        <filter val="25,00"/>
        <filter val="26,00"/>
        <filter val="267,00"/>
        <filter val="269,00"/>
        <filter val="27,00"/>
        <filter val="275,00"/>
        <filter val="29,00"/>
        <filter val="3,00"/>
        <filter val="3.880,00"/>
        <filter val="309,00"/>
        <filter val="31,00"/>
        <filter val="315,00"/>
        <filter val="319,00"/>
        <filter val="32,00"/>
        <filter val="326,00"/>
        <filter val="327,00"/>
        <filter val="37,00"/>
        <filter val="38,00"/>
        <filter val="4,00"/>
        <filter val="4.281,00"/>
        <filter val="4.430,00"/>
        <filter val="4.829,00"/>
        <filter val="4.947,00"/>
        <filter val="41,00"/>
        <filter val="418,00"/>
        <filter val="42,00"/>
        <filter val="43,00"/>
        <filter val="45,00"/>
        <filter val="453,00"/>
        <filter val="46,00"/>
        <filter val="46.219,00"/>
        <filter val="461,00"/>
        <filter val="465,00"/>
        <filter val="48,00"/>
        <filter val="5,00"/>
        <filter val="51,00"/>
        <filter val="525,00"/>
        <filter val="54,00"/>
        <filter val="54.038,00"/>
        <filter val="580,00"/>
        <filter val="59,00"/>
        <filter val="6,00"/>
        <filter val="63,00"/>
        <filter val="65,00"/>
        <filter val="67,00"/>
        <filter val="677,00"/>
        <filter val="69,00"/>
        <filter val="7,00"/>
        <filter val="735,00"/>
        <filter val="74.200,00"/>
        <filter val="745,00"/>
        <filter val="750,00"/>
        <filter val="756,00"/>
        <filter val="76,00"/>
        <filter val="8,00"/>
        <filter val="8.903,00"/>
        <filter val="807,00"/>
        <filter val="84,00"/>
        <filter val="845,00"/>
        <filter val="85,00"/>
        <filter val="85.874,00"/>
        <filter val="86,00"/>
        <filter val="877,00"/>
        <filter val="9,00"/>
        <filter val="9.127,00"/>
        <filter val="905,00"/>
        <filter val="911,00"/>
        <filter val="912,00"/>
        <filter val="915,00"/>
        <filter val="920,00"/>
        <filter val="938,00"/>
        <filter val="95,00"/>
        <filter val="958,00"/>
        <filter val="96,00"/>
        <filter val="974,00"/>
      </filters>
    </filterColumn>
  </autoFilter>
  <sortState xmlns:xlrd2="http://schemas.microsoft.com/office/spreadsheetml/2017/richdata2" ref="A3:L303">
    <sortCondition ref="C1:C597"/>
  </sortState>
  <tableColumns count="12">
    <tableColumn id="1" xr3:uid="{074BC6CB-68B4-4F20-932E-7FFA36481CF5}" name="Job code">
      <calculatedColumnFormula>Q3_worksheet!A27</calculatedColumnFormula>
    </tableColumn>
    <tableColumn id="2" xr3:uid="{B966A48F-0235-4C72-82D0-88DF81993549}" name="Employee number" dataDxfId="57">
      <calculatedColumnFormula>Q3_worksheet!B27</calculatedColumnFormula>
    </tableColumn>
    <tableColumn id="3" xr3:uid="{4F0F2E67-D0E6-4749-BE79-CC4E3DCF674E}" name="Employee name">
      <calculatedColumnFormula>Q3_worksheet!C27</calculatedColumnFormula>
    </tableColumn>
    <tableColumn id="4" xr3:uid="{B9C9097F-4FFE-458E-A170-0C5C4AC9D072}" name="2015 hours" dataDxfId="56">
      <calculatedColumnFormula>Q3_worksheet!D27</calculatedColumnFormula>
    </tableColumn>
    <tableColumn id="5" xr3:uid="{07AF4ED8-A516-4EB1-82A7-F634FB3BE0D4}" name="2015 gross pay" dataDxfId="55">
      <calculatedColumnFormula>Q3_worksheet!E27</calculatedColumnFormula>
    </tableColumn>
    <tableColumn id="6" xr3:uid="{E4368B52-45C7-4DCF-A649-C80173111CF2}" name="2015 gross pay per hour" dataDxfId="54">
      <calculatedColumnFormula>IFERROR(E2/D2,0)</calculatedColumnFormula>
    </tableColumn>
    <tableColumn id="7" xr3:uid="{ADA607B3-544B-4EE4-B832-0EE0C9705DAD}" name="2016 hours" dataDxfId="53">
      <calculatedColumnFormula>Q3_worksheet!F27</calculatedColumnFormula>
    </tableColumn>
    <tableColumn id="8" xr3:uid="{F9EBCDEC-67EA-455D-9100-2765C274D02E}" name="2016 gross pay" dataDxfId="52">
      <calculatedColumnFormula>Q3_worksheet!G27</calculatedColumnFormula>
    </tableColumn>
    <tableColumn id="9" xr3:uid="{5456E9A3-8F37-4B7D-9722-BDE3C562C67F}" name="2016 gross pay per hour" dataDxfId="51">
      <calculatedColumnFormula>IFERROR(H2/G2,0)</calculatedColumnFormula>
    </tableColumn>
    <tableColumn id="10" xr3:uid="{AF393984-F639-4422-BB21-71E912B32CBA}" name="Hours difference" dataDxfId="50">
      <calculatedColumnFormula>G2-D2</calculatedColumnFormula>
    </tableColumn>
    <tableColumn id="11" xr3:uid="{D4EF9BCC-40B7-467B-998A-FC3080A91379}" name="Gross pay difference" dataDxfId="49">
      <calculatedColumnFormula>H2-E2</calculatedColumnFormula>
    </tableColumn>
    <tableColumn id="12" xr3:uid="{0EB4695E-3C15-403B-9AB1-65EDAE0B0498}" name="Gross pay per hour difference" dataDxfId="48">
      <calculatedColumnFormula>I2-F2</calculatedColumnFormula>
    </tableColumn>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CE40C40-1415-43D0-84A7-C3B3EAD3E5B9}" name="Table4" displayName="Table4" ref="A1:K14" totalsRowShown="0" headerRowDxfId="47" tableBorderDxfId="46">
  <autoFilter ref="A1:K14" xr:uid="{8CE40C40-1415-43D0-84A7-C3B3EAD3E5B9}"/>
  <sortState xmlns:xlrd2="http://schemas.microsoft.com/office/spreadsheetml/2017/richdata2" ref="A2:K14">
    <sortCondition descending="1" ref="J1:J14"/>
  </sortState>
  <tableColumns count="11">
    <tableColumn id="1" xr3:uid="{E136C832-DE61-40B7-83FB-1C2102CCCFE4}" name="Job code">
      <calculatedColumnFormula>Q3_worksheet!A4</calculatedColumnFormula>
    </tableColumn>
    <tableColumn id="2" xr3:uid="{C21F0965-83FD-431B-8FF4-83614D5BF17A}" name="Employee number" dataDxfId="45">
      <calculatedColumnFormula>Q3_worksheet!B4</calculatedColumnFormula>
    </tableColumn>
    <tableColumn id="4" xr3:uid="{3C66F0B7-23C0-44A2-82DE-598622908C27}" name="2015 total hours" dataDxfId="44">
      <calculatedColumnFormula>Q3_worksheet!C5</calculatedColumnFormula>
    </tableColumn>
    <tableColumn id="5" xr3:uid="{AB92476A-6841-4062-8E7E-DDD797F498E8}" name="2015 gross pay" dataDxfId="43">
      <calculatedColumnFormula>Q3_worksheet!D5</calculatedColumnFormula>
    </tableColumn>
    <tableColumn id="6" xr3:uid="{B8A12AA5-CBEE-44CC-A560-238BB1218C06}" name="2015 gross pay per hour" dataDxfId="42">
      <calculatedColumnFormula>IFERROR(Table4[[#This Row],[2015 gross pay]]/Table4[[#This Row],[2015 total hours]],0)</calculatedColumnFormula>
    </tableColumn>
    <tableColumn id="7" xr3:uid="{5F3F7EBF-9F8B-447A-AB09-99114B6B23D0}" name="2016 total hours" dataDxfId="41">
      <calculatedColumnFormula>Q3_worksheet!E5</calculatedColumnFormula>
    </tableColumn>
    <tableColumn id="8" xr3:uid="{501EE3FA-48E1-4858-8F8D-3C0314188451}" name="2016 gross pay" dataDxfId="40">
      <calculatedColumnFormula>Q3_worksheet!F5</calculatedColumnFormula>
    </tableColumn>
    <tableColumn id="9" xr3:uid="{23063AEB-DBD8-4C90-A54E-31BAAA27D37D}" name="2016 gross pay per hour" dataDxfId="39">
      <calculatedColumnFormula>IFERROR(Table4[[#This Row],[2016 gross pay]]/Table4[[#This Row],[2016 total hours]],0)</calculatedColumnFormula>
    </tableColumn>
    <tableColumn id="10" xr3:uid="{D320D766-1B99-4FE2-BCD6-00825B3412DB}" name="Hours difference" dataDxfId="38">
      <calculatedColumnFormula>Table4[[#This Row],[2016 total hours]]-Table4[[#This Row],[2015 gross pay]]</calculatedColumnFormula>
    </tableColumn>
    <tableColumn id="11" xr3:uid="{24D0DEA9-037B-4D4F-AE2B-520433275022}" name="Totral gross pay difference" dataDxfId="37">
      <calculatedColumnFormula>Table4[[#This Row],[2016 gross pay]]-Table4[[#This Row],[2015 gross pay]]</calculatedColumnFormula>
    </tableColumn>
    <tableColumn id="12" xr3:uid="{FC7547E2-B705-484F-BF3C-497222A905A3}" name="Gross pay per hour difference" dataDxfId="36">
      <calculatedColumnFormula>Table4[[#This Row],[2016 gross pay per hour]]-Table4[[#This Row],[2015 gross pay per hour]]</calculatedColumnFormula>
    </tableColumn>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C4211AF-C8D5-44B8-8A8E-DC1BC714131D}" name="_2015_2016_append_" displayName="_2015_2016_append_" ref="A1:Q1656" tableType="queryTable" totalsRowShown="0">
  <autoFilter ref="A1:Q1656" xr:uid="{9C4211AF-C8D5-44B8-8A8E-DC1BC714131D}"/>
  <tableColumns count="17">
    <tableColumn id="1" xr3:uid="{C5A412E4-D3F3-40F3-8129-688DE6828E7E}" uniqueName="1" name="Emp_No" queryTableFieldId="1"/>
    <tableColumn id="2" xr3:uid="{93980E54-F4FA-4A77-8D94-3AC99D181240}" uniqueName="2" name="Job" queryTableFieldId="2" dataDxfId="28"/>
    <tableColumn id="3" xr3:uid="{AB42828D-4BF2-49B8-B834-0711ADC91CBD}" uniqueName="3" name="Emp_Name" queryTableFieldId="3" dataDxfId="27"/>
    <tableColumn id="4" xr3:uid="{BE40CEAA-830B-44D9-B12D-2F7ED89F2A0B}" uniqueName="4" name="Reg_Hrs" queryTableFieldId="4"/>
    <tableColumn id="5" xr3:uid="{9ABBA0B7-3573-404C-B08C-657549DEB173}" uniqueName="5" name="OT_Hrs" queryTableFieldId="5"/>
    <tableColumn id="6" xr3:uid="{967DD6A9-4DB9-4F12-AACB-428C53A034CF}" uniqueName="6" name="Gross_Wages" queryTableFieldId="6"/>
    <tableColumn id="7" xr3:uid="{04055D42-242A-43E0-A660-654A3566BC06}" uniqueName="7" name="Fica_Medc" queryTableFieldId="7"/>
    <tableColumn id="8" xr3:uid="{E4A8E6C0-B940-471A-8AF9-0C19739A4B0C}" uniqueName="8" name="Futa" queryTableFieldId="8"/>
    <tableColumn id="9" xr3:uid="{EA458690-3E8D-4DE0-A989-D02299498F60}" uniqueName="9" name="Suta" queryTableFieldId="9"/>
    <tableColumn id="10" xr3:uid="{7F78FF23-5AFD-4276-A8E1-08C20F6F821C}" uniqueName="10" name="Work_Comp" queryTableFieldId="10"/>
    <tableColumn id="11" xr3:uid="{93B9D2C4-9938-4BDE-8C83-F2AA126FD53C}" uniqueName="11" name="YEAR" queryTableFieldId="11"/>
    <tableColumn id="12" xr3:uid="{B8F1F0E4-51C1-4498-AABA-B623D48AA947}" uniqueName="12" name="Job_code" queryTableFieldId="12" dataDxfId="26">
      <calculatedColumnFormula>IF(OR(MID(B2,3,1)="H",MID(B2,3,1)="S"),MID(B2,4,3),MID(B2,3,3))</calculatedColumnFormula>
    </tableColumn>
    <tableColumn id="15" xr3:uid="{46E1C7CD-6B1A-4217-B54F-BAECC49ACE91}" uniqueName="15" name="Job_description" queryTableFieldId="15" dataDxfId="25">
      <calculatedColumnFormula>_xlfn.XLOOKUP(_2015_2016_append_[[#This Row],[Job_code]],Analytics_mindset_case_studies_IntegrateCo_jobcodes[Code_text],Analytics_mindset_case_studies_IntegrateCo_jobcodes[Job_Description],"",0)</calculatedColumnFormula>
    </tableColumn>
    <tableColumn id="13" xr3:uid="{8F906176-1C17-4408-BA86-25C94688C3F3}" uniqueName="13" name="Department" queryTableFieldId="13" dataDxfId="24">
      <calculatedColumnFormula>IF(OR(MID(B2,3,1)="H",MID(B2,3,1)="S"),MID(B2,3,1),"")</calculatedColumnFormula>
    </tableColumn>
    <tableColumn id="14" xr3:uid="{5D3E901E-6282-4325-8EFD-A113F600E744}" uniqueName="14" name="Location" queryTableFieldId="14" dataDxfId="23">
      <calculatedColumnFormula>IFERROR(VLOOKUP(_2015_2016_append_[[#This Row],[Emp_Name]],Analytics_mindset_case_studies_IntegrateCo_locations[#All],2,FALSE),"")</calculatedColumnFormula>
    </tableColumn>
    <tableColumn id="16" xr3:uid="{7302DD64-2844-47DC-AA6A-63538C3B84F3}" uniqueName="16" name="Total_Hours" queryTableFieldId="16" dataDxfId="22">
      <calculatedColumnFormula>_2015_2016_append_[[#This Row],[Reg_Hrs]]+_2015_2016_append_[[#This Row],[OT_Hrs]]</calculatedColumnFormula>
    </tableColumn>
    <tableColumn id="17" xr3:uid="{6AE1AE14-2DAF-4152-B65C-2305C18E46CF}" uniqueName="17" name="transaction count" queryTableFieldId="18" dataDxfId="21"/>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CFC9E6B-2473-478F-A974-35F3E223930E}" name="_2015Transformed_Data" displayName="_2015Transformed_Data" ref="A1:O852" tableType="queryTable" totalsRowShown="0">
  <autoFilter ref="A1:O852" xr:uid="{8CFC9E6B-2473-478F-A974-35F3E223930E}"/>
  <tableColumns count="15">
    <tableColumn id="1" xr3:uid="{6EBCF8EE-5E70-43FD-B5A6-FBFCEA5CC53F}" uniqueName="1" name="Emp_No" queryTableFieldId="1"/>
    <tableColumn id="2" xr3:uid="{2D48AB11-F7C7-4FA1-955A-0141CC6156A3}" uniqueName="2" name="Job" queryTableFieldId="2" dataDxfId="20"/>
    <tableColumn id="3" xr3:uid="{E47F3FF3-48D6-4D60-B5DC-8D280460516A}" uniqueName="3" name="Emp_Name" queryTableFieldId="3" dataDxfId="19"/>
    <tableColumn id="4" xr3:uid="{A2D9956E-A86F-49E9-9B69-7C52B0F5A2FF}" uniqueName="4" name="Reg_Hrs" queryTableFieldId="4"/>
    <tableColumn id="5" xr3:uid="{C0B0DE67-C8BE-4701-A8F3-99E58AA34AC7}" uniqueName="5" name="OT_Hrs" queryTableFieldId="5"/>
    <tableColumn id="6" xr3:uid="{41291334-DE33-463B-9544-7AE82FF8DDEB}" uniqueName="6" name="Gross_Wages" queryTableFieldId="6"/>
    <tableColumn id="16" xr3:uid="{7A1FCB81-468D-44B9-A39B-84F557049537}" uniqueName="16" name="Fica_Medc" queryTableFieldId="16"/>
    <tableColumn id="8" xr3:uid="{331C56D1-E2D7-4582-AC36-21257422C92F}" uniqueName="8" name="Futa" queryTableFieldId="8"/>
    <tableColumn id="9" xr3:uid="{E32DB084-98CF-405B-AD83-BEF59A4D51EC}" uniqueName="9" name="Suta" queryTableFieldId="9"/>
    <tableColumn id="10" xr3:uid="{50C926D9-3DE7-44CA-B126-0A1084E44702}" uniqueName="10" name="Work_Comp" queryTableFieldId="10"/>
    <tableColumn id="7" xr3:uid="{83CC9244-FF2A-4855-944D-BD8E77CC2642}" uniqueName="7" name="YEAR" queryTableFieldId="19"/>
    <tableColumn id="11" xr3:uid="{65B495A0-62FC-412D-9075-56BDE7FF81AE}" uniqueName="11" name="Job_code" queryTableFieldId="11" dataDxfId="18">
      <calculatedColumnFormula>IF(OR(MID(B2,3,1)="H",MID(B2,3,1)="S"),MID(B2,4,3),MID(B2,3,3))</calculatedColumnFormula>
    </tableColumn>
    <tableColumn id="12" xr3:uid="{38199ADF-2B29-4A90-AD7C-BACA3B49B34C}" uniqueName="12" name="Department" queryTableFieldId="12" dataDxfId="17">
      <calculatedColumnFormula>IF(OR(MID(B2,3,1)="H",MID(B2,3,1)="S"),MID(B2,3,1),"")</calculatedColumnFormula>
    </tableColumn>
    <tableColumn id="13" xr3:uid="{15ECEC44-F8C0-400C-9E7D-1D23143FDE8E}" uniqueName="13" name="Location" queryTableFieldId="13" dataDxfId="16">
      <calculatedColumnFormula>IF(RIGHT(B2,2)="SG","SG",IF(RIGHT(B2,1)="B","B",""))</calculatedColumnFormula>
    </tableColumn>
    <tableColumn id="14" xr3:uid="{19D245D1-D152-4A3D-A488-D9397DB1E9F0}" uniqueName="14" name="YEAR2" queryTableFieldId="14" dataDxfId="15"/>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45E6BDE-F240-4AA3-B7EB-42C634488437}" name="Analytics_mindset_case_studies_IntegrateCo_2016payroll" displayName="Analytics_mindset_case_studies_IntegrateCo_2016payroll" ref="A1:P805" tableType="queryTable" totalsRowShown="0">
  <autoFilter ref="A1:P805" xr:uid="{E45E6BDE-F240-4AA3-B7EB-42C634488437}"/>
  <tableColumns count="16">
    <tableColumn id="1" xr3:uid="{861FB282-FE92-4295-9C5D-C5ED3820377F}" uniqueName="1" name="Job" queryTableFieldId="1" dataDxfId="14"/>
    <tableColumn id="2" xr3:uid="{4464EA91-7273-4582-8631-A32FAD1BD17F}" uniqueName="2" name="Emp_ID" queryTableFieldId="2" dataDxfId="13"/>
    <tableColumn id="3" xr3:uid="{8A4D46F7-C5D7-465A-A7BA-FFF398CCC089}" uniqueName="3" name="Emp_No" queryTableFieldId="3"/>
    <tableColumn id="4" xr3:uid="{5DF3B0F4-EAAC-44E9-BA23-B448E36D0785}" uniqueName="4" name="Emp_Name" queryTableFieldId="4" dataDxfId="12"/>
    <tableColumn id="5" xr3:uid="{426616B2-4316-4622-A839-9EDD0030BAE0}" uniqueName="5" name="Reg_Hrs" queryTableFieldId="5"/>
    <tableColumn id="6" xr3:uid="{FFD3B3BF-5203-478D-A766-E9972BF4F602}" uniqueName="6" name="OT_Hrs" queryTableFieldId="6"/>
    <tableColumn id="7" xr3:uid="{B2DC07DA-9C5F-4CEC-9A89-91BC43D36223}" uniqueName="7" name="Gross_Wages" queryTableFieldId="7"/>
    <tableColumn id="8" xr3:uid="{29E5DEE7-038D-4B95-A203-6E6C3C98BAFE}" uniqueName="8" name="Fica_Medc" queryTableFieldId="8"/>
    <tableColumn id="9" xr3:uid="{6E90D408-E3F6-4B95-80CC-FA461234BE79}" uniqueName="9" name="Futa" queryTableFieldId="9"/>
    <tableColumn id="10" xr3:uid="{9757BF82-4DA4-4BC1-BF92-253E214151ED}" uniqueName="10" name="Suta" queryTableFieldId="10"/>
    <tableColumn id="11" xr3:uid="{12413E93-D468-4D11-A4C2-58B28356031C}" uniqueName="11" name="Work_Comp" queryTableFieldId="11"/>
    <tableColumn id="16" xr3:uid="{542A4EF5-05AC-45EA-9C0E-BA24B700F4F8}" uniqueName="16" name="YEAR" queryTableFieldId="17"/>
    <tableColumn id="12" xr3:uid="{22A397A2-DE12-4481-885A-5C3CB2D870E4}" uniqueName="12" name="Job_code" queryTableFieldId="12" dataDxfId="11">
      <calculatedColumnFormula>IF(OR(MID(A2,3,1)="H",MID(A2,3,1)="S"),MID(A2,4,3),MID(A2,3,3))</calculatedColumnFormula>
    </tableColumn>
    <tableColumn id="13" xr3:uid="{F89E6E2E-1536-48CF-ABB9-7A163626CBB5}" uniqueName="13" name="Department" queryTableFieldId="13" dataDxfId="10">
      <calculatedColumnFormula>IF(OR(MID(A2,3,1)="H",MID(A2,3,1)="S"),MID(A2,3,1),"")</calculatedColumnFormula>
    </tableColumn>
    <tableColumn id="14" xr3:uid="{9194A6D6-1B36-46BB-8E4E-133821681872}" uniqueName="14" name="Location" queryTableFieldId="14" dataDxfId="9">
      <calculatedColumnFormula>IF(RIGHT(A2,2)="SG","SG",IF(RIGHT(A2,1)="B","B",""))</calculatedColumnFormula>
    </tableColumn>
    <tableColumn id="15" xr3:uid="{AF8B73BD-B7FE-46B6-864A-7F212FD8FAE7}" uniqueName="15" name="YEAR2" queryTableFieldId="15" dataDxfId="8"/>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DFDA41-A8E3-4743-BA60-2EB2E7F2DCC5}" name="Analytics_mindset_case_studies_IntegrateCo_2015payroll" displayName="Analytics_mindset_case_studies_IntegrateCo_2015payroll" ref="A1:R4982" tableType="queryTable" totalsRowShown="0">
  <autoFilter ref="A1:R4982" xr:uid="{B5DFDA41-A8E3-4743-BA60-2EB2E7F2DCC5}"/>
  <tableColumns count="18">
    <tableColumn id="1" xr3:uid="{055D062E-DB1D-42BF-8A1A-82F47E5ACAEA}" uniqueName="1" name="Pay_Date" queryTableFieldId="1" dataDxfId="7"/>
    <tableColumn id="2" xr3:uid="{53B490F5-1089-45DA-8AFB-1DFF8C0AED4B}" uniqueName="2" name="Payroll_ID" queryTableFieldId="2"/>
    <tableColumn id="3" xr3:uid="{AD1DE8A2-75B3-415D-9207-CA00489D3D6A}" uniqueName="3" name="Emp_No" queryTableFieldId="3"/>
    <tableColumn id="4" xr3:uid="{EB5DD534-0E08-4ABA-83EB-6F852B190AC4}" uniqueName="4" name="Home_Div" queryTableFieldId="4"/>
    <tableColumn id="5" xr3:uid="{ADCC4743-C7A1-405A-B280-F8B4757AC480}" uniqueName="5" name="Work_Div" queryTableFieldId="5"/>
    <tableColumn id="8" xr3:uid="{4094C2D9-AF6E-44FA-90CC-7015B88C3480}" uniqueName="8" name="Job" queryTableFieldId="8" dataDxfId="6"/>
    <tableColumn id="9" xr3:uid="{C7CC808E-98AA-4A43-9445-536214B4FF08}" uniqueName="9" name="Reg_Hrs" queryTableFieldId="9"/>
    <tableColumn id="10" xr3:uid="{72072413-06AD-43AF-AF99-9A3D4A84CFE0}" uniqueName="10" name="OT_Hrs" queryTableFieldId="10"/>
    <tableColumn id="11" xr3:uid="{60B89A5E-894B-4D62-BD2A-EEFA2CD3E064}" uniqueName="11" name="Reg_Pay" queryTableFieldId="11"/>
    <tableColumn id="12" xr3:uid="{3A788F59-5E99-412D-BC1F-C34CA537CDE2}" uniqueName="12" name="OT_Pay" queryTableFieldId="12"/>
    <tableColumn id="13" xr3:uid="{AA8D0A4B-7C7F-4FE5-9AB1-E34F7B5B2287}" uniqueName="13" name="Futa" queryTableFieldId="13"/>
    <tableColumn id="14" xr3:uid="{3286B3DF-6098-4526-9294-E89B621F384B}" uniqueName="14" name="Suta" queryTableFieldId="14"/>
    <tableColumn id="15" xr3:uid="{BEF9AA1C-ABD7-4482-9DA1-D8026CC32BD9}" uniqueName="15" name="Fica_Medc" queryTableFieldId="15"/>
    <tableColumn id="16" xr3:uid="{4163530D-72D6-4BF0-914F-4EF81439B494}" uniqueName="16" name="Work_Comp" queryTableFieldId="16"/>
    <tableColumn id="17" xr3:uid="{72531748-3436-4CBC-9535-B78A2CC7E564}" uniqueName="17" name="Emp_Name" queryTableFieldId="17" dataDxfId="5"/>
    <tableColumn id="18" xr3:uid="{BB43A738-1726-47FF-97A8-3CA3C2A170A2}" uniqueName="18" name="Gross_Wages" queryTableFieldId="18"/>
    <tableColumn id="7" xr3:uid="{A7094B7F-DD61-43C2-9706-F30B5E84BEA9}" uniqueName="7" name="Job_Code" queryTableFieldId="20" dataDxfId="4">
      <calculatedColumnFormula>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calculatedColumnFormula>
    </tableColumn>
    <tableColumn id="19" xr3:uid="{BE17A64F-0F0B-4B41-B429-473747D70F32}" uniqueName="19" name="Job_description" queryTableFieldId="21" dataDxfId="3">
      <calculatedColumnFormula>VLOOKUP(Analytics_mindset_case_studies_IntegrateCo_2015payroll[[#This Row],[Job_Code]],Analytics_mindset_case_studies_IntegrateCo_jobcodes[[Code_text]:[Job_Description]],2,FALSE)</calculatedColumnFormula>
    </tableColumn>
  </tableColumns>
  <tableStyleInfo name="TableStyleLight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C61665D-1283-4A08-8893-893B2BE5BE80}" name="Analytics_mindset_case_studies_IntegrateCo_jobcodes" displayName="Analytics_mindset_case_studies_IntegrateCo_jobcodes" ref="A1:C13" tableType="queryTable" totalsRowShown="0">
  <autoFilter ref="A1:C13" xr:uid="{1C61665D-1283-4A08-8893-893B2BE5BE80}"/>
  <tableColumns count="3">
    <tableColumn id="1" xr3:uid="{0097B88B-B783-4A47-9CC6-A1809048F6A5}" uniqueName="1" name="Job_Code" queryTableFieldId="1"/>
    <tableColumn id="3" xr3:uid="{CF07DD68-669D-4E41-A20F-F603A2F8E6A1}" uniqueName="3" name="Code_text" queryTableFieldId="3" dataDxfId="2">
      <calculatedColumnFormula>TEXT(A2,"000")</calculatedColumnFormula>
    </tableColumn>
    <tableColumn id="2" xr3:uid="{2833D682-F4B5-4774-BF1B-094E3BD8F5EA}" uniqueName="2" name="Job_Description" queryTableFieldId="2" dataDxfId="1"/>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70DA97F-BF1C-4D26-8A8D-487085CACC48}" name="Analytics_mindset_case_studies_IntegrateCo_locations" displayName="Analytics_mindset_case_studies_IntegrateCo_locations" ref="A1:B103" tableType="queryTable" totalsRowShown="0">
  <autoFilter ref="A1:B103" xr:uid="{A70DA97F-BF1C-4D26-8A8D-487085CACC48}"/>
  <tableColumns count="2">
    <tableColumn id="2" xr3:uid="{0F07BF0C-A6C7-4648-A35B-3FA4EA382721}" uniqueName="2" name="Employee_Name" queryTableFieldId="2" dataDxfId="0"/>
    <tableColumn id="1" xr3:uid="{E280BD3B-85F4-4E2A-9647-0A7696DFC0E9}" uniqueName="1" name="Location" queryTableField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7.xml.rels><?xml version="1.0" encoding="UTF-8" standalone="yes"?>
<Relationships xmlns="http://schemas.openxmlformats.org/package/2006/relationships"><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18.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5" Type="http://schemas.openxmlformats.org/officeDocument/2006/relationships/pivotTable" Target="../pivotTables/pivotTable17.xml"/><Relationship Id="rId4" Type="http://schemas.openxmlformats.org/officeDocument/2006/relationships/pivotTable" Target="../pivotTables/pivotTable16.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0B78B-D29C-445F-9749-FEA95B194BDC}">
  <dimension ref="A1:D18"/>
  <sheetViews>
    <sheetView workbookViewId="0">
      <selection activeCell="E17" sqref="E17"/>
    </sheetView>
  </sheetViews>
  <sheetFormatPr defaultRowHeight="14.4" x14ac:dyDescent="0.3"/>
  <cols>
    <col min="1" max="1" width="12.44140625" bestFit="1" customWidth="1"/>
    <col min="2" max="2" width="18.21875" bestFit="1" customWidth="1"/>
    <col min="3" max="3" width="13" customWidth="1"/>
    <col min="4" max="4" width="15.6640625" customWidth="1"/>
  </cols>
  <sheetData>
    <row r="1" spans="1:4" x14ac:dyDescent="0.3">
      <c r="A1" s="19" t="s">
        <v>561</v>
      </c>
    </row>
    <row r="2" spans="1:4" x14ac:dyDescent="0.3">
      <c r="A2" s="8" t="s">
        <v>559</v>
      </c>
    </row>
    <row r="3" spans="1:4" x14ac:dyDescent="0.3">
      <c r="A3" s="8" t="s">
        <v>560</v>
      </c>
    </row>
    <row r="4" spans="1:4" x14ac:dyDescent="0.3">
      <c r="A4" s="8"/>
    </row>
    <row r="5" spans="1:4" x14ac:dyDescent="0.3">
      <c r="A5" t="s">
        <v>562</v>
      </c>
    </row>
    <row r="6" spans="1:4" x14ac:dyDescent="0.3">
      <c r="A6" t="s">
        <v>555</v>
      </c>
      <c r="B6" t="s">
        <v>556</v>
      </c>
      <c r="C6" t="s">
        <v>557</v>
      </c>
      <c r="D6" t="s">
        <v>558</v>
      </c>
    </row>
    <row r="7" spans="1:4" x14ac:dyDescent="0.3">
      <c r="A7" t="s">
        <v>514</v>
      </c>
      <c r="B7" s="6">
        <v>10497752</v>
      </c>
      <c r="C7" s="23">
        <f>ROUND(Table13[[#This Row],[2015 Gross_Wages]]/$B$16,2)</f>
        <v>0.16</v>
      </c>
      <c r="D7" s="6">
        <f xml:space="preserve"> ROUND(Table13[[#This Row],[% of 2015]]*$B$17,2)</f>
        <v>13748756</v>
      </c>
    </row>
    <row r="8" spans="1:4" x14ac:dyDescent="0.3">
      <c r="A8" t="s">
        <v>515</v>
      </c>
      <c r="B8" s="6">
        <v>10313416</v>
      </c>
      <c r="C8" s="30">
        <f>ROUND(Table13[[#This Row],[2015 Gross_Wages]]/$B$16,2)</f>
        <v>0.15</v>
      </c>
      <c r="D8" s="6">
        <f xml:space="preserve"> ROUND(Table13[[#This Row],[% of 2015]]*$B$17,2)</f>
        <v>12889458.75</v>
      </c>
    </row>
    <row r="9" spans="1:4" x14ac:dyDescent="0.3">
      <c r="A9" t="s">
        <v>516</v>
      </c>
      <c r="B9" s="6">
        <v>11059608</v>
      </c>
      <c r="C9" s="30">
        <f>ROUND(Table13[[#This Row],[2015 Gross_Wages]]/$B$16,2)</f>
        <v>0.16</v>
      </c>
      <c r="D9" s="6">
        <f xml:space="preserve"> ROUND(Table13[[#This Row],[% of 2015]]*$B$17,2)</f>
        <v>13748756</v>
      </c>
    </row>
    <row r="10" spans="1:4" x14ac:dyDescent="0.3">
      <c r="A10" t="s">
        <v>517</v>
      </c>
      <c r="B10" s="6">
        <v>11078106</v>
      </c>
      <c r="C10" s="30">
        <f>ROUND(Table13[[#This Row],[2015 Gross_Wages]]/$B$16,2)</f>
        <v>0.16</v>
      </c>
      <c r="D10" s="6">
        <f xml:space="preserve"> ROUND(Table13[[#This Row],[% of 2015]]*$B$17,2)</f>
        <v>13748756</v>
      </c>
    </row>
    <row r="11" spans="1:4" x14ac:dyDescent="0.3">
      <c r="A11" t="s">
        <v>518</v>
      </c>
      <c r="B11" s="6">
        <v>13993523</v>
      </c>
      <c r="C11" s="30">
        <f>ROUND(Table13[[#This Row],[2015 Gross_Wages]]/$B$16,2)</f>
        <v>0.21</v>
      </c>
      <c r="D11" s="6">
        <f xml:space="preserve"> ROUND(Table13[[#This Row],[% of 2015]]*$B$17,2)</f>
        <v>18045242.25</v>
      </c>
    </row>
    <row r="12" spans="1:4" x14ac:dyDescent="0.3">
      <c r="A12" t="s">
        <v>519</v>
      </c>
      <c r="B12" s="6">
        <v>10633648</v>
      </c>
      <c r="C12" s="30">
        <f>ROUND(Table13[[#This Row],[2015 Gross_Wages]]/$B$16,2)</f>
        <v>0.16</v>
      </c>
      <c r="D12" s="6">
        <f xml:space="preserve"> ROUND(Table13[[#This Row],[% of 2015]]*$B$17,2)</f>
        <v>13748756</v>
      </c>
    </row>
    <row r="13" spans="1:4" x14ac:dyDescent="0.3">
      <c r="B13" s="6"/>
    </row>
    <row r="14" spans="1:4" x14ac:dyDescent="0.3">
      <c r="B14" s="6"/>
    </row>
    <row r="15" spans="1:4" x14ac:dyDescent="0.3">
      <c r="A15" s="3" t="s">
        <v>391</v>
      </c>
      <c r="B15" s="6" t="s">
        <v>394</v>
      </c>
    </row>
    <row r="16" spans="1:4" x14ac:dyDescent="0.3">
      <c r="A16" s="4">
        <v>2015</v>
      </c>
      <c r="B16" s="6">
        <v>67576053</v>
      </c>
    </row>
    <row r="17" spans="1:2" x14ac:dyDescent="0.3">
      <c r="A17" s="4">
        <v>2016</v>
      </c>
      <c r="B17" s="6">
        <v>85929725</v>
      </c>
    </row>
    <row r="18" spans="1:2" x14ac:dyDescent="0.3">
      <c r="A18" s="4" t="s">
        <v>392</v>
      </c>
      <c r="B18" s="6">
        <v>153505778</v>
      </c>
    </row>
  </sheetData>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6C850-BBB9-41FA-BF6F-2BCB14D68256}">
  <dimension ref="A1:E11"/>
  <sheetViews>
    <sheetView workbookViewId="0">
      <selection activeCell="B9" sqref="B9"/>
    </sheetView>
  </sheetViews>
  <sheetFormatPr defaultRowHeight="14.4" x14ac:dyDescent="0.3"/>
  <cols>
    <col min="1" max="1" width="10.44140625" bestFit="1" customWidth="1"/>
    <col min="2" max="2" width="27" bestFit="1" customWidth="1"/>
    <col min="3" max="3" width="15.21875" bestFit="1" customWidth="1"/>
    <col min="4" max="5" width="15.77734375" bestFit="1" customWidth="1"/>
  </cols>
  <sheetData>
    <row r="1" spans="1:5" x14ac:dyDescent="0.3">
      <c r="A1" s="19" t="s">
        <v>554</v>
      </c>
    </row>
    <row r="2" spans="1:5" x14ac:dyDescent="0.3">
      <c r="A2" s="8" t="s">
        <v>553</v>
      </c>
    </row>
    <row r="3" spans="1:5" x14ac:dyDescent="0.3">
      <c r="A3" s="28" t="s">
        <v>443</v>
      </c>
      <c r="B3" s="29" t="s">
        <v>552</v>
      </c>
      <c r="C3" s="28" t="s">
        <v>546</v>
      </c>
      <c r="D3" s="28" t="s">
        <v>551</v>
      </c>
      <c r="E3" s="28" t="s">
        <v>550</v>
      </c>
    </row>
    <row r="4" spans="1:5" x14ac:dyDescent="0.3">
      <c r="A4" s="4" t="str">
        <f>TEXT(1,"000")</f>
        <v>001</v>
      </c>
      <c r="B4" s="6">
        <f t="shared" ref="B4:B11" si="0">ROUND(IFERROR((E4/D4)*E4,0),2)</f>
        <v>26773555.510000002</v>
      </c>
      <c r="C4" s="23">
        <f t="shared" ref="C4:C11" si="1">ROUND(IFERROR((E4-D4)/D4,0),2)</f>
        <v>0.43</v>
      </c>
      <c r="D4" s="6">
        <f>ROUND(P4_Q9!$B8,2)</f>
        <v>13178934</v>
      </c>
      <c r="E4" s="6">
        <f>ROUND(P4_Q9!$C8,2)</f>
        <v>18784220</v>
      </c>
    </row>
    <row r="5" spans="1:5" x14ac:dyDescent="0.3">
      <c r="A5" s="4" t="str">
        <f>TEXT(2,"000")</f>
        <v>002</v>
      </c>
      <c r="B5" s="6">
        <f t="shared" si="0"/>
        <v>40695084.310000002</v>
      </c>
      <c r="C5" s="23">
        <f>ROUND(IFERROR((E5-D5)/D5,0),2)</f>
        <v>0.01</v>
      </c>
      <c r="D5" s="6">
        <f>ROUND(P4_Q9!$B9,2)</f>
        <v>39621371</v>
      </c>
      <c r="E5" s="6">
        <f>ROUND(P4_Q9!$C9,2)</f>
        <v>40154639</v>
      </c>
    </row>
    <row r="6" spans="1:5" x14ac:dyDescent="0.3">
      <c r="A6" s="4" t="str">
        <f>TEXT(3,"000")</f>
        <v>003</v>
      </c>
      <c r="B6" s="6">
        <f t="shared" si="0"/>
        <v>1385929.49</v>
      </c>
      <c r="C6" s="23">
        <f t="shared" si="1"/>
        <v>-0.28000000000000003</v>
      </c>
      <c r="D6" s="6">
        <f>ROUND(P4_Q9!$B10,2)</f>
        <v>2678797</v>
      </c>
      <c r="E6" s="6">
        <f>ROUND(P4_Q9!$C10,2)</f>
        <v>1926817</v>
      </c>
    </row>
    <row r="7" spans="1:5" x14ac:dyDescent="0.3">
      <c r="A7" s="4" t="str">
        <f>TEXT(4,"000")</f>
        <v>004</v>
      </c>
      <c r="B7" s="6">
        <f t="shared" si="0"/>
        <v>7272706.9500000002</v>
      </c>
      <c r="C7" s="23">
        <f t="shared" si="1"/>
        <v>0.48</v>
      </c>
      <c r="D7" s="6">
        <f>ROUND(P4_Q9!$B11,2)</f>
        <v>3339832</v>
      </c>
      <c r="E7" s="6">
        <f>ROUND(P4_Q9!$C11,2)</f>
        <v>4928450</v>
      </c>
    </row>
    <row r="8" spans="1:5" x14ac:dyDescent="0.3">
      <c r="A8" s="4" t="str">
        <f>TEXT(5,"000")</f>
        <v>005</v>
      </c>
      <c r="B8" s="6">
        <f t="shared" si="0"/>
        <v>165645.70000000001</v>
      </c>
      <c r="C8" s="23">
        <f t="shared" si="1"/>
        <v>0.01</v>
      </c>
      <c r="D8" s="6">
        <f>ROUND(P4_Q9!$B12,2)</f>
        <v>162539</v>
      </c>
      <c r="E8" s="6">
        <f>ROUND(P4_Q9!$C12,2)</f>
        <v>164085</v>
      </c>
    </row>
    <row r="9" spans="1:5" x14ac:dyDescent="0.3">
      <c r="A9" s="4" t="str">
        <f>TEXT(6,"000")</f>
        <v>006</v>
      </c>
      <c r="B9" s="6">
        <f t="shared" si="0"/>
        <v>13024980.140000001</v>
      </c>
      <c r="C9" s="23">
        <f t="shared" si="1"/>
        <v>0.56000000000000005</v>
      </c>
      <c r="D9" s="6">
        <f>ROUND(P4_Q9!$B13,2)</f>
        <v>5376020</v>
      </c>
      <c r="E9" s="6">
        <f>ROUND(P4_Q9!$C13,2)</f>
        <v>8367948</v>
      </c>
    </row>
    <row r="10" spans="1:5" x14ac:dyDescent="0.3">
      <c r="A10" s="4" t="str">
        <f>TEXT(7,"000")</f>
        <v>007</v>
      </c>
      <c r="B10" s="6">
        <f t="shared" si="0"/>
        <v>32832.300000000003</v>
      </c>
      <c r="C10" s="23">
        <f t="shared" si="1"/>
        <v>-0.87</v>
      </c>
      <c r="D10" s="6">
        <f>ROUND(P4_Q9!$B14,2)</f>
        <v>2014041</v>
      </c>
      <c r="E10" s="6">
        <f>ROUND(P4_Q9!$C14,2)</f>
        <v>257149</v>
      </c>
    </row>
    <row r="11" spans="1:5" x14ac:dyDescent="0.3">
      <c r="A11" s="4" t="str">
        <f>TEXT(8,"000")</f>
        <v>008</v>
      </c>
      <c r="B11" s="6">
        <f t="shared" si="0"/>
        <v>6578863.7400000002</v>
      </c>
      <c r="C11" s="23">
        <f t="shared" si="1"/>
        <v>1.34</v>
      </c>
      <c r="D11" s="6">
        <f>ROUND(P4_Q9!$B15,2)</f>
        <v>1204204</v>
      </c>
      <c r="E11" s="6">
        <f>ROUND(P4_Q9!$C15,2)</f>
        <v>2814657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CEF00-240C-4E55-AE3C-C1B0A24C3665}">
  <dimension ref="A1:I19"/>
  <sheetViews>
    <sheetView workbookViewId="0">
      <selection activeCell="D9" sqref="D9"/>
    </sheetView>
  </sheetViews>
  <sheetFormatPr defaultRowHeight="14.4" x14ac:dyDescent="0.3"/>
  <cols>
    <col min="1" max="1" width="18.21875" bestFit="1" customWidth="1"/>
    <col min="2" max="2" width="15.6640625" bestFit="1" customWidth="1"/>
    <col min="3" max="3" width="12.6640625" bestFit="1" customWidth="1"/>
    <col min="4" max="4" width="10.6640625" bestFit="1" customWidth="1"/>
    <col min="5" max="5" width="20.33203125" customWidth="1"/>
  </cols>
  <sheetData>
    <row r="1" spans="1:9" x14ac:dyDescent="0.3">
      <c r="A1" s="19" t="s">
        <v>549</v>
      </c>
    </row>
    <row r="2" spans="1:9" x14ac:dyDescent="0.3">
      <c r="A2" s="18"/>
    </row>
    <row r="3" spans="1:9" x14ac:dyDescent="0.3">
      <c r="A3" s="18"/>
    </row>
    <row r="4" spans="1:9" x14ac:dyDescent="0.3">
      <c r="A4" s="18"/>
    </row>
    <row r="5" spans="1:9" x14ac:dyDescent="0.3">
      <c r="A5" s="18" t="s">
        <v>548</v>
      </c>
    </row>
    <row r="6" spans="1:9" x14ac:dyDescent="0.3">
      <c r="A6" s="3" t="s">
        <v>394</v>
      </c>
      <c r="B6" s="3" t="s">
        <v>402</v>
      </c>
    </row>
    <row r="7" spans="1:9" x14ac:dyDescent="0.3">
      <c r="A7" s="3" t="s">
        <v>391</v>
      </c>
      <c r="B7">
        <v>2015</v>
      </c>
      <c r="C7">
        <v>2016</v>
      </c>
      <c r="D7" s="9" t="s">
        <v>546</v>
      </c>
      <c r="E7" s="26" t="s">
        <v>547</v>
      </c>
      <c r="F7" s="24"/>
      <c r="G7" s="24"/>
      <c r="H7" s="24"/>
      <c r="I7" s="24"/>
    </row>
    <row r="8" spans="1:9" x14ac:dyDescent="0.3">
      <c r="A8" s="4" t="s">
        <v>428</v>
      </c>
      <c r="B8" s="6">
        <v>13178934</v>
      </c>
      <c r="C8" s="6">
        <v>18784220</v>
      </c>
      <c r="D8" s="23">
        <f>IFERROR((C8-B8)/B8,0)</f>
        <v>0.42532165348122997</v>
      </c>
      <c r="E8" s="27">
        <f>IFERROR((C8/B8)*C8,0)</f>
        <v>26773555.50975519</v>
      </c>
      <c r="F8" s="25"/>
      <c r="G8" s="25"/>
      <c r="H8" s="25"/>
      <c r="I8" s="25"/>
    </row>
    <row r="9" spans="1:9" x14ac:dyDescent="0.3">
      <c r="A9" s="4" t="s">
        <v>429</v>
      </c>
      <c r="B9" s="6">
        <v>39621371</v>
      </c>
      <c r="C9" s="6">
        <v>40154639</v>
      </c>
      <c r="D9" s="23">
        <f t="shared" ref="D9:D19" si="0">IFERROR((C9-B9)/B9,0)</f>
        <v>1.345910014067913E-2</v>
      </c>
      <c r="E9" s="27">
        <f t="shared" ref="E9:E19" si="1">IFERROR((C9/B9)*C9,0)</f>
        <v>40695084.307413824</v>
      </c>
      <c r="F9" s="25"/>
      <c r="G9" s="25"/>
      <c r="H9" s="25"/>
      <c r="I9" s="25"/>
    </row>
    <row r="10" spans="1:9" x14ac:dyDescent="0.3">
      <c r="A10" s="4" t="s">
        <v>430</v>
      </c>
      <c r="B10" s="6">
        <v>2678797</v>
      </c>
      <c r="C10" s="6">
        <v>1926817</v>
      </c>
      <c r="D10" s="23">
        <f t="shared" si="0"/>
        <v>-0.28071556000697329</v>
      </c>
      <c r="E10" s="27">
        <f t="shared" si="1"/>
        <v>1385929.4868140437</v>
      </c>
    </row>
    <row r="11" spans="1:9" x14ac:dyDescent="0.3">
      <c r="A11" s="4" t="s">
        <v>431</v>
      </c>
      <c r="B11" s="6">
        <v>3339832</v>
      </c>
      <c r="C11" s="6">
        <v>4928450</v>
      </c>
      <c r="D11" s="23">
        <f t="shared" si="0"/>
        <v>0.47565805705197145</v>
      </c>
      <c r="E11" s="27">
        <f t="shared" si="1"/>
        <v>7272706.9512777887</v>
      </c>
    </row>
    <row r="12" spans="1:9" x14ac:dyDescent="0.3">
      <c r="A12" s="4" t="s">
        <v>432</v>
      </c>
      <c r="B12" s="6">
        <v>162539</v>
      </c>
      <c r="C12" s="6">
        <v>164085</v>
      </c>
      <c r="D12" s="23">
        <f t="shared" si="0"/>
        <v>9.5115633786352818E-3</v>
      </c>
      <c r="E12" s="27">
        <f t="shared" si="1"/>
        <v>165645.70487698339</v>
      </c>
    </row>
    <row r="13" spans="1:9" x14ac:dyDescent="0.3">
      <c r="A13" s="4" t="s">
        <v>433</v>
      </c>
      <c r="B13" s="6">
        <v>5376020</v>
      </c>
      <c r="C13" s="6">
        <v>8367948</v>
      </c>
      <c r="D13" s="23">
        <f t="shared" si="0"/>
        <v>0.55653215575834913</v>
      </c>
      <c r="E13" s="27">
        <f t="shared" si="1"/>
        <v>13024980.139713766</v>
      </c>
    </row>
    <row r="14" spans="1:9" x14ac:dyDescent="0.3">
      <c r="A14" s="4" t="s">
        <v>434</v>
      </c>
      <c r="B14" s="6">
        <v>2014041</v>
      </c>
      <c r="C14" s="6">
        <v>257149</v>
      </c>
      <c r="D14" s="23">
        <f t="shared" si="0"/>
        <v>-0.87232186435132153</v>
      </c>
      <c r="E14" s="27">
        <f t="shared" si="1"/>
        <v>32832.304903922013</v>
      </c>
    </row>
    <row r="15" spans="1:9" x14ac:dyDescent="0.3">
      <c r="A15" s="4" t="s">
        <v>435</v>
      </c>
      <c r="B15" s="6">
        <v>1204204</v>
      </c>
      <c r="C15" s="6">
        <v>2814657</v>
      </c>
      <c r="D15" s="23">
        <f t="shared" si="0"/>
        <v>1.3373589524698473</v>
      </c>
      <c r="E15" s="27">
        <f t="shared" si="1"/>
        <v>6578863.7370819235</v>
      </c>
    </row>
    <row r="16" spans="1:9" x14ac:dyDescent="0.3">
      <c r="A16" s="4" t="s">
        <v>436</v>
      </c>
      <c r="B16" s="6">
        <v>0</v>
      </c>
      <c r="C16" s="6">
        <v>6238118</v>
      </c>
      <c r="D16" s="23">
        <f t="shared" si="0"/>
        <v>0</v>
      </c>
      <c r="E16" s="27">
        <f t="shared" si="1"/>
        <v>0</v>
      </c>
    </row>
    <row r="17" spans="1:5" x14ac:dyDescent="0.3">
      <c r="A17" s="4" t="s">
        <v>437</v>
      </c>
      <c r="B17" s="6">
        <v>0</v>
      </c>
      <c r="C17" s="6">
        <v>1270293</v>
      </c>
      <c r="D17" s="23">
        <f t="shared" si="0"/>
        <v>0</v>
      </c>
      <c r="E17" s="27">
        <f t="shared" si="1"/>
        <v>0</v>
      </c>
    </row>
    <row r="18" spans="1:5" x14ac:dyDescent="0.3">
      <c r="A18" s="4" t="s">
        <v>438</v>
      </c>
      <c r="B18" s="6">
        <v>0</v>
      </c>
      <c r="C18" s="6">
        <v>70281</v>
      </c>
      <c r="D18" s="23">
        <f t="shared" si="0"/>
        <v>0</v>
      </c>
      <c r="E18" s="27">
        <f t="shared" si="1"/>
        <v>0</v>
      </c>
    </row>
    <row r="19" spans="1:5" x14ac:dyDescent="0.3">
      <c r="A19" s="4" t="s">
        <v>439</v>
      </c>
      <c r="B19" s="6">
        <v>0</v>
      </c>
      <c r="C19" s="6">
        <v>953068</v>
      </c>
      <c r="D19" s="23">
        <f t="shared" si="0"/>
        <v>0</v>
      </c>
      <c r="E19" s="27">
        <f t="shared" si="1"/>
        <v>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0D50D-5DC8-43CB-9CAE-D5C09A81736A}">
  <dimension ref="A1:C15"/>
  <sheetViews>
    <sheetView workbookViewId="0">
      <selection activeCell="A7" sqref="A7:B14"/>
    </sheetView>
  </sheetViews>
  <sheetFormatPr defaultRowHeight="14.4" x14ac:dyDescent="0.3"/>
  <cols>
    <col min="1" max="1" width="12.44140625" bestFit="1" customWidth="1"/>
    <col min="2" max="2" width="18.21875" bestFit="1" customWidth="1"/>
    <col min="3" max="3" width="13.77734375" customWidth="1"/>
  </cols>
  <sheetData>
    <row r="1" spans="1:3" x14ac:dyDescent="0.3">
      <c r="A1" s="19" t="s">
        <v>542</v>
      </c>
    </row>
    <row r="2" spans="1:3" x14ac:dyDescent="0.3">
      <c r="A2" s="8" t="s">
        <v>543</v>
      </c>
    </row>
    <row r="3" spans="1:3" x14ac:dyDescent="0.3">
      <c r="A3" s="8" t="s">
        <v>544</v>
      </c>
    </row>
    <row r="5" spans="1:3" x14ac:dyDescent="0.3">
      <c r="A5" t="s">
        <v>545</v>
      </c>
    </row>
    <row r="7" spans="1:3" x14ac:dyDescent="0.3">
      <c r="A7" s="3" t="s">
        <v>391</v>
      </c>
      <c r="B7" t="s">
        <v>394</v>
      </c>
      <c r="C7" s="9" t="s">
        <v>405</v>
      </c>
    </row>
    <row r="8" spans="1:3" x14ac:dyDescent="0.3">
      <c r="A8" s="4" t="s">
        <v>514</v>
      </c>
      <c r="B8" s="6">
        <v>10497752</v>
      </c>
      <c r="C8" s="22">
        <f>ROUND($B8-$B$15,2)</f>
        <v>-764923.5</v>
      </c>
    </row>
    <row r="9" spans="1:3" x14ac:dyDescent="0.3">
      <c r="A9" s="4" t="s">
        <v>515</v>
      </c>
      <c r="B9" s="6">
        <v>10313416</v>
      </c>
      <c r="C9" s="22">
        <f t="shared" ref="C9:C13" si="0">ROUND($B9-$B$15,2)</f>
        <v>-949259.5</v>
      </c>
    </row>
    <row r="10" spans="1:3" x14ac:dyDescent="0.3">
      <c r="A10" s="4" t="s">
        <v>516</v>
      </c>
      <c r="B10" s="6">
        <v>11059608</v>
      </c>
      <c r="C10" s="22">
        <f t="shared" si="0"/>
        <v>-203067.5</v>
      </c>
    </row>
    <row r="11" spans="1:3" x14ac:dyDescent="0.3">
      <c r="A11" s="4" t="s">
        <v>517</v>
      </c>
      <c r="B11" s="6">
        <v>11078106</v>
      </c>
      <c r="C11" s="22">
        <f t="shared" si="0"/>
        <v>-184569.5</v>
      </c>
    </row>
    <row r="12" spans="1:3" x14ac:dyDescent="0.3">
      <c r="A12" s="4" t="s">
        <v>518</v>
      </c>
      <c r="B12" s="6">
        <v>13993523</v>
      </c>
      <c r="C12" s="22">
        <f t="shared" si="0"/>
        <v>2730847.5</v>
      </c>
    </row>
    <row r="13" spans="1:3" x14ac:dyDescent="0.3">
      <c r="A13" s="4" t="s">
        <v>519</v>
      </c>
      <c r="B13" s="6">
        <v>10633648</v>
      </c>
      <c r="C13" s="22">
        <f t="shared" si="0"/>
        <v>-629027.5</v>
      </c>
    </row>
    <row r="14" spans="1:3" x14ac:dyDescent="0.3">
      <c r="A14" s="4" t="s">
        <v>392</v>
      </c>
      <c r="B14" s="6">
        <v>67576053</v>
      </c>
    </row>
    <row r="15" spans="1:3" x14ac:dyDescent="0.3">
      <c r="A15" s="20" t="s">
        <v>541</v>
      </c>
      <c r="B15" s="21">
        <f>AVERAGE(B8:B13)</f>
        <v>11262675.5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E8A97-D8DC-4509-B389-BBABC8D9008C}">
  <dimension ref="A1:M92"/>
  <sheetViews>
    <sheetView workbookViewId="0">
      <selection activeCell="A3" sqref="A3"/>
    </sheetView>
  </sheetViews>
  <sheetFormatPr defaultRowHeight="14.4" x14ac:dyDescent="0.3"/>
  <cols>
    <col min="1" max="1" width="11.109375" customWidth="1"/>
  </cols>
  <sheetData>
    <row r="1" spans="1:13" x14ac:dyDescent="0.3">
      <c r="A1" t="s">
        <v>538</v>
      </c>
    </row>
    <row r="2" spans="1:13" x14ac:dyDescent="0.3">
      <c r="A2" t="s">
        <v>539</v>
      </c>
    </row>
    <row r="3" spans="1:13" x14ac:dyDescent="0.3">
      <c r="A3" t="s">
        <v>540</v>
      </c>
    </row>
    <row r="4" spans="1:13" s="13" customFormat="1" x14ac:dyDescent="0.3">
      <c r="A4" s="13" t="s">
        <v>537</v>
      </c>
      <c r="B4" s="13" t="s">
        <v>428</v>
      </c>
      <c r="C4" s="13" t="s">
        <v>429</v>
      </c>
      <c r="D4" s="13" t="s">
        <v>430</v>
      </c>
      <c r="E4" s="13" t="s">
        <v>431</v>
      </c>
      <c r="F4" s="13" t="s">
        <v>432</v>
      </c>
      <c r="G4" s="13" t="s">
        <v>433</v>
      </c>
      <c r="H4" s="13" t="s">
        <v>434</v>
      </c>
      <c r="I4" s="13" t="s">
        <v>435</v>
      </c>
      <c r="J4" s="13" t="s">
        <v>436</v>
      </c>
      <c r="K4" s="13" t="s">
        <v>437</v>
      </c>
      <c r="L4" s="13" t="s">
        <v>438</v>
      </c>
      <c r="M4" s="13" t="s">
        <v>439</v>
      </c>
    </row>
    <row r="5" spans="1:13" x14ac:dyDescent="0.3">
      <c r="A5" t="s">
        <v>219</v>
      </c>
      <c r="B5" s="7">
        <f>ROUND(P4_Q7_Pivot!$B7,2)</f>
        <v>0.08</v>
      </c>
      <c r="C5" s="7">
        <f>ROUND(P4_Q7_Pivot!$C7,2)</f>
        <v>0</v>
      </c>
      <c r="D5" s="7">
        <f>ROUND(P4_Q7_Pivot!$D7,2)</f>
        <v>0</v>
      </c>
      <c r="E5" s="7">
        <f>ROUND(P4_Q7_Pivot!$E7,2)</f>
        <v>0.02</v>
      </c>
      <c r="F5" s="7">
        <f>ROUND(P4_Q7_Pivot!$F7,2)</f>
        <v>0.1</v>
      </c>
      <c r="G5" s="7">
        <f>ROUND(P4_Q7_Pivot!$G7,2)</f>
        <v>0</v>
      </c>
      <c r="H5" s="7">
        <f>ROUND(P4_Q7_Pivot!$H7,2)</f>
        <v>0</v>
      </c>
      <c r="I5" s="7">
        <f>ROUND(P4_Q7_Pivot!$I7,2)</f>
        <v>0.17</v>
      </c>
      <c r="J5" s="7">
        <f>ROUND(P4_Q7_Pivot!$J7,2)</f>
        <v>0.25</v>
      </c>
      <c r="K5" s="7">
        <f>ROUND(P4_Q7_Pivot!$K7,2)</f>
        <v>0.13</v>
      </c>
      <c r="L5" s="7">
        <f>ROUND(P4_Q7_Pivot!$L7,2)</f>
        <v>0.13</v>
      </c>
      <c r="M5" s="7">
        <f>ROUND(P4_Q7_Pivot!$M7,2)</f>
        <v>0.13</v>
      </c>
    </row>
    <row r="6" spans="1:13" x14ac:dyDescent="0.3">
      <c r="A6" t="s">
        <v>121</v>
      </c>
      <c r="B6" s="7">
        <f>ROUND(P4_Q7_Pivot!$B8,2)</f>
        <v>0</v>
      </c>
      <c r="C6" s="7">
        <f>ROUND(P4_Q7_Pivot!$C8,2)</f>
        <v>0.95</v>
      </c>
      <c r="D6" s="7">
        <f>ROUND(P4_Q7_Pivot!$D8,2)</f>
        <v>0</v>
      </c>
      <c r="E6" s="7">
        <f>ROUND(P4_Q7_Pivot!$E8,2)</f>
        <v>0</v>
      </c>
      <c r="F6" s="7">
        <f>ROUND(P4_Q7_Pivot!$F8,2)</f>
        <v>0</v>
      </c>
      <c r="G6" s="7">
        <f>ROUND(P4_Q7_Pivot!$G8,2)</f>
        <v>0</v>
      </c>
      <c r="H6" s="7">
        <f>ROUND(P4_Q7_Pivot!$H8,2)</f>
        <v>0</v>
      </c>
      <c r="I6" s="7">
        <f>ROUND(P4_Q7_Pivot!$I8,2)</f>
        <v>0</v>
      </c>
      <c r="J6" s="7">
        <f>ROUND(P4_Q7_Pivot!$J8,2)</f>
        <v>0.03</v>
      </c>
      <c r="K6" s="7">
        <f>ROUND(P4_Q7_Pivot!$K8,2)</f>
        <v>0.02</v>
      </c>
      <c r="L6" s="7">
        <f>ROUND(P4_Q7_Pivot!$L8,2)</f>
        <v>0</v>
      </c>
      <c r="M6" s="7">
        <f>ROUND(P4_Q7_Pivot!$M8,2)</f>
        <v>0.01</v>
      </c>
    </row>
    <row r="7" spans="1:13" x14ac:dyDescent="0.3">
      <c r="A7" t="s">
        <v>205</v>
      </c>
      <c r="B7" s="7">
        <f>ROUND(P4_Q7_Pivot!$B9,2)</f>
        <v>0</v>
      </c>
      <c r="C7" s="7">
        <f>ROUND(P4_Q7_Pivot!$C9,2)</f>
        <v>0</v>
      </c>
      <c r="D7" s="7">
        <f>ROUND(P4_Q7_Pivot!$D9,2)</f>
        <v>0.11</v>
      </c>
      <c r="E7" s="7">
        <f>ROUND(P4_Q7_Pivot!$E9,2)</f>
        <v>0</v>
      </c>
      <c r="F7" s="7">
        <f>ROUND(P4_Q7_Pivot!$F9,2)</f>
        <v>0</v>
      </c>
      <c r="G7" s="7">
        <f>ROUND(P4_Q7_Pivot!$G9,2)</f>
        <v>0</v>
      </c>
      <c r="H7" s="7">
        <f>ROUND(P4_Q7_Pivot!$H9,2)</f>
        <v>0</v>
      </c>
      <c r="I7" s="7">
        <f>ROUND(P4_Q7_Pivot!$I9,2)</f>
        <v>0.22</v>
      </c>
      <c r="J7" s="7">
        <f>ROUND(P4_Q7_Pivot!$J9,2)</f>
        <v>0.2</v>
      </c>
      <c r="K7" s="7">
        <f>ROUND(P4_Q7_Pivot!$K9,2)</f>
        <v>0.19</v>
      </c>
      <c r="L7" s="7">
        <f>ROUND(P4_Q7_Pivot!$L9,2)</f>
        <v>0</v>
      </c>
      <c r="M7" s="7">
        <f>ROUND(P4_Q7_Pivot!$M9,2)</f>
        <v>0.28000000000000003</v>
      </c>
    </row>
    <row r="8" spans="1:13" x14ac:dyDescent="0.3">
      <c r="A8" t="s">
        <v>122</v>
      </c>
      <c r="B8" s="7">
        <f>ROUND(P4_Q7_Pivot!$B10,2)</f>
        <v>0</v>
      </c>
      <c r="C8" s="7">
        <f>ROUND(P4_Q7_Pivot!$C10,2)</f>
        <v>0.92</v>
      </c>
      <c r="D8" s="7">
        <f>ROUND(P4_Q7_Pivot!$D10,2)</f>
        <v>0</v>
      </c>
      <c r="E8" s="7">
        <f>ROUND(P4_Q7_Pivot!$E10,2)</f>
        <v>0</v>
      </c>
      <c r="F8" s="7">
        <f>ROUND(P4_Q7_Pivot!$F10,2)</f>
        <v>0</v>
      </c>
      <c r="G8" s="7">
        <f>ROUND(P4_Q7_Pivot!$G10,2)</f>
        <v>0</v>
      </c>
      <c r="H8" s="7">
        <f>ROUND(P4_Q7_Pivot!$H10,2)</f>
        <v>0</v>
      </c>
      <c r="I8" s="7">
        <f>ROUND(P4_Q7_Pivot!$I10,2)</f>
        <v>0</v>
      </c>
      <c r="J8" s="7">
        <f>ROUND(P4_Q7_Pivot!$J10,2)</f>
        <v>7.0000000000000007E-2</v>
      </c>
      <c r="K8" s="7">
        <f>ROUND(P4_Q7_Pivot!$K10,2)</f>
        <v>0.01</v>
      </c>
      <c r="L8" s="7">
        <f>ROUND(P4_Q7_Pivot!$L10,2)</f>
        <v>0</v>
      </c>
      <c r="M8" s="7">
        <f>ROUND(P4_Q7_Pivot!$M10,2)</f>
        <v>0</v>
      </c>
    </row>
    <row r="9" spans="1:13" x14ac:dyDescent="0.3">
      <c r="A9" t="s">
        <v>123</v>
      </c>
      <c r="B9" s="7">
        <f>ROUND(P4_Q7_Pivot!$B11,2)</f>
        <v>0</v>
      </c>
      <c r="C9" s="7">
        <f>ROUND(P4_Q7_Pivot!$C11,2)</f>
        <v>0</v>
      </c>
      <c r="D9" s="7">
        <f>ROUND(P4_Q7_Pivot!$D11,2)</f>
        <v>0</v>
      </c>
      <c r="E9" s="7">
        <f>ROUND(P4_Q7_Pivot!$E11,2)</f>
        <v>0</v>
      </c>
      <c r="F9" s="7">
        <f>ROUND(P4_Q7_Pivot!$F11,2)</f>
        <v>0.04</v>
      </c>
      <c r="G9" s="7">
        <f>ROUND(P4_Q7_Pivot!$G11,2)</f>
        <v>0</v>
      </c>
      <c r="H9" s="7">
        <f>ROUND(P4_Q7_Pivot!$H11,2)</f>
        <v>0</v>
      </c>
      <c r="I9" s="7">
        <f>ROUND(P4_Q7_Pivot!$I11,2)</f>
        <v>0.05</v>
      </c>
      <c r="J9" s="7">
        <f>ROUND(P4_Q7_Pivot!$J11,2)</f>
        <v>0.62</v>
      </c>
      <c r="K9" s="7">
        <f>ROUND(P4_Q7_Pivot!$K11,2)</f>
        <v>0.11</v>
      </c>
      <c r="L9" s="7">
        <f>ROUND(P4_Q7_Pivot!$L11,2)</f>
        <v>0</v>
      </c>
      <c r="M9" s="7">
        <f>ROUND(P4_Q7_Pivot!$M11,2)</f>
        <v>0.17</v>
      </c>
    </row>
    <row r="10" spans="1:13" x14ac:dyDescent="0.3">
      <c r="A10" t="s">
        <v>124</v>
      </c>
      <c r="B10" s="7">
        <f>ROUND(P4_Q7_Pivot!$B12,2)</f>
        <v>0</v>
      </c>
      <c r="C10" s="7">
        <f>ROUND(P4_Q7_Pivot!$C12,2)</f>
        <v>0</v>
      </c>
      <c r="D10" s="7">
        <f>ROUND(P4_Q7_Pivot!$D12,2)</f>
        <v>0</v>
      </c>
      <c r="E10" s="7">
        <f>ROUND(P4_Q7_Pivot!$E12,2)</f>
        <v>0</v>
      </c>
      <c r="F10" s="7">
        <f>ROUND(P4_Q7_Pivot!$F12,2)</f>
        <v>0.01</v>
      </c>
      <c r="G10" s="7">
        <f>ROUND(P4_Q7_Pivot!$G12,2)</f>
        <v>0</v>
      </c>
      <c r="H10" s="7">
        <f>ROUND(P4_Q7_Pivot!$H12,2)</f>
        <v>0</v>
      </c>
      <c r="I10" s="7">
        <f>ROUND(P4_Q7_Pivot!$I12,2)</f>
        <v>0</v>
      </c>
      <c r="J10" s="7">
        <f>ROUND(P4_Q7_Pivot!$J12,2)</f>
        <v>0.79</v>
      </c>
      <c r="K10" s="7">
        <f>ROUND(P4_Q7_Pivot!$K12,2)</f>
        <v>0.2</v>
      </c>
      <c r="L10" s="7">
        <f>ROUND(P4_Q7_Pivot!$L12,2)</f>
        <v>0</v>
      </c>
      <c r="M10" s="7">
        <f>ROUND(P4_Q7_Pivot!$M12,2)</f>
        <v>0</v>
      </c>
    </row>
    <row r="11" spans="1:13" x14ac:dyDescent="0.3">
      <c r="A11" t="s">
        <v>125</v>
      </c>
      <c r="B11" s="7">
        <f>ROUND(P4_Q7_Pivot!$B13,2)</f>
        <v>0.97</v>
      </c>
      <c r="C11" s="7">
        <f>ROUND(P4_Q7_Pivot!$C13,2)</f>
        <v>0</v>
      </c>
      <c r="D11" s="7">
        <f>ROUND(P4_Q7_Pivot!$D13,2)</f>
        <v>0</v>
      </c>
      <c r="E11" s="7">
        <f>ROUND(P4_Q7_Pivot!$E13,2)</f>
        <v>0</v>
      </c>
      <c r="F11" s="7">
        <f>ROUND(P4_Q7_Pivot!$F13,2)</f>
        <v>0</v>
      </c>
      <c r="G11" s="7">
        <f>ROUND(P4_Q7_Pivot!$G13,2)</f>
        <v>0</v>
      </c>
      <c r="H11" s="7">
        <f>ROUND(P4_Q7_Pivot!$H13,2)</f>
        <v>0</v>
      </c>
      <c r="I11" s="7">
        <f>ROUND(P4_Q7_Pivot!$I13,2)</f>
        <v>0</v>
      </c>
      <c r="J11" s="7">
        <f>ROUND(P4_Q7_Pivot!$J13,2)</f>
        <v>0.02</v>
      </c>
      <c r="K11" s="7">
        <f>ROUND(P4_Q7_Pivot!$K13,2)</f>
        <v>0.01</v>
      </c>
      <c r="L11" s="7">
        <f>ROUND(P4_Q7_Pivot!$L13,2)</f>
        <v>0</v>
      </c>
      <c r="M11" s="7">
        <f>ROUND(P4_Q7_Pivot!$M13,2)</f>
        <v>0</v>
      </c>
    </row>
    <row r="12" spans="1:13" x14ac:dyDescent="0.3">
      <c r="A12" t="s">
        <v>126</v>
      </c>
      <c r="B12" s="7">
        <f>ROUND(P4_Q7_Pivot!$B14,2)</f>
        <v>0.57999999999999996</v>
      </c>
      <c r="C12" s="7">
        <f>ROUND(P4_Q7_Pivot!$C14,2)</f>
        <v>0</v>
      </c>
      <c r="D12" s="7">
        <f>ROUND(P4_Q7_Pivot!$D14,2)</f>
        <v>0</v>
      </c>
      <c r="E12" s="7">
        <f>ROUND(P4_Q7_Pivot!$E14,2)</f>
        <v>0</v>
      </c>
      <c r="F12" s="7">
        <f>ROUND(P4_Q7_Pivot!$F14,2)</f>
        <v>0</v>
      </c>
      <c r="G12" s="7">
        <f>ROUND(P4_Q7_Pivot!$G14,2)</f>
        <v>0.1</v>
      </c>
      <c r="H12" s="7">
        <f>ROUND(P4_Q7_Pivot!$H14,2)</f>
        <v>0.03</v>
      </c>
      <c r="I12" s="7">
        <f>ROUND(P4_Q7_Pivot!$I14,2)</f>
        <v>0.24</v>
      </c>
      <c r="J12" s="7">
        <f>ROUND(P4_Q7_Pivot!$J14,2)</f>
        <v>0.05</v>
      </c>
      <c r="K12" s="7">
        <f>ROUND(P4_Q7_Pivot!$K14,2)</f>
        <v>0</v>
      </c>
      <c r="L12" s="7">
        <f>ROUND(P4_Q7_Pivot!$L14,2)</f>
        <v>0</v>
      </c>
      <c r="M12" s="7">
        <f>ROUND(P4_Q7_Pivot!$M14,2)</f>
        <v>0</v>
      </c>
    </row>
    <row r="13" spans="1:13" x14ac:dyDescent="0.3">
      <c r="A13" t="s">
        <v>127</v>
      </c>
      <c r="B13" s="7">
        <f>ROUND(P4_Q7_Pivot!$B15,2)</f>
        <v>0.01</v>
      </c>
      <c r="C13" s="7">
        <f>ROUND(P4_Q7_Pivot!$C15,2)</f>
        <v>0</v>
      </c>
      <c r="D13" s="7">
        <f>ROUND(P4_Q7_Pivot!$D15,2)</f>
        <v>0</v>
      </c>
      <c r="E13" s="7">
        <f>ROUND(P4_Q7_Pivot!$E15,2)</f>
        <v>0.59</v>
      </c>
      <c r="F13" s="7">
        <f>ROUND(P4_Q7_Pivot!$F15,2)</f>
        <v>0</v>
      </c>
      <c r="G13" s="7">
        <f>ROUND(P4_Q7_Pivot!$G15,2)</f>
        <v>0</v>
      </c>
      <c r="H13" s="7">
        <f>ROUND(P4_Q7_Pivot!$H15,2)</f>
        <v>0</v>
      </c>
      <c r="I13" s="7">
        <f>ROUND(P4_Q7_Pivot!$I15,2)</f>
        <v>0.22</v>
      </c>
      <c r="J13" s="7">
        <f>ROUND(P4_Q7_Pivot!$J15,2)</f>
        <v>0.11</v>
      </c>
      <c r="K13" s="7">
        <f>ROUND(P4_Q7_Pivot!$K15,2)</f>
        <v>0</v>
      </c>
      <c r="L13" s="7">
        <f>ROUND(P4_Q7_Pivot!$L15,2)</f>
        <v>0</v>
      </c>
      <c r="M13" s="7">
        <f>ROUND(P4_Q7_Pivot!$M15,2)</f>
        <v>7.0000000000000007E-2</v>
      </c>
    </row>
    <row r="14" spans="1:13" x14ac:dyDescent="0.3">
      <c r="A14" t="s">
        <v>129</v>
      </c>
      <c r="B14" s="7">
        <f>ROUND(P4_Q7_Pivot!$B16,2)</f>
        <v>0.06</v>
      </c>
      <c r="C14" s="7">
        <f>ROUND(P4_Q7_Pivot!$C16,2)</f>
        <v>0.05</v>
      </c>
      <c r="D14" s="7">
        <f>ROUND(P4_Q7_Pivot!$D16,2)</f>
        <v>0</v>
      </c>
      <c r="E14" s="7">
        <f>ROUND(P4_Q7_Pivot!$E16,2)</f>
        <v>0</v>
      </c>
      <c r="F14" s="7">
        <f>ROUND(P4_Q7_Pivot!$F16,2)</f>
        <v>0.04</v>
      </c>
      <c r="G14" s="7">
        <f>ROUND(P4_Q7_Pivot!$G16,2)</f>
        <v>0</v>
      </c>
      <c r="H14" s="7">
        <f>ROUND(P4_Q7_Pivot!$H16,2)</f>
        <v>0</v>
      </c>
      <c r="I14" s="7">
        <f>ROUND(P4_Q7_Pivot!$I16,2)</f>
        <v>0</v>
      </c>
      <c r="J14" s="7">
        <f>ROUND(P4_Q7_Pivot!$J16,2)</f>
        <v>0.71</v>
      </c>
      <c r="K14" s="7">
        <f>ROUND(P4_Q7_Pivot!$K16,2)</f>
        <v>0.09</v>
      </c>
      <c r="L14" s="7">
        <f>ROUND(P4_Q7_Pivot!$L16,2)</f>
        <v>0</v>
      </c>
      <c r="M14" s="7">
        <f>ROUND(P4_Q7_Pivot!$M16,2)</f>
        <v>0.05</v>
      </c>
    </row>
    <row r="15" spans="1:13" x14ac:dyDescent="0.3">
      <c r="A15" t="s">
        <v>131</v>
      </c>
      <c r="B15" s="7">
        <f>ROUND(P4_Q7_Pivot!$B17,2)</f>
        <v>0</v>
      </c>
      <c r="C15" s="7">
        <f>ROUND(P4_Q7_Pivot!$C17,2)</f>
        <v>0.82</v>
      </c>
      <c r="D15" s="7">
        <f>ROUND(P4_Q7_Pivot!$D17,2)</f>
        <v>0</v>
      </c>
      <c r="E15" s="7">
        <f>ROUND(P4_Q7_Pivot!$E17,2)</f>
        <v>0.03</v>
      </c>
      <c r="F15" s="7">
        <f>ROUND(P4_Q7_Pivot!$F17,2)</f>
        <v>0</v>
      </c>
      <c r="G15" s="7">
        <f>ROUND(P4_Q7_Pivot!$G17,2)</f>
        <v>0</v>
      </c>
      <c r="H15" s="7">
        <f>ROUND(P4_Q7_Pivot!$H17,2)</f>
        <v>0</v>
      </c>
      <c r="I15" s="7">
        <f>ROUND(P4_Q7_Pivot!$I17,2)</f>
        <v>0.06</v>
      </c>
      <c r="J15" s="7">
        <f>ROUND(P4_Q7_Pivot!$J17,2)</f>
        <v>0.05</v>
      </c>
      <c r="K15" s="7">
        <f>ROUND(P4_Q7_Pivot!$K17,2)</f>
        <v>0.02</v>
      </c>
      <c r="L15" s="7">
        <f>ROUND(P4_Q7_Pivot!$L17,2)</f>
        <v>0</v>
      </c>
      <c r="M15" s="7">
        <f>ROUND(P4_Q7_Pivot!$M17,2)</f>
        <v>0.01</v>
      </c>
    </row>
    <row r="16" spans="1:13" x14ac:dyDescent="0.3">
      <c r="A16" t="s">
        <v>132</v>
      </c>
      <c r="B16" s="7">
        <f>ROUND(P4_Q7_Pivot!$B18,2)</f>
        <v>0</v>
      </c>
      <c r="C16" s="7">
        <f>ROUND(P4_Q7_Pivot!$C18,2)</f>
        <v>0.14000000000000001</v>
      </c>
      <c r="D16" s="7">
        <f>ROUND(P4_Q7_Pivot!$D18,2)</f>
        <v>0</v>
      </c>
      <c r="E16" s="7">
        <f>ROUND(P4_Q7_Pivot!$E18,2)</f>
        <v>0.63</v>
      </c>
      <c r="F16" s="7">
        <f>ROUND(P4_Q7_Pivot!$F18,2)</f>
        <v>0</v>
      </c>
      <c r="G16" s="7">
        <f>ROUND(P4_Q7_Pivot!$G18,2)</f>
        <v>0</v>
      </c>
      <c r="H16" s="7">
        <f>ROUND(P4_Q7_Pivot!$H18,2)</f>
        <v>0</v>
      </c>
      <c r="I16" s="7">
        <f>ROUND(P4_Q7_Pivot!$I18,2)</f>
        <v>0.01</v>
      </c>
      <c r="J16" s="7">
        <f>ROUND(P4_Q7_Pivot!$J18,2)</f>
        <v>0.22</v>
      </c>
      <c r="K16" s="7">
        <f>ROUND(P4_Q7_Pivot!$K18,2)</f>
        <v>0</v>
      </c>
      <c r="L16" s="7">
        <f>ROUND(P4_Q7_Pivot!$L18,2)</f>
        <v>0</v>
      </c>
      <c r="M16" s="7">
        <f>ROUND(P4_Q7_Pivot!$M18,2)</f>
        <v>0</v>
      </c>
    </row>
    <row r="17" spans="1:13" x14ac:dyDescent="0.3">
      <c r="A17" t="s">
        <v>133</v>
      </c>
      <c r="B17" s="7">
        <f>ROUND(P4_Q7_Pivot!$B19,2)</f>
        <v>0.25</v>
      </c>
      <c r="C17" s="7">
        <f>ROUND(P4_Q7_Pivot!$C19,2)</f>
        <v>0</v>
      </c>
      <c r="D17" s="7">
        <f>ROUND(P4_Q7_Pivot!$D19,2)</f>
        <v>0</v>
      </c>
      <c r="E17" s="7">
        <f>ROUND(P4_Q7_Pivot!$E19,2)</f>
        <v>0</v>
      </c>
      <c r="F17" s="7">
        <f>ROUND(P4_Q7_Pivot!$F19,2)</f>
        <v>0.06</v>
      </c>
      <c r="G17" s="7">
        <f>ROUND(P4_Q7_Pivot!$G19,2)</f>
        <v>0</v>
      </c>
      <c r="H17" s="7">
        <f>ROUND(P4_Q7_Pivot!$H19,2)</f>
        <v>0</v>
      </c>
      <c r="I17" s="7">
        <f>ROUND(P4_Q7_Pivot!$I19,2)</f>
        <v>0.68</v>
      </c>
      <c r="J17" s="7">
        <f>ROUND(P4_Q7_Pivot!$J19,2)</f>
        <v>0.01</v>
      </c>
      <c r="K17" s="7">
        <f>ROUND(P4_Q7_Pivot!$K19,2)</f>
        <v>0</v>
      </c>
      <c r="L17" s="7">
        <f>ROUND(P4_Q7_Pivot!$L19,2)</f>
        <v>0</v>
      </c>
      <c r="M17" s="7">
        <f>ROUND(P4_Q7_Pivot!$M19,2)</f>
        <v>0</v>
      </c>
    </row>
    <row r="18" spans="1:13" x14ac:dyDescent="0.3">
      <c r="A18" t="s">
        <v>134</v>
      </c>
      <c r="B18" s="7">
        <f>ROUND(P4_Q7_Pivot!$B20,2)</f>
        <v>0.28000000000000003</v>
      </c>
      <c r="C18" s="7">
        <f>ROUND(P4_Q7_Pivot!$C20,2)</f>
        <v>0.28000000000000003</v>
      </c>
      <c r="D18" s="7">
        <f>ROUND(P4_Q7_Pivot!$D20,2)</f>
        <v>0</v>
      </c>
      <c r="E18" s="7">
        <f>ROUND(P4_Q7_Pivot!$E20,2)</f>
        <v>0.14000000000000001</v>
      </c>
      <c r="F18" s="7">
        <f>ROUND(P4_Q7_Pivot!$F20,2)</f>
        <v>0</v>
      </c>
      <c r="G18" s="7">
        <f>ROUND(P4_Q7_Pivot!$G20,2)</f>
        <v>0.19</v>
      </c>
      <c r="H18" s="7">
        <f>ROUND(P4_Q7_Pivot!$H20,2)</f>
        <v>0</v>
      </c>
      <c r="I18" s="7">
        <f>ROUND(P4_Q7_Pivot!$I20,2)</f>
        <v>0.09</v>
      </c>
      <c r="J18" s="7">
        <f>ROUND(P4_Q7_Pivot!$J20,2)</f>
        <v>0.02</v>
      </c>
      <c r="K18" s="7">
        <f>ROUND(P4_Q7_Pivot!$K20,2)</f>
        <v>0</v>
      </c>
      <c r="L18" s="7">
        <f>ROUND(P4_Q7_Pivot!$L20,2)</f>
        <v>0</v>
      </c>
      <c r="M18" s="7">
        <f>ROUND(P4_Q7_Pivot!$M20,2)</f>
        <v>0</v>
      </c>
    </row>
    <row r="19" spans="1:13" x14ac:dyDescent="0.3">
      <c r="A19" t="s">
        <v>213</v>
      </c>
      <c r="B19" s="7">
        <f>ROUND(P4_Q7_Pivot!$B21,2)</f>
        <v>0</v>
      </c>
      <c r="C19" s="7">
        <f>ROUND(P4_Q7_Pivot!$C21,2)</f>
        <v>0</v>
      </c>
      <c r="D19" s="7">
        <f>ROUND(P4_Q7_Pivot!$D21,2)</f>
        <v>0</v>
      </c>
      <c r="E19" s="7">
        <f>ROUND(P4_Q7_Pivot!$E21,2)</f>
        <v>0</v>
      </c>
      <c r="F19" s="7">
        <f>ROUND(P4_Q7_Pivot!$F21,2)</f>
        <v>7.0000000000000007E-2</v>
      </c>
      <c r="G19" s="7">
        <f>ROUND(P4_Q7_Pivot!$G21,2)</f>
        <v>0</v>
      </c>
      <c r="H19" s="7">
        <f>ROUND(P4_Q7_Pivot!$H21,2)</f>
        <v>0</v>
      </c>
      <c r="I19" s="7">
        <f>ROUND(P4_Q7_Pivot!$I21,2)</f>
        <v>0.21</v>
      </c>
      <c r="J19" s="7">
        <f>ROUND(P4_Q7_Pivot!$J21,2)</f>
        <v>0.62</v>
      </c>
      <c r="K19" s="7">
        <f>ROUND(P4_Q7_Pivot!$K21,2)</f>
        <v>0.04</v>
      </c>
      <c r="L19" s="7">
        <f>ROUND(P4_Q7_Pivot!$L21,2)</f>
        <v>0</v>
      </c>
      <c r="M19" s="7">
        <f>ROUND(P4_Q7_Pivot!$M21,2)</f>
        <v>0.06</v>
      </c>
    </row>
    <row r="20" spans="1:13" x14ac:dyDescent="0.3">
      <c r="A20" t="s">
        <v>135</v>
      </c>
      <c r="B20" s="7">
        <f>ROUND(P4_Q7_Pivot!$B22,2)</f>
        <v>0.9</v>
      </c>
      <c r="C20" s="7">
        <f>ROUND(P4_Q7_Pivot!$C22,2)</f>
        <v>0</v>
      </c>
      <c r="D20" s="7">
        <f>ROUND(P4_Q7_Pivot!$D22,2)</f>
        <v>0</v>
      </c>
      <c r="E20" s="7">
        <f>ROUND(P4_Q7_Pivot!$E22,2)</f>
        <v>0</v>
      </c>
      <c r="F20" s="7">
        <f>ROUND(P4_Q7_Pivot!$F22,2)</f>
        <v>0</v>
      </c>
      <c r="G20" s="7">
        <f>ROUND(P4_Q7_Pivot!$G22,2)</f>
        <v>0</v>
      </c>
      <c r="H20" s="7">
        <f>ROUND(P4_Q7_Pivot!$H22,2)</f>
        <v>0.01</v>
      </c>
      <c r="I20" s="7">
        <f>ROUND(P4_Q7_Pivot!$I22,2)</f>
        <v>0</v>
      </c>
      <c r="J20" s="7">
        <f>ROUND(P4_Q7_Pivot!$J22,2)</f>
        <v>0.09</v>
      </c>
      <c r="K20" s="7">
        <f>ROUND(P4_Q7_Pivot!$K22,2)</f>
        <v>0</v>
      </c>
      <c r="L20" s="7">
        <f>ROUND(P4_Q7_Pivot!$L22,2)</f>
        <v>0</v>
      </c>
      <c r="M20" s="7">
        <f>ROUND(P4_Q7_Pivot!$M22,2)</f>
        <v>0</v>
      </c>
    </row>
    <row r="21" spans="1:13" x14ac:dyDescent="0.3">
      <c r="A21" t="s">
        <v>137</v>
      </c>
      <c r="B21" s="7">
        <f>ROUND(P4_Q7_Pivot!$B23,2)</f>
        <v>0</v>
      </c>
      <c r="C21" s="7">
        <f>ROUND(P4_Q7_Pivot!$C23,2)</f>
        <v>0.94</v>
      </c>
      <c r="D21" s="7">
        <f>ROUND(P4_Q7_Pivot!$D23,2)</f>
        <v>0</v>
      </c>
      <c r="E21" s="7">
        <f>ROUND(P4_Q7_Pivot!$E23,2)</f>
        <v>0</v>
      </c>
      <c r="F21" s="7">
        <f>ROUND(P4_Q7_Pivot!$F23,2)</f>
        <v>0</v>
      </c>
      <c r="G21" s="7">
        <f>ROUND(P4_Q7_Pivot!$G23,2)</f>
        <v>0</v>
      </c>
      <c r="H21" s="7">
        <f>ROUND(P4_Q7_Pivot!$H23,2)</f>
        <v>0</v>
      </c>
      <c r="I21" s="7">
        <f>ROUND(P4_Q7_Pivot!$I23,2)</f>
        <v>0</v>
      </c>
      <c r="J21" s="7">
        <f>ROUND(P4_Q7_Pivot!$J23,2)</f>
        <v>0.04</v>
      </c>
      <c r="K21" s="7">
        <f>ROUND(P4_Q7_Pivot!$K23,2)</f>
        <v>0.01</v>
      </c>
      <c r="L21" s="7">
        <f>ROUND(P4_Q7_Pivot!$L23,2)</f>
        <v>0</v>
      </c>
      <c r="M21" s="7">
        <f>ROUND(P4_Q7_Pivot!$M23,2)</f>
        <v>0.01</v>
      </c>
    </row>
    <row r="22" spans="1:13" x14ac:dyDescent="0.3">
      <c r="A22" t="s">
        <v>138</v>
      </c>
      <c r="B22" s="7">
        <f>ROUND(P4_Q7_Pivot!$B24,2)</f>
        <v>0</v>
      </c>
      <c r="C22" s="7">
        <f>ROUND(P4_Q7_Pivot!$C24,2)</f>
        <v>0.05</v>
      </c>
      <c r="D22" s="7">
        <f>ROUND(P4_Q7_Pivot!$D24,2)</f>
        <v>0</v>
      </c>
      <c r="E22" s="7">
        <f>ROUND(P4_Q7_Pivot!$E24,2)</f>
        <v>0.43</v>
      </c>
      <c r="F22" s="7">
        <f>ROUND(P4_Q7_Pivot!$F24,2)</f>
        <v>0.02</v>
      </c>
      <c r="G22" s="7">
        <f>ROUND(P4_Q7_Pivot!$G24,2)</f>
        <v>0</v>
      </c>
      <c r="H22" s="7">
        <f>ROUND(P4_Q7_Pivot!$H24,2)</f>
        <v>0</v>
      </c>
      <c r="I22" s="7">
        <f>ROUND(P4_Q7_Pivot!$I24,2)</f>
        <v>0.03</v>
      </c>
      <c r="J22" s="7">
        <f>ROUND(P4_Q7_Pivot!$J24,2)</f>
        <v>0.46</v>
      </c>
      <c r="K22" s="7">
        <f>ROUND(P4_Q7_Pivot!$K24,2)</f>
        <v>0</v>
      </c>
      <c r="L22" s="7">
        <f>ROUND(P4_Q7_Pivot!$L24,2)</f>
        <v>0</v>
      </c>
      <c r="M22" s="7">
        <f>ROUND(P4_Q7_Pivot!$M24,2)</f>
        <v>0</v>
      </c>
    </row>
    <row r="23" spans="1:13" x14ac:dyDescent="0.3">
      <c r="A23" t="s">
        <v>139</v>
      </c>
      <c r="B23" s="7">
        <f>ROUND(P4_Q7_Pivot!$B25,2)</f>
        <v>1</v>
      </c>
      <c r="C23" s="7">
        <f>ROUND(P4_Q7_Pivot!$C25,2)</f>
        <v>0</v>
      </c>
      <c r="D23" s="7">
        <f>ROUND(P4_Q7_Pivot!$D25,2)</f>
        <v>0</v>
      </c>
      <c r="E23" s="7">
        <f>ROUND(P4_Q7_Pivot!$E25,2)</f>
        <v>0</v>
      </c>
      <c r="F23" s="7">
        <f>ROUND(P4_Q7_Pivot!$F25,2)</f>
        <v>0</v>
      </c>
      <c r="G23" s="7">
        <f>ROUND(P4_Q7_Pivot!$G25,2)</f>
        <v>0</v>
      </c>
      <c r="H23" s="7">
        <f>ROUND(P4_Q7_Pivot!$H25,2)</f>
        <v>0</v>
      </c>
      <c r="I23" s="7">
        <f>ROUND(P4_Q7_Pivot!$I25,2)</f>
        <v>0</v>
      </c>
      <c r="J23" s="7">
        <f>ROUND(P4_Q7_Pivot!$J25,2)</f>
        <v>0</v>
      </c>
      <c r="K23" s="7">
        <f>ROUND(P4_Q7_Pivot!$K25,2)</f>
        <v>0</v>
      </c>
      <c r="L23" s="7">
        <f>ROUND(P4_Q7_Pivot!$L25,2)</f>
        <v>0</v>
      </c>
      <c r="M23" s="7">
        <f>ROUND(P4_Q7_Pivot!$M25,2)</f>
        <v>0</v>
      </c>
    </row>
    <row r="24" spans="1:13" x14ac:dyDescent="0.3">
      <c r="A24" t="s">
        <v>140</v>
      </c>
      <c r="B24" s="7">
        <f>ROUND(P4_Q7_Pivot!$B26,2)</f>
        <v>0.2</v>
      </c>
      <c r="C24" s="7">
        <f>ROUND(P4_Q7_Pivot!$C26,2)</f>
        <v>0.09</v>
      </c>
      <c r="D24" s="7">
        <f>ROUND(P4_Q7_Pivot!$D26,2)</f>
        <v>0</v>
      </c>
      <c r="E24" s="7">
        <f>ROUND(P4_Q7_Pivot!$E26,2)</f>
        <v>0.68</v>
      </c>
      <c r="F24" s="7">
        <f>ROUND(P4_Q7_Pivot!$F26,2)</f>
        <v>0</v>
      </c>
      <c r="G24" s="7">
        <f>ROUND(P4_Q7_Pivot!$G26,2)</f>
        <v>0</v>
      </c>
      <c r="H24" s="7">
        <f>ROUND(P4_Q7_Pivot!$H26,2)</f>
        <v>0</v>
      </c>
      <c r="I24" s="7">
        <f>ROUND(P4_Q7_Pivot!$I26,2)</f>
        <v>0.02</v>
      </c>
      <c r="J24" s="7">
        <f>ROUND(P4_Q7_Pivot!$J26,2)</f>
        <v>0</v>
      </c>
      <c r="K24" s="7">
        <f>ROUND(P4_Q7_Pivot!$K26,2)</f>
        <v>0</v>
      </c>
      <c r="L24" s="7">
        <f>ROUND(P4_Q7_Pivot!$L26,2)</f>
        <v>0</v>
      </c>
      <c r="M24" s="7">
        <f>ROUND(P4_Q7_Pivot!$M26,2)</f>
        <v>0</v>
      </c>
    </row>
    <row r="25" spans="1:13" x14ac:dyDescent="0.3">
      <c r="A25" t="s">
        <v>141</v>
      </c>
      <c r="B25" s="7">
        <f>ROUND(P4_Q7_Pivot!$B27,2)</f>
        <v>0</v>
      </c>
      <c r="C25" s="7">
        <f>ROUND(P4_Q7_Pivot!$C27,2)</f>
        <v>0</v>
      </c>
      <c r="D25" s="7">
        <f>ROUND(P4_Q7_Pivot!$D27,2)</f>
        <v>0</v>
      </c>
      <c r="E25" s="7">
        <f>ROUND(P4_Q7_Pivot!$E27,2)</f>
        <v>0</v>
      </c>
      <c r="F25" s="7">
        <f>ROUND(P4_Q7_Pivot!$F27,2)</f>
        <v>0</v>
      </c>
      <c r="G25" s="7">
        <f>ROUND(P4_Q7_Pivot!$G27,2)</f>
        <v>0.01</v>
      </c>
      <c r="H25" s="7">
        <f>ROUND(P4_Q7_Pivot!$H27,2)</f>
        <v>0</v>
      </c>
      <c r="I25" s="7">
        <f>ROUND(P4_Q7_Pivot!$I27,2)</f>
        <v>0.01</v>
      </c>
      <c r="J25" s="7">
        <f>ROUND(P4_Q7_Pivot!$J27,2)</f>
        <v>0.75</v>
      </c>
      <c r="K25" s="7">
        <f>ROUND(P4_Q7_Pivot!$K27,2)</f>
        <v>0.11</v>
      </c>
      <c r="L25" s="7">
        <f>ROUND(P4_Q7_Pivot!$L27,2)</f>
        <v>0</v>
      </c>
      <c r="M25" s="7">
        <f>ROUND(P4_Q7_Pivot!$M27,2)</f>
        <v>0.11</v>
      </c>
    </row>
    <row r="26" spans="1:13" x14ac:dyDescent="0.3">
      <c r="A26" t="s">
        <v>142</v>
      </c>
      <c r="B26" s="7">
        <f>ROUND(P4_Q7_Pivot!$B28,2)</f>
        <v>0</v>
      </c>
      <c r="C26" s="7">
        <f>ROUND(P4_Q7_Pivot!$C28,2)</f>
        <v>0</v>
      </c>
      <c r="D26" s="7">
        <f>ROUND(P4_Q7_Pivot!$D28,2)</f>
        <v>0</v>
      </c>
      <c r="E26" s="7">
        <f>ROUND(P4_Q7_Pivot!$E28,2)</f>
        <v>0</v>
      </c>
      <c r="F26" s="7">
        <f>ROUND(P4_Q7_Pivot!$F28,2)</f>
        <v>0.02</v>
      </c>
      <c r="G26" s="7">
        <f>ROUND(P4_Q7_Pivot!$G28,2)</f>
        <v>0</v>
      </c>
      <c r="H26" s="7">
        <f>ROUND(P4_Q7_Pivot!$H28,2)</f>
        <v>0</v>
      </c>
      <c r="I26" s="7">
        <f>ROUND(P4_Q7_Pivot!$I28,2)</f>
        <v>0</v>
      </c>
      <c r="J26" s="7">
        <f>ROUND(P4_Q7_Pivot!$J28,2)</f>
        <v>0.94</v>
      </c>
      <c r="K26" s="7">
        <f>ROUND(P4_Q7_Pivot!$K28,2)</f>
        <v>0.01</v>
      </c>
      <c r="L26" s="7">
        <f>ROUND(P4_Q7_Pivot!$L28,2)</f>
        <v>0</v>
      </c>
      <c r="M26" s="7">
        <f>ROUND(P4_Q7_Pivot!$M28,2)</f>
        <v>0.03</v>
      </c>
    </row>
    <row r="27" spans="1:13" x14ac:dyDescent="0.3">
      <c r="A27" t="s">
        <v>144</v>
      </c>
      <c r="B27" s="7">
        <f>ROUND(P4_Q7_Pivot!$B29,2)</f>
        <v>0</v>
      </c>
      <c r="C27" s="7">
        <f>ROUND(P4_Q7_Pivot!$C29,2)</f>
        <v>0</v>
      </c>
      <c r="D27" s="7">
        <f>ROUND(P4_Q7_Pivot!$D29,2)</f>
        <v>0</v>
      </c>
      <c r="E27" s="7">
        <f>ROUND(P4_Q7_Pivot!$E29,2)</f>
        <v>0.48</v>
      </c>
      <c r="F27" s="7">
        <f>ROUND(P4_Q7_Pivot!$F29,2)</f>
        <v>0</v>
      </c>
      <c r="G27" s="7">
        <f>ROUND(P4_Q7_Pivot!$G29,2)</f>
        <v>0</v>
      </c>
      <c r="H27" s="7">
        <f>ROUND(P4_Q7_Pivot!$H29,2)</f>
        <v>0</v>
      </c>
      <c r="I27" s="7">
        <f>ROUND(P4_Q7_Pivot!$I29,2)</f>
        <v>0.19</v>
      </c>
      <c r="J27" s="7">
        <f>ROUND(P4_Q7_Pivot!$J29,2)</f>
        <v>0.25</v>
      </c>
      <c r="K27" s="7">
        <f>ROUND(P4_Q7_Pivot!$K29,2)</f>
        <v>0.01</v>
      </c>
      <c r="L27" s="7">
        <f>ROUND(P4_Q7_Pivot!$L29,2)</f>
        <v>0</v>
      </c>
      <c r="M27" s="7">
        <f>ROUND(P4_Q7_Pivot!$M29,2)</f>
        <v>0.08</v>
      </c>
    </row>
    <row r="28" spans="1:13" x14ac:dyDescent="0.3">
      <c r="A28" t="s">
        <v>145</v>
      </c>
      <c r="B28" s="7">
        <f>ROUND(P4_Q7_Pivot!$B30,2)</f>
        <v>0</v>
      </c>
      <c r="C28" s="7">
        <f>ROUND(P4_Q7_Pivot!$C30,2)</f>
        <v>0.95</v>
      </c>
      <c r="D28" s="7">
        <f>ROUND(P4_Q7_Pivot!$D30,2)</f>
        <v>0</v>
      </c>
      <c r="E28" s="7">
        <f>ROUND(P4_Q7_Pivot!$E30,2)</f>
        <v>0</v>
      </c>
      <c r="F28" s="7">
        <f>ROUND(P4_Q7_Pivot!$F30,2)</f>
        <v>0</v>
      </c>
      <c r="G28" s="7">
        <f>ROUND(P4_Q7_Pivot!$G30,2)</f>
        <v>0</v>
      </c>
      <c r="H28" s="7">
        <f>ROUND(P4_Q7_Pivot!$H30,2)</f>
        <v>0</v>
      </c>
      <c r="I28" s="7">
        <f>ROUND(P4_Q7_Pivot!$I30,2)</f>
        <v>0</v>
      </c>
      <c r="J28" s="7">
        <f>ROUND(P4_Q7_Pivot!$J30,2)</f>
        <v>0.04</v>
      </c>
      <c r="K28" s="7">
        <f>ROUND(P4_Q7_Pivot!$K30,2)</f>
        <v>0.02</v>
      </c>
      <c r="L28" s="7">
        <f>ROUND(P4_Q7_Pivot!$L30,2)</f>
        <v>0</v>
      </c>
      <c r="M28" s="7">
        <f>ROUND(P4_Q7_Pivot!$M30,2)</f>
        <v>0</v>
      </c>
    </row>
    <row r="29" spans="1:13" x14ac:dyDescent="0.3">
      <c r="A29" t="s">
        <v>146</v>
      </c>
      <c r="B29" s="7">
        <f>ROUND(P4_Q7_Pivot!$B31,2)</f>
        <v>0.02</v>
      </c>
      <c r="C29" s="7">
        <f>ROUND(P4_Q7_Pivot!$C31,2)</f>
        <v>0</v>
      </c>
      <c r="D29" s="7">
        <f>ROUND(P4_Q7_Pivot!$D31,2)</f>
        <v>0</v>
      </c>
      <c r="E29" s="7">
        <f>ROUND(P4_Q7_Pivot!$E31,2)</f>
        <v>0</v>
      </c>
      <c r="F29" s="7">
        <f>ROUND(P4_Q7_Pivot!$F31,2)</f>
        <v>0</v>
      </c>
      <c r="G29" s="7">
        <f>ROUND(P4_Q7_Pivot!$G31,2)</f>
        <v>0.46</v>
      </c>
      <c r="H29" s="7">
        <f>ROUND(P4_Q7_Pivot!$H31,2)</f>
        <v>0</v>
      </c>
      <c r="I29" s="7">
        <f>ROUND(P4_Q7_Pivot!$I31,2)</f>
        <v>0.01</v>
      </c>
      <c r="J29" s="7">
        <f>ROUND(P4_Q7_Pivot!$J31,2)</f>
        <v>0.5</v>
      </c>
      <c r="K29" s="7">
        <f>ROUND(P4_Q7_Pivot!$K31,2)</f>
        <v>0</v>
      </c>
      <c r="L29" s="7">
        <f>ROUND(P4_Q7_Pivot!$L31,2)</f>
        <v>0</v>
      </c>
      <c r="M29" s="7">
        <f>ROUND(P4_Q7_Pivot!$M31,2)</f>
        <v>0</v>
      </c>
    </row>
    <row r="30" spans="1:13" x14ac:dyDescent="0.3">
      <c r="A30" t="s">
        <v>265</v>
      </c>
      <c r="B30" s="7">
        <f>ROUND(P4_Q7_Pivot!$B32,2)</f>
        <v>0.99</v>
      </c>
      <c r="C30" s="7">
        <f>ROUND(P4_Q7_Pivot!$C32,2)</f>
        <v>0</v>
      </c>
      <c r="D30" s="7">
        <f>ROUND(P4_Q7_Pivot!$D32,2)</f>
        <v>0</v>
      </c>
      <c r="E30" s="7">
        <f>ROUND(P4_Q7_Pivot!$E32,2)</f>
        <v>0</v>
      </c>
      <c r="F30" s="7">
        <f>ROUND(P4_Q7_Pivot!$F32,2)</f>
        <v>0</v>
      </c>
      <c r="G30" s="7">
        <f>ROUND(P4_Q7_Pivot!$G32,2)</f>
        <v>0</v>
      </c>
      <c r="H30" s="7">
        <f>ROUND(P4_Q7_Pivot!$H32,2)</f>
        <v>0</v>
      </c>
      <c r="I30" s="7">
        <f>ROUND(P4_Q7_Pivot!$I32,2)</f>
        <v>0</v>
      </c>
      <c r="J30" s="7">
        <f>ROUND(P4_Q7_Pivot!$J32,2)</f>
        <v>0</v>
      </c>
      <c r="K30" s="7">
        <f>ROUND(P4_Q7_Pivot!$K32,2)</f>
        <v>0</v>
      </c>
      <c r="L30" s="7">
        <f>ROUND(P4_Q7_Pivot!$L32,2)</f>
        <v>0</v>
      </c>
      <c r="M30" s="7">
        <f>ROUND(P4_Q7_Pivot!$M32,2)</f>
        <v>0</v>
      </c>
    </row>
    <row r="31" spans="1:13" x14ac:dyDescent="0.3">
      <c r="A31" t="s">
        <v>148</v>
      </c>
      <c r="B31" s="7">
        <f>ROUND(P4_Q7_Pivot!$B33,2)</f>
        <v>0</v>
      </c>
      <c r="C31" s="7">
        <f>ROUND(P4_Q7_Pivot!$C33,2)</f>
        <v>1</v>
      </c>
      <c r="D31" s="7">
        <f>ROUND(P4_Q7_Pivot!$D33,2)</f>
        <v>0</v>
      </c>
      <c r="E31" s="7">
        <f>ROUND(P4_Q7_Pivot!$E33,2)</f>
        <v>0</v>
      </c>
      <c r="F31" s="7">
        <f>ROUND(P4_Q7_Pivot!$F33,2)</f>
        <v>0</v>
      </c>
      <c r="G31" s="7">
        <f>ROUND(P4_Q7_Pivot!$G33,2)</f>
        <v>0</v>
      </c>
      <c r="H31" s="7">
        <f>ROUND(P4_Q7_Pivot!$H33,2)</f>
        <v>0</v>
      </c>
      <c r="I31" s="7">
        <f>ROUND(P4_Q7_Pivot!$I33,2)</f>
        <v>0</v>
      </c>
      <c r="J31" s="7">
        <f>ROUND(P4_Q7_Pivot!$J33,2)</f>
        <v>0</v>
      </c>
      <c r="K31" s="7">
        <f>ROUND(P4_Q7_Pivot!$K33,2)</f>
        <v>0</v>
      </c>
      <c r="L31" s="7">
        <f>ROUND(P4_Q7_Pivot!$L33,2)</f>
        <v>0</v>
      </c>
      <c r="M31" s="7">
        <f>ROUND(P4_Q7_Pivot!$M33,2)</f>
        <v>0</v>
      </c>
    </row>
    <row r="32" spans="1:13" x14ac:dyDescent="0.3">
      <c r="A32" t="s">
        <v>149</v>
      </c>
      <c r="B32" s="7">
        <f>ROUND(P4_Q7_Pivot!$B34,2)</f>
        <v>0.09</v>
      </c>
      <c r="C32" s="7">
        <f>ROUND(P4_Q7_Pivot!$C34,2)</f>
        <v>0</v>
      </c>
      <c r="D32" s="7">
        <f>ROUND(P4_Q7_Pivot!$D34,2)</f>
        <v>0</v>
      </c>
      <c r="E32" s="7">
        <f>ROUND(P4_Q7_Pivot!$E34,2)</f>
        <v>0.5</v>
      </c>
      <c r="F32" s="7">
        <f>ROUND(P4_Q7_Pivot!$F34,2)</f>
        <v>0.05</v>
      </c>
      <c r="G32" s="7">
        <f>ROUND(P4_Q7_Pivot!$G34,2)</f>
        <v>0.04</v>
      </c>
      <c r="H32" s="7">
        <f>ROUND(P4_Q7_Pivot!$H34,2)</f>
        <v>0</v>
      </c>
      <c r="I32" s="7">
        <f>ROUND(P4_Q7_Pivot!$I34,2)</f>
        <v>0</v>
      </c>
      <c r="J32" s="7">
        <f>ROUND(P4_Q7_Pivot!$J34,2)</f>
        <v>0.2</v>
      </c>
      <c r="K32" s="7">
        <f>ROUND(P4_Q7_Pivot!$K34,2)</f>
        <v>0.06</v>
      </c>
      <c r="L32" s="7">
        <f>ROUND(P4_Q7_Pivot!$L34,2)</f>
        <v>0</v>
      </c>
      <c r="M32" s="7">
        <f>ROUND(P4_Q7_Pivot!$M34,2)</f>
        <v>0.06</v>
      </c>
    </row>
    <row r="33" spans="1:13" x14ac:dyDescent="0.3">
      <c r="A33" t="s">
        <v>214</v>
      </c>
      <c r="B33" s="7">
        <f>ROUND(P4_Q7_Pivot!$B35,2)</f>
        <v>0.13</v>
      </c>
      <c r="C33" s="7">
        <f>ROUND(P4_Q7_Pivot!$C35,2)</f>
        <v>0</v>
      </c>
      <c r="D33" s="7">
        <f>ROUND(P4_Q7_Pivot!$D35,2)</f>
        <v>0</v>
      </c>
      <c r="E33" s="7">
        <f>ROUND(P4_Q7_Pivot!$E35,2)</f>
        <v>0</v>
      </c>
      <c r="F33" s="7">
        <f>ROUND(P4_Q7_Pivot!$F35,2)</f>
        <v>0.21</v>
      </c>
      <c r="G33" s="7">
        <f>ROUND(P4_Q7_Pivot!$G35,2)</f>
        <v>0.21</v>
      </c>
      <c r="H33" s="7">
        <f>ROUND(P4_Q7_Pivot!$H35,2)</f>
        <v>0</v>
      </c>
      <c r="I33" s="7">
        <f>ROUND(P4_Q7_Pivot!$I35,2)</f>
        <v>0.28999999999999998</v>
      </c>
      <c r="J33" s="7">
        <f>ROUND(P4_Q7_Pivot!$J35,2)</f>
        <v>0.11</v>
      </c>
      <c r="K33" s="7">
        <f>ROUND(P4_Q7_Pivot!$K35,2)</f>
        <v>0.06</v>
      </c>
      <c r="L33" s="7">
        <f>ROUND(P4_Q7_Pivot!$L35,2)</f>
        <v>0</v>
      </c>
      <c r="M33" s="7">
        <f>ROUND(P4_Q7_Pivot!$M35,2)</f>
        <v>0</v>
      </c>
    </row>
    <row r="34" spans="1:13" x14ac:dyDescent="0.3">
      <c r="A34" t="s">
        <v>150</v>
      </c>
      <c r="B34" s="7">
        <f>ROUND(P4_Q7_Pivot!$B36,2)</f>
        <v>0</v>
      </c>
      <c r="C34" s="7">
        <f>ROUND(P4_Q7_Pivot!$C36,2)</f>
        <v>0</v>
      </c>
      <c r="D34" s="7">
        <f>ROUND(P4_Q7_Pivot!$D36,2)</f>
        <v>0</v>
      </c>
      <c r="E34" s="7">
        <f>ROUND(P4_Q7_Pivot!$E36,2)</f>
        <v>0</v>
      </c>
      <c r="F34" s="7">
        <f>ROUND(P4_Q7_Pivot!$F36,2)</f>
        <v>0</v>
      </c>
      <c r="G34" s="7">
        <f>ROUND(P4_Q7_Pivot!$G36,2)</f>
        <v>0.59</v>
      </c>
      <c r="H34" s="7">
        <f>ROUND(P4_Q7_Pivot!$H36,2)</f>
        <v>0</v>
      </c>
      <c r="I34" s="7">
        <f>ROUND(P4_Q7_Pivot!$I36,2)</f>
        <v>0.4</v>
      </c>
      <c r="J34" s="7">
        <f>ROUND(P4_Q7_Pivot!$J36,2)</f>
        <v>0.01</v>
      </c>
      <c r="K34" s="7">
        <f>ROUND(P4_Q7_Pivot!$K36,2)</f>
        <v>0</v>
      </c>
      <c r="L34" s="7">
        <f>ROUND(P4_Q7_Pivot!$L36,2)</f>
        <v>0</v>
      </c>
      <c r="M34" s="7">
        <f>ROUND(P4_Q7_Pivot!$M36,2)</f>
        <v>0</v>
      </c>
    </row>
    <row r="35" spans="1:13" x14ac:dyDescent="0.3">
      <c r="A35" t="s">
        <v>151</v>
      </c>
      <c r="B35" s="7">
        <f>ROUND(P4_Q7_Pivot!$B37,2)</f>
        <v>0</v>
      </c>
      <c r="C35" s="7">
        <f>ROUND(P4_Q7_Pivot!$C37,2)</f>
        <v>0.56000000000000005</v>
      </c>
      <c r="D35" s="7">
        <f>ROUND(P4_Q7_Pivot!$D37,2)</f>
        <v>0</v>
      </c>
      <c r="E35" s="7">
        <f>ROUND(P4_Q7_Pivot!$E37,2)</f>
        <v>0</v>
      </c>
      <c r="F35" s="7">
        <f>ROUND(P4_Q7_Pivot!$F37,2)</f>
        <v>0</v>
      </c>
      <c r="G35" s="7">
        <f>ROUND(P4_Q7_Pivot!$G37,2)</f>
        <v>0</v>
      </c>
      <c r="H35" s="7">
        <f>ROUND(P4_Q7_Pivot!$H37,2)</f>
        <v>0</v>
      </c>
      <c r="I35" s="7">
        <f>ROUND(P4_Q7_Pivot!$I37,2)</f>
        <v>0</v>
      </c>
      <c r="J35" s="7">
        <f>ROUND(P4_Q7_Pivot!$J37,2)</f>
        <v>0.36</v>
      </c>
      <c r="K35" s="7">
        <f>ROUND(P4_Q7_Pivot!$K37,2)</f>
        <v>0.08</v>
      </c>
      <c r="L35" s="7">
        <f>ROUND(P4_Q7_Pivot!$L37,2)</f>
        <v>0</v>
      </c>
      <c r="M35" s="7">
        <f>ROUND(P4_Q7_Pivot!$M37,2)</f>
        <v>0</v>
      </c>
    </row>
    <row r="36" spans="1:13" x14ac:dyDescent="0.3">
      <c r="A36" t="s">
        <v>152</v>
      </c>
      <c r="B36" s="7">
        <f>ROUND(P4_Q7_Pivot!$B38,2)</f>
        <v>0</v>
      </c>
      <c r="C36" s="7">
        <f>ROUND(P4_Q7_Pivot!$C38,2)</f>
        <v>0</v>
      </c>
      <c r="D36" s="7">
        <f>ROUND(P4_Q7_Pivot!$D38,2)</f>
        <v>0</v>
      </c>
      <c r="E36" s="7">
        <f>ROUND(P4_Q7_Pivot!$E38,2)</f>
        <v>0.79</v>
      </c>
      <c r="F36" s="7">
        <f>ROUND(P4_Q7_Pivot!$F38,2)</f>
        <v>0</v>
      </c>
      <c r="G36" s="7">
        <f>ROUND(P4_Q7_Pivot!$G38,2)</f>
        <v>0</v>
      </c>
      <c r="H36" s="7">
        <f>ROUND(P4_Q7_Pivot!$H38,2)</f>
        <v>0</v>
      </c>
      <c r="I36" s="7">
        <f>ROUND(P4_Q7_Pivot!$I38,2)</f>
        <v>0.2</v>
      </c>
      <c r="J36" s="7">
        <f>ROUND(P4_Q7_Pivot!$J38,2)</f>
        <v>0</v>
      </c>
      <c r="K36" s="7">
        <f>ROUND(P4_Q7_Pivot!$K38,2)</f>
        <v>0</v>
      </c>
      <c r="L36" s="7">
        <f>ROUND(P4_Q7_Pivot!$L38,2)</f>
        <v>0</v>
      </c>
      <c r="M36" s="7">
        <f>ROUND(P4_Q7_Pivot!$M38,2)</f>
        <v>0</v>
      </c>
    </row>
    <row r="37" spans="1:13" x14ac:dyDescent="0.3">
      <c r="A37" t="s">
        <v>208</v>
      </c>
      <c r="B37" s="7">
        <f>ROUND(P4_Q7_Pivot!$B39,2)</f>
        <v>0.18</v>
      </c>
      <c r="C37" s="7">
        <f>ROUND(P4_Q7_Pivot!$C39,2)</f>
        <v>0.17</v>
      </c>
      <c r="D37" s="7">
        <f>ROUND(P4_Q7_Pivot!$D39,2)</f>
        <v>0.01</v>
      </c>
      <c r="E37" s="7">
        <f>ROUND(P4_Q7_Pivot!$E39,2)</f>
        <v>0.05</v>
      </c>
      <c r="F37" s="7">
        <f>ROUND(P4_Q7_Pivot!$F39,2)</f>
        <v>0</v>
      </c>
      <c r="G37" s="7">
        <f>ROUND(P4_Q7_Pivot!$G39,2)</f>
        <v>0.56000000000000005</v>
      </c>
      <c r="H37" s="7">
        <f>ROUND(P4_Q7_Pivot!$H39,2)</f>
        <v>0</v>
      </c>
      <c r="I37" s="7">
        <f>ROUND(P4_Q7_Pivot!$I39,2)</f>
        <v>0</v>
      </c>
      <c r="J37" s="7">
        <f>ROUND(P4_Q7_Pivot!$J39,2)</f>
        <v>0.02</v>
      </c>
      <c r="K37" s="7">
        <f>ROUND(P4_Q7_Pivot!$K39,2)</f>
        <v>0.02</v>
      </c>
      <c r="L37" s="7">
        <f>ROUND(P4_Q7_Pivot!$L39,2)</f>
        <v>0</v>
      </c>
      <c r="M37" s="7">
        <f>ROUND(P4_Q7_Pivot!$M39,2)</f>
        <v>0</v>
      </c>
    </row>
    <row r="38" spans="1:13" x14ac:dyDescent="0.3">
      <c r="A38" t="s">
        <v>153</v>
      </c>
      <c r="B38" s="7">
        <f>ROUND(P4_Q7_Pivot!$B40,2)</f>
        <v>0.04</v>
      </c>
      <c r="C38" s="7">
        <f>ROUND(P4_Q7_Pivot!$C40,2)</f>
        <v>0.03</v>
      </c>
      <c r="D38" s="7">
        <f>ROUND(P4_Q7_Pivot!$D40,2)</f>
        <v>0</v>
      </c>
      <c r="E38" s="7">
        <f>ROUND(P4_Q7_Pivot!$E40,2)</f>
        <v>0.25</v>
      </c>
      <c r="F38" s="7">
        <f>ROUND(P4_Q7_Pivot!$F40,2)</f>
        <v>0.14000000000000001</v>
      </c>
      <c r="G38" s="7">
        <f>ROUND(P4_Q7_Pivot!$G40,2)</f>
        <v>0</v>
      </c>
      <c r="H38" s="7">
        <f>ROUND(P4_Q7_Pivot!$H40,2)</f>
        <v>0</v>
      </c>
      <c r="I38" s="7">
        <f>ROUND(P4_Q7_Pivot!$I40,2)</f>
        <v>0.25</v>
      </c>
      <c r="J38" s="7">
        <f>ROUND(P4_Q7_Pivot!$J40,2)</f>
        <v>0</v>
      </c>
      <c r="K38" s="7">
        <f>ROUND(P4_Q7_Pivot!$K40,2)</f>
        <v>0.13</v>
      </c>
      <c r="L38" s="7">
        <f>ROUND(P4_Q7_Pivot!$L40,2)</f>
        <v>0</v>
      </c>
      <c r="M38" s="7">
        <f>ROUND(P4_Q7_Pivot!$M40,2)</f>
        <v>0.16</v>
      </c>
    </row>
    <row r="39" spans="1:13" x14ac:dyDescent="0.3">
      <c r="A39" t="s">
        <v>154</v>
      </c>
      <c r="B39" s="7">
        <f>ROUND(P4_Q7_Pivot!$B41,2)</f>
        <v>0</v>
      </c>
      <c r="C39" s="7">
        <f>ROUND(P4_Q7_Pivot!$C41,2)</f>
        <v>0</v>
      </c>
      <c r="D39" s="7">
        <f>ROUND(P4_Q7_Pivot!$D41,2)</f>
        <v>0</v>
      </c>
      <c r="E39" s="7">
        <f>ROUND(P4_Q7_Pivot!$E41,2)</f>
        <v>0</v>
      </c>
      <c r="F39" s="7">
        <f>ROUND(P4_Q7_Pivot!$F41,2)</f>
        <v>0</v>
      </c>
      <c r="G39" s="7">
        <f>ROUND(P4_Q7_Pivot!$G41,2)</f>
        <v>0</v>
      </c>
      <c r="H39" s="7">
        <f>ROUND(P4_Q7_Pivot!$H41,2)</f>
        <v>0</v>
      </c>
      <c r="I39" s="7">
        <f>ROUND(P4_Q7_Pivot!$I41,2)</f>
        <v>0</v>
      </c>
      <c r="J39" s="7">
        <f>ROUND(P4_Q7_Pivot!$J41,2)</f>
        <v>0.96</v>
      </c>
      <c r="K39" s="7">
        <f>ROUND(P4_Q7_Pivot!$K41,2)</f>
        <v>0.01</v>
      </c>
      <c r="L39" s="7">
        <f>ROUND(P4_Q7_Pivot!$L41,2)</f>
        <v>0</v>
      </c>
      <c r="M39" s="7">
        <f>ROUND(P4_Q7_Pivot!$M41,2)</f>
        <v>0.02</v>
      </c>
    </row>
    <row r="40" spans="1:13" x14ac:dyDescent="0.3">
      <c r="A40" t="s">
        <v>155</v>
      </c>
      <c r="B40" s="7">
        <f>ROUND(P4_Q7_Pivot!$B42,2)</f>
        <v>0.46</v>
      </c>
      <c r="C40" s="7">
        <f>ROUND(P4_Q7_Pivot!$C42,2)</f>
        <v>0</v>
      </c>
      <c r="D40" s="7">
        <f>ROUND(P4_Q7_Pivot!$D42,2)</f>
        <v>0</v>
      </c>
      <c r="E40" s="7">
        <f>ROUND(P4_Q7_Pivot!$E42,2)</f>
        <v>0</v>
      </c>
      <c r="F40" s="7">
        <f>ROUND(P4_Q7_Pivot!$F42,2)</f>
        <v>0</v>
      </c>
      <c r="G40" s="7">
        <f>ROUND(P4_Q7_Pivot!$G42,2)</f>
        <v>0.45</v>
      </c>
      <c r="H40" s="7">
        <f>ROUND(P4_Q7_Pivot!$H42,2)</f>
        <v>0</v>
      </c>
      <c r="I40" s="7">
        <f>ROUND(P4_Q7_Pivot!$I42,2)</f>
        <v>0</v>
      </c>
      <c r="J40" s="7">
        <f>ROUND(P4_Q7_Pivot!$J42,2)</f>
        <v>0.08</v>
      </c>
      <c r="K40" s="7">
        <f>ROUND(P4_Q7_Pivot!$K42,2)</f>
        <v>0.02</v>
      </c>
      <c r="L40" s="7">
        <f>ROUND(P4_Q7_Pivot!$L42,2)</f>
        <v>0</v>
      </c>
      <c r="M40" s="7">
        <f>ROUND(P4_Q7_Pivot!$M42,2)</f>
        <v>0</v>
      </c>
    </row>
    <row r="41" spans="1:13" x14ac:dyDescent="0.3">
      <c r="A41" t="s">
        <v>222</v>
      </c>
      <c r="B41" s="7">
        <f>ROUND(P4_Q7_Pivot!$B43,2)</f>
        <v>0.08</v>
      </c>
      <c r="C41" s="7">
        <f>ROUND(P4_Q7_Pivot!$C43,2)</f>
        <v>0</v>
      </c>
      <c r="D41" s="7">
        <f>ROUND(P4_Q7_Pivot!$D43,2)</f>
        <v>0</v>
      </c>
      <c r="E41" s="7">
        <f>ROUND(P4_Q7_Pivot!$E43,2)</f>
        <v>0</v>
      </c>
      <c r="F41" s="7">
        <f>ROUND(P4_Q7_Pivot!$F43,2)</f>
        <v>0</v>
      </c>
      <c r="G41" s="7">
        <f>ROUND(P4_Q7_Pivot!$G43,2)</f>
        <v>0.84</v>
      </c>
      <c r="H41" s="7">
        <f>ROUND(P4_Q7_Pivot!$H43,2)</f>
        <v>0</v>
      </c>
      <c r="I41" s="7">
        <f>ROUND(P4_Q7_Pivot!$I43,2)</f>
        <v>0.06</v>
      </c>
      <c r="J41" s="7">
        <f>ROUND(P4_Q7_Pivot!$J43,2)</f>
        <v>0.02</v>
      </c>
      <c r="K41" s="7">
        <f>ROUND(P4_Q7_Pivot!$K43,2)</f>
        <v>0</v>
      </c>
      <c r="L41" s="7">
        <f>ROUND(P4_Q7_Pivot!$L43,2)</f>
        <v>0</v>
      </c>
      <c r="M41" s="7">
        <f>ROUND(P4_Q7_Pivot!$M43,2)</f>
        <v>0</v>
      </c>
    </row>
    <row r="42" spans="1:13" x14ac:dyDescent="0.3">
      <c r="A42" t="s">
        <v>157</v>
      </c>
      <c r="B42" s="7">
        <f>ROUND(P4_Q7_Pivot!$B44,2)</f>
        <v>0</v>
      </c>
      <c r="C42" s="7">
        <f>ROUND(P4_Q7_Pivot!$C44,2)</f>
        <v>0.06</v>
      </c>
      <c r="D42" s="7">
        <f>ROUND(P4_Q7_Pivot!$D44,2)</f>
        <v>0</v>
      </c>
      <c r="E42" s="7">
        <f>ROUND(P4_Q7_Pivot!$E44,2)</f>
        <v>0.93</v>
      </c>
      <c r="F42" s="7">
        <f>ROUND(P4_Q7_Pivot!$F44,2)</f>
        <v>0</v>
      </c>
      <c r="G42" s="7">
        <f>ROUND(P4_Q7_Pivot!$G44,2)</f>
        <v>0</v>
      </c>
      <c r="H42" s="7">
        <f>ROUND(P4_Q7_Pivot!$H44,2)</f>
        <v>0</v>
      </c>
      <c r="I42" s="7">
        <f>ROUND(P4_Q7_Pivot!$I44,2)</f>
        <v>0</v>
      </c>
      <c r="J42" s="7">
        <f>ROUND(P4_Q7_Pivot!$J44,2)</f>
        <v>0</v>
      </c>
      <c r="K42" s="7">
        <f>ROUND(P4_Q7_Pivot!$K44,2)</f>
        <v>0</v>
      </c>
      <c r="L42" s="7">
        <f>ROUND(P4_Q7_Pivot!$L44,2)</f>
        <v>0</v>
      </c>
      <c r="M42" s="7">
        <f>ROUND(P4_Q7_Pivot!$M44,2)</f>
        <v>0</v>
      </c>
    </row>
    <row r="43" spans="1:13" x14ac:dyDescent="0.3">
      <c r="A43" t="s">
        <v>158</v>
      </c>
      <c r="B43" s="7">
        <f>ROUND(P4_Q7_Pivot!$B45,2)</f>
        <v>0.9</v>
      </c>
      <c r="C43" s="7">
        <f>ROUND(P4_Q7_Pivot!$C45,2)</f>
        <v>0</v>
      </c>
      <c r="D43" s="7">
        <f>ROUND(P4_Q7_Pivot!$D45,2)</f>
        <v>0</v>
      </c>
      <c r="E43" s="7">
        <f>ROUND(P4_Q7_Pivot!$E45,2)</f>
        <v>0</v>
      </c>
      <c r="F43" s="7">
        <f>ROUND(P4_Q7_Pivot!$F45,2)</f>
        <v>0</v>
      </c>
      <c r="G43" s="7">
        <f>ROUND(P4_Q7_Pivot!$G45,2)</f>
        <v>0</v>
      </c>
      <c r="H43" s="7">
        <f>ROUND(P4_Q7_Pivot!$H45,2)</f>
        <v>0</v>
      </c>
      <c r="I43" s="7">
        <f>ROUND(P4_Q7_Pivot!$I45,2)</f>
        <v>0</v>
      </c>
      <c r="J43" s="7">
        <f>ROUND(P4_Q7_Pivot!$J45,2)</f>
        <v>0.1</v>
      </c>
      <c r="K43" s="7">
        <f>ROUND(P4_Q7_Pivot!$K45,2)</f>
        <v>0</v>
      </c>
      <c r="L43" s="7">
        <f>ROUND(P4_Q7_Pivot!$L45,2)</f>
        <v>0</v>
      </c>
      <c r="M43" s="7">
        <f>ROUND(P4_Q7_Pivot!$M45,2)</f>
        <v>0</v>
      </c>
    </row>
    <row r="44" spans="1:13" x14ac:dyDescent="0.3">
      <c r="A44" t="s">
        <v>159</v>
      </c>
      <c r="B44" s="7">
        <f>ROUND(P4_Q7_Pivot!$B46,2)</f>
        <v>0.16</v>
      </c>
      <c r="C44" s="7">
        <f>ROUND(P4_Q7_Pivot!$C46,2)</f>
        <v>0.54</v>
      </c>
      <c r="D44" s="7">
        <f>ROUND(P4_Q7_Pivot!$D46,2)</f>
        <v>0.12</v>
      </c>
      <c r="E44" s="7">
        <f>ROUND(P4_Q7_Pivot!$E46,2)</f>
        <v>0</v>
      </c>
      <c r="F44" s="7">
        <f>ROUND(P4_Q7_Pivot!$F46,2)</f>
        <v>0</v>
      </c>
      <c r="G44" s="7">
        <f>ROUND(P4_Q7_Pivot!$G46,2)</f>
        <v>0</v>
      </c>
      <c r="H44" s="7">
        <f>ROUND(P4_Q7_Pivot!$H46,2)</f>
        <v>0</v>
      </c>
      <c r="I44" s="7">
        <f>ROUND(P4_Q7_Pivot!$I46,2)</f>
        <v>0</v>
      </c>
      <c r="J44" s="7">
        <f>ROUND(P4_Q7_Pivot!$J46,2)</f>
        <v>0.14000000000000001</v>
      </c>
      <c r="K44" s="7">
        <f>ROUND(P4_Q7_Pivot!$K46,2)</f>
        <v>0.02</v>
      </c>
      <c r="L44" s="7">
        <f>ROUND(P4_Q7_Pivot!$L46,2)</f>
        <v>0</v>
      </c>
      <c r="M44" s="7">
        <f>ROUND(P4_Q7_Pivot!$M46,2)</f>
        <v>0.02</v>
      </c>
    </row>
    <row r="45" spans="1:13" x14ac:dyDescent="0.3">
      <c r="A45" t="s">
        <v>161</v>
      </c>
      <c r="B45" s="7">
        <f>ROUND(P4_Q7_Pivot!$B47,2)</f>
        <v>0</v>
      </c>
      <c r="C45" s="7">
        <f>ROUND(P4_Q7_Pivot!$C47,2)</f>
        <v>0</v>
      </c>
      <c r="D45" s="7">
        <f>ROUND(P4_Q7_Pivot!$D47,2)</f>
        <v>0</v>
      </c>
      <c r="E45" s="7">
        <f>ROUND(P4_Q7_Pivot!$E47,2)</f>
        <v>0</v>
      </c>
      <c r="F45" s="7">
        <f>ROUND(P4_Q7_Pivot!$F47,2)</f>
        <v>0.02</v>
      </c>
      <c r="G45" s="7">
        <f>ROUND(P4_Q7_Pivot!$G47,2)</f>
        <v>0</v>
      </c>
      <c r="H45" s="7">
        <f>ROUND(P4_Q7_Pivot!$H47,2)</f>
        <v>0</v>
      </c>
      <c r="I45" s="7">
        <f>ROUND(P4_Q7_Pivot!$I47,2)</f>
        <v>0.03</v>
      </c>
      <c r="J45" s="7">
        <f>ROUND(P4_Q7_Pivot!$J47,2)</f>
        <v>0.59</v>
      </c>
      <c r="K45" s="7">
        <f>ROUND(P4_Q7_Pivot!$K47,2)</f>
        <v>0.1</v>
      </c>
      <c r="L45" s="7">
        <f>ROUND(P4_Q7_Pivot!$L47,2)</f>
        <v>0</v>
      </c>
      <c r="M45" s="7">
        <f>ROUND(P4_Q7_Pivot!$M47,2)</f>
        <v>0.25</v>
      </c>
    </row>
    <row r="46" spans="1:13" x14ac:dyDescent="0.3">
      <c r="A46" t="s">
        <v>163</v>
      </c>
      <c r="B46" s="7">
        <f>ROUND(P4_Q7_Pivot!$B48,2)</f>
        <v>0.23</v>
      </c>
      <c r="C46" s="7">
        <f>ROUND(P4_Q7_Pivot!$C48,2)</f>
        <v>0.04</v>
      </c>
      <c r="D46" s="7">
        <f>ROUND(P4_Q7_Pivot!$D48,2)</f>
        <v>0</v>
      </c>
      <c r="E46" s="7">
        <f>ROUND(P4_Q7_Pivot!$E48,2)</f>
        <v>0.23</v>
      </c>
      <c r="F46" s="7">
        <f>ROUND(P4_Q7_Pivot!$F48,2)</f>
        <v>0</v>
      </c>
      <c r="G46" s="7">
        <f>ROUND(P4_Q7_Pivot!$G48,2)</f>
        <v>0.06</v>
      </c>
      <c r="H46" s="7">
        <f>ROUND(P4_Q7_Pivot!$H48,2)</f>
        <v>0</v>
      </c>
      <c r="I46" s="7">
        <f>ROUND(P4_Q7_Pivot!$I48,2)</f>
        <v>0.12</v>
      </c>
      <c r="J46" s="7">
        <f>ROUND(P4_Q7_Pivot!$J48,2)</f>
        <v>0.23</v>
      </c>
      <c r="K46" s="7">
        <f>ROUND(P4_Q7_Pivot!$K48,2)</f>
        <v>0.04</v>
      </c>
      <c r="L46" s="7">
        <f>ROUND(P4_Q7_Pivot!$L48,2)</f>
        <v>0</v>
      </c>
      <c r="M46" s="7">
        <f>ROUND(P4_Q7_Pivot!$M48,2)</f>
        <v>0.04</v>
      </c>
    </row>
    <row r="47" spans="1:13" x14ac:dyDescent="0.3">
      <c r="A47" t="s">
        <v>164</v>
      </c>
      <c r="B47" s="7">
        <f>ROUND(P4_Q7_Pivot!$B49,2)</f>
        <v>7.0000000000000007E-2</v>
      </c>
      <c r="C47" s="7">
        <f>ROUND(P4_Q7_Pivot!$C49,2)</f>
        <v>0</v>
      </c>
      <c r="D47" s="7">
        <f>ROUND(P4_Q7_Pivot!$D49,2)</f>
        <v>0</v>
      </c>
      <c r="E47" s="7">
        <f>ROUND(P4_Q7_Pivot!$E49,2)</f>
        <v>0</v>
      </c>
      <c r="F47" s="7">
        <f>ROUND(P4_Q7_Pivot!$F49,2)</f>
        <v>0.03</v>
      </c>
      <c r="G47" s="7">
        <f>ROUND(P4_Q7_Pivot!$G49,2)</f>
        <v>0</v>
      </c>
      <c r="H47" s="7">
        <f>ROUND(P4_Q7_Pivot!$H49,2)</f>
        <v>0</v>
      </c>
      <c r="I47" s="7">
        <f>ROUND(P4_Q7_Pivot!$I49,2)</f>
        <v>0.01</v>
      </c>
      <c r="J47" s="7">
        <f>ROUND(P4_Q7_Pivot!$J49,2)</f>
        <v>0.85</v>
      </c>
      <c r="K47" s="7">
        <f>ROUND(P4_Q7_Pivot!$K49,2)</f>
        <v>0.02</v>
      </c>
      <c r="L47" s="7">
        <f>ROUND(P4_Q7_Pivot!$L49,2)</f>
        <v>0</v>
      </c>
      <c r="M47" s="7">
        <f>ROUND(P4_Q7_Pivot!$M49,2)</f>
        <v>0.02</v>
      </c>
    </row>
    <row r="48" spans="1:13" x14ac:dyDescent="0.3">
      <c r="A48" t="s">
        <v>165</v>
      </c>
      <c r="B48" s="7">
        <f>ROUND(P4_Q7_Pivot!$B50,2)</f>
        <v>0</v>
      </c>
      <c r="C48" s="7">
        <f>ROUND(P4_Q7_Pivot!$C50,2)</f>
        <v>0.9</v>
      </c>
      <c r="D48" s="7">
        <f>ROUND(P4_Q7_Pivot!$D50,2)</f>
        <v>0</v>
      </c>
      <c r="E48" s="7">
        <f>ROUND(P4_Q7_Pivot!$E50,2)</f>
        <v>0</v>
      </c>
      <c r="F48" s="7">
        <f>ROUND(P4_Q7_Pivot!$F50,2)</f>
        <v>0</v>
      </c>
      <c r="G48" s="7">
        <f>ROUND(P4_Q7_Pivot!$G50,2)</f>
        <v>0</v>
      </c>
      <c r="H48" s="7">
        <f>ROUND(P4_Q7_Pivot!$H50,2)</f>
        <v>0</v>
      </c>
      <c r="I48" s="7">
        <f>ROUND(P4_Q7_Pivot!$I50,2)</f>
        <v>0</v>
      </c>
      <c r="J48" s="7">
        <f>ROUND(P4_Q7_Pivot!$J50,2)</f>
        <v>0.06</v>
      </c>
      <c r="K48" s="7">
        <f>ROUND(P4_Q7_Pivot!$K50,2)</f>
        <v>0.02</v>
      </c>
      <c r="L48" s="7">
        <f>ROUND(P4_Q7_Pivot!$L50,2)</f>
        <v>0</v>
      </c>
      <c r="M48" s="7">
        <f>ROUND(P4_Q7_Pivot!$M50,2)</f>
        <v>0.02</v>
      </c>
    </row>
    <row r="49" spans="1:13" x14ac:dyDescent="0.3">
      <c r="A49" t="s">
        <v>167</v>
      </c>
      <c r="B49" s="7">
        <f>ROUND(P4_Q7_Pivot!$B51,2)</f>
        <v>0.7</v>
      </c>
      <c r="C49" s="7">
        <f>ROUND(P4_Q7_Pivot!$C51,2)</f>
        <v>0</v>
      </c>
      <c r="D49" s="7">
        <f>ROUND(P4_Q7_Pivot!$D51,2)</f>
        <v>0</v>
      </c>
      <c r="E49" s="7">
        <f>ROUND(P4_Q7_Pivot!$E51,2)</f>
        <v>0</v>
      </c>
      <c r="F49" s="7">
        <f>ROUND(P4_Q7_Pivot!$F51,2)</f>
        <v>0</v>
      </c>
      <c r="G49" s="7">
        <f>ROUND(P4_Q7_Pivot!$G51,2)</f>
        <v>0.23</v>
      </c>
      <c r="H49" s="7">
        <f>ROUND(P4_Q7_Pivot!$H51,2)</f>
        <v>0</v>
      </c>
      <c r="I49" s="7">
        <f>ROUND(P4_Q7_Pivot!$I51,2)</f>
        <v>0</v>
      </c>
      <c r="J49" s="7">
        <f>ROUND(P4_Q7_Pivot!$J51,2)</f>
        <v>0.06</v>
      </c>
      <c r="K49" s="7">
        <f>ROUND(P4_Q7_Pivot!$K51,2)</f>
        <v>0</v>
      </c>
      <c r="L49" s="7">
        <f>ROUND(P4_Q7_Pivot!$L51,2)</f>
        <v>0</v>
      </c>
      <c r="M49" s="7">
        <f>ROUND(P4_Q7_Pivot!$M51,2)</f>
        <v>0</v>
      </c>
    </row>
    <row r="50" spans="1:13" x14ac:dyDescent="0.3">
      <c r="A50" t="s">
        <v>169</v>
      </c>
      <c r="B50" s="7">
        <f>ROUND(P4_Q7_Pivot!$B52,2)</f>
        <v>0</v>
      </c>
      <c r="C50" s="7">
        <f>ROUND(P4_Q7_Pivot!$C52,2)</f>
        <v>0</v>
      </c>
      <c r="D50" s="7">
        <f>ROUND(P4_Q7_Pivot!$D52,2)</f>
        <v>0</v>
      </c>
      <c r="E50" s="7">
        <f>ROUND(P4_Q7_Pivot!$E52,2)</f>
        <v>0</v>
      </c>
      <c r="F50" s="7">
        <f>ROUND(P4_Q7_Pivot!$F52,2)</f>
        <v>0</v>
      </c>
      <c r="G50" s="7">
        <f>ROUND(P4_Q7_Pivot!$G52,2)</f>
        <v>0</v>
      </c>
      <c r="H50" s="7">
        <f>ROUND(P4_Q7_Pivot!$H52,2)</f>
        <v>0</v>
      </c>
      <c r="I50" s="7">
        <f>ROUND(P4_Q7_Pivot!$I52,2)</f>
        <v>0</v>
      </c>
      <c r="J50" s="7">
        <f>ROUND(P4_Q7_Pivot!$J52,2)</f>
        <v>0.3</v>
      </c>
      <c r="K50" s="7">
        <f>ROUND(P4_Q7_Pivot!$K52,2)</f>
        <v>0.2</v>
      </c>
      <c r="L50" s="7">
        <f>ROUND(P4_Q7_Pivot!$L52,2)</f>
        <v>0</v>
      </c>
      <c r="M50" s="7">
        <f>ROUND(P4_Q7_Pivot!$M52,2)</f>
        <v>0.5</v>
      </c>
    </row>
    <row r="51" spans="1:13" x14ac:dyDescent="0.3">
      <c r="A51" t="s">
        <v>292</v>
      </c>
      <c r="B51" s="7">
        <f>ROUND(P4_Q7_Pivot!$B53,2)</f>
        <v>0</v>
      </c>
      <c r="C51" s="7">
        <f>ROUND(P4_Q7_Pivot!$C53,2)</f>
        <v>0</v>
      </c>
      <c r="D51" s="7">
        <f>ROUND(P4_Q7_Pivot!$D53,2)</f>
        <v>0</v>
      </c>
      <c r="E51" s="7">
        <f>ROUND(P4_Q7_Pivot!$E53,2)</f>
        <v>0</v>
      </c>
      <c r="F51" s="7">
        <f>ROUND(P4_Q7_Pivot!$F53,2)</f>
        <v>0</v>
      </c>
      <c r="G51" s="7">
        <f>ROUND(P4_Q7_Pivot!$G53,2)</f>
        <v>0</v>
      </c>
      <c r="H51" s="7">
        <f>ROUND(P4_Q7_Pivot!$H53,2)</f>
        <v>0</v>
      </c>
      <c r="I51" s="7">
        <f>ROUND(P4_Q7_Pivot!$I53,2)</f>
        <v>0.01</v>
      </c>
      <c r="J51" s="7">
        <f>ROUND(P4_Q7_Pivot!$J53,2)</f>
        <v>0.83</v>
      </c>
      <c r="K51" s="7">
        <f>ROUND(P4_Q7_Pivot!$K53,2)</f>
        <v>7.0000000000000007E-2</v>
      </c>
      <c r="L51" s="7">
        <f>ROUND(P4_Q7_Pivot!$L53,2)</f>
        <v>0</v>
      </c>
      <c r="M51" s="7">
        <f>ROUND(P4_Q7_Pivot!$M53,2)</f>
        <v>7.0000000000000007E-2</v>
      </c>
    </row>
    <row r="52" spans="1:13" x14ac:dyDescent="0.3">
      <c r="A52" t="s">
        <v>314</v>
      </c>
      <c r="B52" s="7">
        <f>ROUND(P4_Q7_Pivot!$B54,2)</f>
        <v>0</v>
      </c>
      <c r="C52" s="7">
        <f>ROUND(P4_Q7_Pivot!$C54,2)</f>
        <v>0</v>
      </c>
      <c r="D52" s="7">
        <f>ROUND(P4_Q7_Pivot!$D54,2)</f>
        <v>0</v>
      </c>
      <c r="E52" s="7">
        <f>ROUND(P4_Q7_Pivot!$E54,2)</f>
        <v>0</v>
      </c>
      <c r="F52" s="7">
        <f>ROUND(P4_Q7_Pivot!$F54,2)</f>
        <v>0.24</v>
      </c>
      <c r="G52" s="7">
        <f>ROUND(P4_Q7_Pivot!$G54,2)</f>
        <v>0</v>
      </c>
      <c r="H52" s="7">
        <f>ROUND(P4_Q7_Pivot!$H54,2)</f>
        <v>0</v>
      </c>
      <c r="I52" s="7">
        <f>ROUND(P4_Q7_Pivot!$I54,2)</f>
        <v>0.64</v>
      </c>
      <c r="J52" s="7">
        <f>ROUND(P4_Q7_Pivot!$J54,2)</f>
        <v>0</v>
      </c>
      <c r="K52" s="7">
        <f>ROUND(P4_Q7_Pivot!$K54,2)</f>
        <v>0.12</v>
      </c>
      <c r="L52" s="7">
        <f>ROUND(P4_Q7_Pivot!$L54,2)</f>
        <v>0</v>
      </c>
      <c r="M52" s="7">
        <f>ROUND(P4_Q7_Pivot!$M54,2)</f>
        <v>0</v>
      </c>
    </row>
    <row r="53" spans="1:13" x14ac:dyDescent="0.3">
      <c r="A53" t="s">
        <v>170</v>
      </c>
      <c r="B53" s="7">
        <f>ROUND(P4_Q7_Pivot!$B55,2)</f>
        <v>0</v>
      </c>
      <c r="C53" s="7">
        <f>ROUND(P4_Q7_Pivot!$C55,2)</f>
        <v>0</v>
      </c>
      <c r="D53" s="7">
        <f>ROUND(P4_Q7_Pivot!$D55,2)</f>
        <v>0</v>
      </c>
      <c r="E53" s="7">
        <f>ROUND(P4_Q7_Pivot!$E55,2)</f>
        <v>0</v>
      </c>
      <c r="F53" s="7">
        <f>ROUND(P4_Q7_Pivot!$F55,2)</f>
        <v>0.18</v>
      </c>
      <c r="G53" s="7">
        <f>ROUND(P4_Q7_Pivot!$G55,2)</f>
        <v>0</v>
      </c>
      <c r="H53" s="7">
        <f>ROUND(P4_Q7_Pivot!$H55,2)</f>
        <v>0</v>
      </c>
      <c r="I53" s="7">
        <f>ROUND(P4_Q7_Pivot!$I55,2)</f>
        <v>0.08</v>
      </c>
      <c r="J53" s="7">
        <f>ROUND(P4_Q7_Pivot!$J55,2)</f>
        <v>0.52</v>
      </c>
      <c r="K53" s="7">
        <f>ROUND(P4_Q7_Pivot!$K55,2)</f>
        <v>0.15</v>
      </c>
      <c r="L53" s="7">
        <f>ROUND(P4_Q7_Pivot!$L55,2)</f>
        <v>0</v>
      </c>
      <c r="M53" s="7">
        <f>ROUND(P4_Q7_Pivot!$M55,2)</f>
        <v>0.08</v>
      </c>
    </row>
    <row r="54" spans="1:13" x14ac:dyDescent="0.3">
      <c r="A54" t="s">
        <v>171</v>
      </c>
      <c r="B54" s="7">
        <f>ROUND(P4_Q7_Pivot!$B56,2)</f>
        <v>0</v>
      </c>
      <c r="C54" s="7">
        <f>ROUND(P4_Q7_Pivot!$C56,2)</f>
        <v>0.33</v>
      </c>
      <c r="D54" s="7">
        <f>ROUND(P4_Q7_Pivot!$D56,2)</f>
        <v>0.33</v>
      </c>
      <c r="E54" s="7">
        <f>ROUND(P4_Q7_Pivot!$E56,2)</f>
        <v>0</v>
      </c>
      <c r="F54" s="7">
        <f>ROUND(P4_Q7_Pivot!$F56,2)</f>
        <v>0</v>
      </c>
      <c r="G54" s="7">
        <f>ROUND(P4_Q7_Pivot!$G56,2)</f>
        <v>0</v>
      </c>
      <c r="H54" s="7">
        <f>ROUND(P4_Q7_Pivot!$H56,2)</f>
        <v>0.09</v>
      </c>
      <c r="I54" s="7">
        <f>ROUND(P4_Q7_Pivot!$I56,2)</f>
        <v>0</v>
      </c>
      <c r="J54" s="7">
        <f>ROUND(P4_Q7_Pivot!$J56,2)</f>
        <v>0.17</v>
      </c>
      <c r="K54" s="7">
        <f>ROUND(P4_Q7_Pivot!$K56,2)</f>
        <v>0.03</v>
      </c>
      <c r="L54" s="7">
        <f>ROUND(P4_Q7_Pivot!$L56,2)</f>
        <v>0</v>
      </c>
      <c r="M54" s="7">
        <f>ROUND(P4_Q7_Pivot!$M56,2)</f>
        <v>0.05</v>
      </c>
    </row>
    <row r="55" spans="1:13" x14ac:dyDescent="0.3">
      <c r="A55" t="s">
        <v>172</v>
      </c>
      <c r="B55" s="7">
        <f>ROUND(P4_Q7_Pivot!$B57,2)</f>
        <v>0.96</v>
      </c>
      <c r="C55" s="7">
        <f>ROUND(P4_Q7_Pivot!$C57,2)</f>
        <v>0</v>
      </c>
      <c r="D55" s="7">
        <f>ROUND(P4_Q7_Pivot!$D57,2)</f>
        <v>0</v>
      </c>
      <c r="E55" s="7">
        <f>ROUND(P4_Q7_Pivot!$E57,2)</f>
        <v>0</v>
      </c>
      <c r="F55" s="7">
        <f>ROUND(P4_Q7_Pivot!$F57,2)</f>
        <v>0</v>
      </c>
      <c r="G55" s="7">
        <f>ROUND(P4_Q7_Pivot!$G57,2)</f>
        <v>0</v>
      </c>
      <c r="H55" s="7">
        <f>ROUND(P4_Q7_Pivot!$H57,2)</f>
        <v>0</v>
      </c>
      <c r="I55" s="7">
        <f>ROUND(P4_Q7_Pivot!$I57,2)</f>
        <v>0</v>
      </c>
      <c r="J55" s="7">
        <f>ROUND(P4_Q7_Pivot!$J57,2)</f>
        <v>0.03</v>
      </c>
      <c r="K55" s="7">
        <f>ROUND(P4_Q7_Pivot!$K57,2)</f>
        <v>0</v>
      </c>
      <c r="L55" s="7">
        <f>ROUND(P4_Q7_Pivot!$L57,2)</f>
        <v>0</v>
      </c>
      <c r="M55" s="7">
        <f>ROUND(P4_Q7_Pivot!$M57,2)</f>
        <v>0.01</v>
      </c>
    </row>
    <row r="56" spans="1:13" x14ac:dyDescent="0.3">
      <c r="A56" t="s">
        <v>207</v>
      </c>
      <c r="B56" s="7">
        <f>ROUND(P4_Q7_Pivot!$B58,2)</f>
        <v>0.08</v>
      </c>
      <c r="C56" s="7">
        <f>ROUND(P4_Q7_Pivot!$C58,2)</f>
        <v>0</v>
      </c>
      <c r="D56" s="7">
        <f>ROUND(P4_Q7_Pivot!$D58,2)</f>
        <v>0</v>
      </c>
      <c r="E56" s="7">
        <f>ROUND(P4_Q7_Pivot!$E58,2)</f>
        <v>0</v>
      </c>
      <c r="F56" s="7">
        <f>ROUND(P4_Q7_Pivot!$F58,2)</f>
        <v>0.01</v>
      </c>
      <c r="G56" s="7">
        <f>ROUND(P4_Q7_Pivot!$G58,2)</f>
        <v>0.83</v>
      </c>
      <c r="H56" s="7">
        <f>ROUND(P4_Q7_Pivot!$H58,2)</f>
        <v>0</v>
      </c>
      <c r="I56" s="7">
        <f>ROUND(P4_Q7_Pivot!$I58,2)</f>
        <v>0.01</v>
      </c>
      <c r="J56" s="7">
        <f>ROUND(P4_Q7_Pivot!$J58,2)</f>
        <v>0.05</v>
      </c>
      <c r="K56" s="7">
        <f>ROUND(P4_Q7_Pivot!$K58,2)</f>
        <v>0.01</v>
      </c>
      <c r="L56" s="7">
        <f>ROUND(P4_Q7_Pivot!$L58,2)</f>
        <v>0</v>
      </c>
      <c r="M56" s="7">
        <f>ROUND(P4_Q7_Pivot!$M58,2)</f>
        <v>0.01</v>
      </c>
    </row>
    <row r="57" spans="1:13" x14ac:dyDescent="0.3">
      <c r="A57" t="s">
        <v>174</v>
      </c>
      <c r="B57" s="7">
        <f>ROUND(P4_Q7_Pivot!$B59,2)</f>
        <v>0</v>
      </c>
      <c r="C57" s="7">
        <f>ROUND(P4_Q7_Pivot!$C59,2)</f>
        <v>0.24</v>
      </c>
      <c r="D57" s="7">
        <f>ROUND(P4_Q7_Pivot!$D59,2)</f>
        <v>0</v>
      </c>
      <c r="E57" s="7">
        <f>ROUND(P4_Q7_Pivot!$E59,2)</f>
        <v>0</v>
      </c>
      <c r="F57" s="7">
        <f>ROUND(P4_Q7_Pivot!$F59,2)</f>
        <v>0.02</v>
      </c>
      <c r="G57" s="7">
        <f>ROUND(P4_Q7_Pivot!$G59,2)</f>
        <v>0.05</v>
      </c>
      <c r="H57" s="7">
        <f>ROUND(P4_Q7_Pivot!$H59,2)</f>
        <v>0</v>
      </c>
      <c r="I57" s="7">
        <f>ROUND(P4_Q7_Pivot!$I59,2)</f>
        <v>0</v>
      </c>
      <c r="J57" s="7">
        <f>ROUND(P4_Q7_Pivot!$J59,2)</f>
        <v>0.68</v>
      </c>
      <c r="K57" s="7">
        <f>ROUND(P4_Q7_Pivot!$K59,2)</f>
        <v>0</v>
      </c>
      <c r="L57" s="7">
        <f>ROUND(P4_Q7_Pivot!$L59,2)</f>
        <v>0</v>
      </c>
      <c r="M57" s="7">
        <f>ROUND(P4_Q7_Pivot!$M59,2)</f>
        <v>0</v>
      </c>
    </row>
    <row r="58" spans="1:13" x14ac:dyDescent="0.3">
      <c r="A58" t="s">
        <v>175</v>
      </c>
      <c r="B58" s="7">
        <f>ROUND(P4_Q7_Pivot!$B60,2)</f>
        <v>0</v>
      </c>
      <c r="C58" s="7">
        <f>ROUND(P4_Q7_Pivot!$C60,2)</f>
        <v>0</v>
      </c>
      <c r="D58" s="7">
        <f>ROUND(P4_Q7_Pivot!$D60,2)</f>
        <v>0</v>
      </c>
      <c r="E58" s="7">
        <f>ROUND(P4_Q7_Pivot!$E60,2)</f>
        <v>0</v>
      </c>
      <c r="F58" s="7">
        <f>ROUND(P4_Q7_Pivot!$F60,2)</f>
        <v>1</v>
      </c>
      <c r="G58" s="7">
        <f>ROUND(P4_Q7_Pivot!$G60,2)</f>
        <v>0</v>
      </c>
      <c r="H58" s="7">
        <f>ROUND(P4_Q7_Pivot!$H60,2)</f>
        <v>0</v>
      </c>
      <c r="I58" s="7">
        <f>ROUND(P4_Q7_Pivot!$I60,2)</f>
        <v>0</v>
      </c>
      <c r="J58" s="7">
        <f>ROUND(P4_Q7_Pivot!$J60,2)</f>
        <v>0</v>
      </c>
      <c r="K58" s="7">
        <f>ROUND(P4_Q7_Pivot!$K60,2)</f>
        <v>0</v>
      </c>
      <c r="L58" s="7">
        <f>ROUND(P4_Q7_Pivot!$L60,2)</f>
        <v>0</v>
      </c>
      <c r="M58" s="7">
        <f>ROUND(P4_Q7_Pivot!$M60,2)</f>
        <v>0</v>
      </c>
    </row>
    <row r="59" spans="1:13" x14ac:dyDescent="0.3">
      <c r="A59" t="s">
        <v>176</v>
      </c>
      <c r="B59" s="7">
        <f>ROUND(P4_Q7_Pivot!$B61,2)</f>
        <v>0.22</v>
      </c>
      <c r="C59" s="7">
        <f>ROUND(P4_Q7_Pivot!$C61,2)</f>
        <v>0</v>
      </c>
      <c r="D59" s="7">
        <f>ROUND(P4_Q7_Pivot!$D61,2)</f>
        <v>0.02</v>
      </c>
      <c r="E59" s="7">
        <f>ROUND(P4_Q7_Pivot!$E61,2)</f>
        <v>0</v>
      </c>
      <c r="F59" s="7">
        <f>ROUND(P4_Q7_Pivot!$F61,2)</f>
        <v>0</v>
      </c>
      <c r="G59" s="7">
        <f>ROUND(P4_Q7_Pivot!$G61,2)</f>
        <v>0</v>
      </c>
      <c r="H59" s="7">
        <f>ROUND(P4_Q7_Pivot!$H61,2)</f>
        <v>0</v>
      </c>
      <c r="I59" s="7">
        <f>ROUND(P4_Q7_Pivot!$I61,2)</f>
        <v>0</v>
      </c>
      <c r="J59" s="7">
        <f>ROUND(P4_Q7_Pivot!$J61,2)</f>
        <v>0.6</v>
      </c>
      <c r="K59" s="7">
        <f>ROUND(P4_Q7_Pivot!$K61,2)</f>
        <v>0.15</v>
      </c>
      <c r="L59" s="7">
        <f>ROUND(P4_Q7_Pivot!$L61,2)</f>
        <v>0</v>
      </c>
      <c r="M59" s="7">
        <f>ROUND(P4_Q7_Pivot!$M61,2)</f>
        <v>0.02</v>
      </c>
    </row>
    <row r="60" spans="1:13" x14ac:dyDescent="0.3">
      <c r="A60" t="s">
        <v>295</v>
      </c>
      <c r="B60" s="7">
        <f>ROUND(P4_Q7_Pivot!$B62,2)</f>
        <v>0</v>
      </c>
      <c r="C60" s="7">
        <f>ROUND(P4_Q7_Pivot!$C62,2)</f>
        <v>0</v>
      </c>
      <c r="D60" s="7">
        <f>ROUND(P4_Q7_Pivot!$D62,2)</f>
        <v>0</v>
      </c>
      <c r="E60" s="7">
        <f>ROUND(P4_Q7_Pivot!$E62,2)</f>
        <v>0</v>
      </c>
      <c r="F60" s="7">
        <f>ROUND(P4_Q7_Pivot!$F62,2)</f>
        <v>0.23</v>
      </c>
      <c r="G60" s="7">
        <f>ROUND(P4_Q7_Pivot!$G62,2)</f>
        <v>0</v>
      </c>
      <c r="H60" s="7">
        <f>ROUND(P4_Q7_Pivot!$H62,2)</f>
        <v>0</v>
      </c>
      <c r="I60" s="7">
        <f>ROUND(P4_Q7_Pivot!$I62,2)</f>
        <v>0.08</v>
      </c>
      <c r="J60" s="7">
        <f>ROUND(P4_Q7_Pivot!$J62,2)</f>
        <v>0.26</v>
      </c>
      <c r="K60" s="7">
        <f>ROUND(P4_Q7_Pivot!$K62,2)</f>
        <v>0.21</v>
      </c>
      <c r="L60" s="7">
        <f>ROUND(P4_Q7_Pivot!$L62,2)</f>
        <v>0</v>
      </c>
      <c r="M60" s="7">
        <f>ROUND(P4_Q7_Pivot!$M62,2)</f>
        <v>0.21</v>
      </c>
    </row>
    <row r="61" spans="1:13" x14ac:dyDescent="0.3">
      <c r="A61" t="s">
        <v>177</v>
      </c>
      <c r="B61" s="7">
        <f>ROUND(P4_Q7_Pivot!$B63,2)</f>
        <v>0.94</v>
      </c>
      <c r="C61" s="7">
        <f>ROUND(P4_Q7_Pivot!$C63,2)</f>
        <v>0</v>
      </c>
      <c r="D61" s="7">
        <f>ROUND(P4_Q7_Pivot!$D63,2)</f>
        <v>0</v>
      </c>
      <c r="E61" s="7">
        <f>ROUND(P4_Q7_Pivot!$E63,2)</f>
        <v>0</v>
      </c>
      <c r="F61" s="7">
        <f>ROUND(P4_Q7_Pivot!$F63,2)</f>
        <v>0</v>
      </c>
      <c r="G61" s="7">
        <f>ROUND(P4_Q7_Pivot!$G63,2)</f>
        <v>0</v>
      </c>
      <c r="H61" s="7">
        <f>ROUND(P4_Q7_Pivot!$H63,2)</f>
        <v>0</v>
      </c>
      <c r="I61" s="7">
        <f>ROUND(P4_Q7_Pivot!$I63,2)</f>
        <v>0</v>
      </c>
      <c r="J61" s="7">
        <f>ROUND(P4_Q7_Pivot!$J63,2)</f>
        <v>0.03</v>
      </c>
      <c r="K61" s="7">
        <f>ROUND(P4_Q7_Pivot!$K63,2)</f>
        <v>0.01</v>
      </c>
      <c r="L61" s="7">
        <f>ROUND(P4_Q7_Pivot!$L63,2)</f>
        <v>0</v>
      </c>
      <c r="M61" s="7">
        <f>ROUND(P4_Q7_Pivot!$M63,2)</f>
        <v>0.02</v>
      </c>
    </row>
    <row r="62" spans="1:13" x14ac:dyDescent="0.3">
      <c r="A62" t="s">
        <v>178</v>
      </c>
      <c r="B62" s="7">
        <f>ROUND(P4_Q7_Pivot!$B64,2)</f>
        <v>0</v>
      </c>
      <c r="C62" s="7">
        <f>ROUND(P4_Q7_Pivot!$C64,2)</f>
        <v>0.52</v>
      </c>
      <c r="D62" s="7">
        <f>ROUND(P4_Q7_Pivot!$D64,2)</f>
        <v>0.19</v>
      </c>
      <c r="E62" s="7">
        <f>ROUND(P4_Q7_Pivot!$E64,2)</f>
        <v>0</v>
      </c>
      <c r="F62" s="7">
        <f>ROUND(P4_Q7_Pivot!$F64,2)</f>
        <v>0</v>
      </c>
      <c r="G62" s="7">
        <f>ROUND(P4_Q7_Pivot!$G64,2)</f>
        <v>0</v>
      </c>
      <c r="H62" s="7">
        <f>ROUND(P4_Q7_Pivot!$H64,2)</f>
        <v>0</v>
      </c>
      <c r="I62" s="7">
        <f>ROUND(P4_Q7_Pivot!$I64,2)</f>
        <v>0.01</v>
      </c>
      <c r="J62" s="7">
        <f>ROUND(P4_Q7_Pivot!$J64,2)</f>
        <v>0.12</v>
      </c>
      <c r="K62" s="7">
        <f>ROUND(P4_Q7_Pivot!$K64,2)</f>
        <v>0.06</v>
      </c>
      <c r="L62" s="7">
        <f>ROUND(P4_Q7_Pivot!$L64,2)</f>
        <v>0.03</v>
      </c>
      <c r="M62" s="7">
        <f>ROUND(P4_Q7_Pivot!$M64,2)</f>
        <v>0.09</v>
      </c>
    </row>
    <row r="63" spans="1:13" x14ac:dyDescent="0.3">
      <c r="A63" t="s">
        <v>209</v>
      </c>
      <c r="B63" s="7">
        <f>ROUND(P4_Q7_Pivot!$B65,2)</f>
        <v>0</v>
      </c>
      <c r="C63" s="7">
        <f>ROUND(P4_Q7_Pivot!$C65,2)</f>
        <v>0</v>
      </c>
      <c r="D63" s="7">
        <f>ROUND(P4_Q7_Pivot!$D65,2)</f>
        <v>0</v>
      </c>
      <c r="E63" s="7">
        <f>ROUND(P4_Q7_Pivot!$E65,2)</f>
        <v>0</v>
      </c>
      <c r="F63" s="7">
        <f>ROUND(P4_Q7_Pivot!$F65,2)</f>
        <v>0.01</v>
      </c>
      <c r="G63" s="7">
        <f>ROUND(P4_Q7_Pivot!$G65,2)</f>
        <v>0</v>
      </c>
      <c r="H63" s="7">
        <f>ROUND(P4_Q7_Pivot!$H65,2)</f>
        <v>0</v>
      </c>
      <c r="I63" s="7">
        <f>ROUND(P4_Q7_Pivot!$I65,2)</f>
        <v>0.4</v>
      </c>
      <c r="J63" s="7">
        <f>ROUND(P4_Q7_Pivot!$J65,2)</f>
        <v>0.34</v>
      </c>
      <c r="K63" s="7">
        <f>ROUND(P4_Q7_Pivot!$K65,2)</f>
        <v>0.1</v>
      </c>
      <c r="L63" s="7">
        <f>ROUND(P4_Q7_Pivot!$L65,2)</f>
        <v>0</v>
      </c>
      <c r="M63" s="7">
        <f>ROUND(P4_Q7_Pivot!$M65,2)</f>
        <v>0.16</v>
      </c>
    </row>
    <row r="64" spans="1:13" x14ac:dyDescent="0.3">
      <c r="A64" t="s">
        <v>180</v>
      </c>
      <c r="B64" s="7">
        <f>ROUND(P4_Q7_Pivot!$B66,2)</f>
        <v>0.94</v>
      </c>
      <c r="C64" s="7">
        <f>ROUND(P4_Q7_Pivot!$C66,2)</f>
        <v>0</v>
      </c>
      <c r="D64" s="7">
        <f>ROUND(P4_Q7_Pivot!$D66,2)</f>
        <v>0</v>
      </c>
      <c r="E64" s="7">
        <f>ROUND(P4_Q7_Pivot!$E66,2)</f>
        <v>0</v>
      </c>
      <c r="F64" s="7">
        <f>ROUND(P4_Q7_Pivot!$F66,2)</f>
        <v>0</v>
      </c>
      <c r="G64" s="7">
        <f>ROUND(P4_Q7_Pivot!$G66,2)</f>
        <v>0</v>
      </c>
      <c r="H64" s="7">
        <f>ROUND(P4_Q7_Pivot!$H66,2)</f>
        <v>0</v>
      </c>
      <c r="I64" s="7">
        <f>ROUND(P4_Q7_Pivot!$I66,2)</f>
        <v>0</v>
      </c>
      <c r="J64" s="7">
        <f>ROUND(P4_Q7_Pivot!$J66,2)</f>
        <v>0.05</v>
      </c>
      <c r="K64" s="7">
        <f>ROUND(P4_Q7_Pivot!$K66,2)</f>
        <v>0.02</v>
      </c>
      <c r="L64" s="7">
        <f>ROUND(P4_Q7_Pivot!$L66,2)</f>
        <v>0</v>
      </c>
      <c r="M64" s="7">
        <f>ROUND(P4_Q7_Pivot!$M66,2)</f>
        <v>0</v>
      </c>
    </row>
    <row r="65" spans="1:13" x14ac:dyDescent="0.3">
      <c r="A65" t="s">
        <v>181</v>
      </c>
      <c r="B65" s="7">
        <f>ROUND(P4_Q7_Pivot!$B67,2)</f>
        <v>0.55000000000000004</v>
      </c>
      <c r="C65" s="7">
        <f>ROUND(P4_Q7_Pivot!$C67,2)</f>
        <v>0</v>
      </c>
      <c r="D65" s="7">
        <f>ROUND(P4_Q7_Pivot!$D67,2)</f>
        <v>0</v>
      </c>
      <c r="E65" s="7">
        <f>ROUND(P4_Q7_Pivot!$E67,2)</f>
        <v>0</v>
      </c>
      <c r="F65" s="7">
        <f>ROUND(P4_Q7_Pivot!$F67,2)</f>
        <v>0</v>
      </c>
      <c r="G65" s="7">
        <f>ROUND(P4_Q7_Pivot!$G67,2)</f>
        <v>0.44</v>
      </c>
      <c r="H65" s="7">
        <f>ROUND(P4_Q7_Pivot!$H67,2)</f>
        <v>0</v>
      </c>
      <c r="I65" s="7">
        <f>ROUND(P4_Q7_Pivot!$I67,2)</f>
        <v>0</v>
      </c>
      <c r="J65" s="7">
        <f>ROUND(P4_Q7_Pivot!$J67,2)</f>
        <v>0.01</v>
      </c>
      <c r="K65" s="7">
        <f>ROUND(P4_Q7_Pivot!$K67,2)</f>
        <v>0</v>
      </c>
      <c r="L65" s="7">
        <f>ROUND(P4_Q7_Pivot!$L67,2)</f>
        <v>0</v>
      </c>
      <c r="M65" s="7">
        <f>ROUND(P4_Q7_Pivot!$M67,2)</f>
        <v>0</v>
      </c>
    </row>
    <row r="66" spans="1:13" x14ac:dyDescent="0.3">
      <c r="A66" t="s">
        <v>182</v>
      </c>
      <c r="B66" s="7">
        <f>ROUND(P4_Q7_Pivot!$B68,2)</f>
        <v>0</v>
      </c>
      <c r="C66" s="7">
        <f>ROUND(P4_Q7_Pivot!$C68,2)</f>
        <v>0</v>
      </c>
      <c r="D66" s="7">
        <f>ROUND(P4_Q7_Pivot!$D68,2)</f>
        <v>0</v>
      </c>
      <c r="E66" s="7">
        <f>ROUND(P4_Q7_Pivot!$E68,2)</f>
        <v>0</v>
      </c>
      <c r="F66" s="7">
        <f>ROUND(P4_Q7_Pivot!$F68,2)</f>
        <v>0.04</v>
      </c>
      <c r="G66" s="7">
        <f>ROUND(P4_Q7_Pivot!$G68,2)</f>
        <v>0</v>
      </c>
      <c r="H66" s="7">
        <f>ROUND(P4_Q7_Pivot!$H68,2)</f>
        <v>0</v>
      </c>
      <c r="I66" s="7">
        <f>ROUND(P4_Q7_Pivot!$I68,2)</f>
        <v>0.02</v>
      </c>
      <c r="J66" s="7">
        <f>ROUND(P4_Q7_Pivot!$J68,2)</f>
        <v>0.62</v>
      </c>
      <c r="K66" s="7">
        <f>ROUND(P4_Q7_Pivot!$K68,2)</f>
        <v>7.0000000000000007E-2</v>
      </c>
      <c r="L66" s="7">
        <f>ROUND(P4_Q7_Pivot!$L68,2)</f>
        <v>0.03</v>
      </c>
      <c r="M66" s="7">
        <f>ROUND(P4_Q7_Pivot!$M68,2)</f>
        <v>0.21</v>
      </c>
    </row>
    <row r="67" spans="1:13" x14ac:dyDescent="0.3">
      <c r="A67" t="s">
        <v>183</v>
      </c>
      <c r="B67" s="7">
        <f>ROUND(P4_Q7_Pivot!$B69,2)</f>
        <v>0</v>
      </c>
      <c r="C67" s="7">
        <f>ROUND(P4_Q7_Pivot!$C69,2)</f>
        <v>0.9</v>
      </c>
      <c r="D67" s="7">
        <f>ROUND(P4_Q7_Pivot!$D69,2)</f>
        <v>0</v>
      </c>
      <c r="E67" s="7">
        <f>ROUND(P4_Q7_Pivot!$E69,2)</f>
        <v>0</v>
      </c>
      <c r="F67" s="7">
        <f>ROUND(P4_Q7_Pivot!$F69,2)</f>
        <v>0</v>
      </c>
      <c r="G67" s="7">
        <f>ROUND(P4_Q7_Pivot!$G69,2)</f>
        <v>0</v>
      </c>
      <c r="H67" s="7">
        <f>ROUND(P4_Q7_Pivot!$H69,2)</f>
        <v>0</v>
      </c>
      <c r="I67" s="7">
        <f>ROUND(P4_Q7_Pivot!$I69,2)</f>
        <v>0</v>
      </c>
      <c r="J67" s="7">
        <f>ROUND(P4_Q7_Pivot!$J69,2)</f>
        <v>7.0000000000000007E-2</v>
      </c>
      <c r="K67" s="7">
        <f>ROUND(P4_Q7_Pivot!$K69,2)</f>
        <v>0.02</v>
      </c>
      <c r="L67" s="7">
        <f>ROUND(P4_Q7_Pivot!$L69,2)</f>
        <v>0</v>
      </c>
      <c r="M67" s="7">
        <f>ROUND(P4_Q7_Pivot!$M69,2)</f>
        <v>0.01</v>
      </c>
    </row>
    <row r="68" spans="1:13" x14ac:dyDescent="0.3">
      <c r="A68" t="s">
        <v>184</v>
      </c>
      <c r="B68" s="7">
        <f>ROUND(P4_Q7_Pivot!$B70,2)</f>
        <v>0.02</v>
      </c>
      <c r="C68" s="7">
        <f>ROUND(P4_Q7_Pivot!$C70,2)</f>
        <v>0</v>
      </c>
      <c r="D68" s="7">
        <f>ROUND(P4_Q7_Pivot!$D70,2)</f>
        <v>0</v>
      </c>
      <c r="E68" s="7">
        <f>ROUND(P4_Q7_Pivot!$E70,2)</f>
        <v>0</v>
      </c>
      <c r="F68" s="7">
        <f>ROUND(P4_Q7_Pivot!$F70,2)</f>
        <v>0.01</v>
      </c>
      <c r="G68" s="7">
        <f>ROUND(P4_Q7_Pivot!$G70,2)</f>
        <v>0.28999999999999998</v>
      </c>
      <c r="H68" s="7">
        <f>ROUND(P4_Q7_Pivot!$H70,2)</f>
        <v>0</v>
      </c>
      <c r="I68" s="7">
        <f>ROUND(P4_Q7_Pivot!$I70,2)</f>
        <v>0.14000000000000001</v>
      </c>
      <c r="J68" s="7">
        <f>ROUND(P4_Q7_Pivot!$J70,2)</f>
        <v>0.52</v>
      </c>
      <c r="K68" s="7">
        <f>ROUND(P4_Q7_Pivot!$K70,2)</f>
        <v>0.01</v>
      </c>
      <c r="L68" s="7">
        <f>ROUND(P4_Q7_Pivot!$L70,2)</f>
        <v>0</v>
      </c>
      <c r="M68" s="7">
        <f>ROUND(P4_Q7_Pivot!$M70,2)</f>
        <v>0.01</v>
      </c>
    </row>
    <row r="69" spans="1:13" x14ac:dyDescent="0.3">
      <c r="A69" t="s">
        <v>185</v>
      </c>
      <c r="B69" s="7">
        <f>ROUND(P4_Q7_Pivot!$B71,2)</f>
        <v>0</v>
      </c>
      <c r="C69" s="7">
        <f>ROUND(P4_Q7_Pivot!$C71,2)</f>
        <v>0</v>
      </c>
      <c r="D69" s="7">
        <f>ROUND(P4_Q7_Pivot!$D71,2)</f>
        <v>0</v>
      </c>
      <c r="E69" s="7">
        <f>ROUND(P4_Q7_Pivot!$E71,2)</f>
        <v>0</v>
      </c>
      <c r="F69" s="7">
        <f>ROUND(P4_Q7_Pivot!$F71,2)</f>
        <v>0.05</v>
      </c>
      <c r="G69" s="7">
        <f>ROUND(P4_Q7_Pivot!$G71,2)</f>
        <v>0</v>
      </c>
      <c r="H69" s="7">
        <f>ROUND(P4_Q7_Pivot!$H71,2)</f>
        <v>0</v>
      </c>
      <c r="I69" s="7">
        <f>ROUND(P4_Q7_Pivot!$I71,2)</f>
        <v>0.28999999999999998</v>
      </c>
      <c r="J69" s="7">
        <f>ROUND(P4_Q7_Pivot!$J71,2)</f>
        <v>0.5</v>
      </c>
      <c r="K69" s="7">
        <f>ROUND(P4_Q7_Pivot!$K71,2)</f>
        <v>0.08</v>
      </c>
      <c r="L69" s="7">
        <f>ROUND(P4_Q7_Pivot!$L71,2)</f>
        <v>0</v>
      </c>
      <c r="M69" s="7">
        <f>ROUND(P4_Q7_Pivot!$M71,2)</f>
        <v>0.08</v>
      </c>
    </row>
    <row r="70" spans="1:13" x14ac:dyDescent="0.3">
      <c r="A70" t="s">
        <v>186</v>
      </c>
      <c r="B70" s="7">
        <f>ROUND(P4_Q7_Pivot!$B72,2)</f>
        <v>0.05</v>
      </c>
      <c r="C70" s="7">
        <f>ROUND(P4_Q7_Pivot!$C72,2)</f>
        <v>0</v>
      </c>
      <c r="D70" s="7">
        <f>ROUND(P4_Q7_Pivot!$D72,2)</f>
        <v>0</v>
      </c>
      <c r="E70" s="7">
        <f>ROUND(P4_Q7_Pivot!$E72,2)</f>
        <v>0</v>
      </c>
      <c r="F70" s="7">
        <f>ROUND(P4_Q7_Pivot!$F72,2)</f>
        <v>0.35</v>
      </c>
      <c r="G70" s="7">
        <f>ROUND(P4_Q7_Pivot!$G72,2)</f>
        <v>0</v>
      </c>
      <c r="H70" s="7">
        <f>ROUND(P4_Q7_Pivot!$H72,2)</f>
        <v>0</v>
      </c>
      <c r="I70" s="7">
        <f>ROUND(P4_Q7_Pivot!$I72,2)</f>
        <v>0.13</v>
      </c>
      <c r="J70" s="7">
        <f>ROUND(P4_Q7_Pivot!$J72,2)</f>
        <v>0.39</v>
      </c>
      <c r="K70" s="7">
        <f>ROUND(P4_Q7_Pivot!$K72,2)</f>
        <v>0.08</v>
      </c>
      <c r="L70" s="7">
        <f>ROUND(P4_Q7_Pivot!$L72,2)</f>
        <v>0</v>
      </c>
      <c r="M70" s="7">
        <f>ROUND(P4_Q7_Pivot!$M72,2)</f>
        <v>0</v>
      </c>
    </row>
    <row r="71" spans="1:13" x14ac:dyDescent="0.3">
      <c r="A71" t="s">
        <v>187</v>
      </c>
      <c r="B71" s="7">
        <f>ROUND(P4_Q7_Pivot!$B73,2)</f>
        <v>0</v>
      </c>
      <c r="C71" s="7">
        <f>ROUND(P4_Q7_Pivot!$C73,2)</f>
        <v>0.01</v>
      </c>
      <c r="D71" s="7">
        <f>ROUND(P4_Q7_Pivot!$D73,2)</f>
        <v>0</v>
      </c>
      <c r="E71" s="7">
        <f>ROUND(P4_Q7_Pivot!$E73,2)</f>
        <v>0</v>
      </c>
      <c r="F71" s="7">
        <f>ROUND(P4_Q7_Pivot!$F73,2)</f>
        <v>0</v>
      </c>
      <c r="G71" s="7">
        <f>ROUND(P4_Q7_Pivot!$G73,2)</f>
        <v>0.97</v>
      </c>
      <c r="H71" s="7">
        <f>ROUND(P4_Q7_Pivot!$H73,2)</f>
        <v>0</v>
      </c>
      <c r="I71" s="7">
        <f>ROUND(P4_Q7_Pivot!$I73,2)</f>
        <v>0</v>
      </c>
      <c r="J71" s="7">
        <f>ROUND(P4_Q7_Pivot!$J73,2)</f>
        <v>0.02</v>
      </c>
      <c r="K71" s="7">
        <f>ROUND(P4_Q7_Pivot!$K73,2)</f>
        <v>0.01</v>
      </c>
      <c r="L71" s="7">
        <f>ROUND(P4_Q7_Pivot!$L73,2)</f>
        <v>0</v>
      </c>
      <c r="M71" s="7">
        <f>ROUND(P4_Q7_Pivot!$M73,2)</f>
        <v>0</v>
      </c>
    </row>
    <row r="72" spans="1:13" x14ac:dyDescent="0.3">
      <c r="A72" t="s">
        <v>188</v>
      </c>
      <c r="B72" s="7">
        <f>ROUND(P4_Q7_Pivot!$B74,2)</f>
        <v>0</v>
      </c>
      <c r="C72" s="7">
        <f>ROUND(P4_Q7_Pivot!$C74,2)</f>
        <v>0</v>
      </c>
      <c r="D72" s="7">
        <f>ROUND(P4_Q7_Pivot!$D74,2)</f>
        <v>0</v>
      </c>
      <c r="E72" s="7">
        <f>ROUND(P4_Q7_Pivot!$E74,2)</f>
        <v>0</v>
      </c>
      <c r="F72" s="7">
        <f>ROUND(P4_Q7_Pivot!$F74,2)</f>
        <v>0.66</v>
      </c>
      <c r="G72" s="7">
        <f>ROUND(P4_Q7_Pivot!$G74,2)</f>
        <v>0</v>
      </c>
      <c r="H72" s="7">
        <f>ROUND(P4_Q7_Pivot!$H74,2)</f>
        <v>0</v>
      </c>
      <c r="I72" s="7">
        <f>ROUND(P4_Q7_Pivot!$I74,2)</f>
        <v>0.13</v>
      </c>
      <c r="J72" s="7">
        <f>ROUND(P4_Q7_Pivot!$J74,2)</f>
        <v>0.13</v>
      </c>
      <c r="K72" s="7">
        <f>ROUND(P4_Q7_Pivot!$K74,2)</f>
        <v>0.03</v>
      </c>
      <c r="L72" s="7">
        <f>ROUND(P4_Q7_Pivot!$L74,2)</f>
        <v>0</v>
      </c>
      <c r="M72" s="7">
        <f>ROUND(P4_Q7_Pivot!$M74,2)</f>
        <v>0.05</v>
      </c>
    </row>
    <row r="73" spans="1:13" x14ac:dyDescent="0.3">
      <c r="A73" t="s">
        <v>212</v>
      </c>
      <c r="B73" s="7">
        <f>ROUND(P4_Q7_Pivot!$B75,2)</f>
        <v>0.99</v>
      </c>
      <c r="C73" s="7">
        <f>ROUND(P4_Q7_Pivot!$C75,2)</f>
        <v>0</v>
      </c>
      <c r="D73" s="7">
        <f>ROUND(P4_Q7_Pivot!$D75,2)</f>
        <v>0</v>
      </c>
      <c r="E73" s="7">
        <f>ROUND(P4_Q7_Pivot!$E75,2)</f>
        <v>0</v>
      </c>
      <c r="F73" s="7">
        <f>ROUND(P4_Q7_Pivot!$F75,2)</f>
        <v>0</v>
      </c>
      <c r="G73" s="7">
        <f>ROUND(P4_Q7_Pivot!$G75,2)</f>
        <v>0</v>
      </c>
      <c r="H73" s="7">
        <f>ROUND(P4_Q7_Pivot!$H75,2)</f>
        <v>0</v>
      </c>
      <c r="I73" s="7">
        <f>ROUND(P4_Q7_Pivot!$I75,2)</f>
        <v>0</v>
      </c>
      <c r="J73" s="7">
        <f>ROUND(P4_Q7_Pivot!$J75,2)</f>
        <v>0</v>
      </c>
      <c r="K73" s="7">
        <f>ROUND(P4_Q7_Pivot!$K75,2)</f>
        <v>0</v>
      </c>
      <c r="L73" s="7">
        <f>ROUND(P4_Q7_Pivot!$L75,2)</f>
        <v>0</v>
      </c>
      <c r="M73" s="7">
        <f>ROUND(P4_Q7_Pivot!$M75,2)</f>
        <v>0.01</v>
      </c>
    </row>
    <row r="74" spans="1:13" x14ac:dyDescent="0.3">
      <c r="A74" t="s">
        <v>189</v>
      </c>
      <c r="B74" s="7">
        <f>ROUND(P4_Q7_Pivot!$B76,2)</f>
        <v>0.44</v>
      </c>
      <c r="C74" s="7">
        <f>ROUND(P4_Q7_Pivot!$C76,2)</f>
        <v>0</v>
      </c>
      <c r="D74" s="7">
        <f>ROUND(P4_Q7_Pivot!$D76,2)</f>
        <v>0</v>
      </c>
      <c r="E74" s="7">
        <f>ROUND(P4_Q7_Pivot!$E76,2)</f>
        <v>0</v>
      </c>
      <c r="F74" s="7">
        <f>ROUND(P4_Q7_Pivot!$F76,2)</f>
        <v>0.03</v>
      </c>
      <c r="G74" s="7">
        <f>ROUND(P4_Q7_Pivot!$G76,2)</f>
        <v>0.09</v>
      </c>
      <c r="H74" s="7">
        <f>ROUND(P4_Q7_Pivot!$H76,2)</f>
        <v>0</v>
      </c>
      <c r="I74" s="7">
        <f>ROUND(P4_Q7_Pivot!$I76,2)</f>
        <v>0.27</v>
      </c>
      <c r="J74" s="7">
        <f>ROUND(P4_Q7_Pivot!$J76,2)</f>
        <v>0.08</v>
      </c>
      <c r="K74" s="7">
        <f>ROUND(P4_Q7_Pivot!$K76,2)</f>
        <v>0.03</v>
      </c>
      <c r="L74" s="7">
        <f>ROUND(P4_Q7_Pivot!$L76,2)</f>
        <v>0</v>
      </c>
      <c r="M74" s="7">
        <f>ROUND(P4_Q7_Pivot!$M76,2)</f>
        <v>0.05</v>
      </c>
    </row>
    <row r="75" spans="1:13" x14ac:dyDescent="0.3">
      <c r="A75" t="s">
        <v>190</v>
      </c>
      <c r="B75" s="7">
        <f>ROUND(P4_Q7_Pivot!$B77,2)</f>
        <v>0</v>
      </c>
      <c r="C75" s="7">
        <f>ROUND(P4_Q7_Pivot!$C77,2)</f>
        <v>0</v>
      </c>
      <c r="D75" s="7">
        <f>ROUND(P4_Q7_Pivot!$D77,2)</f>
        <v>0.01</v>
      </c>
      <c r="E75" s="7">
        <f>ROUND(P4_Q7_Pivot!$E77,2)</f>
        <v>0</v>
      </c>
      <c r="F75" s="7">
        <f>ROUND(P4_Q7_Pivot!$F77,2)</f>
        <v>0</v>
      </c>
      <c r="G75" s="7">
        <f>ROUND(P4_Q7_Pivot!$G77,2)</f>
        <v>0</v>
      </c>
      <c r="H75" s="7">
        <f>ROUND(P4_Q7_Pivot!$H77,2)</f>
        <v>0</v>
      </c>
      <c r="I75" s="7">
        <f>ROUND(P4_Q7_Pivot!$I77,2)</f>
        <v>0</v>
      </c>
      <c r="J75" s="7">
        <f>ROUND(P4_Q7_Pivot!$J77,2)</f>
        <v>0.96</v>
      </c>
      <c r="K75" s="7">
        <f>ROUND(P4_Q7_Pivot!$K77,2)</f>
        <v>0.02</v>
      </c>
      <c r="L75" s="7">
        <f>ROUND(P4_Q7_Pivot!$L77,2)</f>
        <v>0</v>
      </c>
      <c r="M75" s="7">
        <f>ROUND(P4_Q7_Pivot!$M77,2)</f>
        <v>0.01</v>
      </c>
    </row>
    <row r="76" spans="1:13" x14ac:dyDescent="0.3">
      <c r="A76" t="s">
        <v>204</v>
      </c>
      <c r="B76" s="7">
        <f>ROUND(P4_Q7_Pivot!$B78,2)</f>
        <v>0.98</v>
      </c>
      <c r="C76" s="7">
        <f>ROUND(P4_Q7_Pivot!$C78,2)</f>
        <v>0.02</v>
      </c>
      <c r="D76" s="7">
        <f>ROUND(P4_Q7_Pivot!$D78,2)</f>
        <v>0</v>
      </c>
      <c r="E76" s="7">
        <f>ROUND(P4_Q7_Pivot!$E78,2)</f>
        <v>0</v>
      </c>
      <c r="F76" s="7">
        <f>ROUND(P4_Q7_Pivot!$F78,2)</f>
        <v>0</v>
      </c>
      <c r="G76" s="7">
        <f>ROUND(P4_Q7_Pivot!$G78,2)</f>
        <v>0</v>
      </c>
      <c r="H76" s="7">
        <f>ROUND(P4_Q7_Pivot!$H78,2)</f>
        <v>0</v>
      </c>
      <c r="I76" s="7">
        <f>ROUND(P4_Q7_Pivot!$I78,2)</f>
        <v>0</v>
      </c>
      <c r="J76" s="7">
        <f>ROUND(P4_Q7_Pivot!$J78,2)</f>
        <v>0</v>
      </c>
      <c r="K76" s="7">
        <f>ROUND(P4_Q7_Pivot!$K78,2)</f>
        <v>0</v>
      </c>
      <c r="L76" s="7">
        <f>ROUND(P4_Q7_Pivot!$L78,2)</f>
        <v>0</v>
      </c>
      <c r="M76" s="7">
        <f>ROUND(P4_Q7_Pivot!$M78,2)</f>
        <v>0</v>
      </c>
    </row>
    <row r="77" spans="1:13" x14ac:dyDescent="0.3">
      <c r="A77" t="s">
        <v>210</v>
      </c>
      <c r="B77" s="7">
        <f>ROUND(P4_Q7_Pivot!$B79,2)</f>
        <v>0</v>
      </c>
      <c r="C77" s="7">
        <f>ROUND(P4_Q7_Pivot!$C79,2)</f>
        <v>0</v>
      </c>
      <c r="D77" s="7">
        <f>ROUND(P4_Q7_Pivot!$D79,2)</f>
        <v>0</v>
      </c>
      <c r="E77" s="7">
        <f>ROUND(P4_Q7_Pivot!$E79,2)</f>
        <v>0</v>
      </c>
      <c r="F77" s="7">
        <f>ROUND(P4_Q7_Pivot!$F79,2)</f>
        <v>0</v>
      </c>
      <c r="G77" s="7">
        <f>ROUND(P4_Q7_Pivot!$G79,2)</f>
        <v>0</v>
      </c>
      <c r="H77" s="7">
        <f>ROUND(P4_Q7_Pivot!$H79,2)</f>
        <v>0</v>
      </c>
      <c r="I77" s="7">
        <f>ROUND(P4_Q7_Pivot!$I79,2)</f>
        <v>7.0000000000000007E-2</v>
      </c>
      <c r="J77" s="7">
        <f>ROUND(P4_Q7_Pivot!$J79,2)</f>
        <v>0.73</v>
      </c>
      <c r="K77" s="7">
        <f>ROUND(P4_Q7_Pivot!$K79,2)</f>
        <v>0.2</v>
      </c>
      <c r="L77" s="7">
        <f>ROUND(P4_Q7_Pivot!$L79,2)</f>
        <v>0</v>
      </c>
      <c r="M77" s="7">
        <f>ROUND(P4_Q7_Pivot!$M79,2)</f>
        <v>0</v>
      </c>
    </row>
    <row r="78" spans="1:13" x14ac:dyDescent="0.3">
      <c r="A78" t="s">
        <v>191</v>
      </c>
      <c r="B78" s="7">
        <f>ROUND(P4_Q7_Pivot!$B80,2)</f>
        <v>0</v>
      </c>
      <c r="C78" s="7">
        <f>ROUND(P4_Q7_Pivot!$C80,2)</f>
        <v>0</v>
      </c>
      <c r="D78" s="7">
        <f>ROUND(P4_Q7_Pivot!$D80,2)</f>
        <v>0.26</v>
      </c>
      <c r="E78" s="7">
        <f>ROUND(P4_Q7_Pivot!$E80,2)</f>
        <v>0</v>
      </c>
      <c r="F78" s="7">
        <f>ROUND(P4_Q7_Pivot!$F80,2)</f>
        <v>0</v>
      </c>
      <c r="G78" s="7">
        <f>ROUND(P4_Q7_Pivot!$G80,2)</f>
        <v>0.57999999999999996</v>
      </c>
      <c r="H78" s="7">
        <f>ROUND(P4_Q7_Pivot!$H80,2)</f>
        <v>0</v>
      </c>
      <c r="I78" s="7">
        <f>ROUND(P4_Q7_Pivot!$I80,2)</f>
        <v>0.08</v>
      </c>
      <c r="J78" s="7">
        <f>ROUND(P4_Q7_Pivot!$J80,2)</f>
        <v>0.06</v>
      </c>
      <c r="K78" s="7">
        <f>ROUND(P4_Q7_Pivot!$K80,2)</f>
        <v>0.01</v>
      </c>
      <c r="L78" s="7">
        <f>ROUND(P4_Q7_Pivot!$L80,2)</f>
        <v>0</v>
      </c>
      <c r="M78" s="7">
        <f>ROUND(P4_Q7_Pivot!$M80,2)</f>
        <v>0.01</v>
      </c>
    </row>
    <row r="79" spans="1:13" x14ac:dyDescent="0.3">
      <c r="A79" t="s">
        <v>192</v>
      </c>
      <c r="B79" s="7">
        <f>ROUND(P4_Q7_Pivot!$B81,2)</f>
        <v>0</v>
      </c>
      <c r="C79" s="7">
        <f>ROUND(P4_Q7_Pivot!$C81,2)</f>
        <v>0.79</v>
      </c>
      <c r="D79" s="7">
        <f>ROUND(P4_Q7_Pivot!$D81,2)</f>
        <v>0</v>
      </c>
      <c r="E79" s="7">
        <f>ROUND(P4_Q7_Pivot!$E81,2)</f>
        <v>0</v>
      </c>
      <c r="F79" s="7">
        <f>ROUND(P4_Q7_Pivot!$F81,2)</f>
        <v>0</v>
      </c>
      <c r="G79" s="7">
        <f>ROUND(P4_Q7_Pivot!$G81,2)</f>
        <v>0</v>
      </c>
      <c r="H79" s="7">
        <f>ROUND(P4_Q7_Pivot!$H81,2)</f>
        <v>0</v>
      </c>
      <c r="I79" s="7">
        <f>ROUND(P4_Q7_Pivot!$I81,2)</f>
        <v>0</v>
      </c>
      <c r="J79" s="7">
        <f>ROUND(P4_Q7_Pivot!$J81,2)</f>
        <v>0.08</v>
      </c>
      <c r="K79" s="7">
        <f>ROUND(P4_Q7_Pivot!$K81,2)</f>
        <v>0.05</v>
      </c>
      <c r="L79" s="7">
        <f>ROUND(P4_Q7_Pivot!$L81,2)</f>
        <v>0</v>
      </c>
      <c r="M79" s="7">
        <f>ROUND(P4_Q7_Pivot!$M81,2)</f>
        <v>0.08</v>
      </c>
    </row>
    <row r="80" spans="1:13" x14ac:dyDescent="0.3">
      <c r="A80" t="s">
        <v>253</v>
      </c>
      <c r="B80" s="7">
        <f>ROUND(P4_Q7_Pivot!$B82,2)</f>
        <v>0</v>
      </c>
      <c r="C80" s="7">
        <f>ROUND(P4_Q7_Pivot!$C82,2)</f>
        <v>0</v>
      </c>
      <c r="D80" s="7">
        <f>ROUND(P4_Q7_Pivot!$D82,2)</f>
        <v>0</v>
      </c>
      <c r="E80" s="7">
        <f>ROUND(P4_Q7_Pivot!$E82,2)</f>
        <v>0</v>
      </c>
      <c r="F80" s="7">
        <f>ROUND(P4_Q7_Pivot!$F82,2)</f>
        <v>0.26</v>
      </c>
      <c r="G80" s="7">
        <f>ROUND(P4_Q7_Pivot!$G82,2)</f>
        <v>0</v>
      </c>
      <c r="H80" s="7">
        <f>ROUND(P4_Q7_Pivot!$H82,2)</f>
        <v>0</v>
      </c>
      <c r="I80" s="7">
        <f>ROUND(P4_Q7_Pivot!$I82,2)</f>
        <v>0.12</v>
      </c>
      <c r="J80" s="7">
        <f>ROUND(P4_Q7_Pivot!$J82,2)</f>
        <v>0</v>
      </c>
      <c r="K80" s="7">
        <f>ROUND(P4_Q7_Pivot!$K82,2)</f>
        <v>0.25</v>
      </c>
      <c r="L80" s="7">
        <f>ROUND(P4_Q7_Pivot!$L82,2)</f>
        <v>0.12</v>
      </c>
      <c r="M80" s="7">
        <f>ROUND(P4_Q7_Pivot!$M82,2)</f>
        <v>0.25</v>
      </c>
    </row>
    <row r="81" spans="1:13" x14ac:dyDescent="0.3">
      <c r="A81" t="s">
        <v>211</v>
      </c>
      <c r="B81" s="7">
        <f>ROUND(P4_Q7_Pivot!$B83,2)</f>
        <v>0</v>
      </c>
      <c r="C81" s="7">
        <f>ROUND(P4_Q7_Pivot!$C83,2)</f>
        <v>0</v>
      </c>
      <c r="D81" s="7">
        <f>ROUND(P4_Q7_Pivot!$D83,2)</f>
        <v>0</v>
      </c>
      <c r="E81" s="7">
        <f>ROUND(P4_Q7_Pivot!$E83,2)</f>
        <v>0</v>
      </c>
      <c r="F81" s="7">
        <f>ROUND(P4_Q7_Pivot!$F83,2)</f>
        <v>0.08</v>
      </c>
      <c r="G81" s="7">
        <f>ROUND(P4_Q7_Pivot!$G83,2)</f>
        <v>0</v>
      </c>
      <c r="H81" s="7">
        <f>ROUND(P4_Q7_Pivot!$H83,2)</f>
        <v>0</v>
      </c>
      <c r="I81" s="7">
        <f>ROUND(P4_Q7_Pivot!$I83,2)</f>
        <v>0.3</v>
      </c>
      <c r="J81" s="7">
        <f>ROUND(P4_Q7_Pivot!$J83,2)</f>
        <v>0.33</v>
      </c>
      <c r="K81" s="7">
        <f>ROUND(P4_Q7_Pivot!$K83,2)</f>
        <v>0.1</v>
      </c>
      <c r="L81" s="7">
        <f>ROUND(P4_Q7_Pivot!$L83,2)</f>
        <v>0</v>
      </c>
      <c r="M81" s="7">
        <f>ROUND(P4_Q7_Pivot!$M83,2)</f>
        <v>0.19</v>
      </c>
    </row>
    <row r="82" spans="1:13" x14ac:dyDescent="0.3">
      <c r="A82" t="s">
        <v>194</v>
      </c>
      <c r="B82" s="7">
        <f>ROUND(P4_Q7_Pivot!$B84,2)</f>
        <v>0.45</v>
      </c>
      <c r="C82" s="7">
        <f>ROUND(P4_Q7_Pivot!$C84,2)</f>
        <v>0.44</v>
      </c>
      <c r="D82" s="7">
        <f>ROUND(P4_Q7_Pivot!$D84,2)</f>
        <v>0</v>
      </c>
      <c r="E82" s="7">
        <f>ROUND(P4_Q7_Pivot!$E84,2)</f>
        <v>0</v>
      </c>
      <c r="F82" s="7">
        <f>ROUND(P4_Q7_Pivot!$F84,2)</f>
        <v>0</v>
      </c>
      <c r="G82" s="7">
        <f>ROUND(P4_Q7_Pivot!$G84,2)</f>
        <v>0</v>
      </c>
      <c r="H82" s="7">
        <f>ROUND(P4_Q7_Pivot!$H84,2)</f>
        <v>0</v>
      </c>
      <c r="I82" s="7">
        <f>ROUND(P4_Q7_Pivot!$I84,2)</f>
        <v>0</v>
      </c>
      <c r="J82" s="7">
        <f>ROUND(P4_Q7_Pivot!$J84,2)</f>
        <v>7.0000000000000007E-2</v>
      </c>
      <c r="K82" s="7">
        <f>ROUND(P4_Q7_Pivot!$K84,2)</f>
        <v>0.02</v>
      </c>
      <c r="L82" s="7">
        <f>ROUND(P4_Q7_Pivot!$L84,2)</f>
        <v>0</v>
      </c>
      <c r="M82" s="7">
        <f>ROUND(P4_Q7_Pivot!$M84,2)</f>
        <v>0.01</v>
      </c>
    </row>
    <row r="83" spans="1:13" x14ac:dyDescent="0.3">
      <c r="A83" t="s">
        <v>195</v>
      </c>
      <c r="B83" s="7">
        <f>ROUND(P4_Q7_Pivot!$B85,2)</f>
        <v>0.59</v>
      </c>
      <c r="C83" s="7">
        <f>ROUND(P4_Q7_Pivot!$C85,2)</f>
        <v>0.27</v>
      </c>
      <c r="D83" s="7">
        <f>ROUND(P4_Q7_Pivot!$D85,2)</f>
        <v>0.02</v>
      </c>
      <c r="E83" s="7">
        <f>ROUND(P4_Q7_Pivot!$E85,2)</f>
        <v>0</v>
      </c>
      <c r="F83" s="7">
        <f>ROUND(P4_Q7_Pivot!$F85,2)</f>
        <v>0</v>
      </c>
      <c r="G83" s="7">
        <f>ROUND(P4_Q7_Pivot!$G85,2)</f>
        <v>0.02</v>
      </c>
      <c r="H83" s="7">
        <f>ROUND(P4_Q7_Pivot!$H85,2)</f>
        <v>0</v>
      </c>
      <c r="I83" s="7">
        <f>ROUND(P4_Q7_Pivot!$I85,2)</f>
        <v>0</v>
      </c>
      <c r="J83" s="7">
        <f>ROUND(P4_Q7_Pivot!$J85,2)</f>
        <v>0</v>
      </c>
      <c r="K83" s="7">
        <f>ROUND(P4_Q7_Pivot!$K85,2)</f>
        <v>0.1</v>
      </c>
      <c r="L83" s="7">
        <f>ROUND(P4_Q7_Pivot!$L85,2)</f>
        <v>0</v>
      </c>
      <c r="M83" s="7">
        <f>ROUND(P4_Q7_Pivot!$M85,2)</f>
        <v>0</v>
      </c>
    </row>
    <row r="84" spans="1:13" x14ac:dyDescent="0.3">
      <c r="A84" t="s">
        <v>196</v>
      </c>
      <c r="B84" s="7">
        <f>ROUND(P4_Q7_Pivot!$B86,2)</f>
        <v>0</v>
      </c>
      <c r="C84" s="7">
        <f>ROUND(P4_Q7_Pivot!$C86,2)</f>
        <v>0</v>
      </c>
      <c r="D84" s="7">
        <f>ROUND(P4_Q7_Pivot!$D86,2)</f>
        <v>0</v>
      </c>
      <c r="E84" s="7">
        <f>ROUND(P4_Q7_Pivot!$E86,2)</f>
        <v>0</v>
      </c>
      <c r="F84" s="7">
        <f>ROUND(P4_Q7_Pivot!$F86,2)</f>
        <v>0.17</v>
      </c>
      <c r="G84" s="7">
        <f>ROUND(P4_Q7_Pivot!$G86,2)</f>
        <v>0</v>
      </c>
      <c r="H84" s="7">
        <f>ROUND(P4_Q7_Pivot!$H86,2)</f>
        <v>0</v>
      </c>
      <c r="I84" s="7">
        <f>ROUND(P4_Q7_Pivot!$I86,2)</f>
        <v>0.02</v>
      </c>
      <c r="J84" s="7">
        <f>ROUND(P4_Q7_Pivot!$J86,2)</f>
        <v>0.49</v>
      </c>
      <c r="K84" s="7">
        <f>ROUND(P4_Q7_Pivot!$K86,2)</f>
        <v>0.08</v>
      </c>
      <c r="L84" s="7">
        <f>ROUND(P4_Q7_Pivot!$L86,2)</f>
        <v>0</v>
      </c>
      <c r="M84" s="7">
        <f>ROUND(P4_Q7_Pivot!$M86,2)</f>
        <v>0.24</v>
      </c>
    </row>
    <row r="85" spans="1:13" x14ac:dyDescent="0.3">
      <c r="A85" t="s">
        <v>197</v>
      </c>
      <c r="B85" s="7">
        <f>ROUND(P4_Q7_Pivot!$B87,2)</f>
        <v>0</v>
      </c>
      <c r="C85" s="7">
        <f>ROUND(P4_Q7_Pivot!$C87,2)</f>
        <v>0</v>
      </c>
      <c r="D85" s="7">
        <f>ROUND(P4_Q7_Pivot!$D87,2)</f>
        <v>0</v>
      </c>
      <c r="E85" s="7">
        <f>ROUND(P4_Q7_Pivot!$E87,2)</f>
        <v>0</v>
      </c>
      <c r="F85" s="7">
        <f>ROUND(P4_Q7_Pivot!$F87,2)</f>
        <v>0.13</v>
      </c>
      <c r="G85" s="7">
        <f>ROUND(P4_Q7_Pivot!$G87,2)</f>
        <v>0</v>
      </c>
      <c r="H85" s="7">
        <f>ROUND(P4_Q7_Pivot!$H87,2)</f>
        <v>0</v>
      </c>
      <c r="I85" s="7">
        <f>ROUND(P4_Q7_Pivot!$I87,2)</f>
        <v>0.15</v>
      </c>
      <c r="J85" s="7">
        <f>ROUND(P4_Q7_Pivot!$J87,2)</f>
        <v>0.28999999999999998</v>
      </c>
      <c r="K85" s="7">
        <f>ROUND(P4_Q7_Pivot!$K87,2)</f>
        <v>0.28999999999999998</v>
      </c>
      <c r="L85" s="7">
        <f>ROUND(P4_Q7_Pivot!$L87,2)</f>
        <v>0</v>
      </c>
      <c r="M85" s="7">
        <f>ROUND(P4_Q7_Pivot!$M87,2)</f>
        <v>0.14000000000000001</v>
      </c>
    </row>
    <row r="86" spans="1:13" x14ac:dyDescent="0.3">
      <c r="A86" t="s">
        <v>198</v>
      </c>
      <c r="B86" s="7">
        <f>ROUND(P4_Q7_Pivot!$B88,2)</f>
        <v>0</v>
      </c>
      <c r="C86" s="7">
        <f>ROUND(P4_Q7_Pivot!$C88,2)</f>
        <v>0</v>
      </c>
      <c r="D86" s="7">
        <f>ROUND(P4_Q7_Pivot!$D88,2)</f>
        <v>0</v>
      </c>
      <c r="E86" s="7">
        <f>ROUND(P4_Q7_Pivot!$E88,2)</f>
        <v>0</v>
      </c>
      <c r="F86" s="7">
        <f>ROUND(P4_Q7_Pivot!$F88,2)</f>
        <v>0</v>
      </c>
      <c r="G86" s="7">
        <f>ROUND(P4_Q7_Pivot!$G88,2)</f>
        <v>0.91</v>
      </c>
      <c r="H86" s="7">
        <f>ROUND(P4_Q7_Pivot!$H88,2)</f>
        <v>0</v>
      </c>
      <c r="I86" s="7">
        <f>ROUND(P4_Q7_Pivot!$I88,2)</f>
        <v>0</v>
      </c>
      <c r="J86" s="7">
        <f>ROUND(P4_Q7_Pivot!$J88,2)</f>
        <v>0.06</v>
      </c>
      <c r="K86" s="7">
        <f>ROUND(P4_Q7_Pivot!$K88,2)</f>
        <v>0.02</v>
      </c>
      <c r="L86" s="7">
        <f>ROUND(P4_Q7_Pivot!$L88,2)</f>
        <v>0</v>
      </c>
      <c r="M86" s="7">
        <f>ROUND(P4_Q7_Pivot!$M88,2)</f>
        <v>0.01</v>
      </c>
    </row>
    <row r="87" spans="1:13" x14ac:dyDescent="0.3">
      <c r="A87" t="s">
        <v>199</v>
      </c>
      <c r="B87" s="7">
        <f>ROUND(P4_Q7_Pivot!$B89,2)</f>
        <v>0.83</v>
      </c>
      <c r="C87" s="7">
        <f>ROUND(P4_Q7_Pivot!$C89,2)</f>
        <v>0</v>
      </c>
      <c r="D87" s="7">
        <f>ROUND(P4_Q7_Pivot!$D89,2)</f>
        <v>0</v>
      </c>
      <c r="E87" s="7">
        <f>ROUND(P4_Q7_Pivot!$E89,2)</f>
        <v>0</v>
      </c>
      <c r="F87" s="7">
        <f>ROUND(P4_Q7_Pivot!$F89,2)</f>
        <v>0</v>
      </c>
      <c r="G87" s="7">
        <f>ROUND(P4_Q7_Pivot!$G89,2)</f>
        <v>0</v>
      </c>
      <c r="H87" s="7">
        <f>ROUND(P4_Q7_Pivot!$H89,2)</f>
        <v>0</v>
      </c>
      <c r="I87" s="7">
        <f>ROUND(P4_Q7_Pivot!$I89,2)</f>
        <v>0</v>
      </c>
      <c r="J87" s="7">
        <f>ROUND(P4_Q7_Pivot!$J89,2)</f>
        <v>0.1</v>
      </c>
      <c r="K87" s="7">
        <f>ROUND(P4_Q7_Pivot!$K89,2)</f>
        <v>0.03</v>
      </c>
      <c r="L87" s="7">
        <f>ROUND(P4_Q7_Pivot!$L89,2)</f>
        <v>0</v>
      </c>
      <c r="M87" s="7">
        <f>ROUND(P4_Q7_Pivot!$M89,2)</f>
        <v>0.04</v>
      </c>
    </row>
    <row r="88" spans="1:13" x14ac:dyDescent="0.3">
      <c r="A88" t="s">
        <v>201</v>
      </c>
      <c r="B88" s="7">
        <f>ROUND(P4_Q7_Pivot!$B90,2)</f>
        <v>0.03</v>
      </c>
      <c r="C88" s="7">
        <f>ROUND(P4_Q7_Pivot!$C90,2)</f>
        <v>0.74</v>
      </c>
      <c r="D88" s="7">
        <f>ROUND(P4_Q7_Pivot!$D90,2)</f>
        <v>7.0000000000000007E-2</v>
      </c>
      <c r="E88" s="7">
        <f>ROUND(P4_Q7_Pivot!$E90,2)</f>
        <v>0</v>
      </c>
      <c r="F88" s="7">
        <f>ROUND(P4_Q7_Pivot!$F90,2)</f>
        <v>0</v>
      </c>
      <c r="G88" s="7">
        <f>ROUND(P4_Q7_Pivot!$G90,2)</f>
        <v>0</v>
      </c>
      <c r="H88" s="7">
        <f>ROUND(P4_Q7_Pivot!$H90,2)</f>
        <v>0</v>
      </c>
      <c r="I88" s="7">
        <f>ROUND(P4_Q7_Pivot!$I90,2)</f>
        <v>0.11</v>
      </c>
      <c r="J88" s="7">
        <f>ROUND(P4_Q7_Pivot!$J90,2)</f>
        <v>0.03</v>
      </c>
      <c r="K88" s="7">
        <f>ROUND(P4_Q7_Pivot!$K90,2)</f>
        <v>0</v>
      </c>
      <c r="L88" s="7">
        <f>ROUND(P4_Q7_Pivot!$L90,2)</f>
        <v>0</v>
      </c>
      <c r="M88" s="7">
        <f>ROUND(P4_Q7_Pivot!$M90,2)</f>
        <v>0.01</v>
      </c>
    </row>
    <row r="89" spans="1:13" x14ac:dyDescent="0.3">
      <c r="A89" t="s">
        <v>202</v>
      </c>
      <c r="B89" s="7">
        <f>ROUND(P4_Q7_Pivot!$B91,2)</f>
        <v>0.03</v>
      </c>
      <c r="C89" s="7">
        <f>ROUND(P4_Q7_Pivot!$C91,2)</f>
        <v>0</v>
      </c>
      <c r="D89" s="7">
        <f>ROUND(P4_Q7_Pivot!$D91,2)</f>
        <v>0</v>
      </c>
      <c r="E89" s="7">
        <f>ROUND(P4_Q7_Pivot!$E91,2)</f>
        <v>0</v>
      </c>
      <c r="F89" s="7">
        <f>ROUND(P4_Q7_Pivot!$F91,2)</f>
        <v>0.02</v>
      </c>
      <c r="G89" s="7">
        <f>ROUND(P4_Q7_Pivot!$G91,2)</f>
        <v>0.11</v>
      </c>
      <c r="H89" s="7">
        <f>ROUND(P4_Q7_Pivot!$H91,2)</f>
        <v>0</v>
      </c>
      <c r="I89" s="7">
        <f>ROUND(P4_Q7_Pivot!$I91,2)</f>
        <v>0.03</v>
      </c>
      <c r="J89" s="7">
        <f>ROUND(P4_Q7_Pivot!$J91,2)</f>
        <v>0.76</v>
      </c>
      <c r="K89" s="7">
        <f>ROUND(P4_Q7_Pivot!$K91,2)</f>
        <v>0.02</v>
      </c>
      <c r="L89" s="7">
        <f>ROUND(P4_Q7_Pivot!$L91,2)</f>
        <v>0</v>
      </c>
      <c r="M89" s="7">
        <f>ROUND(P4_Q7_Pivot!$M91,2)</f>
        <v>0.02</v>
      </c>
    </row>
    <row r="90" spans="1:13" x14ac:dyDescent="0.3">
      <c r="A90" t="s">
        <v>270</v>
      </c>
      <c r="B90" s="7">
        <f>ROUND(P4_Q7_Pivot!$B92,2)</f>
        <v>0</v>
      </c>
      <c r="C90" s="7">
        <f>ROUND(P4_Q7_Pivot!$C92,2)</f>
        <v>0.79</v>
      </c>
      <c r="D90" s="7">
        <f>ROUND(P4_Q7_Pivot!$D92,2)</f>
        <v>0</v>
      </c>
      <c r="E90" s="7">
        <f>ROUND(P4_Q7_Pivot!$E92,2)</f>
        <v>0</v>
      </c>
      <c r="F90" s="7">
        <f>ROUND(P4_Q7_Pivot!$F92,2)</f>
        <v>0</v>
      </c>
      <c r="G90" s="7">
        <f>ROUND(P4_Q7_Pivot!$G92,2)</f>
        <v>0</v>
      </c>
      <c r="H90" s="7">
        <f>ROUND(P4_Q7_Pivot!$H92,2)</f>
        <v>0</v>
      </c>
      <c r="I90" s="7">
        <f>ROUND(P4_Q7_Pivot!$I92,2)</f>
        <v>0</v>
      </c>
      <c r="J90" s="7">
        <f>ROUND(P4_Q7_Pivot!$J92,2)</f>
        <v>0</v>
      </c>
      <c r="K90" s="7">
        <f>ROUND(P4_Q7_Pivot!$K92,2)</f>
        <v>0.11</v>
      </c>
      <c r="L90" s="7">
        <f>ROUND(P4_Q7_Pivot!$L92,2)</f>
        <v>0</v>
      </c>
      <c r="M90" s="7">
        <f>ROUND(P4_Q7_Pivot!$M92,2)</f>
        <v>0.1</v>
      </c>
    </row>
    <row r="91" spans="1:13" x14ac:dyDescent="0.3">
      <c r="A91" t="s">
        <v>203</v>
      </c>
      <c r="B91" s="7">
        <f>ROUND(P4_Q7_Pivot!$B93,2)</f>
        <v>0</v>
      </c>
      <c r="C91" s="7">
        <f>ROUND(P4_Q7_Pivot!$C93,2)</f>
        <v>0.94</v>
      </c>
      <c r="D91" s="7">
        <f>ROUND(P4_Q7_Pivot!$D93,2)</f>
        <v>0</v>
      </c>
      <c r="E91" s="7">
        <f>ROUND(P4_Q7_Pivot!$E93,2)</f>
        <v>0</v>
      </c>
      <c r="F91" s="7">
        <f>ROUND(P4_Q7_Pivot!$F93,2)</f>
        <v>0</v>
      </c>
      <c r="G91" s="7">
        <f>ROUND(P4_Q7_Pivot!$G93,2)</f>
        <v>0</v>
      </c>
      <c r="H91" s="7">
        <f>ROUND(P4_Q7_Pivot!$H93,2)</f>
        <v>0</v>
      </c>
      <c r="I91" s="7">
        <f>ROUND(P4_Q7_Pivot!$I93,2)</f>
        <v>0</v>
      </c>
      <c r="J91" s="7">
        <f>ROUND(P4_Q7_Pivot!$J93,2)</f>
        <v>0</v>
      </c>
      <c r="K91" s="7">
        <f>ROUND(P4_Q7_Pivot!$K93,2)</f>
        <v>0.02</v>
      </c>
      <c r="L91" s="7">
        <f>ROUND(P4_Q7_Pivot!$L93,2)</f>
        <v>0.02</v>
      </c>
      <c r="M91" s="7">
        <f>ROUND(P4_Q7_Pivot!$M93,2)</f>
        <v>0.02</v>
      </c>
    </row>
    <row r="92" spans="1:13" x14ac:dyDescent="0.3">
      <c r="A92" t="s">
        <v>392</v>
      </c>
      <c r="B92" s="7">
        <f>ROUND(P4_Q7_Pivot!$B94,2)</f>
        <v>0.22</v>
      </c>
      <c r="C92" s="7">
        <f>ROUND(P4_Q7_Pivot!$C94,2)</f>
        <v>0.48</v>
      </c>
      <c r="D92" s="7">
        <f>ROUND(P4_Q7_Pivot!$D94,2)</f>
        <v>0.01</v>
      </c>
      <c r="E92" s="7">
        <f>ROUND(P4_Q7_Pivot!$E94,2)</f>
        <v>0.06</v>
      </c>
      <c r="F92" s="7">
        <f>ROUND(P4_Q7_Pivot!$F94,2)</f>
        <v>0</v>
      </c>
      <c r="G92" s="7">
        <f>ROUND(P4_Q7_Pivot!$G94,2)</f>
        <v>0.1</v>
      </c>
      <c r="H92" s="7">
        <f>ROUND(P4_Q7_Pivot!$H94,2)</f>
        <v>0</v>
      </c>
      <c r="I92" s="7">
        <f>ROUND(P4_Q7_Pivot!$I94,2)</f>
        <v>0.02</v>
      </c>
      <c r="J92" s="7">
        <f>ROUND(P4_Q7_Pivot!$J94,2)</f>
        <v>7.0000000000000007E-2</v>
      </c>
      <c r="K92" s="7">
        <f>ROUND(P4_Q7_Pivot!$K94,2)</f>
        <v>0.01</v>
      </c>
      <c r="L92" s="7">
        <f>ROUND(P4_Q7_Pivot!$L94,2)</f>
        <v>0</v>
      </c>
      <c r="M92" s="7">
        <f>ROUND(P4_Q7_Pivot!$M94,2)</f>
        <v>0.01</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63CCE-728D-4DA3-A974-9E73F3012BD7}">
  <dimension ref="A2:N94"/>
  <sheetViews>
    <sheetView topLeftCell="B1" workbookViewId="0">
      <selection activeCell="H26" sqref="H26"/>
    </sheetView>
  </sheetViews>
  <sheetFormatPr defaultRowHeight="14.4" x14ac:dyDescent="0.3"/>
  <cols>
    <col min="1" max="1" width="18.21875" bestFit="1" customWidth="1"/>
    <col min="2" max="2" width="15.5546875" bestFit="1" customWidth="1"/>
    <col min="3" max="3" width="8.109375" bestFit="1" customWidth="1"/>
    <col min="4" max="5" width="7.109375" bestFit="1" customWidth="1"/>
    <col min="6" max="6" width="8.109375" bestFit="1" customWidth="1"/>
    <col min="7" max="7" width="7.109375" bestFit="1" customWidth="1"/>
    <col min="8" max="8" width="6.109375" bestFit="1" customWidth="1"/>
    <col min="9" max="13" width="7.109375" bestFit="1" customWidth="1"/>
    <col min="14" max="15" width="10.5546875" bestFit="1" customWidth="1"/>
    <col min="16" max="16" width="9.77734375" bestFit="1" customWidth="1"/>
    <col min="17" max="18" width="7.33203125" bestFit="1" customWidth="1"/>
    <col min="19" max="20" width="8.44140625" bestFit="1" customWidth="1"/>
    <col min="21" max="22" width="7.33203125" bestFit="1" customWidth="1"/>
    <col min="23" max="23" width="8.44140625" bestFit="1" customWidth="1"/>
    <col min="24" max="24" width="7.33203125" bestFit="1" customWidth="1"/>
    <col min="25" max="25" width="8.44140625" bestFit="1" customWidth="1"/>
    <col min="26" max="26" width="9.77734375" bestFit="1" customWidth="1"/>
    <col min="27" max="27" width="7.33203125" bestFit="1" customWidth="1"/>
    <col min="28" max="29" width="8.44140625" bestFit="1" customWidth="1"/>
    <col min="30" max="30" width="9.77734375" bestFit="1" customWidth="1"/>
    <col min="31" max="32" width="7.33203125" bestFit="1" customWidth="1"/>
    <col min="33" max="34" width="8.44140625" bestFit="1" customWidth="1"/>
    <col min="35" max="36" width="7.109375" bestFit="1" customWidth="1"/>
    <col min="37" max="37" width="8.21875" bestFit="1" customWidth="1"/>
    <col min="38" max="38" width="9.5546875" bestFit="1" customWidth="1"/>
    <col min="39" max="47" width="7.109375" bestFit="1" customWidth="1"/>
    <col min="48" max="48" width="8.109375" bestFit="1" customWidth="1"/>
    <col min="49" max="54" width="6" bestFit="1" customWidth="1"/>
    <col min="55" max="55" width="7.33203125" bestFit="1" customWidth="1"/>
    <col min="56" max="57" width="8.44140625" bestFit="1" customWidth="1"/>
    <col min="58" max="58" width="9.77734375" bestFit="1" customWidth="1"/>
    <col min="59" max="59" width="7.33203125" bestFit="1" customWidth="1"/>
    <col min="60" max="61" width="8.44140625" bestFit="1" customWidth="1"/>
    <col min="62" max="62" width="9.77734375" bestFit="1" customWidth="1"/>
    <col min="63" max="63" width="7.33203125" bestFit="1" customWidth="1"/>
    <col min="64" max="64" width="8.44140625" bestFit="1" customWidth="1"/>
    <col min="65" max="65" width="7.33203125" bestFit="1" customWidth="1"/>
    <col min="66" max="67" width="8.44140625" bestFit="1" customWidth="1"/>
    <col min="68" max="68" width="9.77734375" bestFit="1" customWidth="1"/>
    <col min="69" max="69" width="7.33203125" bestFit="1" customWidth="1"/>
    <col min="70" max="70" width="9.77734375" bestFit="1" customWidth="1"/>
    <col min="71" max="71" width="7.33203125" bestFit="1" customWidth="1"/>
    <col min="72" max="73" width="8.44140625" bestFit="1" customWidth="1"/>
    <col min="74" max="75" width="7.33203125" bestFit="1" customWidth="1"/>
    <col min="76" max="77" width="8.44140625" bestFit="1" customWidth="1"/>
    <col min="78" max="78" width="7.33203125" bestFit="1" customWidth="1"/>
    <col min="79" max="80" width="8.44140625" bestFit="1" customWidth="1"/>
    <col min="81" max="81" width="9.77734375" bestFit="1" customWidth="1"/>
    <col min="82" max="82" width="7.33203125" bestFit="1" customWidth="1"/>
    <col min="83" max="84" width="8.44140625" bestFit="1" customWidth="1"/>
    <col min="85" max="86" width="9.77734375" bestFit="1" customWidth="1"/>
    <col min="87" max="88" width="7.33203125" bestFit="1" customWidth="1"/>
    <col min="89" max="90" width="8.44140625" bestFit="1" customWidth="1"/>
    <col min="91" max="91" width="9.77734375" bestFit="1" customWidth="1"/>
    <col min="92" max="92" width="7.109375" bestFit="1" customWidth="1"/>
    <col min="93" max="93" width="8.21875" bestFit="1" customWidth="1"/>
    <col min="94" max="94" width="7.109375" bestFit="1" customWidth="1"/>
    <col min="95" max="96" width="8.21875" bestFit="1" customWidth="1"/>
    <col min="97" max="97" width="9.5546875" bestFit="1" customWidth="1"/>
    <col min="98" max="101" width="7.109375" bestFit="1" customWidth="1"/>
    <col min="102" max="102" width="8.21875" bestFit="1" customWidth="1"/>
    <col min="103" max="108" width="7.109375" bestFit="1" customWidth="1"/>
    <col min="109" max="111" width="6" bestFit="1" customWidth="1"/>
    <col min="112" max="112" width="7.33203125" bestFit="1" customWidth="1"/>
    <col min="113" max="114" width="8.44140625" bestFit="1" customWidth="1"/>
    <col min="115" max="115" width="9.77734375" bestFit="1" customWidth="1"/>
    <col min="116" max="116" width="7.33203125" bestFit="1" customWidth="1"/>
    <col min="117" max="118" width="8.44140625" bestFit="1" customWidth="1"/>
    <col min="119" max="120" width="7.33203125" bestFit="1" customWidth="1"/>
    <col min="121" max="122" width="8.44140625" bestFit="1" customWidth="1"/>
    <col min="123" max="123" width="9.77734375" bestFit="1" customWidth="1"/>
    <col min="124" max="124" width="7.33203125" bestFit="1" customWidth="1"/>
    <col min="125" max="125" width="9.77734375" bestFit="1" customWidth="1"/>
    <col min="126" max="126" width="7.33203125" bestFit="1" customWidth="1"/>
    <col min="127" max="128" width="8.44140625" bestFit="1" customWidth="1"/>
    <col min="129" max="129" width="9.77734375" bestFit="1" customWidth="1"/>
    <col min="130" max="130" width="7.33203125" bestFit="1" customWidth="1"/>
    <col min="131" max="131" width="8.44140625" bestFit="1" customWidth="1"/>
    <col min="132" max="132" width="7.33203125" bestFit="1" customWidth="1"/>
    <col min="133" max="134" width="8.44140625" bestFit="1" customWidth="1"/>
    <col min="135" max="135" width="9.77734375" bestFit="1" customWidth="1"/>
    <col min="136" max="136" width="7.33203125" bestFit="1" customWidth="1"/>
    <col min="137" max="138" width="8.44140625" bestFit="1" customWidth="1"/>
    <col min="139" max="139" width="9.77734375" bestFit="1" customWidth="1"/>
    <col min="140" max="140" width="7.33203125" bestFit="1" customWidth="1"/>
    <col min="141" max="142" width="8.44140625" bestFit="1" customWidth="1"/>
    <col min="143" max="143" width="9.77734375" bestFit="1" customWidth="1"/>
    <col min="144" max="145" width="7.33203125" bestFit="1" customWidth="1"/>
    <col min="146" max="147" width="8.44140625" bestFit="1" customWidth="1"/>
    <col min="148" max="148" width="7.109375" bestFit="1" customWidth="1"/>
    <col min="149" max="149" width="8.21875" bestFit="1" customWidth="1"/>
    <col min="150" max="150" width="7.109375" bestFit="1" customWidth="1"/>
    <col min="151" max="152" width="8.21875" bestFit="1" customWidth="1"/>
    <col min="153" max="153" width="9.5546875" bestFit="1" customWidth="1"/>
    <col min="154" max="156" width="7.109375" bestFit="1" customWidth="1"/>
    <col min="157" max="157" width="9.5546875" bestFit="1" customWidth="1"/>
    <col min="158" max="159" width="7.109375" bestFit="1" customWidth="1"/>
    <col min="160" max="160" width="9.5546875" bestFit="1" customWidth="1"/>
    <col min="161" max="162" width="7.109375" bestFit="1" customWidth="1"/>
    <col min="163" max="163" width="9.5546875" bestFit="1" customWidth="1"/>
    <col min="164" max="165" width="7.109375" bestFit="1" customWidth="1"/>
    <col min="166" max="166" width="10.5546875" bestFit="1" customWidth="1"/>
  </cols>
  <sheetData>
    <row r="2" spans="1:14" x14ac:dyDescent="0.3">
      <c r="A2" s="3" t="s">
        <v>374</v>
      </c>
      <c r="B2" t="s" vm="2">
        <v>453</v>
      </c>
    </row>
    <row r="3" spans="1:14" x14ac:dyDescent="0.3">
      <c r="A3" s="3" t="s">
        <v>441</v>
      </c>
      <c r="B3" t="s" vm="4">
        <v>505</v>
      </c>
    </row>
    <row r="5" spans="1:14" x14ac:dyDescent="0.3">
      <c r="A5" s="3" t="s">
        <v>394</v>
      </c>
      <c r="B5" s="3" t="s">
        <v>402</v>
      </c>
    </row>
    <row r="6" spans="1:14" x14ac:dyDescent="0.3">
      <c r="A6" s="3" t="s">
        <v>391</v>
      </c>
      <c r="B6" t="s">
        <v>428</v>
      </c>
      <c r="C6" t="s">
        <v>429</v>
      </c>
      <c r="D6" t="s">
        <v>430</v>
      </c>
      <c r="E6" t="s">
        <v>431</v>
      </c>
      <c r="F6" t="s">
        <v>432</v>
      </c>
      <c r="G6" t="s">
        <v>433</v>
      </c>
      <c r="H6" t="s">
        <v>434</v>
      </c>
      <c r="I6" t="s">
        <v>435</v>
      </c>
      <c r="J6" t="s">
        <v>436</v>
      </c>
      <c r="K6" t="s">
        <v>437</v>
      </c>
      <c r="L6" t="s">
        <v>438</v>
      </c>
      <c r="M6" t="s">
        <v>439</v>
      </c>
      <c r="N6" t="s">
        <v>392</v>
      </c>
    </row>
    <row r="7" spans="1:14" x14ac:dyDescent="0.3">
      <c r="A7" s="4" t="s">
        <v>219</v>
      </c>
      <c r="B7" s="7">
        <v>8.0459770114942528E-2</v>
      </c>
      <c r="C7" s="7">
        <v>0</v>
      </c>
      <c r="D7" s="7">
        <v>0</v>
      </c>
      <c r="E7" s="7">
        <v>2.0114942528735632E-2</v>
      </c>
      <c r="F7" s="7">
        <v>9.8850574712643677E-2</v>
      </c>
      <c r="G7" s="7">
        <v>0</v>
      </c>
      <c r="H7" s="7">
        <v>0</v>
      </c>
      <c r="I7" s="7">
        <v>0.16896551724137931</v>
      </c>
      <c r="J7" s="7">
        <v>0.24540229885057471</v>
      </c>
      <c r="K7" s="7">
        <v>0.12873563218390804</v>
      </c>
      <c r="L7" s="7">
        <v>0.12873563218390804</v>
      </c>
      <c r="M7" s="7">
        <v>0.12873563218390804</v>
      </c>
      <c r="N7" s="7">
        <v>1</v>
      </c>
    </row>
    <row r="8" spans="1:14" x14ac:dyDescent="0.3">
      <c r="A8" s="4" t="s">
        <v>121</v>
      </c>
      <c r="B8" s="7">
        <v>0</v>
      </c>
      <c r="C8" s="7">
        <v>0.9456833402494409</v>
      </c>
      <c r="D8" s="7">
        <v>0</v>
      </c>
      <c r="E8" s="7">
        <v>0</v>
      </c>
      <c r="F8" s="7">
        <v>1.2967701777439656E-4</v>
      </c>
      <c r="G8" s="7">
        <v>0</v>
      </c>
      <c r="H8" s="7">
        <v>0</v>
      </c>
      <c r="I8" s="7">
        <v>0</v>
      </c>
      <c r="J8" s="7">
        <v>2.9177689213177489E-2</v>
      </c>
      <c r="K8" s="7">
        <v>1.6672862346404776E-2</v>
      </c>
      <c r="L8" s="7">
        <v>0</v>
      </c>
      <c r="M8" s="7">
        <v>8.3364311732023882E-3</v>
      </c>
      <c r="N8" s="7">
        <v>1</v>
      </c>
    </row>
    <row r="9" spans="1:14" x14ac:dyDescent="0.3">
      <c r="A9" s="4" t="s">
        <v>205</v>
      </c>
      <c r="B9" s="7">
        <v>0</v>
      </c>
      <c r="C9" s="7">
        <v>0</v>
      </c>
      <c r="D9" s="7">
        <v>0.11276075828896262</v>
      </c>
      <c r="E9" s="7">
        <v>0</v>
      </c>
      <c r="F9" s="7">
        <v>0</v>
      </c>
      <c r="G9" s="7">
        <v>0</v>
      </c>
      <c r="H9" s="7">
        <v>0</v>
      </c>
      <c r="I9" s="7">
        <v>0.22231653676981247</v>
      </c>
      <c r="J9" s="7">
        <v>0.19529284667026778</v>
      </c>
      <c r="K9" s="7">
        <v>0.1906422820690897</v>
      </c>
      <c r="L9" s="7">
        <v>0</v>
      </c>
      <c r="M9" s="7">
        <v>0.27898757620186743</v>
      </c>
      <c r="N9" s="7">
        <v>1</v>
      </c>
    </row>
    <row r="10" spans="1:14" x14ac:dyDescent="0.3">
      <c r="A10" s="4" t="s">
        <v>122</v>
      </c>
      <c r="B10" s="7">
        <v>0</v>
      </c>
      <c r="C10" s="7">
        <v>0.91865142436900427</v>
      </c>
      <c r="D10" s="7">
        <v>0</v>
      </c>
      <c r="E10" s="7">
        <v>0</v>
      </c>
      <c r="F10" s="7">
        <v>6.4435536112251862E-6</v>
      </c>
      <c r="G10" s="7">
        <v>0</v>
      </c>
      <c r="H10" s="7">
        <v>0</v>
      </c>
      <c r="I10" s="7">
        <v>0</v>
      </c>
      <c r="J10" s="7">
        <v>6.685960098079477E-2</v>
      </c>
      <c r="K10" s="7">
        <v>1.4482531096589727E-2</v>
      </c>
      <c r="L10" s="7">
        <v>0</v>
      </c>
      <c r="M10" s="7">
        <v>0</v>
      </c>
      <c r="N10" s="7">
        <v>1</v>
      </c>
    </row>
    <row r="11" spans="1:14" x14ac:dyDescent="0.3">
      <c r="A11" s="4" t="s">
        <v>123</v>
      </c>
      <c r="B11" s="7">
        <v>0</v>
      </c>
      <c r="C11" s="7">
        <v>0</v>
      </c>
      <c r="D11" s="7">
        <v>0</v>
      </c>
      <c r="E11" s="7">
        <v>0</v>
      </c>
      <c r="F11" s="7">
        <v>4.0136901057871814E-2</v>
      </c>
      <c r="G11" s="7">
        <v>0</v>
      </c>
      <c r="H11" s="7">
        <v>0</v>
      </c>
      <c r="I11" s="7">
        <v>5.1026757934038582E-2</v>
      </c>
      <c r="J11" s="7">
        <v>0.62258867454884881</v>
      </c>
      <c r="K11" s="7">
        <v>0.11449906658369632</v>
      </c>
      <c r="L11" s="7">
        <v>0</v>
      </c>
      <c r="M11" s="7">
        <v>0.1717485998755445</v>
      </c>
      <c r="N11" s="7">
        <v>1</v>
      </c>
    </row>
    <row r="12" spans="1:14" x14ac:dyDescent="0.3">
      <c r="A12" s="4" t="s">
        <v>124</v>
      </c>
      <c r="B12" s="7">
        <v>0</v>
      </c>
      <c r="C12" s="7">
        <v>0</v>
      </c>
      <c r="D12" s="7">
        <v>0</v>
      </c>
      <c r="E12" s="7">
        <v>0</v>
      </c>
      <c r="F12" s="7">
        <v>1.4218009478672985E-2</v>
      </c>
      <c r="G12" s="7">
        <v>0</v>
      </c>
      <c r="H12" s="7">
        <v>0</v>
      </c>
      <c r="I12" s="7">
        <v>0</v>
      </c>
      <c r="J12" s="7">
        <v>0.78862559241706165</v>
      </c>
      <c r="K12" s="7">
        <v>0.19715639810426541</v>
      </c>
      <c r="L12" s="7">
        <v>0</v>
      </c>
      <c r="M12" s="7">
        <v>0</v>
      </c>
      <c r="N12" s="7">
        <v>1</v>
      </c>
    </row>
    <row r="13" spans="1:14" x14ac:dyDescent="0.3">
      <c r="A13" s="4" t="s">
        <v>125</v>
      </c>
      <c r="B13" s="7">
        <v>0.96807902780596056</v>
      </c>
      <c r="C13" s="7">
        <v>1.4494013972229469E-3</v>
      </c>
      <c r="D13" s="7">
        <v>0</v>
      </c>
      <c r="E13" s="7">
        <v>0</v>
      </c>
      <c r="F13" s="7">
        <v>0</v>
      </c>
      <c r="G13" s="7">
        <v>0</v>
      </c>
      <c r="H13" s="7">
        <v>0</v>
      </c>
      <c r="I13" s="7">
        <v>0</v>
      </c>
      <c r="J13" s="7">
        <v>2.2705678110495921E-2</v>
      </c>
      <c r="K13" s="7">
        <v>7.3710113278771423E-3</v>
      </c>
      <c r="L13" s="7">
        <v>0</v>
      </c>
      <c r="M13" s="7">
        <v>3.9488135844340731E-4</v>
      </c>
      <c r="N13" s="7">
        <v>1</v>
      </c>
    </row>
    <row r="14" spans="1:14" x14ac:dyDescent="0.3">
      <c r="A14" s="4" t="s">
        <v>126</v>
      </c>
      <c r="B14" s="7">
        <v>0.57914342810651109</v>
      </c>
      <c r="C14" s="7">
        <v>4.4305866563757431E-3</v>
      </c>
      <c r="D14" s="7">
        <v>0</v>
      </c>
      <c r="E14" s="7">
        <v>0</v>
      </c>
      <c r="F14" s="7">
        <v>4.2032195186699145E-4</v>
      </c>
      <c r="G14" s="7">
        <v>0.10285474804034107</v>
      </c>
      <c r="H14" s="7">
        <v>2.8482342790986923E-2</v>
      </c>
      <c r="I14" s="7">
        <v>0.2356789428534207</v>
      </c>
      <c r="J14" s="7">
        <v>4.7470571318311533E-2</v>
      </c>
      <c r="K14" s="7">
        <v>5.0635276072865634E-4</v>
      </c>
      <c r="L14" s="7">
        <v>0</v>
      </c>
      <c r="M14" s="7">
        <v>1.0127055214573127E-3</v>
      </c>
      <c r="N14" s="7">
        <v>1</v>
      </c>
    </row>
    <row r="15" spans="1:14" x14ac:dyDescent="0.3">
      <c r="A15" s="4" t="s">
        <v>127</v>
      </c>
      <c r="B15" s="7">
        <v>1.3085266039356567E-2</v>
      </c>
      <c r="C15" s="7">
        <v>1.0468212831485253E-4</v>
      </c>
      <c r="D15" s="7">
        <v>0</v>
      </c>
      <c r="E15" s="7">
        <v>0.58763655147719196</v>
      </c>
      <c r="F15" s="7">
        <v>3.2872144966159303E-4</v>
      </c>
      <c r="G15" s="7">
        <v>0</v>
      </c>
      <c r="H15" s="7">
        <v>0</v>
      </c>
      <c r="I15" s="7">
        <v>0.22046447558167065</v>
      </c>
      <c r="J15" s="7">
        <v>0.10599212242525989</v>
      </c>
      <c r="K15" s="7">
        <v>4.1872851325941012E-4</v>
      </c>
      <c r="L15" s="7">
        <v>0</v>
      </c>
      <c r="M15" s="7">
        <v>7.1969452385285015E-2</v>
      </c>
      <c r="N15" s="7">
        <v>1</v>
      </c>
    </row>
    <row r="16" spans="1:14" x14ac:dyDescent="0.3">
      <c r="A16" s="4" t="s">
        <v>129</v>
      </c>
      <c r="B16" s="7">
        <v>5.9101654846335699E-2</v>
      </c>
      <c r="C16" s="7">
        <v>4.7281323877068557E-2</v>
      </c>
      <c r="D16" s="7">
        <v>0</v>
      </c>
      <c r="E16" s="7">
        <v>0</v>
      </c>
      <c r="F16" s="7">
        <v>4.2553191489361701E-2</v>
      </c>
      <c r="G16" s="7">
        <v>0</v>
      </c>
      <c r="H16" s="7">
        <v>0</v>
      </c>
      <c r="I16" s="7">
        <v>0</v>
      </c>
      <c r="J16" s="7">
        <v>0.70921985815602839</v>
      </c>
      <c r="K16" s="7">
        <v>9.4562647754137114E-2</v>
      </c>
      <c r="L16" s="7">
        <v>0</v>
      </c>
      <c r="M16" s="7">
        <v>4.7281323877068557E-2</v>
      </c>
      <c r="N16" s="7">
        <v>1</v>
      </c>
    </row>
    <row r="17" spans="1:14" x14ac:dyDescent="0.3">
      <c r="A17" s="4" t="s">
        <v>131</v>
      </c>
      <c r="B17" s="7">
        <v>0</v>
      </c>
      <c r="C17" s="7">
        <v>0.82403700183174211</v>
      </c>
      <c r="D17" s="7">
        <v>0</v>
      </c>
      <c r="E17" s="7">
        <v>3.4877778951287609E-2</v>
      </c>
      <c r="F17" s="7">
        <v>0</v>
      </c>
      <c r="G17" s="7">
        <v>0</v>
      </c>
      <c r="H17" s="7">
        <v>0</v>
      </c>
      <c r="I17" s="7">
        <v>6.043228901626805E-2</v>
      </c>
      <c r="J17" s="7">
        <v>5.4495396107574576E-2</v>
      </c>
      <c r="K17" s="7">
        <v>1.7438356062085072E-2</v>
      </c>
      <c r="L17" s="7">
        <v>0</v>
      </c>
      <c r="M17" s="7">
        <v>8.7191780310425359E-3</v>
      </c>
      <c r="N17" s="7">
        <v>1</v>
      </c>
    </row>
    <row r="18" spans="1:14" x14ac:dyDescent="0.3">
      <c r="A18" s="4" t="s">
        <v>132</v>
      </c>
      <c r="B18" s="7">
        <v>0</v>
      </c>
      <c r="C18" s="7">
        <v>0.13859299652310317</v>
      </c>
      <c r="D18" s="7">
        <v>0</v>
      </c>
      <c r="E18" s="7">
        <v>0.63357861722408348</v>
      </c>
      <c r="F18" s="7">
        <v>1.5491124469556915E-4</v>
      </c>
      <c r="G18" s="7">
        <v>0</v>
      </c>
      <c r="H18" s="7">
        <v>0</v>
      </c>
      <c r="I18" s="7">
        <v>5.2860554759031602E-3</v>
      </c>
      <c r="J18" s="7">
        <v>0.21900449289129512</v>
      </c>
      <c r="K18" s="7">
        <v>3.3829266409194565E-3</v>
      </c>
      <c r="L18" s="7">
        <v>0</v>
      </c>
      <c r="M18" s="7">
        <v>0</v>
      </c>
      <c r="N18" s="7">
        <v>1</v>
      </c>
    </row>
    <row r="19" spans="1:14" x14ac:dyDescent="0.3">
      <c r="A19" s="4" t="s">
        <v>133</v>
      </c>
      <c r="B19" s="7">
        <v>0.25407106286147718</v>
      </c>
      <c r="C19" s="7">
        <v>0</v>
      </c>
      <c r="D19" s="7">
        <v>0</v>
      </c>
      <c r="E19" s="7">
        <v>0</v>
      </c>
      <c r="F19" s="7">
        <v>5.8630416232103917E-2</v>
      </c>
      <c r="G19" s="7">
        <v>0</v>
      </c>
      <c r="H19" s="7">
        <v>0</v>
      </c>
      <c r="I19" s="7">
        <v>0.67510310988906796</v>
      </c>
      <c r="J19" s="7">
        <v>7.5495401535981797E-3</v>
      </c>
      <c r="K19" s="7">
        <v>2.3229354318763632E-3</v>
      </c>
      <c r="L19" s="7">
        <v>0</v>
      </c>
      <c r="M19" s="7">
        <v>2.3229354318763632E-3</v>
      </c>
      <c r="N19" s="7">
        <v>1</v>
      </c>
    </row>
    <row r="20" spans="1:14" x14ac:dyDescent="0.3">
      <c r="A20" s="4" t="s">
        <v>134</v>
      </c>
      <c r="B20" s="7">
        <v>0.28130891383193801</v>
      </c>
      <c r="C20" s="7">
        <v>0.27682351916663334</v>
      </c>
      <c r="D20" s="7">
        <v>0</v>
      </c>
      <c r="E20" s="7">
        <v>0.14222519823290866</v>
      </c>
      <c r="F20" s="7">
        <v>1.888773038912255E-4</v>
      </c>
      <c r="G20" s="7">
        <v>0.18847307115672932</v>
      </c>
      <c r="H20" s="7">
        <v>0</v>
      </c>
      <c r="I20" s="7">
        <v>9.2423960704106342E-2</v>
      </c>
      <c r="J20" s="7">
        <v>1.7838608168443251E-2</v>
      </c>
      <c r="K20" s="7">
        <v>2.8714057413993158E-4</v>
      </c>
      <c r="L20" s="7">
        <v>0</v>
      </c>
      <c r="M20" s="7">
        <v>4.307108612098974E-4</v>
      </c>
      <c r="N20" s="7">
        <v>1</v>
      </c>
    </row>
    <row r="21" spans="1:14" x14ac:dyDescent="0.3">
      <c r="A21" s="4" t="s">
        <v>213</v>
      </c>
      <c r="B21" s="7">
        <v>0</v>
      </c>
      <c r="C21" s="7">
        <v>0</v>
      </c>
      <c r="D21" s="7">
        <v>0</v>
      </c>
      <c r="E21" s="7">
        <v>0</v>
      </c>
      <c r="F21" s="7">
        <v>6.5433367591640978E-2</v>
      </c>
      <c r="G21" s="7">
        <v>0</v>
      </c>
      <c r="H21" s="7">
        <v>0</v>
      </c>
      <c r="I21" s="7">
        <v>0.21183053557154277</v>
      </c>
      <c r="J21" s="7">
        <v>0.61722050930684025</v>
      </c>
      <c r="K21" s="7">
        <v>4.2023524037912527E-2</v>
      </c>
      <c r="L21" s="7">
        <v>0</v>
      </c>
      <c r="M21" s="7">
        <v>6.3492063492063489E-2</v>
      </c>
      <c r="N21" s="7">
        <v>1</v>
      </c>
    </row>
    <row r="22" spans="1:14" x14ac:dyDescent="0.3">
      <c r="A22" s="4" t="s">
        <v>135</v>
      </c>
      <c r="B22" s="7">
        <v>0.89589532082007839</v>
      </c>
      <c r="C22" s="7">
        <v>0</v>
      </c>
      <c r="D22" s="7">
        <v>0</v>
      </c>
      <c r="E22" s="7">
        <v>0</v>
      </c>
      <c r="F22" s="7">
        <v>0</v>
      </c>
      <c r="G22" s="7">
        <v>0</v>
      </c>
      <c r="H22" s="7">
        <v>1.1136198195083845E-2</v>
      </c>
      <c r="I22" s="7">
        <v>1.0605473236524167E-3</v>
      </c>
      <c r="J22" s="7">
        <v>9.1738246089400982E-2</v>
      </c>
      <c r="K22" s="7">
        <v>1.6968757178438667E-4</v>
      </c>
      <c r="L22" s="7">
        <v>0</v>
      </c>
      <c r="M22" s="7">
        <v>0</v>
      </c>
      <c r="N22" s="7">
        <v>1</v>
      </c>
    </row>
    <row r="23" spans="1:14" x14ac:dyDescent="0.3">
      <c r="A23" s="4" t="s">
        <v>137</v>
      </c>
      <c r="B23" s="7">
        <v>0</v>
      </c>
      <c r="C23" s="7">
        <v>0.94189532934634912</v>
      </c>
      <c r="D23" s="7">
        <v>0</v>
      </c>
      <c r="E23" s="7">
        <v>0</v>
      </c>
      <c r="F23" s="7">
        <v>5.2140818901031741E-5</v>
      </c>
      <c r="G23" s="7">
        <v>0</v>
      </c>
      <c r="H23" s="7">
        <v>0</v>
      </c>
      <c r="I23" s="7">
        <v>0</v>
      </c>
      <c r="J23" s="7">
        <v>3.9525158851916598E-2</v>
      </c>
      <c r="K23" s="7">
        <v>9.8812141465749459E-3</v>
      </c>
      <c r="L23" s="7">
        <v>0</v>
      </c>
      <c r="M23" s="7">
        <v>8.646156836258332E-3</v>
      </c>
      <c r="N23" s="7">
        <v>1</v>
      </c>
    </row>
    <row r="24" spans="1:14" x14ac:dyDescent="0.3">
      <c r="A24" s="4" t="s">
        <v>138</v>
      </c>
      <c r="B24" s="7">
        <v>0</v>
      </c>
      <c r="C24" s="7">
        <v>5.3684902025968408E-2</v>
      </c>
      <c r="D24" s="7">
        <v>0</v>
      </c>
      <c r="E24" s="7">
        <v>0.43057833230208353</v>
      </c>
      <c r="F24" s="7">
        <v>2.470227633146542E-2</v>
      </c>
      <c r="G24" s="7">
        <v>0</v>
      </c>
      <c r="H24" s="7">
        <v>0</v>
      </c>
      <c r="I24" s="7">
        <v>3.4735886060949246E-2</v>
      </c>
      <c r="J24" s="7">
        <v>0.45545239523005882</v>
      </c>
      <c r="K24" s="7">
        <v>8.4620804947453979E-4</v>
      </c>
      <c r="L24" s="7">
        <v>0</v>
      </c>
      <c r="M24" s="7">
        <v>0</v>
      </c>
      <c r="N24" s="7">
        <v>1</v>
      </c>
    </row>
    <row r="25" spans="1:14" x14ac:dyDescent="0.3">
      <c r="A25" s="4" t="s">
        <v>139</v>
      </c>
      <c r="B25" s="7">
        <v>1</v>
      </c>
      <c r="C25" s="7">
        <v>0</v>
      </c>
      <c r="D25" s="7">
        <v>0</v>
      </c>
      <c r="E25" s="7">
        <v>0</v>
      </c>
      <c r="F25" s="7">
        <v>0</v>
      </c>
      <c r="G25" s="7">
        <v>0</v>
      </c>
      <c r="H25" s="7">
        <v>0</v>
      </c>
      <c r="I25" s="7">
        <v>0</v>
      </c>
      <c r="J25" s="7">
        <v>0</v>
      </c>
      <c r="K25" s="7">
        <v>0</v>
      </c>
      <c r="L25" s="7">
        <v>0</v>
      </c>
      <c r="M25" s="7">
        <v>0</v>
      </c>
      <c r="N25" s="7">
        <v>1</v>
      </c>
    </row>
    <row r="26" spans="1:14" x14ac:dyDescent="0.3">
      <c r="A26" s="4" t="s">
        <v>140</v>
      </c>
      <c r="B26" s="7">
        <v>0.19671877195320972</v>
      </c>
      <c r="C26" s="7">
        <v>9.3531931450145725E-2</v>
      </c>
      <c r="D26" s="7">
        <v>0</v>
      </c>
      <c r="E26" s="7">
        <v>0.68067108823073796</v>
      </c>
      <c r="F26" s="7">
        <v>6.3765630685318415E-4</v>
      </c>
      <c r="G26" s="7">
        <v>0</v>
      </c>
      <c r="H26" s="7">
        <v>0</v>
      </c>
      <c r="I26" s="7">
        <v>2.4578588437886153E-2</v>
      </c>
      <c r="J26" s="7">
        <v>2.4137272632295671E-3</v>
      </c>
      <c r="K26" s="7">
        <v>9.654909052918268E-4</v>
      </c>
      <c r="L26" s="7">
        <v>0</v>
      </c>
      <c r="M26" s="7">
        <v>4.827454526459134E-4</v>
      </c>
      <c r="N26" s="7">
        <v>1</v>
      </c>
    </row>
    <row r="27" spans="1:14" x14ac:dyDescent="0.3">
      <c r="A27" s="4" t="s">
        <v>141</v>
      </c>
      <c r="B27" s="7">
        <v>0</v>
      </c>
      <c r="C27" s="7">
        <v>0</v>
      </c>
      <c r="D27" s="7">
        <v>0</v>
      </c>
      <c r="E27" s="7">
        <v>0</v>
      </c>
      <c r="F27" s="7">
        <v>1.9919084253299928E-4</v>
      </c>
      <c r="G27" s="7">
        <v>1.0450879538231362E-2</v>
      </c>
      <c r="H27" s="7">
        <v>0</v>
      </c>
      <c r="I27" s="7">
        <v>1.393450605097515E-2</v>
      </c>
      <c r="J27" s="7">
        <v>0.75246332675265815</v>
      </c>
      <c r="K27" s="7">
        <v>0.1114760484078012</v>
      </c>
      <c r="L27" s="7">
        <v>0</v>
      </c>
      <c r="M27" s="7">
        <v>0.1114760484078012</v>
      </c>
      <c r="N27" s="7">
        <v>1</v>
      </c>
    </row>
    <row r="28" spans="1:14" x14ac:dyDescent="0.3">
      <c r="A28" s="4" t="s">
        <v>142</v>
      </c>
      <c r="B28" s="7">
        <v>0</v>
      </c>
      <c r="C28" s="7">
        <v>0</v>
      </c>
      <c r="D28" s="7">
        <v>0</v>
      </c>
      <c r="E28" s="7">
        <v>0</v>
      </c>
      <c r="F28" s="7">
        <v>1.7766497461928935E-2</v>
      </c>
      <c r="G28" s="7">
        <v>0</v>
      </c>
      <c r="H28" s="7">
        <v>0</v>
      </c>
      <c r="I28" s="7">
        <v>1.2690355329949238E-3</v>
      </c>
      <c r="J28" s="7">
        <v>0.93781725888324874</v>
      </c>
      <c r="K28" s="7">
        <v>1.015228426395939E-2</v>
      </c>
      <c r="L28" s="7">
        <v>0</v>
      </c>
      <c r="M28" s="7">
        <v>3.2994923857868022E-2</v>
      </c>
      <c r="N28" s="7">
        <v>1</v>
      </c>
    </row>
    <row r="29" spans="1:14" x14ac:dyDescent="0.3">
      <c r="A29" s="4" t="s">
        <v>144</v>
      </c>
      <c r="B29" s="7">
        <v>0</v>
      </c>
      <c r="C29" s="7">
        <v>0</v>
      </c>
      <c r="D29" s="7">
        <v>0</v>
      </c>
      <c r="E29" s="7">
        <v>0.47532875845789097</v>
      </c>
      <c r="F29" s="7">
        <v>2.8200112800451203E-4</v>
      </c>
      <c r="G29" s="7">
        <v>0</v>
      </c>
      <c r="H29" s="7">
        <v>0</v>
      </c>
      <c r="I29" s="7">
        <v>0.18711589132070813</v>
      </c>
      <c r="J29" s="7">
        <v>0.25393215858577722</v>
      </c>
      <c r="K29" s="7">
        <v>5.2088779783690566E-3</v>
      </c>
      <c r="L29" s="7">
        <v>0</v>
      </c>
      <c r="M29" s="7">
        <v>7.8132312529250111E-2</v>
      </c>
      <c r="N29" s="7">
        <v>1</v>
      </c>
    </row>
    <row r="30" spans="1:14" x14ac:dyDescent="0.3">
      <c r="A30" s="4" t="s">
        <v>145</v>
      </c>
      <c r="B30" s="7">
        <v>0</v>
      </c>
      <c r="C30" s="7">
        <v>0.9460697480352136</v>
      </c>
      <c r="D30" s="7">
        <v>0</v>
      </c>
      <c r="E30" s="7">
        <v>0</v>
      </c>
      <c r="F30" s="7">
        <v>0</v>
      </c>
      <c r="G30" s="7">
        <v>0</v>
      </c>
      <c r="H30" s="7">
        <v>0</v>
      </c>
      <c r="I30" s="7">
        <v>0</v>
      </c>
      <c r="J30" s="7">
        <v>3.5524571440319577E-2</v>
      </c>
      <c r="K30" s="7">
        <v>1.628477223089668E-2</v>
      </c>
      <c r="L30" s="7">
        <v>2.1209082935701269E-3</v>
      </c>
      <c r="M30" s="7">
        <v>0</v>
      </c>
      <c r="N30" s="7">
        <v>1</v>
      </c>
    </row>
    <row r="31" spans="1:14" x14ac:dyDescent="0.3">
      <c r="A31" s="4" t="s">
        <v>146</v>
      </c>
      <c r="B31" s="7">
        <v>2.2453500922357528E-2</v>
      </c>
      <c r="C31" s="7">
        <v>0</v>
      </c>
      <c r="D31" s="7">
        <v>0</v>
      </c>
      <c r="E31" s="7">
        <v>0</v>
      </c>
      <c r="F31" s="7">
        <v>4.7418445356669824E-3</v>
      </c>
      <c r="G31" s="7">
        <v>0.46435693591932287</v>
      </c>
      <c r="H31" s="7">
        <v>0</v>
      </c>
      <c r="I31" s="7">
        <v>1.0362694300518135E-2</v>
      </c>
      <c r="J31" s="7">
        <v>0.49634495274599438</v>
      </c>
      <c r="K31" s="7">
        <v>1.1480884626078949E-3</v>
      </c>
      <c r="L31" s="7">
        <v>0</v>
      </c>
      <c r="M31" s="7">
        <v>5.9198311353219582E-4</v>
      </c>
      <c r="N31" s="7">
        <v>1</v>
      </c>
    </row>
    <row r="32" spans="1:14" x14ac:dyDescent="0.3">
      <c r="A32" s="4" t="s">
        <v>265</v>
      </c>
      <c r="B32" s="7">
        <v>0.99314139114831645</v>
      </c>
      <c r="C32" s="7">
        <v>0</v>
      </c>
      <c r="D32" s="7">
        <v>0</v>
      </c>
      <c r="E32" s="7">
        <v>0</v>
      </c>
      <c r="F32" s="7">
        <v>0</v>
      </c>
      <c r="G32" s="7">
        <v>0</v>
      </c>
      <c r="H32" s="7">
        <v>0</v>
      </c>
      <c r="I32" s="7">
        <v>0</v>
      </c>
      <c r="J32" s="7">
        <v>3.477500055610342E-3</v>
      </c>
      <c r="K32" s="7">
        <v>1.7202132471249452E-3</v>
      </c>
      <c r="L32" s="7">
        <v>0</v>
      </c>
      <c r="M32" s="7">
        <v>1.6608955489482232E-3</v>
      </c>
      <c r="N32" s="7">
        <v>1</v>
      </c>
    </row>
    <row r="33" spans="1:14" x14ac:dyDescent="0.3">
      <c r="A33" s="4" t="s">
        <v>148</v>
      </c>
      <c r="B33" s="7">
        <v>0</v>
      </c>
      <c r="C33" s="7">
        <v>1</v>
      </c>
      <c r="D33" s="7">
        <v>0</v>
      </c>
      <c r="E33" s="7">
        <v>0</v>
      </c>
      <c r="F33" s="7">
        <v>0</v>
      </c>
      <c r="G33" s="7">
        <v>0</v>
      </c>
      <c r="H33" s="7">
        <v>0</v>
      </c>
      <c r="I33" s="7">
        <v>0</v>
      </c>
      <c r="J33" s="7">
        <v>0</v>
      </c>
      <c r="K33" s="7">
        <v>0</v>
      </c>
      <c r="L33" s="7">
        <v>0</v>
      </c>
      <c r="M33" s="7">
        <v>0</v>
      </c>
      <c r="N33" s="7">
        <v>1</v>
      </c>
    </row>
    <row r="34" spans="1:14" x14ac:dyDescent="0.3">
      <c r="A34" s="4" t="s">
        <v>149</v>
      </c>
      <c r="B34" s="7">
        <v>8.6619263089851323E-2</v>
      </c>
      <c r="C34" s="7">
        <v>0</v>
      </c>
      <c r="D34" s="7">
        <v>0</v>
      </c>
      <c r="E34" s="7">
        <v>0.50468648998060761</v>
      </c>
      <c r="F34" s="7">
        <v>5.1389786683904329E-2</v>
      </c>
      <c r="G34" s="7">
        <v>3.8623141564318036E-2</v>
      </c>
      <c r="H34" s="7">
        <v>0</v>
      </c>
      <c r="I34" s="7">
        <v>0</v>
      </c>
      <c r="J34" s="7">
        <v>0.1971557853910795</v>
      </c>
      <c r="K34" s="7">
        <v>5.9469941822882996E-2</v>
      </c>
      <c r="L34" s="7">
        <v>0</v>
      </c>
      <c r="M34" s="7">
        <v>6.2055591467356175E-2</v>
      </c>
      <c r="N34" s="7">
        <v>1</v>
      </c>
    </row>
    <row r="35" spans="1:14" x14ac:dyDescent="0.3">
      <c r="A35" s="4" t="s">
        <v>214</v>
      </c>
      <c r="B35" s="7">
        <v>0.12716532251151696</v>
      </c>
      <c r="C35" s="7">
        <v>0</v>
      </c>
      <c r="D35" s="7">
        <v>0</v>
      </c>
      <c r="E35" s="7">
        <v>0</v>
      </c>
      <c r="F35" s="7">
        <v>0.21227446725657648</v>
      </c>
      <c r="G35" s="7">
        <v>0.20841221519870884</v>
      </c>
      <c r="H35" s="7">
        <v>0</v>
      </c>
      <c r="I35" s="7">
        <v>0.28965910788590071</v>
      </c>
      <c r="J35" s="7">
        <v>0.10597069390734024</v>
      </c>
      <c r="K35" s="7">
        <v>5.6518193239956799E-2</v>
      </c>
      <c r="L35" s="7">
        <v>0</v>
      </c>
      <c r="M35" s="7">
        <v>0</v>
      </c>
      <c r="N35" s="7">
        <v>1</v>
      </c>
    </row>
    <row r="36" spans="1:14" x14ac:dyDescent="0.3">
      <c r="A36" s="4" t="s">
        <v>150</v>
      </c>
      <c r="B36" s="7">
        <v>3.4935740880315974E-4</v>
      </c>
      <c r="C36" s="7">
        <v>5.240361132047396E-4</v>
      </c>
      <c r="D36" s="7">
        <v>0</v>
      </c>
      <c r="E36" s="7">
        <v>0</v>
      </c>
      <c r="F36" s="7">
        <v>0</v>
      </c>
      <c r="G36" s="7">
        <v>0.58647728044665992</v>
      </c>
      <c r="H36" s="7">
        <v>0</v>
      </c>
      <c r="I36" s="7">
        <v>0.40199392506283582</v>
      </c>
      <c r="J36" s="7">
        <v>8.2972384590750438E-3</v>
      </c>
      <c r="K36" s="7">
        <v>1.3974296352126389E-3</v>
      </c>
      <c r="L36" s="7">
        <v>0</v>
      </c>
      <c r="M36" s="7">
        <v>9.6073287420868933E-4</v>
      </c>
      <c r="N36" s="7">
        <v>1</v>
      </c>
    </row>
    <row r="37" spans="1:14" x14ac:dyDescent="0.3">
      <c r="A37" s="4" t="s">
        <v>151</v>
      </c>
      <c r="B37" s="7">
        <v>0</v>
      </c>
      <c r="C37" s="7">
        <v>0.55734369175465548</v>
      </c>
      <c r="D37" s="7">
        <v>0</v>
      </c>
      <c r="E37" s="7">
        <v>0</v>
      </c>
      <c r="F37" s="7">
        <v>8.9037469341431391E-4</v>
      </c>
      <c r="G37" s="7">
        <v>0</v>
      </c>
      <c r="H37" s="7">
        <v>0</v>
      </c>
      <c r="I37" s="7">
        <v>0</v>
      </c>
      <c r="J37" s="7">
        <v>0.35957603918598385</v>
      </c>
      <c r="K37" s="7">
        <v>8.218989436594637E-2</v>
      </c>
      <c r="L37" s="7">
        <v>0</v>
      </c>
      <c r="M37" s="7">
        <v>0</v>
      </c>
      <c r="N37" s="7">
        <v>1</v>
      </c>
    </row>
    <row r="38" spans="1:14" x14ac:dyDescent="0.3">
      <c r="A38" s="4" t="s">
        <v>152</v>
      </c>
      <c r="B38" s="7">
        <v>0</v>
      </c>
      <c r="C38" s="7">
        <v>0</v>
      </c>
      <c r="D38" s="7">
        <v>0</v>
      </c>
      <c r="E38" s="7">
        <v>0.79230769230769227</v>
      </c>
      <c r="F38" s="7">
        <v>6.0743145874756019E-4</v>
      </c>
      <c r="G38" s="7">
        <v>0</v>
      </c>
      <c r="H38" s="7">
        <v>0</v>
      </c>
      <c r="I38" s="7">
        <v>0.20078984330822131</v>
      </c>
      <c r="J38" s="7">
        <v>4.5584721183488082E-3</v>
      </c>
      <c r="K38" s="7">
        <v>8.6828040349501109E-4</v>
      </c>
      <c r="L38" s="7">
        <v>0</v>
      </c>
      <c r="M38" s="7">
        <v>8.6828040349501109E-4</v>
      </c>
      <c r="N38" s="7">
        <v>1</v>
      </c>
    </row>
    <row r="39" spans="1:14" x14ac:dyDescent="0.3">
      <c r="A39" s="4" t="s">
        <v>208</v>
      </c>
      <c r="B39" s="7">
        <v>0.18188400678157671</v>
      </c>
      <c r="C39" s="7">
        <v>0.16872805650014777</v>
      </c>
      <c r="D39" s="7">
        <v>6.7728480348692565E-3</v>
      </c>
      <c r="E39" s="7">
        <v>4.6189544744440439E-2</v>
      </c>
      <c r="F39" s="7">
        <v>3.2204775685059422E-3</v>
      </c>
      <c r="G39" s="7">
        <v>0.55536338922937512</v>
      </c>
      <c r="H39" s="7">
        <v>0</v>
      </c>
      <c r="I39" s="7">
        <v>0</v>
      </c>
      <c r="J39" s="7">
        <v>2.0665255462124828E-2</v>
      </c>
      <c r="K39" s="7">
        <v>1.7176421678959899E-2</v>
      </c>
      <c r="L39" s="7">
        <v>0</v>
      </c>
      <c r="M39" s="7">
        <v>0</v>
      </c>
      <c r="N39" s="7">
        <v>1</v>
      </c>
    </row>
    <row r="40" spans="1:14" x14ac:dyDescent="0.3">
      <c r="A40" s="4" t="s">
        <v>153</v>
      </c>
      <c r="B40" s="7">
        <v>3.6900369003690037E-2</v>
      </c>
      <c r="C40" s="7">
        <v>3.2800328003280033E-2</v>
      </c>
      <c r="D40" s="7">
        <v>0</v>
      </c>
      <c r="E40" s="7">
        <v>0.24600246002460024</v>
      </c>
      <c r="F40" s="7">
        <v>0.13899138991389914</v>
      </c>
      <c r="G40" s="7">
        <v>0</v>
      </c>
      <c r="H40" s="7">
        <v>0</v>
      </c>
      <c r="I40" s="7">
        <v>0.25010250102501025</v>
      </c>
      <c r="J40" s="7">
        <v>0</v>
      </c>
      <c r="K40" s="7">
        <v>0.13120131201312013</v>
      </c>
      <c r="L40" s="7">
        <v>0</v>
      </c>
      <c r="M40" s="7">
        <v>0.16400164001640016</v>
      </c>
      <c r="N40" s="7">
        <v>1</v>
      </c>
    </row>
    <row r="41" spans="1:14" x14ac:dyDescent="0.3">
      <c r="A41" s="4" t="s">
        <v>154</v>
      </c>
      <c r="B41" s="7">
        <v>0</v>
      </c>
      <c r="C41" s="7">
        <v>0</v>
      </c>
      <c r="D41" s="7">
        <v>0</v>
      </c>
      <c r="E41" s="7">
        <v>0</v>
      </c>
      <c r="F41" s="7">
        <v>0</v>
      </c>
      <c r="G41" s="7">
        <v>0</v>
      </c>
      <c r="H41" s="7">
        <v>0</v>
      </c>
      <c r="I41" s="7">
        <v>2.7777777777777779E-3</v>
      </c>
      <c r="J41" s="7">
        <v>0.96388888888888891</v>
      </c>
      <c r="K41" s="7">
        <v>1.1111111111111112E-2</v>
      </c>
      <c r="L41" s="7">
        <v>0</v>
      </c>
      <c r="M41" s="7">
        <v>2.2222222222222223E-2</v>
      </c>
      <c r="N41" s="7">
        <v>1</v>
      </c>
    </row>
    <row r="42" spans="1:14" x14ac:dyDescent="0.3">
      <c r="A42" s="4" t="s">
        <v>155</v>
      </c>
      <c r="B42" s="7">
        <v>0.45822936747255155</v>
      </c>
      <c r="C42" s="7">
        <v>0</v>
      </c>
      <c r="D42" s="7">
        <v>0</v>
      </c>
      <c r="E42" s="7">
        <v>0</v>
      </c>
      <c r="F42" s="7">
        <v>7.9145964134381519E-5</v>
      </c>
      <c r="G42" s="7">
        <v>0.45058753921620809</v>
      </c>
      <c r="H42" s="7">
        <v>0</v>
      </c>
      <c r="I42" s="7">
        <v>0</v>
      </c>
      <c r="J42" s="7">
        <v>7.5105045825204678E-2</v>
      </c>
      <c r="K42" s="7">
        <v>1.5998901521901292E-2</v>
      </c>
      <c r="L42" s="7">
        <v>0</v>
      </c>
      <c r="M42" s="7">
        <v>0</v>
      </c>
      <c r="N42" s="7">
        <v>1</v>
      </c>
    </row>
    <row r="43" spans="1:14" x14ac:dyDescent="0.3">
      <c r="A43" s="4" t="s">
        <v>222</v>
      </c>
      <c r="B43" s="7">
        <v>7.7293421646759716E-2</v>
      </c>
      <c r="C43" s="7">
        <v>0</v>
      </c>
      <c r="D43" s="7">
        <v>0</v>
      </c>
      <c r="E43" s="7">
        <v>0</v>
      </c>
      <c r="F43" s="7">
        <v>1.0094880371353547E-3</v>
      </c>
      <c r="G43" s="7">
        <v>0.83606316921722978</v>
      </c>
      <c r="H43" s="7">
        <v>0</v>
      </c>
      <c r="I43" s="7">
        <v>6.3991763037782465E-2</v>
      </c>
      <c r="J43" s="7">
        <v>2.0491744343559552E-2</v>
      </c>
      <c r="K43" s="7">
        <v>1.150413717533168E-3</v>
      </c>
      <c r="L43" s="7">
        <v>0</v>
      </c>
      <c r="M43" s="7">
        <v>0</v>
      </c>
      <c r="N43" s="7">
        <v>1</v>
      </c>
    </row>
    <row r="44" spans="1:14" x14ac:dyDescent="0.3">
      <c r="A44" s="4" t="s">
        <v>157</v>
      </c>
      <c r="B44" s="7">
        <v>0</v>
      </c>
      <c r="C44" s="7">
        <v>6.0426162524557868E-2</v>
      </c>
      <c r="D44" s="7">
        <v>0</v>
      </c>
      <c r="E44" s="7">
        <v>0.93266468244426282</v>
      </c>
      <c r="F44" s="7">
        <v>6.0381633296463131E-4</v>
      </c>
      <c r="G44" s="7">
        <v>0</v>
      </c>
      <c r="H44" s="7">
        <v>0</v>
      </c>
      <c r="I44" s="7">
        <v>0</v>
      </c>
      <c r="J44" s="7">
        <v>4.2035591321431557E-3</v>
      </c>
      <c r="K44" s="7">
        <v>8.4071182642863121E-4</v>
      </c>
      <c r="L44" s="7">
        <v>0</v>
      </c>
      <c r="M44" s="7">
        <v>1.2610677396429468E-3</v>
      </c>
      <c r="N44" s="7">
        <v>1</v>
      </c>
    </row>
    <row r="45" spans="1:14" x14ac:dyDescent="0.3">
      <c r="A45" s="4" t="s">
        <v>158</v>
      </c>
      <c r="B45" s="7">
        <v>0.9015828240087761</v>
      </c>
      <c r="C45" s="7">
        <v>0</v>
      </c>
      <c r="D45" s="7">
        <v>0</v>
      </c>
      <c r="E45" s="7">
        <v>0</v>
      </c>
      <c r="F45" s="7">
        <v>0</v>
      </c>
      <c r="G45" s="7">
        <v>0</v>
      </c>
      <c r="H45" s="7">
        <v>0</v>
      </c>
      <c r="I45" s="7">
        <v>0</v>
      </c>
      <c r="J45" s="7">
        <v>9.8165202454590983E-2</v>
      </c>
      <c r="K45" s="7">
        <v>1.6798235775530501E-4</v>
      </c>
      <c r="L45" s="7">
        <v>0</v>
      </c>
      <c r="M45" s="7">
        <v>8.3991178877652507E-5</v>
      </c>
      <c r="N45" s="7">
        <v>1</v>
      </c>
    </row>
    <row r="46" spans="1:14" x14ac:dyDescent="0.3">
      <c r="A46" s="4" t="s">
        <v>159</v>
      </c>
      <c r="B46" s="7">
        <v>0.15848670756646216</v>
      </c>
      <c r="C46" s="7">
        <v>0.53680981595092025</v>
      </c>
      <c r="D46" s="7">
        <v>0.12269938650306748</v>
      </c>
      <c r="E46" s="7">
        <v>0</v>
      </c>
      <c r="F46" s="7">
        <v>0</v>
      </c>
      <c r="G46" s="7">
        <v>0</v>
      </c>
      <c r="H46" s="7">
        <v>0</v>
      </c>
      <c r="I46" s="7">
        <v>1.0224948875255625E-3</v>
      </c>
      <c r="J46" s="7">
        <v>0.14008179959100203</v>
      </c>
      <c r="K46" s="7">
        <v>1.6359918200408999E-2</v>
      </c>
      <c r="L46" s="7">
        <v>0</v>
      </c>
      <c r="M46" s="7">
        <v>2.4539877300613498E-2</v>
      </c>
      <c r="N46" s="7">
        <v>1</v>
      </c>
    </row>
    <row r="47" spans="1:14" x14ac:dyDescent="0.3">
      <c r="A47" s="4" t="s">
        <v>161</v>
      </c>
      <c r="B47" s="7">
        <v>0</v>
      </c>
      <c r="C47" s="7">
        <v>0</v>
      </c>
      <c r="D47" s="7">
        <v>0</v>
      </c>
      <c r="E47" s="7">
        <v>0</v>
      </c>
      <c r="F47" s="7">
        <v>2.3613824698511084E-2</v>
      </c>
      <c r="G47" s="7">
        <v>0</v>
      </c>
      <c r="H47" s="7">
        <v>0</v>
      </c>
      <c r="I47" s="7">
        <v>3.1496328235531904E-2</v>
      </c>
      <c r="J47" s="7">
        <v>0.5921309708279997</v>
      </c>
      <c r="K47" s="7">
        <v>0.10078825035370208</v>
      </c>
      <c r="L47" s="7">
        <v>0</v>
      </c>
      <c r="M47" s="7">
        <v>0.25197062588425523</v>
      </c>
      <c r="N47" s="7">
        <v>1</v>
      </c>
    </row>
    <row r="48" spans="1:14" x14ac:dyDescent="0.3">
      <c r="A48" s="4" t="s">
        <v>163</v>
      </c>
      <c r="B48" s="7">
        <v>0.22685994902942391</v>
      </c>
      <c r="C48" s="7">
        <v>3.7809991504903988E-2</v>
      </c>
      <c r="D48" s="7">
        <v>0</v>
      </c>
      <c r="E48" s="7">
        <v>0.22821030586888477</v>
      </c>
      <c r="F48" s="7">
        <v>3.2026966251300385E-4</v>
      </c>
      <c r="G48" s="7">
        <v>6.3466771454660259E-2</v>
      </c>
      <c r="H48" s="7">
        <v>0</v>
      </c>
      <c r="I48" s="7">
        <v>0.12194778468793015</v>
      </c>
      <c r="J48" s="7">
        <v>0.23496209006618907</v>
      </c>
      <c r="K48" s="7">
        <v>4.3211418862747417E-2</v>
      </c>
      <c r="L48" s="7">
        <v>0</v>
      </c>
      <c r="M48" s="7">
        <v>4.3211418862747417E-2</v>
      </c>
      <c r="N48" s="7">
        <v>1</v>
      </c>
    </row>
    <row r="49" spans="1:14" x14ac:dyDescent="0.3">
      <c r="A49" s="4" t="s">
        <v>164</v>
      </c>
      <c r="B49" s="7">
        <v>6.6943548827804802E-2</v>
      </c>
      <c r="C49" s="7">
        <v>0</v>
      </c>
      <c r="D49" s="7">
        <v>0</v>
      </c>
      <c r="E49" s="7">
        <v>0</v>
      </c>
      <c r="F49" s="7">
        <v>2.7979671020274332E-2</v>
      </c>
      <c r="G49" s="7">
        <v>0</v>
      </c>
      <c r="H49" s="7">
        <v>0</v>
      </c>
      <c r="I49" s="7">
        <v>1.3388709765560959E-2</v>
      </c>
      <c r="J49" s="7">
        <v>0.84884419913656484</v>
      </c>
      <c r="K49" s="7">
        <v>2.1421935624897536E-2</v>
      </c>
      <c r="L49" s="7">
        <v>0</v>
      </c>
      <c r="M49" s="7">
        <v>2.1421935624897536E-2</v>
      </c>
      <c r="N49" s="7">
        <v>1</v>
      </c>
    </row>
    <row r="50" spans="1:14" x14ac:dyDescent="0.3">
      <c r="A50" s="4" t="s">
        <v>165</v>
      </c>
      <c r="B50" s="7">
        <v>0</v>
      </c>
      <c r="C50" s="7">
        <v>0.90433164917735454</v>
      </c>
      <c r="D50" s="7">
        <v>0</v>
      </c>
      <c r="E50" s="7">
        <v>0</v>
      </c>
      <c r="F50" s="7">
        <v>0</v>
      </c>
      <c r="G50" s="7">
        <v>0</v>
      </c>
      <c r="H50" s="7">
        <v>0</v>
      </c>
      <c r="I50" s="7">
        <v>0</v>
      </c>
      <c r="J50" s="7">
        <v>6.3778900548430287E-2</v>
      </c>
      <c r="K50" s="7">
        <v>1.5944725137107572E-2</v>
      </c>
      <c r="L50" s="7">
        <v>0</v>
      </c>
      <c r="M50" s="7">
        <v>1.5944725137107572E-2</v>
      </c>
      <c r="N50" s="7">
        <v>1</v>
      </c>
    </row>
    <row r="51" spans="1:14" x14ac:dyDescent="0.3">
      <c r="A51" s="4" t="s">
        <v>167</v>
      </c>
      <c r="B51" s="7">
        <v>0.70249647846754804</v>
      </c>
      <c r="C51" s="7">
        <v>0</v>
      </c>
      <c r="D51" s="7">
        <v>0</v>
      </c>
      <c r="E51" s="7">
        <v>0</v>
      </c>
      <c r="F51" s="7">
        <v>0</v>
      </c>
      <c r="G51" s="7">
        <v>0.23255048149290675</v>
      </c>
      <c r="H51" s="7">
        <v>0</v>
      </c>
      <c r="I51" s="7">
        <v>0</v>
      </c>
      <c r="J51" s="7">
        <v>6.4614080926488238E-2</v>
      </c>
      <c r="K51" s="7">
        <v>1.6947955652849375E-4</v>
      </c>
      <c r="L51" s="7">
        <v>0</v>
      </c>
      <c r="M51" s="7">
        <v>1.6947955652849375E-4</v>
      </c>
      <c r="N51" s="7">
        <v>1</v>
      </c>
    </row>
    <row r="52" spans="1:14" x14ac:dyDescent="0.3">
      <c r="A52" s="4" t="s">
        <v>169</v>
      </c>
      <c r="B52" s="7">
        <v>0</v>
      </c>
      <c r="C52" s="7">
        <v>0</v>
      </c>
      <c r="D52" s="7">
        <v>0</v>
      </c>
      <c r="E52" s="7">
        <v>0</v>
      </c>
      <c r="F52" s="7">
        <v>0</v>
      </c>
      <c r="G52" s="7">
        <v>0</v>
      </c>
      <c r="H52" s="7">
        <v>0</v>
      </c>
      <c r="I52" s="7">
        <v>0</v>
      </c>
      <c r="J52" s="7">
        <v>0.3</v>
      </c>
      <c r="K52" s="7">
        <v>0.2</v>
      </c>
      <c r="L52" s="7">
        <v>0</v>
      </c>
      <c r="M52" s="7">
        <v>0.5</v>
      </c>
      <c r="N52" s="7">
        <v>1</v>
      </c>
    </row>
    <row r="53" spans="1:14" x14ac:dyDescent="0.3">
      <c r="A53" s="4" t="s">
        <v>292</v>
      </c>
      <c r="B53" s="7">
        <v>4.6911649726348714E-3</v>
      </c>
      <c r="C53" s="7">
        <v>0</v>
      </c>
      <c r="D53" s="7">
        <v>0</v>
      </c>
      <c r="E53" s="7">
        <v>0</v>
      </c>
      <c r="F53" s="7">
        <v>2.9319781078967944E-3</v>
      </c>
      <c r="G53" s="7">
        <v>0</v>
      </c>
      <c r="H53" s="7">
        <v>0</v>
      </c>
      <c r="I53" s="7">
        <v>1.3682564503518374E-2</v>
      </c>
      <c r="J53" s="7">
        <v>0.83170445660672399</v>
      </c>
      <c r="K53" s="7">
        <v>7.3494917904612975E-2</v>
      </c>
      <c r="L53" s="7">
        <v>0</v>
      </c>
      <c r="M53" s="7">
        <v>7.3494917904612975E-2</v>
      </c>
      <c r="N53" s="7">
        <v>1</v>
      </c>
    </row>
    <row r="54" spans="1:14" x14ac:dyDescent="0.3">
      <c r="A54" s="4" t="s">
        <v>314</v>
      </c>
      <c r="B54" s="7">
        <v>0</v>
      </c>
      <c r="C54" s="7">
        <v>0</v>
      </c>
      <c r="D54" s="7">
        <v>0</v>
      </c>
      <c r="E54" s="7">
        <v>0</v>
      </c>
      <c r="F54" s="7">
        <v>0.24022346368715083</v>
      </c>
      <c r="G54" s="7">
        <v>0</v>
      </c>
      <c r="H54" s="7">
        <v>0</v>
      </c>
      <c r="I54" s="7">
        <v>0.64059590316573556</v>
      </c>
      <c r="J54" s="7">
        <v>0</v>
      </c>
      <c r="K54" s="7">
        <v>0.11918063314711359</v>
      </c>
      <c r="L54" s="7">
        <v>0</v>
      </c>
      <c r="M54" s="7">
        <v>0</v>
      </c>
      <c r="N54" s="7">
        <v>1</v>
      </c>
    </row>
    <row r="55" spans="1:14" x14ac:dyDescent="0.3">
      <c r="A55" s="4" t="s">
        <v>170</v>
      </c>
      <c r="B55" s="7">
        <v>0</v>
      </c>
      <c r="C55" s="7">
        <v>0</v>
      </c>
      <c r="D55" s="7">
        <v>0</v>
      </c>
      <c r="E55" s="7">
        <v>0</v>
      </c>
      <c r="F55" s="7">
        <v>0.17613636363636365</v>
      </c>
      <c r="G55" s="7">
        <v>0</v>
      </c>
      <c r="H55" s="7">
        <v>0</v>
      </c>
      <c r="I55" s="7">
        <v>7.575757575757576E-2</v>
      </c>
      <c r="J55" s="7">
        <v>0.52083333333333337</v>
      </c>
      <c r="K55" s="7">
        <v>0.15151515151515152</v>
      </c>
      <c r="L55" s="7">
        <v>0</v>
      </c>
      <c r="M55" s="7">
        <v>7.575757575757576E-2</v>
      </c>
      <c r="N55" s="7">
        <v>1</v>
      </c>
    </row>
    <row r="56" spans="1:14" x14ac:dyDescent="0.3">
      <c r="A56" s="4" t="s">
        <v>171</v>
      </c>
      <c r="B56" s="7">
        <v>0</v>
      </c>
      <c r="C56" s="7">
        <v>0.33206778868669506</v>
      </c>
      <c r="D56" s="7">
        <v>0.33082424498231378</v>
      </c>
      <c r="E56" s="7">
        <v>0</v>
      </c>
      <c r="F56" s="7">
        <v>0</v>
      </c>
      <c r="G56" s="7">
        <v>0</v>
      </c>
      <c r="H56" s="7">
        <v>8.6678527556810783E-2</v>
      </c>
      <c r="I56" s="7">
        <v>0</v>
      </c>
      <c r="J56" s="7">
        <v>0.17217026543225966</v>
      </c>
      <c r="K56" s="7">
        <v>3.130383749683649E-2</v>
      </c>
      <c r="L56" s="7">
        <v>0</v>
      </c>
      <c r="M56" s="7">
        <v>4.6955335845084219E-2</v>
      </c>
      <c r="N56" s="7">
        <v>1</v>
      </c>
    </row>
    <row r="57" spans="1:14" x14ac:dyDescent="0.3">
      <c r="A57" s="4" t="s">
        <v>172</v>
      </c>
      <c r="B57" s="7">
        <v>0.95978712233306285</v>
      </c>
      <c r="C57" s="7">
        <v>0</v>
      </c>
      <c r="D57" s="7">
        <v>0</v>
      </c>
      <c r="E57" s="7">
        <v>0</v>
      </c>
      <c r="F57" s="7">
        <v>0</v>
      </c>
      <c r="G57" s="7">
        <v>0</v>
      </c>
      <c r="H57" s="7">
        <v>0</v>
      </c>
      <c r="I57" s="7">
        <v>0</v>
      </c>
      <c r="J57" s="7">
        <v>3.3762176094284349E-2</v>
      </c>
      <c r="K57" s="7">
        <v>1.677014707418984E-4</v>
      </c>
      <c r="L57" s="7">
        <v>2.5929227399324291E-4</v>
      </c>
      <c r="M57" s="7">
        <v>6.0237078279176508E-3</v>
      </c>
      <c r="N57" s="7">
        <v>1</v>
      </c>
    </row>
    <row r="58" spans="1:14" x14ac:dyDescent="0.3">
      <c r="A58" s="4" t="s">
        <v>207</v>
      </c>
      <c r="B58" s="7">
        <v>8.4075321862591743E-2</v>
      </c>
      <c r="C58" s="7">
        <v>0</v>
      </c>
      <c r="D58" s="7">
        <v>0</v>
      </c>
      <c r="E58" s="7">
        <v>0</v>
      </c>
      <c r="F58" s="7">
        <v>1.064853808205992E-2</v>
      </c>
      <c r="G58" s="7">
        <v>0.82706653832270483</v>
      </c>
      <c r="H58" s="7">
        <v>0</v>
      </c>
      <c r="I58" s="7">
        <v>1.2122488268559739E-2</v>
      </c>
      <c r="J58" s="7">
        <v>4.7316809048249309E-2</v>
      </c>
      <c r="K58" s="7">
        <v>1.2513536277222957E-2</v>
      </c>
      <c r="L58" s="7">
        <v>0</v>
      </c>
      <c r="M58" s="7">
        <v>6.2567681386114784E-3</v>
      </c>
      <c r="N58" s="7">
        <v>1</v>
      </c>
    </row>
    <row r="59" spans="1:14" x14ac:dyDescent="0.3">
      <c r="A59" s="4" t="s">
        <v>174</v>
      </c>
      <c r="B59" s="7">
        <v>0</v>
      </c>
      <c r="C59" s="7">
        <v>0.23837292591874742</v>
      </c>
      <c r="D59" s="7">
        <v>0</v>
      </c>
      <c r="E59" s="7">
        <v>0</v>
      </c>
      <c r="F59" s="7">
        <v>2.2980272527324361E-2</v>
      </c>
      <c r="G59" s="7">
        <v>5.4985800601683704E-2</v>
      </c>
      <c r="H59" s="7">
        <v>0</v>
      </c>
      <c r="I59" s="7">
        <v>0</v>
      </c>
      <c r="J59" s="7">
        <v>0.67632956087202001</v>
      </c>
      <c r="K59" s="7">
        <v>2.9325760320897975E-3</v>
      </c>
      <c r="L59" s="7">
        <v>0</v>
      </c>
      <c r="M59" s="7">
        <v>4.3988640481346965E-3</v>
      </c>
      <c r="N59" s="7">
        <v>1</v>
      </c>
    </row>
    <row r="60" spans="1:14" x14ac:dyDescent="0.3">
      <c r="A60" s="4" t="s">
        <v>175</v>
      </c>
      <c r="B60" s="7">
        <v>0</v>
      </c>
      <c r="C60" s="7">
        <v>0</v>
      </c>
      <c r="D60" s="7">
        <v>0</v>
      </c>
      <c r="E60" s="7">
        <v>0</v>
      </c>
      <c r="F60" s="7">
        <v>1</v>
      </c>
      <c r="G60" s="7">
        <v>0</v>
      </c>
      <c r="H60" s="7">
        <v>0</v>
      </c>
      <c r="I60" s="7">
        <v>0</v>
      </c>
      <c r="J60" s="7">
        <v>0</v>
      </c>
      <c r="K60" s="7">
        <v>0</v>
      </c>
      <c r="L60" s="7">
        <v>0</v>
      </c>
      <c r="M60" s="7">
        <v>0</v>
      </c>
      <c r="N60" s="7">
        <v>1</v>
      </c>
    </row>
    <row r="61" spans="1:14" x14ac:dyDescent="0.3">
      <c r="A61" s="4" t="s">
        <v>176</v>
      </c>
      <c r="B61" s="7">
        <v>0.2186278664594811</v>
      </c>
      <c r="C61" s="7">
        <v>0</v>
      </c>
      <c r="D61" s="7">
        <v>2.2485728293294999E-2</v>
      </c>
      <c r="E61" s="7">
        <v>0</v>
      </c>
      <c r="F61" s="7">
        <v>0</v>
      </c>
      <c r="G61" s="7">
        <v>0</v>
      </c>
      <c r="H61" s="7">
        <v>0</v>
      </c>
      <c r="I61" s="7">
        <v>0</v>
      </c>
      <c r="J61" s="7">
        <v>0.59517656476349545</v>
      </c>
      <c r="K61" s="7">
        <v>0.14849776610743182</v>
      </c>
      <c r="L61" s="7">
        <v>0</v>
      </c>
      <c r="M61" s="7">
        <v>1.521207437629664E-2</v>
      </c>
      <c r="N61" s="7">
        <v>1</v>
      </c>
    </row>
    <row r="62" spans="1:14" x14ac:dyDescent="0.3">
      <c r="A62" s="4" t="s">
        <v>295</v>
      </c>
      <c r="B62" s="7">
        <v>0</v>
      </c>
      <c r="C62" s="7">
        <v>0</v>
      </c>
      <c r="D62" s="7">
        <v>0</v>
      </c>
      <c r="E62" s="7">
        <v>0</v>
      </c>
      <c r="F62" s="7">
        <v>0.23447204968944099</v>
      </c>
      <c r="G62" s="7">
        <v>0</v>
      </c>
      <c r="H62" s="7">
        <v>0</v>
      </c>
      <c r="I62" s="7">
        <v>7.9192546583850928E-2</v>
      </c>
      <c r="J62" s="7">
        <v>0.2639751552795031</v>
      </c>
      <c r="K62" s="7">
        <v>0.21118012422360249</v>
      </c>
      <c r="L62" s="7">
        <v>0</v>
      </c>
      <c r="M62" s="7">
        <v>0.21118012422360249</v>
      </c>
      <c r="N62" s="7">
        <v>1</v>
      </c>
    </row>
    <row r="63" spans="1:14" x14ac:dyDescent="0.3">
      <c r="A63" s="4" t="s">
        <v>177</v>
      </c>
      <c r="B63" s="7">
        <v>0.94342021614748883</v>
      </c>
      <c r="C63" s="7">
        <v>0</v>
      </c>
      <c r="D63" s="7">
        <v>0</v>
      </c>
      <c r="E63" s="7">
        <v>0</v>
      </c>
      <c r="F63" s="7">
        <v>0</v>
      </c>
      <c r="G63" s="7">
        <v>0</v>
      </c>
      <c r="H63" s="7">
        <v>0</v>
      </c>
      <c r="I63" s="7">
        <v>0</v>
      </c>
      <c r="J63" s="7">
        <v>2.6064844246662427E-2</v>
      </c>
      <c r="K63" s="7">
        <v>1.0171646535282899E-2</v>
      </c>
      <c r="L63" s="7">
        <v>0</v>
      </c>
      <c r="M63" s="7">
        <v>2.0343293070565798E-2</v>
      </c>
      <c r="N63" s="7">
        <v>1</v>
      </c>
    </row>
    <row r="64" spans="1:14" x14ac:dyDescent="0.3">
      <c r="A64" s="4" t="s">
        <v>178</v>
      </c>
      <c r="B64" s="7">
        <v>0</v>
      </c>
      <c r="C64" s="7">
        <v>0.51708014916918243</v>
      </c>
      <c r="D64" s="7">
        <v>0.18601206567967912</v>
      </c>
      <c r="E64" s="7">
        <v>0</v>
      </c>
      <c r="F64" s="7">
        <v>0</v>
      </c>
      <c r="G64" s="7">
        <v>0</v>
      </c>
      <c r="H64" s="7">
        <v>0</v>
      </c>
      <c r="I64" s="7">
        <v>7.1548825724243367E-3</v>
      </c>
      <c r="J64" s="7">
        <v>0.11804762580321296</v>
      </c>
      <c r="K64" s="7">
        <v>5.7235092258500389E-2</v>
      </c>
      <c r="L64" s="7">
        <v>2.8617546129250195E-2</v>
      </c>
      <c r="M64" s="7">
        <v>8.5852638387750591E-2</v>
      </c>
      <c r="N64" s="7">
        <v>1</v>
      </c>
    </row>
    <row r="65" spans="1:14" x14ac:dyDescent="0.3">
      <c r="A65" s="4" t="s">
        <v>209</v>
      </c>
      <c r="B65" s="7">
        <v>0</v>
      </c>
      <c r="C65" s="7">
        <v>0</v>
      </c>
      <c r="D65" s="7">
        <v>0</v>
      </c>
      <c r="E65" s="7">
        <v>0</v>
      </c>
      <c r="F65" s="7">
        <v>5.1849291393017633E-3</v>
      </c>
      <c r="G65" s="7">
        <v>0</v>
      </c>
      <c r="H65" s="7">
        <v>0</v>
      </c>
      <c r="I65" s="7">
        <v>0.39923954372623577</v>
      </c>
      <c r="J65" s="7">
        <v>0.33944002765295539</v>
      </c>
      <c r="K65" s="7">
        <v>9.6785343933632903E-2</v>
      </c>
      <c r="L65" s="7">
        <v>0</v>
      </c>
      <c r="M65" s="7">
        <v>0.15935015554787418</v>
      </c>
      <c r="N65" s="7">
        <v>1</v>
      </c>
    </row>
    <row r="66" spans="1:14" x14ac:dyDescent="0.3">
      <c r="A66" s="4" t="s">
        <v>180</v>
      </c>
      <c r="B66" s="7">
        <v>0.93600000000000005</v>
      </c>
      <c r="C66" s="7">
        <v>0</v>
      </c>
      <c r="D66" s="7">
        <v>0</v>
      </c>
      <c r="E66" s="7">
        <v>0</v>
      </c>
      <c r="F66" s="7">
        <v>0</v>
      </c>
      <c r="G66" s="7">
        <v>0</v>
      </c>
      <c r="H66" s="7">
        <v>0</v>
      </c>
      <c r="I66" s="7">
        <v>0</v>
      </c>
      <c r="J66" s="7">
        <v>4.8000000000000001E-2</v>
      </c>
      <c r="K66" s="7">
        <v>1.6E-2</v>
      </c>
      <c r="L66" s="7">
        <v>0</v>
      </c>
      <c r="M66" s="7">
        <v>0</v>
      </c>
      <c r="N66" s="7">
        <v>1</v>
      </c>
    </row>
    <row r="67" spans="1:14" x14ac:dyDescent="0.3">
      <c r="A67" s="4" t="s">
        <v>181</v>
      </c>
      <c r="B67" s="7">
        <v>0.54744360049880969</v>
      </c>
      <c r="C67" s="7">
        <v>0</v>
      </c>
      <c r="D67" s="7">
        <v>0</v>
      </c>
      <c r="E67" s="7">
        <v>0</v>
      </c>
      <c r="F67" s="7">
        <v>0</v>
      </c>
      <c r="G67" s="7">
        <v>0.43985942636889241</v>
      </c>
      <c r="H67" s="7">
        <v>0</v>
      </c>
      <c r="I67" s="7">
        <v>0</v>
      </c>
      <c r="J67" s="7">
        <v>1.0883119827683935E-2</v>
      </c>
      <c r="K67" s="7">
        <v>1.8138533046139895E-3</v>
      </c>
      <c r="L67" s="7">
        <v>0</v>
      </c>
      <c r="M67" s="7">
        <v>0</v>
      </c>
      <c r="N67" s="7">
        <v>1</v>
      </c>
    </row>
    <row r="68" spans="1:14" x14ac:dyDescent="0.3">
      <c r="A68" s="4" t="s">
        <v>182</v>
      </c>
      <c r="B68" s="7">
        <v>0</v>
      </c>
      <c r="C68" s="7">
        <v>0</v>
      </c>
      <c r="D68" s="7">
        <v>0</v>
      </c>
      <c r="E68" s="7">
        <v>0</v>
      </c>
      <c r="F68" s="7">
        <v>4.3942992874109264E-2</v>
      </c>
      <c r="G68" s="7">
        <v>0</v>
      </c>
      <c r="H68" s="7">
        <v>0</v>
      </c>
      <c r="I68" s="7">
        <v>2.4940617577197149E-2</v>
      </c>
      <c r="J68" s="7">
        <v>0.62351543942992871</v>
      </c>
      <c r="K68" s="7">
        <v>6.6508313539192399E-2</v>
      </c>
      <c r="L68" s="7">
        <v>3.3254156769596199E-2</v>
      </c>
      <c r="M68" s="7">
        <v>0.20783847980997625</v>
      </c>
      <c r="N68" s="7">
        <v>1</v>
      </c>
    </row>
    <row r="69" spans="1:14" x14ac:dyDescent="0.3">
      <c r="A69" s="4" t="s">
        <v>183</v>
      </c>
      <c r="B69" s="7">
        <v>0</v>
      </c>
      <c r="C69" s="7">
        <v>0.90153195989710522</v>
      </c>
      <c r="D69" s="7">
        <v>0</v>
      </c>
      <c r="E69" s="7">
        <v>0</v>
      </c>
      <c r="F69" s="7">
        <v>1.3677832919944624E-4</v>
      </c>
      <c r="G69" s="7">
        <v>0</v>
      </c>
      <c r="H69" s="7">
        <v>0</v>
      </c>
      <c r="I69" s="7">
        <v>0</v>
      </c>
      <c r="J69" s="7">
        <v>7.3748233279914505E-2</v>
      </c>
      <c r="K69" s="7">
        <v>1.6388685662520566E-2</v>
      </c>
      <c r="L69" s="7">
        <v>0</v>
      </c>
      <c r="M69" s="7">
        <v>8.1943428312602831E-3</v>
      </c>
      <c r="N69" s="7">
        <v>1</v>
      </c>
    </row>
    <row r="70" spans="1:14" x14ac:dyDescent="0.3">
      <c r="A70" s="4" t="s">
        <v>184</v>
      </c>
      <c r="B70" s="7">
        <v>2.198204799413812E-2</v>
      </c>
      <c r="C70" s="7">
        <v>9.1591866642242164E-4</v>
      </c>
      <c r="D70" s="7">
        <v>0</v>
      </c>
      <c r="E70" s="7">
        <v>0</v>
      </c>
      <c r="F70" s="7">
        <v>9.433962264150943E-3</v>
      </c>
      <c r="G70" s="7">
        <v>0.28622458325700678</v>
      </c>
      <c r="H70" s="7">
        <v>0</v>
      </c>
      <c r="I70" s="7">
        <v>0.14425718996153142</v>
      </c>
      <c r="J70" s="7">
        <v>0.51520424986261215</v>
      </c>
      <c r="K70" s="7">
        <v>7.3273493313793731E-3</v>
      </c>
      <c r="L70" s="7">
        <v>0</v>
      </c>
      <c r="M70" s="7">
        <v>1.4654698662758746E-2</v>
      </c>
      <c r="N70" s="7">
        <v>1</v>
      </c>
    </row>
    <row r="71" spans="1:14" x14ac:dyDescent="0.3">
      <c r="A71" s="4" t="s">
        <v>185</v>
      </c>
      <c r="B71" s="7">
        <v>0</v>
      </c>
      <c r="C71" s="7">
        <v>0</v>
      </c>
      <c r="D71" s="7">
        <v>0</v>
      </c>
      <c r="E71" s="7">
        <v>0</v>
      </c>
      <c r="F71" s="7">
        <v>5.106382978723404E-2</v>
      </c>
      <c r="G71" s="7">
        <v>0</v>
      </c>
      <c r="H71" s="7">
        <v>0</v>
      </c>
      <c r="I71" s="7">
        <v>0.29280648429584599</v>
      </c>
      <c r="J71" s="7">
        <v>0.50212765957446803</v>
      </c>
      <c r="K71" s="7">
        <v>7.7001013171225943E-2</v>
      </c>
      <c r="L71" s="7">
        <v>0</v>
      </c>
      <c r="M71" s="7">
        <v>7.7001013171225943E-2</v>
      </c>
      <c r="N71" s="7">
        <v>1</v>
      </c>
    </row>
    <row r="72" spans="1:14" x14ac:dyDescent="0.3">
      <c r="A72" s="4" t="s">
        <v>186</v>
      </c>
      <c r="B72" s="7">
        <v>4.8605781529803022E-2</v>
      </c>
      <c r="C72" s="7">
        <v>0</v>
      </c>
      <c r="D72" s="7">
        <v>0</v>
      </c>
      <c r="E72" s="7">
        <v>4.860578152980302E-3</v>
      </c>
      <c r="F72" s="7">
        <v>0.34868252750063955</v>
      </c>
      <c r="G72" s="7">
        <v>0</v>
      </c>
      <c r="H72" s="7">
        <v>0</v>
      </c>
      <c r="I72" s="7">
        <v>0.13123561013046814</v>
      </c>
      <c r="J72" s="7">
        <v>0.38884625223842417</v>
      </c>
      <c r="K72" s="7">
        <v>7.7769250447684832E-2</v>
      </c>
      <c r="L72" s="7">
        <v>0</v>
      </c>
      <c r="M72" s="7">
        <v>0</v>
      </c>
      <c r="N72" s="7">
        <v>1</v>
      </c>
    </row>
    <row r="73" spans="1:14" x14ac:dyDescent="0.3">
      <c r="A73" s="4" t="s">
        <v>187</v>
      </c>
      <c r="B73" s="7">
        <v>1.0297757146605704E-3</v>
      </c>
      <c r="C73" s="7">
        <v>5.1488785733028522E-3</v>
      </c>
      <c r="D73" s="7">
        <v>6.928096925397422E-4</v>
      </c>
      <c r="E73" s="7">
        <v>0</v>
      </c>
      <c r="F73" s="7">
        <v>3.2563943314197689E-4</v>
      </c>
      <c r="G73" s="7">
        <v>0.96677628287778417</v>
      </c>
      <c r="H73" s="7">
        <v>0</v>
      </c>
      <c r="I73" s="7">
        <v>2.5465947554117498E-3</v>
      </c>
      <c r="J73" s="7">
        <v>1.5241813235874327E-2</v>
      </c>
      <c r="K73" s="7">
        <v>5.4669669471255952E-3</v>
      </c>
      <c r="L73" s="7">
        <v>0</v>
      </c>
      <c r="M73" s="7">
        <v>2.7712387701589688E-3</v>
      </c>
      <c r="N73" s="7">
        <v>1</v>
      </c>
    </row>
    <row r="74" spans="1:14" x14ac:dyDescent="0.3">
      <c r="A74" s="4" t="s">
        <v>188</v>
      </c>
      <c r="B74" s="7">
        <v>0</v>
      </c>
      <c r="C74" s="7">
        <v>0</v>
      </c>
      <c r="D74" s="7">
        <v>0</v>
      </c>
      <c r="E74" s="7">
        <v>0</v>
      </c>
      <c r="F74" s="7">
        <v>0.66231772831926328</v>
      </c>
      <c r="G74" s="7">
        <v>0</v>
      </c>
      <c r="H74" s="7">
        <v>0</v>
      </c>
      <c r="I74" s="7">
        <v>0.12663085188027629</v>
      </c>
      <c r="J74" s="7">
        <v>0.12663085188027629</v>
      </c>
      <c r="K74" s="7">
        <v>3.3768227168073678E-2</v>
      </c>
      <c r="L74" s="7">
        <v>0</v>
      </c>
      <c r="M74" s="7">
        <v>5.0652340752110517E-2</v>
      </c>
      <c r="N74" s="7">
        <v>1</v>
      </c>
    </row>
    <row r="75" spans="1:14" x14ac:dyDescent="0.3">
      <c r="A75" s="4" t="s">
        <v>212</v>
      </c>
      <c r="B75" s="7">
        <v>0.98859315589353614</v>
      </c>
      <c r="C75" s="7">
        <v>0</v>
      </c>
      <c r="D75" s="7">
        <v>0</v>
      </c>
      <c r="E75" s="7">
        <v>0</v>
      </c>
      <c r="F75" s="7">
        <v>0</v>
      </c>
      <c r="G75" s="7">
        <v>0</v>
      </c>
      <c r="H75" s="7">
        <v>0</v>
      </c>
      <c r="I75" s="7">
        <v>0</v>
      </c>
      <c r="J75" s="7">
        <v>0</v>
      </c>
      <c r="K75" s="7">
        <v>3.8022813688212928E-3</v>
      </c>
      <c r="L75" s="7">
        <v>0</v>
      </c>
      <c r="M75" s="7">
        <v>7.6045627376425855E-3</v>
      </c>
      <c r="N75" s="7">
        <v>1</v>
      </c>
    </row>
    <row r="76" spans="1:14" x14ac:dyDescent="0.3">
      <c r="A76" s="4" t="s">
        <v>189</v>
      </c>
      <c r="B76" s="7">
        <v>0.44181034482758619</v>
      </c>
      <c r="C76" s="7">
        <v>0</v>
      </c>
      <c r="D76" s="7">
        <v>0</v>
      </c>
      <c r="E76" s="7">
        <v>0</v>
      </c>
      <c r="F76" s="7">
        <v>3.4482758620689655E-2</v>
      </c>
      <c r="G76" s="7">
        <v>9.0517241379310345E-2</v>
      </c>
      <c r="H76" s="7">
        <v>0</v>
      </c>
      <c r="I76" s="7">
        <v>0.26939655172413796</v>
      </c>
      <c r="J76" s="7">
        <v>8.4051724137931036E-2</v>
      </c>
      <c r="K76" s="7">
        <v>3.4482758620689655E-2</v>
      </c>
      <c r="L76" s="7">
        <v>0</v>
      </c>
      <c r="M76" s="7">
        <v>4.5258620689655173E-2</v>
      </c>
      <c r="N76" s="7">
        <v>1</v>
      </c>
    </row>
    <row r="77" spans="1:14" x14ac:dyDescent="0.3">
      <c r="A77" s="4" t="s">
        <v>190</v>
      </c>
      <c r="B77" s="7">
        <v>0</v>
      </c>
      <c r="C77" s="7">
        <v>0</v>
      </c>
      <c r="D77" s="7">
        <v>6.9667763636619704E-3</v>
      </c>
      <c r="E77" s="7">
        <v>0</v>
      </c>
      <c r="F77" s="7">
        <v>0</v>
      </c>
      <c r="G77" s="7">
        <v>0</v>
      </c>
      <c r="H77" s="7">
        <v>0</v>
      </c>
      <c r="I77" s="7">
        <v>0</v>
      </c>
      <c r="J77" s="7">
        <v>0.95928848744900497</v>
      </c>
      <c r="K77" s="7">
        <v>2.2369736774157205E-2</v>
      </c>
      <c r="L77" s="7">
        <v>0</v>
      </c>
      <c r="M77" s="7">
        <v>1.1374999413175846E-2</v>
      </c>
      <c r="N77" s="7">
        <v>1</v>
      </c>
    </row>
    <row r="78" spans="1:14" x14ac:dyDescent="0.3">
      <c r="A78" s="4" t="s">
        <v>204</v>
      </c>
      <c r="B78" s="7">
        <v>0.98264729620661828</v>
      </c>
      <c r="C78" s="7">
        <v>1.6142050040355124E-2</v>
      </c>
      <c r="D78" s="7">
        <v>1.2106537530266344E-3</v>
      </c>
      <c r="E78" s="7">
        <v>0</v>
      </c>
      <c r="F78" s="7">
        <v>0</v>
      </c>
      <c r="G78" s="7">
        <v>0</v>
      </c>
      <c r="H78" s="7">
        <v>0</v>
      </c>
      <c r="I78" s="7">
        <v>0</v>
      </c>
      <c r="J78" s="7">
        <v>0</v>
      </c>
      <c r="K78" s="7">
        <v>0</v>
      </c>
      <c r="L78" s="7">
        <v>0</v>
      </c>
      <c r="M78" s="7">
        <v>0</v>
      </c>
      <c r="N78" s="7">
        <v>1</v>
      </c>
    </row>
    <row r="79" spans="1:14" x14ac:dyDescent="0.3">
      <c r="A79" s="4" t="s">
        <v>210</v>
      </c>
      <c r="B79" s="7">
        <v>0</v>
      </c>
      <c r="C79" s="7">
        <v>0</v>
      </c>
      <c r="D79" s="7">
        <v>0</v>
      </c>
      <c r="E79" s="7">
        <v>0</v>
      </c>
      <c r="F79" s="7">
        <v>0</v>
      </c>
      <c r="G79" s="7">
        <v>0</v>
      </c>
      <c r="H79" s="7">
        <v>0</v>
      </c>
      <c r="I79" s="7">
        <v>6.6666666666666666E-2</v>
      </c>
      <c r="J79" s="7">
        <v>0.73333333333333328</v>
      </c>
      <c r="K79" s="7">
        <v>0.2</v>
      </c>
      <c r="L79" s="7">
        <v>0</v>
      </c>
      <c r="M79" s="7">
        <v>0</v>
      </c>
      <c r="N79" s="7">
        <v>1</v>
      </c>
    </row>
    <row r="80" spans="1:14" x14ac:dyDescent="0.3">
      <c r="A80" s="4" t="s">
        <v>191</v>
      </c>
      <c r="B80" s="7">
        <v>0</v>
      </c>
      <c r="C80" s="7">
        <v>0</v>
      </c>
      <c r="D80" s="7">
        <v>0.26265658142233961</v>
      </c>
      <c r="E80" s="7">
        <v>0</v>
      </c>
      <c r="F80" s="7">
        <v>0</v>
      </c>
      <c r="G80" s="7">
        <v>0.58080201704886536</v>
      </c>
      <c r="H80" s="7">
        <v>0</v>
      </c>
      <c r="I80" s="7">
        <v>7.8800976507784046E-2</v>
      </c>
      <c r="J80" s="7">
        <v>6.0931684475927485E-2</v>
      </c>
      <c r="K80" s="7">
        <v>8.4043702725417214E-3</v>
      </c>
      <c r="L80" s="7">
        <v>0</v>
      </c>
      <c r="M80" s="7">
        <v>8.4043702725417214E-3</v>
      </c>
      <c r="N80" s="7">
        <v>1</v>
      </c>
    </row>
    <row r="81" spans="1:14" x14ac:dyDescent="0.3">
      <c r="A81" s="4" t="s">
        <v>192</v>
      </c>
      <c r="B81" s="7">
        <v>0</v>
      </c>
      <c r="C81" s="7">
        <v>0.79453991138799562</v>
      </c>
      <c r="D81" s="7">
        <v>0</v>
      </c>
      <c r="E81" s="7">
        <v>0</v>
      </c>
      <c r="F81" s="7">
        <v>1.2954971398302035E-4</v>
      </c>
      <c r="G81" s="7">
        <v>0</v>
      </c>
      <c r="H81" s="7">
        <v>0</v>
      </c>
      <c r="I81" s="7">
        <v>0</v>
      </c>
      <c r="J81" s="7">
        <v>8.0346732612269225E-2</v>
      </c>
      <c r="K81" s="7">
        <v>4.7613838212559413E-2</v>
      </c>
      <c r="L81" s="7">
        <v>0</v>
      </c>
      <c r="M81" s="7">
        <v>7.7369968073192713E-2</v>
      </c>
      <c r="N81" s="7">
        <v>1</v>
      </c>
    </row>
    <row r="82" spans="1:14" x14ac:dyDescent="0.3">
      <c r="A82" s="4" t="s">
        <v>253</v>
      </c>
      <c r="B82" s="7">
        <v>0</v>
      </c>
      <c r="C82" s="7">
        <v>0</v>
      </c>
      <c r="D82" s="7">
        <v>0</v>
      </c>
      <c r="E82" s="7">
        <v>0</v>
      </c>
      <c r="F82" s="7">
        <v>0.26126126126126126</v>
      </c>
      <c r="G82" s="7">
        <v>0</v>
      </c>
      <c r="H82" s="7">
        <v>0</v>
      </c>
      <c r="I82" s="7">
        <v>0.12312312312312312</v>
      </c>
      <c r="J82" s="7">
        <v>0</v>
      </c>
      <c r="K82" s="7">
        <v>0.24624624624624625</v>
      </c>
      <c r="L82" s="7">
        <v>0.12312312312312312</v>
      </c>
      <c r="M82" s="7">
        <v>0.24624624624624625</v>
      </c>
      <c r="N82" s="7">
        <v>1</v>
      </c>
    </row>
    <row r="83" spans="1:14" x14ac:dyDescent="0.3">
      <c r="A83" s="4" t="s">
        <v>211</v>
      </c>
      <c r="B83" s="7">
        <v>0</v>
      </c>
      <c r="C83" s="7">
        <v>0</v>
      </c>
      <c r="D83" s="7">
        <v>0</v>
      </c>
      <c r="E83" s="7">
        <v>0</v>
      </c>
      <c r="F83" s="7">
        <v>8.0653021442495129E-2</v>
      </c>
      <c r="G83" s="7">
        <v>0</v>
      </c>
      <c r="H83" s="7">
        <v>0</v>
      </c>
      <c r="I83" s="7">
        <v>0.29848927875243664</v>
      </c>
      <c r="J83" s="7">
        <v>0.33430799220272905</v>
      </c>
      <c r="K83" s="7">
        <v>9.5516569200779722E-2</v>
      </c>
      <c r="L83" s="7">
        <v>0</v>
      </c>
      <c r="M83" s="7">
        <v>0.19103313840155944</v>
      </c>
      <c r="N83" s="7">
        <v>1</v>
      </c>
    </row>
    <row r="84" spans="1:14" x14ac:dyDescent="0.3">
      <c r="A84" s="4" t="s">
        <v>194</v>
      </c>
      <c r="B84" s="7">
        <v>0.45165455138974037</v>
      </c>
      <c r="C84" s="7">
        <v>0.44422869608834464</v>
      </c>
      <c r="D84" s="7">
        <v>0</v>
      </c>
      <c r="E84" s="7">
        <v>0</v>
      </c>
      <c r="F84" s="7">
        <v>0</v>
      </c>
      <c r="G84" s="7">
        <v>0</v>
      </c>
      <c r="H84" s="7">
        <v>0</v>
      </c>
      <c r="I84" s="7">
        <v>0</v>
      </c>
      <c r="J84" s="7">
        <v>7.3922563077731512E-2</v>
      </c>
      <c r="K84" s="7">
        <v>1.665873135932611E-2</v>
      </c>
      <c r="L84" s="7">
        <v>0</v>
      </c>
      <c r="M84" s="7">
        <v>1.3535458084857363E-2</v>
      </c>
      <c r="N84" s="7">
        <v>1</v>
      </c>
    </row>
    <row r="85" spans="1:14" x14ac:dyDescent="0.3">
      <c r="A85" s="4" t="s">
        <v>195</v>
      </c>
      <c r="B85" s="7">
        <v>0.58761150278252072</v>
      </c>
      <c r="C85" s="7">
        <v>0.2673820402643865</v>
      </c>
      <c r="D85" s="7">
        <v>2.1681419356694924E-2</v>
      </c>
      <c r="E85" s="7">
        <v>0</v>
      </c>
      <c r="F85" s="7">
        <v>4.1497127845458056E-4</v>
      </c>
      <c r="G85" s="7">
        <v>2.2292257078580069E-2</v>
      </c>
      <c r="H85" s="7">
        <v>0</v>
      </c>
      <c r="I85" s="7">
        <v>0</v>
      </c>
      <c r="J85" s="7">
        <v>0</v>
      </c>
      <c r="K85" s="7">
        <v>0.10061780923936318</v>
      </c>
      <c r="L85" s="7">
        <v>0</v>
      </c>
      <c r="M85" s="7">
        <v>0</v>
      </c>
      <c r="N85" s="7">
        <v>1</v>
      </c>
    </row>
    <row r="86" spans="1:14" x14ac:dyDescent="0.3">
      <c r="A86" s="4" t="s">
        <v>196</v>
      </c>
      <c r="B86" s="7">
        <v>0</v>
      </c>
      <c r="C86" s="7">
        <v>0</v>
      </c>
      <c r="D86" s="7">
        <v>0</v>
      </c>
      <c r="E86" s="7">
        <v>0</v>
      </c>
      <c r="F86" s="7">
        <v>0.16708126036484244</v>
      </c>
      <c r="G86" s="7">
        <v>0</v>
      </c>
      <c r="H86" s="7">
        <v>0</v>
      </c>
      <c r="I86" s="7">
        <v>2.03150912106136E-2</v>
      </c>
      <c r="J86" s="7">
        <v>0.48756218905472637</v>
      </c>
      <c r="K86" s="7">
        <v>8.12603648424544E-2</v>
      </c>
      <c r="L86" s="7">
        <v>0</v>
      </c>
      <c r="M86" s="7">
        <v>0.24378109452736318</v>
      </c>
      <c r="N86" s="7">
        <v>1</v>
      </c>
    </row>
    <row r="87" spans="1:14" x14ac:dyDescent="0.3">
      <c r="A87" s="4" t="s">
        <v>197</v>
      </c>
      <c r="B87" s="7">
        <v>0</v>
      </c>
      <c r="C87" s="7">
        <v>0</v>
      </c>
      <c r="D87" s="7">
        <v>0</v>
      </c>
      <c r="E87" s="7">
        <v>0</v>
      </c>
      <c r="F87" s="7">
        <v>0.1293842556508184</v>
      </c>
      <c r="G87" s="7">
        <v>0</v>
      </c>
      <c r="H87" s="7">
        <v>0</v>
      </c>
      <c r="I87" s="7">
        <v>0.15354637568199533</v>
      </c>
      <c r="J87" s="7">
        <v>0.28682774746687451</v>
      </c>
      <c r="K87" s="7">
        <v>0.28682774746687451</v>
      </c>
      <c r="L87" s="7">
        <v>0</v>
      </c>
      <c r="M87" s="7">
        <v>0.14341387373343725</v>
      </c>
      <c r="N87" s="7">
        <v>1</v>
      </c>
    </row>
    <row r="88" spans="1:14" x14ac:dyDescent="0.3">
      <c r="A88" s="4" t="s">
        <v>198</v>
      </c>
      <c r="B88" s="7">
        <v>0</v>
      </c>
      <c r="C88" s="7">
        <v>0</v>
      </c>
      <c r="D88" s="7">
        <v>0</v>
      </c>
      <c r="E88" s="7">
        <v>0</v>
      </c>
      <c r="F88" s="7">
        <v>0</v>
      </c>
      <c r="G88" s="7">
        <v>0.91200000000000003</v>
      </c>
      <c r="H88" s="7">
        <v>0</v>
      </c>
      <c r="I88" s="7">
        <v>0</v>
      </c>
      <c r="J88" s="7">
        <v>6.4000000000000001E-2</v>
      </c>
      <c r="K88" s="7">
        <v>1.6E-2</v>
      </c>
      <c r="L88" s="7">
        <v>0</v>
      </c>
      <c r="M88" s="7">
        <v>8.0000000000000002E-3</v>
      </c>
      <c r="N88" s="7">
        <v>1</v>
      </c>
    </row>
    <row r="89" spans="1:14" x14ac:dyDescent="0.3">
      <c r="A89" s="4" t="s">
        <v>199</v>
      </c>
      <c r="B89" s="7">
        <v>0.83122258691208861</v>
      </c>
      <c r="C89" s="7">
        <v>0</v>
      </c>
      <c r="D89" s="7">
        <v>0</v>
      </c>
      <c r="E89" s="7">
        <v>0</v>
      </c>
      <c r="F89" s="7">
        <v>0</v>
      </c>
      <c r="G89" s="7">
        <v>0</v>
      </c>
      <c r="H89" s="7">
        <v>0</v>
      </c>
      <c r="I89" s="7">
        <v>0</v>
      </c>
      <c r="J89" s="7">
        <v>9.6201864524132583E-2</v>
      </c>
      <c r="K89" s="7">
        <v>2.9887957910410122E-2</v>
      </c>
      <c r="L89" s="7">
        <v>0</v>
      </c>
      <c r="M89" s="7">
        <v>4.2687590653368697E-2</v>
      </c>
      <c r="N89" s="7">
        <v>1</v>
      </c>
    </row>
    <row r="90" spans="1:14" x14ac:dyDescent="0.3">
      <c r="A90" s="4" t="s">
        <v>201</v>
      </c>
      <c r="B90" s="7">
        <v>3.4027149826926138E-2</v>
      </c>
      <c r="C90" s="7">
        <v>0.74287473028508533</v>
      </c>
      <c r="D90" s="7">
        <v>7.1636840100612859E-2</v>
      </c>
      <c r="E90" s="7">
        <v>0</v>
      </c>
      <c r="F90" s="7">
        <v>3.0731436117259985E-4</v>
      </c>
      <c r="G90" s="7">
        <v>0</v>
      </c>
      <c r="H90" s="7">
        <v>2.8654736040245143E-3</v>
      </c>
      <c r="I90" s="7">
        <v>0.11103733496985992</v>
      </c>
      <c r="J90" s="7">
        <v>2.5789262436220629E-2</v>
      </c>
      <c r="K90" s="7">
        <v>2.8654736040245143E-3</v>
      </c>
      <c r="L90" s="7">
        <v>0</v>
      </c>
      <c r="M90" s="7">
        <v>8.5964208120735425E-3</v>
      </c>
      <c r="N90" s="7">
        <v>1</v>
      </c>
    </row>
    <row r="91" spans="1:14" x14ac:dyDescent="0.3">
      <c r="A91" s="4" t="s">
        <v>202</v>
      </c>
      <c r="B91" s="7">
        <v>3.4793974853728371E-2</v>
      </c>
      <c r="C91" s="7">
        <v>0</v>
      </c>
      <c r="D91" s="7">
        <v>0</v>
      </c>
      <c r="E91" s="7">
        <v>0</v>
      </c>
      <c r="F91" s="7">
        <v>2.259429851861073E-2</v>
      </c>
      <c r="G91" s="7">
        <v>0.10500435702726255</v>
      </c>
      <c r="H91" s="7">
        <v>0</v>
      </c>
      <c r="I91" s="7">
        <v>2.5830947342213369E-2</v>
      </c>
      <c r="J91" s="7">
        <v>0.76496950080916215</v>
      </c>
      <c r="K91" s="7">
        <v>2.3901406697373336E-2</v>
      </c>
      <c r="L91" s="7">
        <v>0</v>
      </c>
      <c r="M91" s="7">
        <v>2.2905514751649446E-2</v>
      </c>
      <c r="N91" s="7">
        <v>1</v>
      </c>
    </row>
    <row r="92" spans="1:14" x14ac:dyDescent="0.3">
      <c r="A92" s="4" t="s">
        <v>270</v>
      </c>
      <c r="B92" s="7">
        <v>0</v>
      </c>
      <c r="C92" s="7">
        <v>0.79264214046822745</v>
      </c>
      <c r="D92" s="7">
        <v>0</v>
      </c>
      <c r="E92" s="7">
        <v>0</v>
      </c>
      <c r="F92" s="7">
        <v>0</v>
      </c>
      <c r="G92" s="7">
        <v>0</v>
      </c>
      <c r="H92" s="7">
        <v>0</v>
      </c>
      <c r="I92" s="7">
        <v>0</v>
      </c>
      <c r="J92" s="7">
        <v>0</v>
      </c>
      <c r="K92" s="7">
        <v>0.10702341137123746</v>
      </c>
      <c r="L92" s="7">
        <v>0</v>
      </c>
      <c r="M92" s="7">
        <v>0.10033444816053512</v>
      </c>
      <c r="N92" s="7">
        <v>1</v>
      </c>
    </row>
    <row r="93" spans="1:14" x14ac:dyDescent="0.3">
      <c r="A93" s="4" t="s">
        <v>203</v>
      </c>
      <c r="B93" s="7">
        <v>0</v>
      </c>
      <c r="C93" s="7">
        <v>0.94246169945286629</v>
      </c>
      <c r="D93" s="7">
        <v>0</v>
      </c>
      <c r="E93" s="7">
        <v>0</v>
      </c>
      <c r="F93" s="7">
        <v>1.7046140588044501E-4</v>
      </c>
      <c r="G93" s="7">
        <v>0</v>
      </c>
      <c r="H93" s="7">
        <v>0</v>
      </c>
      <c r="I93" s="7">
        <v>0</v>
      </c>
      <c r="J93" s="7">
        <v>0</v>
      </c>
      <c r="K93" s="7">
        <v>1.6390811183215233E-2</v>
      </c>
      <c r="L93" s="7">
        <v>1.6390811183215233E-2</v>
      </c>
      <c r="M93" s="7">
        <v>2.4586216774822849E-2</v>
      </c>
      <c r="N93" s="7">
        <v>1</v>
      </c>
    </row>
    <row r="94" spans="1:14" x14ac:dyDescent="0.3">
      <c r="A94" s="4" t="s">
        <v>392</v>
      </c>
      <c r="B94" s="7">
        <v>0.22314129436985602</v>
      </c>
      <c r="C94" s="7">
        <v>0.47732420403408016</v>
      </c>
      <c r="D94" s="7">
        <v>1.4024803916711211E-2</v>
      </c>
      <c r="E94" s="7">
        <v>5.8585222827473617E-2</v>
      </c>
      <c r="F94" s="7">
        <v>1.9373676544190668E-3</v>
      </c>
      <c r="G94" s="7">
        <v>9.9471050368515904E-2</v>
      </c>
      <c r="H94" s="7">
        <v>3.056293166400981E-3</v>
      </c>
      <c r="I94" s="7">
        <v>2.2235151214529101E-2</v>
      </c>
      <c r="J94" s="7">
        <v>7.3879182053789447E-2</v>
      </c>
      <c r="K94" s="7">
        <v>1.4502489026496647E-2</v>
      </c>
      <c r="L94" s="7">
        <v>8.3544076647580341E-4</v>
      </c>
      <c r="M94" s="7">
        <v>1.1007500601252031E-2</v>
      </c>
      <c r="N94" s="7">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3D60D-AEF2-42B8-94B1-5A399739CF1F}">
  <dimension ref="A1:G22"/>
  <sheetViews>
    <sheetView topLeftCell="A4" workbookViewId="0">
      <selection activeCell="E24" sqref="E24"/>
    </sheetView>
  </sheetViews>
  <sheetFormatPr defaultRowHeight="14.4" x14ac:dyDescent="0.3"/>
  <cols>
    <col min="1" max="1" width="12.44140625" bestFit="1" customWidth="1"/>
    <col min="2" max="2" width="16.88671875" bestFit="1" customWidth="1"/>
    <col min="3" max="3" width="18.21875" bestFit="1" customWidth="1"/>
    <col min="4" max="4" width="16.88671875" bestFit="1" customWidth="1"/>
    <col min="5" max="5" width="18.21875" bestFit="1" customWidth="1"/>
    <col min="6" max="6" width="21.5546875" bestFit="1" customWidth="1"/>
    <col min="7" max="7" width="22.77734375" bestFit="1" customWidth="1"/>
  </cols>
  <sheetData>
    <row r="1" spans="1:7" x14ac:dyDescent="0.3">
      <c r="A1" s="19" t="s">
        <v>533</v>
      </c>
    </row>
    <row r="2" spans="1:7" x14ac:dyDescent="0.3">
      <c r="A2" s="8" t="s">
        <v>529</v>
      </c>
    </row>
    <row r="3" spans="1:7" x14ac:dyDescent="0.3">
      <c r="A3" s="8" t="s">
        <v>530</v>
      </c>
    </row>
    <row r="4" spans="1:7" x14ac:dyDescent="0.3">
      <c r="A4" s="8" t="s">
        <v>531</v>
      </c>
    </row>
    <row r="6" spans="1:7" x14ac:dyDescent="0.3">
      <c r="A6" s="8" t="s">
        <v>532</v>
      </c>
    </row>
    <row r="7" spans="1:7" x14ac:dyDescent="0.3">
      <c r="A7" t="s">
        <v>534</v>
      </c>
    </row>
    <row r="8" spans="1:7" x14ac:dyDescent="0.3">
      <c r="A8" t="s">
        <v>535</v>
      </c>
    </row>
    <row r="9" spans="1:7" x14ac:dyDescent="0.3">
      <c r="A9" t="s">
        <v>536</v>
      </c>
    </row>
    <row r="10" spans="1:7" x14ac:dyDescent="0.3">
      <c r="A10" s="3" t="s">
        <v>2</v>
      </c>
      <c r="B10" t="s" vm="3">
        <v>505</v>
      </c>
    </row>
    <row r="12" spans="1:7" x14ac:dyDescent="0.3">
      <c r="B12" s="3" t="s">
        <v>402</v>
      </c>
    </row>
    <row r="13" spans="1:7" x14ac:dyDescent="0.3">
      <c r="B13">
        <v>2015</v>
      </c>
      <c r="D13">
        <v>2016</v>
      </c>
    </row>
    <row r="14" spans="1:7" x14ac:dyDescent="0.3">
      <c r="A14" s="3" t="s">
        <v>391</v>
      </c>
      <c r="B14" t="s">
        <v>442</v>
      </c>
      <c r="C14" t="s">
        <v>394</v>
      </c>
      <c r="D14" t="s">
        <v>442</v>
      </c>
      <c r="E14" t="s">
        <v>394</v>
      </c>
      <c r="F14" s="9" t="s">
        <v>527</v>
      </c>
      <c r="G14" s="9" t="s">
        <v>528</v>
      </c>
    </row>
    <row r="15" spans="1:7" x14ac:dyDescent="0.3">
      <c r="A15" s="4" t="s">
        <v>525</v>
      </c>
      <c r="B15">
        <v>91416</v>
      </c>
      <c r="C15">
        <v>23867897</v>
      </c>
      <c r="D15">
        <v>209559</v>
      </c>
      <c r="E15">
        <v>30847595</v>
      </c>
      <c r="F15" s="6">
        <f>C15/B15</f>
        <v>261.09102345322481</v>
      </c>
      <c r="G15" s="6">
        <f>E15/D15</f>
        <v>147.20243463654626</v>
      </c>
    </row>
    <row r="16" spans="1:7" x14ac:dyDescent="0.3">
      <c r="A16" s="4" t="s">
        <v>526</v>
      </c>
      <c r="B16">
        <v>47647</v>
      </c>
      <c r="C16">
        <v>43708156</v>
      </c>
      <c r="D16">
        <v>220816</v>
      </c>
      <c r="E16">
        <v>53276861</v>
      </c>
      <c r="F16" s="6">
        <f>C16/B16</f>
        <v>917.33280164543407</v>
      </c>
      <c r="G16" s="6">
        <f>E16/D16</f>
        <v>241.27264781537571</v>
      </c>
    </row>
    <row r="17" spans="2:7" x14ac:dyDescent="0.3">
      <c r="F17" s="6"/>
      <c r="G17" s="6"/>
    </row>
    <row r="21" spans="2:7" x14ac:dyDescent="0.3">
      <c r="B21" s="11"/>
    </row>
    <row r="22" spans="2:7" x14ac:dyDescent="0.3">
      <c r="B22"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9A0CB-B127-419F-B2A6-37F2C834E560}">
  <dimension ref="A1:F7"/>
  <sheetViews>
    <sheetView workbookViewId="0">
      <selection activeCell="A4" sqref="A4"/>
    </sheetView>
  </sheetViews>
  <sheetFormatPr defaultRowHeight="14.4" x14ac:dyDescent="0.3"/>
  <cols>
    <col min="1" max="1" width="18.33203125" bestFit="1" customWidth="1"/>
    <col min="2" max="2" width="16.109375" bestFit="1" customWidth="1"/>
    <col min="3" max="3" width="10.77734375" bestFit="1" customWidth="1"/>
    <col min="4" max="4" width="11.6640625" bestFit="1" customWidth="1"/>
    <col min="5" max="5" width="17.44140625" bestFit="1" customWidth="1"/>
    <col min="6" max="6" width="12.6640625" bestFit="1" customWidth="1"/>
  </cols>
  <sheetData>
    <row r="1" spans="1:6" x14ac:dyDescent="0.3">
      <c r="A1" s="19" t="s">
        <v>524</v>
      </c>
    </row>
    <row r="2" spans="1:6" x14ac:dyDescent="0.3">
      <c r="A2" s="19"/>
    </row>
    <row r="3" spans="1:6" x14ac:dyDescent="0.3">
      <c r="A3" t="s">
        <v>563</v>
      </c>
    </row>
    <row r="4" spans="1:6" x14ac:dyDescent="0.3">
      <c r="A4" s="3" t="s">
        <v>374</v>
      </c>
      <c r="B4" t="s" vm="2">
        <v>453</v>
      </c>
    </row>
    <row r="6" spans="1:6" x14ac:dyDescent="0.3">
      <c r="A6" t="s">
        <v>394</v>
      </c>
      <c r="B6" t="s">
        <v>398</v>
      </c>
      <c r="C6" t="s">
        <v>399</v>
      </c>
      <c r="D6" t="s">
        <v>400</v>
      </c>
      <c r="E6" t="s">
        <v>401</v>
      </c>
      <c r="F6" s="9" t="s">
        <v>523</v>
      </c>
    </row>
    <row r="7" spans="1:6" x14ac:dyDescent="0.3">
      <c r="A7" s="6">
        <v>85929725</v>
      </c>
      <c r="B7" s="6">
        <v>8422378</v>
      </c>
      <c r="C7" s="6">
        <v>151485</v>
      </c>
      <c r="D7" s="6">
        <v>2120859</v>
      </c>
      <c r="E7" s="6">
        <v>900073</v>
      </c>
      <c r="F7" s="6">
        <f>SUM(A7:E7)</f>
        <v>97524520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5D232-4118-4A2D-8E1D-88EBD7971BBE}">
  <dimension ref="A1:E2035"/>
  <sheetViews>
    <sheetView workbookViewId="0">
      <selection activeCell="A5" sqref="A5"/>
    </sheetView>
  </sheetViews>
  <sheetFormatPr defaultRowHeight="14.4" x14ac:dyDescent="0.3"/>
  <cols>
    <col min="1" max="1" width="12.44140625" customWidth="1"/>
    <col min="2" max="2" width="10.5546875" customWidth="1"/>
    <col min="3" max="3" width="15.5546875" customWidth="1"/>
    <col min="4" max="4" width="14.77734375" customWidth="1"/>
  </cols>
  <sheetData>
    <row r="1" spans="1:5" x14ac:dyDescent="0.3">
      <c r="A1" s="19" t="s">
        <v>522</v>
      </c>
    </row>
    <row r="2" spans="1:5" x14ac:dyDescent="0.3">
      <c r="A2" s="8" t="s">
        <v>521</v>
      </c>
    </row>
    <row r="3" spans="1:5" x14ac:dyDescent="0.3">
      <c r="A3" s="8"/>
    </row>
    <row r="4" spans="1:5" x14ac:dyDescent="0.3">
      <c r="A4" t="s">
        <v>564</v>
      </c>
    </row>
    <row r="5" spans="1:5" x14ac:dyDescent="0.3">
      <c r="A5" t="s">
        <v>119</v>
      </c>
      <c r="B5" t="s">
        <v>0</v>
      </c>
      <c r="C5" t="s">
        <v>396</v>
      </c>
      <c r="D5" t="s">
        <v>395</v>
      </c>
      <c r="E5" s="2" t="s">
        <v>520</v>
      </c>
    </row>
    <row r="6" spans="1:5" hidden="1" x14ac:dyDescent="0.3">
      <c r="A6" t="s">
        <v>121</v>
      </c>
      <c r="B6">
        <v>42006</v>
      </c>
      <c r="C6">
        <v>25</v>
      </c>
      <c r="D6">
        <v>0</v>
      </c>
      <c r="E6" t="str">
        <f t="shared" ref="E6:E69" si="0">IF(AND($C6&lt;40,$D6&gt;0),"Keep","")</f>
        <v/>
      </c>
    </row>
    <row r="7" spans="1:5" hidden="1" x14ac:dyDescent="0.3">
      <c r="A7" t="s">
        <v>121</v>
      </c>
      <c r="B7">
        <v>42013</v>
      </c>
      <c r="C7">
        <v>8</v>
      </c>
      <c r="D7">
        <v>0</v>
      </c>
      <c r="E7" t="str">
        <f t="shared" si="0"/>
        <v/>
      </c>
    </row>
    <row r="8" spans="1:5" hidden="1" x14ac:dyDescent="0.3">
      <c r="A8" t="s">
        <v>121</v>
      </c>
      <c r="B8">
        <v>42020</v>
      </c>
      <c r="C8">
        <v>43</v>
      </c>
      <c r="D8">
        <v>0</v>
      </c>
      <c r="E8" t="str">
        <f t="shared" si="0"/>
        <v/>
      </c>
    </row>
    <row r="9" spans="1:5" hidden="1" x14ac:dyDescent="0.3">
      <c r="A9" t="s">
        <v>121</v>
      </c>
      <c r="B9">
        <v>42027</v>
      </c>
      <c r="C9">
        <v>42</v>
      </c>
      <c r="D9">
        <v>0</v>
      </c>
      <c r="E9" t="str">
        <f t="shared" si="0"/>
        <v/>
      </c>
    </row>
    <row r="10" spans="1:5" hidden="1" x14ac:dyDescent="0.3">
      <c r="A10" t="s">
        <v>121</v>
      </c>
      <c r="B10">
        <v>42034</v>
      </c>
      <c r="C10">
        <v>41</v>
      </c>
      <c r="D10">
        <v>0</v>
      </c>
      <c r="E10" t="str">
        <f t="shared" si="0"/>
        <v/>
      </c>
    </row>
    <row r="11" spans="1:5" hidden="1" x14ac:dyDescent="0.3">
      <c r="A11" t="s">
        <v>121</v>
      </c>
      <c r="B11">
        <v>42041</v>
      </c>
      <c r="C11">
        <v>40</v>
      </c>
      <c r="D11">
        <v>0</v>
      </c>
      <c r="E11" t="str">
        <f t="shared" si="0"/>
        <v/>
      </c>
    </row>
    <row r="12" spans="1:5" hidden="1" x14ac:dyDescent="0.3">
      <c r="A12" t="s">
        <v>121</v>
      </c>
      <c r="B12">
        <v>42048</v>
      </c>
      <c r="C12">
        <v>39</v>
      </c>
      <c r="D12">
        <v>0</v>
      </c>
      <c r="E12" t="str">
        <f t="shared" si="0"/>
        <v/>
      </c>
    </row>
    <row r="13" spans="1:5" hidden="1" x14ac:dyDescent="0.3">
      <c r="A13" t="s">
        <v>121</v>
      </c>
      <c r="B13">
        <v>42055</v>
      </c>
      <c r="C13">
        <v>36</v>
      </c>
      <c r="D13">
        <v>0</v>
      </c>
      <c r="E13" t="str">
        <f t="shared" si="0"/>
        <v/>
      </c>
    </row>
    <row r="14" spans="1:5" hidden="1" x14ac:dyDescent="0.3">
      <c r="A14" t="s">
        <v>121</v>
      </c>
      <c r="B14">
        <v>42062</v>
      </c>
      <c r="C14">
        <v>35</v>
      </c>
      <c r="D14">
        <v>0</v>
      </c>
      <c r="E14" t="str">
        <f t="shared" si="0"/>
        <v/>
      </c>
    </row>
    <row r="15" spans="1:5" hidden="1" x14ac:dyDescent="0.3">
      <c r="A15" t="s">
        <v>121</v>
      </c>
      <c r="B15">
        <v>42069</v>
      </c>
      <c r="C15">
        <v>40</v>
      </c>
      <c r="D15">
        <v>0</v>
      </c>
      <c r="E15" t="str">
        <f t="shared" si="0"/>
        <v/>
      </c>
    </row>
    <row r="16" spans="1:5" hidden="1" x14ac:dyDescent="0.3">
      <c r="A16" t="s">
        <v>121</v>
      </c>
      <c r="B16">
        <v>42076</v>
      </c>
      <c r="C16">
        <v>435</v>
      </c>
      <c r="D16">
        <v>0</v>
      </c>
      <c r="E16" t="str">
        <f t="shared" si="0"/>
        <v/>
      </c>
    </row>
    <row r="17" spans="1:5" hidden="1" x14ac:dyDescent="0.3">
      <c r="A17" t="s">
        <v>121</v>
      </c>
      <c r="B17">
        <v>42083</v>
      </c>
      <c r="C17">
        <v>38</v>
      </c>
      <c r="D17">
        <v>0</v>
      </c>
      <c r="E17" t="str">
        <f t="shared" si="0"/>
        <v/>
      </c>
    </row>
    <row r="18" spans="1:5" hidden="1" x14ac:dyDescent="0.3">
      <c r="A18" t="s">
        <v>121</v>
      </c>
      <c r="B18">
        <v>42090</v>
      </c>
      <c r="C18">
        <v>40</v>
      </c>
      <c r="D18">
        <v>0</v>
      </c>
      <c r="E18" t="str">
        <f t="shared" si="0"/>
        <v/>
      </c>
    </row>
    <row r="19" spans="1:5" hidden="1" x14ac:dyDescent="0.3">
      <c r="A19" t="s">
        <v>121</v>
      </c>
      <c r="B19">
        <v>42097</v>
      </c>
      <c r="C19">
        <v>22</v>
      </c>
      <c r="D19">
        <v>0</v>
      </c>
      <c r="E19" t="str">
        <f t="shared" si="0"/>
        <v/>
      </c>
    </row>
    <row r="20" spans="1:5" hidden="1" x14ac:dyDescent="0.3">
      <c r="A20" t="s">
        <v>121</v>
      </c>
      <c r="B20">
        <v>42104</v>
      </c>
      <c r="C20">
        <v>40</v>
      </c>
      <c r="D20">
        <v>0</v>
      </c>
      <c r="E20" t="str">
        <f t="shared" si="0"/>
        <v/>
      </c>
    </row>
    <row r="21" spans="1:5" hidden="1" x14ac:dyDescent="0.3">
      <c r="A21" t="s">
        <v>121</v>
      </c>
      <c r="B21">
        <v>42111</v>
      </c>
      <c r="C21">
        <v>42</v>
      </c>
      <c r="D21">
        <v>0</v>
      </c>
      <c r="E21" t="str">
        <f t="shared" si="0"/>
        <v/>
      </c>
    </row>
    <row r="22" spans="1:5" hidden="1" x14ac:dyDescent="0.3">
      <c r="A22" t="s">
        <v>121</v>
      </c>
      <c r="B22">
        <v>42118</v>
      </c>
      <c r="C22">
        <v>40</v>
      </c>
      <c r="D22">
        <v>0</v>
      </c>
      <c r="E22" t="str">
        <f t="shared" si="0"/>
        <v/>
      </c>
    </row>
    <row r="23" spans="1:5" hidden="1" x14ac:dyDescent="0.3">
      <c r="A23" t="s">
        <v>121</v>
      </c>
      <c r="B23">
        <v>42125</v>
      </c>
      <c r="C23">
        <v>41</v>
      </c>
      <c r="D23">
        <v>0</v>
      </c>
      <c r="E23" t="str">
        <f t="shared" si="0"/>
        <v/>
      </c>
    </row>
    <row r="24" spans="1:5" hidden="1" x14ac:dyDescent="0.3">
      <c r="A24" t="s">
        <v>121</v>
      </c>
      <c r="B24">
        <v>42132</v>
      </c>
      <c r="C24">
        <v>20</v>
      </c>
      <c r="D24">
        <v>0</v>
      </c>
      <c r="E24" t="str">
        <f t="shared" si="0"/>
        <v/>
      </c>
    </row>
    <row r="25" spans="1:5" hidden="1" x14ac:dyDescent="0.3">
      <c r="A25" t="s">
        <v>121</v>
      </c>
      <c r="B25">
        <v>42139</v>
      </c>
      <c r="C25">
        <v>40</v>
      </c>
      <c r="D25">
        <v>0</v>
      </c>
      <c r="E25" t="str">
        <f t="shared" si="0"/>
        <v/>
      </c>
    </row>
    <row r="26" spans="1:5" hidden="1" x14ac:dyDescent="0.3">
      <c r="A26" t="s">
        <v>121</v>
      </c>
      <c r="B26">
        <v>42146</v>
      </c>
      <c r="C26">
        <v>385</v>
      </c>
      <c r="D26">
        <v>0</v>
      </c>
      <c r="E26" t="str">
        <f t="shared" si="0"/>
        <v/>
      </c>
    </row>
    <row r="27" spans="1:5" hidden="1" x14ac:dyDescent="0.3">
      <c r="A27" t="s">
        <v>121</v>
      </c>
      <c r="B27">
        <v>42153</v>
      </c>
      <c r="C27">
        <v>305</v>
      </c>
      <c r="D27">
        <v>0</v>
      </c>
      <c r="E27" t="str">
        <f t="shared" si="0"/>
        <v/>
      </c>
    </row>
    <row r="28" spans="1:5" hidden="1" x14ac:dyDescent="0.3">
      <c r="A28" t="s">
        <v>121</v>
      </c>
      <c r="B28">
        <v>42160</v>
      </c>
      <c r="C28">
        <v>325</v>
      </c>
      <c r="D28">
        <v>0</v>
      </c>
      <c r="E28" t="str">
        <f t="shared" si="0"/>
        <v/>
      </c>
    </row>
    <row r="29" spans="1:5" hidden="1" x14ac:dyDescent="0.3">
      <c r="A29" t="s">
        <v>121</v>
      </c>
      <c r="B29">
        <v>42167</v>
      </c>
      <c r="C29">
        <v>385</v>
      </c>
      <c r="D29">
        <v>0</v>
      </c>
      <c r="E29" t="str">
        <f t="shared" si="0"/>
        <v/>
      </c>
    </row>
    <row r="30" spans="1:5" hidden="1" x14ac:dyDescent="0.3">
      <c r="A30" t="s">
        <v>121</v>
      </c>
      <c r="B30">
        <v>42174</v>
      </c>
      <c r="C30">
        <v>0</v>
      </c>
      <c r="D30">
        <v>0</v>
      </c>
      <c r="E30" t="str">
        <f t="shared" si="0"/>
        <v/>
      </c>
    </row>
    <row r="31" spans="1:5" hidden="1" x14ac:dyDescent="0.3">
      <c r="A31" t="s">
        <v>121</v>
      </c>
      <c r="B31">
        <v>42181</v>
      </c>
      <c r="C31">
        <v>41</v>
      </c>
      <c r="D31">
        <v>0</v>
      </c>
      <c r="E31" t="str">
        <f t="shared" si="0"/>
        <v/>
      </c>
    </row>
    <row r="32" spans="1:5" hidden="1" x14ac:dyDescent="0.3">
      <c r="A32" t="s">
        <v>205</v>
      </c>
      <c r="B32">
        <v>42027</v>
      </c>
      <c r="C32">
        <v>16</v>
      </c>
      <c r="D32">
        <v>0</v>
      </c>
      <c r="E32" t="str">
        <f t="shared" si="0"/>
        <v/>
      </c>
    </row>
    <row r="33" spans="1:5" hidden="1" x14ac:dyDescent="0.3">
      <c r="A33" t="s">
        <v>205</v>
      </c>
      <c r="B33">
        <v>42034</v>
      </c>
      <c r="C33">
        <v>38</v>
      </c>
      <c r="D33">
        <v>0</v>
      </c>
      <c r="E33" t="str">
        <f t="shared" si="0"/>
        <v/>
      </c>
    </row>
    <row r="34" spans="1:5" hidden="1" x14ac:dyDescent="0.3">
      <c r="A34" t="s">
        <v>205</v>
      </c>
      <c r="B34">
        <v>42041</v>
      </c>
      <c r="C34">
        <v>35</v>
      </c>
      <c r="D34">
        <v>0</v>
      </c>
      <c r="E34" t="str">
        <f t="shared" si="0"/>
        <v/>
      </c>
    </row>
    <row r="35" spans="1:5" hidden="1" x14ac:dyDescent="0.3">
      <c r="A35" t="s">
        <v>205</v>
      </c>
      <c r="B35">
        <v>42048</v>
      </c>
      <c r="C35">
        <v>10</v>
      </c>
      <c r="D35">
        <v>0</v>
      </c>
      <c r="E35" t="str">
        <f t="shared" si="0"/>
        <v/>
      </c>
    </row>
    <row r="36" spans="1:5" hidden="1" x14ac:dyDescent="0.3">
      <c r="A36" t="s">
        <v>205</v>
      </c>
      <c r="B36">
        <v>42055</v>
      </c>
      <c r="C36">
        <v>20</v>
      </c>
      <c r="D36">
        <v>0</v>
      </c>
      <c r="E36" t="str">
        <f t="shared" si="0"/>
        <v/>
      </c>
    </row>
    <row r="37" spans="1:5" hidden="1" x14ac:dyDescent="0.3">
      <c r="A37" t="s">
        <v>205</v>
      </c>
      <c r="B37">
        <v>42062</v>
      </c>
      <c r="C37">
        <v>18</v>
      </c>
      <c r="D37">
        <v>0</v>
      </c>
      <c r="E37" t="str">
        <f t="shared" si="0"/>
        <v/>
      </c>
    </row>
    <row r="38" spans="1:5" hidden="1" x14ac:dyDescent="0.3">
      <c r="A38" t="s">
        <v>205</v>
      </c>
      <c r="B38">
        <v>42069</v>
      </c>
      <c r="C38">
        <v>9</v>
      </c>
      <c r="D38">
        <v>0</v>
      </c>
      <c r="E38" t="str">
        <f t="shared" si="0"/>
        <v/>
      </c>
    </row>
    <row r="39" spans="1:5" hidden="1" x14ac:dyDescent="0.3">
      <c r="A39" t="s">
        <v>205</v>
      </c>
      <c r="B39">
        <v>42076</v>
      </c>
      <c r="C39">
        <v>23</v>
      </c>
      <c r="D39">
        <v>0</v>
      </c>
      <c r="E39" t="str">
        <f t="shared" si="0"/>
        <v/>
      </c>
    </row>
    <row r="40" spans="1:5" hidden="1" x14ac:dyDescent="0.3">
      <c r="A40" t="s">
        <v>205</v>
      </c>
      <c r="B40">
        <v>42083</v>
      </c>
      <c r="C40">
        <v>17</v>
      </c>
      <c r="D40">
        <v>0</v>
      </c>
      <c r="E40" t="str">
        <f t="shared" si="0"/>
        <v/>
      </c>
    </row>
    <row r="41" spans="1:5" hidden="1" x14ac:dyDescent="0.3">
      <c r="A41" t="s">
        <v>205</v>
      </c>
      <c r="B41">
        <v>42090</v>
      </c>
      <c r="C41">
        <v>3</v>
      </c>
      <c r="D41">
        <v>0</v>
      </c>
      <c r="E41" t="str">
        <f t="shared" si="0"/>
        <v/>
      </c>
    </row>
    <row r="42" spans="1:5" hidden="1" x14ac:dyDescent="0.3">
      <c r="A42" t="s">
        <v>205</v>
      </c>
      <c r="B42">
        <v>42097</v>
      </c>
      <c r="C42">
        <v>20</v>
      </c>
      <c r="D42">
        <v>0</v>
      </c>
      <c r="E42" t="str">
        <f t="shared" si="0"/>
        <v/>
      </c>
    </row>
    <row r="43" spans="1:5" hidden="1" x14ac:dyDescent="0.3">
      <c r="A43" t="s">
        <v>205</v>
      </c>
      <c r="B43">
        <v>42104</v>
      </c>
      <c r="C43">
        <v>3</v>
      </c>
      <c r="D43">
        <v>0</v>
      </c>
      <c r="E43" t="str">
        <f t="shared" si="0"/>
        <v/>
      </c>
    </row>
    <row r="44" spans="1:5" hidden="1" x14ac:dyDescent="0.3">
      <c r="A44" t="s">
        <v>205</v>
      </c>
      <c r="B44">
        <v>42111</v>
      </c>
      <c r="C44">
        <v>19</v>
      </c>
      <c r="D44">
        <v>0</v>
      </c>
      <c r="E44" t="str">
        <f t="shared" si="0"/>
        <v/>
      </c>
    </row>
    <row r="45" spans="1:5" hidden="1" x14ac:dyDescent="0.3">
      <c r="A45" t="s">
        <v>205</v>
      </c>
      <c r="B45">
        <v>42118</v>
      </c>
      <c r="C45">
        <v>21</v>
      </c>
      <c r="D45">
        <v>0</v>
      </c>
      <c r="E45" t="str">
        <f t="shared" si="0"/>
        <v/>
      </c>
    </row>
    <row r="46" spans="1:5" hidden="1" x14ac:dyDescent="0.3">
      <c r="A46" t="s">
        <v>205</v>
      </c>
      <c r="B46">
        <v>42125</v>
      </c>
      <c r="C46">
        <v>1</v>
      </c>
      <c r="D46">
        <v>0</v>
      </c>
      <c r="E46" t="str">
        <f t="shared" si="0"/>
        <v/>
      </c>
    </row>
    <row r="47" spans="1:5" hidden="1" x14ac:dyDescent="0.3">
      <c r="A47" t="s">
        <v>205</v>
      </c>
      <c r="B47">
        <v>42132</v>
      </c>
      <c r="C47">
        <v>2</v>
      </c>
      <c r="D47">
        <v>0</v>
      </c>
      <c r="E47" t="str">
        <f t="shared" si="0"/>
        <v/>
      </c>
    </row>
    <row r="48" spans="1:5" hidden="1" x14ac:dyDescent="0.3">
      <c r="A48" t="s">
        <v>205</v>
      </c>
      <c r="B48">
        <v>42139</v>
      </c>
      <c r="C48">
        <v>14</v>
      </c>
      <c r="D48">
        <v>0</v>
      </c>
      <c r="E48" t="str">
        <f t="shared" si="0"/>
        <v/>
      </c>
    </row>
    <row r="49" spans="1:5" hidden="1" x14ac:dyDescent="0.3">
      <c r="A49" t="s">
        <v>205</v>
      </c>
      <c r="B49">
        <v>42146</v>
      </c>
      <c r="C49">
        <v>12</v>
      </c>
      <c r="D49">
        <v>0</v>
      </c>
      <c r="E49" t="str">
        <f t="shared" si="0"/>
        <v/>
      </c>
    </row>
    <row r="50" spans="1:5" hidden="1" x14ac:dyDescent="0.3">
      <c r="A50" t="s">
        <v>205</v>
      </c>
      <c r="B50">
        <v>42153</v>
      </c>
      <c r="C50">
        <v>4</v>
      </c>
      <c r="D50">
        <v>0</v>
      </c>
      <c r="E50" t="str">
        <f t="shared" si="0"/>
        <v/>
      </c>
    </row>
    <row r="51" spans="1:5" hidden="1" x14ac:dyDescent="0.3">
      <c r="A51" t="s">
        <v>205</v>
      </c>
      <c r="B51">
        <v>42160</v>
      </c>
      <c r="C51">
        <v>4</v>
      </c>
      <c r="D51">
        <v>0</v>
      </c>
      <c r="E51" t="str">
        <f t="shared" si="0"/>
        <v/>
      </c>
    </row>
    <row r="52" spans="1:5" hidden="1" x14ac:dyDescent="0.3">
      <c r="A52" t="s">
        <v>205</v>
      </c>
      <c r="B52">
        <v>42167</v>
      </c>
      <c r="C52">
        <v>10</v>
      </c>
      <c r="D52">
        <v>0</v>
      </c>
      <c r="E52" t="str">
        <f t="shared" si="0"/>
        <v/>
      </c>
    </row>
    <row r="53" spans="1:5" hidden="1" x14ac:dyDescent="0.3">
      <c r="A53" t="s">
        <v>205</v>
      </c>
      <c r="B53">
        <v>42174</v>
      </c>
      <c r="C53">
        <v>6</v>
      </c>
      <c r="D53">
        <v>0</v>
      </c>
      <c r="E53" t="str">
        <f t="shared" si="0"/>
        <v/>
      </c>
    </row>
    <row r="54" spans="1:5" hidden="1" x14ac:dyDescent="0.3">
      <c r="A54" t="s">
        <v>205</v>
      </c>
      <c r="B54">
        <v>42181</v>
      </c>
      <c r="C54">
        <v>5</v>
      </c>
      <c r="D54">
        <v>0</v>
      </c>
      <c r="E54" t="str">
        <f t="shared" si="0"/>
        <v/>
      </c>
    </row>
    <row r="55" spans="1:5" hidden="1" x14ac:dyDescent="0.3">
      <c r="A55" t="s">
        <v>122</v>
      </c>
      <c r="B55">
        <v>42006</v>
      </c>
      <c r="C55">
        <v>11</v>
      </c>
      <c r="D55">
        <v>0</v>
      </c>
      <c r="E55" t="str">
        <f t="shared" si="0"/>
        <v/>
      </c>
    </row>
    <row r="56" spans="1:5" hidden="1" x14ac:dyDescent="0.3">
      <c r="A56" t="s">
        <v>122</v>
      </c>
      <c r="B56">
        <v>42013</v>
      </c>
      <c r="C56">
        <v>8</v>
      </c>
      <c r="D56">
        <v>0</v>
      </c>
      <c r="E56" t="str">
        <f t="shared" si="0"/>
        <v/>
      </c>
    </row>
    <row r="57" spans="1:5" hidden="1" x14ac:dyDescent="0.3">
      <c r="A57" t="s">
        <v>122</v>
      </c>
      <c r="B57">
        <v>42020</v>
      </c>
      <c r="C57">
        <v>36</v>
      </c>
      <c r="D57">
        <v>0</v>
      </c>
      <c r="E57" t="str">
        <f t="shared" si="0"/>
        <v/>
      </c>
    </row>
    <row r="58" spans="1:5" hidden="1" x14ac:dyDescent="0.3">
      <c r="A58" t="s">
        <v>122</v>
      </c>
      <c r="B58">
        <v>42027</v>
      </c>
      <c r="C58">
        <v>40</v>
      </c>
      <c r="D58">
        <v>0</v>
      </c>
      <c r="E58" t="str">
        <f t="shared" si="0"/>
        <v/>
      </c>
    </row>
    <row r="59" spans="1:5" hidden="1" x14ac:dyDescent="0.3">
      <c r="A59" t="s">
        <v>122</v>
      </c>
      <c r="B59">
        <v>42034</v>
      </c>
      <c r="C59">
        <v>40</v>
      </c>
      <c r="D59">
        <v>0</v>
      </c>
      <c r="E59" t="str">
        <f t="shared" si="0"/>
        <v/>
      </c>
    </row>
    <row r="60" spans="1:5" hidden="1" x14ac:dyDescent="0.3">
      <c r="A60" t="s">
        <v>122</v>
      </c>
      <c r="B60">
        <v>42041</v>
      </c>
      <c r="C60">
        <v>40</v>
      </c>
      <c r="D60">
        <v>0</v>
      </c>
      <c r="E60" t="str">
        <f t="shared" si="0"/>
        <v/>
      </c>
    </row>
    <row r="61" spans="1:5" hidden="1" x14ac:dyDescent="0.3">
      <c r="A61" t="s">
        <v>122</v>
      </c>
      <c r="B61">
        <v>42048</v>
      </c>
      <c r="C61">
        <v>40</v>
      </c>
      <c r="D61">
        <v>0</v>
      </c>
      <c r="E61" t="str">
        <f t="shared" si="0"/>
        <v/>
      </c>
    </row>
    <row r="62" spans="1:5" hidden="1" x14ac:dyDescent="0.3">
      <c r="A62" t="s">
        <v>122</v>
      </c>
      <c r="B62">
        <v>42055</v>
      </c>
      <c r="C62">
        <v>40</v>
      </c>
      <c r="D62">
        <v>0</v>
      </c>
      <c r="E62" t="str">
        <f t="shared" si="0"/>
        <v/>
      </c>
    </row>
    <row r="63" spans="1:5" hidden="1" x14ac:dyDescent="0.3">
      <c r="A63" t="s">
        <v>122</v>
      </c>
      <c r="B63">
        <v>42062</v>
      </c>
      <c r="C63">
        <v>24</v>
      </c>
      <c r="D63">
        <v>0</v>
      </c>
      <c r="E63" t="str">
        <f t="shared" si="0"/>
        <v/>
      </c>
    </row>
    <row r="64" spans="1:5" hidden="1" x14ac:dyDescent="0.3">
      <c r="A64" t="s">
        <v>122</v>
      </c>
      <c r="B64">
        <v>42069</v>
      </c>
      <c r="C64">
        <v>0</v>
      </c>
      <c r="D64">
        <v>0</v>
      </c>
      <c r="E64" t="str">
        <f t="shared" si="0"/>
        <v/>
      </c>
    </row>
    <row r="65" spans="1:5" hidden="1" x14ac:dyDescent="0.3">
      <c r="A65" t="s">
        <v>122</v>
      </c>
      <c r="B65">
        <v>42076</v>
      </c>
      <c r="C65">
        <v>16</v>
      </c>
      <c r="D65">
        <v>0</v>
      </c>
      <c r="E65" t="str">
        <f t="shared" si="0"/>
        <v/>
      </c>
    </row>
    <row r="66" spans="1:5" hidden="1" x14ac:dyDescent="0.3">
      <c r="A66" t="s">
        <v>122</v>
      </c>
      <c r="B66">
        <v>42083</v>
      </c>
      <c r="C66">
        <v>40</v>
      </c>
      <c r="D66">
        <v>0</v>
      </c>
      <c r="E66" t="str">
        <f t="shared" si="0"/>
        <v/>
      </c>
    </row>
    <row r="67" spans="1:5" hidden="1" x14ac:dyDescent="0.3">
      <c r="A67" t="s">
        <v>122</v>
      </c>
      <c r="B67">
        <v>42090</v>
      </c>
      <c r="C67">
        <v>40</v>
      </c>
      <c r="D67">
        <v>0</v>
      </c>
      <c r="E67" t="str">
        <f t="shared" si="0"/>
        <v/>
      </c>
    </row>
    <row r="68" spans="1:5" hidden="1" x14ac:dyDescent="0.3">
      <c r="A68" t="s">
        <v>122</v>
      </c>
      <c r="B68">
        <v>42097</v>
      </c>
      <c r="C68">
        <v>40</v>
      </c>
      <c r="D68">
        <v>0</v>
      </c>
      <c r="E68" t="str">
        <f t="shared" si="0"/>
        <v/>
      </c>
    </row>
    <row r="69" spans="1:5" hidden="1" x14ac:dyDescent="0.3">
      <c r="A69" t="s">
        <v>122</v>
      </c>
      <c r="B69">
        <v>42104</v>
      </c>
      <c r="C69">
        <v>40</v>
      </c>
      <c r="D69">
        <v>0</v>
      </c>
      <c r="E69" t="str">
        <f t="shared" si="0"/>
        <v/>
      </c>
    </row>
    <row r="70" spans="1:5" hidden="1" x14ac:dyDescent="0.3">
      <c r="A70" t="s">
        <v>122</v>
      </c>
      <c r="B70">
        <v>42111</v>
      </c>
      <c r="C70">
        <v>40</v>
      </c>
      <c r="D70">
        <v>0</v>
      </c>
      <c r="E70" t="str">
        <f t="shared" ref="E70:E133" si="1">IF(AND($C70&lt;40,$D70&gt;0),"Keep","")</f>
        <v/>
      </c>
    </row>
    <row r="71" spans="1:5" hidden="1" x14ac:dyDescent="0.3">
      <c r="A71" t="s">
        <v>122</v>
      </c>
      <c r="B71">
        <v>42118</v>
      </c>
      <c r="C71">
        <v>40</v>
      </c>
      <c r="D71">
        <v>0</v>
      </c>
      <c r="E71" t="str">
        <f t="shared" si="1"/>
        <v/>
      </c>
    </row>
    <row r="72" spans="1:5" hidden="1" x14ac:dyDescent="0.3">
      <c r="A72" t="s">
        <v>122</v>
      </c>
      <c r="B72">
        <v>42125</v>
      </c>
      <c r="C72">
        <v>40</v>
      </c>
      <c r="D72">
        <v>0</v>
      </c>
      <c r="E72" t="str">
        <f t="shared" si="1"/>
        <v/>
      </c>
    </row>
    <row r="73" spans="1:5" hidden="1" x14ac:dyDescent="0.3">
      <c r="A73" t="s">
        <v>122</v>
      </c>
      <c r="B73">
        <v>42132</v>
      </c>
      <c r="C73">
        <v>40</v>
      </c>
      <c r="D73">
        <v>0</v>
      </c>
      <c r="E73" t="str">
        <f t="shared" si="1"/>
        <v/>
      </c>
    </row>
    <row r="74" spans="1:5" hidden="1" x14ac:dyDescent="0.3">
      <c r="A74" t="s">
        <v>122</v>
      </c>
      <c r="B74">
        <v>42139</v>
      </c>
      <c r="C74">
        <v>40</v>
      </c>
      <c r="D74">
        <v>0</v>
      </c>
      <c r="E74" t="str">
        <f t="shared" si="1"/>
        <v/>
      </c>
    </row>
    <row r="75" spans="1:5" hidden="1" x14ac:dyDescent="0.3">
      <c r="A75" t="s">
        <v>122</v>
      </c>
      <c r="B75">
        <v>42146</v>
      </c>
      <c r="C75">
        <v>32</v>
      </c>
      <c r="D75">
        <v>0</v>
      </c>
      <c r="E75" t="str">
        <f t="shared" si="1"/>
        <v/>
      </c>
    </row>
    <row r="76" spans="1:5" hidden="1" x14ac:dyDescent="0.3">
      <c r="A76" t="s">
        <v>122</v>
      </c>
      <c r="B76">
        <v>42153</v>
      </c>
      <c r="C76">
        <v>40</v>
      </c>
      <c r="D76">
        <v>0</v>
      </c>
      <c r="E76" t="str">
        <f t="shared" si="1"/>
        <v/>
      </c>
    </row>
    <row r="77" spans="1:5" hidden="1" x14ac:dyDescent="0.3">
      <c r="A77" t="s">
        <v>122</v>
      </c>
      <c r="B77">
        <v>42160</v>
      </c>
      <c r="C77">
        <v>16</v>
      </c>
      <c r="D77">
        <v>0</v>
      </c>
      <c r="E77" t="str">
        <f t="shared" si="1"/>
        <v/>
      </c>
    </row>
    <row r="78" spans="1:5" hidden="1" x14ac:dyDescent="0.3">
      <c r="A78" t="s">
        <v>122</v>
      </c>
      <c r="B78">
        <v>42167</v>
      </c>
      <c r="C78">
        <v>24</v>
      </c>
      <c r="D78">
        <v>0</v>
      </c>
      <c r="E78" t="str">
        <f t="shared" si="1"/>
        <v/>
      </c>
    </row>
    <row r="79" spans="1:5" hidden="1" x14ac:dyDescent="0.3">
      <c r="A79" t="s">
        <v>122</v>
      </c>
      <c r="B79">
        <v>42174</v>
      </c>
      <c r="C79">
        <v>24</v>
      </c>
      <c r="D79">
        <v>0</v>
      </c>
      <c r="E79" t="str">
        <f t="shared" si="1"/>
        <v/>
      </c>
    </row>
    <row r="80" spans="1:5" hidden="1" x14ac:dyDescent="0.3">
      <c r="A80" t="s">
        <v>122</v>
      </c>
      <c r="B80">
        <v>42181</v>
      </c>
      <c r="C80">
        <v>40</v>
      </c>
      <c r="D80">
        <v>0</v>
      </c>
      <c r="E80" t="str">
        <f t="shared" si="1"/>
        <v/>
      </c>
    </row>
    <row r="81" spans="1:5" hidden="1" x14ac:dyDescent="0.3">
      <c r="A81" t="s">
        <v>123</v>
      </c>
      <c r="B81">
        <v>42006</v>
      </c>
      <c r="C81">
        <v>0</v>
      </c>
      <c r="D81">
        <v>0</v>
      </c>
      <c r="E81" t="str">
        <f t="shared" si="1"/>
        <v/>
      </c>
    </row>
    <row r="82" spans="1:5" hidden="1" x14ac:dyDescent="0.3">
      <c r="A82" t="s">
        <v>123</v>
      </c>
      <c r="B82">
        <v>42013</v>
      </c>
      <c r="C82">
        <v>0</v>
      </c>
      <c r="D82">
        <v>0</v>
      </c>
      <c r="E82" t="str">
        <f t="shared" si="1"/>
        <v/>
      </c>
    </row>
    <row r="83" spans="1:5" hidden="1" x14ac:dyDescent="0.3">
      <c r="A83" t="s">
        <v>123</v>
      </c>
      <c r="B83">
        <v>42020</v>
      </c>
      <c r="C83">
        <v>1</v>
      </c>
      <c r="D83">
        <v>0</v>
      </c>
      <c r="E83" t="str">
        <f t="shared" si="1"/>
        <v/>
      </c>
    </row>
    <row r="84" spans="1:5" hidden="1" x14ac:dyDescent="0.3">
      <c r="A84" t="s">
        <v>123</v>
      </c>
      <c r="B84">
        <v>42027</v>
      </c>
      <c r="C84">
        <v>0</v>
      </c>
      <c r="D84">
        <v>0</v>
      </c>
      <c r="E84" t="str">
        <f t="shared" si="1"/>
        <v/>
      </c>
    </row>
    <row r="85" spans="1:5" hidden="1" x14ac:dyDescent="0.3">
      <c r="A85" t="s">
        <v>123</v>
      </c>
      <c r="B85">
        <v>42034</v>
      </c>
      <c r="C85">
        <v>0</v>
      </c>
      <c r="D85">
        <v>0</v>
      </c>
      <c r="E85" t="str">
        <f t="shared" si="1"/>
        <v/>
      </c>
    </row>
    <row r="86" spans="1:5" hidden="1" x14ac:dyDescent="0.3">
      <c r="A86" t="s">
        <v>123</v>
      </c>
      <c r="B86">
        <v>42048</v>
      </c>
      <c r="C86">
        <v>15</v>
      </c>
      <c r="D86">
        <v>0</v>
      </c>
      <c r="E86" t="str">
        <f t="shared" si="1"/>
        <v/>
      </c>
    </row>
    <row r="87" spans="1:5" hidden="1" x14ac:dyDescent="0.3">
      <c r="A87" t="s">
        <v>123</v>
      </c>
      <c r="B87">
        <v>42062</v>
      </c>
      <c r="C87">
        <v>0</v>
      </c>
      <c r="D87">
        <v>0</v>
      </c>
      <c r="E87" t="str">
        <f t="shared" si="1"/>
        <v/>
      </c>
    </row>
    <row r="88" spans="1:5" hidden="1" x14ac:dyDescent="0.3">
      <c r="A88" t="s">
        <v>123</v>
      </c>
      <c r="B88">
        <v>42069</v>
      </c>
      <c r="C88">
        <v>0</v>
      </c>
      <c r="D88">
        <v>0</v>
      </c>
      <c r="E88" t="str">
        <f t="shared" si="1"/>
        <v/>
      </c>
    </row>
    <row r="89" spans="1:5" hidden="1" x14ac:dyDescent="0.3">
      <c r="A89" t="s">
        <v>123</v>
      </c>
      <c r="B89">
        <v>42076</v>
      </c>
      <c r="C89">
        <v>1</v>
      </c>
      <c r="D89">
        <v>0</v>
      </c>
      <c r="E89" t="str">
        <f t="shared" si="1"/>
        <v/>
      </c>
    </row>
    <row r="90" spans="1:5" hidden="1" x14ac:dyDescent="0.3">
      <c r="A90" t="s">
        <v>123</v>
      </c>
      <c r="B90">
        <v>42083</v>
      </c>
      <c r="C90">
        <v>0</v>
      </c>
      <c r="D90">
        <v>0</v>
      </c>
      <c r="E90" t="str">
        <f t="shared" si="1"/>
        <v/>
      </c>
    </row>
    <row r="91" spans="1:5" hidden="1" x14ac:dyDescent="0.3">
      <c r="A91" t="s">
        <v>123</v>
      </c>
      <c r="B91">
        <v>42111</v>
      </c>
      <c r="C91">
        <v>2</v>
      </c>
      <c r="D91">
        <v>0</v>
      </c>
      <c r="E91" t="str">
        <f t="shared" si="1"/>
        <v/>
      </c>
    </row>
    <row r="92" spans="1:5" hidden="1" x14ac:dyDescent="0.3">
      <c r="A92" t="s">
        <v>123</v>
      </c>
      <c r="B92">
        <v>42118</v>
      </c>
      <c r="C92">
        <v>0</v>
      </c>
      <c r="D92">
        <v>0</v>
      </c>
      <c r="E92" t="str">
        <f t="shared" si="1"/>
        <v/>
      </c>
    </row>
    <row r="93" spans="1:5" hidden="1" x14ac:dyDescent="0.3">
      <c r="A93" t="s">
        <v>123</v>
      </c>
      <c r="B93">
        <v>42153</v>
      </c>
      <c r="C93">
        <v>0</v>
      </c>
      <c r="D93">
        <v>0</v>
      </c>
      <c r="E93" t="str">
        <f t="shared" si="1"/>
        <v/>
      </c>
    </row>
    <row r="94" spans="1:5" hidden="1" x14ac:dyDescent="0.3">
      <c r="A94" t="s">
        <v>123</v>
      </c>
      <c r="B94">
        <v>42160</v>
      </c>
      <c r="C94">
        <v>0</v>
      </c>
      <c r="D94">
        <v>0</v>
      </c>
      <c r="E94" t="str">
        <f t="shared" si="1"/>
        <v/>
      </c>
    </row>
    <row r="95" spans="1:5" hidden="1" x14ac:dyDescent="0.3">
      <c r="A95" t="s">
        <v>123</v>
      </c>
      <c r="B95">
        <v>42174</v>
      </c>
      <c r="C95">
        <v>0</v>
      </c>
      <c r="D95">
        <v>0</v>
      </c>
      <c r="E95" t="str">
        <f t="shared" si="1"/>
        <v/>
      </c>
    </row>
    <row r="96" spans="1:5" hidden="1" x14ac:dyDescent="0.3">
      <c r="A96" t="s">
        <v>124</v>
      </c>
      <c r="B96">
        <v>42006</v>
      </c>
      <c r="C96">
        <v>0</v>
      </c>
      <c r="D96">
        <v>0</v>
      </c>
      <c r="E96" t="str">
        <f t="shared" si="1"/>
        <v/>
      </c>
    </row>
    <row r="97" spans="1:5" hidden="1" x14ac:dyDescent="0.3">
      <c r="A97" t="s">
        <v>124</v>
      </c>
      <c r="B97">
        <v>42013</v>
      </c>
      <c r="C97">
        <v>0</v>
      </c>
      <c r="D97">
        <v>0</v>
      </c>
      <c r="E97" t="str">
        <f t="shared" si="1"/>
        <v/>
      </c>
    </row>
    <row r="98" spans="1:5" hidden="1" x14ac:dyDescent="0.3">
      <c r="A98" t="s">
        <v>124</v>
      </c>
      <c r="B98">
        <v>42020</v>
      </c>
      <c r="C98">
        <v>15</v>
      </c>
      <c r="D98">
        <v>0</v>
      </c>
      <c r="E98" t="str">
        <f t="shared" si="1"/>
        <v/>
      </c>
    </row>
    <row r="99" spans="1:5" hidden="1" x14ac:dyDescent="0.3">
      <c r="A99" t="s">
        <v>124</v>
      </c>
      <c r="B99">
        <v>42027</v>
      </c>
      <c r="C99">
        <v>0</v>
      </c>
      <c r="D99">
        <v>0</v>
      </c>
      <c r="E99" t="str">
        <f t="shared" si="1"/>
        <v/>
      </c>
    </row>
    <row r="100" spans="1:5" hidden="1" x14ac:dyDescent="0.3">
      <c r="A100" t="s">
        <v>124</v>
      </c>
      <c r="B100">
        <v>42034</v>
      </c>
      <c r="C100">
        <v>0</v>
      </c>
      <c r="D100">
        <v>0</v>
      </c>
      <c r="E100" t="str">
        <f t="shared" si="1"/>
        <v/>
      </c>
    </row>
    <row r="101" spans="1:5" hidden="1" x14ac:dyDescent="0.3">
      <c r="A101" t="s">
        <v>124</v>
      </c>
      <c r="B101">
        <v>42041</v>
      </c>
      <c r="C101">
        <v>1</v>
      </c>
      <c r="D101">
        <v>0</v>
      </c>
      <c r="E101" t="str">
        <f t="shared" si="1"/>
        <v/>
      </c>
    </row>
    <row r="102" spans="1:5" hidden="1" x14ac:dyDescent="0.3">
      <c r="A102" t="s">
        <v>124</v>
      </c>
      <c r="B102">
        <v>42048</v>
      </c>
      <c r="C102">
        <v>0</v>
      </c>
      <c r="D102">
        <v>0</v>
      </c>
      <c r="E102" t="str">
        <f t="shared" si="1"/>
        <v/>
      </c>
    </row>
    <row r="103" spans="1:5" hidden="1" x14ac:dyDescent="0.3">
      <c r="A103" t="s">
        <v>124</v>
      </c>
      <c r="B103">
        <v>42055</v>
      </c>
      <c r="C103">
        <v>0</v>
      </c>
      <c r="D103">
        <v>0</v>
      </c>
      <c r="E103" t="str">
        <f t="shared" si="1"/>
        <v/>
      </c>
    </row>
    <row r="104" spans="1:5" hidden="1" x14ac:dyDescent="0.3">
      <c r="A104" t="s">
        <v>124</v>
      </c>
      <c r="B104">
        <v>42062</v>
      </c>
      <c r="C104">
        <v>0</v>
      </c>
      <c r="D104">
        <v>0</v>
      </c>
      <c r="E104" t="str">
        <f t="shared" si="1"/>
        <v/>
      </c>
    </row>
    <row r="105" spans="1:5" hidden="1" x14ac:dyDescent="0.3">
      <c r="A105" t="s">
        <v>124</v>
      </c>
      <c r="B105">
        <v>42069</v>
      </c>
      <c r="C105">
        <v>0</v>
      </c>
      <c r="D105">
        <v>0</v>
      </c>
      <c r="E105" t="str">
        <f t="shared" si="1"/>
        <v/>
      </c>
    </row>
    <row r="106" spans="1:5" hidden="1" x14ac:dyDescent="0.3">
      <c r="A106" t="s">
        <v>124</v>
      </c>
      <c r="B106">
        <v>42076</v>
      </c>
      <c r="C106">
        <v>0</v>
      </c>
      <c r="D106">
        <v>0</v>
      </c>
      <c r="E106" t="str">
        <f t="shared" si="1"/>
        <v/>
      </c>
    </row>
    <row r="107" spans="1:5" hidden="1" x14ac:dyDescent="0.3">
      <c r="A107" t="s">
        <v>124</v>
      </c>
      <c r="B107">
        <v>42083</v>
      </c>
      <c r="C107">
        <v>0</v>
      </c>
      <c r="D107">
        <v>0</v>
      </c>
      <c r="E107" t="str">
        <f t="shared" si="1"/>
        <v/>
      </c>
    </row>
    <row r="108" spans="1:5" hidden="1" x14ac:dyDescent="0.3">
      <c r="A108" t="s">
        <v>124</v>
      </c>
      <c r="B108">
        <v>42090</v>
      </c>
      <c r="C108">
        <v>0</v>
      </c>
      <c r="D108">
        <v>0</v>
      </c>
      <c r="E108" t="str">
        <f t="shared" si="1"/>
        <v/>
      </c>
    </row>
    <row r="109" spans="1:5" hidden="1" x14ac:dyDescent="0.3">
      <c r="A109" t="s">
        <v>124</v>
      </c>
      <c r="B109">
        <v>42097</v>
      </c>
      <c r="C109">
        <v>0</v>
      </c>
      <c r="D109">
        <v>0</v>
      </c>
      <c r="E109" t="str">
        <f t="shared" si="1"/>
        <v/>
      </c>
    </row>
    <row r="110" spans="1:5" hidden="1" x14ac:dyDescent="0.3">
      <c r="A110" t="s">
        <v>124</v>
      </c>
      <c r="B110">
        <v>42104</v>
      </c>
      <c r="C110">
        <v>0</v>
      </c>
      <c r="D110">
        <v>0</v>
      </c>
      <c r="E110" t="str">
        <f t="shared" si="1"/>
        <v/>
      </c>
    </row>
    <row r="111" spans="1:5" hidden="1" x14ac:dyDescent="0.3">
      <c r="A111" t="s">
        <v>124</v>
      </c>
      <c r="B111">
        <v>42111</v>
      </c>
      <c r="C111">
        <v>0</v>
      </c>
      <c r="D111">
        <v>0</v>
      </c>
      <c r="E111" t="str">
        <f t="shared" si="1"/>
        <v/>
      </c>
    </row>
    <row r="112" spans="1:5" hidden="1" x14ac:dyDescent="0.3">
      <c r="A112" t="s">
        <v>124</v>
      </c>
      <c r="B112">
        <v>42118</v>
      </c>
      <c r="C112">
        <v>0</v>
      </c>
      <c r="D112">
        <v>0</v>
      </c>
      <c r="E112" t="str">
        <f t="shared" si="1"/>
        <v/>
      </c>
    </row>
    <row r="113" spans="1:5" hidden="1" x14ac:dyDescent="0.3">
      <c r="A113" t="s">
        <v>124</v>
      </c>
      <c r="B113">
        <v>42125</v>
      </c>
      <c r="C113">
        <v>0</v>
      </c>
      <c r="D113">
        <v>0</v>
      </c>
      <c r="E113" t="str">
        <f t="shared" si="1"/>
        <v/>
      </c>
    </row>
    <row r="114" spans="1:5" hidden="1" x14ac:dyDescent="0.3">
      <c r="A114" t="s">
        <v>124</v>
      </c>
      <c r="B114">
        <v>42132</v>
      </c>
      <c r="C114">
        <v>0</v>
      </c>
      <c r="D114">
        <v>0</v>
      </c>
      <c r="E114" t="str">
        <f t="shared" si="1"/>
        <v/>
      </c>
    </row>
    <row r="115" spans="1:5" hidden="1" x14ac:dyDescent="0.3">
      <c r="A115" t="s">
        <v>124</v>
      </c>
      <c r="B115">
        <v>42139</v>
      </c>
      <c r="C115">
        <v>0</v>
      </c>
      <c r="D115">
        <v>0</v>
      </c>
      <c r="E115" t="str">
        <f t="shared" si="1"/>
        <v/>
      </c>
    </row>
    <row r="116" spans="1:5" hidden="1" x14ac:dyDescent="0.3">
      <c r="A116" t="s">
        <v>124</v>
      </c>
      <c r="B116">
        <v>42146</v>
      </c>
      <c r="C116">
        <v>0</v>
      </c>
      <c r="D116">
        <v>0</v>
      </c>
      <c r="E116" t="str">
        <f t="shared" si="1"/>
        <v/>
      </c>
    </row>
    <row r="117" spans="1:5" hidden="1" x14ac:dyDescent="0.3">
      <c r="A117" t="s">
        <v>124</v>
      </c>
      <c r="B117">
        <v>42153</v>
      </c>
      <c r="C117">
        <v>0</v>
      </c>
      <c r="D117">
        <v>0</v>
      </c>
      <c r="E117" t="str">
        <f t="shared" si="1"/>
        <v/>
      </c>
    </row>
    <row r="118" spans="1:5" hidden="1" x14ac:dyDescent="0.3">
      <c r="A118" t="s">
        <v>124</v>
      </c>
      <c r="B118">
        <v>42160</v>
      </c>
      <c r="C118">
        <v>0</v>
      </c>
      <c r="D118">
        <v>0</v>
      </c>
      <c r="E118" t="str">
        <f t="shared" si="1"/>
        <v/>
      </c>
    </row>
    <row r="119" spans="1:5" hidden="1" x14ac:dyDescent="0.3">
      <c r="A119" t="s">
        <v>124</v>
      </c>
      <c r="B119">
        <v>42167</v>
      </c>
      <c r="C119">
        <v>1</v>
      </c>
      <c r="D119">
        <v>0</v>
      </c>
      <c r="E119" t="str">
        <f t="shared" si="1"/>
        <v/>
      </c>
    </row>
    <row r="120" spans="1:5" hidden="1" x14ac:dyDescent="0.3">
      <c r="A120" t="s">
        <v>124</v>
      </c>
      <c r="B120">
        <v>42174</v>
      </c>
      <c r="C120">
        <v>0</v>
      </c>
      <c r="D120">
        <v>0</v>
      </c>
      <c r="E120" t="str">
        <f t="shared" si="1"/>
        <v/>
      </c>
    </row>
    <row r="121" spans="1:5" hidden="1" x14ac:dyDescent="0.3">
      <c r="A121" t="s">
        <v>124</v>
      </c>
      <c r="B121">
        <v>42181</v>
      </c>
      <c r="C121">
        <v>0</v>
      </c>
      <c r="D121">
        <v>0</v>
      </c>
      <c r="E121" t="str">
        <f t="shared" si="1"/>
        <v/>
      </c>
    </row>
    <row r="122" spans="1:5" hidden="1" x14ac:dyDescent="0.3">
      <c r="A122" t="s">
        <v>125</v>
      </c>
      <c r="B122">
        <v>42006</v>
      </c>
      <c r="C122">
        <v>22</v>
      </c>
      <c r="D122">
        <v>0</v>
      </c>
      <c r="E122" t="str">
        <f t="shared" si="1"/>
        <v/>
      </c>
    </row>
    <row r="123" spans="1:5" hidden="1" x14ac:dyDescent="0.3">
      <c r="A123" t="s">
        <v>125</v>
      </c>
      <c r="B123">
        <v>42013</v>
      </c>
      <c r="C123">
        <v>24</v>
      </c>
      <c r="D123">
        <v>0</v>
      </c>
      <c r="E123" t="str">
        <f t="shared" si="1"/>
        <v/>
      </c>
    </row>
    <row r="124" spans="1:5" hidden="1" x14ac:dyDescent="0.3">
      <c r="A124" t="s">
        <v>125</v>
      </c>
      <c r="B124">
        <v>42020</v>
      </c>
      <c r="C124">
        <v>46</v>
      </c>
      <c r="D124">
        <v>0</v>
      </c>
      <c r="E124" t="str">
        <f t="shared" si="1"/>
        <v/>
      </c>
    </row>
    <row r="125" spans="1:5" hidden="1" x14ac:dyDescent="0.3">
      <c r="A125" t="s">
        <v>125</v>
      </c>
      <c r="B125">
        <v>42027</v>
      </c>
      <c r="C125">
        <v>48</v>
      </c>
      <c r="D125">
        <v>0</v>
      </c>
      <c r="E125" t="str">
        <f t="shared" si="1"/>
        <v/>
      </c>
    </row>
    <row r="126" spans="1:5" hidden="1" x14ac:dyDescent="0.3">
      <c r="A126" t="s">
        <v>125</v>
      </c>
      <c r="B126">
        <v>42034</v>
      </c>
      <c r="C126">
        <v>40</v>
      </c>
      <c r="D126">
        <v>0</v>
      </c>
      <c r="E126" t="str">
        <f t="shared" si="1"/>
        <v/>
      </c>
    </row>
    <row r="127" spans="1:5" hidden="1" x14ac:dyDescent="0.3">
      <c r="A127" t="s">
        <v>125</v>
      </c>
      <c r="B127">
        <v>42041</v>
      </c>
      <c r="C127">
        <v>40</v>
      </c>
      <c r="D127">
        <v>0</v>
      </c>
      <c r="E127" t="str">
        <f t="shared" si="1"/>
        <v/>
      </c>
    </row>
    <row r="128" spans="1:5" hidden="1" x14ac:dyDescent="0.3">
      <c r="A128" t="s">
        <v>125</v>
      </c>
      <c r="B128">
        <v>42048</v>
      </c>
      <c r="C128">
        <v>42</v>
      </c>
      <c r="D128">
        <v>0</v>
      </c>
      <c r="E128" t="str">
        <f t="shared" si="1"/>
        <v/>
      </c>
    </row>
    <row r="129" spans="1:5" hidden="1" x14ac:dyDescent="0.3">
      <c r="A129" t="s">
        <v>125</v>
      </c>
      <c r="B129">
        <v>42055</v>
      </c>
      <c r="C129">
        <v>50</v>
      </c>
      <c r="D129">
        <v>0</v>
      </c>
      <c r="E129" t="str">
        <f t="shared" si="1"/>
        <v/>
      </c>
    </row>
    <row r="130" spans="1:5" hidden="1" x14ac:dyDescent="0.3">
      <c r="A130" t="s">
        <v>125</v>
      </c>
      <c r="B130">
        <v>42062</v>
      </c>
      <c r="C130">
        <v>36</v>
      </c>
      <c r="D130">
        <v>0</v>
      </c>
      <c r="E130" t="str">
        <f t="shared" si="1"/>
        <v/>
      </c>
    </row>
    <row r="131" spans="1:5" hidden="1" x14ac:dyDescent="0.3">
      <c r="A131" t="s">
        <v>125</v>
      </c>
      <c r="B131">
        <v>42066</v>
      </c>
      <c r="C131">
        <v>0</v>
      </c>
      <c r="D131">
        <v>0</v>
      </c>
      <c r="E131" t="str">
        <f t="shared" si="1"/>
        <v/>
      </c>
    </row>
    <row r="132" spans="1:5" hidden="1" x14ac:dyDescent="0.3">
      <c r="A132" t="s">
        <v>125</v>
      </c>
      <c r="B132">
        <v>42069</v>
      </c>
      <c r="C132">
        <v>42</v>
      </c>
      <c r="D132">
        <v>0</v>
      </c>
      <c r="E132" t="str">
        <f t="shared" si="1"/>
        <v/>
      </c>
    </row>
    <row r="133" spans="1:5" hidden="1" x14ac:dyDescent="0.3">
      <c r="A133" t="s">
        <v>125</v>
      </c>
      <c r="B133">
        <v>42076</v>
      </c>
      <c r="C133">
        <v>32</v>
      </c>
      <c r="D133">
        <v>0</v>
      </c>
      <c r="E133" t="str">
        <f t="shared" si="1"/>
        <v/>
      </c>
    </row>
    <row r="134" spans="1:5" hidden="1" x14ac:dyDescent="0.3">
      <c r="A134" t="s">
        <v>125</v>
      </c>
      <c r="B134">
        <v>42083</v>
      </c>
      <c r="C134">
        <v>36</v>
      </c>
      <c r="D134">
        <v>0</v>
      </c>
      <c r="E134" t="str">
        <f t="shared" ref="E134:E197" si="2">IF(AND($C134&lt;40,$D134&gt;0),"Keep","")</f>
        <v/>
      </c>
    </row>
    <row r="135" spans="1:5" hidden="1" x14ac:dyDescent="0.3">
      <c r="A135" t="s">
        <v>125</v>
      </c>
      <c r="B135">
        <v>42090</v>
      </c>
      <c r="C135">
        <v>34</v>
      </c>
      <c r="D135">
        <v>0</v>
      </c>
      <c r="E135" t="str">
        <f t="shared" si="2"/>
        <v/>
      </c>
    </row>
    <row r="136" spans="1:5" hidden="1" x14ac:dyDescent="0.3">
      <c r="A136" t="s">
        <v>125</v>
      </c>
      <c r="B136">
        <v>42097</v>
      </c>
      <c r="C136">
        <v>42</v>
      </c>
      <c r="D136">
        <v>0</v>
      </c>
      <c r="E136" t="str">
        <f t="shared" si="2"/>
        <v/>
      </c>
    </row>
    <row r="137" spans="1:5" hidden="1" x14ac:dyDescent="0.3">
      <c r="A137" t="s">
        <v>125</v>
      </c>
      <c r="B137">
        <v>42104</v>
      </c>
      <c r="C137">
        <v>34</v>
      </c>
      <c r="D137">
        <v>0</v>
      </c>
      <c r="E137" t="str">
        <f t="shared" si="2"/>
        <v/>
      </c>
    </row>
    <row r="138" spans="1:5" hidden="1" x14ac:dyDescent="0.3">
      <c r="A138" t="s">
        <v>125</v>
      </c>
      <c r="B138">
        <v>42111</v>
      </c>
      <c r="C138">
        <v>33</v>
      </c>
      <c r="D138">
        <v>0</v>
      </c>
      <c r="E138" t="str">
        <f t="shared" si="2"/>
        <v/>
      </c>
    </row>
    <row r="139" spans="1:5" hidden="1" x14ac:dyDescent="0.3">
      <c r="A139" t="s">
        <v>125</v>
      </c>
      <c r="B139">
        <v>42118</v>
      </c>
      <c r="C139">
        <v>33</v>
      </c>
      <c r="D139">
        <v>0</v>
      </c>
      <c r="E139" t="str">
        <f t="shared" si="2"/>
        <v/>
      </c>
    </row>
    <row r="140" spans="1:5" hidden="1" x14ac:dyDescent="0.3">
      <c r="A140" t="s">
        <v>125</v>
      </c>
      <c r="B140">
        <v>42125</v>
      </c>
      <c r="C140">
        <v>33</v>
      </c>
      <c r="D140">
        <v>0</v>
      </c>
      <c r="E140" t="str">
        <f t="shared" si="2"/>
        <v/>
      </c>
    </row>
    <row r="141" spans="1:5" hidden="1" x14ac:dyDescent="0.3">
      <c r="A141" t="s">
        <v>125</v>
      </c>
      <c r="B141">
        <v>42132</v>
      </c>
      <c r="C141">
        <v>34</v>
      </c>
      <c r="D141">
        <v>0</v>
      </c>
      <c r="E141" t="str">
        <f t="shared" si="2"/>
        <v/>
      </c>
    </row>
    <row r="142" spans="1:5" hidden="1" x14ac:dyDescent="0.3">
      <c r="A142" t="s">
        <v>125</v>
      </c>
      <c r="B142">
        <v>42139</v>
      </c>
      <c r="C142">
        <v>34</v>
      </c>
      <c r="D142">
        <v>0</v>
      </c>
      <c r="E142" t="str">
        <f t="shared" si="2"/>
        <v/>
      </c>
    </row>
    <row r="143" spans="1:5" hidden="1" x14ac:dyDescent="0.3">
      <c r="A143" t="s">
        <v>125</v>
      </c>
      <c r="B143">
        <v>42146</v>
      </c>
      <c r="C143">
        <v>33</v>
      </c>
      <c r="D143">
        <v>0</v>
      </c>
      <c r="E143" t="str">
        <f t="shared" si="2"/>
        <v/>
      </c>
    </row>
    <row r="144" spans="1:5" hidden="1" x14ac:dyDescent="0.3">
      <c r="A144" t="s">
        <v>125</v>
      </c>
      <c r="B144">
        <v>42153</v>
      </c>
      <c r="C144">
        <v>29</v>
      </c>
      <c r="D144">
        <v>0</v>
      </c>
      <c r="E144" t="str">
        <f t="shared" si="2"/>
        <v/>
      </c>
    </row>
    <row r="145" spans="1:5" hidden="1" x14ac:dyDescent="0.3">
      <c r="A145" t="s">
        <v>125</v>
      </c>
      <c r="B145">
        <v>42160</v>
      </c>
      <c r="C145">
        <v>22</v>
      </c>
      <c r="D145">
        <v>0</v>
      </c>
      <c r="E145" t="str">
        <f t="shared" si="2"/>
        <v/>
      </c>
    </row>
    <row r="146" spans="1:5" hidden="1" x14ac:dyDescent="0.3">
      <c r="A146" t="s">
        <v>125</v>
      </c>
      <c r="B146">
        <v>42167</v>
      </c>
      <c r="C146">
        <v>32</v>
      </c>
      <c r="D146">
        <v>0</v>
      </c>
      <c r="E146" t="str">
        <f t="shared" si="2"/>
        <v/>
      </c>
    </row>
    <row r="147" spans="1:5" hidden="1" x14ac:dyDescent="0.3">
      <c r="A147" t="s">
        <v>125</v>
      </c>
      <c r="B147">
        <v>42172</v>
      </c>
      <c r="C147">
        <v>0</v>
      </c>
      <c r="D147">
        <v>0</v>
      </c>
      <c r="E147" t="str">
        <f t="shared" si="2"/>
        <v/>
      </c>
    </row>
    <row r="148" spans="1:5" hidden="1" x14ac:dyDescent="0.3">
      <c r="A148" t="s">
        <v>125</v>
      </c>
      <c r="B148">
        <v>42174</v>
      </c>
      <c r="C148">
        <v>34</v>
      </c>
      <c r="D148">
        <v>0</v>
      </c>
      <c r="E148" t="str">
        <f t="shared" si="2"/>
        <v/>
      </c>
    </row>
    <row r="149" spans="1:5" hidden="1" x14ac:dyDescent="0.3">
      <c r="A149" t="s">
        <v>125</v>
      </c>
      <c r="B149">
        <v>42181</v>
      </c>
      <c r="C149">
        <v>26</v>
      </c>
      <c r="D149">
        <v>0</v>
      </c>
      <c r="E149" t="str">
        <f t="shared" si="2"/>
        <v/>
      </c>
    </row>
    <row r="150" spans="1:5" hidden="1" x14ac:dyDescent="0.3">
      <c r="A150" t="s">
        <v>126</v>
      </c>
      <c r="B150">
        <v>42006</v>
      </c>
      <c r="C150">
        <v>5</v>
      </c>
      <c r="D150">
        <v>0</v>
      </c>
      <c r="E150" t="str">
        <f t="shared" si="2"/>
        <v/>
      </c>
    </row>
    <row r="151" spans="1:5" hidden="1" x14ac:dyDescent="0.3">
      <c r="A151" t="s">
        <v>126</v>
      </c>
      <c r="B151">
        <v>42013</v>
      </c>
      <c r="C151">
        <v>85</v>
      </c>
      <c r="D151">
        <v>0</v>
      </c>
      <c r="E151" t="str">
        <f t="shared" si="2"/>
        <v/>
      </c>
    </row>
    <row r="152" spans="1:5" hidden="1" x14ac:dyDescent="0.3">
      <c r="A152" t="s">
        <v>126</v>
      </c>
      <c r="B152">
        <v>42020</v>
      </c>
      <c r="C152">
        <v>22</v>
      </c>
      <c r="D152">
        <v>0</v>
      </c>
      <c r="E152" t="str">
        <f t="shared" si="2"/>
        <v/>
      </c>
    </row>
    <row r="153" spans="1:5" hidden="1" x14ac:dyDescent="0.3">
      <c r="A153" t="s">
        <v>126</v>
      </c>
      <c r="B153">
        <v>42027</v>
      </c>
      <c r="C153">
        <v>17</v>
      </c>
      <c r="D153">
        <v>0</v>
      </c>
      <c r="E153" t="str">
        <f t="shared" si="2"/>
        <v/>
      </c>
    </row>
    <row r="154" spans="1:5" hidden="1" x14ac:dyDescent="0.3">
      <c r="A154" t="s">
        <v>126</v>
      </c>
      <c r="B154">
        <v>42034</v>
      </c>
      <c r="C154">
        <v>12</v>
      </c>
      <c r="D154">
        <v>0</v>
      </c>
      <c r="E154" t="str">
        <f t="shared" si="2"/>
        <v/>
      </c>
    </row>
    <row r="155" spans="1:5" hidden="1" x14ac:dyDescent="0.3">
      <c r="A155" t="s">
        <v>126</v>
      </c>
      <c r="B155">
        <v>42041</v>
      </c>
      <c r="C155">
        <v>11</v>
      </c>
      <c r="D155">
        <v>0</v>
      </c>
      <c r="E155" t="str">
        <f t="shared" si="2"/>
        <v/>
      </c>
    </row>
    <row r="156" spans="1:5" hidden="1" x14ac:dyDescent="0.3">
      <c r="A156" t="s">
        <v>126</v>
      </c>
      <c r="B156">
        <v>42048</v>
      </c>
      <c r="C156">
        <v>18</v>
      </c>
      <c r="D156">
        <v>0</v>
      </c>
      <c r="E156" t="str">
        <f t="shared" si="2"/>
        <v/>
      </c>
    </row>
    <row r="157" spans="1:5" hidden="1" x14ac:dyDescent="0.3">
      <c r="A157" t="s">
        <v>126</v>
      </c>
      <c r="B157">
        <v>42055</v>
      </c>
      <c r="C157">
        <v>18</v>
      </c>
      <c r="D157">
        <v>0</v>
      </c>
      <c r="E157" t="str">
        <f t="shared" si="2"/>
        <v/>
      </c>
    </row>
    <row r="158" spans="1:5" hidden="1" x14ac:dyDescent="0.3">
      <c r="A158" t="s">
        <v>126</v>
      </c>
      <c r="B158">
        <v>42062</v>
      </c>
      <c r="C158">
        <v>12</v>
      </c>
      <c r="D158">
        <v>0</v>
      </c>
      <c r="E158" t="str">
        <f t="shared" si="2"/>
        <v/>
      </c>
    </row>
    <row r="159" spans="1:5" hidden="1" x14ac:dyDescent="0.3">
      <c r="A159" t="s">
        <v>126</v>
      </c>
      <c r="B159">
        <v>42069</v>
      </c>
      <c r="C159">
        <v>21</v>
      </c>
      <c r="D159">
        <v>0</v>
      </c>
      <c r="E159" t="str">
        <f t="shared" si="2"/>
        <v/>
      </c>
    </row>
    <row r="160" spans="1:5" hidden="1" x14ac:dyDescent="0.3">
      <c r="A160" t="s">
        <v>126</v>
      </c>
      <c r="B160">
        <v>42076</v>
      </c>
      <c r="C160">
        <v>26</v>
      </c>
      <c r="D160">
        <v>0</v>
      </c>
      <c r="E160" t="str">
        <f t="shared" si="2"/>
        <v/>
      </c>
    </row>
    <row r="161" spans="1:5" hidden="1" x14ac:dyDescent="0.3">
      <c r="A161" t="s">
        <v>126</v>
      </c>
      <c r="B161">
        <v>42083</v>
      </c>
      <c r="C161">
        <v>19</v>
      </c>
      <c r="D161">
        <v>0</v>
      </c>
      <c r="E161" t="str">
        <f t="shared" si="2"/>
        <v/>
      </c>
    </row>
    <row r="162" spans="1:5" hidden="1" x14ac:dyDescent="0.3">
      <c r="A162" t="s">
        <v>126</v>
      </c>
      <c r="B162">
        <v>42090</v>
      </c>
      <c r="C162">
        <v>29</v>
      </c>
      <c r="D162">
        <v>0</v>
      </c>
      <c r="E162" t="str">
        <f t="shared" si="2"/>
        <v/>
      </c>
    </row>
    <row r="163" spans="1:5" hidden="1" x14ac:dyDescent="0.3">
      <c r="A163" t="s">
        <v>126</v>
      </c>
      <c r="B163">
        <v>42097</v>
      </c>
      <c r="C163">
        <v>29</v>
      </c>
      <c r="D163">
        <v>0</v>
      </c>
      <c r="E163" t="str">
        <f t="shared" si="2"/>
        <v/>
      </c>
    </row>
    <row r="164" spans="1:5" hidden="1" x14ac:dyDescent="0.3">
      <c r="A164" t="s">
        <v>126</v>
      </c>
      <c r="B164">
        <v>42125</v>
      </c>
      <c r="C164">
        <v>34</v>
      </c>
      <c r="D164">
        <v>0</v>
      </c>
      <c r="E164" t="str">
        <f t="shared" si="2"/>
        <v/>
      </c>
    </row>
    <row r="165" spans="1:5" hidden="1" x14ac:dyDescent="0.3">
      <c r="A165" t="s">
        <v>126</v>
      </c>
      <c r="B165">
        <v>42139</v>
      </c>
      <c r="C165">
        <v>21</v>
      </c>
      <c r="D165">
        <v>0</v>
      </c>
      <c r="E165" t="str">
        <f t="shared" si="2"/>
        <v/>
      </c>
    </row>
    <row r="166" spans="1:5" hidden="1" x14ac:dyDescent="0.3">
      <c r="A166" t="s">
        <v>126</v>
      </c>
      <c r="B166">
        <v>42153</v>
      </c>
      <c r="C166">
        <v>2</v>
      </c>
      <c r="D166">
        <v>0</v>
      </c>
      <c r="E166" t="str">
        <f t="shared" si="2"/>
        <v/>
      </c>
    </row>
    <row r="167" spans="1:5" hidden="1" x14ac:dyDescent="0.3">
      <c r="A167" t="s">
        <v>126</v>
      </c>
      <c r="B167">
        <v>42160</v>
      </c>
      <c r="C167">
        <v>32</v>
      </c>
      <c r="D167">
        <v>0</v>
      </c>
      <c r="E167" t="str">
        <f t="shared" si="2"/>
        <v/>
      </c>
    </row>
    <row r="168" spans="1:5" hidden="1" x14ac:dyDescent="0.3">
      <c r="A168" t="s">
        <v>126</v>
      </c>
      <c r="B168">
        <v>42167</v>
      </c>
      <c r="C168">
        <v>2</v>
      </c>
      <c r="D168">
        <v>0</v>
      </c>
      <c r="E168" t="str">
        <f t="shared" si="2"/>
        <v/>
      </c>
    </row>
    <row r="169" spans="1:5" hidden="1" x14ac:dyDescent="0.3">
      <c r="A169" t="s">
        <v>126</v>
      </c>
      <c r="B169">
        <v>42181</v>
      </c>
      <c r="C169">
        <v>2</v>
      </c>
      <c r="D169">
        <v>0</v>
      </c>
      <c r="E169" t="str">
        <f t="shared" si="2"/>
        <v/>
      </c>
    </row>
    <row r="170" spans="1:5" hidden="1" x14ac:dyDescent="0.3">
      <c r="A170" t="s">
        <v>127</v>
      </c>
      <c r="B170">
        <v>42006</v>
      </c>
      <c r="C170">
        <v>6</v>
      </c>
      <c r="D170">
        <v>0</v>
      </c>
      <c r="E170" t="str">
        <f t="shared" si="2"/>
        <v/>
      </c>
    </row>
    <row r="171" spans="1:5" hidden="1" x14ac:dyDescent="0.3">
      <c r="A171" t="s">
        <v>127</v>
      </c>
      <c r="B171">
        <v>42013</v>
      </c>
      <c r="C171">
        <v>36</v>
      </c>
      <c r="D171">
        <v>0</v>
      </c>
      <c r="E171" t="str">
        <f t="shared" si="2"/>
        <v/>
      </c>
    </row>
    <row r="172" spans="1:5" hidden="1" x14ac:dyDescent="0.3">
      <c r="A172" t="s">
        <v>127</v>
      </c>
      <c r="B172">
        <v>42020</v>
      </c>
      <c r="C172">
        <v>50</v>
      </c>
      <c r="D172">
        <v>0</v>
      </c>
      <c r="E172" t="str">
        <f t="shared" si="2"/>
        <v/>
      </c>
    </row>
    <row r="173" spans="1:5" hidden="1" x14ac:dyDescent="0.3">
      <c r="A173" t="s">
        <v>127</v>
      </c>
      <c r="B173">
        <v>42027</v>
      </c>
      <c r="C173">
        <v>13</v>
      </c>
      <c r="D173">
        <v>0</v>
      </c>
      <c r="E173" t="str">
        <f t="shared" si="2"/>
        <v/>
      </c>
    </row>
    <row r="174" spans="1:5" hidden="1" x14ac:dyDescent="0.3">
      <c r="A174" t="s">
        <v>127</v>
      </c>
      <c r="B174">
        <v>42034</v>
      </c>
      <c r="C174">
        <v>80</v>
      </c>
      <c r="D174">
        <v>0</v>
      </c>
      <c r="E174" t="str">
        <f t="shared" si="2"/>
        <v/>
      </c>
    </row>
    <row r="175" spans="1:5" hidden="1" x14ac:dyDescent="0.3">
      <c r="A175" t="s">
        <v>127</v>
      </c>
      <c r="B175">
        <v>42041</v>
      </c>
      <c r="C175">
        <v>8</v>
      </c>
      <c r="D175">
        <v>0</v>
      </c>
      <c r="E175" t="str">
        <f t="shared" si="2"/>
        <v/>
      </c>
    </row>
    <row r="176" spans="1:5" hidden="1" x14ac:dyDescent="0.3">
      <c r="A176" t="s">
        <v>127</v>
      </c>
      <c r="B176">
        <v>42048</v>
      </c>
      <c r="C176">
        <v>22</v>
      </c>
      <c r="D176">
        <v>0</v>
      </c>
      <c r="E176" t="str">
        <f t="shared" si="2"/>
        <v/>
      </c>
    </row>
    <row r="177" spans="1:5" hidden="1" x14ac:dyDescent="0.3">
      <c r="A177" t="s">
        <v>127</v>
      </c>
      <c r="B177">
        <v>42055</v>
      </c>
      <c r="C177">
        <v>100</v>
      </c>
      <c r="D177">
        <v>0</v>
      </c>
      <c r="E177" t="str">
        <f t="shared" si="2"/>
        <v/>
      </c>
    </row>
    <row r="178" spans="1:5" hidden="1" x14ac:dyDescent="0.3">
      <c r="A178" t="s">
        <v>127</v>
      </c>
      <c r="B178">
        <v>42062</v>
      </c>
      <c r="C178">
        <v>100</v>
      </c>
      <c r="D178">
        <v>0</v>
      </c>
      <c r="E178" t="str">
        <f t="shared" si="2"/>
        <v/>
      </c>
    </row>
    <row r="179" spans="1:5" hidden="1" x14ac:dyDescent="0.3">
      <c r="A179" t="s">
        <v>127</v>
      </c>
      <c r="B179">
        <v>42069</v>
      </c>
      <c r="C179">
        <v>90</v>
      </c>
      <c r="D179">
        <v>0</v>
      </c>
      <c r="E179" t="str">
        <f t="shared" si="2"/>
        <v/>
      </c>
    </row>
    <row r="180" spans="1:5" hidden="1" x14ac:dyDescent="0.3">
      <c r="A180" t="s">
        <v>127</v>
      </c>
      <c r="B180">
        <v>42076</v>
      </c>
      <c r="C180">
        <v>10</v>
      </c>
      <c r="D180">
        <v>0</v>
      </c>
      <c r="E180" t="str">
        <f t="shared" si="2"/>
        <v/>
      </c>
    </row>
    <row r="181" spans="1:5" hidden="1" x14ac:dyDescent="0.3">
      <c r="A181" t="s">
        <v>127</v>
      </c>
      <c r="B181">
        <v>42083</v>
      </c>
      <c r="C181">
        <v>70</v>
      </c>
      <c r="D181">
        <v>0</v>
      </c>
      <c r="E181" t="str">
        <f t="shared" si="2"/>
        <v/>
      </c>
    </row>
    <row r="182" spans="1:5" hidden="1" x14ac:dyDescent="0.3">
      <c r="A182" t="s">
        <v>127</v>
      </c>
      <c r="B182">
        <v>42090</v>
      </c>
      <c r="C182">
        <v>130</v>
      </c>
      <c r="D182">
        <v>0</v>
      </c>
      <c r="E182" t="str">
        <f t="shared" si="2"/>
        <v/>
      </c>
    </row>
    <row r="183" spans="1:5" hidden="1" x14ac:dyDescent="0.3">
      <c r="A183" t="s">
        <v>127</v>
      </c>
      <c r="B183">
        <v>42097</v>
      </c>
      <c r="C183">
        <v>12</v>
      </c>
      <c r="D183">
        <v>0</v>
      </c>
      <c r="E183" t="str">
        <f t="shared" si="2"/>
        <v/>
      </c>
    </row>
    <row r="184" spans="1:5" hidden="1" x14ac:dyDescent="0.3">
      <c r="A184" t="s">
        <v>127</v>
      </c>
      <c r="B184">
        <v>42104</v>
      </c>
      <c r="C184">
        <v>150</v>
      </c>
      <c r="D184">
        <v>0</v>
      </c>
      <c r="E184" t="str">
        <f t="shared" si="2"/>
        <v/>
      </c>
    </row>
    <row r="185" spans="1:5" hidden="1" x14ac:dyDescent="0.3">
      <c r="A185" t="s">
        <v>127</v>
      </c>
      <c r="B185">
        <v>42111</v>
      </c>
      <c r="C185">
        <v>100</v>
      </c>
      <c r="D185">
        <v>0</v>
      </c>
      <c r="E185" t="str">
        <f t="shared" si="2"/>
        <v/>
      </c>
    </row>
    <row r="186" spans="1:5" hidden="1" x14ac:dyDescent="0.3">
      <c r="A186" t="s">
        <v>127</v>
      </c>
      <c r="B186">
        <v>42118</v>
      </c>
      <c r="C186">
        <v>12</v>
      </c>
      <c r="D186">
        <v>0</v>
      </c>
      <c r="E186" t="str">
        <f t="shared" si="2"/>
        <v/>
      </c>
    </row>
    <row r="187" spans="1:5" hidden="1" x14ac:dyDescent="0.3">
      <c r="A187" t="s">
        <v>127</v>
      </c>
      <c r="B187">
        <v>42125</v>
      </c>
      <c r="C187">
        <v>40</v>
      </c>
      <c r="D187">
        <v>0</v>
      </c>
      <c r="E187" t="str">
        <f t="shared" si="2"/>
        <v/>
      </c>
    </row>
    <row r="188" spans="1:5" hidden="1" x14ac:dyDescent="0.3">
      <c r="A188" t="s">
        <v>127</v>
      </c>
      <c r="B188">
        <v>42132</v>
      </c>
      <c r="C188">
        <v>90</v>
      </c>
      <c r="D188">
        <v>0</v>
      </c>
      <c r="E188" t="str">
        <f t="shared" si="2"/>
        <v/>
      </c>
    </row>
    <row r="189" spans="1:5" hidden="1" x14ac:dyDescent="0.3">
      <c r="A189" t="s">
        <v>127</v>
      </c>
      <c r="B189">
        <v>42139</v>
      </c>
      <c r="C189">
        <v>10</v>
      </c>
      <c r="D189">
        <v>0</v>
      </c>
      <c r="E189" t="str">
        <f t="shared" si="2"/>
        <v/>
      </c>
    </row>
    <row r="190" spans="1:5" hidden="1" x14ac:dyDescent="0.3">
      <c r="A190" t="s">
        <v>127</v>
      </c>
      <c r="B190">
        <v>42146</v>
      </c>
      <c r="C190">
        <v>10</v>
      </c>
      <c r="D190">
        <v>0</v>
      </c>
      <c r="E190" t="str">
        <f t="shared" si="2"/>
        <v/>
      </c>
    </row>
    <row r="191" spans="1:5" hidden="1" x14ac:dyDescent="0.3">
      <c r="A191" t="s">
        <v>127</v>
      </c>
      <c r="B191">
        <v>42153</v>
      </c>
      <c r="C191">
        <v>100</v>
      </c>
      <c r="D191">
        <v>0</v>
      </c>
      <c r="E191" t="str">
        <f t="shared" si="2"/>
        <v/>
      </c>
    </row>
    <row r="192" spans="1:5" hidden="1" x14ac:dyDescent="0.3">
      <c r="A192" t="s">
        <v>127</v>
      </c>
      <c r="B192">
        <v>42160</v>
      </c>
      <c r="C192">
        <v>4</v>
      </c>
      <c r="D192">
        <v>0</v>
      </c>
      <c r="E192" t="str">
        <f t="shared" si="2"/>
        <v/>
      </c>
    </row>
    <row r="193" spans="1:5" hidden="1" x14ac:dyDescent="0.3">
      <c r="A193" t="s">
        <v>127</v>
      </c>
      <c r="B193">
        <v>42167</v>
      </c>
      <c r="C193">
        <v>7</v>
      </c>
      <c r="D193">
        <v>0</v>
      </c>
      <c r="E193" t="str">
        <f t="shared" si="2"/>
        <v/>
      </c>
    </row>
    <row r="194" spans="1:5" hidden="1" x14ac:dyDescent="0.3">
      <c r="A194" t="s">
        <v>127</v>
      </c>
      <c r="B194">
        <v>42174</v>
      </c>
      <c r="C194">
        <v>15</v>
      </c>
      <c r="D194">
        <v>0</v>
      </c>
      <c r="E194" t="str">
        <f t="shared" si="2"/>
        <v/>
      </c>
    </row>
    <row r="195" spans="1:5" hidden="1" x14ac:dyDescent="0.3">
      <c r="A195" t="s">
        <v>127</v>
      </c>
      <c r="B195">
        <v>42181</v>
      </c>
      <c r="C195">
        <v>11</v>
      </c>
      <c r="D195">
        <v>0</v>
      </c>
      <c r="E195" t="str">
        <f t="shared" si="2"/>
        <v/>
      </c>
    </row>
    <row r="196" spans="1:5" hidden="1" x14ac:dyDescent="0.3">
      <c r="A196" t="s">
        <v>128</v>
      </c>
      <c r="B196">
        <v>42006</v>
      </c>
      <c r="C196">
        <v>0</v>
      </c>
      <c r="D196">
        <v>0</v>
      </c>
      <c r="E196" t="str">
        <f t="shared" si="2"/>
        <v/>
      </c>
    </row>
    <row r="197" spans="1:5" hidden="1" x14ac:dyDescent="0.3">
      <c r="A197" t="s">
        <v>128</v>
      </c>
      <c r="B197">
        <v>42013</v>
      </c>
      <c r="C197">
        <v>0</v>
      </c>
      <c r="D197">
        <v>0</v>
      </c>
      <c r="E197" t="str">
        <f t="shared" si="2"/>
        <v/>
      </c>
    </row>
    <row r="198" spans="1:5" hidden="1" x14ac:dyDescent="0.3">
      <c r="A198" t="s">
        <v>128</v>
      </c>
      <c r="B198">
        <v>42017</v>
      </c>
      <c r="C198">
        <v>17</v>
      </c>
      <c r="D198">
        <v>0</v>
      </c>
      <c r="E198" t="str">
        <f t="shared" ref="E198:E261" si="3">IF(AND($C198&lt;40,$D198&gt;0),"Keep","")</f>
        <v/>
      </c>
    </row>
    <row r="199" spans="1:5" hidden="1" x14ac:dyDescent="0.3">
      <c r="A199" t="s">
        <v>129</v>
      </c>
      <c r="B199">
        <v>42006</v>
      </c>
      <c r="C199">
        <v>0</v>
      </c>
      <c r="D199">
        <v>0</v>
      </c>
      <c r="E199" t="str">
        <f t="shared" si="3"/>
        <v/>
      </c>
    </row>
    <row r="200" spans="1:5" hidden="1" x14ac:dyDescent="0.3">
      <c r="A200" t="s">
        <v>129</v>
      </c>
      <c r="B200">
        <v>42013</v>
      </c>
      <c r="C200">
        <v>0</v>
      </c>
      <c r="D200">
        <v>0</v>
      </c>
      <c r="E200" t="str">
        <f t="shared" si="3"/>
        <v/>
      </c>
    </row>
    <row r="201" spans="1:5" hidden="1" x14ac:dyDescent="0.3">
      <c r="A201" t="s">
        <v>129</v>
      </c>
      <c r="B201">
        <v>42020</v>
      </c>
      <c r="C201">
        <v>20</v>
      </c>
      <c r="D201">
        <v>0</v>
      </c>
      <c r="E201" t="str">
        <f t="shared" si="3"/>
        <v/>
      </c>
    </row>
    <row r="202" spans="1:5" hidden="1" x14ac:dyDescent="0.3">
      <c r="A202" t="s">
        <v>129</v>
      </c>
      <c r="B202">
        <v>42027</v>
      </c>
      <c r="C202">
        <v>8</v>
      </c>
      <c r="D202">
        <v>0</v>
      </c>
      <c r="E202" t="str">
        <f t="shared" si="3"/>
        <v/>
      </c>
    </row>
    <row r="203" spans="1:5" hidden="1" x14ac:dyDescent="0.3">
      <c r="A203" t="s">
        <v>129</v>
      </c>
      <c r="B203">
        <v>42034</v>
      </c>
      <c r="C203">
        <v>24</v>
      </c>
      <c r="D203">
        <v>0</v>
      </c>
      <c r="E203" t="str">
        <f t="shared" si="3"/>
        <v/>
      </c>
    </row>
    <row r="204" spans="1:5" hidden="1" x14ac:dyDescent="0.3">
      <c r="A204" t="s">
        <v>129</v>
      </c>
      <c r="B204">
        <v>42041</v>
      </c>
      <c r="C204">
        <v>22</v>
      </c>
      <c r="D204">
        <v>0</v>
      </c>
      <c r="E204" t="str">
        <f t="shared" si="3"/>
        <v/>
      </c>
    </row>
    <row r="205" spans="1:5" hidden="1" x14ac:dyDescent="0.3">
      <c r="A205" t="s">
        <v>129</v>
      </c>
      <c r="B205">
        <v>42048</v>
      </c>
      <c r="C205">
        <v>8</v>
      </c>
      <c r="D205">
        <v>0</v>
      </c>
      <c r="E205" t="str">
        <f t="shared" si="3"/>
        <v/>
      </c>
    </row>
    <row r="206" spans="1:5" hidden="1" x14ac:dyDescent="0.3">
      <c r="A206" t="s">
        <v>129</v>
      </c>
      <c r="B206">
        <v>42055</v>
      </c>
      <c r="C206">
        <v>0</v>
      </c>
      <c r="D206">
        <v>0</v>
      </c>
      <c r="E206" t="str">
        <f t="shared" si="3"/>
        <v/>
      </c>
    </row>
    <row r="207" spans="1:5" hidden="1" x14ac:dyDescent="0.3">
      <c r="A207" t="s">
        <v>129</v>
      </c>
      <c r="B207">
        <v>42062</v>
      </c>
      <c r="C207">
        <v>14</v>
      </c>
      <c r="D207">
        <v>0</v>
      </c>
      <c r="E207" t="str">
        <f t="shared" si="3"/>
        <v/>
      </c>
    </row>
    <row r="208" spans="1:5" hidden="1" x14ac:dyDescent="0.3">
      <c r="A208" t="s">
        <v>129</v>
      </c>
      <c r="B208">
        <v>42069</v>
      </c>
      <c r="C208">
        <v>0</v>
      </c>
      <c r="D208">
        <v>0</v>
      </c>
      <c r="E208" t="str">
        <f t="shared" si="3"/>
        <v/>
      </c>
    </row>
    <row r="209" spans="1:5" hidden="1" x14ac:dyDescent="0.3">
      <c r="A209" t="s">
        <v>129</v>
      </c>
      <c r="B209">
        <v>42076</v>
      </c>
      <c r="C209">
        <v>10</v>
      </c>
      <c r="D209">
        <v>0</v>
      </c>
      <c r="E209" t="str">
        <f t="shared" si="3"/>
        <v/>
      </c>
    </row>
    <row r="210" spans="1:5" hidden="1" x14ac:dyDescent="0.3">
      <c r="A210" t="s">
        <v>129</v>
      </c>
      <c r="B210">
        <v>42083</v>
      </c>
      <c r="C210">
        <v>0</v>
      </c>
      <c r="D210">
        <v>0</v>
      </c>
      <c r="E210" t="str">
        <f t="shared" si="3"/>
        <v/>
      </c>
    </row>
    <row r="211" spans="1:5" hidden="1" x14ac:dyDescent="0.3">
      <c r="A211" t="s">
        <v>129</v>
      </c>
      <c r="B211">
        <v>42090</v>
      </c>
      <c r="C211">
        <v>10</v>
      </c>
      <c r="D211">
        <v>0</v>
      </c>
      <c r="E211" t="str">
        <f t="shared" si="3"/>
        <v/>
      </c>
    </row>
    <row r="212" spans="1:5" hidden="1" x14ac:dyDescent="0.3">
      <c r="A212" t="s">
        <v>129</v>
      </c>
      <c r="B212">
        <v>42097</v>
      </c>
      <c r="C212">
        <v>0</v>
      </c>
      <c r="D212">
        <v>0</v>
      </c>
      <c r="E212" t="str">
        <f t="shared" si="3"/>
        <v/>
      </c>
    </row>
    <row r="213" spans="1:5" hidden="1" x14ac:dyDescent="0.3">
      <c r="A213" t="s">
        <v>129</v>
      </c>
      <c r="B213">
        <v>42104</v>
      </c>
      <c r="C213">
        <v>12</v>
      </c>
      <c r="D213">
        <v>0</v>
      </c>
      <c r="E213" t="str">
        <f t="shared" si="3"/>
        <v/>
      </c>
    </row>
    <row r="214" spans="1:5" hidden="1" x14ac:dyDescent="0.3">
      <c r="A214" t="s">
        <v>129</v>
      </c>
      <c r="B214">
        <v>42111</v>
      </c>
      <c r="C214">
        <v>8</v>
      </c>
      <c r="D214">
        <v>0</v>
      </c>
      <c r="E214" t="str">
        <f t="shared" si="3"/>
        <v/>
      </c>
    </row>
    <row r="215" spans="1:5" hidden="1" x14ac:dyDescent="0.3">
      <c r="A215" t="s">
        <v>129</v>
      </c>
      <c r="B215">
        <v>42118</v>
      </c>
      <c r="C215">
        <v>4</v>
      </c>
      <c r="D215">
        <v>0</v>
      </c>
      <c r="E215" t="str">
        <f t="shared" si="3"/>
        <v/>
      </c>
    </row>
    <row r="216" spans="1:5" hidden="1" x14ac:dyDescent="0.3">
      <c r="A216" t="s">
        <v>129</v>
      </c>
      <c r="B216">
        <v>42125</v>
      </c>
      <c r="C216">
        <v>8</v>
      </c>
      <c r="D216">
        <v>0</v>
      </c>
      <c r="E216" t="str">
        <f t="shared" si="3"/>
        <v/>
      </c>
    </row>
    <row r="217" spans="1:5" hidden="1" x14ac:dyDescent="0.3">
      <c r="A217" t="s">
        <v>129</v>
      </c>
      <c r="B217">
        <v>42132</v>
      </c>
      <c r="C217">
        <v>4</v>
      </c>
      <c r="D217">
        <v>0</v>
      </c>
      <c r="E217" t="str">
        <f t="shared" si="3"/>
        <v/>
      </c>
    </row>
    <row r="218" spans="1:5" hidden="1" x14ac:dyDescent="0.3">
      <c r="A218" t="s">
        <v>129</v>
      </c>
      <c r="B218">
        <v>42139</v>
      </c>
      <c r="C218">
        <v>0</v>
      </c>
      <c r="D218">
        <v>0</v>
      </c>
      <c r="E218" t="str">
        <f t="shared" si="3"/>
        <v/>
      </c>
    </row>
    <row r="219" spans="1:5" hidden="1" x14ac:dyDescent="0.3">
      <c r="A219" t="s">
        <v>129</v>
      </c>
      <c r="B219">
        <v>42146</v>
      </c>
      <c r="C219">
        <v>0</v>
      </c>
      <c r="D219">
        <v>0</v>
      </c>
      <c r="E219" t="str">
        <f t="shared" si="3"/>
        <v/>
      </c>
    </row>
    <row r="220" spans="1:5" hidden="1" x14ac:dyDescent="0.3">
      <c r="A220" t="s">
        <v>129</v>
      </c>
      <c r="B220">
        <v>42153</v>
      </c>
      <c r="C220">
        <v>12</v>
      </c>
      <c r="D220">
        <v>0</v>
      </c>
      <c r="E220" t="str">
        <f t="shared" si="3"/>
        <v/>
      </c>
    </row>
    <row r="221" spans="1:5" hidden="1" x14ac:dyDescent="0.3">
      <c r="A221" t="s">
        <v>129</v>
      </c>
      <c r="B221">
        <v>42160</v>
      </c>
      <c r="C221">
        <v>4</v>
      </c>
      <c r="D221">
        <v>0</v>
      </c>
      <c r="E221" t="str">
        <f t="shared" si="3"/>
        <v/>
      </c>
    </row>
    <row r="222" spans="1:5" hidden="1" x14ac:dyDescent="0.3">
      <c r="A222" t="s">
        <v>129</v>
      </c>
      <c r="B222">
        <v>42167</v>
      </c>
      <c r="C222">
        <v>0</v>
      </c>
      <c r="D222">
        <v>0</v>
      </c>
      <c r="E222" t="str">
        <f t="shared" si="3"/>
        <v/>
      </c>
    </row>
    <row r="223" spans="1:5" hidden="1" x14ac:dyDescent="0.3">
      <c r="A223" t="s">
        <v>129</v>
      </c>
      <c r="B223">
        <v>42174</v>
      </c>
      <c r="C223">
        <v>8</v>
      </c>
      <c r="D223">
        <v>0</v>
      </c>
      <c r="E223" t="str">
        <f t="shared" si="3"/>
        <v/>
      </c>
    </row>
    <row r="224" spans="1:5" hidden="1" x14ac:dyDescent="0.3">
      <c r="A224" t="s">
        <v>129</v>
      </c>
      <c r="B224">
        <v>42181</v>
      </c>
      <c r="C224">
        <v>6</v>
      </c>
      <c r="D224">
        <v>0</v>
      </c>
      <c r="E224" t="str">
        <f t="shared" si="3"/>
        <v/>
      </c>
    </row>
    <row r="225" spans="1:5" hidden="1" x14ac:dyDescent="0.3">
      <c r="A225" t="s">
        <v>130</v>
      </c>
      <c r="B225">
        <v>42006</v>
      </c>
      <c r="C225">
        <v>0</v>
      </c>
      <c r="D225">
        <v>0</v>
      </c>
      <c r="E225" t="str">
        <f t="shared" si="3"/>
        <v/>
      </c>
    </row>
    <row r="226" spans="1:5" hidden="1" x14ac:dyDescent="0.3">
      <c r="A226" t="s">
        <v>130</v>
      </c>
      <c r="B226">
        <v>42013</v>
      </c>
      <c r="C226">
        <v>0</v>
      </c>
      <c r="D226">
        <v>0</v>
      </c>
      <c r="E226" t="str">
        <f t="shared" si="3"/>
        <v/>
      </c>
    </row>
    <row r="227" spans="1:5" hidden="1" x14ac:dyDescent="0.3">
      <c r="A227" t="s">
        <v>130</v>
      </c>
      <c r="B227">
        <v>42020</v>
      </c>
      <c r="C227">
        <v>2</v>
      </c>
      <c r="D227">
        <v>0</v>
      </c>
      <c r="E227" t="str">
        <f t="shared" si="3"/>
        <v/>
      </c>
    </row>
    <row r="228" spans="1:5" hidden="1" x14ac:dyDescent="0.3">
      <c r="A228" t="s">
        <v>130</v>
      </c>
      <c r="B228">
        <v>42027</v>
      </c>
      <c r="C228">
        <v>0</v>
      </c>
      <c r="D228">
        <v>0</v>
      </c>
      <c r="E228" t="str">
        <f t="shared" si="3"/>
        <v/>
      </c>
    </row>
    <row r="229" spans="1:5" hidden="1" x14ac:dyDescent="0.3">
      <c r="A229" t="s">
        <v>130</v>
      </c>
      <c r="B229">
        <v>42034</v>
      </c>
      <c r="C229">
        <v>0</v>
      </c>
      <c r="D229">
        <v>0</v>
      </c>
      <c r="E229" t="str">
        <f t="shared" si="3"/>
        <v/>
      </c>
    </row>
    <row r="230" spans="1:5" hidden="1" x14ac:dyDescent="0.3">
      <c r="A230" t="s">
        <v>130</v>
      </c>
      <c r="B230">
        <v>42041</v>
      </c>
      <c r="C230">
        <v>0</v>
      </c>
      <c r="D230">
        <v>0</v>
      </c>
      <c r="E230" t="str">
        <f t="shared" si="3"/>
        <v/>
      </c>
    </row>
    <row r="231" spans="1:5" hidden="1" x14ac:dyDescent="0.3">
      <c r="A231" t="s">
        <v>131</v>
      </c>
      <c r="B231">
        <v>42006</v>
      </c>
      <c r="C231">
        <v>16</v>
      </c>
      <c r="D231">
        <v>0</v>
      </c>
      <c r="E231" t="str">
        <f t="shared" si="3"/>
        <v/>
      </c>
    </row>
    <row r="232" spans="1:5" hidden="1" x14ac:dyDescent="0.3">
      <c r="A232" t="s">
        <v>131</v>
      </c>
      <c r="B232">
        <v>42013</v>
      </c>
      <c r="C232">
        <v>0</v>
      </c>
      <c r="D232">
        <v>0</v>
      </c>
      <c r="E232" t="str">
        <f t="shared" si="3"/>
        <v/>
      </c>
    </row>
    <row r="233" spans="1:5" hidden="1" x14ac:dyDescent="0.3">
      <c r="A233" t="s">
        <v>131</v>
      </c>
      <c r="B233">
        <v>42020</v>
      </c>
      <c r="C233">
        <v>0</v>
      </c>
      <c r="D233">
        <v>0</v>
      </c>
      <c r="E233" t="str">
        <f t="shared" si="3"/>
        <v/>
      </c>
    </row>
    <row r="234" spans="1:5" hidden="1" x14ac:dyDescent="0.3">
      <c r="A234" t="s">
        <v>131</v>
      </c>
      <c r="B234">
        <v>42027</v>
      </c>
      <c r="C234">
        <v>36</v>
      </c>
      <c r="D234">
        <v>0</v>
      </c>
      <c r="E234" t="str">
        <f t="shared" si="3"/>
        <v/>
      </c>
    </row>
    <row r="235" spans="1:5" hidden="1" x14ac:dyDescent="0.3">
      <c r="A235" t="s">
        <v>131</v>
      </c>
      <c r="B235">
        <v>42034</v>
      </c>
      <c r="C235">
        <v>26</v>
      </c>
      <c r="D235">
        <v>0</v>
      </c>
      <c r="E235" t="str">
        <f t="shared" si="3"/>
        <v/>
      </c>
    </row>
    <row r="236" spans="1:5" hidden="1" x14ac:dyDescent="0.3">
      <c r="A236" t="s">
        <v>131</v>
      </c>
      <c r="B236">
        <v>42041</v>
      </c>
      <c r="C236">
        <v>40</v>
      </c>
      <c r="D236">
        <v>0</v>
      </c>
      <c r="E236" t="str">
        <f t="shared" si="3"/>
        <v/>
      </c>
    </row>
    <row r="237" spans="1:5" hidden="1" x14ac:dyDescent="0.3">
      <c r="A237" t="s">
        <v>131</v>
      </c>
      <c r="B237">
        <v>42048</v>
      </c>
      <c r="C237">
        <v>38</v>
      </c>
      <c r="D237">
        <v>0</v>
      </c>
      <c r="E237" t="str">
        <f t="shared" si="3"/>
        <v/>
      </c>
    </row>
    <row r="238" spans="1:5" hidden="1" x14ac:dyDescent="0.3">
      <c r="A238" t="s">
        <v>131</v>
      </c>
      <c r="B238">
        <v>42055</v>
      </c>
      <c r="C238">
        <v>40</v>
      </c>
      <c r="D238">
        <v>0</v>
      </c>
      <c r="E238" t="str">
        <f t="shared" si="3"/>
        <v/>
      </c>
    </row>
    <row r="239" spans="1:5" hidden="1" x14ac:dyDescent="0.3">
      <c r="A239" t="s">
        <v>131</v>
      </c>
      <c r="B239">
        <v>42062</v>
      </c>
      <c r="C239">
        <v>24</v>
      </c>
      <c r="D239">
        <v>0</v>
      </c>
      <c r="E239" t="str">
        <f t="shared" si="3"/>
        <v/>
      </c>
    </row>
    <row r="240" spans="1:5" hidden="1" x14ac:dyDescent="0.3">
      <c r="A240" t="s">
        <v>131</v>
      </c>
      <c r="B240">
        <v>42069</v>
      </c>
      <c r="C240">
        <v>40</v>
      </c>
      <c r="D240">
        <v>0</v>
      </c>
      <c r="E240" t="str">
        <f t="shared" si="3"/>
        <v/>
      </c>
    </row>
    <row r="241" spans="1:5" hidden="1" x14ac:dyDescent="0.3">
      <c r="A241" t="s">
        <v>131</v>
      </c>
      <c r="B241">
        <v>42076</v>
      </c>
      <c r="C241">
        <v>32</v>
      </c>
      <c r="D241">
        <v>0</v>
      </c>
      <c r="E241" t="str">
        <f t="shared" si="3"/>
        <v/>
      </c>
    </row>
    <row r="242" spans="1:5" hidden="1" x14ac:dyDescent="0.3">
      <c r="A242" t="s">
        <v>131</v>
      </c>
      <c r="B242">
        <v>42083</v>
      </c>
      <c r="C242">
        <v>33</v>
      </c>
      <c r="D242">
        <v>0</v>
      </c>
      <c r="E242" t="str">
        <f t="shared" si="3"/>
        <v/>
      </c>
    </row>
    <row r="243" spans="1:5" hidden="1" x14ac:dyDescent="0.3">
      <c r="A243" t="s">
        <v>131</v>
      </c>
      <c r="B243">
        <v>42090</v>
      </c>
      <c r="C243">
        <v>24</v>
      </c>
      <c r="D243">
        <v>0</v>
      </c>
      <c r="E243" t="str">
        <f t="shared" si="3"/>
        <v/>
      </c>
    </row>
    <row r="244" spans="1:5" hidden="1" x14ac:dyDescent="0.3">
      <c r="A244" t="s">
        <v>131</v>
      </c>
      <c r="B244">
        <v>42097</v>
      </c>
      <c r="C244">
        <v>21</v>
      </c>
      <c r="D244">
        <v>0</v>
      </c>
      <c r="E244" t="str">
        <f t="shared" si="3"/>
        <v/>
      </c>
    </row>
    <row r="245" spans="1:5" hidden="1" x14ac:dyDescent="0.3">
      <c r="A245" t="s">
        <v>131</v>
      </c>
      <c r="B245">
        <v>42104</v>
      </c>
      <c r="C245">
        <v>34</v>
      </c>
      <c r="D245">
        <v>0</v>
      </c>
      <c r="E245" t="str">
        <f t="shared" si="3"/>
        <v/>
      </c>
    </row>
    <row r="246" spans="1:5" hidden="1" x14ac:dyDescent="0.3">
      <c r="A246" t="s">
        <v>131</v>
      </c>
      <c r="B246">
        <v>42111</v>
      </c>
      <c r="C246">
        <v>35</v>
      </c>
      <c r="D246">
        <v>0</v>
      </c>
      <c r="E246" t="str">
        <f t="shared" si="3"/>
        <v/>
      </c>
    </row>
    <row r="247" spans="1:5" hidden="1" x14ac:dyDescent="0.3">
      <c r="A247" t="s">
        <v>131</v>
      </c>
      <c r="B247">
        <v>42118</v>
      </c>
      <c r="C247">
        <v>40</v>
      </c>
      <c r="D247">
        <v>0</v>
      </c>
      <c r="E247" t="str">
        <f t="shared" si="3"/>
        <v/>
      </c>
    </row>
    <row r="248" spans="1:5" hidden="1" x14ac:dyDescent="0.3">
      <c r="A248" t="s">
        <v>131</v>
      </c>
      <c r="B248">
        <v>42125</v>
      </c>
      <c r="C248">
        <v>21</v>
      </c>
      <c r="D248">
        <v>0</v>
      </c>
      <c r="E248" t="str">
        <f t="shared" si="3"/>
        <v/>
      </c>
    </row>
    <row r="249" spans="1:5" hidden="1" x14ac:dyDescent="0.3">
      <c r="A249" t="s">
        <v>131</v>
      </c>
      <c r="B249">
        <v>42132</v>
      </c>
      <c r="C249">
        <v>22</v>
      </c>
      <c r="D249">
        <v>0</v>
      </c>
      <c r="E249" t="str">
        <f t="shared" si="3"/>
        <v/>
      </c>
    </row>
    <row r="250" spans="1:5" hidden="1" x14ac:dyDescent="0.3">
      <c r="A250" t="s">
        <v>131</v>
      </c>
      <c r="B250">
        <v>42139</v>
      </c>
      <c r="C250">
        <v>14</v>
      </c>
      <c r="D250">
        <v>0</v>
      </c>
      <c r="E250" t="str">
        <f t="shared" si="3"/>
        <v/>
      </c>
    </row>
    <row r="251" spans="1:5" hidden="1" x14ac:dyDescent="0.3">
      <c r="A251" t="s">
        <v>131</v>
      </c>
      <c r="B251">
        <v>42146</v>
      </c>
      <c r="C251">
        <v>15</v>
      </c>
      <c r="D251">
        <v>0</v>
      </c>
      <c r="E251" t="str">
        <f t="shared" si="3"/>
        <v/>
      </c>
    </row>
    <row r="252" spans="1:5" hidden="1" x14ac:dyDescent="0.3">
      <c r="A252" t="s">
        <v>131</v>
      </c>
      <c r="B252">
        <v>42153</v>
      </c>
      <c r="C252">
        <v>40</v>
      </c>
      <c r="D252">
        <v>0</v>
      </c>
      <c r="E252" t="str">
        <f t="shared" si="3"/>
        <v/>
      </c>
    </row>
    <row r="253" spans="1:5" hidden="1" x14ac:dyDescent="0.3">
      <c r="A253" t="s">
        <v>131</v>
      </c>
      <c r="B253">
        <v>42160</v>
      </c>
      <c r="C253">
        <v>18</v>
      </c>
      <c r="D253">
        <v>0</v>
      </c>
      <c r="E253" t="str">
        <f t="shared" si="3"/>
        <v/>
      </c>
    </row>
    <row r="254" spans="1:5" hidden="1" x14ac:dyDescent="0.3">
      <c r="A254" t="s">
        <v>131</v>
      </c>
      <c r="B254">
        <v>42167</v>
      </c>
      <c r="C254">
        <v>24</v>
      </c>
      <c r="D254">
        <v>0</v>
      </c>
      <c r="E254" t="str">
        <f t="shared" si="3"/>
        <v/>
      </c>
    </row>
    <row r="255" spans="1:5" hidden="1" x14ac:dyDescent="0.3">
      <c r="A255" t="s">
        <v>131</v>
      </c>
      <c r="B255">
        <v>42174</v>
      </c>
      <c r="C255">
        <v>39</v>
      </c>
      <c r="D255">
        <v>0</v>
      </c>
      <c r="E255" t="str">
        <f t="shared" si="3"/>
        <v/>
      </c>
    </row>
    <row r="256" spans="1:5" hidden="1" x14ac:dyDescent="0.3">
      <c r="A256" t="s">
        <v>131</v>
      </c>
      <c r="B256">
        <v>42181</v>
      </c>
      <c r="C256">
        <v>26</v>
      </c>
      <c r="D256">
        <v>0</v>
      </c>
      <c r="E256" t="str">
        <f t="shared" si="3"/>
        <v/>
      </c>
    </row>
    <row r="257" spans="1:5" hidden="1" x14ac:dyDescent="0.3">
      <c r="A257" t="s">
        <v>132</v>
      </c>
      <c r="B257">
        <v>42006</v>
      </c>
      <c r="C257">
        <v>22</v>
      </c>
      <c r="D257">
        <v>0</v>
      </c>
      <c r="E257" t="str">
        <f t="shared" si="3"/>
        <v/>
      </c>
    </row>
    <row r="258" spans="1:5" hidden="1" x14ac:dyDescent="0.3">
      <c r="A258" t="s">
        <v>132</v>
      </c>
      <c r="B258">
        <v>42013</v>
      </c>
      <c r="C258">
        <v>8</v>
      </c>
      <c r="D258">
        <v>0</v>
      </c>
      <c r="E258" t="str">
        <f t="shared" si="3"/>
        <v/>
      </c>
    </row>
    <row r="259" spans="1:5" hidden="1" x14ac:dyDescent="0.3">
      <c r="A259" t="s">
        <v>132</v>
      </c>
      <c r="B259">
        <v>42020</v>
      </c>
      <c r="C259">
        <v>160</v>
      </c>
      <c r="D259">
        <v>0</v>
      </c>
      <c r="E259" t="str">
        <f t="shared" si="3"/>
        <v/>
      </c>
    </row>
    <row r="260" spans="1:5" hidden="1" x14ac:dyDescent="0.3">
      <c r="A260" t="s">
        <v>132</v>
      </c>
      <c r="B260">
        <v>42027</v>
      </c>
      <c r="C260">
        <v>140</v>
      </c>
      <c r="D260">
        <v>0</v>
      </c>
      <c r="E260" t="str">
        <f t="shared" si="3"/>
        <v/>
      </c>
    </row>
    <row r="261" spans="1:5" hidden="1" x14ac:dyDescent="0.3">
      <c r="A261" t="s">
        <v>132</v>
      </c>
      <c r="B261">
        <v>42034</v>
      </c>
      <c r="C261">
        <v>9</v>
      </c>
      <c r="D261">
        <v>0</v>
      </c>
      <c r="E261" t="str">
        <f t="shared" si="3"/>
        <v/>
      </c>
    </row>
    <row r="262" spans="1:5" hidden="1" x14ac:dyDescent="0.3">
      <c r="A262" t="s">
        <v>132</v>
      </c>
      <c r="B262">
        <v>42041</v>
      </c>
      <c r="C262">
        <v>14</v>
      </c>
      <c r="D262">
        <v>0</v>
      </c>
      <c r="E262" t="str">
        <f t="shared" ref="E262:E325" si="4">IF(AND($C262&lt;40,$D262&gt;0),"Keep","")</f>
        <v/>
      </c>
    </row>
    <row r="263" spans="1:5" hidden="1" x14ac:dyDescent="0.3">
      <c r="A263" t="s">
        <v>132</v>
      </c>
      <c r="B263">
        <v>42048</v>
      </c>
      <c r="C263">
        <v>95</v>
      </c>
      <c r="D263">
        <v>0</v>
      </c>
      <c r="E263" t="str">
        <f t="shared" si="4"/>
        <v/>
      </c>
    </row>
    <row r="264" spans="1:5" hidden="1" x14ac:dyDescent="0.3">
      <c r="A264" t="s">
        <v>132</v>
      </c>
      <c r="B264">
        <v>42055</v>
      </c>
      <c r="C264">
        <v>69</v>
      </c>
      <c r="D264">
        <v>0</v>
      </c>
      <c r="E264" t="str">
        <f t="shared" si="4"/>
        <v/>
      </c>
    </row>
    <row r="265" spans="1:5" hidden="1" x14ac:dyDescent="0.3">
      <c r="A265" t="s">
        <v>132</v>
      </c>
      <c r="B265">
        <v>42062</v>
      </c>
      <c r="C265">
        <v>12</v>
      </c>
      <c r="D265">
        <v>0</v>
      </c>
      <c r="E265" t="str">
        <f t="shared" si="4"/>
        <v/>
      </c>
    </row>
    <row r="266" spans="1:5" hidden="1" x14ac:dyDescent="0.3">
      <c r="A266" t="s">
        <v>132</v>
      </c>
      <c r="B266">
        <v>42069</v>
      </c>
      <c r="C266">
        <v>65</v>
      </c>
      <c r="D266">
        <v>0</v>
      </c>
      <c r="E266" t="str">
        <f t="shared" si="4"/>
        <v/>
      </c>
    </row>
    <row r="267" spans="1:5" hidden="1" x14ac:dyDescent="0.3">
      <c r="A267" t="s">
        <v>132</v>
      </c>
      <c r="B267">
        <v>42076</v>
      </c>
      <c r="C267">
        <v>16</v>
      </c>
      <c r="D267">
        <v>0</v>
      </c>
      <c r="E267" t="str">
        <f t="shared" si="4"/>
        <v/>
      </c>
    </row>
    <row r="268" spans="1:5" hidden="1" x14ac:dyDescent="0.3">
      <c r="A268" t="s">
        <v>132</v>
      </c>
      <c r="B268">
        <v>42083</v>
      </c>
      <c r="C268">
        <v>19</v>
      </c>
      <c r="D268">
        <v>0</v>
      </c>
      <c r="E268" t="str">
        <f t="shared" si="4"/>
        <v/>
      </c>
    </row>
    <row r="269" spans="1:5" hidden="1" x14ac:dyDescent="0.3">
      <c r="A269" t="s">
        <v>132</v>
      </c>
      <c r="B269">
        <v>42090</v>
      </c>
      <c r="C269">
        <v>8</v>
      </c>
      <c r="D269">
        <v>0</v>
      </c>
      <c r="E269" t="str">
        <f t="shared" si="4"/>
        <v/>
      </c>
    </row>
    <row r="270" spans="1:5" hidden="1" x14ac:dyDescent="0.3">
      <c r="A270" t="s">
        <v>132</v>
      </c>
      <c r="B270">
        <v>42097</v>
      </c>
      <c r="C270">
        <v>13</v>
      </c>
      <c r="D270">
        <v>0</v>
      </c>
      <c r="E270" t="str">
        <f t="shared" si="4"/>
        <v/>
      </c>
    </row>
    <row r="271" spans="1:5" hidden="1" x14ac:dyDescent="0.3">
      <c r="A271" t="s">
        <v>132</v>
      </c>
      <c r="B271">
        <v>42104</v>
      </c>
      <c r="C271">
        <v>13</v>
      </c>
      <c r="D271">
        <v>0</v>
      </c>
      <c r="E271" t="str">
        <f t="shared" si="4"/>
        <v/>
      </c>
    </row>
    <row r="272" spans="1:5" hidden="1" x14ac:dyDescent="0.3">
      <c r="A272" t="s">
        <v>132</v>
      </c>
      <c r="B272">
        <v>42111</v>
      </c>
      <c r="C272">
        <v>10</v>
      </c>
      <c r="D272">
        <v>0</v>
      </c>
      <c r="E272" t="str">
        <f t="shared" si="4"/>
        <v/>
      </c>
    </row>
    <row r="273" spans="1:5" hidden="1" x14ac:dyDescent="0.3">
      <c r="A273" t="s">
        <v>132</v>
      </c>
      <c r="B273">
        <v>42118</v>
      </c>
      <c r="C273">
        <v>20</v>
      </c>
      <c r="D273">
        <v>0</v>
      </c>
      <c r="E273" t="str">
        <f t="shared" si="4"/>
        <v/>
      </c>
    </row>
    <row r="274" spans="1:5" hidden="1" x14ac:dyDescent="0.3">
      <c r="A274" t="s">
        <v>132</v>
      </c>
      <c r="B274">
        <v>42125</v>
      </c>
      <c r="C274">
        <v>240</v>
      </c>
      <c r="D274">
        <v>0</v>
      </c>
      <c r="E274" t="str">
        <f t="shared" si="4"/>
        <v/>
      </c>
    </row>
    <row r="275" spans="1:5" hidden="1" x14ac:dyDescent="0.3">
      <c r="A275" t="s">
        <v>132</v>
      </c>
      <c r="B275">
        <v>42132</v>
      </c>
      <c r="C275">
        <v>149</v>
      </c>
      <c r="D275">
        <v>0</v>
      </c>
      <c r="E275" t="str">
        <f t="shared" si="4"/>
        <v/>
      </c>
    </row>
    <row r="276" spans="1:5" hidden="1" x14ac:dyDescent="0.3">
      <c r="A276" t="s">
        <v>132</v>
      </c>
      <c r="B276">
        <v>42139</v>
      </c>
      <c r="C276">
        <v>42</v>
      </c>
      <c r="D276">
        <v>0</v>
      </c>
      <c r="E276" t="str">
        <f t="shared" si="4"/>
        <v/>
      </c>
    </row>
    <row r="277" spans="1:5" hidden="1" x14ac:dyDescent="0.3">
      <c r="A277" t="s">
        <v>132</v>
      </c>
      <c r="B277">
        <v>42146</v>
      </c>
      <c r="C277">
        <v>13</v>
      </c>
      <c r="D277">
        <v>0</v>
      </c>
      <c r="E277" t="str">
        <f t="shared" si="4"/>
        <v/>
      </c>
    </row>
    <row r="278" spans="1:5" hidden="1" x14ac:dyDescent="0.3">
      <c r="A278" t="s">
        <v>132</v>
      </c>
      <c r="B278">
        <v>42153</v>
      </c>
      <c r="C278">
        <v>10</v>
      </c>
      <c r="D278">
        <v>0</v>
      </c>
      <c r="E278" t="str">
        <f t="shared" si="4"/>
        <v/>
      </c>
    </row>
    <row r="279" spans="1:5" hidden="1" x14ac:dyDescent="0.3">
      <c r="A279" t="s">
        <v>132</v>
      </c>
      <c r="B279">
        <v>42160</v>
      </c>
      <c r="C279">
        <v>200</v>
      </c>
      <c r="D279">
        <v>0</v>
      </c>
      <c r="E279" t="str">
        <f t="shared" si="4"/>
        <v/>
      </c>
    </row>
    <row r="280" spans="1:5" hidden="1" x14ac:dyDescent="0.3">
      <c r="A280" t="s">
        <v>132</v>
      </c>
      <c r="B280">
        <v>42167</v>
      </c>
      <c r="C280">
        <v>13</v>
      </c>
      <c r="D280">
        <v>0</v>
      </c>
      <c r="E280" t="str">
        <f t="shared" si="4"/>
        <v/>
      </c>
    </row>
    <row r="281" spans="1:5" hidden="1" x14ac:dyDescent="0.3">
      <c r="A281" t="s">
        <v>132</v>
      </c>
      <c r="B281">
        <v>42174</v>
      </c>
      <c r="C281">
        <v>195</v>
      </c>
      <c r="D281">
        <v>0</v>
      </c>
      <c r="E281" t="str">
        <f t="shared" si="4"/>
        <v/>
      </c>
    </row>
    <row r="282" spans="1:5" hidden="1" x14ac:dyDescent="0.3">
      <c r="A282" t="s">
        <v>132</v>
      </c>
      <c r="B282">
        <v>42181</v>
      </c>
      <c r="C282">
        <v>167</v>
      </c>
      <c r="D282">
        <v>0</v>
      </c>
      <c r="E282" t="str">
        <f t="shared" si="4"/>
        <v/>
      </c>
    </row>
    <row r="283" spans="1:5" hidden="1" x14ac:dyDescent="0.3">
      <c r="A283" t="s">
        <v>133</v>
      </c>
      <c r="B283">
        <v>42006</v>
      </c>
      <c r="C283">
        <v>1</v>
      </c>
      <c r="D283">
        <v>0</v>
      </c>
      <c r="E283" t="str">
        <f t="shared" si="4"/>
        <v/>
      </c>
    </row>
    <row r="284" spans="1:5" hidden="1" x14ac:dyDescent="0.3">
      <c r="A284" t="s">
        <v>133</v>
      </c>
      <c r="B284">
        <v>42013</v>
      </c>
      <c r="C284">
        <v>0</v>
      </c>
      <c r="D284">
        <v>0</v>
      </c>
      <c r="E284" t="str">
        <f t="shared" si="4"/>
        <v/>
      </c>
    </row>
    <row r="285" spans="1:5" hidden="1" x14ac:dyDescent="0.3">
      <c r="A285" t="s">
        <v>133</v>
      </c>
      <c r="B285">
        <v>42020</v>
      </c>
      <c r="C285">
        <v>0</v>
      </c>
      <c r="D285">
        <v>0</v>
      </c>
      <c r="E285" t="str">
        <f t="shared" si="4"/>
        <v/>
      </c>
    </row>
    <row r="286" spans="1:5" hidden="1" x14ac:dyDescent="0.3">
      <c r="A286" t="s">
        <v>133</v>
      </c>
      <c r="B286">
        <v>42027</v>
      </c>
      <c r="C286">
        <v>1</v>
      </c>
      <c r="D286">
        <v>0</v>
      </c>
      <c r="E286" t="str">
        <f t="shared" si="4"/>
        <v/>
      </c>
    </row>
    <row r="287" spans="1:5" hidden="1" x14ac:dyDescent="0.3">
      <c r="A287" t="s">
        <v>133</v>
      </c>
      <c r="B287">
        <v>42034</v>
      </c>
      <c r="C287">
        <v>1</v>
      </c>
      <c r="D287">
        <v>0</v>
      </c>
      <c r="E287" t="str">
        <f t="shared" si="4"/>
        <v/>
      </c>
    </row>
    <row r="288" spans="1:5" hidden="1" x14ac:dyDescent="0.3">
      <c r="A288" t="s">
        <v>133</v>
      </c>
      <c r="B288">
        <v>42041</v>
      </c>
      <c r="C288">
        <v>2</v>
      </c>
      <c r="D288">
        <v>0</v>
      </c>
      <c r="E288" t="str">
        <f t="shared" si="4"/>
        <v/>
      </c>
    </row>
    <row r="289" spans="1:5" hidden="1" x14ac:dyDescent="0.3">
      <c r="A289" t="s">
        <v>133</v>
      </c>
      <c r="B289">
        <v>42048</v>
      </c>
      <c r="C289">
        <v>4</v>
      </c>
      <c r="D289">
        <v>0</v>
      </c>
      <c r="E289" t="str">
        <f t="shared" si="4"/>
        <v/>
      </c>
    </row>
    <row r="290" spans="1:5" hidden="1" x14ac:dyDescent="0.3">
      <c r="A290" t="s">
        <v>133</v>
      </c>
      <c r="B290">
        <v>42055</v>
      </c>
      <c r="C290">
        <v>0</v>
      </c>
      <c r="D290">
        <v>0</v>
      </c>
      <c r="E290" t="str">
        <f t="shared" si="4"/>
        <v/>
      </c>
    </row>
    <row r="291" spans="1:5" hidden="1" x14ac:dyDescent="0.3">
      <c r="A291" t="s">
        <v>133</v>
      </c>
      <c r="B291">
        <v>42062</v>
      </c>
      <c r="C291">
        <v>1</v>
      </c>
      <c r="D291">
        <v>0</v>
      </c>
      <c r="E291" t="str">
        <f t="shared" si="4"/>
        <v/>
      </c>
    </row>
    <row r="292" spans="1:5" hidden="1" x14ac:dyDescent="0.3">
      <c r="A292" t="s">
        <v>133</v>
      </c>
      <c r="B292">
        <v>42069</v>
      </c>
      <c r="C292">
        <v>25</v>
      </c>
      <c r="D292">
        <v>0</v>
      </c>
      <c r="E292" t="str">
        <f t="shared" si="4"/>
        <v/>
      </c>
    </row>
    <row r="293" spans="1:5" hidden="1" x14ac:dyDescent="0.3">
      <c r="A293" t="s">
        <v>133</v>
      </c>
      <c r="B293">
        <v>42076</v>
      </c>
      <c r="C293">
        <v>7</v>
      </c>
      <c r="D293">
        <v>0</v>
      </c>
      <c r="E293" t="str">
        <f t="shared" si="4"/>
        <v/>
      </c>
    </row>
    <row r="294" spans="1:5" hidden="1" x14ac:dyDescent="0.3">
      <c r="A294" t="s">
        <v>133</v>
      </c>
      <c r="B294">
        <v>42083</v>
      </c>
      <c r="C294">
        <v>1</v>
      </c>
      <c r="D294">
        <v>0</v>
      </c>
      <c r="E294" t="str">
        <f t="shared" si="4"/>
        <v/>
      </c>
    </row>
    <row r="295" spans="1:5" hidden="1" x14ac:dyDescent="0.3">
      <c r="A295" t="s">
        <v>133</v>
      </c>
      <c r="B295">
        <v>42090</v>
      </c>
      <c r="C295">
        <v>1</v>
      </c>
      <c r="D295">
        <v>0</v>
      </c>
      <c r="E295" t="str">
        <f t="shared" si="4"/>
        <v/>
      </c>
    </row>
    <row r="296" spans="1:5" hidden="1" x14ac:dyDescent="0.3">
      <c r="A296" t="s">
        <v>133</v>
      </c>
      <c r="B296">
        <v>42097</v>
      </c>
      <c r="C296">
        <v>25</v>
      </c>
      <c r="D296">
        <v>0</v>
      </c>
      <c r="E296" t="str">
        <f t="shared" si="4"/>
        <v/>
      </c>
    </row>
    <row r="297" spans="1:5" hidden="1" x14ac:dyDescent="0.3">
      <c r="A297" t="s">
        <v>133</v>
      </c>
      <c r="B297">
        <v>42104</v>
      </c>
      <c r="C297">
        <v>0</v>
      </c>
      <c r="D297">
        <v>0</v>
      </c>
      <c r="E297" t="str">
        <f t="shared" si="4"/>
        <v/>
      </c>
    </row>
    <row r="298" spans="1:5" hidden="1" x14ac:dyDescent="0.3">
      <c r="A298" t="s">
        <v>133</v>
      </c>
      <c r="B298">
        <v>42111</v>
      </c>
      <c r="C298">
        <v>2</v>
      </c>
      <c r="D298">
        <v>0</v>
      </c>
      <c r="E298" t="str">
        <f t="shared" si="4"/>
        <v/>
      </c>
    </row>
    <row r="299" spans="1:5" hidden="1" x14ac:dyDescent="0.3">
      <c r="A299" t="s">
        <v>133</v>
      </c>
      <c r="B299">
        <v>42118</v>
      </c>
      <c r="C299">
        <v>15</v>
      </c>
      <c r="D299">
        <v>0</v>
      </c>
      <c r="E299" t="str">
        <f t="shared" si="4"/>
        <v/>
      </c>
    </row>
    <row r="300" spans="1:5" hidden="1" x14ac:dyDescent="0.3">
      <c r="A300" t="s">
        <v>133</v>
      </c>
      <c r="B300">
        <v>42125</v>
      </c>
      <c r="C300">
        <v>1</v>
      </c>
      <c r="D300">
        <v>0</v>
      </c>
      <c r="E300" t="str">
        <f t="shared" si="4"/>
        <v/>
      </c>
    </row>
    <row r="301" spans="1:5" hidden="1" x14ac:dyDescent="0.3">
      <c r="A301" t="s">
        <v>133</v>
      </c>
      <c r="B301">
        <v>42132</v>
      </c>
      <c r="C301">
        <v>1</v>
      </c>
      <c r="D301">
        <v>0</v>
      </c>
      <c r="E301" t="str">
        <f t="shared" si="4"/>
        <v/>
      </c>
    </row>
    <row r="302" spans="1:5" hidden="1" x14ac:dyDescent="0.3">
      <c r="A302" t="s">
        <v>133</v>
      </c>
      <c r="B302">
        <v>42139</v>
      </c>
      <c r="C302">
        <v>0</v>
      </c>
      <c r="D302">
        <v>0</v>
      </c>
      <c r="E302" t="str">
        <f t="shared" si="4"/>
        <v/>
      </c>
    </row>
    <row r="303" spans="1:5" hidden="1" x14ac:dyDescent="0.3">
      <c r="A303" t="s">
        <v>133</v>
      </c>
      <c r="B303">
        <v>42146</v>
      </c>
      <c r="C303">
        <v>1</v>
      </c>
      <c r="D303">
        <v>0</v>
      </c>
      <c r="E303" t="str">
        <f t="shared" si="4"/>
        <v/>
      </c>
    </row>
    <row r="304" spans="1:5" hidden="1" x14ac:dyDescent="0.3">
      <c r="A304" t="s">
        <v>133</v>
      </c>
      <c r="B304">
        <v>42153</v>
      </c>
      <c r="C304">
        <v>2</v>
      </c>
      <c r="D304">
        <v>0</v>
      </c>
      <c r="E304" t="str">
        <f t="shared" si="4"/>
        <v/>
      </c>
    </row>
    <row r="305" spans="1:5" hidden="1" x14ac:dyDescent="0.3">
      <c r="A305" t="s">
        <v>133</v>
      </c>
      <c r="B305">
        <v>42160</v>
      </c>
      <c r="C305">
        <v>0</v>
      </c>
      <c r="D305">
        <v>0</v>
      </c>
      <c r="E305" t="str">
        <f t="shared" si="4"/>
        <v/>
      </c>
    </row>
    <row r="306" spans="1:5" hidden="1" x14ac:dyDescent="0.3">
      <c r="A306" t="s">
        <v>133</v>
      </c>
      <c r="B306">
        <v>42167</v>
      </c>
      <c r="C306">
        <v>1</v>
      </c>
      <c r="D306">
        <v>0</v>
      </c>
      <c r="E306" t="str">
        <f t="shared" si="4"/>
        <v/>
      </c>
    </row>
    <row r="307" spans="1:5" hidden="1" x14ac:dyDescent="0.3">
      <c r="A307" t="s">
        <v>133</v>
      </c>
      <c r="B307">
        <v>42174</v>
      </c>
      <c r="C307">
        <v>1</v>
      </c>
      <c r="D307">
        <v>0</v>
      </c>
      <c r="E307" t="str">
        <f t="shared" si="4"/>
        <v/>
      </c>
    </row>
    <row r="308" spans="1:5" hidden="1" x14ac:dyDescent="0.3">
      <c r="A308" t="s">
        <v>133</v>
      </c>
      <c r="B308">
        <v>42181</v>
      </c>
      <c r="C308">
        <v>17</v>
      </c>
      <c r="D308">
        <v>0</v>
      </c>
      <c r="E308" t="str">
        <f t="shared" si="4"/>
        <v/>
      </c>
    </row>
    <row r="309" spans="1:5" hidden="1" x14ac:dyDescent="0.3">
      <c r="A309" t="s">
        <v>134</v>
      </c>
      <c r="B309">
        <v>42006</v>
      </c>
      <c r="C309">
        <v>41</v>
      </c>
      <c r="D309">
        <v>0</v>
      </c>
      <c r="E309" t="str">
        <f t="shared" si="4"/>
        <v/>
      </c>
    </row>
    <row r="310" spans="1:5" hidden="1" x14ac:dyDescent="0.3">
      <c r="A310" t="s">
        <v>134</v>
      </c>
      <c r="B310">
        <v>42013</v>
      </c>
      <c r="C310">
        <v>35</v>
      </c>
      <c r="D310">
        <v>0</v>
      </c>
      <c r="E310" t="str">
        <f t="shared" si="4"/>
        <v/>
      </c>
    </row>
    <row r="311" spans="1:5" hidden="1" x14ac:dyDescent="0.3">
      <c r="A311" t="s">
        <v>134</v>
      </c>
      <c r="B311">
        <v>42020</v>
      </c>
      <c r="C311">
        <v>87</v>
      </c>
      <c r="D311">
        <v>0</v>
      </c>
      <c r="E311" t="str">
        <f t="shared" si="4"/>
        <v/>
      </c>
    </row>
    <row r="312" spans="1:5" hidden="1" x14ac:dyDescent="0.3">
      <c r="A312" t="s">
        <v>134</v>
      </c>
      <c r="B312">
        <v>42027</v>
      </c>
      <c r="C312">
        <v>103</v>
      </c>
      <c r="D312">
        <v>36</v>
      </c>
      <c r="E312" t="str">
        <f t="shared" si="4"/>
        <v/>
      </c>
    </row>
    <row r="313" spans="1:5" hidden="1" x14ac:dyDescent="0.3">
      <c r="A313" t="s">
        <v>134</v>
      </c>
      <c r="B313">
        <v>42034</v>
      </c>
      <c r="C313">
        <v>99</v>
      </c>
      <c r="D313">
        <v>4</v>
      </c>
      <c r="E313" t="str">
        <f t="shared" si="4"/>
        <v/>
      </c>
    </row>
    <row r="314" spans="1:5" hidden="1" x14ac:dyDescent="0.3">
      <c r="A314" t="s">
        <v>134</v>
      </c>
      <c r="B314">
        <v>42041</v>
      </c>
      <c r="C314">
        <v>88</v>
      </c>
      <c r="D314">
        <v>18</v>
      </c>
      <c r="E314" t="str">
        <f t="shared" si="4"/>
        <v/>
      </c>
    </row>
    <row r="315" spans="1:5" hidden="1" x14ac:dyDescent="0.3">
      <c r="A315" t="s">
        <v>134</v>
      </c>
      <c r="B315">
        <v>42048</v>
      </c>
      <c r="C315">
        <v>45</v>
      </c>
      <c r="D315">
        <v>9</v>
      </c>
      <c r="E315" t="str">
        <f t="shared" si="4"/>
        <v/>
      </c>
    </row>
    <row r="316" spans="1:5" x14ac:dyDescent="0.3">
      <c r="A316" t="s">
        <v>134</v>
      </c>
      <c r="B316">
        <v>42055</v>
      </c>
      <c r="C316">
        <v>12</v>
      </c>
      <c r="D316">
        <v>27</v>
      </c>
      <c r="E316" t="str">
        <f t="shared" si="4"/>
        <v>Keep</v>
      </c>
    </row>
    <row r="317" spans="1:5" hidden="1" x14ac:dyDescent="0.3">
      <c r="A317" t="s">
        <v>134</v>
      </c>
      <c r="B317">
        <v>42062</v>
      </c>
      <c r="C317">
        <v>77</v>
      </c>
      <c r="D317">
        <v>4</v>
      </c>
      <c r="E317" t="str">
        <f t="shared" si="4"/>
        <v/>
      </c>
    </row>
    <row r="318" spans="1:5" x14ac:dyDescent="0.3">
      <c r="A318" t="s">
        <v>134</v>
      </c>
      <c r="B318">
        <v>42069</v>
      </c>
      <c r="C318">
        <v>2</v>
      </c>
      <c r="D318">
        <v>16</v>
      </c>
      <c r="E318" t="str">
        <f t="shared" si="4"/>
        <v>Keep</v>
      </c>
    </row>
    <row r="319" spans="1:5" hidden="1" x14ac:dyDescent="0.3">
      <c r="A319" t="s">
        <v>134</v>
      </c>
      <c r="B319">
        <v>42076</v>
      </c>
      <c r="C319">
        <v>70</v>
      </c>
      <c r="D319">
        <v>6</v>
      </c>
      <c r="E319" t="str">
        <f t="shared" si="4"/>
        <v/>
      </c>
    </row>
    <row r="320" spans="1:5" x14ac:dyDescent="0.3">
      <c r="A320" t="s">
        <v>134</v>
      </c>
      <c r="B320">
        <v>42083</v>
      </c>
      <c r="C320">
        <v>34</v>
      </c>
      <c r="D320">
        <v>25</v>
      </c>
      <c r="E320" t="str">
        <f t="shared" si="4"/>
        <v>Keep</v>
      </c>
    </row>
    <row r="321" spans="1:5" hidden="1" x14ac:dyDescent="0.3">
      <c r="A321" t="s">
        <v>134</v>
      </c>
      <c r="B321">
        <v>42090</v>
      </c>
      <c r="C321">
        <v>60</v>
      </c>
      <c r="D321">
        <v>10</v>
      </c>
      <c r="E321" t="str">
        <f t="shared" si="4"/>
        <v/>
      </c>
    </row>
    <row r="322" spans="1:5" hidden="1" x14ac:dyDescent="0.3">
      <c r="A322" t="s">
        <v>134</v>
      </c>
      <c r="B322">
        <v>42097</v>
      </c>
      <c r="C322">
        <v>92</v>
      </c>
      <c r="D322">
        <v>17</v>
      </c>
      <c r="E322" t="str">
        <f t="shared" si="4"/>
        <v/>
      </c>
    </row>
    <row r="323" spans="1:5" hidden="1" x14ac:dyDescent="0.3">
      <c r="A323" t="s">
        <v>134</v>
      </c>
      <c r="B323">
        <v>42104</v>
      </c>
      <c r="C323">
        <v>41</v>
      </c>
      <c r="D323">
        <v>18</v>
      </c>
      <c r="E323" t="str">
        <f t="shared" si="4"/>
        <v/>
      </c>
    </row>
    <row r="324" spans="1:5" x14ac:dyDescent="0.3">
      <c r="A324" t="s">
        <v>134</v>
      </c>
      <c r="B324">
        <v>42111</v>
      </c>
      <c r="C324">
        <v>23</v>
      </c>
      <c r="D324">
        <v>4</v>
      </c>
      <c r="E324" t="str">
        <f>IF(AND($C324&lt;40,$D324&gt;0),"Keep","")</f>
        <v>Keep</v>
      </c>
    </row>
    <row r="325" spans="1:5" hidden="1" x14ac:dyDescent="0.3">
      <c r="A325" t="s">
        <v>134</v>
      </c>
      <c r="B325">
        <v>42118</v>
      </c>
      <c r="C325">
        <v>75</v>
      </c>
      <c r="D325">
        <v>16</v>
      </c>
      <c r="E325" t="str">
        <f t="shared" si="4"/>
        <v/>
      </c>
    </row>
    <row r="326" spans="1:5" hidden="1" x14ac:dyDescent="0.3">
      <c r="A326" t="s">
        <v>134</v>
      </c>
      <c r="B326">
        <v>42125</v>
      </c>
      <c r="C326">
        <v>83</v>
      </c>
      <c r="D326">
        <v>26</v>
      </c>
      <c r="E326" t="str">
        <f t="shared" ref="E326:E389" si="5">IF(AND($C326&lt;40,$D326&gt;0),"Keep","")</f>
        <v/>
      </c>
    </row>
    <row r="327" spans="1:5" hidden="1" x14ac:dyDescent="0.3">
      <c r="A327" t="s">
        <v>134</v>
      </c>
      <c r="B327">
        <v>42132</v>
      </c>
      <c r="C327">
        <v>94</v>
      </c>
      <c r="D327">
        <v>15</v>
      </c>
      <c r="E327" t="str">
        <f t="shared" si="5"/>
        <v/>
      </c>
    </row>
    <row r="328" spans="1:5" hidden="1" x14ac:dyDescent="0.3">
      <c r="A328" t="s">
        <v>134</v>
      </c>
      <c r="B328">
        <v>42139</v>
      </c>
      <c r="C328">
        <v>72</v>
      </c>
      <c r="D328">
        <v>4</v>
      </c>
      <c r="E328" t="str">
        <f t="shared" si="5"/>
        <v/>
      </c>
    </row>
    <row r="329" spans="1:5" hidden="1" x14ac:dyDescent="0.3">
      <c r="A329" t="s">
        <v>134</v>
      </c>
      <c r="B329">
        <v>42146</v>
      </c>
      <c r="C329">
        <v>92</v>
      </c>
      <c r="D329">
        <v>27</v>
      </c>
      <c r="E329" t="str">
        <f t="shared" si="5"/>
        <v/>
      </c>
    </row>
    <row r="330" spans="1:5" hidden="1" x14ac:dyDescent="0.3">
      <c r="A330" t="s">
        <v>134</v>
      </c>
      <c r="B330">
        <v>42153</v>
      </c>
      <c r="C330">
        <v>58</v>
      </c>
      <c r="D330">
        <v>30</v>
      </c>
      <c r="E330" t="str">
        <f t="shared" si="5"/>
        <v/>
      </c>
    </row>
    <row r="331" spans="1:5" hidden="1" x14ac:dyDescent="0.3">
      <c r="A331" t="s">
        <v>134</v>
      </c>
      <c r="B331">
        <v>42160</v>
      </c>
      <c r="C331">
        <v>82</v>
      </c>
      <c r="D331">
        <v>0</v>
      </c>
      <c r="E331" t="str">
        <f t="shared" si="5"/>
        <v/>
      </c>
    </row>
    <row r="332" spans="1:5" hidden="1" x14ac:dyDescent="0.3">
      <c r="A332" t="s">
        <v>134</v>
      </c>
      <c r="B332">
        <v>42167</v>
      </c>
      <c r="C332">
        <v>79</v>
      </c>
      <c r="D332">
        <v>5</v>
      </c>
      <c r="E332" t="str">
        <f t="shared" si="5"/>
        <v/>
      </c>
    </row>
    <row r="333" spans="1:5" hidden="1" x14ac:dyDescent="0.3">
      <c r="A333" t="s">
        <v>134</v>
      </c>
      <c r="B333">
        <v>42174</v>
      </c>
      <c r="C333">
        <v>105</v>
      </c>
      <c r="D333">
        <v>63</v>
      </c>
      <c r="E333" t="str">
        <f t="shared" si="5"/>
        <v/>
      </c>
    </row>
    <row r="334" spans="1:5" hidden="1" x14ac:dyDescent="0.3">
      <c r="A334" t="s">
        <v>134</v>
      </c>
      <c r="B334">
        <v>42181</v>
      </c>
      <c r="C334">
        <v>56</v>
      </c>
      <c r="D334">
        <v>22</v>
      </c>
      <c r="E334" t="str">
        <f t="shared" si="5"/>
        <v/>
      </c>
    </row>
    <row r="335" spans="1:5" hidden="1" x14ac:dyDescent="0.3">
      <c r="A335" t="s">
        <v>213</v>
      </c>
      <c r="B335">
        <v>42153</v>
      </c>
      <c r="C335">
        <v>25</v>
      </c>
      <c r="D335">
        <v>0</v>
      </c>
      <c r="E335" t="str">
        <f t="shared" si="5"/>
        <v/>
      </c>
    </row>
    <row r="336" spans="1:5" hidden="1" x14ac:dyDescent="0.3">
      <c r="A336" t="s">
        <v>213</v>
      </c>
      <c r="B336">
        <v>42160</v>
      </c>
      <c r="C336">
        <v>0</v>
      </c>
      <c r="D336">
        <v>0</v>
      </c>
      <c r="E336" t="str">
        <f t="shared" si="5"/>
        <v/>
      </c>
    </row>
    <row r="337" spans="1:5" hidden="1" x14ac:dyDescent="0.3">
      <c r="A337" t="s">
        <v>213</v>
      </c>
      <c r="B337">
        <v>42167</v>
      </c>
      <c r="C337">
        <v>0</v>
      </c>
      <c r="D337">
        <v>0</v>
      </c>
      <c r="E337" t="str">
        <f t="shared" si="5"/>
        <v/>
      </c>
    </row>
    <row r="338" spans="1:5" hidden="1" x14ac:dyDescent="0.3">
      <c r="A338" t="s">
        <v>213</v>
      </c>
      <c r="B338">
        <v>42174</v>
      </c>
      <c r="C338">
        <v>0</v>
      </c>
      <c r="D338">
        <v>0</v>
      </c>
      <c r="E338" t="str">
        <f t="shared" si="5"/>
        <v/>
      </c>
    </row>
    <row r="339" spans="1:5" hidden="1" x14ac:dyDescent="0.3">
      <c r="A339" t="s">
        <v>213</v>
      </c>
      <c r="B339">
        <v>42181</v>
      </c>
      <c r="C339">
        <v>0</v>
      </c>
      <c r="D339">
        <v>0</v>
      </c>
      <c r="E339" t="str">
        <f t="shared" si="5"/>
        <v/>
      </c>
    </row>
    <row r="340" spans="1:5" hidden="1" x14ac:dyDescent="0.3">
      <c r="A340" t="s">
        <v>135</v>
      </c>
      <c r="B340">
        <v>42006</v>
      </c>
      <c r="C340">
        <v>16</v>
      </c>
      <c r="D340">
        <v>0</v>
      </c>
      <c r="E340" t="str">
        <f t="shared" si="5"/>
        <v/>
      </c>
    </row>
    <row r="341" spans="1:5" hidden="1" x14ac:dyDescent="0.3">
      <c r="A341" t="s">
        <v>135</v>
      </c>
      <c r="B341">
        <v>42013</v>
      </c>
      <c r="C341">
        <v>1134</v>
      </c>
      <c r="D341">
        <v>0</v>
      </c>
      <c r="E341" t="str">
        <f t="shared" si="5"/>
        <v/>
      </c>
    </row>
    <row r="342" spans="1:5" hidden="1" x14ac:dyDescent="0.3">
      <c r="A342" t="s">
        <v>135</v>
      </c>
      <c r="B342">
        <v>42020</v>
      </c>
      <c r="C342">
        <v>40</v>
      </c>
      <c r="D342">
        <v>0</v>
      </c>
      <c r="E342" t="str">
        <f t="shared" si="5"/>
        <v/>
      </c>
    </row>
    <row r="343" spans="1:5" hidden="1" x14ac:dyDescent="0.3">
      <c r="A343" t="s">
        <v>135</v>
      </c>
      <c r="B343">
        <v>42027</v>
      </c>
      <c r="C343">
        <v>40</v>
      </c>
      <c r="D343">
        <v>0</v>
      </c>
      <c r="E343" t="str">
        <f t="shared" si="5"/>
        <v/>
      </c>
    </row>
    <row r="344" spans="1:5" hidden="1" x14ac:dyDescent="0.3">
      <c r="A344" t="s">
        <v>135</v>
      </c>
      <c r="B344">
        <v>42034</v>
      </c>
      <c r="C344">
        <v>40</v>
      </c>
      <c r="D344">
        <v>0</v>
      </c>
      <c r="E344" t="str">
        <f t="shared" si="5"/>
        <v/>
      </c>
    </row>
    <row r="345" spans="1:5" hidden="1" x14ac:dyDescent="0.3">
      <c r="A345" t="s">
        <v>135</v>
      </c>
      <c r="B345">
        <v>42041</v>
      </c>
      <c r="C345">
        <v>373</v>
      </c>
      <c r="D345">
        <v>30</v>
      </c>
      <c r="E345" t="str">
        <f t="shared" si="5"/>
        <v/>
      </c>
    </row>
    <row r="346" spans="1:5" hidden="1" x14ac:dyDescent="0.3">
      <c r="A346" t="s">
        <v>135</v>
      </c>
      <c r="B346">
        <v>42048</v>
      </c>
      <c r="C346">
        <v>40</v>
      </c>
      <c r="D346">
        <v>0</v>
      </c>
      <c r="E346" t="str">
        <f t="shared" si="5"/>
        <v/>
      </c>
    </row>
    <row r="347" spans="1:5" hidden="1" x14ac:dyDescent="0.3">
      <c r="A347" t="s">
        <v>135</v>
      </c>
      <c r="B347">
        <v>42055</v>
      </c>
      <c r="C347">
        <v>24</v>
      </c>
      <c r="D347">
        <v>0</v>
      </c>
      <c r="E347" t="str">
        <f t="shared" si="5"/>
        <v/>
      </c>
    </row>
    <row r="348" spans="1:5" hidden="1" x14ac:dyDescent="0.3">
      <c r="A348" t="s">
        <v>135</v>
      </c>
      <c r="B348">
        <v>42062</v>
      </c>
      <c r="C348">
        <v>3950</v>
      </c>
      <c r="D348">
        <v>0</v>
      </c>
      <c r="E348" t="str">
        <f t="shared" si="5"/>
        <v/>
      </c>
    </row>
    <row r="349" spans="1:5" hidden="1" x14ac:dyDescent="0.3">
      <c r="A349" t="s">
        <v>135</v>
      </c>
      <c r="B349">
        <v>42069</v>
      </c>
      <c r="C349">
        <v>40</v>
      </c>
      <c r="D349">
        <v>25</v>
      </c>
      <c r="E349" t="str">
        <f t="shared" si="5"/>
        <v/>
      </c>
    </row>
    <row r="350" spans="1:5" hidden="1" x14ac:dyDescent="0.3">
      <c r="A350" t="s">
        <v>135</v>
      </c>
      <c r="B350">
        <v>42076</v>
      </c>
      <c r="C350">
        <v>40</v>
      </c>
      <c r="D350">
        <v>0</v>
      </c>
      <c r="E350" t="str">
        <f t="shared" si="5"/>
        <v/>
      </c>
    </row>
    <row r="351" spans="1:5" hidden="1" x14ac:dyDescent="0.3">
      <c r="A351" t="s">
        <v>135</v>
      </c>
      <c r="B351">
        <v>42083</v>
      </c>
      <c r="C351">
        <v>3955</v>
      </c>
      <c r="D351">
        <v>25</v>
      </c>
      <c r="E351" t="str">
        <f t="shared" si="5"/>
        <v/>
      </c>
    </row>
    <row r="352" spans="1:5" hidden="1" x14ac:dyDescent="0.3">
      <c r="A352" t="s">
        <v>135</v>
      </c>
      <c r="B352">
        <v>42090</v>
      </c>
      <c r="C352">
        <v>382</v>
      </c>
      <c r="D352">
        <v>1</v>
      </c>
      <c r="E352" t="str">
        <f t="shared" si="5"/>
        <v/>
      </c>
    </row>
    <row r="353" spans="1:5" hidden="1" x14ac:dyDescent="0.3">
      <c r="A353" t="s">
        <v>135</v>
      </c>
      <c r="B353">
        <v>42097</v>
      </c>
      <c r="C353">
        <v>3404</v>
      </c>
      <c r="D353">
        <v>0</v>
      </c>
      <c r="E353" t="str">
        <f t="shared" si="5"/>
        <v/>
      </c>
    </row>
    <row r="354" spans="1:5" hidden="1" x14ac:dyDescent="0.3">
      <c r="A354" t="s">
        <v>135</v>
      </c>
      <c r="B354">
        <v>42104</v>
      </c>
      <c r="C354">
        <v>1894</v>
      </c>
      <c r="D354">
        <v>0</v>
      </c>
      <c r="E354" t="str">
        <f t="shared" si="5"/>
        <v/>
      </c>
    </row>
    <row r="355" spans="1:5" hidden="1" x14ac:dyDescent="0.3">
      <c r="A355" t="s">
        <v>135</v>
      </c>
      <c r="B355">
        <v>42111</v>
      </c>
      <c r="C355">
        <v>3757</v>
      </c>
      <c r="D355">
        <v>470</v>
      </c>
      <c r="E355" t="str">
        <f t="shared" si="5"/>
        <v/>
      </c>
    </row>
    <row r="356" spans="1:5" hidden="1" x14ac:dyDescent="0.3">
      <c r="A356" t="s">
        <v>135</v>
      </c>
      <c r="B356">
        <v>42118</v>
      </c>
      <c r="C356">
        <v>4000</v>
      </c>
      <c r="D356">
        <v>4</v>
      </c>
      <c r="E356" t="str">
        <f t="shared" si="5"/>
        <v/>
      </c>
    </row>
    <row r="357" spans="1:5" hidden="1" x14ac:dyDescent="0.3">
      <c r="A357" t="s">
        <v>135</v>
      </c>
      <c r="B357">
        <v>42125</v>
      </c>
      <c r="C357">
        <v>3163</v>
      </c>
      <c r="D357">
        <v>4</v>
      </c>
      <c r="E357" t="str">
        <f t="shared" si="5"/>
        <v/>
      </c>
    </row>
    <row r="358" spans="1:5" hidden="1" x14ac:dyDescent="0.3">
      <c r="A358" t="s">
        <v>135</v>
      </c>
      <c r="B358">
        <v>42132</v>
      </c>
      <c r="C358">
        <v>193</v>
      </c>
      <c r="D358">
        <v>227</v>
      </c>
      <c r="E358" t="str">
        <f t="shared" si="5"/>
        <v/>
      </c>
    </row>
    <row r="359" spans="1:5" hidden="1" x14ac:dyDescent="0.3">
      <c r="A359" t="s">
        <v>135</v>
      </c>
      <c r="B359">
        <v>42139</v>
      </c>
      <c r="C359">
        <v>1995</v>
      </c>
      <c r="D359">
        <v>0</v>
      </c>
      <c r="E359" t="str">
        <f t="shared" si="5"/>
        <v/>
      </c>
    </row>
    <row r="360" spans="1:5" hidden="1" x14ac:dyDescent="0.3">
      <c r="A360" t="s">
        <v>135</v>
      </c>
      <c r="B360">
        <v>42146</v>
      </c>
      <c r="C360">
        <v>2555</v>
      </c>
      <c r="D360">
        <v>0</v>
      </c>
      <c r="E360" t="str">
        <f t="shared" si="5"/>
        <v/>
      </c>
    </row>
    <row r="361" spans="1:5" hidden="1" x14ac:dyDescent="0.3">
      <c r="A361" t="s">
        <v>135</v>
      </c>
      <c r="B361">
        <v>42153</v>
      </c>
      <c r="C361">
        <v>49</v>
      </c>
      <c r="D361">
        <v>2</v>
      </c>
      <c r="E361" t="str">
        <f t="shared" si="5"/>
        <v/>
      </c>
    </row>
    <row r="362" spans="1:5" hidden="1" x14ac:dyDescent="0.3">
      <c r="A362" t="s">
        <v>135</v>
      </c>
      <c r="B362">
        <v>42160</v>
      </c>
      <c r="C362">
        <v>40</v>
      </c>
      <c r="D362">
        <v>0</v>
      </c>
      <c r="E362" t="str">
        <f t="shared" si="5"/>
        <v/>
      </c>
    </row>
    <row r="363" spans="1:5" hidden="1" x14ac:dyDescent="0.3">
      <c r="A363" t="s">
        <v>135</v>
      </c>
      <c r="B363">
        <v>42167</v>
      </c>
      <c r="C363">
        <v>3955</v>
      </c>
      <c r="D363">
        <v>126</v>
      </c>
      <c r="E363" t="str">
        <f t="shared" si="5"/>
        <v/>
      </c>
    </row>
    <row r="364" spans="1:5" hidden="1" x14ac:dyDescent="0.3">
      <c r="A364" t="s">
        <v>135</v>
      </c>
      <c r="B364">
        <v>42174</v>
      </c>
      <c r="C364">
        <v>3478</v>
      </c>
      <c r="D364">
        <v>0</v>
      </c>
      <c r="E364" t="str">
        <f t="shared" si="5"/>
        <v/>
      </c>
    </row>
    <row r="365" spans="1:5" hidden="1" x14ac:dyDescent="0.3">
      <c r="A365" t="s">
        <v>135</v>
      </c>
      <c r="B365">
        <v>42181</v>
      </c>
      <c r="C365">
        <v>634</v>
      </c>
      <c r="D365">
        <v>25</v>
      </c>
      <c r="E365" t="str">
        <f t="shared" si="5"/>
        <v/>
      </c>
    </row>
    <row r="366" spans="1:5" hidden="1" x14ac:dyDescent="0.3">
      <c r="A366" t="s">
        <v>136</v>
      </c>
      <c r="B366">
        <v>42006</v>
      </c>
      <c r="C366">
        <v>17</v>
      </c>
      <c r="D366">
        <v>0</v>
      </c>
      <c r="E366" t="str">
        <f t="shared" si="5"/>
        <v/>
      </c>
    </row>
    <row r="367" spans="1:5" hidden="1" x14ac:dyDescent="0.3">
      <c r="A367" t="s">
        <v>136</v>
      </c>
      <c r="B367">
        <v>42013</v>
      </c>
      <c r="C367">
        <v>28</v>
      </c>
      <c r="D367">
        <v>0</v>
      </c>
      <c r="E367" t="str">
        <f t="shared" si="5"/>
        <v/>
      </c>
    </row>
    <row r="368" spans="1:5" hidden="1" x14ac:dyDescent="0.3">
      <c r="A368" t="s">
        <v>136</v>
      </c>
      <c r="B368">
        <v>42020</v>
      </c>
      <c r="C368">
        <v>28</v>
      </c>
      <c r="D368">
        <v>0</v>
      </c>
      <c r="E368" t="str">
        <f t="shared" si="5"/>
        <v/>
      </c>
    </row>
    <row r="369" spans="1:5" hidden="1" x14ac:dyDescent="0.3">
      <c r="A369" t="s">
        <v>136</v>
      </c>
      <c r="B369">
        <v>42027</v>
      </c>
      <c r="C369">
        <v>40</v>
      </c>
      <c r="D369">
        <v>0</v>
      </c>
      <c r="E369" t="str">
        <f t="shared" si="5"/>
        <v/>
      </c>
    </row>
    <row r="370" spans="1:5" hidden="1" x14ac:dyDescent="0.3">
      <c r="A370" t="s">
        <v>136</v>
      </c>
      <c r="B370">
        <v>42034</v>
      </c>
      <c r="C370">
        <v>40</v>
      </c>
      <c r="D370">
        <v>0</v>
      </c>
      <c r="E370" t="str">
        <f t="shared" si="5"/>
        <v/>
      </c>
    </row>
    <row r="371" spans="1:5" hidden="1" x14ac:dyDescent="0.3">
      <c r="A371" t="s">
        <v>136</v>
      </c>
      <c r="B371">
        <v>42041</v>
      </c>
      <c r="C371">
        <v>40</v>
      </c>
      <c r="D371">
        <v>0</v>
      </c>
      <c r="E371" t="str">
        <f t="shared" si="5"/>
        <v/>
      </c>
    </row>
    <row r="372" spans="1:5" hidden="1" x14ac:dyDescent="0.3">
      <c r="A372" t="s">
        <v>136</v>
      </c>
      <c r="B372">
        <v>42048</v>
      </c>
      <c r="C372">
        <v>30</v>
      </c>
      <c r="D372">
        <v>0</v>
      </c>
      <c r="E372" t="str">
        <f t="shared" si="5"/>
        <v/>
      </c>
    </row>
    <row r="373" spans="1:5" hidden="1" x14ac:dyDescent="0.3">
      <c r="A373" t="s">
        <v>136</v>
      </c>
      <c r="B373">
        <v>42055</v>
      </c>
      <c r="C373">
        <v>40</v>
      </c>
      <c r="D373">
        <v>0</v>
      </c>
      <c r="E373" t="str">
        <f t="shared" si="5"/>
        <v/>
      </c>
    </row>
    <row r="374" spans="1:5" hidden="1" x14ac:dyDescent="0.3">
      <c r="A374" t="s">
        <v>136</v>
      </c>
      <c r="B374">
        <v>42062</v>
      </c>
      <c r="C374">
        <v>385</v>
      </c>
      <c r="D374">
        <v>0</v>
      </c>
      <c r="E374" t="str">
        <f t="shared" si="5"/>
        <v/>
      </c>
    </row>
    <row r="375" spans="1:5" hidden="1" x14ac:dyDescent="0.3">
      <c r="A375" t="s">
        <v>136</v>
      </c>
      <c r="B375">
        <v>42069</v>
      </c>
      <c r="C375">
        <v>26</v>
      </c>
      <c r="D375">
        <v>0</v>
      </c>
      <c r="E375" t="str">
        <f t="shared" si="5"/>
        <v/>
      </c>
    </row>
    <row r="376" spans="1:5" hidden="1" x14ac:dyDescent="0.3">
      <c r="A376" t="s">
        <v>136</v>
      </c>
      <c r="B376">
        <v>42076</v>
      </c>
      <c r="C376">
        <v>32</v>
      </c>
      <c r="D376">
        <v>0</v>
      </c>
      <c r="E376" t="str">
        <f t="shared" si="5"/>
        <v/>
      </c>
    </row>
    <row r="377" spans="1:5" hidden="1" x14ac:dyDescent="0.3">
      <c r="A377" t="s">
        <v>136</v>
      </c>
      <c r="B377">
        <v>42083</v>
      </c>
      <c r="C377">
        <v>40</v>
      </c>
      <c r="D377">
        <v>0</v>
      </c>
      <c r="E377" t="str">
        <f t="shared" si="5"/>
        <v/>
      </c>
    </row>
    <row r="378" spans="1:5" hidden="1" x14ac:dyDescent="0.3">
      <c r="A378" t="s">
        <v>136</v>
      </c>
      <c r="B378">
        <v>42090</v>
      </c>
      <c r="C378">
        <v>0</v>
      </c>
      <c r="D378">
        <v>0</v>
      </c>
      <c r="E378" t="str">
        <f t="shared" si="5"/>
        <v/>
      </c>
    </row>
    <row r="379" spans="1:5" hidden="1" x14ac:dyDescent="0.3">
      <c r="A379" t="s">
        <v>137</v>
      </c>
      <c r="B379">
        <v>42006</v>
      </c>
      <c r="C379">
        <v>20</v>
      </c>
      <c r="D379">
        <v>0</v>
      </c>
      <c r="E379" t="str">
        <f t="shared" si="5"/>
        <v/>
      </c>
    </row>
    <row r="380" spans="1:5" hidden="1" x14ac:dyDescent="0.3">
      <c r="A380" t="s">
        <v>137</v>
      </c>
      <c r="B380">
        <v>42013</v>
      </c>
      <c r="C380">
        <v>22</v>
      </c>
      <c r="D380">
        <v>0</v>
      </c>
      <c r="E380" t="str">
        <f t="shared" si="5"/>
        <v/>
      </c>
    </row>
    <row r="381" spans="1:5" hidden="1" x14ac:dyDescent="0.3">
      <c r="A381" t="s">
        <v>137</v>
      </c>
      <c r="B381">
        <v>42020</v>
      </c>
      <c r="C381">
        <v>43</v>
      </c>
      <c r="D381">
        <v>0</v>
      </c>
      <c r="E381" t="str">
        <f t="shared" si="5"/>
        <v/>
      </c>
    </row>
    <row r="382" spans="1:5" hidden="1" x14ac:dyDescent="0.3">
      <c r="A382" t="s">
        <v>137</v>
      </c>
      <c r="B382">
        <v>42027</v>
      </c>
      <c r="C382">
        <v>47</v>
      </c>
      <c r="D382">
        <v>0</v>
      </c>
      <c r="E382" t="str">
        <f t="shared" si="5"/>
        <v/>
      </c>
    </row>
    <row r="383" spans="1:5" hidden="1" x14ac:dyDescent="0.3">
      <c r="A383" t="s">
        <v>137</v>
      </c>
      <c r="B383">
        <v>42034</v>
      </c>
      <c r="C383">
        <v>42</v>
      </c>
      <c r="D383">
        <v>0</v>
      </c>
      <c r="E383" t="str">
        <f t="shared" si="5"/>
        <v/>
      </c>
    </row>
    <row r="384" spans="1:5" hidden="1" x14ac:dyDescent="0.3">
      <c r="A384" t="s">
        <v>137</v>
      </c>
      <c r="B384">
        <v>42041</v>
      </c>
      <c r="C384">
        <v>40</v>
      </c>
      <c r="D384">
        <v>0</v>
      </c>
      <c r="E384" t="str">
        <f t="shared" si="5"/>
        <v/>
      </c>
    </row>
    <row r="385" spans="1:5" hidden="1" x14ac:dyDescent="0.3">
      <c r="A385" t="s">
        <v>137</v>
      </c>
      <c r="B385">
        <v>42048</v>
      </c>
      <c r="C385">
        <v>42</v>
      </c>
      <c r="D385">
        <v>0</v>
      </c>
      <c r="E385" t="str">
        <f t="shared" si="5"/>
        <v/>
      </c>
    </row>
    <row r="386" spans="1:5" hidden="1" x14ac:dyDescent="0.3">
      <c r="A386" t="s">
        <v>137</v>
      </c>
      <c r="B386">
        <v>42055</v>
      </c>
      <c r="C386">
        <v>41</v>
      </c>
      <c r="D386">
        <v>0</v>
      </c>
      <c r="E386" t="str">
        <f t="shared" si="5"/>
        <v/>
      </c>
    </row>
    <row r="387" spans="1:5" hidden="1" x14ac:dyDescent="0.3">
      <c r="A387" t="s">
        <v>137</v>
      </c>
      <c r="B387">
        <v>42062</v>
      </c>
      <c r="C387">
        <v>16</v>
      </c>
      <c r="D387">
        <v>0</v>
      </c>
      <c r="E387" t="str">
        <f t="shared" si="5"/>
        <v/>
      </c>
    </row>
    <row r="388" spans="1:5" hidden="1" x14ac:dyDescent="0.3">
      <c r="A388" t="s">
        <v>137</v>
      </c>
      <c r="B388">
        <v>42066</v>
      </c>
      <c r="C388">
        <v>0</v>
      </c>
      <c r="D388">
        <v>0</v>
      </c>
      <c r="E388" t="str">
        <f t="shared" si="5"/>
        <v/>
      </c>
    </row>
    <row r="389" spans="1:5" hidden="1" x14ac:dyDescent="0.3">
      <c r="A389" t="s">
        <v>137</v>
      </c>
      <c r="B389">
        <v>42069</v>
      </c>
      <c r="C389">
        <v>44</v>
      </c>
      <c r="D389">
        <v>0</v>
      </c>
      <c r="E389" t="str">
        <f t="shared" si="5"/>
        <v/>
      </c>
    </row>
    <row r="390" spans="1:5" hidden="1" x14ac:dyDescent="0.3">
      <c r="A390" t="s">
        <v>137</v>
      </c>
      <c r="B390">
        <v>42076</v>
      </c>
      <c r="C390">
        <v>48</v>
      </c>
      <c r="D390">
        <v>0</v>
      </c>
      <c r="E390" t="str">
        <f t="shared" ref="E390:E453" si="6">IF(AND($C390&lt;40,$D390&gt;0),"Keep","")</f>
        <v/>
      </c>
    </row>
    <row r="391" spans="1:5" hidden="1" x14ac:dyDescent="0.3">
      <c r="A391" t="s">
        <v>137</v>
      </c>
      <c r="B391">
        <v>42081</v>
      </c>
      <c r="C391">
        <v>0</v>
      </c>
      <c r="D391">
        <v>0</v>
      </c>
      <c r="E391" t="str">
        <f t="shared" si="6"/>
        <v/>
      </c>
    </row>
    <row r="392" spans="1:5" hidden="1" x14ac:dyDescent="0.3">
      <c r="A392" t="s">
        <v>137</v>
      </c>
      <c r="B392">
        <v>42083</v>
      </c>
      <c r="C392">
        <v>47</v>
      </c>
      <c r="D392">
        <v>0</v>
      </c>
      <c r="E392" t="str">
        <f t="shared" si="6"/>
        <v/>
      </c>
    </row>
    <row r="393" spans="1:5" hidden="1" x14ac:dyDescent="0.3">
      <c r="A393" t="s">
        <v>137</v>
      </c>
      <c r="B393">
        <v>42090</v>
      </c>
      <c r="C393">
        <v>45</v>
      </c>
      <c r="D393">
        <v>0</v>
      </c>
      <c r="E393" t="str">
        <f t="shared" si="6"/>
        <v/>
      </c>
    </row>
    <row r="394" spans="1:5" hidden="1" x14ac:dyDescent="0.3">
      <c r="A394" t="s">
        <v>137</v>
      </c>
      <c r="B394">
        <v>42097</v>
      </c>
      <c r="C394">
        <v>43</v>
      </c>
      <c r="D394">
        <v>0</v>
      </c>
      <c r="E394" t="str">
        <f t="shared" si="6"/>
        <v/>
      </c>
    </row>
    <row r="395" spans="1:5" hidden="1" x14ac:dyDescent="0.3">
      <c r="A395" t="s">
        <v>137</v>
      </c>
      <c r="B395">
        <v>42104</v>
      </c>
      <c r="C395">
        <v>43</v>
      </c>
      <c r="D395">
        <v>0</v>
      </c>
      <c r="E395" t="str">
        <f t="shared" si="6"/>
        <v/>
      </c>
    </row>
    <row r="396" spans="1:5" hidden="1" x14ac:dyDescent="0.3">
      <c r="A396" t="s">
        <v>137</v>
      </c>
      <c r="B396">
        <v>42111</v>
      </c>
      <c r="C396">
        <v>48</v>
      </c>
      <c r="D396">
        <v>0</v>
      </c>
      <c r="E396" t="str">
        <f t="shared" si="6"/>
        <v/>
      </c>
    </row>
    <row r="397" spans="1:5" hidden="1" x14ac:dyDescent="0.3">
      <c r="A397" t="s">
        <v>137</v>
      </c>
      <c r="B397">
        <v>42118</v>
      </c>
      <c r="C397">
        <v>50</v>
      </c>
      <c r="D397">
        <v>0</v>
      </c>
      <c r="E397" t="str">
        <f t="shared" si="6"/>
        <v/>
      </c>
    </row>
    <row r="398" spans="1:5" hidden="1" x14ac:dyDescent="0.3">
      <c r="A398" t="s">
        <v>137</v>
      </c>
      <c r="B398">
        <v>42125</v>
      </c>
      <c r="C398">
        <v>45</v>
      </c>
      <c r="D398">
        <v>0</v>
      </c>
      <c r="E398" t="str">
        <f t="shared" si="6"/>
        <v/>
      </c>
    </row>
    <row r="399" spans="1:5" hidden="1" x14ac:dyDescent="0.3">
      <c r="A399" t="s">
        <v>137</v>
      </c>
      <c r="B399">
        <v>42132</v>
      </c>
      <c r="C399">
        <v>42</v>
      </c>
      <c r="D399">
        <v>0</v>
      </c>
      <c r="E399" t="str">
        <f t="shared" si="6"/>
        <v/>
      </c>
    </row>
    <row r="400" spans="1:5" hidden="1" x14ac:dyDescent="0.3">
      <c r="A400" t="s">
        <v>137</v>
      </c>
      <c r="B400">
        <v>42137</v>
      </c>
      <c r="C400">
        <v>0</v>
      </c>
      <c r="D400">
        <v>0</v>
      </c>
      <c r="E400" t="str">
        <f t="shared" si="6"/>
        <v/>
      </c>
    </row>
    <row r="401" spans="1:5" hidden="1" x14ac:dyDescent="0.3">
      <c r="A401" t="s">
        <v>137</v>
      </c>
      <c r="B401">
        <v>42139</v>
      </c>
      <c r="C401">
        <v>38</v>
      </c>
      <c r="D401">
        <v>0</v>
      </c>
      <c r="E401" t="str">
        <f t="shared" si="6"/>
        <v/>
      </c>
    </row>
    <row r="402" spans="1:5" hidden="1" x14ac:dyDescent="0.3">
      <c r="A402" t="s">
        <v>137</v>
      </c>
      <c r="B402">
        <v>42146</v>
      </c>
      <c r="C402">
        <v>41</v>
      </c>
      <c r="D402">
        <v>0</v>
      </c>
      <c r="E402" t="str">
        <f t="shared" si="6"/>
        <v/>
      </c>
    </row>
    <row r="403" spans="1:5" hidden="1" x14ac:dyDescent="0.3">
      <c r="A403" t="s">
        <v>137</v>
      </c>
      <c r="B403">
        <v>42153</v>
      </c>
      <c r="C403">
        <v>41</v>
      </c>
      <c r="D403">
        <v>0</v>
      </c>
      <c r="E403" t="str">
        <f t="shared" si="6"/>
        <v/>
      </c>
    </row>
    <row r="404" spans="1:5" hidden="1" x14ac:dyDescent="0.3">
      <c r="A404" t="s">
        <v>137</v>
      </c>
      <c r="B404">
        <v>42160</v>
      </c>
      <c r="C404">
        <v>33</v>
      </c>
      <c r="D404">
        <v>0</v>
      </c>
      <c r="E404" t="str">
        <f t="shared" si="6"/>
        <v/>
      </c>
    </row>
    <row r="405" spans="1:5" hidden="1" x14ac:dyDescent="0.3">
      <c r="A405" t="s">
        <v>137</v>
      </c>
      <c r="B405">
        <v>42167</v>
      </c>
      <c r="C405">
        <v>46</v>
      </c>
      <c r="D405">
        <v>0</v>
      </c>
      <c r="E405" t="str">
        <f t="shared" si="6"/>
        <v/>
      </c>
    </row>
    <row r="406" spans="1:5" hidden="1" x14ac:dyDescent="0.3">
      <c r="A406" t="s">
        <v>137</v>
      </c>
      <c r="B406">
        <v>42172</v>
      </c>
      <c r="C406">
        <v>0</v>
      </c>
      <c r="D406">
        <v>0</v>
      </c>
      <c r="E406" t="str">
        <f t="shared" si="6"/>
        <v/>
      </c>
    </row>
    <row r="407" spans="1:5" hidden="1" x14ac:dyDescent="0.3">
      <c r="A407" t="s">
        <v>137</v>
      </c>
      <c r="B407">
        <v>42174</v>
      </c>
      <c r="C407">
        <v>41</v>
      </c>
      <c r="D407">
        <v>0</v>
      </c>
      <c r="E407" t="str">
        <f t="shared" si="6"/>
        <v/>
      </c>
    </row>
    <row r="408" spans="1:5" hidden="1" x14ac:dyDescent="0.3">
      <c r="A408" t="s">
        <v>137</v>
      </c>
      <c r="B408">
        <v>42181</v>
      </c>
      <c r="C408">
        <v>44</v>
      </c>
      <c r="D408">
        <v>0</v>
      </c>
      <c r="E408" t="str">
        <f t="shared" si="6"/>
        <v/>
      </c>
    </row>
    <row r="409" spans="1:5" hidden="1" x14ac:dyDescent="0.3">
      <c r="A409" t="s">
        <v>138</v>
      </c>
      <c r="B409">
        <v>42006</v>
      </c>
      <c r="C409">
        <v>5</v>
      </c>
      <c r="D409">
        <v>0</v>
      </c>
      <c r="E409" t="str">
        <f t="shared" si="6"/>
        <v/>
      </c>
    </row>
    <row r="410" spans="1:5" hidden="1" x14ac:dyDescent="0.3">
      <c r="A410" t="s">
        <v>138</v>
      </c>
      <c r="B410">
        <v>42013</v>
      </c>
      <c r="C410">
        <v>0</v>
      </c>
      <c r="D410">
        <v>0</v>
      </c>
      <c r="E410" t="str">
        <f t="shared" si="6"/>
        <v/>
      </c>
    </row>
    <row r="411" spans="1:5" hidden="1" x14ac:dyDescent="0.3">
      <c r="A411" t="s">
        <v>138</v>
      </c>
      <c r="B411">
        <v>42020</v>
      </c>
      <c r="C411">
        <v>60</v>
      </c>
      <c r="D411">
        <v>0</v>
      </c>
      <c r="E411" t="str">
        <f t="shared" si="6"/>
        <v/>
      </c>
    </row>
    <row r="412" spans="1:5" hidden="1" x14ac:dyDescent="0.3">
      <c r="A412" t="s">
        <v>138</v>
      </c>
      <c r="B412">
        <v>42027</v>
      </c>
      <c r="C412">
        <v>35</v>
      </c>
      <c r="D412">
        <v>0</v>
      </c>
      <c r="E412" t="str">
        <f t="shared" si="6"/>
        <v/>
      </c>
    </row>
    <row r="413" spans="1:5" hidden="1" x14ac:dyDescent="0.3">
      <c r="A413" t="s">
        <v>138</v>
      </c>
      <c r="B413">
        <v>42034</v>
      </c>
      <c r="C413">
        <v>3</v>
      </c>
      <c r="D413">
        <v>0</v>
      </c>
      <c r="E413" t="str">
        <f t="shared" si="6"/>
        <v/>
      </c>
    </row>
    <row r="414" spans="1:5" hidden="1" x14ac:dyDescent="0.3">
      <c r="A414" t="s">
        <v>138</v>
      </c>
      <c r="B414">
        <v>42041</v>
      </c>
      <c r="C414">
        <v>35</v>
      </c>
      <c r="D414">
        <v>0</v>
      </c>
      <c r="E414" t="str">
        <f t="shared" si="6"/>
        <v/>
      </c>
    </row>
    <row r="415" spans="1:5" hidden="1" x14ac:dyDescent="0.3">
      <c r="A415" t="s">
        <v>138</v>
      </c>
      <c r="B415">
        <v>42048</v>
      </c>
      <c r="C415">
        <v>18</v>
      </c>
      <c r="D415">
        <v>0</v>
      </c>
      <c r="E415" t="str">
        <f t="shared" si="6"/>
        <v/>
      </c>
    </row>
    <row r="416" spans="1:5" hidden="1" x14ac:dyDescent="0.3">
      <c r="A416" t="s">
        <v>138</v>
      </c>
      <c r="B416">
        <v>42055</v>
      </c>
      <c r="C416">
        <v>3</v>
      </c>
      <c r="D416">
        <v>0</v>
      </c>
      <c r="E416" t="str">
        <f t="shared" si="6"/>
        <v/>
      </c>
    </row>
    <row r="417" spans="1:5" hidden="1" x14ac:dyDescent="0.3">
      <c r="A417" t="s">
        <v>138</v>
      </c>
      <c r="B417">
        <v>42062</v>
      </c>
      <c r="C417">
        <v>3</v>
      </c>
      <c r="D417">
        <v>0</v>
      </c>
      <c r="E417" t="str">
        <f t="shared" si="6"/>
        <v/>
      </c>
    </row>
    <row r="418" spans="1:5" hidden="1" x14ac:dyDescent="0.3">
      <c r="A418" t="s">
        <v>138</v>
      </c>
      <c r="B418">
        <v>42069</v>
      </c>
      <c r="C418">
        <v>10</v>
      </c>
      <c r="D418">
        <v>0</v>
      </c>
      <c r="E418" t="str">
        <f t="shared" si="6"/>
        <v/>
      </c>
    </row>
    <row r="419" spans="1:5" hidden="1" x14ac:dyDescent="0.3">
      <c r="A419" t="s">
        <v>138</v>
      </c>
      <c r="B419">
        <v>42076</v>
      </c>
      <c r="C419">
        <v>35</v>
      </c>
      <c r="D419">
        <v>0</v>
      </c>
      <c r="E419" t="str">
        <f t="shared" si="6"/>
        <v/>
      </c>
    </row>
    <row r="420" spans="1:5" hidden="1" x14ac:dyDescent="0.3">
      <c r="A420" t="s">
        <v>138</v>
      </c>
      <c r="B420">
        <v>42083</v>
      </c>
      <c r="C420">
        <v>6</v>
      </c>
      <c r="D420">
        <v>0</v>
      </c>
      <c r="E420" t="str">
        <f t="shared" si="6"/>
        <v/>
      </c>
    </row>
    <row r="421" spans="1:5" hidden="1" x14ac:dyDescent="0.3">
      <c r="A421" t="s">
        <v>138</v>
      </c>
      <c r="B421">
        <v>42090</v>
      </c>
      <c r="C421">
        <v>4</v>
      </c>
      <c r="D421">
        <v>0</v>
      </c>
      <c r="E421" t="str">
        <f t="shared" si="6"/>
        <v/>
      </c>
    </row>
    <row r="422" spans="1:5" hidden="1" x14ac:dyDescent="0.3">
      <c r="A422" t="s">
        <v>138</v>
      </c>
      <c r="B422">
        <v>42097</v>
      </c>
      <c r="C422">
        <v>3</v>
      </c>
      <c r="D422">
        <v>0</v>
      </c>
      <c r="E422" t="str">
        <f t="shared" si="6"/>
        <v/>
      </c>
    </row>
    <row r="423" spans="1:5" hidden="1" x14ac:dyDescent="0.3">
      <c r="A423" t="s">
        <v>138</v>
      </c>
      <c r="B423">
        <v>42104</v>
      </c>
      <c r="C423">
        <v>4</v>
      </c>
      <c r="D423">
        <v>0</v>
      </c>
      <c r="E423" t="str">
        <f t="shared" si="6"/>
        <v/>
      </c>
    </row>
    <row r="424" spans="1:5" hidden="1" x14ac:dyDescent="0.3">
      <c r="A424" t="s">
        <v>138</v>
      </c>
      <c r="B424">
        <v>42111</v>
      </c>
      <c r="C424">
        <v>5</v>
      </c>
      <c r="D424">
        <v>0</v>
      </c>
      <c r="E424" t="str">
        <f t="shared" si="6"/>
        <v/>
      </c>
    </row>
    <row r="425" spans="1:5" hidden="1" x14ac:dyDescent="0.3">
      <c r="A425" t="s">
        <v>138</v>
      </c>
      <c r="B425">
        <v>42118</v>
      </c>
      <c r="C425">
        <v>4</v>
      </c>
      <c r="D425">
        <v>0</v>
      </c>
      <c r="E425" t="str">
        <f t="shared" si="6"/>
        <v/>
      </c>
    </row>
    <row r="426" spans="1:5" hidden="1" x14ac:dyDescent="0.3">
      <c r="A426" t="s">
        <v>138</v>
      </c>
      <c r="B426">
        <v>42125</v>
      </c>
      <c r="C426">
        <v>45</v>
      </c>
      <c r="D426">
        <v>0</v>
      </c>
      <c r="E426" t="str">
        <f t="shared" si="6"/>
        <v/>
      </c>
    </row>
    <row r="427" spans="1:5" hidden="1" x14ac:dyDescent="0.3">
      <c r="A427" t="s">
        <v>138</v>
      </c>
      <c r="B427">
        <v>42132</v>
      </c>
      <c r="C427">
        <v>3</v>
      </c>
      <c r="D427">
        <v>0</v>
      </c>
      <c r="E427" t="str">
        <f t="shared" si="6"/>
        <v/>
      </c>
    </row>
    <row r="428" spans="1:5" hidden="1" x14ac:dyDescent="0.3">
      <c r="A428" t="s">
        <v>138</v>
      </c>
      <c r="B428">
        <v>42139</v>
      </c>
      <c r="C428">
        <v>22</v>
      </c>
      <c r="D428">
        <v>0</v>
      </c>
      <c r="E428" t="str">
        <f t="shared" si="6"/>
        <v/>
      </c>
    </row>
    <row r="429" spans="1:5" hidden="1" x14ac:dyDescent="0.3">
      <c r="A429" t="s">
        <v>138</v>
      </c>
      <c r="B429">
        <v>42146</v>
      </c>
      <c r="C429">
        <v>45</v>
      </c>
      <c r="D429">
        <v>0</v>
      </c>
      <c r="E429" t="str">
        <f t="shared" si="6"/>
        <v/>
      </c>
    </row>
    <row r="430" spans="1:5" hidden="1" x14ac:dyDescent="0.3">
      <c r="A430" t="s">
        <v>138</v>
      </c>
      <c r="B430">
        <v>42153</v>
      </c>
      <c r="C430">
        <v>3</v>
      </c>
      <c r="D430">
        <v>0</v>
      </c>
      <c r="E430" t="str">
        <f t="shared" si="6"/>
        <v/>
      </c>
    </row>
    <row r="431" spans="1:5" hidden="1" x14ac:dyDescent="0.3">
      <c r="A431" t="s">
        <v>138</v>
      </c>
      <c r="B431">
        <v>42160</v>
      </c>
      <c r="C431">
        <v>0</v>
      </c>
      <c r="D431">
        <v>0</v>
      </c>
      <c r="E431" t="str">
        <f t="shared" si="6"/>
        <v/>
      </c>
    </row>
    <row r="432" spans="1:5" hidden="1" x14ac:dyDescent="0.3">
      <c r="A432" t="s">
        <v>138</v>
      </c>
      <c r="B432">
        <v>42167</v>
      </c>
      <c r="C432">
        <v>6</v>
      </c>
      <c r="D432">
        <v>0</v>
      </c>
      <c r="E432" t="str">
        <f t="shared" si="6"/>
        <v/>
      </c>
    </row>
    <row r="433" spans="1:5" hidden="1" x14ac:dyDescent="0.3">
      <c r="A433" t="s">
        <v>138</v>
      </c>
      <c r="B433">
        <v>42174</v>
      </c>
      <c r="C433">
        <v>3</v>
      </c>
      <c r="D433">
        <v>0</v>
      </c>
      <c r="E433" t="str">
        <f t="shared" si="6"/>
        <v/>
      </c>
    </row>
    <row r="434" spans="1:5" hidden="1" x14ac:dyDescent="0.3">
      <c r="A434" t="s">
        <v>138</v>
      </c>
      <c r="B434">
        <v>42181</v>
      </c>
      <c r="C434">
        <v>3</v>
      </c>
      <c r="D434">
        <v>0</v>
      </c>
      <c r="E434" t="str">
        <f t="shared" si="6"/>
        <v/>
      </c>
    </row>
    <row r="435" spans="1:5" hidden="1" x14ac:dyDescent="0.3">
      <c r="A435" t="s">
        <v>139</v>
      </c>
      <c r="B435">
        <v>42006</v>
      </c>
      <c r="C435">
        <v>40</v>
      </c>
      <c r="D435">
        <v>0</v>
      </c>
      <c r="E435" t="str">
        <f t="shared" si="6"/>
        <v/>
      </c>
    </row>
    <row r="436" spans="1:5" hidden="1" x14ac:dyDescent="0.3">
      <c r="A436" t="s">
        <v>139</v>
      </c>
      <c r="B436">
        <v>42013</v>
      </c>
      <c r="C436">
        <v>40</v>
      </c>
      <c r="D436">
        <v>0</v>
      </c>
      <c r="E436" t="str">
        <f t="shared" si="6"/>
        <v/>
      </c>
    </row>
    <row r="437" spans="1:5" hidden="1" x14ac:dyDescent="0.3">
      <c r="A437" t="s">
        <v>139</v>
      </c>
      <c r="B437">
        <v>42020</v>
      </c>
      <c r="C437">
        <v>40</v>
      </c>
      <c r="D437">
        <v>0</v>
      </c>
      <c r="E437" t="str">
        <f t="shared" si="6"/>
        <v/>
      </c>
    </row>
    <row r="438" spans="1:5" hidden="1" x14ac:dyDescent="0.3">
      <c r="A438" t="s">
        <v>139</v>
      </c>
      <c r="B438">
        <v>42027</v>
      </c>
      <c r="C438">
        <v>40</v>
      </c>
      <c r="D438">
        <v>0</v>
      </c>
      <c r="E438" t="str">
        <f t="shared" si="6"/>
        <v/>
      </c>
    </row>
    <row r="439" spans="1:5" hidden="1" x14ac:dyDescent="0.3">
      <c r="A439" t="s">
        <v>139</v>
      </c>
      <c r="B439">
        <v>42034</v>
      </c>
      <c r="C439">
        <v>40</v>
      </c>
      <c r="D439">
        <v>0</v>
      </c>
      <c r="E439" t="str">
        <f t="shared" si="6"/>
        <v/>
      </c>
    </row>
    <row r="440" spans="1:5" hidden="1" x14ac:dyDescent="0.3">
      <c r="A440" t="s">
        <v>139</v>
      </c>
      <c r="B440">
        <v>42041</v>
      </c>
      <c r="C440">
        <v>40</v>
      </c>
      <c r="D440">
        <v>0</v>
      </c>
      <c r="E440" t="str">
        <f t="shared" si="6"/>
        <v/>
      </c>
    </row>
    <row r="441" spans="1:5" hidden="1" x14ac:dyDescent="0.3">
      <c r="A441" t="s">
        <v>139</v>
      </c>
      <c r="B441">
        <v>42048</v>
      </c>
      <c r="C441">
        <v>40</v>
      </c>
      <c r="D441">
        <v>0</v>
      </c>
      <c r="E441" t="str">
        <f t="shared" si="6"/>
        <v/>
      </c>
    </row>
    <row r="442" spans="1:5" hidden="1" x14ac:dyDescent="0.3">
      <c r="A442" t="s">
        <v>139</v>
      </c>
      <c r="B442">
        <v>42055</v>
      </c>
      <c r="C442">
        <v>40</v>
      </c>
      <c r="D442">
        <v>0</v>
      </c>
      <c r="E442" t="str">
        <f t="shared" si="6"/>
        <v/>
      </c>
    </row>
    <row r="443" spans="1:5" hidden="1" x14ac:dyDescent="0.3">
      <c r="A443" t="s">
        <v>139</v>
      </c>
      <c r="B443">
        <v>42062</v>
      </c>
      <c r="C443">
        <v>40</v>
      </c>
      <c r="D443">
        <v>0</v>
      </c>
      <c r="E443" t="str">
        <f t="shared" si="6"/>
        <v/>
      </c>
    </row>
    <row r="444" spans="1:5" hidden="1" x14ac:dyDescent="0.3">
      <c r="A444" t="s">
        <v>139</v>
      </c>
      <c r="B444">
        <v>42069</v>
      </c>
      <c r="C444">
        <v>40</v>
      </c>
      <c r="D444">
        <v>0</v>
      </c>
      <c r="E444" t="str">
        <f t="shared" si="6"/>
        <v/>
      </c>
    </row>
    <row r="445" spans="1:5" hidden="1" x14ac:dyDescent="0.3">
      <c r="A445" t="s">
        <v>139</v>
      </c>
      <c r="B445">
        <v>42076</v>
      </c>
      <c r="C445">
        <v>40</v>
      </c>
      <c r="D445">
        <v>0</v>
      </c>
      <c r="E445" t="str">
        <f t="shared" si="6"/>
        <v/>
      </c>
    </row>
    <row r="446" spans="1:5" hidden="1" x14ac:dyDescent="0.3">
      <c r="A446" t="s">
        <v>139</v>
      </c>
      <c r="B446">
        <v>42083</v>
      </c>
      <c r="C446">
        <v>40</v>
      </c>
      <c r="D446">
        <v>0</v>
      </c>
      <c r="E446" t="str">
        <f t="shared" si="6"/>
        <v/>
      </c>
    </row>
    <row r="447" spans="1:5" hidden="1" x14ac:dyDescent="0.3">
      <c r="A447" t="s">
        <v>139</v>
      </c>
      <c r="B447">
        <v>42090</v>
      </c>
      <c r="C447">
        <v>40</v>
      </c>
      <c r="D447">
        <v>0</v>
      </c>
      <c r="E447" t="str">
        <f t="shared" si="6"/>
        <v/>
      </c>
    </row>
    <row r="448" spans="1:5" hidden="1" x14ac:dyDescent="0.3">
      <c r="A448" t="s">
        <v>139</v>
      </c>
      <c r="B448">
        <v>42097</v>
      </c>
      <c r="C448">
        <v>40</v>
      </c>
      <c r="D448">
        <v>0</v>
      </c>
      <c r="E448" t="str">
        <f t="shared" si="6"/>
        <v/>
      </c>
    </row>
    <row r="449" spans="1:5" hidden="1" x14ac:dyDescent="0.3">
      <c r="A449" t="s">
        <v>139</v>
      </c>
      <c r="B449">
        <v>42104</v>
      </c>
      <c r="C449">
        <v>40</v>
      </c>
      <c r="D449">
        <v>0</v>
      </c>
      <c r="E449" t="str">
        <f t="shared" si="6"/>
        <v/>
      </c>
    </row>
    <row r="450" spans="1:5" hidden="1" x14ac:dyDescent="0.3">
      <c r="A450" t="s">
        <v>139</v>
      </c>
      <c r="B450">
        <v>42111</v>
      </c>
      <c r="C450">
        <v>40</v>
      </c>
      <c r="D450">
        <v>0</v>
      </c>
      <c r="E450" t="str">
        <f t="shared" si="6"/>
        <v/>
      </c>
    </row>
    <row r="451" spans="1:5" hidden="1" x14ac:dyDescent="0.3">
      <c r="A451" t="s">
        <v>139</v>
      </c>
      <c r="B451">
        <v>42118</v>
      </c>
      <c r="C451">
        <v>40</v>
      </c>
      <c r="D451">
        <v>0</v>
      </c>
      <c r="E451" t="str">
        <f t="shared" si="6"/>
        <v/>
      </c>
    </row>
    <row r="452" spans="1:5" hidden="1" x14ac:dyDescent="0.3">
      <c r="A452" t="s">
        <v>139</v>
      </c>
      <c r="B452">
        <v>42125</v>
      </c>
      <c r="C452">
        <v>40</v>
      </c>
      <c r="D452">
        <v>0</v>
      </c>
      <c r="E452" t="str">
        <f t="shared" si="6"/>
        <v/>
      </c>
    </row>
    <row r="453" spans="1:5" hidden="1" x14ac:dyDescent="0.3">
      <c r="A453" t="s">
        <v>139</v>
      </c>
      <c r="B453">
        <v>42132</v>
      </c>
      <c r="C453">
        <v>40</v>
      </c>
      <c r="D453">
        <v>0</v>
      </c>
      <c r="E453" t="str">
        <f t="shared" si="6"/>
        <v/>
      </c>
    </row>
    <row r="454" spans="1:5" hidden="1" x14ac:dyDescent="0.3">
      <c r="A454" t="s">
        <v>139</v>
      </c>
      <c r="B454">
        <v>42139</v>
      </c>
      <c r="C454">
        <v>40</v>
      </c>
      <c r="D454">
        <v>0</v>
      </c>
      <c r="E454" t="str">
        <f t="shared" ref="E454:E517" si="7">IF(AND($C454&lt;40,$D454&gt;0),"Keep","")</f>
        <v/>
      </c>
    </row>
    <row r="455" spans="1:5" hidden="1" x14ac:dyDescent="0.3">
      <c r="A455" t="s">
        <v>139</v>
      </c>
      <c r="B455">
        <v>42146</v>
      </c>
      <c r="C455">
        <v>40</v>
      </c>
      <c r="D455">
        <v>0</v>
      </c>
      <c r="E455" t="str">
        <f t="shared" si="7"/>
        <v/>
      </c>
    </row>
    <row r="456" spans="1:5" hidden="1" x14ac:dyDescent="0.3">
      <c r="A456" t="s">
        <v>139</v>
      </c>
      <c r="B456">
        <v>42153</v>
      </c>
      <c r="C456">
        <v>40</v>
      </c>
      <c r="D456">
        <v>0</v>
      </c>
      <c r="E456" t="str">
        <f t="shared" si="7"/>
        <v/>
      </c>
    </row>
    <row r="457" spans="1:5" hidden="1" x14ac:dyDescent="0.3">
      <c r="A457" t="s">
        <v>139</v>
      </c>
      <c r="B457">
        <v>42160</v>
      </c>
      <c r="C457">
        <v>40</v>
      </c>
      <c r="D457">
        <v>0</v>
      </c>
      <c r="E457" t="str">
        <f t="shared" si="7"/>
        <v/>
      </c>
    </row>
    <row r="458" spans="1:5" hidden="1" x14ac:dyDescent="0.3">
      <c r="A458" t="s">
        <v>139</v>
      </c>
      <c r="B458">
        <v>42167</v>
      </c>
      <c r="C458">
        <v>40</v>
      </c>
      <c r="D458">
        <v>0</v>
      </c>
      <c r="E458" t="str">
        <f t="shared" si="7"/>
        <v/>
      </c>
    </row>
    <row r="459" spans="1:5" hidden="1" x14ac:dyDescent="0.3">
      <c r="A459" t="s">
        <v>139</v>
      </c>
      <c r="B459">
        <v>42174</v>
      </c>
      <c r="C459">
        <v>40</v>
      </c>
      <c r="D459">
        <v>0</v>
      </c>
      <c r="E459" t="str">
        <f t="shared" si="7"/>
        <v/>
      </c>
    </row>
    <row r="460" spans="1:5" hidden="1" x14ac:dyDescent="0.3">
      <c r="A460" t="s">
        <v>139</v>
      </c>
      <c r="B460">
        <v>42181</v>
      </c>
      <c r="C460">
        <v>40</v>
      </c>
      <c r="D460">
        <v>0</v>
      </c>
      <c r="E460" t="str">
        <f t="shared" si="7"/>
        <v/>
      </c>
    </row>
    <row r="461" spans="1:5" hidden="1" x14ac:dyDescent="0.3">
      <c r="A461" t="s">
        <v>140</v>
      </c>
      <c r="B461">
        <v>42006</v>
      </c>
      <c r="C461">
        <v>9</v>
      </c>
      <c r="D461">
        <v>0</v>
      </c>
      <c r="E461" t="str">
        <f t="shared" si="7"/>
        <v/>
      </c>
    </row>
    <row r="462" spans="1:5" hidden="1" x14ac:dyDescent="0.3">
      <c r="A462" t="s">
        <v>140</v>
      </c>
      <c r="B462">
        <v>42013</v>
      </c>
      <c r="C462">
        <v>5</v>
      </c>
      <c r="D462">
        <v>0</v>
      </c>
      <c r="E462" t="str">
        <f t="shared" si="7"/>
        <v/>
      </c>
    </row>
    <row r="463" spans="1:5" hidden="1" x14ac:dyDescent="0.3">
      <c r="A463" t="s">
        <v>140</v>
      </c>
      <c r="B463">
        <v>42020</v>
      </c>
      <c r="C463">
        <v>3</v>
      </c>
      <c r="D463">
        <v>0</v>
      </c>
      <c r="E463" t="str">
        <f t="shared" si="7"/>
        <v/>
      </c>
    </row>
    <row r="464" spans="1:5" hidden="1" x14ac:dyDescent="0.3">
      <c r="A464" t="s">
        <v>140</v>
      </c>
      <c r="B464">
        <v>42027</v>
      </c>
      <c r="C464">
        <v>4</v>
      </c>
      <c r="D464">
        <v>0</v>
      </c>
      <c r="E464" t="str">
        <f t="shared" si="7"/>
        <v/>
      </c>
    </row>
    <row r="465" spans="1:5" hidden="1" x14ac:dyDescent="0.3">
      <c r="A465" t="s">
        <v>140</v>
      </c>
      <c r="B465">
        <v>42034</v>
      </c>
      <c r="C465">
        <v>3</v>
      </c>
      <c r="D465">
        <v>0</v>
      </c>
      <c r="E465" t="str">
        <f t="shared" si="7"/>
        <v/>
      </c>
    </row>
    <row r="466" spans="1:5" hidden="1" x14ac:dyDescent="0.3">
      <c r="A466" t="s">
        <v>140</v>
      </c>
      <c r="B466">
        <v>42041</v>
      </c>
      <c r="C466">
        <v>3</v>
      </c>
      <c r="D466">
        <v>0</v>
      </c>
      <c r="E466" t="str">
        <f t="shared" si="7"/>
        <v/>
      </c>
    </row>
    <row r="467" spans="1:5" hidden="1" x14ac:dyDescent="0.3">
      <c r="A467" t="s">
        <v>140</v>
      </c>
      <c r="B467">
        <v>42048</v>
      </c>
      <c r="C467">
        <v>3</v>
      </c>
      <c r="D467">
        <v>0</v>
      </c>
      <c r="E467" t="str">
        <f t="shared" si="7"/>
        <v/>
      </c>
    </row>
    <row r="468" spans="1:5" hidden="1" x14ac:dyDescent="0.3">
      <c r="A468" t="s">
        <v>140</v>
      </c>
      <c r="B468">
        <v>42055</v>
      </c>
      <c r="C468">
        <v>3</v>
      </c>
      <c r="D468">
        <v>0</v>
      </c>
      <c r="E468" t="str">
        <f t="shared" si="7"/>
        <v/>
      </c>
    </row>
    <row r="469" spans="1:5" hidden="1" x14ac:dyDescent="0.3">
      <c r="A469" t="s">
        <v>140</v>
      </c>
      <c r="B469">
        <v>42062</v>
      </c>
      <c r="C469">
        <v>5</v>
      </c>
      <c r="D469">
        <v>0</v>
      </c>
      <c r="E469" t="str">
        <f t="shared" si="7"/>
        <v/>
      </c>
    </row>
    <row r="470" spans="1:5" hidden="1" x14ac:dyDescent="0.3">
      <c r="A470" t="s">
        <v>140</v>
      </c>
      <c r="B470">
        <v>42069</v>
      </c>
      <c r="C470">
        <v>3</v>
      </c>
      <c r="D470">
        <v>0</v>
      </c>
      <c r="E470" t="str">
        <f t="shared" si="7"/>
        <v/>
      </c>
    </row>
    <row r="471" spans="1:5" hidden="1" x14ac:dyDescent="0.3">
      <c r="A471" t="s">
        <v>140</v>
      </c>
      <c r="B471">
        <v>42076</v>
      </c>
      <c r="C471">
        <v>5</v>
      </c>
      <c r="D471">
        <v>0</v>
      </c>
      <c r="E471" t="str">
        <f t="shared" si="7"/>
        <v/>
      </c>
    </row>
    <row r="472" spans="1:5" hidden="1" x14ac:dyDescent="0.3">
      <c r="A472" t="s">
        <v>140</v>
      </c>
      <c r="B472">
        <v>42083</v>
      </c>
      <c r="C472">
        <v>3</v>
      </c>
      <c r="D472">
        <v>0</v>
      </c>
      <c r="E472" t="str">
        <f t="shared" si="7"/>
        <v/>
      </c>
    </row>
    <row r="473" spans="1:5" hidden="1" x14ac:dyDescent="0.3">
      <c r="A473" t="s">
        <v>140</v>
      </c>
      <c r="B473">
        <v>42090</v>
      </c>
      <c r="C473">
        <v>6</v>
      </c>
      <c r="D473">
        <v>0</v>
      </c>
      <c r="E473" t="str">
        <f t="shared" si="7"/>
        <v/>
      </c>
    </row>
    <row r="474" spans="1:5" hidden="1" x14ac:dyDescent="0.3">
      <c r="A474" t="s">
        <v>140</v>
      </c>
      <c r="B474">
        <v>42097</v>
      </c>
      <c r="C474">
        <v>10</v>
      </c>
      <c r="D474">
        <v>0</v>
      </c>
      <c r="E474" t="str">
        <f t="shared" si="7"/>
        <v/>
      </c>
    </row>
    <row r="475" spans="1:5" hidden="1" x14ac:dyDescent="0.3">
      <c r="A475" t="s">
        <v>140</v>
      </c>
      <c r="B475">
        <v>42104</v>
      </c>
      <c r="C475">
        <v>28</v>
      </c>
      <c r="D475">
        <v>0</v>
      </c>
      <c r="E475" t="str">
        <f t="shared" si="7"/>
        <v/>
      </c>
    </row>
    <row r="476" spans="1:5" hidden="1" x14ac:dyDescent="0.3">
      <c r="A476" t="s">
        <v>140</v>
      </c>
      <c r="B476">
        <v>42111</v>
      </c>
      <c r="C476">
        <v>5</v>
      </c>
      <c r="D476">
        <v>0</v>
      </c>
      <c r="E476" t="str">
        <f t="shared" si="7"/>
        <v/>
      </c>
    </row>
    <row r="477" spans="1:5" hidden="1" x14ac:dyDescent="0.3">
      <c r="A477" t="s">
        <v>140</v>
      </c>
      <c r="B477">
        <v>42118</v>
      </c>
      <c r="C477">
        <v>4</v>
      </c>
      <c r="D477">
        <v>0</v>
      </c>
      <c r="E477" t="str">
        <f t="shared" si="7"/>
        <v/>
      </c>
    </row>
    <row r="478" spans="1:5" hidden="1" x14ac:dyDescent="0.3">
      <c r="A478" t="s">
        <v>140</v>
      </c>
      <c r="B478">
        <v>42125</v>
      </c>
      <c r="C478">
        <v>3</v>
      </c>
      <c r="D478">
        <v>0</v>
      </c>
      <c r="E478" t="str">
        <f t="shared" si="7"/>
        <v/>
      </c>
    </row>
    <row r="479" spans="1:5" hidden="1" x14ac:dyDescent="0.3">
      <c r="A479" t="s">
        <v>140</v>
      </c>
      <c r="B479">
        <v>42132</v>
      </c>
      <c r="C479">
        <v>6</v>
      </c>
      <c r="D479">
        <v>0</v>
      </c>
      <c r="E479" t="str">
        <f t="shared" si="7"/>
        <v/>
      </c>
    </row>
    <row r="480" spans="1:5" hidden="1" x14ac:dyDescent="0.3">
      <c r="A480" t="s">
        <v>140</v>
      </c>
      <c r="B480">
        <v>42139</v>
      </c>
      <c r="C480">
        <v>6</v>
      </c>
      <c r="D480">
        <v>0</v>
      </c>
      <c r="E480" t="str">
        <f t="shared" si="7"/>
        <v/>
      </c>
    </row>
    <row r="481" spans="1:5" hidden="1" x14ac:dyDescent="0.3">
      <c r="A481" t="s">
        <v>140</v>
      </c>
      <c r="B481">
        <v>42146</v>
      </c>
      <c r="C481">
        <v>0</v>
      </c>
      <c r="D481">
        <v>0</v>
      </c>
      <c r="E481" t="str">
        <f t="shared" si="7"/>
        <v/>
      </c>
    </row>
    <row r="482" spans="1:5" hidden="1" x14ac:dyDescent="0.3">
      <c r="A482" t="s">
        <v>140</v>
      </c>
      <c r="B482">
        <v>42153</v>
      </c>
      <c r="C482">
        <v>3</v>
      </c>
      <c r="D482">
        <v>0</v>
      </c>
      <c r="E482" t="str">
        <f t="shared" si="7"/>
        <v/>
      </c>
    </row>
    <row r="483" spans="1:5" hidden="1" x14ac:dyDescent="0.3">
      <c r="A483" t="s">
        <v>140</v>
      </c>
      <c r="B483">
        <v>42160</v>
      </c>
      <c r="C483">
        <v>6</v>
      </c>
      <c r="D483">
        <v>0</v>
      </c>
      <c r="E483" t="str">
        <f t="shared" si="7"/>
        <v/>
      </c>
    </row>
    <row r="484" spans="1:5" hidden="1" x14ac:dyDescent="0.3">
      <c r="A484" t="s">
        <v>140</v>
      </c>
      <c r="B484">
        <v>42167</v>
      </c>
      <c r="C484">
        <v>9</v>
      </c>
      <c r="D484">
        <v>0</v>
      </c>
      <c r="E484" t="str">
        <f t="shared" si="7"/>
        <v/>
      </c>
    </row>
    <row r="485" spans="1:5" hidden="1" x14ac:dyDescent="0.3">
      <c r="A485" t="s">
        <v>140</v>
      </c>
      <c r="B485">
        <v>42174</v>
      </c>
      <c r="C485">
        <v>4</v>
      </c>
      <c r="D485">
        <v>0</v>
      </c>
      <c r="E485" t="str">
        <f t="shared" si="7"/>
        <v/>
      </c>
    </row>
    <row r="486" spans="1:5" hidden="1" x14ac:dyDescent="0.3">
      <c r="A486" t="s">
        <v>140</v>
      </c>
      <c r="B486">
        <v>42181</v>
      </c>
      <c r="C486">
        <v>4</v>
      </c>
      <c r="D486">
        <v>0</v>
      </c>
      <c r="E486" t="str">
        <f t="shared" si="7"/>
        <v/>
      </c>
    </row>
    <row r="487" spans="1:5" hidden="1" x14ac:dyDescent="0.3">
      <c r="A487" t="s">
        <v>141</v>
      </c>
      <c r="B487">
        <v>42006</v>
      </c>
      <c r="C487">
        <v>0</v>
      </c>
      <c r="D487">
        <v>0</v>
      </c>
      <c r="E487" t="str">
        <f t="shared" si="7"/>
        <v/>
      </c>
    </row>
    <row r="488" spans="1:5" hidden="1" x14ac:dyDescent="0.3">
      <c r="A488" t="s">
        <v>141</v>
      </c>
      <c r="B488">
        <v>42013</v>
      </c>
      <c r="C488">
        <v>0</v>
      </c>
      <c r="D488">
        <v>0</v>
      </c>
      <c r="E488" t="str">
        <f t="shared" si="7"/>
        <v/>
      </c>
    </row>
    <row r="489" spans="1:5" hidden="1" x14ac:dyDescent="0.3">
      <c r="A489" t="s">
        <v>141</v>
      </c>
      <c r="B489">
        <v>42020</v>
      </c>
      <c r="C489">
        <v>1</v>
      </c>
      <c r="D489">
        <v>0</v>
      </c>
      <c r="E489" t="str">
        <f t="shared" si="7"/>
        <v/>
      </c>
    </row>
    <row r="490" spans="1:5" hidden="1" x14ac:dyDescent="0.3">
      <c r="A490" t="s">
        <v>141</v>
      </c>
      <c r="B490">
        <v>42027</v>
      </c>
      <c r="C490">
        <v>0</v>
      </c>
      <c r="D490">
        <v>0</v>
      </c>
      <c r="E490" t="str">
        <f t="shared" si="7"/>
        <v/>
      </c>
    </row>
    <row r="491" spans="1:5" hidden="1" x14ac:dyDescent="0.3">
      <c r="A491" t="s">
        <v>141</v>
      </c>
      <c r="B491">
        <v>42034</v>
      </c>
      <c r="C491">
        <v>0</v>
      </c>
      <c r="D491">
        <v>0</v>
      </c>
      <c r="E491" t="str">
        <f t="shared" si="7"/>
        <v/>
      </c>
    </row>
    <row r="492" spans="1:5" hidden="1" x14ac:dyDescent="0.3">
      <c r="A492" t="s">
        <v>141</v>
      </c>
      <c r="B492">
        <v>42041</v>
      </c>
      <c r="C492">
        <v>0</v>
      </c>
      <c r="D492">
        <v>0</v>
      </c>
      <c r="E492" t="str">
        <f t="shared" si="7"/>
        <v/>
      </c>
    </row>
    <row r="493" spans="1:5" hidden="1" x14ac:dyDescent="0.3">
      <c r="A493" t="s">
        <v>141</v>
      </c>
      <c r="B493">
        <v>42048</v>
      </c>
      <c r="C493">
        <v>0</v>
      </c>
      <c r="D493">
        <v>0</v>
      </c>
      <c r="E493" t="str">
        <f t="shared" si="7"/>
        <v/>
      </c>
    </row>
    <row r="494" spans="1:5" hidden="1" x14ac:dyDescent="0.3">
      <c r="A494" t="s">
        <v>141</v>
      </c>
      <c r="B494">
        <v>42055</v>
      </c>
      <c r="C494">
        <v>0</v>
      </c>
      <c r="D494">
        <v>0</v>
      </c>
      <c r="E494" t="str">
        <f t="shared" si="7"/>
        <v/>
      </c>
    </row>
    <row r="495" spans="1:5" hidden="1" x14ac:dyDescent="0.3">
      <c r="A495" t="s">
        <v>141</v>
      </c>
      <c r="B495">
        <v>42062</v>
      </c>
      <c r="C495">
        <v>0</v>
      </c>
      <c r="D495">
        <v>0</v>
      </c>
      <c r="E495" t="str">
        <f t="shared" si="7"/>
        <v/>
      </c>
    </row>
    <row r="496" spans="1:5" hidden="1" x14ac:dyDescent="0.3">
      <c r="A496" t="s">
        <v>141</v>
      </c>
      <c r="B496">
        <v>42069</v>
      </c>
      <c r="C496">
        <v>0</v>
      </c>
      <c r="D496">
        <v>0</v>
      </c>
      <c r="E496" t="str">
        <f t="shared" si="7"/>
        <v/>
      </c>
    </row>
    <row r="497" spans="1:5" hidden="1" x14ac:dyDescent="0.3">
      <c r="A497" t="s">
        <v>141</v>
      </c>
      <c r="B497">
        <v>42076</v>
      </c>
      <c r="C497">
        <v>0</v>
      </c>
      <c r="D497">
        <v>0</v>
      </c>
      <c r="E497" t="str">
        <f t="shared" si="7"/>
        <v/>
      </c>
    </row>
    <row r="498" spans="1:5" hidden="1" x14ac:dyDescent="0.3">
      <c r="A498" t="s">
        <v>141</v>
      </c>
      <c r="B498">
        <v>42083</v>
      </c>
      <c r="C498">
        <v>0</v>
      </c>
      <c r="D498">
        <v>0</v>
      </c>
      <c r="E498" t="str">
        <f t="shared" si="7"/>
        <v/>
      </c>
    </row>
    <row r="499" spans="1:5" hidden="1" x14ac:dyDescent="0.3">
      <c r="A499" t="s">
        <v>141</v>
      </c>
      <c r="B499">
        <v>42090</v>
      </c>
      <c r="C499">
        <v>0</v>
      </c>
      <c r="D499">
        <v>0</v>
      </c>
      <c r="E499" t="str">
        <f t="shared" si="7"/>
        <v/>
      </c>
    </row>
    <row r="500" spans="1:5" hidden="1" x14ac:dyDescent="0.3">
      <c r="A500" t="s">
        <v>141</v>
      </c>
      <c r="B500">
        <v>42097</v>
      </c>
      <c r="C500">
        <v>0</v>
      </c>
      <c r="D500">
        <v>0</v>
      </c>
      <c r="E500" t="str">
        <f t="shared" si="7"/>
        <v/>
      </c>
    </row>
    <row r="501" spans="1:5" hidden="1" x14ac:dyDescent="0.3">
      <c r="A501" t="s">
        <v>141</v>
      </c>
      <c r="B501">
        <v>42104</v>
      </c>
      <c r="C501">
        <v>0</v>
      </c>
      <c r="D501">
        <v>0</v>
      </c>
      <c r="E501" t="str">
        <f t="shared" si="7"/>
        <v/>
      </c>
    </row>
    <row r="502" spans="1:5" hidden="1" x14ac:dyDescent="0.3">
      <c r="A502" t="s">
        <v>141</v>
      </c>
      <c r="B502">
        <v>42111</v>
      </c>
      <c r="C502">
        <v>0</v>
      </c>
      <c r="D502">
        <v>0</v>
      </c>
      <c r="E502" t="str">
        <f t="shared" si="7"/>
        <v/>
      </c>
    </row>
    <row r="503" spans="1:5" hidden="1" x14ac:dyDescent="0.3">
      <c r="A503" t="s">
        <v>141</v>
      </c>
      <c r="B503">
        <v>42118</v>
      </c>
      <c r="C503">
        <v>0</v>
      </c>
      <c r="D503">
        <v>0</v>
      </c>
      <c r="E503" t="str">
        <f t="shared" si="7"/>
        <v/>
      </c>
    </row>
    <row r="504" spans="1:5" hidden="1" x14ac:dyDescent="0.3">
      <c r="A504" t="s">
        <v>141</v>
      </c>
      <c r="B504">
        <v>42125</v>
      </c>
      <c r="C504">
        <v>0</v>
      </c>
      <c r="D504">
        <v>0</v>
      </c>
      <c r="E504" t="str">
        <f t="shared" si="7"/>
        <v/>
      </c>
    </row>
    <row r="505" spans="1:5" x14ac:dyDescent="0.3">
      <c r="A505" t="s">
        <v>141</v>
      </c>
      <c r="B505">
        <v>42132</v>
      </c>
      <c r="C505">
        <v>0</v>
      </c>
      <c r="D505">
        <v>8</v>
      </c>
      <c r="E505" t="str">
        <f t="shared" si="7"/>
        <v>Keep</v>
      </c>
    </row>
    <row r="506" spans="1:5" hidden="1" x14ac:dyDescent="0.3">
      <c r="A506" t="s">
        <v>141</v>
      </c>
      <c r="B506">
        <v>42139</v>
      </c>
      <c r="C506">
        <v>0</v>
      </c>
      <c r="D506">
        <v>0</v>
      </c>
      <c r="E506" t="str">
        <f t="shared" si="7"/>
        <v/>
      </c>
    </row>
    <row r="507" spans="1:5" hidden="1" x14ac:dyDescent="0.3">
      <c r="A507" t="s">
        <v>141</v>
      </c>
      <c r="B507">
        <v>42146</v>
      </c>
      <c r="C507">
        <v>0</v>
      </c>
      <c r="D507">
        <v>0</v>
      </c>
      <c r="E507" t="str">
        <f t="shared" si="7"/>
        <v/>
      </c>
    </row>
    <row r="508" spans="1:5" hidden="1" x14ac:dyDescent="0.3">
      <c r="A508" t="s">
        <v>141</v>
      </c>
      <c r="B508">
        <v>42153</v>
      </c>
      <c r="C508">
        <v>0</v>
      </c>
      <c r="D508">
        <v>0</v>
      </c>
      <c r="E508" t="str">
        <f t="shared" si="7"/>
        <v/>
      </c>
    </row>
    <row r="509" spans="1:5" hidden="1" x14ac:dyDescent="0.3">
      <c r="A509" t="s">
        <v>141</v>
      </c>
      <c r="B509">
        <v>42160</v>
      </c>
      <c r="C509">
        <v>1</v>
      </c>
      <c r="D509">
        <v>0</v>
      </c>
      <c r="E509" t="str">
        <f t="shared" si="7"/>
        <v/>
      </c>
    </row>
    <row r="510" spans="1:5" hidden="1" x14ac:dyDescent="0.3">
      <c r="A510" t="s">
        <v>141</v>
      </c>
      <c r="B510">
        <v>42167</v>
      </c>
      <c r="C510">
        <v>0</v>
      </c>
      <c r="D510">
        <v>0</v>
      </c>
      <c r="E510" t="str">
        <f t="shared" si="7"/>
        <v/>
      </c>
    </row>
    <row r="511" spans="1:5" hidden="1" x14ac:dyDescent="0.3">
      <c r="A511" t="s">
        <v>141</v>
      </c>
      <c r="B511">
        <v>42174</v>
      </c>
      <c r="C511">
        <v>0</v>
      </c>
      <c r="D511">
        <v>0</v>
      </c>
      <c r="E511" t="str">
        <f t="shared" si="7"/>
        <v/>
      </c>
    </row>
    <row r="512" spans="1:5" hidden="1" x14ac:dyDescent="0.3">
      <c r="A512" t="s">
        <v>141</v>
      </c>
      <c r="B512">
        <v>42181</v>
      </c>
      <c r="C512">
        <v>0</v>
      </c>
      <c r="D512">
        <v>0</v>
      </c>
      <c r="E512" t="str">
        <f t="shared" si="7"/>
        <v/>
      </c>
    </row>
    <row r="513" spans="1:5" hidden="1" x14ac:dyDescent="0.3">
      <c r="A513" t="s">
        <v>142</v>
      </c>
      <c r="B513">
        <v>42006</v>
      </c>
      <c r="C513">
        <v>0</v>
      </c>
      <c r="D513">
        <v>0</v>
      </c>
      <c r="E513" t="str">
        <f t="shared" si="7"/>
        <v/>
      </c>
    </row>
    <row r="514" spans="1:5" hidden="1" x14ac:dyDescent="0.3">
      <c r="A514" t="s">
        <v>142</v>
      </c>
      <c r="B514">
        <v>42013</v>
      </c>
      <c r="C514">
        <v>0</v>
      </c>
      <c r="D514">
        <v>0</v>
      </c>
      <c r="E514" t="str">
        <f t="shared" si="7"/>
        <v/>
      </c>
    </row>
    <row r="515" spans="1:5" hidden="1" x14ac:dyDescent="0.3">
      <c r="A515" t="s">
        <v>142</v>
      </c>
      <c r="B515">
        <v>42020</v>
      </c>
      <c r="C515">
        <v>0</v>
      </c>
      <c r="D515">
        <v>0</v>
      </c>
      <c r="E515" t="str">
        <f t="shared" si="7"/>
        <v/>
      </c>
    </row>
    <row r="516" spans="1:5" hidden="1" x14ac:dyDescent="0.3">
      <c r="A516" t="s">
        <v>142</v>
      </c>
      <c r="B516">
        <v>42027</v>
      </c>
      <c r="C516">
        <v>0</v>
      </c>
      <c r="D516">
        <v>0</v>
      </c>
      <c r="E516" t="str">
        <f t="shared" si="7"/>
        <v/>
      </c>
    </row>
    <row r="517" spans="1:5" hidden="1" x14ac:dyDescent="0.3">
      <c r="A517" t="s">
        <v>142</v>
      </c>
      <c r="B517">
        <v>42034</v>
      </c>
      <c r="C517">
        <v>0</v>
      </c>
      <c r="D517">
        <v>0</v>
      </c>
      <c r="E517" t="str">
        <f t="shared" si="7"/>
        <v/>
      </c>
    </row>
    <row r="518" spans="1:5" hidden="1" x14ac:dyDescent="0.3">
      <c r="A518" t="s">
        <v>142</v>
      </c>
      <c r="B518">
        <v>42041</v>
      </c>
      <c r="C518">
        <v>0</v>
      </c>
      <c r="D518">
        <v>0</v>
      </c>
      <c r="E518" t="str">
        <f t="shared" ref="E518:E581" si="8">IF(AND($C518&lt;40,$D518&gt;0),"Keep","")</f>
        <v/>
      </c>
    </row>
    <row r="519" spans="1:5" hidden="1" x14ac:dyDescent="0.3">
      <c r="A519" t="s">
        <v>142</v>
      </c>
      <c r="B519">
        <v>42048</v>
      </c>
      <c r="C519">
        <v>0</v>
      </c>
      <c r="D519">
        <v>0</v>
      </c>
      <c r="E519" t="str">
        <f t="shared" si="8"/>
        <v/>
      </c>
    </row>
    <row r="520" spans="1:5" hidden="1" x14ac:dyDescent="0.3">
      <c r="A520" t="s">
        <v>142</v>
      </c>
      <c r="B520">
        <v>42055</v>
      </c>
      <c r="C520">
        <v>0</v>
      </c>
      <c r="D520">
        <v>0</v>
      </c>
      <c r="E520" t="str">
        <f t="shared" si="8"/>
        <v/>
      </c>
    </row>
    <row r="521" spans="1:5" hidden="1" x14ac:dyDescent="0.3">
      <c r="A521" t="s">
        <v>142</v>
      </c>
      <c r="B521">
        <v>42062</v>
      </c>
      <c r="C521">
        <v>0</v>
      </c>
      <c r="D521">
        <v>0</v>
      </c>
      <c r="E521" t="str">
        <f t="shared" si="8"/>
        <v/>
      </c>
    </row>
    <row r="522" spans="1:5" hidden="1" x14ac:dyDescent="0.3">
      <c r="A522" t="s">
        <v>142</v>
      </c>
      <c r="B522">
        <v>42069</v>
      </c>
      <c r="C522">
        <v>0</v>
      </c>
      <c r="D522">
        <v>0</v>
      </c>
      <c r="E522" t="str">
        <f t="shared" si="8"/>
        <v/>
      </c>
    </row>
    <row r="523" spans="1:5" hidden="1" x14ac:dyDescent="0.3">
      <c r="A523" t="s">
        <v>142</v>
      </c>
      <c r="B523">
        <v>42076</v>
      </c>
      <c r="C523">
        <v>0</v>
      </c>
      <c r="D523">
        <v>0</v>
      </c>
      <c r="E523" t="str">
        <f t="shared" si="8"/>
        <v/>
      </c>
    </row>
    <row r="524" spans="1:5" hidden="1" x14ac:dyDescent="0.3">
      <c r="A524" t="s">
        <v>142</v>
      </c>
      <c r="B524">
        <v>42083</v>
      </c>
      <c r="C524">
        <v>0</v>
      </c>
      <c r="D524">
        <v>0</v>
      </c>
      <c r="E524" t="str">
        <f t="shared" si="8"/>
        <v/>
      </c>
    </row>
    <row r="525" spans="1:5" hidden="1" x14ac:dyDescent="0.3">
      <c r="A525" t="s">
        <v>142</v>
      </c>
      <c r="B525">
        <v>42090</v>
      </c>
      <c r="C525">
        <v>0</v>
      </c>
      <c r="D525">
        <v>0</v>
      </c>
      <c r="E525" t="str">
        <f t="shared" si="8"/>
        <v/>
      </c>
    </row>
    <row r="526" spans="1:5" hidden="1" x14ac:dyDescent="0.3">
      <c r="A526" t="s">
        <v>142</v>
      </c>
      <c r="B526">
        <v>42097</v>
      </c>
      <c r="C526">
        <v>0</v>
      </c>
      <c r="D526">
        <v>0</v>
      </c>
      <c r="E526" t="str">
        <f t="shared" si="8"/>
        <v/>
      </c>
    </row>
    <row r="527" spans="1:5" hidden="1" x14ac:dyDescent="0.3">
      <c r="A527" t="s">
        <v>142</v>
      </c>
      <c r="B527">
        <v>42104</v>
      </c>
      <c r="C527">
        <v>0</v>
      </c>
      <c r="D527">
        <v>0</v>
      </c>
      <c r="E527" t="str">
        <f t="shared" si="8"/>
        <v/>
      </c>
    </row>
    <row r="528" spans="1:5" hidden="1" x14ac:dyDescent="0.3">
      <c r="A528" t="s">
        <v>142</v>
      </c>
      <c r="B528">
        <v>42111</v>
      </c>
      <c r="C528">
        <v>0</v>
      </c>
      <c r="D528">
        <v>0</v>
      </c>
      <c r="E528" t="str">
        <f t="shared" si="8"/>
        <v/>
      </c>
    </row>
    <row r="529" spans="1:5" hidden="1" x14ac:dyDescent="0.3">
      <c r="A529" t="s">
        <v>142</v>
      </c>
      <c r="B529">
        <v>42118</v>
      </c>
      <c r="C529">
        <v>0</v>
      </c>
      <c r="D529">
        <v>0</v>
      </c>
      <c r="E529" t="str">
        <f t="shared" si="8"/>
        <v/>
      </c>
    </row>
    <row r="530" spans="1:5" hidden="1" x14ac:dyDescent="0.3">
      <c r="A530" t="s">
        <v>142</v>
      </c>
      <c r="B530">
        <v>42125</v>
      </c>
      <c r="C530">
        <v>0</v>
      </c>
      <c r="D530">
        <v>0</v>
      </c>
      <c r="E530" t="str">
        <f t="shared" si="8"/>
        <v/>
      </c>
    </row>
    <row r="531" spans="1:5" hidden="1" x14ac:dyDescent="0.3">
      <c r="A531" t="s">
        <v>142</v>
      </c>
      <c r="B531">
        <v>42132</v>
      </c>
      <c r="C531">
        <v>0</v>
      </c>
      <c r="D531">
        <v>0</v>
      </c>
      <c r="E531" t="str">
        <f t="shared" si="8"/>
        <v/>
      </c>
    </row>
    <row r="532" spans="1:5" hidden="1" x14ac:dyDescent="0.3">
      <c r="A532" t="s">
        <v>142</v>
      </c>
      <c r="B532">
        <v>42139</v>
      </c>
      <c r="C532">
        <v>0</v>
      </c>
      <c r="D532">
        <v>0</v>
      </c>
      <c r="E532" t="str">
        <f t="shared" si="8"/>
        <v/>
      </c>
    </row>
    <row r="533" spans="1:5" hidden="1" x14ac:dyDescent="0.3">
      <c r="A533" t="s">
        <v>142</v>
      </c>
      <c r="B533">
        <v>42146</v>
      </c>
      <c r="C533">
        <v>0</v>
      </c>
      <c r="D533">
        <v>0</v>
      </c>
      <c r="E533" t="str">
        <f t="shared" si="8"/>
        <v/>
      </c>
    </row>
    <row r="534" spans="1:5" hidden="1" x14ac:dyDescent="0.3">
      <c r="A534" t="s">
        <v>142</v>
      </c>
      <c r="B534">
        <v>42153</v>
      </c>
      <c r="C534">
        <v>0</v>
      </c>
      <c r="D534">
        <v>0</v>
      </c>
      <c r="E534" t="str">
        <f t="shared" si="8"/>
        <v/>
      </c>
    </row>
    <row r="535" spans="1:5" hidden="1" x14ac:dyDescent="0.3">
      <c r="A535" t="s">
        <v>142</v>
      </c>
      <c r="B535">
        <v>42160</v>
      </c>
      <c r="C535">
        <v>0</v>
      </c>
      <c r="D535">
        <v>0</v>
      </c>
      <c r="E535" t="str">
        <f t="shared" si="8"/>
        <v/>
      </c>
    </row>
    <row r="536" spans="1:5" hidden="1" x14ac:dyDescent="0.3">
      <c r="A536" t="s">
        <v>142</v>
      </c>
      <c r="B536">
        <v>42167</v>
      </c>
      <c r="C536">
        <v>2</v>
      </c>
      <c r="D536">
        <v>0</v>
      </c>
      <c r="E536" t="str">
        <f t="shared" si="8"/>
        <v/>
      </c>
    </row>
    <row r="537" spans="1:5" hidden="1" x14ac:dyDescent="0.3">
      <c r="A537" t="s">
        <v>142</v>
      </c>
      <c r="B537">
        <v>42174</v>
      </c>
      <c r="C537">
        <v>0</v>
      </c>
      <c r="D537">
        <v>0</v>
      </c>
      <c r="E537" t="str">
        <f t="shared" si="8"/>
        <v/>
      </c>
    </row>
    <row r="538" spans="1:5" hidden="1" x14ac:dyDescent="0.3">
      <c r="A538" t="s">
        <v>142</v>
      </c>
      <c r="B538">
        <v>42181</v>
      </c>
      <c r="C538">
        <v>0</v>
      </c>
      <c r="D538">
        <v>0</v>
      </c>
      <c r="E538" t="str">
        <f t="shared" si="8"/>
        <v/>
      </c>
    </row>
    <row r="539" spans="1:5" hidden="1" x14ac:dyDescent="0.3">
      <c r="A539" t="s">
        <v>143</v>
      </c>
      <c r="B539">
        <v>42006</v>
      </c>
      <c r="C539">
        <v>0</v>
      </c>
      <c r="D539">
        <v>0</v>
      </c>
      <c r="E539" t="str">
        <f t="shared" si="8"/>
        <v/>
      </c>
    </row>
    <row r="540" spans="1:5" hidden="1" x14ac:dyDescent="0.3">
      <c r="A540" t="s">
        <v>143</v>
      </c>
      <c r="B540">
        <v>42013</v>
      </c>
      <c r="C540">
        <v>0</v>
      </c>
      <c r="D540">
        <v>0</v>
      </c>
      <c r="E540" t="str">
        <f t="shared" si="8"/>
        <v/>
      </c>
    </row>
    <row r="541" spans="1:5" hidden="1" x14ac:dyDescent="0.3">
      <c r="A541" t="s">
        <v>143</v>
      </c>
      <c r="B541">
        <v>42020</v>
      </c>
      <c r="C541">
        <v>2</v>
      </c>
      <c r="D541">
        <v>0</v>
      </c>
      <c r="E541" t="str">
        <f t="shared" si="8"/>
        <v/>
      </c>
    </row>
    <row r="542" spans="1:5" hidden="1" x14ac:dyDescent="0.3">
      <c r="A542" t="s">
        <v>143</v>
      </c>
      <c r="B542">
        <v>42027</v>
      </c>
      <c r="C542">
        <v>5</v>
      </c>
      <c r="D542">
        <v>0</v>
      </c>
      <c r="E542" t="str">
        <f t="shared" si="8"/>
        <v/>
      </c>
    </row>
    <row r="543" spans="1:5" hidden="1" x14ac:dyDescent="0.3">
      <c r="A543" t="s">
        <v>143</v>
      </c>
      <c r="B543">
        <v>42034</v>
      </c>
      <c r="C543">
        <v>0</v>
      </c>
      <c r="D543">
        <v>0</v>
      </c>
      <c r="E543" t="str">
        <f t="shared" si="8"/>
        <v/>
      </c>
    </row>
    <row r="544" spans="1:5" hidden="1" x14ac:dyDescent="0.3">
      <c r="A544" t="s">
        <v>143</v>
      </c>
      <c r="B544">
        <v>42041</v>
      </c>
      <c r="C544">
        <v>0</v>
      </c>
      <c r="D544">
        <v>0</v>
      </c>
      <c r="E544" t="str">
        <f t="shared" si="8"/>
        <v/>
      </c>
    </row>
    <row r="545" spans="1:5" hidden="1" x14ac:dyDescent="0.3">
      <c r="A545" t="s">
        <v>143</v>
      </c>
      <c r="B545">
        <v>42048</v>
      </c>
      <c r="C545">
        <v>1</v>
      </c>
      <c r="D545">
        <v>0</v>
      </c>
      <c r="E545" t="str">
        <f t="shared" si="8"/>
        <v/>
      </c>
    </row>
    <row r="546" spans="1:5" hidden="1" x14ac:dyDescent="0.3">
      <c r="A546" t="s">
        <v>143</v>
      </c>
      <c r="B546">
        <v>42055</v>
      </c>
      <c r="C546">
        <v>8</v>
      </c>
      <c r="D546">
        <v>0</v>
      </c>
      <c r="E546" t="str">
        <f t="shared" si="8"/>
        <v/>
      </c>
    </row>
    <row r="547" spans="1:5" hidden="1" x14ac:dyDescent="0.3">
      <c r="A547" t="s">
        <v>143</v>
      </c>
      <c r="B547">
        <v>42062</v>
      </c>
      <c r="C547">
        <v>0</v>
      </c>
      <c r="D547">
        <v>0</v>
      </c>
      <c r="E547" t="str">
        <f t="shared" si="8"/>
        <v/>
      </c>
    </row>
    <row r="548" spans="1:5" hidden="1" x14ac:dyDescent="0.3">
      <c r="A548" t="s">
        <v>143</v>
      </c>
      <c r="B548">
        <v>42069</v>
      </c>
      <c r="C548">
        <v>0</v>
      </c>
      <c r="D548">
        <v>0</v>
      </c>
      <c r="E548" t="str">
        <f t="shared" si="8"/>
        <v/>
      </c>
    </row>
    <row r="549" spans="1:5" hidden="1" x14ac:dyDescent="0.3">
      <c r="A549" t="s">
        <v>143</v>
      </c>
      <c r="B549">
        <v>42076</v>
      </c>
      <c r="C549">
        <v>1</v>
      </c>
      <c r="D549">
        <v>0</v>
      </c>
      <c r="E549" t="str">
        <f t="shared" si="8"/>
        <v/>
      </c>
    </row>
    <row r="550" spans="1:5" hidden="1" x14ac:dyDescent="0.3">
      <c r="A550" t="s">
        <v>143</v>
      </c>
      <c r="B550">
        <v>42083</v>
      </c>
      <c r="C550">
        <v>0</v>
      </c>
      <c r="D550">
        <v>0</v>
      </c>
      <c r="E550" t="str">
        <f t="shared" si="8"/>
        <v/>
      </c>
    </row>
    <row r="551" spans="1:5" hidden="1" x14ac:dyDescent="0.3">
      <c r="A551" t="s">
        <v>143</v>
      </c>
      <c r="B551">
        <v>42090</v>
      </c>
      <c r="C551">
        <v>0</v>
      </c>
      <c r="D551">
        <v>0</v>
      </c>
      <c r="E551" t="str">
        <f t="shared" si="8"/>
        <v/>
      </c>
    </row>
    <row r="552" spans="1:5" hidden="1" x14ac:dyDescent="0.3">
      <c r="A552" t="s">
        <v>143</v>
      </c>
      <c r="B552">
        <v>42097</v>
      </c>
      <c r="C552">
        <v>0</v>
      </c>
      <c r="D552">
        <v>0</v>
      </c>
      <c r="E552" t="str">
        <f t="shared" si="8"/>
        <v/>
      </c>
    </row>
    <row r="553" spans="1:5" hidden="1" x14ac:dyDescent="0.3">
      <c r="A553" t="s">
        <v>143</v>
      </c>
      <c r="B553">
        <v>42104</v>
      </c>
      <c r="C553">
        <v>0</v>
      </c>
      <c r="D553">
        <v>0</v>
      </c>
      <c r="E553" t="str">
        <f t="shared" si="8"/>
        <v/>
      </c>
    </row>
    <row r="554" spans="1:5" hidden="1" x14ac:dyDescent="0.3">
      <c r="A554" t="s">
        <v>143</v>
      </c>
      <c r="B554">
        <v>42111</v>
      </c>
      <c r="C554">
        <v>0</v>
      </c>
      <c r="D554">
        <v>0</v>
      </c>
      <c r="E554" t="str">
        <f t="shared" si="8"/>
        <v/>
      </c>
    </row>
    <row r="555" spans="1:5" hidden="1" x14ac:dyDescent="0.3">
      <c r="A555" t="s">
        <v>143</v>
      </c>
      <c r="B555">
        <v>42118</v>
      </c>
      <c r="C555">
        <v>0</v>
      </c>
      <c r="D555">
        <v>0</v>
      </c>
      <c r="E555" t="str">
        <f t="shared" si="8"/>
        <v/>
      </c>
    </row>
    <row r="556" spans="1:5" hidden="1" x14ac:dyDescent="0.3">
      <c r="A556" t="s">
        <v>143</v>
      </c>
      <c r="B556">
        <v>42125</v>
      </c>
      <c r="C556">
        <v>0</v>
      </c>
      <c r="D556">
        <v>0</v>
      </c>
      <c r="E556" t="str">
        <f t="shared" si="8"/>
        <v/>
      </c>
    </row>
    <row r="557" spans="1:5" hidden="1" x14ac:dyDescent="0.3">
      <c r="A557" t="s">
        <v>143</v>
      </c>
      <c r="B557">
        <v>42132</v>
      </c>
      <c r="C557">
        <v>0</v>
      </c>
      <c r="D557">
        <v>0</v>
      </c>
      <c r="E557" t="str">
        <f t="shared" si="8"/>
        <v/>
      </c>
    </row>
    <row r="558" spans="1:5" hidden="1" x14ac:dyDescent="0.3">
      <c r="A558" t="s">
        <v>143</v>
      </c>
      <c r="B558">
        <v>42139</v>
      </c>
      <c r="C558">
        <v>5</v>
      </c>
      <c r="D558">
        <v>0</v>
      </c>
      <c r="E558" t="str">
        <f t="shared" si="8"/>
        <v/>
      </c>
    </row>
    <row r="559" spans="1:5" hidden="1" x14ac:dyDescent="0.3">
      <c r="A559" t="s">
        <v>143</v>
      </c>
      <c r="B559">
        <v>42146</v>
      </c>
      <c r="C559">
        <v>0</v>
      </c>
      <c r="D559">
        <v>0</v>
      </c>
      <c r="E559" t="str">
        <f t="shared" si="8"/>
        <v/>
      </c>
    </row>
    <row r="560" spans="1:5" hidden="1" x14ac:dyDescent="0.3">
      <c r="A560" t="s">
        <v>143</v>
      </c>
      <c r="B560">
        <v>42153</v>
      </c>
      <c r="C560">
        <v>0</v>
      </c>
      <c r="D560">
        <v>0</v>
      </c>
      <c r="E560" t="str">
        <f t="shared" si="8"/>
        <v/>
      </c>
    </row>
    <row r="561" spans="1:5" hidden="1" x14ac:dyDescent="0.3">
      <c r="A561" t="s">
        <v>143</v>
      </c>
      <c r="B561">
        <v>42160</v>
      </c>
      <c r="C561">
        <v>0</v>
      </c>
      <c r="D561">
        <v>0</v>
      </c>
      <c r="E561" t="str">
        <f t="shared" si="8"/>
        <v/>
      </c>
    </row>
    <row r="562" spans="1:5" hidden="1" x14ac:dyDescent="0.3">
      <c r="A562" t="s">
        <v>143</v>
      </c>
      <c r="B562">
        <v>42167</v>
      </c>
      <c r="C562">
        <v>1</v>
      </c>
      <c r="D562">
        <v>0</v>
      </c>
      <c r="E562" t="str">
        <f t="shared" si="8"/>
        <v/>
      </c>
    </row>
    <row r="563" spans="1:5" hidden="1" x14ac:dyDescent="0.3">
      <c r="A563" t="s">
        <v>143</v>
      </c>
      <c r="B563">
        <v>42174</v>
      </c>
      <c r="C563">
        <v>2</v>
      </c>
      <c r="D563">
        <v>0</v>
      </c>
      <c r="E563" t="str">
        <f t="shared" si="8"/>
        <v/>
      </c>
    </row>
    <row r="564" spans="1:5" hidden="1" x14ac:dyDescent="0.3">
      <c r="A564" t="s">
        <v>143</v>
      </c>
      <c r="B564">
        <v>42181</v>
      </c>
      <c r="C564">
        <v>4</v>
      </c>
      <c r="D564">
        <v>0</v>
      </c>
      <c r="E564" t="str">
        <f t="shared" si="8"/>
        <v/>
      </c>
    </row>
    <row r="565" spans="1:5" hidden="1" x14ac:dyDescent="0.3">
      <c r="A565" t="s">
        <v>144</v>
      </c>
      <c r="B565">
        <v>42006</v>
      </c>
      <c r="C565">
        <v>4</v>
      </c>
      <c r="D565">
        <v>0</v>
      </c>
      <c r="E565" t="str">
        <f t="shared" si="8"/>
        <v/>
      </c>
    </row>
    <row r="566" spans="1:5" hidden="1" x14ac:dyDescent="0.3">
      <c r="A566" t="s">
        <v>144</v>
      </c>
      <c r="B566">
        <v>42013</v>
      </c>
      <c r="C566">
        <v>0</v>
      </c>
      <c r="D566">
        <v>0</v>
      </c>
      <c r="E566" t="str">
        <f t="shared" si="8"/>
        <v/>
      </c>
    </row>
    <row r="567" spans="1:5" hidden="1" x14ac:dyDescent="0.3">
      <c r="A567" t="s">
        <v>144</v>
      </c>
      <c r="B567">
        <v>42020</v>
      </c>
      <c r="C567">
        <v>3</v>
      </c>
      <c r="D567">
        <v>0</v>
      </c>
      <c r="E567" t="str">
        <f t="shared" si="8"/>
        <v/>
      </c>
    </row>
    <row r="568" spans="1:5" hidden="1" x14ac:dyDescent="0.3">
      <c r="A568" t="s">
        <v>144</v>
      </c>
      <c r="B568">
        <v>42027</v>
      </c>
      <c r="C568">
        <v>4</v>
      </c>
      <c r="D568">
        <v>0</v>
      </c>
      <c r="E568" t="str">
        <f t="shared" si="8"/>
        <v/>
      </c>
    </row>
    <row r="569" spans="1:5" hidden="1" x14ac:dyDescent="0.3">
      <c r="A569" t="s">
        <v>144</v>
      </c>
      <c r="B569">
        <v>42034</v>
      </c>
      <c r="C569">
        <v>6</v>
      </c>
      <c r="D569">
        <v>0</v>
      </c>
      <c r="E569" t="str">
        <f t="shared" si="8"/>
        <v/>
      </c>
    </row>
    <row r="570" spans="1:5" hidden="1" x14ac:dyDescent="0.3">
      <c r="A570" t="s">
        <v>144</v>
      </c>
      <c r="B570">
        <v>42041</v>
      </c>
      <c r="C570">
        <v>4</v>
      </c>
      <c r="D570">
        <v>0</v>
      </c>
      <c r="E570" t="str">
        <f t="shared" si="8"/>
        <v/>
      </c>
    </row>
    <row r="571" spans="1:5" hidden="1" x14ac:dyDescent="0.3">
      <c r="A571" t="s">
        <v>144</v>
      </c>
      <c r="B571">
        <v>42048</v>
      </c>
      <c r="C571">
        <v>6</v>
      </c>
      <c r="D571">
        <v>0</v>
      </c>
      <c r="E571" t="str">
        <f t="shared" si="8"/>
        <v/>
      </c>
    </row>
    <row r="572" spans="1:5" hidden="1" x14ac:dyDescent="0.3">
      <c r="A572" t="s">
        <v>144</v>
      </c>
      <c r="B572">
        <v>42055</v>
      </c>
      <c r="C572">
        <v>6</v>
      </c>
      <c r="D572">
        <v>0</v>
      </c>
      <c r="E572" t="str">
        <f t="shared" si="8"/>
        <v/>
      </c>
    </row>
    <row r="573" spans="1:5" hidden="1" x14ac:dyDescent="0.3">
      <c r="A573" t="s">
        <v>144</v>
      </c>
      <c r="B573">
        <v>42062</v>
      </c>
      <c r="C573">
        <v>4</v>
      </c>
      <c r="D573">
        <v>0</v>
      </c>
      <c r="E573" t="str">
        <f t="shared" si="8"/>
        <v/>
      </c>
    </row>
    <row r="574" spans="1:5" hidden="1" x14ac:dyDescent="0.3">
      <c r="A574" t="s">
        <v>144</v>
      </c>
      <c r="B574">
        <v>42069</v>
      </c>
      <c r="C574">
        <v>6</v>
      </c>
      <c r="D574">
        <v>0</v>
      </c>
      <c r="E574" t="str">
        <f t="shared" si="8"/>
        <v/>
      </c>
    </row>
    <row r="575" spans="1:5" hidden="1" x14ac:dyDescent="0.3">
      <c r="A575" t="s">
        <v>144</v>
      </c>
      <c r="B575">
        <v>42076</v>
      </c>
      <c r="C575">
        <v>4</v>
      </c>
      <c r="D575">
        <v>0</v>
      </c>
      <c r="E575" t="str">
        <f t="shared" si="8"/>
        <v/>
      </c>
    </row>
    <row r="576" spans="1:5" hidden="1" x14ac:dyDescent="0.3">
      <c r="A576" t="s">
        <v>144</v>
      </c>
      <c r="B576">
        <v>42083</v>
      </c>
      <c r="C576">
        <v>14</v>
      </c>
      <c r="D576">
        <v>0</v>
      </c>
      <c r="E576" t="str">
        <f t="shared" si="8"/>
        <v/>
      </c>
    </row>
    <row r="577" spans="1:5" hidden="1" x14ac:dyDescent="0.3">
      <c r="A577" t="s">
        <v>144</v>
      </c>
      <c r="B577">
        <v>42090</v>
      </c>
      <c r="C577">
        <v>6</v>
      </c>
      <c r="D577">
        <v>0</v>
      </c>
      <c r="E577" t="str">
        <f t="shared" si="8"/>
        <v/>
      </c>
    </row>
    <row r="578" spans="1:5" hidden="1" x14ac:dyDescent="0.3">
      <c r="A578" t="s">
        <v>144</v>
      </c>
      <c r="B578">
        <v>42097</v>
      </c>
      <c r="C578">
        <v>6</v>
      </c>
      <c r="D578">
        <v>0</v>
      </c>
      <c r="E578" t="str">
        <f t="shared" si="8"/>
        <v/>
      </c>
    </row>
    <row r="579" spans="1:5" hidden="1" x14ac:dyDescent="0.3">
      <c r="A579" t="s">
        <v>144</v>
      </c>
      <c r="B579">
        <v>42104</v>
      </c>
      <c r="C579">
        <v>6</v>
      </c>
      <c r="D579">
        <v>0</v>
      </c>
      <c r="E579" t="str">
        <f t="shared" si="8"/>
        <v/>
      </c>
    </row>
    <row r="580" spans="1:5" hidden="1" x14ac:dyDescent="0.3">
      <c r="A580" t="s">
        <v>144</v>
      </c>
      <c r="B580">
        <v>42111</v>
      </c>
      <c r="C580">
        <v>6</v>
      </c>
      <c r="D580">
        <v>0</v>
      </c>
      <c r="E580" t="str">
        <f t="shared" si="8"/>
        <v/>
      </c>
    </row>
    <row r="581" spans="1:5" hidden="1" x14ac:dyDescent="0.3">
      <c r="A581" t="s">
        <v>144</v>
      </c>
      <c r="B581">
        <v>42118</v>
      </c>
      <c r="C581">
        <v>4</v>
      </c>
      <c r="D581">
        <v>0</v>
      </c>
      <c r="E581" t="str">
        <f t="shared" si="8"/>
        <v/>
      </c>
    </row>
    <row r="582" spans="1:5" hidden="1" x14ac:dyDescent="0.3">
      <c r="A582" t="s">
        <v>144</v>
      </c>
      <c r="B582">
        <v>42125</v>
      </c>
      <c r="C582">
        <v>6</v>
      </c>
      <c r="D582">
        <v>0</v>
      </c>
      <c r="E582" t="str">
        <f t="shared" ref="E582:E645" si="9">IF(AND($C582&lt;40,$D582&gt;0),"Keep","")</f>
        <v/>
      </c>
    </row>
    <row r="583" spans="1:5" hidden="1" x14ac:dyDescent="0.3">
      <c r="A583" t="s">
        <v>144</v>
      </c>
      <c r="B583">
        <v>42132</v>
      </c>
      <c r="C583">
        <v>4</v>
      </c>
      <c r="D583">
        <v>0</v>
      </c>
      <c r="E583" t="str">
        <f t="shared" si="9"/>
        <v/>
      </c>
    </row>
    <row r="584" spans="1:5" hidden="1" x14ac:dyDescent="0.3">
      <c r="A584" t="s">
        <v>144</v>
      </c>
      <c r="B584">
        <v>42139</v>
      </c>
      <c r="C584">
        <v>4</v>
      </c>
      <c r="D584">
        <v>0</v>
      </c>
      <c r="E584" t="str">
        <f t="shared" si="9"/>
        <v/>
      </c>
    </row>
    <row r="585" spans="1:5" hidden="1" x14ac:dyDescent="0.3">
      <c r="A585" t="s">
        <v>144</v>
      </c>
      <c r="B585">
        <v>42146</v>
      </c>
      <c r="C585">
        <v>8</v>
      </c>
      <c r="D585">
        <v>0</v>
      </c>
      <c r="E585" t="str">
        <f t="shared" si="9"/>
        <v/>
      </c>
    </row>
    <row r="586" spans="1:5" hidden="1" x14ac:dyDescent="0.3">
      <c r="A586" t="s">
        <v>144</v>
      </c>
      <c r="B586">
        <v>42153</v>
      </c>
      <c r="C586">
        <v>6</v>
      </c>
      <c r="D586">
        <v>0</v>
      </c>
      <c r="E586" t="str">
        <f t="shared" si="9"/>
        <v/>
      </c>
    </row>
    <row r="587" spans="1:5" hidden="1" x14ac:dyDescent="0.3">
      <c r="A587" t="s">
        <v>144</v>
      </c>
      <c r="B587">
        <v>42160</v>
      </c>
      <c r="C587">
        <v>4</v>
      </c>
      <c r="D587">
        <v>0</v>
      </c>
      <c r="E587" t="str">
        <f t="shared" si="9"/>
        <v/>
      </c>
    </row>
    <row r="588" spans="1:5" hidden="1" x14ac:dyDescent="0.3">
      <c r="A588" t="s">
        <v>144</v>
      </c>
      <c r="B588">
        <v>42167</v>
      </c>
      <c r="C588">
        <v>8</v>
      </c>
      <c r="D588">
        <v>0</v>
      </c>
      <c r="E588" t="str">
        <f t="shared" si="9"/>
        <v/>
      </c>
    </row>
    <row r="589" spans="1:5" hidden="1" x14ac:dyDescent="0.3">
      <c r="A589" t="s">
        <v>144</v>
      </c>
      <c r="B589">
        <v>42174</v>
      </c>
      <c r="C589">
        <v>6</v>
      </c>
      <c r="D589">
        <v>0</v>
      </c>
      <c r="E589" t="str">
        <f t="shared" si="9"/>
        <v/>
      </c>
    </row>
    <row r="590" spans="1:5" hidden="1" x14ac:dyDescent="0.3">
      <c r="A590" t="s">
        <v>144</v>
      </c>
      <c r="B590">
        <v>42181</v>
      </c>
      <c r="C590">
        <v>7</v>
      </c>
      <c r="D590">
        <v>0</v>
      </c>
      <c r="E590" t="str">
        <f t="shared" si="9"/>
        <v/>
      </c>
    </row>
    <row r="591" spans="1:5" hidden="1" x14ac:dyDescent="0.3">
      <c r="A591" t="s">
        <v>145</v>
      </c>
      <c r="B591">
        <v>42006</v>
      </c>
      <c r="C591">
        <v>0</v>
      </c>
      <c r="D591">
        <v>0</v>
      </c>
      <c r="E591" t="str">
        <f t="shared" si="9"/>
        <v/>
      </c>
    </row>
    <row r="592" spans="1:5" hidden="1" x14ac:dyDescent="0.3">
      <c r="A592" t="s">
        <v>145</v>
      </c>
      <c r="B592">
        <v>42013</v>
      </c>
      <c r="C592">
        <v>93</v>
      </c>
      <c r="D592">
        <v>0</v>
      </c>
      <c r="E592" t="str">
        <f t="shared" si="9"/>
        <v/>
      </c>
    </row>
    <row r="593" spans="1:5" hidden="1" x14ac:dyDescent="0.3">
      <c r="A593" t="s">
        <v>145</v>
      </c>
      <c r="B593">
        <v>42020</v>
      </c>
      <c r="C593">
        <v>38</v>
      </c>
      <c r="D593">
        <v>0</v>
      </c>
      <c r="E593" t="str">
        <f t="shared" si="9"/>
        <v/>
      </c>
    </row>
    <row r="594" spans="1:5" hidden="1" x14ac:dyDescent="0.3">
      <c r="A594" t="s">
        <v>145</v>
      </c>
      <c r="B594">
        <v>42027</v>
      </c>
      <c r="C594">
        <v>40</v>
      </c>
      <c r="D594">
        <v>0</v>
      </c>
      <c r="E594" t="str">
        <f t="shared" si="9"/>
        <v/>
      </c>
    </row>
    <row r="595" spans="1:5" hidden="1" x14ac:dyDescent="0.3">
      <c r="A595" t="s">
        <v>145</v>
      </c>
      <c r="B595">
        <v>42034</v>
      </c>
      <c r="C595">
        <v>36</v>
      </c>
      <c r="D595">
        <v>0</v>
      </c>
      <c r="E595" t="str">
        <f t="shared" si="9"/>
        <v/>
      </c>
    </row>
    <row r="596" spans="1:5" hidden="1" x14ac:dyDescent="0.3">
      <c r="A596" t="s">
        <v>145</v>
      </c>
      <c r="B596">
        <v>42041</v>
      </c>
      <c r="C596">
        <v>335</v>
      </c>
      <c r="D596">
        <v>0</v>
      </c>
      <c r="E596" t="str">
        <f t="shared" si="9"/>
        <v/>
      </c>
    </row>
    <row r="597" spans="1:5" hidden="1" x14ac:dyDescent="0.3">
      <c r="A597" t="s">
        <v>145</v>
      </c>
      <c r="B597">
        <v>42048</v>
      </c>
      <c r="C597">
        <v>40</v>
      </c>
      <c r="D597">
        <v>0</v>
      </c>
      <c r="E597" t="str">
        <f t="shared" si="9"/>
        <v/>
      </c>
    </row>
    <row r="598" spans="1:5" hidden="1" x14ac:dyDescent="0.3">
      <c r="A598" t="s">
        <v>145</v>
      </c>
      <c r="B598">
        <v>42055</v>
      </c>
      <c r="C598">
        <v>425</v>
      </c>
      <c r="D598">
        <v>0</v>
      </c>
      <c r="E598" t="str">
        <f t="shared" si="9"/>
        <v/>
      </c>
    </row>
    <row r="599" spans="1:5" hidden="1" x14ac:dyDescent="0.3">
      <c r="A599" t="s">
        <v>145</v>
      </c>
      <c r="B599">
        <v>42062</v>
      </c>
      <c r="C599">
        <v>37</v>
      </c>
      <c r="D599">
        <v>0</v>
      </c>
      <c r="E599" t="str">
        <f t="shared" si="9"/>
        <v/>
      </c>
    </row>
    <row r="600" spans="1:5" hidden="1" x14ac:dyDescent="0.3">
      <c r="A600" t="s">
        <v>145</v>
      </c>
      <c r="B600">
        <v>42069</v>
      </c>
      <c r="C600">
        <v>40</v>
      </c>
      <c r="D600">
        <v>0</v>
      </c>
      <c r="E600" t="str">
        <f t="shared" si="9"/>
        <v/>
      </c>
    </row>
    <row r="601" spans="1:5" hidden="1" x14ac:dyDescent="0.3">
      <c r="A601" t="s">
        <v>145</v>
      </c>
      <c r="B601">
        <v>42076</v>
      </c>
      <c r="C601">
        <v>34</v>
      </c>
      <c r="D601">
        <v>0</v>
      </c>
      <c r="E601" t="str">
        <f t="shared" si="9"/>
        <v/>
      </c>
    </row>
    <row r="602" spans="1:5" hidden="1" x14ac:dyDescent="0.3">
      <c r="A602" t="s">
        <v>145</v>
      </c>
      <c r="B602">
        <v>42083</v>
      </c>
      <c r="C602">
        <v>3875</v>
      </c>
      <c r="D602">
        <v>0</v>
      </c>
      <c r="E602" t="str">
        <f t="shared" si="9"/>
        <v/>
      </c>
    </row>
    <row r="603" spans="1:5" hidden="1" x14ac:dyDescent="0.3">
      <c r="A603" t="s">
        <v>145</v>
      </c>
      <c r="B603">
        <v>42090</v>
      </c>
      <c r="C603">
        <v>37</v>
      </c>
      <c r="D603">
        <v>0</v>
      </c>
      <c r="E603" t="str">
        <f t="shared" si="9"/>
        <v/>
      </c>
    </row>
    <row r="604" spans="1:5" hidden="1" x14ac:dyDescent="0.3">
      <c r="A604" t="s">
        <v>145</v>
      </c>
      <c r="B604">
        <v>42097</v>
      </c>
      <c r="C604">
        <v>40</v>
      </c>
      <c r="D604">
        <v>0</v>
      </c>
      <c r="E604" t="str">
        <f t="shared" si="9"/>
        <v/>
      </c>
    </row>
    <row r="605" spans="1:5" hidden="1" x14ac:dyDescent="0.3">
      <c r="A605" t="s">
        <v>145</v>
      </c>
      <c r="B605">
        <v>42104</v>
      </c>
      <c r="C605">
        <v>45</v>
      </c>
      <c r="D605">
        <v>0</v>
      </c>
      <c r="E605" t="str">
        <f t="shared" si="9"/>
        <v/>
      </c>
    </row>
    <row r="606" spans="1:5" hidden="1" x14ac:dyDescent="0.3">
      <c r="A606" t="s">
        <v>145</v>
      </c>
      <c r="B606">
        <v>42111</v>
      </c>
      <c r="C606">
        <v>285</v>
      </c>
      <c r="D606">
        <v>0</v>
      </c>
      <c r="E606" t="str">
        <f t="shared" si="9"/>
        <v/>
      </c>
    </row>
    <row r="607" spans="1:5" hidden="1" x14ac:dyDescent="0.3">
      <c r="A607" t="s">
        <v>145</v>
      </c>
      <c r="B607">
        <v>42118</v>
      </c>
      <c r="C607">
        <v>395</v>
      </c>
      <c r="D607">
        <v>0</v>
      </c>
      <c r="E607" t="str">
        <f t="shared" si="9"/>
        <v/>
      </c>
    </row>
    <row r="608" spans="1:5" hidden="1" x14ac:dyDescent="0.3">
      <c r="A608" t="s">
        <v>145</v>
      </c>
      <c r="B608">
        <v>42125</v>
      </c>
      <c r="C608">
        <v>405</v>
      </c>
      <c r="D608">
        <v>0</v>
      </c>
      <c r="E608" t="str">
        <f t="shared" si="9"/>
        <v/>
      </c>
    </row>
    <row r="609" spans="1:5" hidden="1" x14ac:dyDescent="0.3">
      <c r="A609" t="s">
        <v>145</v>
      </c>
      <c r="B609">
        <v>42132</v>
      </c>
      <c r="C609">
        <v>24</v>
      </c>
      <c r="D609">
        <v>0</v>
      </c>
      <c r="E609" t="str">
        <f t="shared" si="9"/>
        <v/>
      </c>
    </row>
    <row r="610" spans="1:5" hidden="1" x14ac:dyDescent="0.3">
      <c r="A610" t="s">
        <v>145</v>
      </c>
      <c r="B610">
        <v>42139</v>
      </c>
      <c r="C610">
        <v>405</v>
      </c>
      <c r="D610">
        <v>0</v>
      </c>
      <c r="E610" t="str">
        <f t="shared" si="9"/>
        <v/>
      </c>
    </row>
    <row r="611" spans="1:5" hidden="1" x14ac:dyDescent="0.3">
      <c r="A611" t="s">
        <v>145</v>
      </c>
      <c r="B611">
        <v>42146</v>
      </c>
      <c r="C611">
        <v>455</v>
      </c>
      <c r="D611">
        <v>0</v>
      </c>
      <c r="E611" t="str">
        <f t="shared" si="9"/>
        <v/>
      </c>
    </row>
    <row r="612" spans="1:5" hidden="1" x14ac:dyDescent="0.3">
      <c r="A612" t="s">
        <v>145</v>
      </c>
      <c r="B612">
        <v>42153</v>
      </c>
      <c r="C612">
        <v>36</v>
      </c>
      <c r="D612">
        <v>0</v>
      </c>
      <c r="E612" t="str">
        <f t="shared" si="9"/>
        <v/>
      </c>
    </row>
    <row r="613" spans="1:5" hidden="1" x14ac:dyDescent="0.3">
      <c r="A613" t="s">
        <v>145</v>
      </c>
      <c r="B613">
        <v>42160</v>
      </c>
      <c r="C613">
        <v>31</v>
      </c>
      <c r="D613">
        <v>0</v>
      </c>
      <c r="E613" t="str">
        <f t="shared" si="9"/>
        <v/>
      </c>
    </row>
    <row r="614" spans="1:5" hidden="1" x14ac:dyDescent="0.3">
      <c r="A614" t="s">
        <v>145</v>
      </c>
      <c r="B614">
        <v>42167</v>
      </c>
      <c r="C614">
        <v>40</v>
      </c>
      <c r="D614">
        <v>0</v>
      </c>
      <c r="E614" t="str">
        <f t="shared" si="9"/>
        <v/>
      </c>
    </row>
    <row r="615" spans="1:5" hidden="1" x14ac:dyDescent="0.3">
      <c r="A615" t="s">
        <v>145</v>
      </c>
      <c r="B615">
        <v>42174</v>
      </c>
      <c r="C615">
        <v>385</v>
      </c>
      <c r="D615">
        <v>0</v>
      </c>
      <c r="E615" t="str">
        <f t="shared" si="9"/>
        <v/>
      </c>
    </row>
    <row r="616" spans="1:5" hidden="1" x14ac:dyDescent="0.3">
      <c r="A616" t="s">
        <v>145</v>
      </c>
      <c r="B616">
        <v>42181</v>
      </c>
      <c r="C616">
        <v>215</v>
      </c>
      <c r="D616">
        <v>0</v>
      </c>
      <c r="E616" t="str">
        <f t="shared" si="9"/>
        <v/>
      </c>
    </row>
    <row r="617" spans="1:5" hidden="1" x14ac:dyDescent="0.3">
      <c r="A617" t="s">
        <v>146</v>
      </c>
      <c r="B617">
        <v>42006</v>
      </c>
      <c r="C617">
        <v>3</v>
      </c>
      <c r="D617">
        <v>0</v>
      </c>
      <c r="E617" t="str">
        <f t="shared" si="9"/>
        <v/>
      </c>
    </row>
    <row r="618" spans="1:5" hidden="1" x14ac:dyDescent="0.3">
      <c r="A618" t="s">
        <v>146</v>
      </c>
      <c r="B618">
        <v>42013</v>
      </c>
      <c r="C618">
        <v>2</v>
      </c>
      <c r="D618">
        <v>0</v>
      </c>
      <c r="E618" t="str">
        <f t="shared" si="9"/>
        <v/>
      </c>
    </row>
    <row r="619" spans="1:5" x14ac:dyDescent="0.3">
      <c r="A619" t="s">
        <v>146</v>
      </c>
      <c r="B619">
        <v>42020</v>
      </c>
      <c r="C619">
        <v>3</v>
      </c>
      <c r="D619">
        <v>2</v>
      </c>
      <c r="E619" t="str">
        <f t="shared" si="9"/>
        <v>Keep</v>
      </c>
    </row>
    <row r="620" spans="1:5" x14ac:dyDescent="0.3">
      <c r="A620" t="s">
        <v>146</v>
      </c>
      <c r="B620">
        <v>42027</v>
      </c>
      <c r="C620">
        <v>28</v>
      </c>
      <c r="D620">
        <v>2</v>
      </c>
      <c r="E620" t="str">
        <f t="shared" si="9"/>
        <v>Keep</v>
      </c>
    </row>
    <row r="621" spans="1:5" hidden="1" x14ac:dyDescent="0.3">
      <c r="A621" t="s">
        <v>146</v>
      </c>
      <c r="B621">
        <v>42034</v>
      </c>
      <c r="C621">
        <v>5</v>
      </c>
      <c r="D621">
        <v>0</v>
      </c>
      <c r="E621" t="str">
        <f t="shared" si="9"/>
        <v/>
      </c>
    </row>
    <row r="622" spans="1:5" hidden="1" x14ac:dyDescent="0.3">
      <c r="A622" t="s">
        <v>146</v>
      </c>
      <c r="B622">
        <v>42041</v>
      </c>
      <c r="C622">
        <v>40</v>
      </c>
      <c r="D622">
        <v>25</v>
      </c>
      <c r="E622" t="str">
        <f t="shared" si="9"/>
        <v/>
      </c>
    </row>
    <row r="623" spans="1:5" hidden="1" x14ac:dyDescent="0.3">
      <c r="A623" t="s">
        <v>146</v>
      </c>
      <c r="B623">
        <v>42048</v>
      </c>
      <c r="C623">
        <v>37</v>
      </c>
      <c r="D623">
        <v>0</v>
      </c>
      <c r="E623" t="str">
        <f t="shared" si="9"/>
        <v/>
      </c>
    </row>
    <row r="624" spans="1:5" hidden="1" x14ac:dyDescent="0.3">
      <c r="A624" t="s">
        <v>146</v>
      </c>
      <c r="B624">
        <v>42055</v>
      </c>
      <c r="C624">
        <v>0</v>
      </c>
      <c r="D624">
        <v>0</v>
      </c>
      <c r="E624" t="str">
        <f t="shared" si="9"/>
        <v/>
      </c>
    </row>
    <row r="625" spans="1:5" x14ac:dyDescent="0.3">
      <c r="A625" t="s">
        <v>146</v>
      </c>
      <c r="B625">
        <v>42062</v>
      </c>
      <c r="C625">
        <v>1</v>
      </c>
      <c r="D625">
        <v>2</v>
      </c>
      <c r="E625" t="str">
        <f t="shared" si="9"/>
        <v>Keep</v>
      </c>
    </row>
    <row r="626" spans="1:5" x14ac:dyDescent="0.3">
      <c r="A626" t="s">
        <v>146</v>
      </c>
      <c r="B626">
        <v>42069</v>
      </c>
      <c r="C626">
        <v>2</v>
      </c>
      <c r="D626">
        <v>2</v>
      </c>
      <c r="E626" t="str">
        <f t="shared" si="9"/>
        <v>Keep</v>
      </c>
    </row>
    <row r="627" spans="1:5" hidden="1" x14ac:dyDescent="0.3">
      <c r="A627" t="s">
        <v>146</v>
      </c>
      <c r="B627">
        <v>42076</v>
      </c>
      <c r="C627">
        <v>5</v>
      </c>
      <c r="D627">
        <v>0</v>
      </c>
      <c r="E627" t="str">
        <f t="shared" si="9"/>
        <v/>
      </c>
    </row>
    <row r="628" spans="1:5" hidden="1" x14ac:dyDescent="0.3">
      <c r="A628" t="s">
        <v>146</v>
      </c>
      <c r="B628">
        <v>42083</v>
      </c>
      <c r="C628">
        <v>30</v>
      </c>
      <c r="D628">
        <v>0</v>
      </c>
      <c r="E628" t="str">
        <f t="shared" si="9"/>
        <v/>
      </c>
    </row>
    <row r="629" spans="1:5" hidden="1" x14ac:dyDescent="0.3">
      <c r="A629" t="s">
        <v>146</v>
      </c>
      <c r="B629">
        <v>42090</v>
      </c>
      <c r="C629">
        <v>20</v>
      </c>
      <c r="D629">
        <v>0</v>
      </c>
      <c r="E629" t="str">
        <f t="shared" si="9"/>
        <v/>
      </c>
    </row>
    <row r="630" spans="1:5" hidden="1" x14ac:dyDescent="0.3">
      <c r="A630" t="s">
        <v>146</v>
      </c>
      <c r="B630">
        <v>42097</v>
      </c>
      <c r="C630">
        <v>40</v>
      </c>
      <c r="D630">
        <v>0</v>
      </c>
      <c r="E630" t="str">
        <f t="shared" si="9"/>
        <v/>
      </c>
    </row>
    <row r="631" spans="1:5" x14ac:dyDescent="0.3">
      <c r="A631" t="s">
        <v>146</v>
      </c>
      <c r="B631">
        <v>42104</v>
      </c>
      <c r="C631">
        <v>7</v>
      </c>
      <c r="D631">
        <v>2</v>
      </c>
      <c r="E631" t="str">
        <f t="shared" si="9"/>
        <v>Keep</v>
      </c>
    </row>
    <row r="632" spans="1:5" hidden="1" x14ac:dyDescent="0.3">
      <c r="A632" t="s">
        <v>146</v>
      </c>
      <c r="B632">
        <v>42111</v>
      </c>
      <c r="C632">
        <v>50</v>
      </c>
      <c r="D632">
        <v>2</v>
      </c>
      <c r="E632" t="str">
        <f t="shared" si="9"/>
        <v/>
      </c>
    </row>
    <row r="633" spans="1:5" hidden="1" x14ac:dyDescent="0.3">
      <c r="A633" t="s">
        <v>146</v>
      </c>
      <c r="B633">
        <v>42118</v>
      </c>
      <c r="C633">
        <v>35</v>
      </c>
      <c r="D633">
        <v>0</v>
      </c>
      <c r="E633" t="str">
        <f t="shared" si="9"/>
        <v/>
      </c>
    </row>
    <row r="634" spans="1:5" hidden="1" x14ac:dyDescent="0.3">
      <c r="A634" t="s">
        <v>146</v>
      </c>
      <c r="B634">
        <v>42125</v>
      </c>
      <c r="C634">
        <v>9</v>
      </c>
      <c r="D634">
        <v>0</v>
      </c>
      <c r="E634" t="str">
        <f t="shared" si="9"/>
        <v/>
      </c>
    </row>
    <row r="635" spans="1:5" hidden="1" x14ac:dyDescent="0.3">
      <c r="A635" t="s">
        <v>146</v>
      </c>
      <c r="B635">
        <v>42132</v>
      </c>
      <c r="C635">
        <v>9</v>
      </c>
      <c r="D635">
        <v>0</v>
      </c>
      <c r="E635" t="str">
        <f t="shared" si="9"/>
        <v/>
      </c>
    </row>
    <row r="636" spans="1:5" hidden="1" x14ac:dyDescent="0.3">
      <c r="A636" t="s">
        <v>146</v>
      </c>
      <c r="B636">
        <v>42139</v>
      </c>
      <c r="C636">
        <v>41</v>
      </c>
      <c r="D636">
        <v>0</v>
      </c>
      <c r="E636" t="str">
        <f t="shared" si="9"/>
        <v/>
      </c>
    </row>
    <row r="637" spans="1:5" hidden="1" x14ac:dyDescent="0.3">
      <c r="A637" t="s">
        <v>146</v>
      </c>
      <c r="B637">
        <v>42146</v>
      </c>
      <c r="C637">
        <v>6</v>
      </c>
      <c r="D637">
        <v>0</v>
      </c>
      <c r="E637" t="str">
        <f t="shared" si="9"/>
        <v/>
      </c>
    </row>
    <row r="638" spans="1:5" x14ac:dyDescent="0.3">
      <c r="A638" t="s">
        <v>146</v>
      </c>
      <c r="B638">
        <v>42153</v>
      </c>
      <c r="C638">
        <v>14</v>
      </c>
      <c r="D638">
        <v>2</v>
      </c>
      <c r="E638" t="str">
        <f t="shared" si="9"/>
        <v>Keep</v>
      </c>
    </row>
    <row r="639" spans="1:5" x14ac:dyDescent="0.3">
      <c r="A639" t="s">
        <v>146</v>
      </c>
      <c r="B639">
        <v>42160</v>
      </c>
      <c r="C639">
        <v>15</v>
      </c>
      <c r="D639">
        <v>4</v>
      </c>
      <c r="E639" t="str">
        <f t="shared" si="9"/>
        <v>Keep</v>
      </c>
    </row>
    <row r="640" spans="1:5" hidden="1" x14ac:dyDescent="0.3">
      <c r="A640" t="s">
        <v>146</v>
      </c>
      <c r="B640">
        <v>42167</v>
      </c>
      <c r="C640">
        <v>3</v>
      </c>
      <c r="D640">
        <v>0</v>
      </c>
      <c r="E640" t="str">
        <f t="shared" si="9"/>
        <v/>
      </c>
    </row>
    <row r="641" spans="1:5" hidden="1" x14ac:dyDescent="0.3">
      <c r="A641" t="s">
        <v>146</v>
      </c>
      <c r="B641">
        <v>42174</v>
      </c>
      <c r="C641">
        <v>330</v>
      </c>
      <c r="D641">
        <v>0</v>
      </c>
      <c r="E641" t="str">
        <f t="shared" si="9"/>
        <v/>
      </c>
    </row>
    <row r="642" spans="1:5" hidden="1" x14ac:dyDescent="0.3">
      <c r="A642" t="s">
        <v>146</v>
      </c>
      <c r="B642">
        <v>42181</v>
      </c>
      <c r="C642">
        <v>70</v>
      </c>
      <c r="D642">
        <v>0</v>
      </c>
      <c r="E642" t="str">
        <f t="shared" si="9"/>
        <v/>
      </c>
    </row>
    <row r="643" spans="1:5" hidden="1" x14ac:dyDescent="0.3">
      <c r="A643" t="s">
        <v>147</v>
      </c>
      <c r="B643">
        <v>42006</v>
      </c>
      <c r="C643">
        <v>6</v>
      </c>
      <c r="D643">
        <v>0</v>
      </c>
      <c r="E643" t="str">
        <f t="shared" si="9"/>
        <v/>
      </c>
    </row>
    <row r="644" spans="1:5" hidden="1" x14ac:dyDescent="0.3">
      <c r="A644" t="s">
        <v>148</v>
      </c>
      <c r="B644">
        <v>42006</v>
      </c>
      <c r="C644">
        <v>40</v>
      </c>
      <c r="D644">
        <v>0</v>
      </c>
      <c r="E644" t="str">
        <f t="shared" si="9"/>
        <v/>
      </c>
    </row>
    <row r="645" spans="1:5" hidden="1" x14ac:dyDescent="0.3">
      <c r="A645" t="s">
        <v>148</v>
      </c>
      <c r="B645">
        <v>42013</v>
      </c>
      <c r="C645">
        <v>40</v>
      </c>
      <c r="D645">
        <v>0</v>
      </c>
      <c r="E645" t="str">
        <f t="shared" si="9"/>
        <v/>
      </c>
    </row>
    <row r="646" spans="1:5" hidden="1" x14ac:dyDescent="0.3">
      <c r="A646" t="s">
        <v>148</v>
      </c>
      <c r="B646">
        <v>42020</v>
      </c>
      <c r="C646">
        <v>40</v>
      </c>
      <c r="D646">
        <v>0</v>
      </c>
      <c r="E646" t="str">
        <f t="shared" ref="E646:E709" si="10">IF(AND($C646&lt;40,$D646&gt;0),"Keep","")</f>
        <v/>
      </c>
    </row>
    <row r="647" spans="1:5" hidden="1" x14ac:dyDescent="0.3">
      <c r="A647" t="s">
        <v>148</v>
      </c>
      <c r="B647">
        <v>42027</v>
      </c>
      <c r="C647">
        <v>40</v>
      </c>
      <c r="D647">
        <v>0</v>
      </c>
      <c r="E647" t="str">
        <f t="shared" si="10"/>
        <v/>
      </c>
    </row>
    <row r="648" spans="1:5" hidden="1" x14ac:dyDescent="0.3">
      <c r="A648" t="s">
        <v>148</v>
      </c>
      <c r="B648">
        <v>42034</v>
      </c>
      <c r="C648">
        <v>40</v>
      </c>
      <c r="D648">
        <v>0</v>
      </c>
      <c r="E648" t="str">
        <f t="shared" si="10"/>
        <v/>
      </c>
    </row>
    <row r="649" spans="1:5" hidden="1" x14ac:dyDescent="0.3">
      <c r="A649" t="s">
        <v>148</v>
      </c>
      <c r="B649">
        <v>42041</v>
      </c>
      <c r="C649">
        <v>40</v>
      </c>
      <c r="D649">
        <v>0</v>
      </c>
      <c r="E649" t="str">
        <f t="shared" si="10"/>
        <v/>
      </c>
    </row>
    <row r="650" spans="1:5" hidden="1" x14ac:dyDescent="0.3">
      <c r="A650" t="s">
        <v>148</v>
      </c>
      <c r="B650">
        <v>42048</v>
      </c>
      <c r="C650">
        <v>40</v>
      </c>
      <c r="D650">
        <v>0</v>
      </c>
      <c r="E650" t="str">
        <f t="shared" si="10"/>
        <v/>
      </c>
    </row>
    <row r="651" spans="1:5" hidden="1" x14ac:dyDescent="0.3">
      <c r="A651" t="s">
        <v>148</v>
      </c>
      <c r="B651">
        <v>42055</v>
      </c>
      <c r="C651">
        <v>40</v>
      </c>
      <c r="D651">
        <v>0</v>
      </c>
      <c r="E651" t="str">
        <f t="shared" si="10"/>
        <v/>
      </c>
    </row>
    <row r="652" spans="1:5" hidden="1" x14ac:dyDescent="0.3">
      <c r="A652" t="s">
        <v>148</v>
      </c>
      <c r="B652">
        <v>42062</v>
      </c>
      <c r="C652">
        <v>40</v>
      </c>
      <c r="D652">
        <v>0</v>
      </c>
      <c r="E652" t="str">
        <f t="shared" si="10"/>
        <v/>
      </c>
    </row>
    <row r="653" spans="1:5" hidden="1" x14ac:dyDescent="0.3">
      <c r="A653" t="s">
        <v>148</v>
      </c>
      <c r="B653">
        <v>42069</v>
      </c>
      <c r="C653">
        <v>40</v>
      </c>
      <c r="D653">
        <v>0</v>
      </c>
      <c r="E653" t="str">
        <f t="shared" si="10"/>
        <v/>
      </c>
    </row>
    <row r="654" spans="1:5" hidden="1" x14ac:dyDescent="0.3">
      <c r="A654" t="s">
        <v>148</v>
      </c>
      <c r="B654">
        <v>42076</v>
      </c>
      <c r="C654">
        <v>40</v>
      </c>
      <c r="D654">
        <v>0</v>
      </c>
      <c r="E654" t="str">
        <f t="shared" si="10"/>
        <v/>
      </c>
    </row>
    <row r="655" spans="1:5" hidden="1" x14ac:dyDescent="0.3">
      <c r="A655" t="s">
        <v>148</v>
      </c>
      <c r="B655">
        <v>42083</v>
      </c>
      <c r="C655">
        <v>40</v>
      </c>
      <c r="D655">
        <v>0</v>
      </c>
      <c r="E655" t="str">
        <f t="shared" si="10"/>
        <v/>
      </c>
    </row>
    <row r="656" spans="1:5" hidden="1" x14ac:dyDescent="0.3">
      <c r="A656" t="s">
        <v>148</v>
      </c>
      <c r="B656">
        <v>42090</v>
      </c>
      <c r="C656">
        <v>40</v>
      </c>
      <c r="D656">
        <v>0</v>
      </c>
      <c r="E656" t="str">
        <f t="shared" si="10"/>
        <v/>
      </c>
    </row>
    <row r="657" spans="1:5" hidden="1" x14ac:dyDescent="0.3">
      <c r="A657" t="s">
        <v>148</v>
      </c>
      <c r="B657">
        <v>42097</v>
      </c>
      <c r="C657">
        <v>40</v>
      </c>
      <c r="D657">
        <v>0</v>
      </c>
      <c r="E657" t="str">
        <f t="shared" si="10"/>
        <v/>
      </c>
    </row>
    <row r="658" spans="1:5" hidden="1" x14ac:dyDescent="0.3">
      <c r="A658" t="s">
        <v>148</v>
      </c>
      <c r="B658">
        <v>42104</v>
      </c>
      <c r="C658">
        <v>40</v>
      </c>
      <c r="D658">
        <v>0</v>
      </c>
      <c r="E658" t="str">
        <f t="shared" si="10"/>
        <v/>
      </c>
    </row>
    <row r="659" spans="1:5" hidden="1" x14ac:dyDescent="0.3">
      <c r="A659" t="s">
        <v>148</v>
      </c>
      <c r="B659">
        <v>42111</v>
      </c>
      <c r="C659">
        <v>40</v>
      </c>
      <c r="D659">
        <v>0</v>
      </c>
      <c r="E659" t="str">
        <f t="shared" si="10"/>
        <v/>
      </c>
    </row>
    <row r="660" spans="1:5" hidden="1" x14ac:dyDescent="0.3">
      <c r="A660" t="s">
        <v>148</v>
      </c>
      <c r="B660">
        <v>42118</v>
      </c>
      <c r="C660">
        <v>40</v>
      </c>
      <c r="D660">
        <v>0</v>
      </c>
      <c r="E660" t="str">
        <f t="shared" si="10"/>
        <v/>
      </c>
    </row>
    <row r="661" spans="1:5" hidden="1" x14ac:dyDescent="0.3">
      <c r="A661" t="s">
        <v>148</v>
      </c>
      <c r="B661">
        <v>42125</v>
      </c>
      <c r="C661">
        <v>40</v>
      </c>
      <c r="D661">
        <v>0</v>
      </c>
      <c r="E661" t="str">
        <f t="shared" si="10"/>
        <v/>
      </c>
    </row>
    <row r="662" spans="1:5" hidden="1" x14ac:dyDescent="0.3">
      <c r="A662" t="s">
        <v>148</v>
      </c>
      <c r="B662">
        <v>42132</v>
      </c>
      <c r="C662">
        <v>40</v>
      </c>
      <c r="D662">
        <v>0</v>
      </c>
      <c r="E662" t="str">
        <f t="shared" si="10"/>
        <v/>
      </c>
    </row>
    <row r="663" spans="1:5" hidden="1" x14ac:dyDescent="0.3">
      <c r="A663" t="s">
        <v>148</v>
      </c>
      <c r="B663">
        <v>42139</v>
      </c>
      <c r="C663">
        <v>40</v>
      </c>
      <c r="D663">
        <v>0</v>
      </c>
      <c r="E663" t="str">
        <f t="shared" si="10"/>
        <v/>
      </c>
    </row>
    <row r="664" spans="1:5" hidden="1" x14ac:dyDescent="0.3">
      <c r="A664" t="s">
        <v>148</v>
      </c>
      <c r="B664">
        <v>42146</v>
      </c>
      <c r="C664">
        <v>40</v>
      </c>
      <c r="D664">
        <v>0</v>
      </c>
      <c r="E664" t="str">
        <f t="shared" si="10"/>
        <v/>
      </c>
    </row>
    <row r="665" spans="1:5" hidden="1" x14ac:dyDescent="0.3">
      <c r="A665" t="s">
        <v>148</v>
      </c>
      <c r="B665">
        <v>42153</v>
      </c>
      <c r="C665">
        <v>40</v>
      </c>
      <c r="D665">
        <v>0</v>
      </c>
      <c r="E665" t="str">
        <f t="shared" si="10"/>
        <v/>
      </c>
    </row>
    <row r="666" spans="1:5" hidden="1" x14ac:dyDescent="0.3">
      <c r="A666" t="s">
        <v>148</v>
      </c>
      <c r="B666">
        <v>42160</v>
      </c>
      <c r="C666">
        <v>40</v>
      </c>
      <c r="D666">
        <v>0</v>
      </c>
      <c r="E666" t="str">
        <f t="shared" si="10"/>
        <v/>
      </c>
    </row>
    <row r="667" spans="1:5" hidden="1" x14ac:dyDescent="0.3">
      <c r="A667" t="s">
        <v>148</v>
      </c>
      <c r="B667">
        <v>42167</v>
      </c>
      <c r="C667">
        <v>40</v>
      </c>
      <c r="D667">
        <v>0</v>
      </c>
      <c r="E667" t="str">
        <f t="shared" si="10"/>
        <v/>
      </c>
    </row>
    <row r="668" spans="1:5" hidden="1" x14ac:dyDescent="0.3">
      <c r="A668" t="s">
        <v>148</v>
      </c>
      <c r="B668">
        <v>42174</v>
      </c>
      <c r="C668">
        <v>40</v>
      </c>
      <c r="D668">
        <v>0</v>
      </c>
      <c r="E668" t="str">
        <f t="shared" si="10"/>
        <v/>
      </c>
    </row>
    <row r="669" spans="1:5" hidden="1" x14ac:dyDescent="0.3">
      <c r="A669" t="s">
        <v>148</v>
      </c>
      <c r="B669">
        <v>42181</v>
      </c>
      <c r="C669">
        <v>40</v>
      </c>
      <c r="D669">
        <v>0</v>
      </c>
      <c r="E669" t="str">
        <f t="shared" si="10"/>
        <v/>
      </c>
    </row>
    <row r="670" spans="1:5" hidden="1" x14ac:dyDescent="0.3">
      <c r="A670" t="s">
        <v>149</v>
      </c>
      <c r="B670">
        <v>42006</v>
      </c>
      <c r="C670">
        <v>0</v>
      </c>
      <c r="D670">
        <v>0</v>
      </c>
      <c r="E670" t="str">
        <f t="shared" si="10"/>
        <v/>
      </c>
    </row>
    <row r="671" spans="1:5" hidden="1" x14ac:dyDescent="0.3">
      <c r="A671" t="s">
        <v>149</v>
      </c>
      <c r="B671">
        <v>42013</v>
      </c>
      <c r="C671">
        <v>5</v>
      </c>
      <c r="D671">
        <v>0</v>
      </c>
      <c r="E671" t="str">
        <f t="shared" si="10"/>
        <v/>
      </c>
    </row>
    <row r="672" spans="1:5" hidden="1" x14ac:dyDescent="0.3">
      <c r="A672" t="s">
        <v>149</v>
      </c>
      <c r="B672">
        <v>42020</v>
      </c>
      <c r="C672">
        <v>7</v>
      </c>
      <c r="D672">
        <v>0</v>
      </c>
      <c r="E672" t="str">
        <f t="shared" si="10"/>
        <v/>
      </c>
    </row>
    <row r="673" spans="1:5" hidden="1" x14ac:dyDescent="0.3">
      <c r="A673" t="s">
        <v>149</v>
      </c>
      <c r="B673">
        <v>42027</v>
      </c>
      <c r="C673">
        <v>55</v>
      </c>
      <c r="D673">
        <v>0</v>
      </c>
      <c r="E673" t="str">
        <f t="shared" si="10"/>
        <v/>
      </c>
    </row>
    <row r="674" spans="1:5" hidden="1" x14ac:dyDescent="0.3">
      <c r="A674" t="s">
        <v>149</v>
      </c>
      <c r="B674">
        <v>42034</v>
      </c>
      <c r="C674">
        <v>91</v>
      </c>
      <c r="D674">
        <v>0</v>
      </c>
      <c r="E674" t="str">
        <f t="shared" si="10"/>
        <v/>
      </c>
    </row>
    <row r="675" spans="1:5" hidden="1" x14ac:dyDescent="0.3">
      <c r="A675" t="s">
        <v>149</v>
      </c>
      <c r="B675">
        <v>42041</v>
      </c>
      <c r="C675">
        <v>5</v>
      </c>
      <c r="D675">
        <v>0</v>
      </c>
      <c r="E675" t="str">
        <f t="shared" si="10"/>
        <v/>
      </c>
    </row>
    <row r="676" spans="1:5" hidden="1" x14ac:dyDescent="0.3">
      <c r="A676" t="s">
        <v>149</v>
      </c>
      <c r="B676">
        <v>42048</v>
      </c>
      <c r="C676">
        <v>75</v>
      </c>
      <c r="D676">
        <v>0</v>
      </c>
      <c r="E676" t="str">
        <f t="shared" si="10"/>
        <v/>
      </c>
    </row>
    <row r="677" spans="1:5" hidden="1" x14ac:dyDescent="0.3">
      <c r="A677" t="s">
        <v>149</v>
      </c>
      <c r="B677">
        <v>42055</v>
      </c>
      <c r="C677">
        <v>8</v>
      </c>
      <c r="D677">
        <v>0</v>
      </c>
      <c r="E677" t="str">
        <f t="shared" si="10"/>
        <v/>
      </c>
    </row>
    <row r="678" spans="1:5" hidden="1" x14ac:dyDescent="0.3">
      <c r="A678" t="s">
        <v>149</v>
      </c>
      <c r="B678">
        <v>42062</v>
      </c>
      <c r="C678">
        <v>55</v>
      </c>
      <c r="D678">
        <v>0</v>
      </c>
      <c r="E678" t="str">
        <f t="shared" si="10"/>
        <v/>
      </c>
    </row>
    <row r="679" spans="1:5" hidden="1" x14ac:dyDescent="0.3">
      <c r="A679" t="s">
        <v>149</v>
      </c>
      <c r="B679">
        <v>42069</v>
      </c>
      <c r="C679">
        <v>24</v>
      </c>
      <c r="D679">
        <v>0</v>
      </c>
      <c r="E679" t="str">
        <f t="shared" si="10"/>
        <v/>
      </c>
    </row>
    <row r="680" spans="1:5" hidden="1" x14ac:dyDescent="0.3">
      <c r="A680" t="s">
        <v>149</v>
      </c>
      <c r="B680">
        <v>42076</v>
      </c>
      <c r="C680">
        <v>35</v>
      </c>
      <c r="D680">
        <v>0</v>
      </c>
      <c r="E680" t="str">
        <f t="shared" si="10"/>
        <v/>
      </c>
    </row>
    <row r="681" spans="1:5" hidden="1" x14ac:dyDescent="0.3">
      <c r="A681" t="s">
        <v>149</v>
      </c>
      <c r="B681">
        <v>42083</v>
      </c>
      <c r="C681">
        <v>8</v>
      </c>
      <c r="D681">
        <v>0</v>
      </c>
      <c r="E681" t="str">
        <f t="shared" si="10"/>
        <v/>
      </c>
    </row>
    <row r="682" spans="1:5" hidden="1" x14ac:dyDescent="0.3">
      <c r="A682" t="s">
        <v>149</v>
      </c>
      <c r="B682">
        <v>42090</v>
      </c>
      <c r="C682">
        <v>80</v>
      </c>
      <c r="D682">
        <v>0</v>
      </c>
      <c r="E682" t="str">
        <f t="shared" si="10"/>
        <v/>
      </c>
    </row>
    <row r="683" spans="1:5" hidden="1" x14ac:dyDescent="0.3">
      <c r="A683" t="s">
        <v>149</v>
      </c>
      <c r="B683">
        <v>42097</v>
      </c>
      <c r="C683">
        <v>3</v>
      </c>
      <c r="D683">
        <v>0</v>
      </c>
      <c r="E683" t="str">
        <f t="shared" si="10"/>
        <v/>
      </c>
    </row>
    <row r="684" spans="1:5" hidden="1" x14ac:dyDescent="0.3">
      <c r="A684" t="s">
        <v>149</v>
      </c>
      <c r="B684">
        <v>42104</v>
      </c>
      <c r="C684">
        <v>7</v>
      </c>
      <c r="D684">
        <v>0</v>
      </c>
      <c r="E684" t="str">
        <f t="shared" si="10"/>
        <v/>
      </c>
    </row>
    <row r="685" spans="1:5" hidden="1" x14ac:dyDescent="0.3">
      <c r="A685" t="s">
        <v>149</v>
      </c>
      <c r="B685">
        <v>42111</v>
      </c>
      <c r="C685">
        <v>8</v>
      </c>
      <c r="D685">
        <v>0</v>
      </c>
      <c r="E685" t="str">
        <f t="shared" si="10"/>
        <v/>
      </c>
    </row>
    <row r="686" spans="1:5" hidden="1" x14ac:dyDescent="0.3">
      <c r="A686" t="s">
        <v>149</v>
      </c>
      <c r="B686">
        <v>42118</v>
      </c>
      <c r="C686">
        <v>55</v>
      </c>
      <c r="D686">
        <v>0</v>
      </c>
      <c r="E686" t="str">
        <f t="shared" si="10"/>
        <v/>
      </c>
    </row>
    <row r="687" spans="1:5" hidden="1" x14ac:dyDescent="0.3">
      <c r="A687" t="s">
        <v>149</v>
      </c>
      <c r="B687">
        <v>42125</v>
      </c>
      <c r="C687">
        <v>75</v>
      </c>
      <c r="D687">
        <v>0</v>
      </c>
      <c r="E687" t="str">
        <f t="shared" si="10"/>
        <v/>
      </c>
    </row>
    <row r="688" spans="1:5" hidden="1" x14ac:dyDescent="0.3">
      <c r="A688" t="s">
        <v>149</v>
      </c>
      <c r="B688">
        <v>42132</v>
      </c>
      <c r="C688">
        <v>55</v>
      </c>
      <c r="D688">
        <v>0</v>
      </c>
      <c r="E688" t="str">
        <f t="shared" si="10"/>
        <v/>
      </c>
    </row>
    <row r="689" spans="1:5" hidden="1" x14ac:dyDescent="0.3">
      <c r="A689" t="s">
        <v>149</v>
      </c>
      <c r="B689">
        <v>42139</v>
      </c>
      <c r="C689">
        <v>90</v>
      </c>
      <c r="D689">
        <v>0</v>
      </c>
      <c r="E689" t="str">
        <f t="shared" si="10"/>
        <v/>
      </c>
    </row>
    <row r="690" spans="1:5" hidden="1" x14ac:dyDescent="0.3">
      <c r="A690" t="s">
        <v>149</v>
      </c>
      <c r="B690">
        <v>42146</v>
      </c>
      <c r="C690">
        <v>45</v>
      </c>
      <c r="D690">
        <v>0</v>
      </c>
      <c r="E690" t="str">
        <f t="shared" si="10"/>
        <v/>
      </c>
    </row>
    <row r="691" spans="1:5" hidden="1" x14ac:dyDescent="0.3">
      <c r="A691" t="s">
        <v>149</v>
      </c>
      <c r="B691">
        <v>42153</v>
      </c>
      <c r="C691">
        <v>4</v>
      </c>
      <c r="D691">
        <v>0</v>
      </c>
      <c r="E691" t="str">
        <f t="shared" si="10"/>
        <v/>
      </c>
    </row>
    <row r="692" spans="1:5" hidden="1" x14ac:dyDescent="0.3">
      <c r="A692" t="s">
        <v>149</v>
      </c>
      <c r="B692">
        <v>42160</v>
      </c>
      <c r="C692">
        <v>0</v>
      </c>
      <c r="D692">
        <v>0</v>
      </c>
      <c r="E692" t="str">
        <f t="shared" si="10"/>
        <v/>
      </c>
    </row>
    <row r="693" spans="1:5" hidden="1" x14ac:dyDescent="0.3">
      <c r="A693" t="s">
        <v>149</v>
      </c>
      <c r="B693">
        <v>42167</v>
      </c>
      <c r="C693">
        <v>5</v>
      </c>
      <c r="D693">
        <v>0</v>
      </c>
      <c r="E693" t="str">
        <f t="shared" si="10"/>
        <v/>
      </c>
    </row>
    <row r="694" spans="1:5" hidden="1" x14ac:dyDescent="0.3">
      <c r="A694" t="s">
        <v>149</v>
      </c>
      <c r="B694">
        <v>42174</v>
      </c>
      <c r="C694">
        <v>21</v>
      </c>
      <c r="D694">
        <v>0</v>
      </c>
      <c r="E694" t="str">
        <f t="shared" si="10"/>
        <v/>
      </c>
    </row>
    <row r="695" spans="1:5" hidden="1" x14ac:dyDescent="0.3">
      <c r="A695" t="s">
        <v>149</v>
      </c>
      <c r="B695">
        <v>42181</v>
      </c>
      <c r="C695">
        <v>3</v>
      </c>
      <c r="D695">
        <v>0</v>
      </c>
      <c r="E695" t="str">
        <f t="shared" si="10"/>
        <v/>
      </c>
    </row>
    <row r="696" spans="1:5" hidden="1" x14ac:dyDescent="0.3">
      <c r="A696" t="s">
        <v>214</v>
      </c>
      <c r="B696">
        <v>42181</v>
      </c>
      <c r="C696">
        <v>40</v>
      </c>
      <c r="D696">
        <v>0</v>
      </c>
      <c r="E696" t="str">
        <f t="shared" si="10"/>
        <v/>
      </c>
    </row>
    <row r="697" spans="1:5" hidden="1" x14ac:dyDescent="0.3">
      <c r="A697" t="s">
        <v>150</v>
      </c>
      <c r="B697">
        <v>42006</v>
      </c>
      <c r="C697">
        <v>3</v>
      </c>
      <c r="D697">
        <v>0</v>
      </c>
      <c r="E697" t="str">
        <f t="shared" si="10"/>
        <v/>
      </c>
    </row>
    <row r="698" spans="1:5" hidden="1" x14ac:dyDescent="0.3">
      <c r="A698" t="s">
        <v>150</v>
      </c>
      <c r="B698">
        <v>42013</v>
      </c>
      <c r="C698">
        <v>0</v>
      </c>
      <c r="D698">
        <v>0</v>
      </c>
      <c r="E698" t="str">
        <f t="shared" si="10"/>
        <v/>
      </c>
    </row>
    <row r="699" spans="1:5" hidden="1" x14ac:dyDescent="0.3">
      <c r="A699" t="s">
        <v>150</v>
      </c>
      <c r="B699">
        <v>42027</v>
      </c>
      <c r="C699">
        <v>4</v>
      </c>
      <c r="D699">
        <v>0</v>
      </c>
      <c r="E699" t="str">
        <f t="shared" si="10"/>
        <v/>
      </c>
    </row>
    <row r="700" spans="1:5" hidden="1" x14ac:dyDescent="0.3">
      <c r="A700" t="s">
        <v>150</v>
      </c>
      <c r="B700">
        <v>42034</v>
      </c>
      <c r="C700">
        <v>2</v>
      </c>
      <c r="D700">
        <v>0</v>
      </c>
      <c r="E700" t="str">
        <f t="shared" si="10"/>
        <v/>
      </c>
    </row>
    <row r="701" spans="1:5" hidden="1" x14ac:dyDescent="0.3">
      <c r="A701" t="s">
        <v>150</v>
      </c>
      <c r="B701">
        <v>42041</v>
      </c>
      <c r="C701">
        <v>3</v>
      </c>
      <c r="D701">
        <v>0</v>
      </c>
      <c r="E701" t="str">
        <f t="shared" si="10"/>
        <v/>
      </c>
    </row>
    <row r="702" spans="1:5" hidden="1" x14ac:dyDescent="0.3">
      <c r="A702" t="s">
        <v>150</v>
      </c>
      <c r="B702">
        <v>42048</v>
      </c>
      <c r="C702">
        <v>2</v>
      </c>
      <c r="D702">
        <v>0</v>
      </c>
      <c r="E702" t="str">
        <f t="shared" si="10"/>
        <v/>
      </c>
    </row>
    <row r="703" spans="1:5" hidden="1" x14ac:dyDescent="0.3">
      <c r="A703" t="s">
        <v>150</v>
      </c>
      <c r="B703">
        <v>42055</v>
      </c>
      <c r="C703">
        <v>3</v>
      </c>
      <c r="D703">
        <v>0</v>
      </c>
      <c r="E703" t="str">
        <f t="shared" si="10"/>
        <v/>
      </c>
    </row>
    <row r="704" spans="1:5" hidden="1" x14ac:dyDescent="0.3">
      <c r="A704" t="s">
        <v>150</v>
      </c>
      <c r="B704">
        <v>42062</v>
      </c>
      <c r="C704">
        <v>0</v>
      </c>
      <c r="D704">
        <v>0</v>
      </c>
      <c r="E704" t="str">
        <f t="shared" si="10"/>
        <v/>
      </c>
    </row>
    <row r="705" spans="1:5" hidden="1" x14ac:dyDescent="0.3">
      <c r="A705" t="s">
        <v>150</v>
      </c>
      <c r="B705">
        <v>42069</v>
      </c>
      <c r="C705">
        <v>15</v>
      </c>
      <c r="D705">
        <v>0</v>
      </c>
      <c r="E705" t="str">
        <f t="shared" si="10"/>
        <v/>
      </c>
    </row>
    <row r="706" spans="1:5" hidden="1" x14ac:dyDescent="0.3">
      <c r="A706" t="s">
        <v>150</v>
      </c>
      <c r="B706">
        <v>42076</v>
      </c>
      <c r="C706">
        <v>3</v>
      </c>
      <c r="D706">
        <v>0</v>
      </c>
      <c r="E706" t="str">
        <f t="shared" si="10"/>
        <v/>
      </c>
    </row>
    <row r="707" spans="1:5" hidden="1" x14ac:dyDescent="0.3">
      <c r="A707" t="s">
        <v>150</v>
      </c>
      <c r="B707">
        <v>42083</v>
      </c>
      <c r="C707">
        <v>2</v>
      </c>
      <c r="D707">
        <v>0</v>
      </c>
      <c r="E707" t="str">
        <f t="shared" si="10"/>
        <v/>
      </c>
    </row>
    <row r="708" spans="1:5" hidden="1" x14ac:dyDescent="0.3">
      <c r="A708" t="s">
        <v>150</v>
      </c>
      <c r="B708">
        <v>42090</v>
      </c>
      <c r="C708">
        <v>2</v>
      </c>
      <c r="D708">
        <v>0</v>
      </c>
      <c r="E708" t="str">
        <f t="shared" si="10"/>
        <v/>
      </c>
    </row>
    <row r="709" spans="1:5" hidden="1" x14ac:dyDescent="0.3">
      <c r="A709" t="s">
        <v>150</v>
      </c>
      <c r="B709">
        <v>42097</v>
      </c>
      <c r="C709">
        <v>2</v>
      </c>
      <c r="D709">
        <v>0</v>
      </c>
      <c r="E709" t="str">
        <f t="shared" si="10"/>
        <v/>
      </c>
    </row>
    <row r="710" spans="1:5" hidden="1" x14ac:dyDescent="0.3">
      <c r="A710" t="s">
        <v>150</v>
      </c>
      <c r="B710">
        <v>42104</v>
      </c>
      <c r="C710">
        <v>10</v>
      </c>
      <c r="D710">
        <v>0</v>
      </c>
      <c r="E710" t="str">
        <f t="shared" ref="E710:E773" si="11">IF(AND($C710&lt;40,$D710&gt;0),"Keep","")</f>
        <v/>
      </c>
    </row>
    <row r="711" spans="1:5" hidden="1" x14ac:dyDescent="0.3">
      <c r="A711" t="s">
        <v>150</v>
      </c>
      <c r="B711">
        <v>42111</v>
      </c>
      <c r="C711">
        <v>3</v>
      </c>
      <c r="D711">
        <v>0</v>
      </c>
      <c r="E711" t="str">
        <f t="shared" si="11"/>
        <v/>
      </c>
    </row>
    <row r="712" spans="1:5" hidden="1" x14ac:dyDescent="0.3">
      <c r="A712" t="s">
        <v>150</v>
      </c>
      <c r="B712">
        <v>42118</v>
      </c>
      <c r="C712">
        <v>2</v>
      </c>
      <c r="D712">
        <v>0</v>
      </c>
      <c r="E712" t="str">
        <f t="shared" si="11"/>
        <v/>
      </c>
    </row>
    <row r="713" spans="1:5" hidden="1" x14ac:dyDescent="0.3">
      <c r="A713" t="s">
        <v>150</v>
      </c>
      <c r="B713">
        <v>42125</v>
      </c>
      <c r="C713">
        <v>2</v>
      </c>
      <c r="D713">
        <v>0</v>
      </c>
      <c r="E713" t="str">
        <f t="shared" si="11"/>
        <v/>
      </c>
    </row>
    <row r="714" spans="1:5" hidden="1" x14ac:dyDescent="0.3">
      <c r="A714" t="s">
        <v>150</v>
      </c>
      <c r="B714">
        <v>42132</v>
      </c>
      <c r="C714">
        <v>2</v>
      </c>
      <c r="D714">
        <v>0</v>
      </c>
      <c r="E714" t="str">
        <f t="shared" si="11"/>
        <v/>
      </c>
    </row>
    <row r="715" spans="1:5" hidden="1" x14ac:dyDescent="0.3">
      <c r="A715" t="s">
        <v>150</v>
      </c>
      <c r="B715">
        <v>42139</v>
      </c>
      <c r="C715">
        <v>0</v>
      </c>
      <c r="D715">
        <v>0</v>
      </c>
      <c r="E715" t="str">
        <f t="shared" si="11"/>
        <v/>
      </c>
    </row>
    <row r="716" spans="1:5" hidden="1" x14ac:dyDescent="0.3">
      <c r="A716" t="s">
        <v>150</v>
      </c>
      <c r="B716">
        <v>42146</v>
      </c>
      <c r="C716">
        <v>3</v>
      </c>
      <c r="D716">
        <v>0</v>
      </c>
      <c r="E716" t="str">
        <f t="shared" si="11"/>
        <v/>
      </c>
    </row>
    <row r="717" spans="1:5" hidden="1" x14ac:dyDescent="0.3">
      <c r="A717" t="s">
        <v>150</v>
      </c>
      <c r="B717">
        <v>42153</v>
      </c>
      <c r="C717">
        <v>3</v>
      </c>
      <c r="D717">
        <v>0</v>
      </c>
      <c r="E717" t="str">
        <f t="shared" si="11"/>
        <v/>
      </c>
    </row>
    <row r="718" spans="1:5" hidden="1" x14ac:dyDescent="0.3">
      <c r="A718" t="s">
        <v>150</v>
      </c>
      <c r="B718">
        <v>42160</v>
      </c>
      <c r="C718">
        <v>2</v>
      </c>
      <c r="D718">
        <v>0</v>
      </c>
      <c r="E718" t="str">
        <f t="shared" si="11"/>
        <v/>
      </c>
    </row>
    <row r="719" spans="1:5" hidden="1" x14ac:dyDescent="0.3">
      <c r="A719" t="s">
        <v>150</v>
      </c>
      <c r="B719">
        <v>42167</v>
      </c>
      <c r="C719">
        <v>0</v>
      </c>
      <c r="D719">
        <v>0</v>
      </c>
      <c r="E719" t="str">
        <f t="shared" si="11"/>
        <v/>
      </c>
    </row>
    <row r="720" spans="1:5" hidden="1" x14ac:dyDescent="0.3">
      <c r="A720" t="s">
        <v>150</v>
      </c>
      <c r="B720">
        <v>42174</v>
      </c>
      <c r="C720">
        <v>2</v>
      </c>
      <c r="D720">
        <v>0</v>
      </c>
      <c r="E720" t="str">
        <f t="shared" si="11"/>
        <v/>
      </c>
    </row>
    <row r="721" spans="1:5" hidden="1" x14ac:dyDescent="0.3">
      <c r="A721" t="s">
        <v>150</v>
      </c>
      <c r="B721">
        <v>42181</v>
      </c>
      <c r="C721">
        <v>2</v>
      </c>
      <c r="D721">
        <v>0</v>
      </c>
      <c r="E721" t="str">
        <f t="shared" si="11"/>
        <v/>
      </c>
    </row>
    <row r="722" spans="1:5" hidden="1" x14ac:dyDescent="0.3">
      <c r="A722" t="s">
        <v>151</v>
      </c>
      <c r="B722">
        <v>42006</v>
      </c>
      <c r="C722">
        <v>15</v>
      </c>
      <c r="D722">
        <v>0</v>
      </c>
      <c r="E722" t="str">
        <f t="shared" si="11"/>
        <v/>
      </c>
    </row>
    <row r="723" spans="1:5" hidden="1" x14ac:dyDescent="0.3">
      <c r="A723" t="s">
        <v>151</v>
      </c>
      <c r="B723">
        <v>42013</v>
      </c>
      <c r="C723">
        <v>32</v>
      </c>
      <c r="D723">
        <v>0</v>
      </c>
      <c r="E723" t="str">
        <f t="shared" si="11"/>
        <v/>
      </c>
    </row>
    <row r="724" spans="1:5" hidden="1" x14ac:dyDescent="0.3">
      <c r="A724" t="s">
        <v>151</v>
      </c>
      <c r="B724">
        <v>42020</v>
      </c>
      <c r="C724">
        <v>40</v>
      </c>
      <c r="D724">
        <v>0</v>
      </c>
      <c r="E724" t="str">
        <f t="shared" si="11"/>
        <v/>
      </c>
    </row>
    <row r="725" spans="1:5" hidden="1" x14ac:dyDescent="0.3">
      <c r="A725" t="s">
        <v>151</v>
      </c>
      <c r="B725">
        <v>42027</v>
      </c>
      <c r="C725">
        <v>40</v>
      </c>
      <c r="D725">
        <v>0</v>
      </c>
      <c r="E725" t="str">
        <f t="shared" si="11"/>
        <v/>
      </c>
    </row>
    <row r="726" spans="1:5" hidden="1" x14ac:dyDescent="0.3">
      <c r="A726" t="s">
        <v>151</v>
      </c>
      <c r="B726">
        <v>42034</v>
      </c>
      <c r="C726">
        <v>40</v>
      </c>
      <c r="D726">
        <v>0</v>
      </c>
      <c r="E726" t="str">
        <f t="shared" si="11"/>
        <v/>
      </c>
    </row>
    <row r="727" spans="1:5" hidden="1" x14ac:dyDescent="0.3">
      <c r="A727" t="s">
        <v>151</v>
      </c>
      <c r="B727">
        <v>42041</v>
      </c>
      <c r="C727">
        <v>40</v>
      </c>
      <c r="D727">
        <v>0</v>
      </c>
      <c r="E727" t="str">
        <f t="shared" si="11"/>
        <v/>
      </c>
    </row>
    <row r="728" spans="1:5" hidden="1" x14ac:dyDescent="0.3">
      <c r="A728" t="s">
        <v>151</v>
      </c>
      <c r="B728">
        <v>42048</v>
      </c>
      <c r="C728">
        <v>40</v>
      </c>
      <c r="D728">
        <v>0</v>
      </c>
      <c r="E728" t="str">
        <f t="shared" si="11"/>
        <v/>
      </c>
    </row>
    <row r="729" spans="1:5" hidden="1" x14ac:dyDescent="0.3">
      <c r="A729" t="s">
        <v>151</v>
      </c>
      <c r="B729">
        <v>42055</v>
      </c>
      <c r="C729">
        <v>40</v>
      </c>
      <c r="D729">
        <v>0</v>
      </c>
      <c r="E729" t="str">
        <f t="shared" si="11"/>
        <v/>
      </c>
    </row>
    <row r="730" spans="1:5" hidden="1" x14ac:dyDescent="0.3">
      <c r="A730" t="s">
        <v>151</v>
      </c>
      <c r="B730">
        <v>42062</v>
      </c>
      <c r="C730">
        <v>35</v>
      </c>
      <c r="D730">
        <v>0</v>
      </c>
      <c r="E730" t="str">
        <f t="shared" si="11"/>
        <v/>
      </c>
    </row>
    <row r="731" spans="1:5" hidden="1" x14ac:dyDescent="0.3">
      <c r="A731" t="s">
        <v>151</v>
      </c>
      <c r="B731">
        <v>42069</v>
      </c>
      <c r="C731">
        <v>40</v>
      </c>
      <c r="D731">
        <v>0</v>
      </c>
      <c r="E731" t="str">
        <f t="shared" si="11"/>
        <v/>
      </c>
    </row>
    <row r="732" spans="1:5" hidden="1" x14ac:dyDescent="0.3">
      <c r="A732" t="s">
        <v>151</v>
      </c>
      <c r="B732">
        <v>42076</v>
      </c>
      <c r="C732">
        <v>36</v>
      </c>
      <c r="D732">
        <v>0</v>
      </c>
      <c r="E732" t="str">
        <f t="shared" si="11"/>
        <v/>
      </c>
    </row>
    <row r="733" spans="1:5" hidden="1" x14ac:dyDescent="0.3">
      <c r="A733" t="s">
        <v>151</v>
      </c>
      <c r="B733">
        <v>42083</v>
      </c>
      <c r="C733">
        <v>32</v>
      </c>
      <c r="D733">
        <v>0</v>
      </c>
      <c r="E733" t="str">
        <f t="shared" si="11"/>
        <v/>
      </c>
    </row>
    <row r="734" spans="1:5" hidden="1" x14ac:dyDescent="0.3">
      <c r="A734" t="s">
        <v>151</v>
      </c>
      <c r="B734">
        <v>42086</v>
      </c>
      <c r="C734">
        <v>0</v>
      </c>
      <c r="D734">
        <v>0</v>
      </c>
      <c r="E734" t="str">
        <f t="shared" si="11"/>
        <v/>
      </c>
    </row>
    <row r="735" spans="1:5" hidden="1" x14ac:dyDescent="0.3">
      <c r="A735" t="s">
        <v>151</v>
      </c>
      <c r="B735">
        <v>42090</v>
      </c>
      <c r="C735">
        <v>40</v>
      </c>
      <c r="D735">
        <v>0</v>
      </c>
      <c r="E735" t="str">
        <f t="shared" si="11"/>
        <v/>
      </c>
    </row>
    <row r="736" spans="1:5" hidden="1" x14ac:dyDescent="0.3">
      <c r="A736" t="s">
        <v>151</v>
      </c>
      <c r="B736">
        <v>42097</v>
      </c>
      <c r="C736">
        <v>40</v>
      </c>
      <c r="D736">
        <v>0</v>
      </c>
      <c r="E736" t="str">
        <f t="shared" si="11"/>
        <v/>
      </c>
    </row>
    <row r="737" spans="1:5" hidden="1" x14ac:dyDescent="0.3">
      <c r="A737" t="s">
        <v>151</v>
      </c>
      <c r="B737">
        <v>42104</v>
      </c>
      <c r="C737">
        <v>40</v>
      </c>
      <c r="D737">
        <v>0</v>
      </c>
      <c r="E737" t="str">
        <f t="shared" si="11"/>
        <v/>
      </c>
    </row>
    <row r="738" spans="1:5" hidden="1" x14ac:dyDescent="0.3">
      <c r="A738" t="s">
        <v>151</v>
      </c>
      <c r="B738">
        <v>42111</v>
      </c>
      <c r="C738">
        <v>40</v>
      </c>
      <c r="D738">
        <v>0</v>
      </c>
      <c r="E738" t="str">
        <f t="shared" si="11"/>
        <v/>
      </c>
    </row>
    <row r="739" spans="1:5" hidden="1" x14ac:dyDescent="0.3">
      <c r="A739" t="s">
        <v>151</v>
      </c>
      <c r="B739">
        <v>42118</v>
      </c>
      <c r="C739">
        <v>40</v>
      </c>
      <c r="D739">
        <v>0</v>
      </c>
      <c r="E739" t="str">
        <f t="shared" si="11"/>
        <v/>
      </c>
    </row>
    <row r="740" spans="1:5" hidden="1" x14ac:dyDescent="0.3">
      <c r="A740" t="s">
        <v>151</v>
      </c>
      <c r="B740">
        <v>42125</v>
      </c>
      <c r="C740">
        <v>40</v>
      </c>
      <c r="D740">
        <v>0</v>
      </c>
      <c r="E740" t="str">
        <f t="shared" si="11"/>
        <v/>
      </c>
    </row>
    <row r="741" spans="1:5" hidden="1" x14ac:dyDescent="0.3">
      <c r="A741" t="s">
        <v>151</v>
      </c>
      <c r="B741">
        <v>42132</v>
      </c>
      <c r="C741">
        <v>24</v>
      </c>
      <c r="D741">
        <v>0</v>
      </c>
      <c r="E741" t="str">
        <f t="shared" si="11"/>
        <v/>
      </c>
    </row>
    <row r="742" spans="1:5" hidden="1" x14ac:dyDescent="0.3">
      <c r="A742" t="s">
        <v>151</v>
      </c>
      <c r="B742">
        <v>42139</v>
      </c>
      <c r="C742">
        <v>24</v>
      </c>
      <c r="D742">
        <v>0</v>
      </c>
      <c r="E742" t="str">
        <f t="shared" si="11"/>
        <v/>
      </c>
    </row>
    <row r="743" spans="1:5" hidden="1" x14ac:dyDescent="0.3">
      <c r="A743" t="s">
        <v>151</v>
      </c>
      <c r="B743">
        <v>42146</v>
      </c>
      <c r="C743">
        <v>40</v>
      </c>
      <c r="D743">
        <v>0</v>
      </c>
      <c r="E743" t="str">
        <f t="shared" si="11"/>
        <v/>
      </c>
    </row>
    <row r="744" spans="1:5" hidden="1" x14ac:dyDescent="0.3">
      <c r="A744" t="s">
        <v>151</v>
      </c>
      <c r="B744">
        <v>42153</v>
      </c>
      <c r="C744">
        <v>40</v>
      </c>
      <c r="D744">
        <v>0</v>
      </c>
      <c r="E744" t="str">
        <f t="shared" si="11"/>
        <v/>
      </c>
    </row>
    <row r="745" spans="1:5" hidden="1" x14ac:dyDescent="0.3">
      <c r="A745" t="s">
        <v>151</v>
      </c>
      <c r="B745">
        <v>42160</v>
      </c>
      <c r="C745">
        <v>32</v>
      </c>
      <c r="D745">
        <v>0</v>
      </c>
      <c r="E745" t="str">
        <f t="shared" si="11"/>
        <v/>
      </c>
    </row>
    <row r="746" spans="1:5" hidden="1" x14ac:dyDescent="0.3">
      <c r="A746" t="s">
        <v>151</v>
      </c>
      <c r="B746">
        <v>42167</v>
      </c>
      <c r="C746">
        <v>44</v>
      </c>
      <c r="D746">
        <v>0</v>
      </c>
      <c r="E746" t="str">
        <f t="shared" si="11"/>
        <v/>
      </c>
    </row>
    <row r="747" spans="1:5" hidden="1" x14ac:dyDescent="0.3">
      <c r="A747" t="s">
        <v>151</v>
      </c>
      <c r="B747">
        <v>42174</v>
      </c>
      <c r="C747">
        <v>40</v>
      </c>
      <c r="D747">
        <v>0</v>
      </c>
      <c r="E747" t="str">
        <f t="shared" si="11"/>
        <v/>
      </c>
    </row>
    <row r="748" spans="1:5" hidden="1" x14ac:dyDescent="0.3">
      <c r="A748" t="s">
        <v>151</v>
      </c>
      <c r="B748">
        <v>42181</v>
      </c>
      <c r="C748">
        <v>40</v>
      </c>
      <c r="D748">
        <v>0</v>
      </c>
      <c r="E748" t="str">
        <f t="shared" si="11"/>
        <v/>
      </c>
    </row>
    <row r="749" spans="1:5" hidden="1" x14ac:dyDescent="0.3">
      <c r="A749" t="s">
        <v>152</v>
      </c>
      <c r="B749">
        <v>42006</v>
      </c>
      <c r="C749">
        <v>0</v>
      </c>
      <c r="D749">
        <v>0</v>
      </c>
      <c r="E749" t="str">
        <f t="shared" si="11"/>
        <v/>
      </c>
    </row>
    <row r="750" spans="1:5" hidden="1" x14ac:dyDescent="0.3">
      <c r="A750" t="s">
        <v>152</v>
      </c>
      <c r="B750">
        <v>42013</v>
      </c>
      <c r="C750">
        <v>0</v>
      </c>
      <c r="D750">
        <v>0</v>
      </c>
      <c r="E750" t="str">
        <f t="shared" si="11"/>
        <v/>
      </c>
    </row>
    <row r="751" spans="1:5" hidden="1" x14ac:dyDescent="0.3">
      <c r="A751" t="s">
        <v>152</v>
      </c>
      <c r="B751">
        <v>42020</v>
      </c>
      <c r="C751">
        <v>115</v>
      </c>
      <c r="D751">
        <v>0</v>
      </c>
      <c r="E751" t="str">
        <f t="shared" si="11"/>
        <v/>
      </c>
    </row>
    <row r="752" spans="1:5" hidden="1" x14ac:dyDescent="0.3">
      <c r="A752" t="s">
        <v>152</v>
      </c>
      <c r="B752">
        <v>42027</v>
      </c>
      <c r="C752">
        <v>8</v>
      </c>
      <c r="D752">
        <v>0</v>
      </c>
      <c r="E752" t="str">
        <f t="shared" si="11"/>
        <v/>
      </c>
    </row>
    <row r="753" spans="1:5" hidden="1" x14ac:dyDescent="0.3">
      <c r="A753" t="s">
        <v>152</v>
      </c>
      <c r="B753">
        <v>42034</v>
      </c>
      <c r="C753">
        <v>3</v>
      </c>
      <c r="D753">
        <v>0</v>
      </c>
      <c r="E753" t="str">
        <f t="shared" si="11"/>
        <v/>
      </c>
    </row>
    <row r="754" spans="1:5" hidden="1" x14ac:dyDescent="0.3">
      <c r="A754" t="s">
        <v>152</v>
      </c>
      <c r="B754">
        <v>42041</v>
      </c>
      <c r="C754">
        <v>6</v>
      </c>
      <c r="D754">
        <v>0</v>
      </c>
      <c r="E754" t="str">
        <f t="shared" si="11"/>
        <v/>
      </c>
    </row>
    <row r="755" spans="1:5" hidden="1" x14ac:dyDescent="0.3">
      <c r="A755" t="s">
        <v>152</v>
      </c>
      <c r="B755">
        <v>42048</v>
      </c>
      <c r="C755">
        <v>9</v>
      </c>
      <c r="D755">
        <v>0</v>
      </c>
      <c r="E755" t="str">
        <f t="shared" si="11"/>
        <v/>
      </c>
    </row>
    <row r="756" spans="1:5" hidden="1" x14ac:dyDescent="0.3">
      <c r="A756" t="s">
        <v>152</v>
      </c>
      <c r="B756">
        <v>42055</v>
      </c>
      <c r="C756">
        <v>6</v>
      </c>
      <c r="D756">
        <v>0</v>
      </c>
      <c r="E756" t="str">
        <f t="shared" si="11"/>
        <v/>
      </c>
    </row>
    <row r="757" spans="1:5" hidden="1" x14ac:dyDescent="0.3">
      <c r="A757" t="s">
        <v>152</v>
      </c>
      <c r="B757">
        <v>42062</v>
      </c>
      <c r="C757">
        <v>4</v>
      </c>
      <c r="D757">
        <v>0</v>
      </c>
      <c r="E757" t="str">
        <f t="shared" si="11"/>
        <v/>
      </c>
    </row>
    <row r="758" spans="1:5" hidden="1" x14ac:dyDescent="0.3">
      <c r="A758" t="s">
        <v>152</v>
      </c>
      <c r="B758">
        <v>42069</v>
      </c>
      <c r="C758">
        <v>8</v>
      </c>
      <c r="D758">
        <v>0</v>
      </c>
      <c r="E758" t="str">
        <f t="shared" si="11"/>
        <v/>
      </c>
    </row>
    <row r="759" spans="1:5" hidden="1" x14ac:dyDescent="0.3">
      <c r="A759" t="s">
        <v>152</v>
      </c>
      <c r="B759">
        <v>42076</v>
      </c>
      <c r="C759">
        <v>8</v>
      </c>
      <c r="D759">
        <v>0</v>
      </c>
      <c r="E759" t="str">
        <f t="shared" si="11"/>
        <v/>
      </c>
    </row>
    <row r="760" spans="1:5" hidden="1" x14ac:dyDescent="0.3">
      <c r="A760" t="s">
        <v>152</v>
      </c>
      <c r="B760">
        <v>42083</v>
      </c>
      <c r="C760">
        <v>4</v>
      </c>
      <c r="D760">
        <v>0</v>
      </c>
      <c r="E760" t="str">
        <f t="shared" si="11"/>
        <v/>
      </c>
    </row>
    <row r="761" spans="1:5" hidden="1" x14ac:dyDescent="0.3">
      <c r="A761" t="s">
        <v>152</v>
      </c>
      <c r="B761">
        <v>42090</v>
      </c>
      <c r="C761">
        <v>7</v>
      </c>
      <c r="D761">
        <v>0</v>
      </c>
      <c r="E761" t="str">
        <f t="shared" si="11"/>
        <v/>
      </c>
    </row>
    <row r="762" spans="1:5" hidden="1" x14ac:dyDescent="0.3">
      <c r="A762" t="s">
        <v>152</v>
      </c>
      <c r="B762">
        <v>42097</v>
      </c>
      <c r="C762">
        <v>4</v>
      </c>
      <c r="D762">
        <v>0</v>
      </c>
      <c r="E762" t="str">
        <f t="shared" si="11"/>
        <v/>
      </c>
    </row>
    <row r="763" spans="1:5" hidden="1" x14ac:dyDescent="0.3">
      <c r="A763" t="s">
        <v>152</v>
      </c>
      <c r="B763">
        <v>42104</v>
      </c>
      <c r="C763">
        <v>0</v>
      </c>
      <c r="D763">
        <v>0</v>
      </c>
      <c r="E763" t="str">
        <f t="shared" si="11"/>
        <v/>
      </c>
    </row>
    <row r="764" spans="1:5" hidden="1" x14ac:dyDescent="0.3">
      <c r="A764" t="s">
        <v>152</v>
      </c>
      <c r="B764">
        <v>42111</v>
      </c>
      <c r="C764">
        <v>8</v>
      </c>
      <c r="D764">
        <v>0</v>
      </c>
      <c r="E764" t="str">
        <f t="shared" si="11"/>
        <v/>
      </c>
    </row>
    <row r="765" spans="1:5" hidden="1" x14ac:dyDescent="0.3">
      <c r="A765" t="s">
        <v>152</v>
      </c>
      <c r="B765">
        <v>42118</v>
      </c>
      <c r="C765">
        <v>8</v>
      </c>
      <c r="D765">
        <v>0</v>
      </c>
      <c r="E765" t="str">
        <f t="shared" si="11"/>
        <v/>
      </c>
    </row>
    <row r="766" spans="1:5" hidden="1" x14ac:dyDescent="0.3">
      <c r="A766" t="s">
        <v>152</v>
      </c>
      <c r="B766">
        <v>42125</v>
      </c>
      <c r="C766">
        <v>4</v>
      </c>
      <c r="D766">
        <v>0</v>
      </c>
      <c r="E766" t="str">
        <f t="shared" si="11"/>
        <v/>
      </c>
    </row>
    <row r="767" spans="1:5" hidden="1" x14ac:dyDescent="0.3">
      <c r="A767" t="s">
        <v>152</v>
      </c>
      <c r="B767">
        <v>42132</v>
      </c>
      <c r="C767">
        <v>15</v>
      </c>
      <c r="D767">
        <v>0</v>
      </c>
      <c r="E767" t="str">
        <f t="shared" si="11"/>
        <v/>
      </c>
    </row>
    <row r="768" spans="1:5" hidden="1" x14ac:dyDescent="0.3">
      <c r="A768" t="s">
        <v>152</v>
      </c>
      <c r="B768">
        <v>42139</v>
      </c>
      <c r="C768">
        <v>5</v>
      </c>
      <c r="D768">
        <v>0</v>
      </c>
      <c r="E768" t="str">
        <f t="shared" si="11"/>
        <v/>
      </c>
    </row>
    <row r="769" spans="1:5" hidden="1" x14ac:dyDescent="0.3">
      <c r="A769" t="s">
        <v>152</v>
      </c>
      <c r="B769">
        <v>42146</v>
      </c>
      <c r="C769">
        <v>6</v>
      </c>
      <c r="D769">
        <v>0</v>
      </c>
      <c r="E769" t="str">
        <f t="shared" si="11"/>
        <v/>
      </c>
    </row>
    <row r="770" spans="1:5" hidden="1" x14ac:dyDescent="0.3">
      <c r="A770" t="s">
        <v>152</v>
      </c>
      <c r="B770">
        <v>42153</v>
      </c>
      <c r="C770">
        <v>3</v>
      </c>
      <c r="D770">
        <v>0</v>
      </c>
      <c r="E770" t="str">
        <f t="shared" si="11"/>
        <v/>
      </c>
    </row>
    <row r="771" spans="1:5" hidden="1" x14ac:dyDescent="0.3">
      <c r="A771" t="s">
        <v>152</v>
      </c>
      <c r="B771">
        <v>42160</v>
      </c>
      <c r="C771">
        <v>0</v>
      </c>
      <c r="D771">
        <v>0</v>
      </c>
      <c r="E771" t="str">
        <f t="shared" si="11"/>
        <v/>
      </c>
    </row>
    <row r="772" spans="1:5" hidden="1" x14ac:dyDescent="0.3">
      <c r="A772" t="s">
        <v>152</v>
      </c>
      <c r="B772">
        <v>42167</v>
      </c>
      <c r="C772">
        <v>7</v>
      </c>
      <c r="D772">
        <v>0</v>
      </c>
      <c r="E772" t="str">
        <f t="shared" si="11"/>
        <v/>
      </c>
    </row>
    <row r="773" spans="1:5" hidden="1" x14ac:dyDescent="0.3">
      <c r="A773" t="s">
        <v>152</v>
      </c>
      <c r="B773">
        <v>42174</v>
      </c>
      <c r="C773">
        <v>45</v>
      </c>
      <c r="D773">
        <v>0</v>
      </c>
      <c r="E773" t="str">
        <f t="shared" si="11"/>
        <v/>
      </c>
    </row>
    <row r="774" spans="1:5" hidden="1" x14ac:dyDescent="0.3">
      <c r="A774" t="s">
        <v>152</v>
      </c>
      <c r="B774">
        <v>42181</v>
      </c>
      <c r="C774">
        <v>4</v>
      </c>
      <c r="D774">
        <v>0</v>
      </c>
      <c r="E774" t="str">
        <f t="shared" ref="E774:E837" si="12">IF(AND($C774&lt;40,$D774&gt;0),"Keep","")</f>
        <v/>
      </c>
    </row>
    <row r="775" spans="1:5" hidden="1" x14ac:dyDescent="0.3">
      <c r="A775" t="s">
        <v>208</v>
      </c>
      <c r="B775">
        <v>42069</v>
      </c>
      <c r="C775">
        <v>1251</v>
      </c>
      <c r="D775">
        <v>0</v>
      </c>
      <c r="E775" t="str">
        <f t="shared" si="12"/>
        <v/>
      </c>
    </row>
    <row r="776" spans="1:5" hidden="1" x14ac:dyDescent="0.3">
      <c r="A776" t="s">
        <v>208</v>
      </c>
      <c r="B776">
        <v>42076</v>
      </c>
      <c r="C776">
        <v>405</v>
      </c>
      <c r="D776">
        <v>0</v>
      </c>
      <c r="E776" t="str">
        <f t="shared" si="12"/>
        <v/>
      </c>
    </row>
    <row r="777" spans="1:5" hidden="1" x14ac:dyDescent="0.3">
      <c r="A777" t="s">
        <v>208</v>
      </c>
      <c r="B777">
        <v>42083</v>
      </c>
      <c r="C777">
        <v>182</v>
      </c>
      <c r="D777">
        <v>0</v>
      </c>
      <c r="E777" t="str">
        <f t="shared" si="12"/>
        <v/>
      </c>
    </row>
    <row r="778" spans="1:5" hidden="1" x14ac:dyDescent="0.3">
      <c r="A778" t="s">
        <v>208</v>
      </c>
      <c r="B778">
        <v>42090</v>
      </c>
      <c r="C778">
        <v>42</v>
      </c>
      <c r="D778">
        <v>0</v>
      </c>
      <c r="E778" t="str">
        <f t="shared" si="12"/>
        <v/>
      </c>
    </row>
    <row r="779" spans="1:5" hidden="1" x14ac:dyDescent="0.3">
      <c r="A779" t="s">
        <v>208</v>
      </c>
      <c r="B779">
        <v>42097</v>
      </c>
      <c r="C779">
        <v>238</v>
      </c>
      <c r="D779">
        <v>0</v>
      </c>
      <c r="E779" t="str">
        <f t="shared" si="12"/>
        <v/>
      </c>
    </row>
    <row r="780" spans="1:5" hidden="1" x14ac:dyDescent="0.3">
      <c r="A780" t="s">
        <v>208</v>
      </c>
      <c r="B780">
        <v>42104</v>
      </c>
      <c r="C780">
        <v>275</v>
      </c>
      <c r="D780">
        <v>0</v>
      </c>
      <c r="E780" t="str">
        <f t="shared" si="12"/>
        <v/>
      </c>
    </row>
    <row r="781" spans="1:5" hidden="1" x14ac:dyDescent="0.3">
      <c r="A781" t="s">
        <v>208</v>
      </c>
      <c r="B781">
        <v>42111</v>
      </c>
      <c r="C781">
        <v>2416</v>
      </c>
      <c r="D781">
        <v>0</v>
      </c>
      <c r="E781" t="str">
        <f t="shared" si="12"/>
        <v/>
      </c>
    </row>
    <row r="782" spans="1:5" hidden="1" x14ac:dyDescent="0.3">
      <c r="A782" t="s">
        <v>208</v>
      </c>
      <c r="B782">
        <v>42118</v>
      </c>
      <c r="C782">
        <v>1040</v>
      </c>
      <c r="D782">
        <v>0</v>
      </c>
      <c r="E782" t="str">
        <f t="shared" si="12"/>
        <v/>
      </c>
    </row>
    <row r="783" spans="1:5" hidden="1" x14ac:dyDescent="0.3">
      <c r="A783" t="s">
        <v>208</v>
      </c>
      <c r="B783">
        <v>42125</v>
      </c>
      <c r="C783">
        <v>186</v>
      </c>
      <c r="D783">
        <v>0</v>
      </c>
      <c r="E783" t="str">
        <f t="shared" si="12"/>
        <v/>
      </c>
    </row>
    <row r="784" spans="1:5" hidden="1" x14ac:dyDescent="0.3">
      <c r="A784" t="s">
        <v>208</v>
      </c>
      <c r="B784">
        <v>42132</v>
      </c>
      <c r="C784">
        <v>41</v>
      </c>
      <c r="D784">
        <v>0</v>
      </c>
      <c r="E784" t="str">
        <f t="shared" si="12"/>
        <v/>
      </c>
    </row>
    <row r="785" spans="1:5" hidden="1" x14ac:dyDescent="0.3">
      <c r="A785" t="s">
        <v>208</v>
      </c>
      <c r="B785">
        <v>42139</v>
      </c>
      <c r="C785">
        <v>42</v>
      </c>
      <c r="D785">
        <v>0</v>
      </c>
      <c r="E785" t="str">
        <f t="shared" si="12"/>
        <v/>
      </c>
    </row>
    <row r="786" spans="1:5" hidden="1" x14ac:dyDescent="0.3">
      <c r="A786" t="s">
        <v>208</v>
      </c>
      <c r="B786">
        <v>42146</v>
      </c>
      <c r="C786">
        <v>254</v>
      </c>
      <c r="D786">
        <v>0</v>
      </c>
      <c r="E786" t="str">
        <f t="shared" si="12"/>
        <v/>
      </c>
    </row>
    <row r="787" spans="1:5" hidden="1" x14ac:dyDescent="0.3">
      <c r="A787" t="s">
        <v>208</v>
      </c>
      <c r="B787">
        <v>42153</v>
      </c>
      <c r="C787">
        <v>40</v>
      </c>
      <c r="D787">
        <v>0</v>
      </c>
      <c r="E787" t="str">
        <f t="shared" si="12"/>
        <v/>
      </c>
    </row>
    <row r="788" spans="1:5" hidden="1" x14ac:dyDescent="0.3">
      <c r="A788" t="s">
        <v>208</v>
      </c>
      <c r="B788">
        <v>42160</v>
      </c>
      <c r="C788">
        <v>32</v>
      </c>
      <c r="D788">
        <v>0</v>
      </c>
      <c r="E788" t="str">
        <f t="shared" si="12"/>
        <v/>
      </c>
    </row>
    <row r="789" spans="1:5" hidden="1" x14ac:dyDescent="0.3">
      <c r="A789" t="s">
        <v>208</v>
      </c>
      <c r="B789">
        <v>42167</v>
      </c>
      <c r="C789">
        <v>44</v>
      </c>
      <c r="D789">
        <v>0</v>
      </c>
      <c r="E789" t="str">
        <f t="shared" si="12"/>
        <v/>
      </c>
    </row>
    <row r="790" spans="1:5" hidden="1" x14ac:dyDescent="0.3">
      <c r="A790" t="s">
        <v>208</v>
      </c>
      <c r="B790">
        <v>42174</v>
      </c>
      <c r="C790">
        <v>120</v>
      </c>
      <c r="D790">
        <v>0</v>
      </c>
      <c r="E790" t="str">
        <f t="shared" si="12"/>
        <v/>
      </c>
    </row>
    <row r="791" spans="1:5" hidden="1" x14ac:dyDescent="0.3">
      <c r="A791" t="s">
        <v>208</v>
      </c>
      <c r="B791">
        <v>42181</v>
      </c>
      <c r="C791">
        <v>42</v>
      </c>
      <c r="D791">
        <v>0</v>
      </c>
      <c r="E791" t="str">
        <f t="shared" si="12"/>
        <v/>
      </c>
    </row>
    <row r="792" spans="1:5" hidden="1" x14ac:dyDescent="0.3">
      <c r="A792" t="s">
        <v>153</v>
      </c>
      <c r="B792">
        <v>42006</v>
      </c>
      <c r="C792">
        <v>220</v>
      </c>
      <c r="D792">
        <v>0</v>
      </c>
      <c r="E792" t="str">
        <f t="shared" si="12"/>
        <v/>
      </c>
    </row>
    <row r="793" spans="1:5" hidden="1" x14ac:dyDescent="0.3">
      <c r="A793" t="s">
        <v>153</v>
      </c>
      <c r="B793">
        <v>42013</v>
      </c>
      <c r="C793">
        <v>23</v>
      </c>
      <c r="D793">
        <v>0</v>
      </c>
      <c r="E793" t="str">
        <f t="shared" si="12"/>
        <v/>
      </c>
    </row>
    <row r="794" spans="1:5" hidden="1" x14ac:dyDescent="0.3">
      <c r="A794" t="s">
        <v>153</v>
      </c>
      <c r="B794">
        <v>42020</v>
      </c>
      <c r="C794">
        <v>2</v>
      </c>
      <c r="D794">
        <v>0</v>
      </c>
      <c r="E794" t="str">
        <f t="shared" si="12"/>
        <v/>
      </c>
    </row>
    <row r="795" spans="1:5" hidden="1" x14ac:dyDescent="0.3">
      <c r="A795" t="s">
        <v>153</v>
      </c>
      <c r="B795">
        <v>42027</v>
      </c>
      <c r="C795">
        <v>5</v>
      </c>
      <c r="D795">
        <v>0</v>
      </c>
      <c r="E795" t="str">
        <f t="shared" si="12"/>
        <v/>
      </c>
    </row>
    <row r="796" spans="1:5" hidden="1" x14ac:dyDescent="0.3">
      <c r="A796" t="s">
        <v>153</v>
      </c>
      <c r="B796">
        <v>42034</v>
      </c>
      <c r="C796">
        <v>3</v>
      </c>
      <c r="D796">
        <v>0</v>
      </c>
      <c r="E796" t="str">
        <f t="shared" si="12"/>
        <v/>
      </c>
    </row>
    <row r="797" spans="1:5" hidden="1" x14ac:dyDescent="0.3">
      <c r="A797" t="s">
        <v>153</v>
      </c>
      <c r="B797">
        <v>42041</v>
      </c>
      <c r="C797">
        <v>12</v>
      </c>
      <c r="D797">
        <v>0</v>
      </c>
      <c r="E797" t="str">
        <f t="shared" si="12"/>
        <v/>
      </c>
    </row>
    <row r="798" spans="1:5" hidden="1" x14ac:dyDescent="0.3">
      <c r="A798" t="s">
        <v>153</v>
      </c>
      <c r="B798">
        <v>42048</v>
      </c>
      <c r="C798">
        <v>236</v>
      </c>
      <c r="D798">
        <v>0</v>
      </c>
      <c r="E798" t="str">
        <f t="shared" si="12"/>
        <v/>
      </c>
    </row>
    <row r="799" spans="1:5" hidden="1" x14ac:dyDescent="0.3">
      <c r="A799" t="s">
        <v>153</v>
      </c>
      <c r="B799">
        <v>42055</v>
      </c>
      <c r="C799">
        <v>34</v>
      </c>
      <c r="D799">
        <v>0</v>
      </c>
      <c r="E799" t="str">
        <f t="shared" si="12"/>
        <v/>
      </c>
    </row>
    <row r="800" spans="1:5" hidden="1" x14ac:dyDescent="0.3">
      <c r="A800" t="s">
        <v>153</v>
      </c>
      <c r="B800">
        <v>42062</v>
      </c>
      <c r="C800">
        <v>30</v>
      </c>
      <c r="D800">
        <v>0</v>
      </c>
      <c r="E800" t="str">
        <f t="shared" si="12"/>
        <v/>
      </c>
    </row>
    <row r="801" spans="1:5" hidden="1" x14ac:dyDescent="0.3">
      <c r="A801" t="s">
        <v>153</v>
      </c>
      <c r="B801">
        <v>42069</v>
      </c>
      <c r="C801">
        <v>33</v>
      </c>
      <c r="D801">
        <v>0</v>
      </c>
      <c r="E801" t="str">
        <f t="shared" si="12"/>
        <v/>
      </c>
    </row>
    <row r="802" spans="1:5" hidden="1" x14ac:dyDescent="0.3">
      <c r="A802" t="s">
        <v>153</v>
      </c>
      <c r="B802">
        <v>42076</v>
      </c>
      <c r="C802">
        <v>32</v>
      </c>
      <c r="D802">
        <v>0</v>
      </c>
      <c r="E802" t="str">
        <f t="shared" si="12"/>
        <v/>
      </c>
    </row>
    <row r="803" spans="1:5" hidden="1" x14ac:dyDescent="0.3">
      <c r="A803" t="s">
        <v>153</v>
      </c>
      <c r="B803">
        <v>42083</v>
      </c>
      <c r="C803">
        <v>29</v>
      </c>
      <c r="D803">
        <v>0</v>
      </c>
      <c r="E803" t="str">
        <f t="shared" si="12"/>
        <v/>
      </c>
    </row>
    <row r="804" spans="1:5" hidden="1" x14ac:dyDescent="0.3">
      <c r="A804" t="s">
        <v>153</v>
      </c>
      <c r="B804">
        <v>42090</v>
      </c>
      <c r="C804">
        <v>32</v>
      </c>
      <c r="D804">
        <v>0</v>
      </c>
      <c r="E804" t="str">
        <f t="shared" si="12"/>
        <v/>
      </c>
    </row>
    <row r="805" spans="1:5" hidden="1" x14ac:dyDescent="0.3">
      <c r="A805" t="s">
        <v>153</v>
      </c>
      <c r="B805">
        <v>42097</v>
      </c>
      <c r="C805">
        <v>28</v>
      </c>
      <c r="D805">
        <v>0</v>
      </c>
      <c r="E805" t="str">
        <f t="shared" si="12"/>
        <v/>
      </c>
    </row>
    <row r="806" spans="1:5" hidden="1" x14ac:dyDescent="0.3">
      <c r="A806" t="s">
        <v>153</v>
      </c>
      <c r="B806">
        <v>42104</v>
      </c>
      <c r="C806">
        <v>24</v>
      </c>
      <c r="D806">
        <v>0</v>
      </c>
      <c r="E806" t="str">
        <f t="shared" si="12"/>
        <v/>
      </c>
    </row>
    <row r="807" spans="1:5" hidden="1" x14ac:dyDescent="0.3">
      <c r="A807" t="s">
        <v>153</v>
      </c>
      <c r="B807">
        <v>42111</v>
      </c>
      <c r="C807">
        <v>146</v>
      </c>
      <c r="D807">
        <v>0</v>
      </c>
      <c r="E807" t="str">
        <f t="shared" si="12"/>
        <v/>
      </c>
    </row>
    <row r="808" spans="1:5" hidden="1" x14ac:dyDescent="0.3">
      <c r="A808" t="s">
        <v>153</v>
      </c>
      <c r="B808">
        <v>42118</v>
      </c>
      <c r="C808">
        <v>15</v>
      </c>
      <c r="D808">
        <v>0</v>
      </c>
      <c r="E808" t="str">
        <f t="shared" si="12"/>
        <v/>
      </c>
    </row>
    <row r="809" spans="1:5" hidden="1" x14ac:dyDescent="0.3">
      <c r="A809" t="s">
        <v>153</v>
      </c>
      <c r="B809">
        <v>42125</v>
      </c>
      <c r="C809">
        <v>18</v>
      </c>
      <c r="D809">
        <v>0</v>
      </c>
      <c r="E809" t="str">
        <f t="shared" si="12"/>
        <v/>
      </c>
    </row>
    <row r="810" spans="1:5" hidden="1" x14ac:dyDescent="0.3">
      <c r="A810" t="s">
        <v>153</v>
      </c>
      <c r="B810">
        <v>42132</v>
      </c>
      <c r="C810">
        <v>17</v>
      </c>
      <c r="D810">
        <v>0</v>
      </c>
      <c r="E810" t="str">
        <f t="shared" si="12"/>
        <v/>
      </c>
    </row>
    <row r="811" spans="1:5" hidden="1" x14ac:dyDescent="0.3">
      <c r="A811" t="s">
        <v>153</v>
      </c>
      <c r="B811">
        <v>42139</v>
      </c>
      <c r="C811">
        <v>1</v>
      </c>
      <c r="D811">
        <v>0</v>
      </c>
      <c r="E811" t="str">
        <f t="shared" si="12"/>
        <v/>
      </c>
    </row>
    <row r="812" spans="1:5" hidden="1" x14ac:dyDescent="0.3">
      <c r="A812" t="s">
        <v>153</v>
      </c>
      <c r="B812">
        <v>42146</v>
      </c>
      <c r="C812">
        <v>45</v>
      </c>
      <c r="D812">
        <v>0</v>
      </c>
      <c r="E812" t="str">
        <f t="shared" si="12"/>
        <v/>
      </c>
    </row>
    <row r="813" spans="1:5" hidden="1" x14ac:dyDescent="0.3">
      <c r="A813" t="s">
        <v>153</v>
      </c>
      <c r="B813">
        <v>42153</v>
      </c>
      <c r="C813">
        <v>5</v>
      </c>
      <c r="D813">
        <v>0</v>
      </c>
      <c r="E813" t="str">
        <f t="shared" si="12"/>
        <v/>
      </c>
    </row>
    <row r="814" spans="1:5" hidden="1" x14ac:dyDescent="0.3">
      <c r="A814" t="s">
        <v>153</v>
      </c>
      <c r="B814">
        <v>42160</v>
      </c>
      <c r="C814">
        <v>3</v>
      </c>
      <c r="D814">
        <v>0</v>
      </c>
      <c r="E814" t="str">
        <f t="shared" si="12"/>
        <v/>
      </c>
    </row>
    <row r="815" spans="1:5" hidden="1" x14ac:dyDescent="0.3">
      <c r="A815" t="s">
        <v>153</v>
      </c>
      <c r="B815">
        <v>42167</v>
      </c>
      <c r="C815">
        <v>10</v>
      </c>
      <c r="D815">
        <v>0</v>
      </c>
      <c r="E815" t="str">
        <f t="shared" si="12"/>
        <v/>
      </c>
    </row>
    <row r="816" spans="1:5" hidden="1" x14ac:dyDescent="0.3">
      <c r="A816" t="s">
        <v>153</v>
      </c>
      <c r="B816">
        <v>42174</v>
      </c>
      <c r="C816">
        <v>5</v>
      </c>
      <c r="D816">
        <v>0</v>
      </c>
      <c r="E816" t="str">
        <f t="shared" si="12"/>
        <v/>
      </c>
    </row>
    <row r="817" spans="1:5" hidden="1" x14ac:dyDescent="0.3">
      <c r="A817" t="s">
        <v>153</v>
      </c>
      <c r="B817">
        <v>42181</v>
      </c>
      <c r="C817">
        <v>1</v>
      </c>
      <c r="D817">
        <v>0</v>
      </c>
      <c r="E817" t="str">
        <f t="shared" si="12"/>
        <v/>
      </c>
    </row>
    <row r="818" spans="1:5" hidden="1" x14ac:dyDescent="0.3">
      <c r="A818" t="s">
        <v>154</v>
      </c>
      <c r="B818">
        <v>42006</v>
      </c>
      <c r="C818">
        <v>8</v>
      </c>
      <c r="D818">
        <v>0</v>
      </c>
      <c r="E818" t="str">
        <f t="shared" si="12"/>
        <v/>
      </c>
    </row>
    <row r="819" spans="1:5" hidden="1" x14ac:dyDescent="0.3">
      <c r="A819" t="s">
        <v>154</v>
      </c>
      <c r="B819">
        <v>42013</v>
      </c>
      <c r="C819">
        <v>0</v>
      </c>
      <c r="D819">
        <v>0</v>
      </c>
      <c r="E819" t="str">
        <f t="shared" si="12"/>
        <v/>
      </c>
    </row>
    <row r="820" spans="1:5" hidden="1" x14ac:dyDescent="0.3">
      <c r="A820" t="s">
        <v>154</v>
      </c>
      <c r="B820">
        <v>42020</v>
      </c>
      <c r="C820">
        <v>1</v>
      </c>
      <c r="D820">
        <v>0</v>
      </c>
      <c r="E820" t="str">
        <f t="shared" si="12"/>
        <v/>
      </c>
    </row>
    <row r="821" spans="1:5" hidden="1" x14ac:dyDescent="0.3">
      <c r="A821" t="s">
        <v>154</v>
      </c>
      <c r="B821">
        <v>42034</v>
      </c>
      <c r="C821">
        <v>0</v>
      </c>
      <c r="D821">
        <v>0</v>
      </c>
      <c r="E821" t="str">
        <f t="shared" si="12"/>
        <v/>
      </c>
    </row>
    <row r="822" spans="1:5" hidden="1" x14ac:dyDescent="0.3">
      <c r="A822" t="s">
        <v>154</v>
      </c>
      <c r="B822">
        <v>42048</v>
      </c>
      <c r="C822">
        <v>1</v>
      </c>
      <c r="D822">
        <v>0</v>
      </c>
      <c r="E822" t="str">
        <f t="shared" si="12"/>
        <v/>
      </c>
    </row>
    <row r="823" spans="1:5" hidden="1" x14ac:dyDescent="0.3">
      <c r="A823" t="s">
        <v>154</v>
      </c>
      <c r="B823">
        <v>42062</v>
      </c>
      <c r="C823">
        <v>0</v>
      </c>
      <c r="D823">
        <v>0</v>
      </c>
      <c r="E823" t="str">
        <f t="shared" si="12"/>
        <v/>
      </c>
    </row>
    <row r="824" spans="1:5" hidden="1" x14ac:dyDescent="0.3">
      <c r="A824" t="s">
        <v>154</v>
      </c>
      <c r="B824">
        <v>42076</v>
      </c>
      <c r="C824">
        <v>15</v>
      </c>
      <c r="D824">
        <v>0</v>
      </c>
      <c r="E824" t="str">
        <f t="shared" si="12"/>
        <v/>
      </c>
    </row>
    <row r="825" spans="1:5" hidden="1" x14ac:dyDescent="0.3">
      <c r="A825" t="s">
        <v>154</v>
      </c>
      <c r="B825">
        <v>42090</v>
      </c>
      <c r="C825">
        <v>0</v>
      </c>
      <c r="D825">
        <v>0</v>
      </c>
      <c r="E825" t="str">
        <f t="shared" si="12"/>
        <v/>
      </c>
    </row>
    <row r="826" spans="1:5" hidden="1" x14ac:dyDescent="0.3">
      <c r="A826" t="s">
        <v>154</v>
      </c>
      <c r="B826">
        <v>42111</v>
      </c>
      <c r="C826">
        <v>2</v>
      </c>
      <c r="D826">
        <v>0</v>
      </c>
      <c r="E826" t="str">
        <f t="shared" si="12"/>
        <v/>
      </c>
    </row>
    <row r="827" spans="1:5" hidden="1" x14ac:dyDescent="0.3">
      <c r="A827" t="s">
        <v>154</v>
      </c>
      <c r="B827">
        <v>42139</v>
      </c>
      <c r="C827">
        <v>2</v>
      </c>
      <c r="D827">
        <v>0</v>
      </c>
      <c r="E827" t="str">
        <f t="shared" si="12"/>
        <v/>
      </c>
    </row>
    <row r="828" spans="1:5" hidden="1" x14ac:dyDescent="0.3">
      <c r="A828" t="s">
        <v>154</v>
      </c>
      <c r="B828">
        <v>42146</v>
      </c>
      <c r="C828">
        <v>0</v>
      </c>
      <c r="D828">
        <v>0</v>
      </c>
      <c r="E828" t="str">
        <f t="shared" si="12"/>
        <v/>
      </c>
    </row>
    <row r="829" spans="1:5" hidden="1" x14ac:dyDescent="0.3">
      <c r="A829" t="s">
        <v>154</v>
      </c>
      <c r="B829">
        <v>42153</v>
      </c>
      <c r="C829">
        <v>0</v>
      </c>
      <c r="D829">
        <v>0</v>
      </c>
      <c r="E829" t="str">
        <f t="shared" si="12"/>
        <v/>
      </c>
    </row>
    <row r="830" spans="1:5" hidden="1" x14ac:dyDescent="0.3">
      <c r="A830" t="s">
        <v>154</v>
      </c>
      <c r="B830">
        <v>42160</v>
      </c>
      <c r="C830">
        <v>0</v>
      </c>
      <c r="D830">
        <v>0</v>
      </c>
      <c r="E830" t="str">
        <f t="shared" si="12"/>
        <v/>
      </c>
    </row>
    <row r="831" spans="1:5" hidden="1" x14ac:dyDescent="0.3">
      <c r="A831" t="s">
        <v>154</v>
      </c>
      <c r="B831">
        <v>42167</v>
      </c>
      <c r="C831">
        <v>0</v>
      </c>
      <c r="D831">
        <v>0</v>
      </c>
      <c r="E831" t="str">
        <f t="shared" si="12"/>
        <v/>
      </c>
    </row>
    <row r="832" spans="1:5" hidden="1" x14ac:dyDescent="0.3">
      <c r="A832" t="s">
        <v>155</v>
      </c>
      <c r="B832">
        <v>42006</v>
      </c>
      <c r="C832">
        <v>20</v>
      </c>
      <c r="D832">
        <v>0</v>
      </c>
      <c r="E832" t="str">
        <f t="shared" si="12"/>
        <v/>
      </c>
    </row>
    <row r="833" spans="1:5" hidden="1" x14ac:dyDescent="0.3">
      <c r="A833" t="s">
        <v>155</v>
      </c>
      <c r="B833">
        <v>42013</v>
      </c>
      <c r="C833">
        <v>24</v>
      </c>
      <c r="D833">
        <v>0</v>
      </c>
      <c r="E833" t="str">
        <f t="shared" si="12"/>
        <v/>
      </c>
    </row>
    <row r="834" spans="1:5" hidden="1" x14ac:dyDescent="0.3">
      <c r="A834" t="s">
        <v>155</v>
      </c>
      <c r="B834">
        <v>42020</v>
      </c>
      <c r="C834">
        <v>40</v>
      </c>
      <c r="D834">
        <v>0</v>
      </c>
      <c r="E834" t="str">
        <f t="shared" si="12"/>
        <v/>
      </c>
    </row>
    <row r="835" spans="1:5" hidden="1" x14ac:dyDescent="0.3">
      <c r="A835" t="s">
        <v>155</v>
      </c>
      <c r="B835">
        <v>42027</v>
      </c>
      <c r="C835">
        <v>36</v>
      </c>
      <c r="D835">
        <v>0</v>
      </c>
      <c r="E835" t="str">
        <f t="shared" si="12"/>
        <v/>
      </c>
    </row>
    <row r="836" spans="1:5" hidden="1" x14ac:dyDescent="0.3">
      <c r="A836" t="s">
        <v>155</v>
      </c>
      <c r="B836">
        <v>42034</v>
      </c>
      <c r="C836">
        <v>40</v>
      </c>
      <c r="D836">
        <v>0</v>
      </c>
      <c r="E836" t="str">
        <f t="shared" si="12"/>
        <v/>
      </c>
    </row>
    <row r="837" spans="1:5" hidden="1" x14ac:dyDescent="0.3">
      <c r="A837" t="s">
        <v>155</v>
      </c>
      <c r="B837">
        <v>42041</v>
      </c>
      <c r="C837">
        <v>40</v>
      </c>
      <c r="D837">
        <v>0</v>
      </c>
      <c r="E837" t="str">
        <f t="shared" si="12"/>
        <v/>
      </c>
    </row>
    <row r="838" spans="1:5" hidden="1" x14ac:dyDescent="0.3">
      <c r="A838" t="s">
        <v>155</v>
      </c>
      <c r="B838">
        <v>42048</v>
      </c>
      <c r="C838">
        <v>40</v>
      </c>
      <c r="D838">
        <v>0</v>
      </c>
      <c r="E838" t="str">
        <f t="shared" ref="E838:E901" si="13">IF(AND($C838&lt;40,$D838&gt;0),"Keep","")</f>
        <v/>
      </c>
    </row>
    <row r="839" spans="1:5" hidden="1" x14ac:dyDescent="0.3">
      <c r="A839" t="s">
        <v>155</v>
      </c>
      <c r="B839">
        <v>42055</v>
      </c>
      <c r="C839">
        <v>40</v>
      </c>
      <c r="D839">
        <v>0</v>
      </c>
      <c r="E839" t="str">
        <f t="shared" si="13"/>
        <v/>
      </c>
    </row>
    <row r="840" spans="1:5" hidden="1" x14ac:dyDescent="0.3">
      <c r="A840" t="s">
        <v>155</v>
      </c>
      <c r="B840">
        <v>42062</v>
      </c>
      <c r="C840">
        <v>40</v>
      </c>
      <c r="D840">
        <v>0</v>
      </c>
      <c r="E840" t="str">
        <f t="shared" si="13"/>
        <v/>
      </c>
    </row>
    <row r="841" spans="1:5" hidden="1" x14ac:dyDescent="0.3">
      <c r="A841" t="s">
        <v>155</v>
      </c>
      <c r="B841">
        <v>42069</v>
      </c>
      <c r="C841">
        <v>24</v>
      </c>
      <c r="D841">
        <v>0</v>
      </c>
      <c r="E841" t="str">
        <f t="shared" si="13"/>
        <v/>
      </c>
    </row>
    <row r="842" spans="1:5" hidden="1" x14ac:dyDescent="0.3">
      <c r="A842" t="s">
        <v>155</v>
      </c>
      <c r="B842">
        <v>42076</v>
      </c>
      <c r="C842">
        <v>40</v>
      </c>
      <c r="D842">
        <v>0</v>
      </c>
      <c r="E842" t="str">
        <f t="shared" si="13"/>
        <v/>
      </c>
    </row>
    <row r="843" spans="1:5" hidden="1" x14ac:dyDescent="0.3">
      <c r="A843" t="s">
        <v>155</v>
      </c>
      <c r="B843">
        <v>42083</v>
      </c>
      <c r="C843">
        <v>40</v>
      </c>
      <c r="D843">
        <v>0</v>
      </c>
      <c r="E843" t="str">
        <f t="shared" si="13"/>
        <v/>
      </c>
    </row>
    <row r="844" spans="1:5" hidden="1" x14ac:dyDescent="0.3">
      <c r="A844" t="s">
        <v>155</v>
      </c>
      <c r="B844">
        <v>42090</v>
      </c>
      <c r="C844">
        <v>40</v>
      </c>
      <c r="D844">
        <v>0</v>
      </c>
      <c r="E844" t="str">
        <f t="shared" si="13"/>
        <v/>
      </c>
    </row>
    <row r="845" spans="1:5" hidden="1" x14ac:dyDescent="0.3">
      <c r="A845" t="s">
        <v>155</v>
      </c>
      <c r="B845">
        <v>42097</v>
      </c>
      <c r="C845">
        <v>32</v>
      </c>
      <c r="D845">
        <v>0</v>
      </c>
      <c r="E845" t="str">
        <f t="shared" si="13"/>
        <v/>
      </c>
    </row>
    <row r="846" spans="1:5" hidden="1" x14ac:dyDescent="0.3">
      <c r="A846" t="s">
        <v>155</v>
      </c>
      <c r="B846">
        <v>42104</v>
      </c>
      <c r="C846">
        <v>32</v>
      </c>
      <c r="D846">
        <v>0</v>
      </c>
      <c r="E846" t="str">
        <f t="shared" si="13"/>
        <v/>
      </c>
    </row>
    <row r="847" spans="1:5" hidden="1" x14ac:dyDescent="0.3">
      <c r="A847" t="s">
        <v>155</v>
      </c>
      <c r="B847">
        <v>42111</v>
      </c>
      <c r="C847">
        <v>40</v>
      </c>
      <c r="D847">
        <v>0</v>
      </c>
      <c r="E847" t="str">
        <f t="shared" si="13"/>
        <v/>
      </c>
    </row>
    <row r="848" spans="1:5" hidden="1" x14ac:dyDescent="0.3">
      <c r="A848" t="s">
        <v>155</v>
      </c>
      <c r="B848">
        <v>42118</v>
      </c>
      <c r="C848">
        <v>40</v>
      </c>
      <c r="D848">
        <v>0</v>
      </c>
      <c r="E848" t="str">
        <f t="shared" si="13"/>
        <v/>
      </c>
    </row>
    <row r="849" spans="1:5" hidden="1" x14ac:dyDescent="0.3">
      <c r="A849" t="s">
        <v>155</v>
      </c>
      <c r="B849">
        <v>42125</v>
      </c>
      <c r="C849">
        <v>40</v>
      </c>
      <c r="D849">
        <v>0</v>
      </c>
      <c r="E849" t="str">
        <f t="shared" si="13"/>
        <v/>
      </c>
    </row>
    <row r="850" spans="1:5" hidden="1" x14ac:dyDescent="0.3">
      <c r="A850" t="s">
        <v>155</v>
      </c>
      <c r="B850">
        <v>42132</v>
      </c>
      <c r="C850">
        <v>40</v>
      </c>
      <c r="D850">
        <v>0</v>
      </c>
      <c r="E850" t="str">
        <f t="shared" si="13"/>
        <v/>
      </c>
    </row>
    <row r="851" spans="1:5" hidden="1" x14ac:dyDescent="0.3">
      <c r="A851" t="s">
        <v>155</v>
      </c>
      <c r="B851">
        <v>42139</v>
      </c>
      <c r="C851">
        <v>40</v>
      </c>
      <c r="D851">
        <v>0</v>
      </c>
      <c r="E851" t="str">
        <f t="shared" si="13"/>
        <v/>
      </c>
    </row>
    <row r="852" spans="1:5" hidden="1" x14ac:dyDescent="0.3">
      <c r="A852" t="s">
        <v>155</v>
      </c>
      <c r="B852">
        <v>42146</v>
      </c>
      <c r="C852">
        <v>40</v>
      </c>
      <c r="D852">
        <v>0</v>
      </c>
      <c r="E852" t="str">
        <f t="shared" si="13"/>
        <v/>
      </c>
    </row>
    <row r="853" spans="1:5" hidden="1" x14ac:dyDescent="0.3">
      <c r="A853" t="s">
        <v>155</v>
      </c>
      <c r="B853">
        <v>42153</v>
      </c>
      <c r="C853">
        <v>36</v>
      </c>
      <c r="D853">
        <v>0</v>
      </c>
      <c r="E853" t="str">
        <f t="shared" si="13"/>
        <v/>
      </c>
    </row>
    <row r="854" spans="1:5" hidden="1" x14ac:dyDescent="0.3">
      <c r="A854" t="s">
        <v>155</v>
      </c>
      <c r="B854">
        <v>42160</v>
      </c>
      <c r="C854">
        <v>32</v>
      </c>
      <c r="D854">
        <v>0</v>
      </c>
      <c r="E854" t="str">
        <f t="shared" si="13"/>
        <v/>
      </c>
    </row>
    <row r="855" spans="1:5" hidden="1" x14ac:dyDescent="0.3">
      <c r="A855" t="s">
        <v>155</v>
      </c>
      <c r="B855">
        <v>42167</v>
      </c>
      <c r="C855">
        <v>40</v>
      </c>
      <c r="D855">
        <v>0</v>
      </c>
      <c r="E855" t="str">
        <f t="shared" si="13"/>
        <v/>
      </c>
    </row>
    <row r="856" spans="1:5" hidden="1" x14ac:dyDescent="0.3">
      <c r="A856" t="s">
        <v>155</v>
      </c>
      <c r="B856">
        <v>42174</v>
      </c>
      <c r="C856">
        <v>16</v>
      </c>
      <c r="D856">
        <v>0</v>
      </c>
      <c r="E856" t="str">
        <f t="shared" si="13"/>
        <v/>
      </c>
    </row>
    <row r="857" spans="1:5" hidden="1" x14ac:dyDescent="0.3">
      <c r="A857" t="s">
        <v>155</v>
      </c>
      <c r="B857">
        <v>42181</v>
      </c>
      <c r="C857">
        <v>40</v>
      </c>
      <c r="D857">
        <v>0</v>
      </c>
      <c r="E857" t="str">
        <f t="shared" si="13"/>
        <v/>
      </c>
    </row>
    <row r="858" spans="1:5" hidden="1" x14ac:dyDescent="0.3">
      <c r="A858" t="s">
        <v>157</v>
      </c>
      <c r="B858">
        <v>42006</v>
      </c>
      <c r="C858">
        <v>13</v>
      </c>
      <c r="D858">
        <v>0</v>
      </c>
      <c r="E858" t="str">
        <f t="shared" si="13"/>
        <v/>
      </c>
    </row>
    <row r="859" spans="1:5" hidden="1" x14ac:dyDescent="0.3">
      <c r="A859" t="s">
        <v>157</v>
      </c>
      <c r="B859">
        <v>42013</v>
      </c>
      <c r="C859">
        <v>15</v>
      </c>
      <c r="D859">
        <v>0</v>
      </c>
      <c r="E859" t="str">
        <f t="shared" si="13"/>
        <v/>
      </c>
    </row>
    <row r="860" spans="1:5" x14ac:dyDescent="0.3">
      <c r="A860" t="s">
        <v>157</v>
      </c>
      <c r="B860">
        <v>42020</v>
      </c>
      <c r="C860">
        <v>10</v>
      </c>
      <c r="D860">
        <v>2</v>
      </c>
      <c r="E860" t="str">
        <f t="shared" si="13"/>
        <v>Keep</v>
      </c>
    </row>
    <row r="861" spans="1:5" x14ac:dyDescent="0.3">
      <c r="A861" t="s">
        <v>157</v>
      </c>
      <c r="B861">
        <v>42027</v>
      </c>
      <c r="C861">
        <v>12</v>
      </c>
      <c r="D861">
        <v>3</v>
      </c>
      <c r="E861" t="str">
        <f t="shared" si="13"/>
        <v>Keep</v>
      </c>
    </row>
    <row r="862" spans="1:5" x14ac:dyDescent="0.3">
      <c r="A862" t="s">
        <v>157</v>
      </c>
      <c r="B862">
        <v>42034</v>
      </c>
      <c r="C862">
        <v>6</v>
      </c>
      <c r="D862">
        <v>2</v>
      </c>
      <c r="E862" t="str">
        <f t="shared" si="13"/>
        <v>Keep</v>
      </c>
    </row>
    <row r="863" spans="1:5" hidden="1" x14ac:dyDescent="0.3">
      <c r="A863" t="s">
        <v>157</v>
      </c>
      <c r="B863">
        <v>42041</v>
      </c>
      <c r="C863">
        <v>7</v>
      </c>
      <c r="D863">
        <v>0</v>
      </c>
      <c r="E863" t="str">
        <f t="shared" si="13"/>
        <v/>
      </c>
    </row>
    <row r="864" spans="1:5" x14ac:dyDescent="0.3">
      <c r="A864" t="s">
        <v>157</v>
      </c>
      <c r="B864">
        <v>42048</v>
      </c>
      <c r="C864">
        <v>8</v>
      </c>
      <c r="D864">
        <v>4</v>
      </c>
      <c r="E864" t="str">
        <f t="shared" si="13"/>
        <v>Keep</v>
      </c>
    </row>
    <row r="865" spans="1:5" x14ac:dyDescent="0.3">
      <c r="A865" t="s">
        <v>157</v>
      </c>
      <c r="B865">
        <v>42055</v>
      </c>
      <c r="C865">
        <v>6</v>
      </c>
      <c r="D865">
        <v>3</v>
      </c>
      <c r="E865" t="str">
        <f t="shared" si="13"/>
        <v>Keep</v>
      </c>
    </row>
    <row r="866" spans="1:5" x14ac:dyDescent="0.3">
      <c r="A866" t="s">
        <v>157</v>
      </c>
      <c r="B866">
        <v>42062</v>
      </c>
      <c r="C866">
        <v>6</v>
      </c>
      <c r="D866">
        <v>3</v>
      </c>
      <c r="E866" t="str">
        <f t="shared" si="13"/>
        <v>Keep</v>
      </c>
    </row>
    <row r="867" spans="1:5" x14ac:dyDescent="0.3">
      <c r="A867" t="s">
        <v>157</v>
      </c>
      <c r="B867">
        <v>42069</v>
      </c>
      <c r="C867">
        <v>3</v>
      </c>
      <c r="D867">
        <v>4</v>
      </c>
      <c r="E867" t="str">
        <f t="shared" si="13"/>
        <v>Keep</v>
      </c>
    </row>
    <row r="868" spans="1:5" x14ac:dyDescent="0.3">
      <c r="A868" t="s">
        <v>157</v>
      </c>
      <c r="B868">
        <v>42076</v>
      </c>
      <c r="C868">
        <v>8</v>
      </c>
      <c r="D868">
        <v>4</v>
      </c>
      <c r="E868" t="str">
        <f t="shared" si="13"/>
        <v>Keep</v>
      </c>
    </row>
    <row r="869" spans="1:5" x14ac:dyDescent="0.3">
      <c r="A869" t="s">
        <v>157</v>
      </c>
      <c r="B869">
        <v>42083</v>
      </c>
      <c r="C869">
        <v>4</v>
      </c>
      <c r="D869">
        <v>3</v>
      </c>
      <c r="E869" t="str">
        <f t="shared" si="13"/>
        <v>Keep</v>
      </c>
    </row>
    <row r="870" spans="1:5" x14ac:dyDescent="0.3">
      <c r="A870" t="s">
        <v>157</v>
      </c>
      <c r="B870">
        <v>42090</v>
      </c>
      <c r="C870">
        <v>6</v>
      </c>
      <c r="D870">
        <v>6</v>
      </c>
      <c r="E870" t="str">
        <f t="shared" si="13"/>
        <v>Keep</v>
      </c>
    </row>
    <row r="871" spans="1:5" x14ac:dyDescent="0.3">
      <c r="A871" t="s">
        <v>157</v>
      </c>
      <c r="B871">
        <v>42097</v>
      </c>
      <c r="C871">
        <v>9</v>
      </c>
      <c r="D871">
        <v>6</v>
      </c>
      <c r="E871" t="str">
        <f t="shared" si="13"/>
        <v>Keep</v>
      </c>
    </row>
    <row r="872" spans="1:5" x14ac:dyDescent="0.3">
      <c r="A872" t="s">
        <v>157</v>
      </c>
      <c r="B872">
        <v>42104</v>
      </c>
      <c r="C872">
        <v>8</v>
      </c>
      <c r="D872">
        <v>4</v>
      </c>
      <c r="E872" t="str">
        <f t="shared" si="13"/>
        <v>Keep</v>
      </c>
    </row>
    <row r="873" spans="1:5" x14ac:dyDescent="0.3">
      <c r="A873" t="s">
        <v>157</v>
      </c>
      <c r="B873">
        <v>42111</v>
      </c>
      <c r="C873">
        <v>6</v>
      </c>
      <c r="D873">
        <v>3</v>
      </c>
      <c r="E873" t="str">
        <f t="shared" si="13"/>
        <v>Keep</v>
      </c>
    </row>
    <row r="874" spans="1:5" x14ac:dyDescent="0.3">
      <c r="A874" t="s">
        <v>157</v>
      </c>
      <c r="B874">
        <v>42118</v>
      </c>
      <c r="C874">
        <v>4</v>
      </c>
      <c r="D874">
        <v>2</v>
      </c>
      <c r="E874" t="str">
        <f t="shared" si="13"/>
        <v>Keep</v>
      </c>
    </row>
    <row r="875" spans="1:5" hidden="1" x14ac:dyDescent="0.3">
      <c r="A875" t="s">
        <v>157</v>
      </c>
      <c r="B875">
        <v>42125</v>
      </c>
      <c r="C875">
        <v>0</v>
      </c>
      <c r="D875">
        <v>0</v>
      </c>
      <c r="E875" t="str">
        <f t="shared" si="13"/>
        <v/>
      </c>
    </row>
    <row r="876" spans="1:5" x14ac:dyDescent="0.3">
      <c r="A876" t="s">
        <v>157</v>
      </c>
      <c r="B876">
        <v>42132</v>
      </c>
      <c r="C876">
        <v>7</v>
      </c>
      <c r="D876">
        <v>3</v>
      </c>
      <c r="E876" t="str">
        <f t="shared" si="13"/>
        <v>Keep</v>
      </c>
    </row>
    <row r="877" spans="1:5" x14ac:dyDescent="0.3">
      <c r="A877" t="s">
        <v>157</v>
      </c>
      <c r="B877">
        <v>42139</v>
      </c>
      <c r="C877">
        <v>6</v>
      </c>
      <c r="D877">
        <v>2</v>
      </c>
      <c r="E877" t="str">
        <f t="shared" si="13"/>
        <v>Keep</v>
      </c>
    </row>
    <row r="878" spans="1:5" hidden="1" x14ac:dyDescent="0.3">
      <c r="A878" t="s">
        <v>157</v>
      </c>
      <c r="B878">
        <v>42146</v>
      </c>
      <c r="C878">
        <v>3</v>
      </c>
      <c r="D878">
        <v>0</v>
      </c>
      <c r="E878" t="str">
        <f t="shared" si="13"/>
        <v/>
      </c>
    </row>
    <row r="879" spans="1:5" hidden="1" x14ac:dyDescent="0.3">
      <c r="A879" t="s">
        <v>157</v>
      </c>
      <c r="B879">
        <v>42153</v>
      </c>
      <c r="C879">
        <v>0</v>
      </c>
      <c r="D879">
        <v>0</v>
      </c>
      <c r="E879" t="str">
        <f t="shared" si="13"/>
        <v/>
      </c>
    </row>
    <row r="880" spans="1:5" x14ac:dyDescent="0.3">
      <c r="A880" t="s">
        <v>157</v>
      </c>
      <c r="B880">
        <v>42160</v>
      </c>
      <c r="C880">
        <v>10</v>
      </c>
      <c r="D880">
        <v>2</v>
      </c>
      <c r="E880" t="str">
        <f t="shared" si="13"/>
        <v>Keep</v>
      </c>
    </row>
    <row r="881" spans="1:5" x14ac:dyDescent="0.3">
      <c r="A881" t="s">
        <v>157</v>
      </c>
      <c r="B881">
        <v>42167</v>
      </c>
      <c r="C881">
        <v>6</v>
      </c>
      <c r="D881">
        <v>3</v>
      </c>
      <c r="E881" t="str">
        <f t="shared" si="13"/>
        <v>Keep</v>
      </c>
    </row>
    <row r="882" spans="1:5" x14ac:dyDescent="0.3">
      <c r="A882" t="s">
        <v>157</v>
      </c>
      <c r="B882">
        <v>42174</v>
      </c>
      <c r="C882">
        <v>7</v>
      </c>
      <c r="D882">
        <v>1</v>
      </c>
      <c r="E882" t="str">
        <f t="shared" si="13"/>
        <v>Keep</v>
      </c>
    </row>
    <row r="883" spans="1:5" x14ac:dyDescent="0.3">
      <c r="A883" t="s">
        <v>157</v>
      </c>
      <c r="B883">
        <v>42181</v>
      </c>
      <c r="C883">
        <v>7</v>
      </c>
      <c r="D883">
        <v>2</v>
      </c>
      <c r="E883" t="str">
        <f t="shared" si="13"/>
        <v>Keep</v>
      </c>
    </row>
    <row r="884" spans="1:5" hidden="1" x14ac:dyDescent="0.3">
      <c r="A884" t="s">
        <v>158</v>
      </c>
      <c r="B884">
        <v>42006</v>
      </c>
      <c r="C884">
        <v>530</v>
      </c>
      <c r="D884">
        <v>0</v>
      </c>
      <c r="E884" t="str">
        <f t="shared" si="13"/>
        <v/>
      </c>
    </row>
    <row r="885" spans="1:5" hidden="1" x14ac:dyDescent="0.3">
      <c r="A885" t="s">
        <v>158</v>
      </c>
      <c r="B885">
        <v>42013</v>
      </c>
      <c r="C885">
        <v>1350</v>
      </c>
      <c r="D885">
        <v>0</v>
      </c>
      <c r="E885" t="str">
        <f t="shared" si="13"/>
        <v/>
      </c>
    </row>
    <row r="886" spans="1:5" hidden="1" x14ac:dyDescent="0.3">
      <c r="A886" t="s">
        <v>158</v>
      </c>
      <c r="B886">
        <v>42020</v>
      </c>
      <c r="C886">
        <v>40</v>
      </c>
      <c r="D886">
        <v>0</v>
      </c>
      <c r="E886" t="str">
        <f t="shared" si="13"/>
        <v/>
      </c>
    </row>
    <row r="887" spans="1:5" hidden="1" x14ac:dyDescent="0.3">
      <c r="A887" t="s">
        <v>158</v>
      </c>
      <c r="B887">
        <v>42027</v>
      </c>
      <c r="C887">
        <v>2170</v>
      </c>
      <c r="D887">
        <v>0</v>
      </c>
      <c r="E887" t="str">
        <f t="shared" si="13"/>
        <v/>
      </c>
    </row>
    <row r="888" spans="1:5" hidden="1" x14ac:dyDescent="0.3">
      <c r="A888" t="s">
        <v>158</v>
      </c>
      <c r="B888">
        <v>42034</v>
      </c>
      <c r="C888">
        <v>40</v>
      </c>
      <c r="D888">
        <v>0</v>
      </c>
      <c r="E888" t="str">
        <f t="shared" si="13"/>
        <v/>
      </c>
    </row>
    <row r="889" spans="1:5" hidden="1" x14ac:dyDescent="0.3">
      <c r="A889" t="s">
        <v>158</v>
      </c>
      <c r="B889">
        <v>42041</v>
      </c>
      <c r="C889">
        <v>32</v>
      </c>
      <c r="D889">
        <v>0</v>
      </c>
      <c r="E889" t="str">
        <f t="shared" si="13"/>
        <v/>
      </c>
    </row>
    <row r="890" spans="1:5" hidden="1" x14ac:dyDescent="0.3">
      <c r="A890" t="s">
        <v>158</v>
      </c>
      <c r="B890">
        <v>42048</v>
      </c>
      <c r="C890">
        <v>40</v>
      </c>
      <c r="D890">
        <v>0</v>
      </c>
      <c r="E890" t="str">
        <f t="shared" si="13"/>
        <v/>
      </c>
    </row>
    <row r="891" spans="1:5" hidden="1" x14ac:dyDescent="0.3">
      <c r="A891" t="s">
        <v>158</v>
      </c>
      <c r="B891">
        <v>42055</v>
      </c>
      <c r="C891">
        <v>40</v>
      </c>
      <c r="D891">
        <v>0</v>
      </c>
      <c r="E891" t="str">
        <f t="shared" si="13"/>
        <v/>
      </c>
    </row>
    <row r="892" spans="1:5" hidden="1" x14ac:dyDescent="0.3">
      <c r="A892" t="s">
        <v>158</v>
      </c>
      <c r="B892">
        <v>42062</v>
      </c>
      <c r="C892">
        <v>40</v>
      </c>
      <c r="D892">
        <v>0</v>
      </c>
      <c r="E892" t="str">
        <f t="shared" si="13"/>
        <v/>
      </c>
    </row>
    <row r="893" spans="1:5" hidden="1" x14ac:dyDescent="0.3">
      <c r="A893" t="s">
        <v>158</v>
      </c>
      <c r="B893">
        <v>42069</v>
      </c>
      <c r="C893">
        <v>40</v>
      </c>
      <c r="D893">
        <v>0</v>
      </c>
      <c r="E893" t="str">
        <f t="shared" si="13"/>
        <v/>
      </c>
    </row>
    <row r="894" spans="1:5" hidden="1" x14ac:dyDescent="0.3">
      <c r="A894" t="s">
        <v>158</v>
      </c>
      <c r="B894">
        <v>42076</v>
      </c>
      <c r="C894">
        <v>40</v>
      </c>
      <c r="D894">
        <v>0</v>
      </c>
      <c r="E894" t="str">
        <f t="shared" si="13"/>
        <v/>
      </c>
    </row>
    <row r="895" spans="1:5" hidden="1" x14ac:dyDescent="0.3">
      <c r="A895" t="s">
        <v>158</v>
      </c>
      <c r="B895">
        <v>42083</v>
      </c>
      <c r="C895">
        <v>40</v>
      </c>
      <c r="D895">
        <v>0</v>
      </c>
      <c r="E895" t="str">
        <f t="shared" si="13"/>
        <v/>
      </c>
    </row>
    <row r="896" spans="1:5" hidden="1" x14ac:dyDescent="0.3">
      <c r="A896" t="s">
        <v>158</v>
      </c>
      <c r="B896">
        <v>42090</v>
      </c>
      <c r="C896">
        <v>40</v>
      </c>
      <c r="D896">
        <v>0</v>
      </c>
      <c r="E896" t="str">
        <f t="shared" si="13"/>
        <v/>
      </c>
    </row>
    <row r="897" spans="1:5" hidden="1" x14ac:dyDescent="0.3">
      <c r="A897" t="s">
        <v>158</v>
      </c>
      <c r="B897">
        <v>42097</v>
      </c>
      <c r="C897">
        <v>26</v>
      </c>
      <c r="D897">
        <v>0</v>
      </c>
      <c r="E897" t="str">
        <f t="shared" si="13"/>
        <v/>
      </c>
    </row>
    <row r="898" spans="1:5" hidden="1" x14ac:dyDescent="0.3">
      <c r="A898" t="s">
        <v>158</v>
      </c>
      <c r="B898">
        <v>42104</v>
      </c>
      <c r="C898">
        <v>36</v>
      </c>
      <c r="D898">
        <v>0</v>
      </c>
      <c r="E898" t="str">
        <f t="shared" si="13"/>
        <v/>
      </c>
    </row>
    <row r="899" spans="1:5" hidden="1" x14ac:dyDescent="0.3">
      <c r="A899" t="s">
        <v>158</v>
      </c>
      <c r="B899">
        <v>42111</v>
      </c>
      <c r="C899">
        <v>36</v>
      </c>
      <c r="D899">
        <v>0</v>
      </c>
      <c r="E899" t="str">
        <f t="shared" si="13"/>
        <v/>
      </c>
    </row>
    <row r="900" spans="1:5" hidden="1" x14ac:dyDescent="0.3">
      <c r="A900" t="s">
        <v>158</v>
      </c>
      <c r="B900">
        <v>42118</v>
      </c>
      <c r="C900">
        <v>3850</v>
      </c>
      <c r="D900">
        <v>0</v>
      </c>
      <c r="E900" t="str">
        <f t="shared" si="13"/>
        <v/>
      </c>
    </row>
    <row r="901" spans="1:5" hidden="1" x14ac:dyDescent="0.3">
      <c r="A901" t="s">
        <v>158</v>
      </c>
      <c r="B901">
        <v>42125</v>
      </c>
      <c r="C901">
        <v>32</v>
      </c>
      <c r="D901">
        <v>0</v>
      </c>
      <c r="E901" t="str">
        <f t="shared" si="13"/>
        <v/>
      </c>
    </row>
    <row r="902" spans="1:5" hidden="1" x14ac:dyDescent="0.3">
      <c r="A902" t="s">
        <v>158</v>
      </c>
      <c r="B902">
        <v>42132</v>
      </c>
      <c r="C902">
        <v>24</v>
      </c>
      <c r="D902">
        <v>0</v>
      </c>
      <c r="E902" t="str">
        <f t="shared" ref="E902:E965" si="14">IF(AND($C902&lt;40,$D902&gt;0),"Keep","")</f>
        <v/>
      </c>
    </row>
    <row r="903" spans="1:5" hidden="1" x14ac:dyDescent="0.3">
      <c r="A903" t="s">
        <v>158</v>
      </c>
      <c r="B903">
        <v>42139</v>
      </c>
      <c r="C903">
        <v>40</v>
      </c>
      <c r="D903">
        <v>0</v>
      </c>
      <c r="E903" t="str">
        <f t="shared" si="14"/>
        <v/>
      </c>
    </row>
    <row r="904" spans="1:5" hidden="1" x14ac:dyDescent="0.3">
      <c r="A904" t="s">
        <v>158</v>
      </c>
      <c r="B904">
        <v>42146</v>
      </c>
      <c r="C904">
        <v>40</v>
      </c>
      <c r="D904">
        <v>0</v>
      </c>
      <c r="E904" t="str">
        <f t="shared" si="14"/>
        <v/>
      </c>
    </row>
    <row r="905" spans="1:5" hidden="1" x14ac:dyDescent="0.3">
      <c r="A905" t="s">
        <v>158</v>
      </c>
      <c r="B905">
        <v>42153</v>
      </c>
      <c r="C905">
        <v>36</v>
      </c>
      <c r="D905">
        <v>0</v>
      </c>
      <c r="E905" t="str">
        <f t="shared" si="14"/>
        <v/>
      </c>
    </row>
    <row r="906" spans="1:5" hidden="1" x14ac:dyDescent="0.3">
      <c r="A906" t="s">
        <v>158</v>
      </c>
      <c r="B906">
        <v>42160</v>
      </c>
      <c r="C906">
        <v>28</v>
      </c>
      <c r="D906">
        <v>0</v>
      </c>
      <c r="E906" t="str">
        <f t="shared" si="14"/>
        <v/>
      </c>
    </row>
    <row r="907" spans="1:5" hidden="1" x14ac:dyDescent="0.3">
      <c r="A907" t="s">
        <v>158</v>
      </c>
      <c r="B907">
        <v>42167</v>
      </c>
      <c r="C907">
        <v>40</v>
      </c>
      <c r="D907">
        <v>0</v>
      </c>
      <c r="E907" t="str">
        <f t="shared" si="14"/>
        <v/>
      </c>
    </row>
    <row r="908" spans="1:5" hidden="1" x14ac:dyDescent="0.3">
      <c r="A908" t="s">
        <v>158</v>
      </c>
      <c r="B908">
        <v>42174</v>
      </c>
      <c r="C908">
        <v>40</v>
      </c>
      <c r="D908">
        <v>0</v>
      </c>
      <c r="E908" t="str">
        <f t="shared" si="14"/>
        <v/>
      </c>
    </row>
    <row r="909" spans="1:5" hidden="1" x14ac:dyDescent="0.3">
      <c r="A909" t="s">
        <v>158</v>
      </c>
      <c r="B909">
        <v>42181</v>
      </c>
      <c r="C909">
        <v>40</v>
      </c>
      <c r="D909">
        <v>0</v>
      </c>
      <c r="E909" t="str">
        <f t="shared" si="14"/>
        <v/>
      </c>
    </row>
    <row r="910" spans="1:5" hidden="1" x14ac:dyDescent="0.3">
      <c r="A910" t="s">
        <v>159</v>
      </c>
      <c r="B910">
        <v>42006</v>
      </c>
      <c r="C910">
        <v>55</v>
      </c>
      <c r="D910">
        <v>0</v>
      </c>
      <c r="E910" t="str">
        <f t="shared" si="14"/>
        <v/>
      </c>
    </row>
    <row r="911" spans="1:5" hidden="1" x14ac:dyDescent="0.3">
      <c r="A911" t="s">
        <v>159</v>
      </c>
      <c r="B911">
        <v>42013</v>
      </c>
      <c r="C911">
        <v>0</v>
      </c>
      <c r="D911">
        <v>0</v>
      </c>
      <c r="E911" t="str">
        <f t="shared" si="14"/>
        <v/>
      </c>
    </row>
    <row r="912" spans="1:5" hidden="1" x14ac:dyDescent="0.3">
      <c r="A912" t="s">
        <v>159</v>
      </c>
      <c r="B912">
        <v>42020</v>
      </c>
      <c r="C912">
        <v>9</v>
      </c>
      <c r="D912">
        <v>0</v>
      </c>
      <c r="E912" t="str">
        <f t="shared" si="14"/>
        <v/>
      </c>
    </row>
    <row r="913" spans="1:5" hidden="1" x14ac:dyDescent="0.3">
      <c r="A913" t="s">
        <v>159</v>
      </c>
      <c r="B913">
        <v>42027</v>
      </c>
      <c r="C913">
        <v>9</v>
      </c>
      <c r="D913">
        <v>0</v>
      </c>
      <c r="E913" t="str">
        <f t="shared" si="14"/>
        <v/>
      </c>
    </row>
    <row r="914" spans="1:5" hidden="1" x14ac:dyDescent="0.3">
      <c r="A914" t="s">
        <v>159</v>
      </c>
      <c r="B914">
        <v>42034</v>
      </c>
      <c r="C914">
        <v>8</v>
      </c>
      <c r="D914">
        <v>0</v>
      </c>
      <c r="E914" t="str">
        <f t="shared" si="14"/>
        <v/>
      </c>
    </row>
    <row r="915" spans="1:5" hidden="1" x14ac:dyDescent="0.3">
      <c r="A915" t="s">
        <v>159</v>
      </c>
      <c r="B915">
        <v>42041</v>
      </c>
      <c r="C915">
        <v>7</v>
      </c>
      <c r="D915">
        <v>0</v>
      </c>
      <c r="E915" t="str">
        <f t="shared" si="14"/>
        <v/>
      </c>
    </row>
    <row r="916" spans="1:5" hidden="1" x14ac:dyDescent="0.3">
      <c r="A916" t="s">
        <v>159</v>
      </c>
      <c r="B916">
        <v>42048</v>
      </c>
      <c r="C916">
        <v>10</v>
      </c>
      <c r="D916">
        <v>0</v>
      </c>
      <c r="E916" t="str">
        <f t="shared" si="14"/>
        <v/>
      </c>
    </row>
    <row r="917" spans="1:5" hidden="1" x14ac:dyDescent="0.3">
      <c r="A917" t="s">
        <v>159</v>
      </c>
      <c r="B917">
        <v>42055</v>
      </c>
      <c r="C917">
        <v>7</v>
      </c>
      <c r="D917">
        <v>0</v>
      </c>
      <c r="E917" t="str">
        <f t="shared" si="14"/>
        <v/>
      </c>
    </row>
    <row r="918" spans="1:5" hidden="1" x14ac:dyDescent="0.3">
      <c r="A918" t="s">
        <v>159</v>
      </c>
      <c r="B918">
        <v>42062</v>
      </c>
      <c r="C918">
        <v>8</v>
      </c>
      <c r="D918">
        <v>0</v>
      </c>
      <c r="E918" t="str">
        <f t="shared" si="14"/>
        <v/>
      </c>
    </row>
    <row r="919" spans="1:5" hidden="1" x14ac:dyDescent="0.3">
      <c r="A919" t="s">
        <v>159</v>
      </c>
      <c r="B919">
        <v>42069</v>
      </c>
      <c r="C919">
        <v>8</v>
      </c>
      <c r="D919">
        <v>0</v>
      </c>
      <c r="E919" t="str">
        <f t="shared" si="14"/>
        <v/>
      </c>
    </row>
    <row r="920" spans="1:5" hidden="1" x14ac:dyDescent="0.3">
      <c r="A920" t="s">
        <v>159</v>
      </c>
      <c r="B920">
        <v>42076</v>
      </c>
      <c r="C920">
        <v>8</v>
      </c>
      <c r="D920">
        <v>0</v>
      </c>
      <c r="E920" t="str">
        <f t="shared" si="14"/>
        <v/>
      </c>
    </row>
    <row r="921" spans="1:5" hidden="1" x14ac:dyDescent="0.3">
      <c r="A921" t="s">
        <v>159</v>
      </c>
      <c r="B921">
        <v>42083</v>
      </c>
      <c r="C921">
        <v>8</v>
      </c>
      <c r="D921">
        <v>0</v>
      </c>
      <c r="E921" t="str">
        <f t="shared" si="14"/>
        <v/>
      </c>
    </row>
    <row r="922" spans="1:5" hidden="1" x14ac:dyDescent="0.3">
      <c r="A922" t="s">
        <v>159</v>
      </c>
      <c r="B922">
        <v>42090</v>
      </c>
      <c r="C922">
        <v>9</v>
      </c>
      <c r="D922">
        <v>0</v>
      </c>
      <c r="E922" t="str">
        <f t="shared" si="14"/>
        <v/>
      </c>
    </row>
    <row r="923" spans="1:5" hidden="1" x14ac:dyDescent="0.3">
      <c r="A923" t="s">
        <v>159</v>
      </c>
      <c r="B923">
        <v>42097</v>
      </c>
      <c r="C923">
        <v>8</v>
      </c>
      <c r="D923">
        <v>0</v>
      </c>
      <c r="E923" t="str">
        <f t="shared" si="14"/>
        <v/>
      </c>
    </row>
    <row r="924" spans="1:5" hidden="1" x14ac:dyDescent="0.3">
      <c r="A924" t="s">
        <v>159</v>
      </c>
      <c r="B924">
        <v>42104</v>
      </c>
      <c r="C924">
        <v>32</v>
      </c>
      <c r="D924">
        <v>0</v>
      </c>
      <c r="E924" t="str">
        <f t="shared" si="14"/>
        <v/>
      </c>
    </row>
    <row r="925" spans="1:5" hidden="1" x14ac:dyDescent="0.3">
      <c r="A925" t="s">
        <v>159</v>
      </c>
      <c r="B925">
        <v>42111</v>
      </c>
      <c r="C925">
        <v>30</v>
      </c>
      <c r="D925">
        <v>0</v>
      </c>
      <c r="E925" t="str">
        <f t="shared" si="14"/>
        <v/>
      </c>
    </row>
    <row r="926" spans="1:5" hidden="1" x14ac:dyDescent="0.3">
      <c r="A926" t="s">
        <v>159</v>
      </c>
      <c r="B926">
        <v>42118</v>
      </c>
      <c r="C926">
        <v>10</v>
      </c>
      <c r="D926">
        <v>0</v>
      </c>
      <c r="E926" t="str">
        <f t="shared" si="14"/>
        <v/>
      </c>
    </row>
    <row r="927" spans="1:5" hidden="1" x14ac:dyDescent="0.3">
      <c r="A927" t="s">
        <v>159</v>
      </c>
      <c r="B927">
        <v>42125</v>
      </c>
      <c r="C927">
        <v>10</v>
      </c>
      <c r="D927">
        <v>0</v>
      </c>
      <c r="E927" t="str">
        <f t="shared" si="14"/>
        <v/>
      </c>
    </row>
    <row r="928" spans="1:5" hidden="1" x14ac:dyDescent="0.3">
      <c r="A928" t="s">
        <v>159</v>
      </c>
      <c r="B928">
        <v>42132</v>
      </c>
      <c r="C928">
        <v>49</v>
      </c>
      <c r="D928">
        <v>0</v>
      </c>
      <c r="E928" t="str">
        <f t="shared" si="14"/>
        <v/>
      </c>
    </row>
    <row r="929" spans="1:5" hidden="1" x14ac:dyDescent="0.3">
      <c r="A929" t="s">
        <v>159</v>
      </c>
      <c r="B929">
        <v>42139</v>
      </c>
      <c r="C929">
        <v>6</v>
      </c>
      <c r="D929">
        <v>0</v>
      </c>
      <c r="E929" t="str">
        <f t="shared" si="14"/>
        <v/>
      </c>
    </row>
    <row r="930" spans="1:5" hidden="1" x14ac:dyDescent="0.3">
      <c r="A930" t="s">
        <v>159</v>
      </c>
      <c r="B930">
        <v>42146</v>
      </c>
      <c r="C930">
        <v>10</v>
      </c>
      <c r="D930">
        <v>0</v>
      </c>
      <c r="E930" t="str">
        <f t="shared" si="14"/>
        <v/>
      </c>
    </row>
    <row r="931" spans="1:5" hidden="1" x14ac:dyDescent="0.3">
      <c r="A931" t="s">
        <v>159</v>
      </c>
      <c r="B931">
        <v>42153</v>
      </c>
      <c r="C931">
        <v>20</v>
      </c>
      <c r="D931">
        <v>0</v>
      </c>
      <c r="E931" t="str">
        <f t="shared" si="14"/>
        <v/>
      </c>
    </row>
    <row r="932" spans="1:5" hidden="1" x14ac:dyDescent="0.3">
      <c r="A932" t="s">
        <v>159</v>
      </c>
      <c r="B932">
        <v>42160</v>
      </c>
      <c r="C932">
        <v>5</v>
      </c>
      <c r="D932">
        <v>0</v>
      </c>
      <c r="E932" t="str">
        <f t="shared" si="14"/>
        <v/>
      </c>
    </row>
    <row r="933" spans="1:5" hidden="1" x14ac:dyDescent="0.3">
      <c r="A933" t="s">
        <v>159</v>
      </c>
      <c r="B933">
        <v>42167</v>
      </c>
      <c r="C933">
        <v>5</v>
      </c>
      <c r="D933">
        <v>0</v>
      </c>
      <c r="E933" t="str">
        <f t="shared" si="14"/>
        <v/>
      </c>
    </row>
    <row r="934" spans="1:5" hidden="1" x14ac:dyDescent="0.3">
      <c r="A934" t="s">
        <v>159</v>
      </c>
      <c r="B934">
        <v>42174</v>
      </c>
      <c r="C934">
        <v>8</v>
      </c>
      <c r="D934">
        <v>0</v>
      </c>
      <c r="E934" t="str">
        <f t="shared" si="14"/>
        <v/>
      </c>
    </row>
    <row r="935" spans="1:5" hidden="1" x14ac:dyDescent="0.3">
      <c r="A935" t="s">
        <v>159</v>
      </c>
      <c r="B935">
        <v>42181</v>
      </c>
      <c r="C935">
        <v>60</v>
      </c>
      <c r="D935">
        <v>0</v>
      </c>
      <c r="E935" t="str">
        <f t="shared" si="14"/>
        <v/>
      </c>
    </row>
    <row r="936" spans="1:5" hidden="1" x14ac:dyDescent="0.3">
      <c r="A936" t="s">
        <v>160</v>
      </c>
      <c r="B936">
        <v>42006</v>
      </c>
      <c r="C936">
        <v>1</v>
      </c>
      <c r="D936">
        <v>0</v>
      </c>
      <c r="E936" t="str">
        <f t="shared" si="14"/>
        <v/>
      </c>
    </row>
    <row r="937" spans="1:5" hidden="1" x14ac:dyDescent="0.3">
      <c r="A937" t="s">
        <v>160</v>
      </c>
      <c r="B937">
        <v>42013</v>
      </c>
      <c r="C937">
        <v>1</v>
      </c>
      <c r="D937">
        <v>0</v>
      </c>
      <c r="E937" t="str">
        <f t="shared" si="14"/>
        <v/>
      </c>
    </row>
    <row r="938" spans="1:5" hidden="1" x14ac:dyDescent="0.3">
      <c r="A938" t="s">
        <v>160</v>
      </c>
      <c r="B938">
        <v>42027</v>
      </c>
      <c r="C938">
        <v>1</v>
      </c>
      <c r="D938">
        <v>0</v>
      </c>
      <c r="E938" t="str">
        <f t="shared" si="14"/>
        <v/>
      </c>
    </row>
    <row r="939" spans="1:5" hidden="1" x14ac:dyDescent="0.3">
      <c r="A939" t="s">
        <v>160</v>
      </c>
      <c r="B939">
        <v>42034</v>
      </c>
      <c r="C939">
        <v>1</v>
      </c>
      <c r="D939">
        <v>0</v>
      </c>
      <c r="E939" t="str">
        <f t="shared" si="14"/>
        <v/>
      </c>
    </row>
    <row r="940" spans="1:5" hidden="1" x14ac:dyDescent="0.3">
      <c r="A940" t="s">
        <v>160</v>
      </c>
      <c r="B940">
        <v>42041</v>
      </c>
      <c r="C940">
        <v>25</v>
      </c>
      <c r="D940">
        <v>0</v>
      </c>
      <c r="E940" t="str">
        <f t="shared" si="14"/>
        <v/>
      </c>
    </row>
    <row r="941" spans="1:5" hidden="1" x14ac:dyDescent="0.3">
      <c r="A941" t="s">
        <v>160</v>
      </c>
      <c r="B941">
        <v>42048</v>
      </c>
      <c r="C941">
        <v>2</v>
      </c>
      <c r="D941">
        <v>0</v>
      </c>
      <c r="E941" t="str">
        <f t="shared" si="14"/>
        <v/>
      </c>
    </row>
    <row r="942" spans="1:5" hidden="1" x14ac:dyDescent="0.3">
      <c r="A942" t="s">
        <v>160</v>
      </c>
      <c r="B942">
        <v>42062</v>
      </c>
      <c r="C942">
        <v>1</v>
      </c>
      <c r="D942">
        <v>0</v>
      </c>
      <c r="E942" t="str">
        <f t="shared" si="14"/>
        <v/>
      </c>
    </row>
    <row r="943" spans="1:5" hidden="1" x14ac:dyDescent="0.3">
      <c r="A943" t="s">
        <v>160</v>
      </c>
      <c r="B943">
        <v>42069</v>
      </c>
      <c r="C943">
        <v>1</v>
      </c>
      <c r="D943">
        <v>0</v>
      </c>
      <c r="E943" t="str">
        <f t="shared" si="14"/>
        <v/>
      </c>
    </row>
    <row r="944" spans="1:5" hidden="1" x14ac:dyDescent="0.3">
      <c r="A944" t="s">
        <v>160</v>
      </c>
      <c r="B944">
        <v>42076</v>
      </c>
      <c r="C944">
        <v>7</v>
      </c>
      <c r="D944">
        <v>0</v>
      </c>
      <c r="E944" t="str">
        <f t="shared" si="14"/>
        <v/>
      </c>
    </row>
    <row r="945" spans="1:5" hidden="1" x14ac:dyDescent="0.3">
      <c r="A945" t="s">
        <v>160</v>
      </c>
      <c r="B945">
        <v>42083</v>
      </c>
      <c r="C945">
        <v>1</v>
      </c>
      <c r="D945">
        <v>0</v>
      </c>
      <c r="E945" t="str">
        <f t="shared" si="14"/>
        <v/>
      </c>
    </row>
    <row r="946" spans="1:5" hidden="1" x14ac:dyDescent="0.3">
      <c r="A946" t="s">
        <v>160</v>
      </c>
      <c r="B946">
        <v>42090</v>
      </c>
      <c r="C946">
        <v>1</v>
      </c>
      <c r="D946">
        <v>0</v>
      </c>
      <c r="E946" t="str">
        <f t="shared" si="14"/>
        <v/>
      </c>
    </row>
    <row r="947" spans="1:5" hidden="1" x14ac:dyDescent="0.3">
      <c r="A947" t="s">
        <v>160</v>
      </c>
      <c r="B947">
        <v>42097</v>
      </c>
      <c r="C947">
        <v>25</v>
      </c>
      <c r="D947">
        <v>0</v>
      </c>
      <c r="E947" t="str">
        <f t="shared" si="14"/>
        <v/>
      </c>
    </row>
    <row r="948" spans="1:5" hidden="1" x14ac:dyDescent="0.3">
      <c r="A948" t="s">
        <v>160</v>
      </c>
      <c r="B948">
        <v>42111</v>
      </c>
      <c r="C948">
        <v>2</v>
      </c>
      <c r="D948">
        <v>0</v>
      </c>
      <c r="E948" t="str">
        <f t="shared" si="14"/>
        <v/>
      </c>
    </row>
    <row r="949" spans="1:5" hidden="1" x14ac:dyDescent="0.3">
      <c r="A949" t="s">
        <v>160</v>
      </c>
      <c r="B949">
        <v>42118</v>
      </c>
      <c r="C949">
        <v>15</v>
      </c>
      <c r="D949">
        <v>0</v>
      </c>
      <c r="E949" t="str">
        <f t="shared" si="14"/>
        <v/>
      </c>
    </row>
    <row r="950" spans="1:5" hidden="1" x14ac:dyDescent="0.3">
      <c r="A950" t="s">
        <v>160</v>
      </c>
      <c r="B950">
        <v>42125</v>
      </c>
      <c r="C950">
        <v>1</v>
      </c>
      <c r="D950">
        <v>0</v>
      </c>
      <c r="E950" t="str">
        <f t="shared" si="14"/>
        <v/>
      </c>
    </row>
    <row r="951" spans="1:5" hidden="1" x14ac:dyDescent="0.3">
      <c r="A951" t="s">
        <v>160</v>
      </c>
      <c r="B951">
        <v>42132</v>
      </c>
      <c r="C951">
        <v>1</v>
      </c>
      <c r="D951">
        <v>0</v>
      </c>
      <c r="E951" t="str">
        <f t="shared" si="14"/>
        <v/>
      </c>
    </row>
    <row r="952" spans="1:5" hidden="1" x14ac:dyDescent="0.3">
      <c r="A952" t="s">
        <v>160</v>
      </c>
      <c r="B952">
        <v>42139</v>
      </c>
      <c r="C952">
        <v>0</v>
      </c>
      <c r="D952">
        <v>0</v>
      </c>
      <c r="E952" t="str">
        <f t="shared" si="14"/>
        <v/>
      </c>
    </row>
    <row r="953" spans="1:5" hidden="1" x14ac:dyDescent="0.3">
      <c r="A953" t="s">
        <v>160</v>
      </c>
      <c r="B953">
        <v>42146</v>
      </c>
      <c r="C953">
        <v>1</v>
      </c>
      <c r="D953">
        <v>0</v>
      </c>
      <c r="E953" t="str">
        <f t="shared" si="14"/>
        <v/>
      </c>
    </row>
    <row r="954" spans="1:5" hidden="1" x14ac:dyDescent="0.3">
      <c r="A954" t="s">
        <v>160</v>
      </c>
      <c r="B954">
        <v>42153</v>
      </c>
      <c r="C954">
        <v>2</v>
      </c>
      <c r="D954">
        <v>0</v>
      </c>
      <c r="E954" t="str">
        <f t="shared" si="14"/>
        <v/>
      </c>
    </row>
    <row r="955" spans="1:5" hidden="1" x14ac:dyDescent="0.3">
      <c r="A955" t="s">
        <v>160</v>
      </c>
      <c r="B955">
        <v>42160</v>
      </c>
      <c r="C955">
        <v>0</v>
      </c>
      <c r="D955">
        <v>0</v>
      </c>
      <c r="E955" t="str">
        <f t="shared" si="14"/>
        <v/>
      </c>
    </row>
    <row r="956" spans="1:5" hidden="1" x14ac:dyDescent="0.3">
      <c r="A956" t="s">
        <v>160</v>
      </c>
      <c r="B956">
        <v>42167</v>
      </c>
      <c r="C956">
        <v>1</v>
      </c>
      <c r="D956">
        <v>0</v>
      </c>
      <c r="E956" t="str">
        <f t="shared" si="14"/>
        <v/>
      </c>
    </row>
    <row r="957" spans="1:5" hidden="1" x14ac:dyDescent="0.3">
      <c r="A957" t="s">
        <v>160</v>
      </c>
      <c r="B957">
        <v>42174</v>
      </c>
      <c r="C957">
        <v>1</v>
      </c>
      <c r="D957">
        <v>0</v>
      </c>
      <c r="E957" t="str">
        <f t="shared" si="14"/>
        <v/>
      </c>
    </row>
    <row r="958" spans="1:5" hidden="1" x14ac:dyDescent="0.3">
      <c r="A958" t="s">
        <v>160</v>
      </c>
      <c r="B958">
        <v>42181</v>
      </c>
      <c r="C958">
        <v>17</v>
      </c>
      <c r="D958">
        <v>0</v>
      </c>
      <c r="E958" t="str">
        <f t="shared" si="14"/>
        <v/>
      </c>
    </row>
    <row r="959" spans="1:5" hidden="1" x14ac:dyDescent="0.3">
      <c r="A959" t="s">
        <v>161</v>
      </c>
      <c r="B959">
        <v>42006</v>
      </c>
      <c r="C959">
        <v>0</v>
      </c>
      <c r="D959">
        <v>0</v>
      </c>
      <c r="E959" t="str">
        <f t="shared" si="14"/>
        <v/>
      </c>
    </row>
    <row r="960" spans="1:5" hidden="1" x14ac:dyDescent="0.3">
      <c r="A960" t="s">
        <v>161</v>
      </c>
      <c r="B960">
        <v>42013</v>
      </c>
      <c r="C960">
        <v>0</v>
      </c>
      <c r="D960">
        <v>0</v>
      </c>
      <c r="E960" t="str">
        <f t="shared" si="14"/>
        <v/>
      </c>
    </row>
    <row r="961" spans="1:5" hidden="1" x14ac:dyDescent="0.3">
      <c r="A961" t="s">
        <v>161</v>
      </c>
      <c r="B961">
        <v>42020</v>
      </c>
      <c r="C961">
        <v>0</v>
      </c>
      <c r="D961">
        <v>0</v>
      </c>
      <c r="E961" t="str">
        <f t="shared" si="14"/>
        <v/>
      </c>
    </row>
    <row r="962" spans="1:5" hidden="1" x14ac:dyDescent="0.3">
      <c r="A962" t="s">
        <v>161</v>
      </c>
      <c r="B962">
        <v>42027</v>
      </c>
      <c r="C962">
        <v>0</v>
      </c>
      <c r="D962">
        <v>0</v>
      </c>
      <c r="E962" t="str">
        <f t="shared" si="14"/>
        <v/>
      </c>
    </row>
    <row r="963" spans="1:5" hidden="1" x14ac:dyDescent="0.3">
      <c r="A963" t="s">
        <v>161</v>
      </c>
      <c r="B963">
        <v>42111</v>
      </c>
      <c r="C963">
        <v>2</v>
      </c>
      <c r="D963">
        <v>0</v>
      </c>
      <c r="E963" t="str">
        <f t="shared" si="14"/>
        <v/>
      </c>
    </row>
    <row r="964" spans="1:5" hidden="1" x14ac:dyDescent="0.3">
      <c r="A964" t="s">
        <v>161</v>
      </c>
      <c r="B964">
        <v>42118</v>
      </c>
      <c r="C964">
        <v>0</v>
      </c>
      <c r="D964">
        <v>0</v>
      </c>
      <c r="E964" t="str">
        <f t="shared" si="14"/>
        <v/>
      </c>
    </row>
    <row r="965" spans="1:5" hidden="1" x14ac:dyDescent="0.3">
      <c r="A965" t="s">
        <v>161</v>
      </c>
      <c r="B965">
        <v>42132</v>
      </c>
      <c r="C965">
        <v>0</v>
      </c>
      <c r="D965">
        <v>0</v>
      </c>
      <c r="E965" t="str">
        <f t="shared" si="14"/>
        <v/>
      </c>
    </row>
    <row r="966" spans="1:5" hidden="1" x14ac:dyDescent="0.3">
      <c r="A966" t="s">
        <v>161</v>
      </c>
      <c r="B966">
        <v>42139</v>
      </c>
      <c r="C966">
        <v>0</v>
      </c>
      <c r="D966">
        <v>0</v>
      </c>
      <c r="E966" t="str">
        <f t="shared" ref="E966:E1029" si="15">IF(AND($C966&lt;40,$D966&gt;0),"Keep","")</f>
        <v/>
      </c>
    </row>
    <row r="967" spans="1:5" hidden="1" x14ac:dyDescent="0.3">
      <c r="A967" t="s">
        <v>161</v>
      </c>
      <c r="B967">
        <v>42146</v>
      </c>
      <c r="C967">
        <v>0</v>
      </c>
      <c r="D967">
        <v>0</v>
      </c>
      <c r="E967" t="str">
        <f t="shared" si="15"/>
        <v/>
      </c>
    </row>
    <row r="968" spans="1:5" hidden="1" x14ac:dyDescent="0.3">
      <c r="A968" t="s">
        <v>161</v>
      </c>
      <c r="B968">
        <v>42153</v>
      </c>
      <c r="C968">
        <v>0</v>
      </c>
      <c r="D968">
        <v>0</v>
      </c>
      <c r="E968" t="str">
        <f t="shared" si="15"/>
        <v/>
      </c>
    </row>
    <row r="969" spans="1:5" hidden="1" x14ac:dyDescent="0.3">
      <c r="A969" t="s">
        <v>161</v>
      </c>
      <c r="B969">
        <v>42160</v>
      </c>
      <c r="C969">
        <v>0</v>
      </c>
      <c r="D969">
        <v>0</v>
      </c>
      <c r="E969" t="str">
        <f t="shared" si="15"/>
        <v/>
      </c>
    </row>
    <row r="970" spans="1:5" hidden="1" x14ac:dyDescent="0.3">
      <c r="A970" t="s">
        <v>161</v>
      </c>
      <c r="B970">
        <v>42167</v>
      </c>
      <c r="C970">
        <v>0</v>
      </c>
      <c r="D970">
        <v>0</v>
      </c>
      <c r="E970" t="str">
        <f t="shared" si="15"/>
        <v/>
      </c>
    </row>
    <row r="971" spans="1:5" hidden="1" x14ac:dyDescent="0.3">
      <c r="A971" t="s">
        <v>161</v>
      </c>
      <c r="B971">
        <v>42174</v>
      </c>
      <c r="C971">
        <v>0</v>
      </c>
      <c r="D971">
        <v>0</v>
      </c>
      <c r="E971" t="str">
        <f t="shared" si="15"/>
        <v/>
      </c>
    </row>
    <row r="972" spans="1:5" hidden="1" x14ac:dyDescent="0.3">
      <c r="A972" t="s">
        <v>161</v>
      </c>
      <c r="B972">
        <v>42181</v>
      </c>
      <c r="C972">
        <v>0</v>
      </c>
      <c r="D972">
        <v>0</v>
      </c>
      <c r="E972" t="str">
        <f t="shared" si="15"/>
        <v/>
      </c>
    </row>
    <row r="973" spans="1:5" hidden="1" x14ac:dyDescent="0.3">
      <c r="A973" t="s">
        <v>162</v>
      </c>
      <c r="B973">
        <v>42006</v>
      </c>
      <c r="C973">
        <v>0</v>
      </c>
      <c r="D973">
        <v>0</v>
      </c>
      <c r="E973" t="str">
        <f t="shared" si="15"/>
        <v/>
      </c>
    </row>
    <row r="974" spans="1:5" hidden="1" x14ac:dyDescent="0.3">
      <c r="A974" t="s">
        <v>162</v>
      </c>
      <c r="B974">
        <v>42013</v>
      </c>
      <c r="C974">
        <v>0</v>
      </c>
      <c r="D974">
        <v>0</v>
      </c>
      <c r="E974" t="str">
        <f t="shared" si="15"/>
        <v/>
      </c>
    </row>
    <row r="975" spans="1:5" hidden="1" x14ac:dyDescent="0.3">
      <c r="A975" t="s">
        <v>162</v>
      </c>
      <c r="B975">
        <v>42020</v>
      </c>
      <c r="C975">
        <v>2</v>
      </c>
      <c r="D975">
        <v>0</v>
      </c>
      <c r="E975" t="str">
        <f t="shared" si="15"/>
        <v/>
      </c>
    </row>
    <row r="976" spans="1:5" hidden="1" x14ac:dyDescent="0.3">
      <c r="A976" t="s">
        <v>162</v>
      </c>
      <c r="B976">
        <v>42027</v>
      </c>
      <c r="C976">
        <v>0</v>
      </c>
      <c r="D976">
        <v>0</v>
      </c>
      <c r="E976" t="str">
        <f t="shared" si="15"/>
        <v/>
      </c>
    </row>
    <row r="977" spans="1:5" hidden="1" x14ac:dyDescent="0.3">
      <c r="A977" t="s">
        <v>162</v>
      </c>
      <c r="B977">
        <v>42034</v>
      </c>
      <c r="C977">
        <v>0</v>
      </c>
      <c r="D977">
        <v>0</v>
      </c>
      <c r="E977" t="str">
        <f t="shared" si="15"/>
        <v/>
      </c>
    </row>
    <row r="978" spans="1:5" hidden="1" x14ac:dyDescent="0.3">
      <c r="A978" t="s">
        <v>162</v>
      </c>
      <c r="B978">
        <v>42041</v>
      </c>
      <c r="C978">
        <v>0</v>
      </c>
      <c r="D978">
        <v>0</v>
      </c>
      <c r="E978" t="str">
        <f t="shared" si="15"/>
        <v/>
      </c>
    </row>
    <row r="979" spans="1:5" hidden="1" x14ac:dyDescent="0.3">
      <c r="A979" t="s">
        <v>162</v>
      </c>
      <c r="B979">
        <v>42048</v>
      </c>
      <c r="C979">
        <v>2</v>
      </c>
      <c r="D979">
        <v>0</v>
      </c>
      <c r="E979" t="str">
        <f t="shared" si="15"/>
        <v/>
      </c>
    </row>
    <row r="980" spans="1:5" hidden="1" x14ac:dyDescent="0.3">
      <c r="A980" t="s">
        <v>162</v>
      </c>
      <c r="B980">
        <v>42055</v>
      </c>
      <c r="C980">
        <v>0</v>
      </c>
      <c r="D980">
        <v>0</v>
      </c>
      <c r="E980" t="str">
        <f t="shared" si="15"/>
        <v/>
      </c>
    </row>
    <row r="981" spans="1:5" hidden="1" x14ac:dyDescent="0.3">
      <c r="A981" t="s">
        <v>162</v>
      </c>
      <c r="B981">
        <v>42062</v>
      </c>
      <c r="C981">
        <v>2</v>
      </c>
      <c r="D981">
        <v>0</v>
      </c>
      <c r="E981" t="str">
        <f t="shared" si="15"/>
        <v/>
      </c>
    </row>
    <row r="982" spans="1:5" hidden="1" x14ac:dyDescent="0.3">
      <c r="A982" t="s">
        <v>162</v>
      </c>
      <c r="B982">
        <v>42069</v>
      </c>
      <c r="C982">
        <v>0</v>
      </c>
      <c r="D982">
        <v>0</v>
      </c>
      <c r="E982" t="str">
        <f t="shared" si="15"/>
        <v/>
      </c>
    </row>
    <row r="983" spans="1:5" hidden="1" x14ac:dyDescent="0.3">
      <c r="A983" t="s">
        <v>162</v>
      </c>
      <c r="B983">
        <v>42076</v>
      </c>
      <c r="C983">
        <v>4</v>
      </c>
      <c r="D983">
        <v>0</v>
      </c>
      <c r="E983" t="str">
        <f t="shared" si="15"/>
        <v/>
      </c>
    </row>
    <row r="984" spans="1:5" hidden="1" x14ac:dyDescent="0.3">
      <c r="A984" t="s">
        <v>162</v>
      </c>
      <c r="B984">
        <v>42083</v>
      </c>
      <c r="C984">
        <v>2</v>
      </c>
      <c r="D984">
        <v>0</v>
      </c>
      <c r="E984" t="str">
        <f t="shared" si="15"/>
        <v/>
      </c>
    </row>
    <row r="985" spans="1:5" hidden="1" x14ac:dyDescent="0.3">
      <c r="A985" t="s">
        <v>162</v>
      </c>
      <c r="B985">
        <v>42090</v>
      </c>
      <c r="C985">
        <v>0</v>
      </c>
      <c r="D985">
        <v>0</v>
      </c>
      <c r="E985" t="str">
        <f t="shared" si="15"/>
        <v/>
      </c>
    </row>
    <row r="986" spans="1:5" hidden="1" x14ac:dyDescent="0.3">
      <c r="A986" t="s">
        <v>162</v>
      </c>
      <c r="B986">
        <v>42097</v>
      </c>
      <c r="C986">
        <v>0</v>
      </c>
      <c r="D986">
        <v>0</v>
      </c>
      <c r="E986" t="str">
        <f t="shared" si="15"/>
        <v/>
      </c>
    </row>
    <row r="987" spans="1:5" hidden="1" x14ac:dyDescent="0.3">
      <c r="A987" t="s">
        <v>162</v>
      </c>
      <c r="B987">
        <v>42104</v>
      </c>
      <c r="C987">
        <v>0</v>
      </c>
      <c r="D987">
        <v>0</v>
      </c>
      <c r="E987" t="str">
        <f t="shared" si="15"/>
        <v/>
      </c>
    </row>
    <row r="988" spans="1:5" hidden="1" x14ac:dyDescent="0.3">
      <c r="A988" t="s">
        <v>162</v>
      </c>
      <c r="B988">
        <v>42111</v>
      </c>
      <c r="C988">
        <v>0</v>
      </c>
      <c r="D988">
        <v>0</v>
      </c>
      <c r="E988" t="str">
        <f t="shared" si="15"/>
        <v/>
      </c>
    </row>
    <row r="989" spans="1:5" hidden="1" x14ac:dyDescent="0.3">
      <c r="A989" t="s">
        <v>162</v>
      </c>
      <c r="B989">
        <v>42125</v>
      </c>
      <c r="C989">
        <v>0</v>
      </c>
      <c r="D989">
        <v>0</v>
      </c>
      <c r="E989" t="str">
        <f t="shared" si="15"/>
        <v/>
      </c>
    </row>
    <row r="990" spans="1:5" hidden="1" x14ac:dyDescent="0.3">
      <c r="A990" t="s">
        <v>162</v>
      </c>
      <c r="B990">
        <v>42132</v>
      </c>
      <c r="C990">
        <v>0</v>
      </c>
      <c r="D990">
        <v>0</v>
      </c>
      <c r="E990" t="str">
        <f t="shared" si="15"/>
        <v/>
      </c>
    </row>
    <row r="991" spans="1:5" hidden="1" x14ac:dyDescent="0.3">
      <c r="A991" t="s">
        <v>162</v>
      </c>
      <c r="B991">
        <v>42139</v>
      </c>
      <c r="C991">
        <v>0</v>
      </c>
      <c r="D991">
        <v>0</v>
      </c>
      <c r="E991" t="str">
        <f t="shared" si="15"/>
        <v/>
      </c>
    </row>
    <row r="992" spans="1:5" hidden="1" x14ac:dyDescent="0.3">
      <c r="A992" t="s">
        <v>163</v>
      </c>
      <c r="B992">
        <v>42006</v>
      </c>
      <c r="C992">
        <v>0</v>
      </c>
      <c r="D992">
        <v>0</v>
      </c>
      <c r="E992" t="str">
        <f t="shared" si="15"/>
        <v/>
      </c>
    </row>
    <row r="993" spans="1:5" hidden="1" x14ac:dyDescent="0.3">
      <c r="A993" t="s">
        <v>163</v>
      </c>
      <c r="B993">
        <v>42013</v>
      </c>
      <c r="C993">
        <v>11</v>
      </c>
      <c r="D993">
        <v>0</v>
      </c>
      <c r="E993" t="str">
        <f t="shared" si="15"/>
        <v/>
      </c>
    </row>
    <row r="994" spans="1:5" x14ac:dyDescent="0.3">
      <c r="A994" t="s">
        <v>163</v>
      </c>
      <c r="B994">
        <v>42020</v>
      </c>
      <c r="C994">
        <v>3</v>
      </c>
      <c r="D994">
        <v>25</v>
      </c>
      <c r="E994" t="str">
        <f t="shared" si="15"/>
        <v>Keep</v>
      </c>
    </row>
    <row r="995" spans="1:5" hidden="1" x14ac:dyDescent="0.3">
      <c r="A995" t="s">
        <v>163</v>
      </c>
      <c r="B995">
        <v>42027</v>
      </c>
      <c r="C995">
        <v>13</v>
      </c>
      <c r="D995">
        <v>0</v>
      </c>
      <c r="E995" t="str">
        <f t="shared" si="15"/>
        <v/>
      </c>
    </row>
    <row r="996" spans="1:5" hidden="1" x14ac:dyDescent="0.3">
      <c r="A996" t="s">
        <v>163</v>
      </c>
      <c r="B996">
        <v>42034</v>
      </c>
      <c r="C996">
        <v>5</v>
      </c>
      <c r="D996">
        <v>0</v>
      </c>
      <c r="E996" t="str">
        <f t="shared" si="15"/>
        <v/>
      </c>
    </row>
    <row r="997" spans="1:5" hidden="1" x14ac:dyDescent="0.3">
      <c r="A997" t="s">
        <v>163</v>
      </c>
      <c r="B997">
        <v>42041</v>
      </c>
      <c r="C997">
        <v>81</v>
      </c>
      <c r="D997">
        <v>0</v>
      </c>
      <c r="E997" t="str">
        <f t="shared" si="15"/>
        <v/>
      </c>
    </row>
    <row r="998" spans="1:5" hidden="1" x14ac:dyDescent="0.3">
      <c r="A998" t="s">
        <v>163</v>
      </c>
      <c r="B998">
        <v>42048</v>
      </c>
      <c r="C998">
        <v>100</v>
      </c>
      <c r="D998">
        <v>0</v>
      </c>
      <c r="E998" t="str">
        <f t="shared" si="15"/>
        <v/>
      </c>
    </row>
    <row r="999" spans="1:5" hidden="1" x14ac:dyDescent="0.3">
      <c r="A999" t="s">
        <v>163</v>
      </c>
      <c r="B999">
        <v>42055</v>
      </c>
      <c r="C999">
        <v>17</v>
      </c>
      <c r="D999">
        <v>0</v>
      </c>
      <c r="E999" t="str">
        <f t="shared" si="15"/>
        <v/>
      </c>
    </row>
    <row r="1000" spans="1:5" hidden="1" x14ac:dyDescent="0.3">
      <c r="A1000" t="s">
        <v>163</v>
      </c>
      <c r="B1000">
        <v>42062</v>
      </c>
      <c r="C1000">
        <v>230</v>
      </c>
      <c r="D1000">
        <v>0</v>
      </c>
      <c r="E1000" t="str">
        <f t="shared" si="15"/>
        <v/>
      </c>
    </row>
    <row r="1001" spans="1:5" hidden="1" x14ac:dyDescent="0.3">
      <c r="A1001" t="s">
        <v>163</v>
      </c>
      <c r="B1001">
        <v>42069</v>
      </c>
      <c r="C1001">
        <v>16</v>
      </c>
      <c r="D1001">
        <v>0</v>
      </c>
      <c r="E1001" t="str">
        <f t="shared" si="15"/>
        <v/>
      </c>
    </row>
    <row r="1002" spans="1:5" hidden="1" x14ac:dyDescent="0.3">
      <c r="A1002" t="s">
        <v>163</v>
      </c>
      <c r="B1002">
        <v>42076</v>
      </c>
      <c r="C1002">
        <v>71</v>
      </c>
      <c r="D1002">
        <v>0</v>
      </c>
      <c r="E1002" t="str">
        <f t="shared" si="15"/>
        <v/>
      </c>
    </row>
    <row r="1003" spans="1:5" hidden="1" x14ac:dyDescent="0.3">
      <c r="A1003" t="s">
        <v>163</v>
      </c>
      <c r="B1003">
        <v>42083</v>
      </c>
      <c r="C1003">
        <v>97</v>
      </c>
      <c r="D1003">
        <v>0</v>
      </c>
      <c r="E1003" t="str">
        <f t="shared" si="15"/>
        <v/>
      </c>
    </row>
    <row r="1004" spans="1:5" hidden="1" x14ac:dyDescent="0.3">
      <c r="A1004" t="s">
        <v>163</v>
      </c>
      <c r="B1004">
        <v>42090</v>
      </c>
      <c r="C1004">
        <v>3</v>
      </c>
      <c r="D1004">
        <v>0</v>
      </c>
      <c r="E1004" t="str">
        <f t="shared" si="15"/>
        <v/>
      </c>
    </row>
    <row r="1005" spans="1:5" hidden="1" x14ac:dyDescent="0.3">
      <c r="A1005" t="s">
        <v>163</v>
      </c>
      <c r="B1005">
        <v>42097</v>
      </c>
      <c r="C1005">
        <v>31</v>
      </c>
      <c r="D1005">
        <v>0</v>
      </c>
      <c r="E1005" t="str">
        <f t="shared" si="15"/>
        <v/>
      </c>
    </row>
    <row r="1006" spans="1:5" hidden="1" x14ac:dyDescent="0.3">
      <c r="A1006" t="s">
        <v>163</v>
      </c>
      <c r="B1006">
        <v>42104</v>
      </c>
      <c r="C1006">
        <v>26</v>
      </c>
      <c r="D1006">
        <v>0</v>
      </c>
      <c r="E1006" t="str">
        <f t="shared" si="15"/>
        <v/>
      </c>
    </row>
    <row r="1007" spans="1:5" hidden="1" x14ac:dyDescent="0.3">
      <c r="A1007" t="s">
        <v>163</v>
      </c>
      <c r="B1007">
        <v>42118</v>
      </c>
      <c r="C1007">
        <v>1</v>
      </c>
      <c r="D1007">
        <v>0</v>
      </c>
      <c r="E1007" t="str">
        <f t="shared" si="15"/>
        <v/>
      </c>
    </row>
    <row r="1008" spans="1:5" hidden="1" x14ac:dyDescent="0.3">
      <c r="A1008" t="s">
        <v>163</v>
      </c>
      <c r="B1008">
        <v>42132</v>
      </c>
      <c r="C1008">
        <v>20</v>
      </c>
      <c r="D1008">
        <v>0</v>
      </c>
      <c r="E1008" t="str">
        <f t="shared" si="15"/>
        <v/>
      </c>
    </row>
    <row r="1009" spans="1:5" hidden="1" x14ac:dyDescent="0.3">
      <c r="A1009" t="s">
        <v>163</v>
      </c>
      <c r="B1009">
        <v>42139</v>
      </c>
      <c r="C1009">
        <v>195</v>
      </c>
      <c r="D1009">
        <v>0</v>
      </c>
      <c r="E1009" t="str">
        <f t="shared" si="15"/>
        <v/>
      </c>
    </row>
    <row r="1010" spans="1:5" hidden="1" x14ac:dyDescent="0.3">
      <c r="A1010" t="s">
        <v>163</v>
      </c>
      <c r="B1010">
        <v>42146</v>
      </c>
      <c r="C1010">
        <v>112</v>
      </c>
      <c r="D1010">
        <v>0</v>
      </c>
      <c r="E1010" t="str">
        <f t="shared" si="15"/>
        <v/>
      </c>
    </row>
    <row r="1011" spans="1:5" hidden="1" x14ac:dyDescent="0.3">
      <c r="A1011" t="s">
        <v>163</v>
      </c>
      <c r="B1011">
        <v>42160</v>
      </c>
      <c r="C1011">
        <v>17</v>
      </c>
      <c r="D1011">
        <v>0</v>
      </c>
      <c r="E1011" t="str">
        <f t="shared" si="15"/>
        <v/>
      </c>
    </row>
    <row r="1012" spans="1:5" hidden="1" x14ac:dyDescent="0.3">
      <c r="A1012" t="s">
        <v>163</v>
      </c>
      <c r="B1012">
        <v>42167</v>
      </c>
      <c r="C1012">
        <v>12</v>
      </c>
      <c r="D1012">
        <v>0</v>
      </c>
      <c r="E1012" t="str">
        <f t="shared" si="15"/>
        <v/>
      </c>
    </row>
    <row r="1013" spans="1:5" hidden="1" x14ac:dyDescent="0.3">
      <c r="A1013" t="s">
        <v>163</v>
      </c>
      <c r="B1013">
        <v>42174</v>
      </c>
      <c r="C1013">
        <v>3</v>
      </c>
      <c r="D1013">
        <v>0</v>
      </c>
      <c r="E1013" t="str">
        <f t="shared" si="15"/>
        <v/>
      </c>
    </row>
    <row r="1014" spans="1:5" hidden="1" x14ac:dyDescent="0.3">
      <c r="A1014" t="s">
        <v>163</v>
      </c>
      <c r="B1014">
        <v>42181</v>
      </c>
      <c r="C1014">
        <v>6</v>
      </c>
      <c r="D1014">
        <v>0</v>
      </c>
      <c r="E1014" t="str">
        <f t="shared" si="15"/>
        <v/>
      </c>
    </row>
    <row r="1015" spans="1:5" hidden="1" x14ac:dyDescent="0.3">
      <c r="A1015" t="s">
        <v>164</v>
      </c>
      <c r="B1015">
        <v>42006</v>
      </c>
      <c r="C1015">
        <v>2</v>
      </c>
      <c r="D1015">
        <v>0</v>
      </c>
      <c r="E1015" t="str">
        <f t="shared" si="15"/>
        <v/>
      </c>
    </row>
    <row r="1016" spans="1:5" hidden="1" x14ac:dyDescent="0.3">
      <c r="A1016" t="s">
        <v>164</v>
      </c>
      <c r="B1016">
        <v>42013</v>
      </c>
      <c r="C1016">
        <v>3</v>
      </c>
      <c r="D1016">
        <v>0</v>
      </c>
      <c r="E1016" t="str">
        <f t="shared" si="15"/>
        <v/>
      </c>
    </row>
    <row r="1017" spans="1:5" hidden="1" x14ac:dyDescent="0.3">
      <c r="A1017" t="s">
        <v>164</v>
      </c>
      <c r="B1017">
        <v>42020</v>
      </c>
      <c r="C1017">
        <v>4</v>
      </c>
      <c r="D1017">
        <v>0</v>
      </c>
      <c r="E1017" t="str">
        <f t="shared" si="15"/>
        <v/>
      </c>
    </row>
    <row r="1018" spans="1:5" hidden="1" x14ac:dyDescent="0.3">
      <c r="A1018" t="s">
        <v>164</v>
      </c>
      <c r="B1018">
        <v>42027</v>
      </c>
      <c r="C1018">
        <v>1</v>
      </c>
      <c r="D1018">
        <v>0</v>
      </c>
      <c r="E1018" t="str">
        <f t="shared" si="15"/>
        <v/>
      </c>
    </row>
    <row r="1019" spans="1:5" hidden="1" x14ac:dyDescent="0.3">
      <c r="A1019" t="s">
        <v>164</v>
      </c>
      <c r="B1019">
        <v>42034</v>
      </c>
      <c r="C1019">
        <v>1</v>
      </c>
      <c r="D1019">
        <v>0</v>
      </c>
      <c r="E1019" t="str">
        <f t="shared" si="15"/>
        <v/>
      </c>
    </row>
    <row r="1020" spans="1:5" hidden="1" x14ac:dyDescent="0.3">
      <c r="A1020" t="s">
        <v>164</v>
      </c>
      <c r="B1020">
        <v>42041</v>
      </c>
      <c r="C1020">
        <v>1</v>
      </c>
      <c r="D1020">
        <v>0</v>
      </c>
      <c r="E1020" t="str">
        <f t="shared" si="15"/>
        <v/>
      </c>
    </row>
    <row r="1021" spans="1:5" hidden="1" x14ac:dyDescent="0.3">
      <c r="A1021" t="s">
        <v>164</v>
      </c>
      <c r="B1021">
        <v>42048</v>
      </c>
      <c r="C1021">
        <v>6</v>
      </c>
      <c r="D1021">
        <v>0</v>
      </c>
      <c r="E1021" t="str">
        <f t="shared" si="15"/>
        <v/>
      </c>
    </row>
    <row r="1022" spans="1:5" hidden="1" x14ac:dyDescent="0.3">
      <c r="A1022" t="s">
        <v>164</v>
      </c>
      <c r="B1022">
        <v>42055</v>
      </c>
      <c r="C1022">
        <v>2</v>
      </c>
      <c r="D1022">
        <v>0</v>
      </c>
      <c r="E1022" t="str">
        <f t="shared" si="15"/>
        <v/>
      </c>
    </row>
    <row r="1023" spans="1:5" hidden="1" x14ac:dyDescent="0.3">
      <c r="A1023" t="s">
        <v>164</v>
      </c>
      <c r="B1023">
        <v>42076</v>
      </c>
      <c r="C1023">
        <v>2</v>
      </c>
      <c r="D1023">
        <v>0</v>
      </c>
      <c r="E1023" t="str">
        <f t="shared" si="15"/>
        <v/>
      </c>
    </row>
    <row r="1024" spans="1:5" hidden="1" x14ac:dyDescent="0.3">
      <c r="A1024" t="s">
        <v>164</v>
      </c>
      <c r="B1024">
        <v>42083</v>
      </c>
      <c r="C1024">
        <v>0</v>
      </c>
      <c r="D1024">
        <v>0</v>
      </c>
      <c r="E1024" t="str">
        <f t="shared" si="15"/>
        <v/>
      </c>
    </row>
    <row r="1025" spans="1:5" hidden="1" x14ac:dyDescent="0.3">
      <c r="A1025" t="s">
        <v>164</v>
      </c>
      <c r="B1025">
        <v>42090</v>
      </c>
      <c r="C1025">
        <v>0</v>
      </c>
      <c r="D1025">
        <v>0</v>
      </c>
      <c r="E1025" t="str">
        <f t="shared" si="15"/>
        <v/>
      </c>
    </row>
    <row r="1026" spans="1:5" hidden="1" x14ac:dyDescent="0.3">
      <c r="A1026" t="s">
        <v>164</v>
      </c>
      <c r="B1026">
        <v>42111</v>
      </c>
      <c r="C1026">
        <v>0</v>
      </c>
      <c r="D1026">
        <v>0</v>
      </c>
      <c r="E1026" t="str">
        <f t="shared" si="15"/>
        <v/>
      </c>
    </row>
    <row r="1027" spans="1:5" hidden="1" x14ac:dyDescent="0.3">
      <c r="A1027" t="s">
        <v>164</v>
      </c>
      <c r="B1027">
        <v>42125</v>
      </c>
      <c r="C1027">
        <v>0</v>
      </c>
      <c r="D1027">
        <v>0</v>
      </c>
      <c r="E1027" t="str">
        <f t="shared" si="15"/>
        <v/>
      </c>
    </row>
    <row r="1028" spans="1:5" hidden="1" x14ac:dyDescent="0.3">
      <c r="A1028" t="s">
        <v>164</v>
      </c>
      <c r="B1028">
        <v>42160</v>
      </c>
      <c r="C1028">
        <v>0</v>
      </c>
      <c r="D1028">
        <v>0</v>
      </c>
      <c r="E1028" t="str">
        <f t="shared" si="15"/>
        <v/>
      </c>
    </row>
    <row r="1029" spans="1:5" hidden="1" x14ac:dyDescent="0.3">
      <c r="A1029" t="s">
        <v>165</v>
      </c>
      <c r="B1029">
        <v>42006</v>
      </c>
      <c r="C1029">
        <v>24</v>
      </c>
      <c r="D1029">
        <v>0</v>
      </c>
      <c r="E1029" t="str">
        <f t="shared" si="15"/>
        <v/>
      </c>
    </row>
    <row r="1030" spans="1:5" hidden="1" x14ac:dyDescent="0.3">
      <c r="A1030" t="s">
        <v>165</v>
      </c>
      <c r="B1030">
        <v>42013</v>
      </c>
      <c r="C1030">
        <v>0</v>
      </c>
      <c r="D1030">
        <v>0</v>
      </c>
      <c r="E1030" t="str">
        <f t="shared" ref="E1030:E1093" si="16">IF(AND($C1030&lt;40,$D1030&gt;0),"Keep","")</f>
        <v/>
      </c>
    </row>
    <row r="1031" spans="1:5" hidden="1" x14ac:dyDescent="0.3">
      <c r="A1031" t="s">
        <v>165</v>
      </c>
      <c r="B1031">
        <v>42020</v>
      </c>
      <c r="C1031">
        <v>40</v>
      </c>
      <c r="D1031">
        <v>0</v>
      </c>
      <c r="E1031" t="str">
        <f t="shared" si="16"/>
        <v/>
      </c>
    </row>
    <row r="1032" spans="1:5" hidden="1" x14ac:dyDescent="0.3">
      <c r="A1032" t="s">
        <v>165</v>
      </c>
      <c r="B1032">
        <v>42027</v>
      </c>
      <c r="C1032">
        <v>40</v>
      </c>
      <c r="D1032">
        <v>0</v>
      </c>
      <c r="E1032" t="str">
        <f t="shared" si="16"/>
        <v/>
      </c>
    </row>
    <row r="1033" spans="1:5" hidden="1" x14ac:dyDescent="0.3">
      <c r="A1033" t="s">
        <v>165</v>
      </c>
      <c r="B1033">
        <v>42034</v>
      </c>
      <c r="C1033">
        <v>40</v>
      </c>
      <c r="D1033">
        <v>0</v>
      </c>
      <c r="E1033" t="str">
        <f t="shared" si="16"/>
        <v/>
      </c>
    </row>
    <row r="1034" spans="1:5" hidden="1" x14ac:dyDescent="0.3">
      <c r="A1034" t="s">
        <v>165</v>
      </c>
      <c r="B1034">
        <v>42041</v>
      </c>
      <c r="C1034">
        <v>43</v>
      </c>
      <c r="D1034">
        <v>0</v>
      </c>
      <c r="E1034" t="str">
        <f t="shared" si="16"/>
        <v/>
      </c>
    </row>
    <row r="1035" spans="1:5" hidden="1" x14ac:dyDescent="0.3">
      <c r="A1035" t="s">
        <v>165</v>
      </c>
      <c r="B1035">
        <v>42048</v>
      </c>
      <c r="C1035">
        <v>41</v>
      </c>
      <c r="D1035">
        <v>0</v>
      </c>
      <c r="E1035" t="str">
        <f t="shared" si="16"/>
        <v/>
      </c>
    </row>
    <row r="1036" spans="1:5" hidden="1" x14ac:dyDescent="0.3">
      <c r="A1036" t="s">
        <v>165</v>
      </c>
      <c r="B1036">
        <v>42055</v>
      </c>
      <c r="C1036">
        <v>41</v>
      </c>
      <c r="D1036">
        <v>0</v>
      </c>
      <c r="E1036" t="str">
        <f t="shared" si="16"/>
        <v/>
      </c>
    </row>
    <row r="1037" spans="1:5" hidden="1" x14ac:dyDescent="0.3">
      <c r="A1037" t="s">
        <v>165</v>
      </c>
      <c r="B1037">
        <v>42062</v>
      </c>
      <c r="C1037">
        <v>44</v>
      </c>
      <c r="D1037">
        <v>0</v>
      </c>
      <c r="E1037" t="str">
        <f t="shared" si="16"/>
        <v/>
      </c>
    </row>
    <row r="1038" spans="1:5" hidden="1" x14ac:dyDescent="0.3">
      <c r="A1038" t="s">
        <v>165</v>
      </c>
      <c r="B1038">
        <v>42069</v>
      </c>
      <c r="C1038">
        <v>40</v>
      </c>
      <c r="D1038">
        <v>0</v>
      </c>
      <c r="E1038" t="str">
        <f t="shared" si="16"/>
        <v/>
      </c>
    </row>
    <row r="1039" spans="1:5" hidden="1" x14ac:dyDescent="0.3">
      <c r="A1039" t="s">
        <v>165</v>
      </c>
      <c r="B1039">
        <v>42076</v>
      </c>
      <c r="C1039">
        <v>40</v>
      </c>
      <c r="D1039">
        <v>0</v>
      </c>
      <c r="E1039" t="str">
        <f t="shared" si="16"/>
        <v/>
      </c>
    </row>
    <row r="1040" spans="1:5" hidden="1" x14ac:dyDescent="0.3">
      <c r="A1040" t="s">
        <v>165</v>
      </c>
      <c r="B1040">
        <v>42083</v>
      </c>
      <c r="C1040">
        <v>24</v>
      </c>
      <c r="D1040">
        <v>0</v>
      </c>
      <c r="E1040" t="str">
        <f t="shared" si="16"/>
        <v/>
      </c>
    </row>
    <row r="1041" spans="1:5" hidden="1" x14ac:dyDescent="0.3">
      <c r="A1041" t="s">
        <v>165</v>
      </c>
      <c r="B1041">
        <v>42090</v>
      </c>
      <c r="C1041">
        <v>44</v>
      </c>
      <c r="D1041">
        <v>0</v>
      </c>
      <c r="E1041" t="str">
        <f t="shared" si="16"/>
        <v/>
      </c>
    </row>
    <row r="1042" spans="1:5" hidden="1" x14ac:dyDescent="0.3">
      <c r="A1042" t="s">
        <v>165</v>
      </c>
      <c r="B1042">
        <v>42097</v>
      </c>
      <c r="C1042">
        <v>40</v>
      </c>
      <c r="D1042">
        <v>0</v>
      </c>
      <c r="E1042" t="str">
        <f t="shared" si="16"/>
        <v/>
      </c>
    </row>
    <row r="1043" spans="1:5" hidden="1" x14ac:dyDescent="0.3">
      <c r="A1043" t="s">
        <v>165</v>
      </c>
      <c r="B1043">
        <v>42104</v>
      </c>
      <c r="C1043">
        <v>40</v>
      </c>
      <c r="D1043">
        <v>0</v>
      </c>
      <c r="E1043" t="str">
        <f t="shared" si="16"/>
        <v/>
      </c>
    </row>
    <row r="1044" spans="1:5" hidden="1" x14ac:dyDescent="0.3">
      <c r="A1044" t="s">
        <v>165</v>
      </c>
      <c r="B1044">
        <v>42111</v>
      </c>
      <c r="C1044">
        <v>40</v>
      </c>
      <c r="D1044">
        <v>0</v>
      </c>
      <c r="E1044" t="str">
        <f t="shared" si="16"/>
        <v/>
      </c>
    </row>
    <row r="1045" spans="1:5" hidden="1" x14ac:dyDescent="0.3">
      <c r="A1045" t="s">
        <v>165</v>
      </c>
      <c r="B1045">
        <v>42118</v>
      </c>
      <c r="C1045">
        <v>40</v>
      </c>
      <c r="D1045">
        <v>0</v>
      </c>
      <c r="E1045" t="str">
        <f t="shared" si="16"/>
        <v/>
      </c>
    </row>
    <row r="1046" spans="1:5" hidden="1" x14ac:dyDescent="0.3">
      <c r="A1046" t="s">
        <v>165</v>
      </c>
      <c r="B1046">
        <v>42125</v>
      </c>
      <c r="C1046">
        <v>46</v>
      </c>
      <c r="D1046">
        <v>0</v>
      </c>
      <c r="E1046" t="str">
        <f t="shared" si="16"/>
        <v/>
      </c>
    </row>
    <row r="1047" spans="1:5" hidden="1" x14ac:dyDescent="0.3">
      <c r="A1047" t="s">
        <v>165</v>
      </c>
      <c r="B1047">
        <v>42132</v>
      </c>
      <c r="C1047">
        <v>24</v>
      </c>
      <c r="D1047">
        <v>0</v>
      </c>
      <c r="E1047" t="str">
        <f t="shared" si="16"/>
        <v/>
      </c>
    </row>
    <row r="1048" spans="1:5" hidden="1" x14ac:dyDescent="0.3">
      <c r="A1048" t="s">
        <v>165</v>
      </c>
      <c r="B1048">
        <v>42139</v>
      </c>
      <c r="C1048">
        <v>42</v>
      </c>
      <c r="D1048">
        <v>0</v>
      </c>
      <c r="E1048" t="str">
        <f t="shared" si="16"/>
        <v/>
      </c>
    </row>
    <row r="1049" spans="1:5" hidden="1" x14ac:dyDescent="0.3">
      <c r="A1049" t="s">
        <v>165</v>
      </c>
      <c r="B1049">
        <v>42146</v>
      </c>
      <c r="C1049">
        <v>40</v>
      </c>
      <c r="D1049">
        <v>0</v>
      </c>
      <c r="E1049" t="str">
        <f t="shared" si="16"/>
        <v/>
      </c>
    </row>
    <row r="1050" spans="1:5" hidden="1" x14ac:dyDescent="0.3">
      <c r="A1050" t="s">
        <v>165</v>
      </c>
      <c r="B1050">
        <v>42153</v>
      </c>
      <c r="C1050">
        <v>40</v>
      </c>
      <c r="D1050">
        <v>0</v>
      </c>
      <c r="E1050" t="str">
        <f t="shared" si="16"/>
        <v/>
      </c>
    </row>
    <row r="1051" spans="1:5" hidden="1" x14ac:dyDescent="0.3">
      <c r="A1051" t="s">
        <v>165</v>
      </c>
      <c r="B1051">
        <v>42160</v>
      </c>
      <c r="C1051">
        <v>32</v>
      </c>
      <c r="D1051">
        <v>0</v>
      </c>
      <c r="E1051" t="str">
        <f t="shared" si="16"/>
        <v/>
      </c>
    </row>
    <row r="1052" spans="1:5" hidden="1" x14ac:dyDescent="0.3">
      <c r="A1052" t="s">
        <v>165</v>
      </c>
      <c r="B1052">
        <v>42167</v>
      </c>
      <c r="C1052">
        <v>40</v>
      </c>
      <c r="D1052">
        <v>0</v>
      </c>
      <c r="E1052" t="str">
        <f t="shared" si="16"/>
        <v/>
      </c>
    </row>
    <row r="1053" spans="1:5" hidden="1" x14ac:dyDescent="0.3">
      <c r="A1053" t="s">
        <v>165</v>
      </c>
      <c r="B1053">
        <v>42174</v>
      </c>
      <c r="C1053">
        <v>40</v>
      </c>
      <c r="D1053">
        <v>0</v>
      </c>
      <c r="E1053" t="str">
        <f t="shared" si="16"/>
        <v/>
      </c>
    </row>
    <row r="1054" spans="1:5" hidden="1" x14ac:dyDescent="0.3">
      <c r="A1054" t="s">
        <v>165</v>
      </c>
      <c r="B1054">
        <v>42181</v>
      </c>
      <c r="C1054">
        <v>40</v>
      </c>
      <c r="D1054">
        <v>0</v>
      </c>
      <c r="E1054" t="str">
        <f t="shared" si="16"/>
        <v/>
      </c>
    </row>
    <row r="1055" spans="1:5" hidden="1" x14ac:dyDescent="0.3">
      <c r="A1055" t="s">
        <v>166</v>
      </c>
      <c r="B1055">
        <v>42006</v>
      </c>
      <c r="C1055">
        <v>0</v>
      </c>
      <c r="D1055">
        <v>0</v>
      </c>
      <c r="E1055" t="str">
        <f t="shared" si="16"/>
        <v/>
      </c>
    </row>
    <row r="1056" spans="1:5" hidden="1" x14ac:dyDescent="0.3">
      <c r="A1056" t="s">
        <v>166</v>
      </c>
      <c r="B1056">
        <v>42013</v>
      </c>
      <c r="C1056">
        <v>0</v>
      </c>
      <c r="D1056">
        <v>0</v>
      </c>
      <c r="E1056" t="str">
        <f t="shared" si="16"/>
        <v/>
      </c>
    </row>
    <row r="1057" spans="1:5" hidden="1" x14ac:dyDescent="0.3">
      <c r="A1057" t="s">
        <v>166</v>
      </c>
      <c r="B1057">
        <v>42020</v>
      </c>
      <c r="C1057">
        <v>0</v>
      </c>
      <c r="D1057">
        <v>0</v>
      </c>
      <c r="E1057" t="str">
        <f t="shared" si="16"/>
        <v/>
      </c>
    </row>
    <row r="1058" spans="1:5" hidden="1" x14ac:dyDescent="0.3">
      <c r="A1058" t="s">
        <v>167</v>
      </c>
      <c r="B1058">
        <v>42006</v>
      </c>
      <c r="C1058">
        <v>8</v>
      </c>
      <c r="D1058">
        <v>0</v>
      </c>
      <c r="E1058" t="str">
        <f t="shared" si="16"/>
        <v/>
      </c>
    </row>
    <row r="1059" spans="1:5" hidden="1" x14ac:dyDescent="0.3">
      <c r="A1059" t="s">
        <v>167</v>
      </c>
      <c r="B1059">
        <v>42013</v>
      </c>
      <c r="C1059">
        <v>41</v>
      </c>
      <c r="D1059">
        <v>0</v>
      </c>
      <c r="E1059" t="str">
        <f t="shared" si="16"/>
        <v/>
      </c>
    </row>
    <row r="1060" spans="1:5" hidden="1" x14ac:dyDescent="0.3">
      <c r="A1060" t="s">
        <v>167</v>
      </c>
      <c r="B1060">
        <v>42020</v>
      </c>
      <c r="C1060">
        <v>211</v>
      </c>
      <c r="D1060">
        <v>0</v>
      </c>
      <c r="E1060" t="str">
        <f t="shared" si="16"/>
        <v/>
      </c>
    </row>
    <row r="1061" spans="1:5" hidden="1" x14ac:dyDescent="0.3">
      <c r="A1061" t="s">
        <v>167</v>
      </c>
      <c r="B1061">
        <v>42027</v>
      </c>
      <c r="C1061">
        <v>40</v>
      </c>
      <c r="D1061">
        <v>0</v>
      </c>
      <c r="E1061" t="str">
        <f t="shared" si="16"/>
        <v/>
      </c>
    </row>
    <row r="1062" spans="1:5" hidden="1" x14ac:dyDescent="0.3">
      <c r="A1062" t="s">
        <v>167</v>
      </c>
      <c r="B1062">
        <v>42034</v>
      </c>
      <c r="C1062">
        <v>40</v>
      </c>
      <c r="D1062">
        <v>0</v>
      </c>
      <c r="E1062" t="str">
        <f t="shared" si="16"/>
        <v/>
      </c>
    </row>
    <row r="1063" spans="1:5" hidden="1" x14ac:dyDescent="0.3">
      <c r="A1063" t="s">
        <v>167</v>
      </c>
      <c r="B1063">
        <v>42041</v>
      </c>
      <c r="C1063">
        <v>40</v>
      </c>
      <c r="D1063">
        <v>0</v>
      </c>
      <c r="E1063" t="str">
        <f t="shared" si="16"/>
        <v/>
      </c>
    </row>
    <row r="1064" spans="1:5" hidden="1" x14ac:dyDescent="0.3">
      <c r="A1064" t="s">
        <v>167</v>
      </c>
      <c r="B1064">
        <v>42048</v>
      </c>
      <c r="C1064">
        <v>299</v>
      </c>
      <c r="D1064">
        <v>0</v>
      </c>
      <c r="E1064" t="str">
        <f t="shared" si="16"/>
        <v/>
      </c>
    </row>
    <row r="1065" spans="1:5" hidden="1" x14ac:dyDescent="0.3">
      <c r="A1065" t="s">
        <v>167</v>
      </c>
      <c r="B1065">
        <v>42055</v>
      </c>
      <c r="C1065">
        <v>175</v>
      </c>
      <c r="D1065">
        <v>0</v>
      </c>
      <c r="E1065" t="str">
        <f t="shared" si="16"/>
        <v/>
      </c>
    </row>
    <row r="1066" spans="1:5" hidden="1" x14ac:dyDescent="0.3">
      <c r="A1066" t="s">
        <v>167</v>
      </c>
      <c r="B1066">
        <v>42062</v>
      </c>
      <c r="C1066">
        <v>32</v>
      </c>
      <c r="D1066">
        <v>0</v>
      </c>
      <c r="E1066" t="str">
        <f t="shared" si="16"/>
        <v/>
      </c>
    </row>
    <row r="1067" spans="1:5" hidden="1" x14ac:dyDescent="0.3">
      <c r="A1067" t="s">
        <v>167</v>
      </c>
      <c r="B1067">
        <v>42069</v>
      </c>
      <c r="C1067">
        <v>301</v>
      </c>
      <c r="D1067">
        <v>0</v>
      </c>
      <c r="E1067" t="str">
        <f t="shared" si="16"/>
        <v/>
      </c>
    </row>
    <row r="1068" spans="1:5" hidden="1" x14ac:dyDescent="0.3">
      <c r="A1068" t="s">
        <v>167</v>
      </c>
      <c r="B1068">
        <v>42076</v>
      </c>
      <c r="C1068">
        <v>301</v>
      </c>
      <c r="D1068">
        <v>0</v>
      </c>
      <c r="E1068" t="str">
        <f t="shared" si="16"/>
        <v/>
      </c>
    </row>
    <row r="1069" spans="1:5" hidden="1" x14ac:dyDescent="0.3">
      <c r="A1069" t="s">
        <v>167</v>
      </c>
      <c r="B1069">
        <v>42083</v>
      </c>
      <c r="C1069">
        <v>40</v>
      </c>
      <c r="D1069">
        <v>0</v>
      </c>
      <c r="E1069" t="str">
        <f t="shared" si="16"/>
        <v/>
      </c>
    </row>
    <row r="1070" spans="1:5" hidden="1" x14ac:dyDescent="0.3">
      <c r="A1070" t="s">
        <v>167</v>
      </c>
      <c r="B1070">
        <v>42090</v>
      </c>
      <c r="C1070">
        <v>36</v>
      </c>
      <c r="D1070">
        <v>0</v>
      </c>
      <c r="E1070" t="str">
        <f t="shared" si="16"/>
        <v/>
      </c>
    </row>
    <row r="1071" spans="1:5" hidden="1" x14ac:dyDescent="0.3">
      <c r="A1071" t="s">
        <v>167</v>
      </c>
      <c r="B1071">
        <v>42097</v>
      </c>
      <c r="C1071">
        <v>35</v>
      </c>
      <c r="D1071">
        <v>0</v>
      </c>
      <c r="E1071" t="str">
        <f t="shared" si="16"/>
        <v/>
      </c>
    </row>
    <row r="1072" spans="1:5" hidden="1" x14ac:dyDescent="0.3">
      <c r="A1072" t="s">
        <v>167</v>
      </c>
      <c r="B1072">
        <v>42104</v>
      </c>
      <c r="C1072">
        <v>355</v>
      </c>
      <c r="D1072">
        <v>0</v>
      </c>
      <c r="E1072" t="str">
        <f t="shared" si="16"/>
        <v/>
      </c>
    </row>
    <row r="1073" spans="1:5" hidden="1" x14ac:dyDescent="0.3">
      <c r="A1073" t="s">
        <v>167</v>
      </c>
      <c r="B1073">
        <v>42111</v>
      </c>
      <c r="C1073">
        <v>40</v>
      </c>
      <c r="D1073">
        <v>0</v>
      </c>
      <c r="E1073" t="str">
        <f t="shared" si="16"/>
        <v/>
      </c>
    </row>
    <row r="1074" spans="1:5" hidden="1" x14ac:dyDescent="0.3">
      <c r="A1074" t="s">
        <v>167</v>
      </c>
      <c r="B1074">
        <v>42118</v>
      </c>
      <c r="C1074">
        <v>275</v>
      </c>
      <c r="D1074">
        <v>0</v>
      </c>
      <c r="E1074" t="str">
        <f t="shared" si="16"/>
        <v/>
      </c>
    </row>
    <row r="1075" spans="1:5" hidden="1" x14ac:dyDescent="0.3">
      <c r="A1075" t="s">
        <v>167</v>
      </c>
      <c r="B1075">
        <v>42125</v>
      </c>
      <c r="C1075">
        <v>40</v>
      </c>
      <c r="D1075">
        <v>0</v>
      </c>
      <c r="E1075" t="str">
        <f t="shared" si="16"/>
        <v/>
      </c>
    </row>
    <row r="1076" spans="1:5" hidden="1" x14ac:dyDescent="0.3">
      <c r="A1076" t="s">
        <v>167</v>
      </c>
      <c r="B1076">
        <v>42132</v>
      </c>
      <c r="C1076">
        <v>247</v>
      </c>
      <c r="D1076">
        <v>0</v>
      </c>
      <c r="E1076" t="str">
        <f t="shared" si="16"/>
        <v/>
      </c>
    </row>
    <row r="1077" spans="1:5" hidden="1" x14ac:dyDescent="0.3">
      <c r="A1077" t="s">
        <v>167</v>
      </c>
      <c r="B1077">
        <v>42139</v>
      </c>
      <c r="C1077">
        <v>40</v>
      </c>
      <c r="D1077">
        <v>0</v>
      </c>
      <c r="E1077" t="str">
        <f t="shared" si="16"/>
        <v/>
      </c>
    </row>
    <row r="1078" spans="1:5" hidden="1" x14ac:dyDescent="0.3">
      <c r="A1078" t="s">
        <v>167</v>
      </c>
      <c r="B1078">
        <v>42146</v>
      </c>
      <c r="C1078">
        <v>31</v>
      </c>
      <c r="D1078">
        <v>0</v>
      </c>
      <c r="E1078" t="str">
        <f t="shared" si="16"/>
        <v/>
      </c>
    </row>
    <row r="1079" spans="1:5" hidden="1" x14ac:dyDescent="0.3">
      <c r="A1079" t="s">
        <v>167</v>
      </c>
      <c r="B1079">
        <v>42153</v>
      </c>
      <c r="C1079">
        <v>265</v>
      </c>
      <c r="D1079">
        <v>0</v>
      </c>
      <c r="E1079" t="str">
        <f t="shared" si="16"/>
        <v/>
      </c>
    </row>
    <row r="1080" spans="1:5" hidden="1" x14ac:dyDescent="0.3">
      <c r="A1080" t="s">
        <v>167</v>
      </c>
      <c r="B1080">
        <v>42160</v>
      </c>
      <c r="C1080">
        <v>123</v>
      </c>
      <c r="D1080">
        <v>0</v>
      </c>
      <c r="E1080" t="str">
        <f t="shared" si="16"/>
        <v/>
      </c>
    </row>
    <row r="1081" spans="1:5" hidden="1" x14ac:dyDescent="0.3">
      <c r="A1081" t="s">
        <v>167</v>
      </c>
      <c r="B1081">
        <v>42167</v>
      </c>
      <c r="C1081">
        <v>337</v>
      </c>
      <c r="D1081">
        <v>0</v>
      </c>
      <c r="E1081" t="str">
        <f t="shared" si="16"/>
        <v/>
      </c>
    </row>
    <row r="1082" spans="1:5" hidden="1" x14ac:dyDescent="0.3">
      <c r="A1082" t="s">
        <v>167</v>
      </c>
      <c r="B1082">
        <v>42174</v>
      </c>
      <c r="C1082">
        <v>185</v>
      </c>
      <c r="D1082">
        <v>0</v>
      </c>
      <c r="E1082" t="str">
        <f t="shared" si="16"/>
        <v/>
      </c>
    </row>
    <row r="1083" spans="1:5" hidden="1" x14ac:dyDescent="0.3">
      <c r="A1083" t="s">
        <v>167</v>
      </c>
      <c r="B1083">
        <v>42181</v>
      </c>
      <c r="C1083">
        <v>40</v>
      </c>
      <c r="D1083">
        <v>0</v>
      </c>
      <c r="E1083" t="str">
        <f t="shared" si="16"/>
        <v/>
      </c>
    </row>
    <row r="1084" spans="1:5" hidden="1" x14ac:dyDescent="0.3">
      <c r="A1084" t="s">
        <v>168</v>
      </c>
      <c r="B1084">
        <v>42006</v>
      </c>
      <c r="C1084">
        <v>24</v>
      </c>
      <c r="D1084">
        <v>0</v>
      </c>
      <c r="E1084" t="str">
        <f t="shared" si="16"/>
        <v/>
      </c>
    </row>
    <row r="1085" spans="1:5" hidden="1" x14ac:dyDescent="0.3">
      <c r="A1085" t="s">
        <v>168</v>
      </c>
      <c r="B1085">
        <v>42013</v>
      </c>
      <c r="C1085">
        <v>18</v>
      </c>
      <c r="D1085">
        <v>0</v>
      </c>
      <c r="E1085" t="str">
        <f t="shared" si="16"/>
        <v/>
      </c>
    </row>
    <row r="1086" spans="1:5" hidden="1" x14ac:dyDescent="0.3">
      <c r="A1086" t="s">
        <v>168</v>
      </c>
      <c r="B1086">
        <v>42014</v>
      </c>
      <c r="C1086">
        <v>40</v>
      </c>
      <c r="D1086">
        <v>0</v>
      </c>
      <c r="E1086" t="str">
        <f t="shared" si="16"/>
        <v/>
      </c>
    </row>
    <row r="1087" spans="1:5" hidden="1" x14ac:dyDescent="0.3">
      <c r="A1087" t="s">
        <v>168</v>
      </c>
      <c r="B1087">
        <v>42048</v>
      </c>
      <c r="C1087">
        <v>0</v>
      </c>
      <c r="D1087">
        <v>0</v>
      </c>
      <c r="E1087" t="str">
        <f t="shared" si="16"/>
        <v/>
      </c>
    </row>
    <row r="1088" spans="1:5" hidden="1" x14ac:dyDescent="0.3">
      <c r="A1088" t="s">
        <v>169</v>
      </c>
      <c r="B1088">
        <v>42006</v>
      </c>
      <c r="C1088">
        <v>0</v>
      </c>
      <c r="D1088">
        <v>0</v>
      </c>
      <c r="E1088" t="str">
        <f t="shared" si="16"/>
        <v/>
      </c>
    </row>
    <row r="1089" spans="1:5" hidden="1" x14ac:dyDescent="0.3">
      <c r="A1089" t="s">
        <v>169</v>
      </c>
      <c r="B1089">
        <v>42013</v>
      </c>
      <c r="C1089">
        <v>0</v>
      </c>
      <c r="D1089">
        <v>0</v>
      </c>
      <c r="E1089" t="str">
        <f t="shared" si="16"/>
        <v/>
      </c>
    </row>
    <row r="1090" spans="1:5" hidden="1" x14ac:dyDescent="0.3">
      <c r="A1090" t="s">
        <v>169</v>
      </c>
      <c r="B1090">
        <v>42020</v>
      </c>
      <c r="C1090">
        <v>0</v>
      </c>
      <c r="D1090">
        <v>0</v>
      </c>
      <c r="E1090" t="str">
        <f t="shared" si="16"/>
        <v/>
      </c>
    </row>
    <row r="1091" spans="1:5" hidden="1" x14ac:dyDescent="0.3">
      <c r="A1091" t="s">
        <v>169</v>
      </c>
      <c r="B1091">
        <v>42027</v>
      </c>
      <c r="C1091">
        <v>0</v>
      </c>
      <c r="D1091">
        <v>0</v>
      </c>
      <c r="E1091" t="str">
        <f t="shared" si="16"/>
        <v/>
      </c>
    </row>
    <row r="1092" spans="1:5" hidden="1" x14ac:dyDescent="0.3">
      <c r="A1092" t="s">
        <v>169</v>
      </c>
      <c r="B1092">
        <v>42034</v>
      </c>
      <c r="C1092">
        <v>0</v>
      </c>
      <c r="D1092">
        <v>0</v>
      </c>
      <c r="E1092" t="str">
        <f t="shared" si="16"/>
        <v/>
      </c>
    </row>
    <row r="1093" spans="1:5" hidden="1" x14ac:dyDescent="0.3">
      <c r="A1093" t="s">
        <v>169</v>
      </c>
      <c r="B1093">
        <v>42041</v>
      </c>
      <c r="C1093">
        <v>0</v>
      </c>
      <c r="D1093">
        <v>0</v>
      </c>
      <c r="E1093" t="str">
        <f t="shared" si="16"/>
        <v/>
      </c>
    </row>
    <row r="1094" spans="1:5" hidden="1" x14ac:dyDescent="0.3">
      <c r="A1094" t="s">
        <v>169</v>
      </c>
      <c r="B1094">
        <v>42048</v>
      </c>
      <c r="C1094">
        <v>0</v>
      </c>
      <c r="D1094">
        <v>0</v>
      </c>
      <c r="E1094" t="str">
        <f t="shared" ref="E1094:E1157" si="17">IF(AND($C1094&lt;40,$D1094&gt;0),"Keep","")</f>
        <v/>
      </c>
    </row>
    <row r="1095" spans="1:5" hidden="1" x14ac:dyDescent="0.3">
      <c r="A1095" t="s">
        <v>169</v>
      </c>
      <c r="B1095">
        <v>42055</v>
      </c>
      <c r="C1095">
        <v>0</v>
      </c>
      <c r="D1095">
        <v>0</v>
      </c>
      <c r="E1095" t="str">
        <f t="shared" si="17"/>
        <v/>
      </c>
    </row>
    <row r="1096" spans="1:5" hidden="1" x14ac:dyDescent="0.3">
      <c r="A1096" t="s">
        <v>169</v>
      </c>
      <c r="B1096">
        <v>42062</v>
      </c>
      <c r="C1096">
        <v>0</v>
      </c>
      <c r="D1096">
        <v>0</v>
      </c>
      <c r="E1096" t="str">
        <f t="shared" si="17"/>
        <v/>
      </c>
    </row>
    <row r="1097" spans="1:5" hidden="1" x14ac:dyDescent="0.3">
      <c r="A1097" t="s">
        <v>169</v>
      </c>
      <c r="B1097">
        <v>42076</v>
      </c>
      <c r="C1097">
        <v>0</v>
      </c>
      <c r="D1097">
        <v>0</v>
      </c>
      <c r="E1097" t="str">
        <f t="shared" si="17"/>
        <v/>
      </c>
    </row>
    <row r="1098" spans="1:5" hidden="1" x14ac:dyDescent="0.3">
      <c r="A1098" t="s">
        <v>169</v>
      </c>
      <c r="B1098">
        <v>42083</v>
      </c>
      <c r="C1098">
        <v>0</v>
      </c>
      <c r="D1098">
        <v>0</v>
      </c>
      <c r="E1098" t="str">
        <f t="shared" si="17"/>
        <v/>
      </c>
    </row>
    <row r="1099" spans="1:5" hidden="1" x14ac:dyDescent="0.3">
      <c r="A1099" t="s">
        <v>169</v>
      </c>
      <c r="B1099">
        <v>42097</v>
      </c>
      <c r="C1099">
        <v>0</v>
      </c>
      <c r="D1099">
        <v>0</v>
      </c>
      <c r="E1099" t="str">
        <f t="shared" si="17"/>
        <v/>
      </c>
    </row>
    <row r="1100" spans="1:5" hidden="1" x14ac:dyDescent="0.3">
      <c r="A1100" t="s">
        <v>169</v>
      </c>
      <c r="B1100">
        <v>42104</v>
      </c>
      <c r="C1100">
        <v>0</v>
      </c>
      <c r="D1100">
        <v>0</v>
      </c>
      <c r="E1100" t="str">
        <f t="shared" si="17"/>
        <v/>
      </c>
    </row>
    <row r="1101" spans="1:5" hidden="1" x14ac:dyDescent="0.3">
      <c r="A1101" t="s">
        <v>169</v>
      </c>
      <c r="B1101">
        <v>42118</v>
      </c>
      <c r="C1101">
        <v>0</v>
      </c>
      <c r="D1101">
        <v>0</v>
      </c>
      <c r="E1101" t="str">
        <f t="shared" si="17"/>
        <v/>
      </c>
    </row>
    <row r="1102" spans="1:5" hidden="1" x14ac:dyDescent="0.3">
      <c r="A1102" t="s">
        <v>169</v>
      </c>
      <c r="B1102">
        <v>42125</v>
      </c>
      <c r="C1102">
        <v>2</v>
      </c>
      <c r="D1102">
        <v>0</v>
      </c>
      <c r="E1102" t="str">
        <f t="shared" si="17"/>
        <v/>
      </c>
    </row>
    <row r="1103" spans="1:5" hidden="1" x14ac:dyDescent="0.3">
      <c r="A1103" t="s">
        <v>169</v>
      </c>
      <c r="B1103">
        <v>42139</v>
      </c>
      <c r="C1103">
        <v>0</v>
      </c>
      <c r="D1103">
        <v>0</v>
      </c>
      <c r="E1103" t="str">
        <f t="shared" si="17"/>
        <v/>
      </c>
    </row>
    <row r="1104" spans="1:5" hidden="1" x14ac:dyDescent="0.3">
      <c r="A1104" t="s">
        <v>169</v>
      </c>
      <c r="B1104">
        <v>42146</v>
      </c>
      <c r="C1104">
        <v>0</v>
      </c>
      <c r="D1104">
        <v>0</v>
      </c>
      <c r="E1104" t="str">
        <f t="shared" si="17"/>
        <v/>
      </c>
    </row>
    <row r="1105" spans="1:5" hidden="1" x14ac:dyDescent="0.3">
      <c r="A1105" t="s">
        <v>169</v>
      </c>
      <c r="B1105">
        <v>42153</v>
      </c>
      <c r="C1105">
        <v>0</v>
      </c>
      <c r="D1105">
        <v>0</v>
      </c>
      <c r="E1105" t="str">
        <f t="shared" si="17"/>
        <v/>
      </c>
    </row>
    <row r="1106" spans="1:5" hidden="1" x14ac:dyDescent="0.3">
      <c r="A1106" t="s">
        <v>169</v>
      </c>
      <c r="B1106">
        <v>42160</v>
      </c>
      <c r="C1106">
        <v>0</v>
      </c>
      <c r="D1106">
        <v>0</v>
      </c>
      <c r="E1106" t="str">
        <f t="shared" si="17"/>
        <v/>
      </c>
    </row>
    <row r="1107" spans="1:5" hidden="1" x14ac:dyDescent="0.3">
      <c r="A1107" t="s">
        <v>169</v>
      </c>
      <c r="B1107">
        <v>42167</v>
      </c>
      <c r="C1107">
        <v>0</v>
      </c>
      <c r="D1107">
        <v>0</v>
      </c>
      <c r="E1107" t="str">
        <f t="shared" si="17"/>
        <v/>
      </c>
    </row>
    <row r="1108" spans="1:5" hidden="1" x14ac:dyDescent="0.3">
      <c r="A1108" t="s">
        <v>169</v>
      </c>
      <c r="B1108">
        <v>42174</v>
      </c>
      <c r="C1108">
        <v>0</v>
      </c>
      <c r="D1108">
        <v>0</v>
      </c>
      <c r="E1108" t="str">
        <f t="shared" si="17"/>
        <v/>
      </c>
    </row>
    <row r="1109" spans="1:5" hidden="1" x14ac:dyDescent="0.3">
      <c r="A1109" t="s">
        <v>206</v>
      </c>
      <c r="B1109">
        <v>42027</v>
      </c>
      <c r="C1109">
        <v>29</v>
      </c>
      <c r="D1109">
        <v>0</v>
      </c>
      <c r="E1109" t="str">
        <f t="shared" si="17"/>
        <v/>
      </c>
    </row>
    <row r="1110" spans="1:5" hidden="1" x14ac:dyDescent="0.3">
      <c r="A1110" t="s">
        <v>206</v>
      </c>
      <c r="B1110">
        <v>42034</v>
      </c>
      <c r="C1110">
        <v>40</v>
      </c>
      <c r="D1110">
        <v>2</v>
      </c>
      <c r="E1110" t="str">
        <f t="shared" si="17"/>
        <v/>
      </c>
    </row>
    <row r="1111" spans="1:5" hidden="1" x14ac:dyDescent="0.3">
      <c r="A1111" t="s">
        <v>206</v>
      </c>
      <c r="B1111">
        <v>42041</v>
      </c>
      <c r="C1111">
        <v>40</v>
      </c>
      <c r="D1111">
        <v>0</v>
      </c>
      <c r="E1111" t="str">
        <f t="shared" si="17"/>
        <v/>
      </c>
    </row>
    <row r="1112" spans="1:5" hidden="1" x14ac:dyDescent="0.3">
      <c r="A1112" t="s">
        <v>206</v>
      </c>
      <c r="B1112">
        <v>42048</v>
      </c>
      <c r="C1112">
        <v>32</v>
      </c>
      <c r="D1112">
        <v>0</v>
      </c>
      <c r="E1112" t="str">
        <f t="shared" si="17"/>
        <v/>
      </c>
    </row>
    <row r="1113" spans="1:5" hidden="1" x14ac:dyDescent="0.3">
      <c r="A1113" t="s">
        <v>206</v>
      </c>
      <c r="B1113">
        <v>42055</v>
      </c>
      <c r="C1113">
        <v>40</v>
      </c>
      <c r="D1113">
        <v>1</v>
      </c>
      <c r="E1113" t="str">
        <f t="shared" si="17"/>
        <v/>
      </c>
    </row>
    <row r="1114" spans="1:5" hidden="1" x14ac:dyDescent="0.3">
      <c r="A1114" t="s">
        <v>206</v>
      </c>
      <c r="B1114">
        <v>42062</v>
      </c>
      <c r="C1114">
        <v>40</v>
      </c>
      <c r="D1114">
        <v>1</v>
      </c>
      <c r="E1114" t="str">
        <f t="shared" si="17"/>
        <v/>
      </c>
    </row>
    <row r="1115" spans="1:5" hidden="1" x14ac:dyDescent="0.3">
      <c r="A1115" t="s">
        <v>206</v>
      </c>
      <c r="B1115">
        <v>42069</v>
      </c>
      <c r="C1115">
        <v>214</v>
      </c>
      <c r="D1115">
        <v>0</v>
      </c>
      <c r="E1115" t="str">
        <f t="shared" si="17"/>
        <v/>
      </c>
    </row>
    <row r="1116" spans="1:5" hidden="1" x14ac:dyDescent="0.3">
      <c r="A1116" t="s">
        <v>206</v>
      </c>
      <c r="B1116">
        <v>42076</v>
      </c>
      <c r="C1116">
        <v>24</v>
      </c>
      <c r="D1116">
        <v>0</v>
      </c>
      <c r="E1116" t="str">
        <f t="shared" si="17"/>
        <v/>
      </c>
    </row>
    <row r="1117" spans="1:5" hidden="1" x14ac:dyDescent="0.3">
      <c r="A1117" t="s">
        <v>206</v>
      </c>
      <c r="B1117">
        <v>42083</v>
      </c>
      <c r="C1117">
        <v>40</v>
      </c>
      <c r="D1117">
        <v>0</v>
      </c>
      <c r="E1117" t="str">
        <f t="shared" si="17"/>
        <v/>
      </c>
    </row>
    <row r="1118" spans="1:5" hidden="1" x14ac:dyDescent="0.3">
      <c r="A1118" t="s">
        <v>206</v>
      </c>
      <c r="B1118">
        <v>42090</v>
      </c>
      <c r="C1118">
        <v>40</v>
      </c>
      <c r="D1118">
        <v>0</v>
      </c>
      <c r="E1118" t="str">
        <f t="shared" si="17"/>
        <v/>
      </c>
    </row>
    <row r="1119" spans="1:5" hidden="1" x14ac:dyDescent="0.3">
      <c r="A1119" t="s">
        <v>206</v>
      </c>
      <c r="B1119">
        <v>42097</v>
      </c>
      <c r="C1119">
        <v>40</v>
      </c>
      <c r="D1119">
        <v>0</v>
      </c>
      <c r="E1119" t="str">
        <f t="shared" si="17"/>
        <v/>
      </c>
    </row>
    <row r="1120" spans="1:5" hidden="1" x14ac:dyDescent="0.3">
      <c r="A1120" t="s">
        <v>206</v>
      </c>
      <c r="B1120">
        <v>42104</v>
      </c>
      <c r="C1120">
        <v>40</v>
      </c>
      <c r="D1120">
        <v>0</v>
      </c>
      <c r="E1120" t="str">
        <f t="shared" si="17"/>
        <v/>
      </c>
    </row>
    <row r="1121" spans="1:5" hidden="1" x14ac:dyDescent="0.3">
      <c r="A1121" t="s">
        <v>206</v>
      </c>
      <c r="B1121">
        <v>42108</v>
      </c>
      <c r="C1121">
        <v>40</v>
      </c>
      <c r="D1121">
        <v>4</v>
      </c>
      <c r="E1121" t="str">
        <f t="shared" si="17"/>
        <v/>
      </c>
    </row>
    <row r="1122" spans="1:5" hidden="1" x14ac:dyDescent="0.3">
      <c r="A1122" t="s">
        <v>170</v>
      </c>
      <c r="B1122">
        <v>42006</v>
      </c>
      <c r="C1122">
        <v>0</v>
      </c>
      <c r="D1122">
        <v>0</v>
      </c>
      <c r="E1122" t="str">
        <f t="shared" si="17"/>
        <v/>
      </c>
    </row>
    <row r="1123" spans="1:5" hidden="1" x14ac:dyDescent="0.3">
      <c r="A1123" t="s">
        <v>170</v>
      </c>
      <c r="B1123">
        <v>42013</v>
      </c>
      <c r="C1123">
        <v>0</v>
      </c>
      <c r="D1123">
        <v>0</v>
      </c>
      <c r="E1123" t="str">
        <f t="shared" si="17"/>
        <v/>
      </c>
    </row>
    <row r="1124" spans="1:5" hidden="1" x14ac:dyDescent="0.3">
      <c r="A1124" t="s">
        <v>170</v>
      </c>
      <c r="B1124">
        <v>42020</v>
      </c>
      <c r="C1124">
        <v>2</v>
      </c>
      <c r="D1124">
        <v>0</v>
      </c>
      <c r="E1124" t="str">
        <f t="shared" si="17"/>
        <v/>
      </c>
    </row>
    <row r="1125" spans="1:5" hidden="1" x14ac:dyDescent="0.3">
      <c r="A1125" t="s">
        <v>170</v>
      </c>
      <c r="B1125">
        <v>42048</v>
      </c>
      <c r="C1125">
        <v>2</v>
      </c>
      <c r="D1125">
        <v>0</v>
      </c>
      <c r="E1125" t="str">
        <f t="shared" si="17"/>
        <v/>
      </c>
    </row>
    <row r="1126" spans="1:5" hidden="1" x14ac:dyDescent="0.3">
      <c r="A1126" t="s">
        <v>170</v>
      </c>
      <c r="B1126">
        <v>42076</v>
      </c>
      <c r="C1126">
        <v>4</v>
      </c>
      <c r="D1126">
        <v>0</v>
      </c>
      <c r="E1126" t="str">
        <f t="shared" si="17"/>
        <v/>
      </c>
    </row>
    <row r="1127" spans="1:5" hidden="1" x14ac:dyDescent="0.3">
      <c r="A1127" t="s">
        <v>170</v>
      </c>
      <c r="B1127">
        <v>42090</v>
      </c>
      <c r="C1127">
        <v>0</v>
      </c>
      <c r="D1127">
        <v>0</v>
      </c>
      <c r="E1127" t="str">
        <f t="shared" si="17"/>
        <v/>
      </c>
    </row>
    <row r="1128" spans="1:5" hidden="1" x14ac:dyDescent="0.3">
      <c r="A1128" t="s">
        <v>170</v>
      </c>
      <c r="B1128">
        <v>42111</v>
      </c>
      <c r="C1128">
        <v>0</v>
      </c>
      <c r="D1128">
        <v>0</v>
      </c>
      <c r="E1128" t="str">
        <f t="shared" si="17"/>
        <v/>
      </c>
    </row>
    <row r="1129" spans="1:5" hidden="1" x14ac:dyDescent="0.3">
      <c r="A1129" t="s">
        <v>170</v>
      </c>
      <c r="B1129">
        <v>42118</v>
      </c>
      <c r="C1129">
        <v>0</v>
      </c>
      <c r="D1129">
        <v>0</v>
      </c>
      <c r="E1129" t="str">
        <f t="shared" si="17"/>
        <v/>
      </c>
    </row>
    <row r="1130" spans="1:5" hidden="1" x14ac:dyDescent="0.3">
      <c r="A1130" t="s">
        <v>170</v>
      </c>
      <c r="B1130">
        <v>42125</v>
      </c>
      <c r="C1130">
        <v>0</v>
      </c>
      <c r="D1130">
        <v>0</v>
      </c>
      <c r="E1130" t="str">
        <f t="shared" si="17"/>
        <v/>
      </c>
    </row>
    <row r="1131" spans="1:5" hidden="1" x14ac:dyDescent="0.3">
      <c r="A1131" t="s">
        <v>170</v>
      </c>
      <c r="B1131">
        <v>42132</v>
      </c>
      <c r="C1131">
        <v>0</v>
      </c>
      <c r="D1131">
        <v>0</v>
      </c>
      <c r="E1131" t="str">
        <f t="shared" si="17"/>
        <v/>
      </c>
    </row>
    <row r="1132" spans="1:5" hidden="1" x14ac:dyDescent="0.3">
      <c r="A1132" t="s">
        <v>170</v>
      </c>
      <c r="B1132">
        <v>42139</v>
      </c>
      <c r="C1132">
        <v>0</v>
      </c>
      <c r="D1132">
        <v>0</v>
      </c>
      <c r="E1132" t="str">
        <f t="shared" si="17"/>
        <v/>
      </c>
    </row>
    <row r="1133" spans="1:5" hidden="1" x14ac:dyDescent="0.3">
      <c r="A1133" t="s">
        <v>170</v>
      </c>
      <c r="B1133">
        <v>42146</v>
      </c>
      <c r="C1133">
        <v>0</v>
      </c>
      <c r="D1133">
        <v>0</v>
      </c>
      <c r="E1133" t="str">
        <f t="shared" si="17"/>
        <v/>
      </c>
    </row>
    <row r="1134" spans="1:5" hidden="1" x14ac:dyDescent="0.3">
      <c r="A1134" t="s">
        <v>170</v>
      </c>
      <c r="B1134">
        <v>42153</v>
      </c>
      <c r="C1134">
        <v>0</v>
      </c>
      <c r="D1134">
        <v>0</v>
      </c>
      <c r="E1134" t="str">
        <f t="shared" si="17"/>
        <v/>
      </c>
    </row>
    <row r="1135" spans="1:5" hidden="1" x14ac:dyDescent="0.3">
      <c r="A1135" t="s">
        <v>170</v>
      </c>
      <c r="B1135">
        <v>42160</v>
      </c>
      <c r="C1135">
        <v>0</v>
      </c>
      <c r="D1135">
        <v>0</v>
      </c>
      <c r="E1135" t="str">
        <f t="shared" si="17"/>
        <v/>
      </c>
    </row>
    <row r="1136" spans="1:5" hidden="1" x14ac:dyDescent="0.3">
      <c r="A1136" t="s">
        <v>170</v>
      </c>
      <c r="B1136">
        <v>42167</v>
      </c>
      <c r="C1136">
        <v>0</v>
      </c>
      <c r="D1136">
        <v>0</v>
      </c>
      <c r="E1136" t="str">
        <f t="shared" si="17"/>
        <v/>
      </c>
    </row>
    <row r="1137" spans="1:5" hidden="1" x14ac:dyDescent="0.3">
      <c r="A1137" t="s">
        <v>170</v>
      </c>
      <c r="B1137">
        <v>42174</v>
      </c>
      <c r="C1137">
        <v>0</v>
      </c>
      <c r="D1137">
        <v>0</v>
      </c>
      <c r="E1137" t="str">
        <f t="shared" si="17"/>
        <v/>
      </c>
    </row>
    <row r="1138" spans="1:5" hidden="1" x14ac:dyDescent="0.3">
      <c r="A1138" t="s">
        <v>170</v>
      </c>
      <c r="B1138">
        <v>42181</v>
      </c>
      <c r="C1138">
        <v>0</v>
      </c>
      <c r="D1138">
        <v>0</v>
      </c>
      <c r="E1138" t="str">
        <f t="shared" si="17"/>
        <v/>
      </c>
    </row>
    <row r="1139" spans="1:5" hidden="1" x14ac:dyDescent="0.3">
      <c r="A1139" t="s">
        <v>171</v>
      </c>
      <c r="B1139">
        <v>42006</v>
      </c>
      <c r="C1139">
        <v>18</v>
      </c>
      <c r="D1139">
        <v>0</v>
      </c>
      <c r="E1139" t="str">
        <f t="shared" si="17"/>
        <v/>
      </c>
    </row>
    <row r="1140" spans="1:5" hidden="1" x14ac:dyDescent="0.3">
      <c r="A1140" t="s">
        <v>171</v>
      </c>
      <c r="B1140">
        <v>42013</v>
      </c>
      <c r="C1140">
        <v>0</v>
      </c>
      <c r="D1140">
        <v>0</v>
      </c>
      <c r="E1140" t="str">
        <f t="shared" si="17"/>
        <v/>
      </c>
    </row>
    <row r="1141" spans="1:5" hidden="1" x14ac:dyDescent="0.3">
      <c r="A1141" t="s">
        <v>171</v>
      </c>
      <c r="B1141">
        <v>42020</v>
      </c>
      <c r="C1141">
        <v>20</v>
      </c>
      <c r="D1141">
        <v>0</v>
      </c>
      <c r="E1141" t="str">
        <f t="shared" si="17"/>
        <v/>
      </c>
    </row>
    <row r="1142" spans="1:5" hidden="1" x14ac:dyDescent="0.3">
      <c r="A1142" t="s">
        <v>171</v>
      </c>
      <c r="B1142">
        <v>42027</v>
      </c>
      <c r="C1142">
        <v>44</v>
      </c>
      <c r="D1142">
        <v>0</v>
      </c>
      <c r="E1142" t="str">
        <f t="shared" si="17"/>
        <v/>
      </c>
    </row>
    <row r="1143" spans="1:5" hidden="1" x14ac:dyDescent="0.3">
      <c r="A1143" t="s">
        <v>171</v>
      </c>
      <c r="B1143">
        <v>42034</v>
      </c>
      <c r="C1143">
        <v>16</v>
      </c>
      <c r="D1143">
        <v>0</v>
      </c>
      <c r="E1143" t="str">
        <f t="shared" si="17"/>
        <v/>
      </c>
    </row>
    <row r="1144" spans="1:5" hidden="1" x14ac:dyDescent="0.3">
      <c r="A1144" t="s">
        <v>171</v>
      </c>
      <c r="B1144">
        <v>42041</v>
      </c>
      <c r="C1144">
        <v>36</v>
      </c>
      <c r="D1144">
        <v>0</v>
      </c>
      <c r="E1144" t="str">
        <f t="shared" si="17"/>
        <v/>
      </c>
    </row>
    <row r="1145" spans="1:5" hidden="1" x14ac:dyDescent="0.3">
      <c r="A1145" t="s">
        <v>171</v>
      </c>
      <c r="B1145">
        <v>42047</v>
      </c>
      <c r="C1145">
        <v>0</v>
      </c>
      <c r="D1145">
        <v>0</v>
      </c>
      <c r="E1145" t="str">
        <f t="shared" si="17"/>
        <v/>
      </c>
    </row>
    <row r="1146" spans="1:5" hidden="1" x14ac:dyDescent="0.3">
      <c r="A1146" t="s">
        <v>171</v>
      </c>
      <c r="B1146">
        <v>42048</v>
      </c>
      <c r="C1146">
        <v>21</v>
      </c>
      <c r="D1146">
        <v>0</v>
      </c>
      <c r="E1146" t="str">
        <f t="shared" si="17"/>
        <v/>
      </c>
    </row>
    <row r="1147" spans="1:5" hidden="1" x14ac:dyDescent="0.3">
      <c r="A1147" t="s">
        <v>171</v>
      </c>
      <c r="B1147">
        <v>42055</v>
      </c>
      <c r="C1147">
        <v>25</v>
      </c>
      <c r="D1147">
        <v>0</v>
      </c>
      <c r="E1147" t="str">
        <f t="shared" si="17"/>
        <v/>
      </c>
    </row>
    <row r="1148" spans="1:5" hidden="1" x14ac:dyDescent="0.3">
      <c r="A1148" t="s">
        <v>171</v>
      </c>
      <c r="B1148">
        <v>42062</v>
      </c>
      <c r="C1148">
        <v>18</v>
      </c>
      <c r="D1148">
        <v>0</v>
      </c>
      <c r="E1148" t="str">
        <f t="shared" si="17"/>
        <v/>
      </c>
    </row>
    <row r="1149" spans="1:5" hidden="1" x14ac:dyDescent="0.3">
      <c r="A1149" t="s">
        <v>171</v>
      </c>
      <c r="B1149">
        <v>42069</v>
      </c>
      <c r="C1149">
        <v>25</v>
      </c>
      <c r="D1149">
        <v>0</v>
      </c>
      <c r="E1149" t="str">
        <f t="shared" si="17"/>
        <v/>
      </c>
    </row>
    <row r="1150" spans="1:5" hidden="1" x14ac:dyDescent="0.3">
      <c r="A1150" t="s">
        <v>171</v>
      </c>
      <c r="B1150">
        <v>42076</v>
      </c>
      <c r="C1150">
        <v>30</v>
      </c>
      <c r="D1150">
        <v>0</v>
      </c>
      <c r="E1150" t="str">
        <f t="shared" si="17"/>
        <v/>
      </c>
    </row>
    <row r="1151" spans="1:5" hidden="1" x14ac:dyDescent="0.3">
      <c r="A1151" t="s">
        <v>171</v>
      </c>
      <c r="B1151">
        <v>42081</v>
      </c>
      <c r="C1151">
        <v>0</v>
      </c>
      <c r="D1151">
        <v>0</v>
      </c>
      <c r="E1151" t="str">
        <f t="shared" si="17"/>
        <v/>
      </c>
    </row>
    <row r="1152" spans="1:5" hidden="1" x14ac:dyDescent="0.3">
      <c r="A1152" t="s">
        <v>171</v>
      </c>
      <c r="B1152">
        <v>42083</v>
      </c>
      <c r="C1152">
        <v>39</v>
      </c>
      <c r="D1152">
        <v>0</v>
      </c>
      <c r="E1152" t="str">
        <f t="shared" si="17"/>
        <v/>
      </c>
    </row>
    <row r="1153" spans="1:5" hidden="1" x14ac:dyDescent="0.3">
      <c r="A1153" t="s">
        <v>171</v>
      </c>
      <c r="B1153">
        <v>42090</v>
      </c>
      <c r="C1153">
        <v>31</v>
      </c>
      <c r="D1153">
        <v>0</v>
      </c>
      <c r="E1153" t="str">
        <f t="shared" si="17"/>
        <v/>
      </c>
    </row>
    <row r="1154" spans="1:5" hidden="1" x14ac:dyDescent="0.3">
      <c r="A1154" t="s">
        <v>171</v>
      </c>
      <c r="B1154">
        <v>42097</v>
      </c>
      <c r="C1154">
        <v>40</v>
      </c>
      <c r="D1154">
        <v>0</v>
      </c>
      <c r="E1154" t="str">
        <f t="shared" si="17"/>
        <v/>
      </c>
    </row>
    <row r="1155" spans="1:5" hidden="1" x14ac:dyDescent="0.3">
      <c r="A1155" t="s">
        <v>171</v>
      </c>
      <c r="B1155">
        <v>42104</v>
      </c>
      <c r="C1155">
        <v>27</v>
      </c>
      <c r="D1155">
        <v>0</v>
      </c>
      <c r="E1155" t="str">
        <f t="shared" si="17"/>
        <v/>
      </c>
    </row>
    <row r="1156" spans="1:5" hidden="1" x14ac:dyDescent="0.3">
      <c r="A1156" t="s">
        <v>171</v>
      </c>
      <c r="B1156">
        <v>42111</v>
      </c>
      <c r="C1156">
        <v>26</v>
      </c>
      <c r="D1156">
        <v>0</v>
      </c>
      <c r="E1156" t="str">
        <f t="shared" si="17"/>
        <v/>
      </c>
    </row>
    <row r="1157" spans="1:5" hidden="1" x14ac:dyDescent="0.3">
      <c r="A1157" t="s">
        <v>171</v>
      </c>
      <c r="B1157">
        <v>42118</v>
      </c>
      <c r="C1157">
        <v>33</v>
      </c>
      <c r="D1157">
        <v>0</v>
      </c>
      <c r="E1157" t="str">
        <f t="shared" si="17"/>
        <v/>
      </c>
    </row>
    <row r="1158" spans="1:5" hidden="1" x14ac:dyDescent="0.3">
      <c r="A1158" t="s">
        <v>171</v>
      </c>
      <c r="B1158">
        <v>42125</v>
      </c>
      <c r="C1158">
        <v>30</v>
      </c>
      <c r="D1158">
        <v>0</v>
      </c>
      <c r="E1158" t="str">
        <f t="shared" ref="E1158:E1221" si="18">IF(AND($C1158&lt;40,$D1158&gt;0),"Keep","")</f>
        <v/>
      </c>
    </row>
    <row r="1159" spans="1:5" hidden="1" x14ac:dyDescent="0.3">
      <c r="A1159" t="s">
        <v>171</v>
      </c>
      <c r="B1159">
        <v>42132</v>
      </c>
      <c r="C1159">
        <v>48</v>
      </c>
      <c r="D1159">
        <v>0</v>
      </c>
      <c r="E1159" t="str">
        <f t="shared" si="18"/>
        <v/>
      </c>
    </row>
    <row r="1160" spans="1:5" hidden="1" x14ac:dyDescent="0.3">
      <c r="A1160" t="s">
        <v>171</v>
      </c>
      <c r="B1160">
        <v>42137</v>
      </c>
      <c r="C1160">
        <v>0</v>
      </c>
      <c r="D1160">
        <v>0</v>
      </c>
      <c r="E1160" t="str">
        <f t="shared" si="18"/>
        <v/>
      </c>
    </row>
    <row r="1161" spans="1:5" hidden="1" x14ac:dyDescent="0.3">
      <c r="A1161" t="s">
        <v>171</v>
      </c>
      <c r="B1161">
        <v>42139</v>
      </c>
      <c r="C1161">
        <v>40</v>
      </c>
      <c r="D1161">
        <v>0</v>
      </c>
      <c r="E1161" t="str">
        <f t="shared" si="18"/>
        <v/>
      </c>
    </row>
    <row r="1162" spans="1:5" hidden="1" x14ac:dyDescent="0.3">
      <c r="A1162" t="s">
        <v>171</v>
      </c>
      <c r="B1162">
        <v>42146</v>
      </c>
      <c r="C1162">
        <v>31</v>
      </c>
      <c r="D1162">
        <v>0</v>
      </c>
      <c r="E1162" t="str">
        <f t="shared" si="18"/>
        <v/>
      </c>
    </row>
    <row r="1163" spans="1:5" hidden="1" x14ac:dyDescent="0.3">
      <c r="A1163" t="s">
        <v>171</v>
      </c>
      <c r="B1163">
        <v>42153</v>
      </c>
      <c r="C1163">
        <v>27</v>
      </c>
      <c r="D1163">
        <v>0</v>
      </c>
      <c r="E1163" t="str">
        <f t="shared" si="18"/>
        <v/>
      </c>
    </row>
    <row r="1164" spans="1:5" hidden="1" x14ac:dyDescent="0.3">
      <c r="A1164" t="s">
        <v>171</v>
      </c>
      <c r="B1164">
        <v>42160</v>
      </c>
      <c r="C1164">
        <v>19</v>
      </c>
      <c r="D1164">
        <v>0</v>
      </c>
      <c r="E1164" t="str">
        <f t="shared" si="18"/>
        <v/>
      </c>
    </row>
    <row r="1165" spans="1:5" hidden="1" x14ac:dyDescent="0.3">
      <c r="A1165" t="s">
        <v>171</v>
      </c>
      <c r="B1165">
        <v>42167</v>
      </c>
      <c r="C1165">
        <v>27</v>
      </c>
      <c r="D1165">
        <v>0</v>
      </c>
      <c r="E1165" t="str">
        <f t="shared" si="18"/>
        <v/>
      </c>
    </row>
    <row r="1166" spans="1:5" hidden="1" x14ac:dyDescent="0.3">
      <c r="A1166" t="s">
        <v>171</v>
      </c>
      <c r="B1166">
        <v>42172</v>
      </c>
      <c r="C1166">
        <v>0</v>
      </c>
      <c r="D1166">
        <v>0</v>
      </c>
      <c r="E1166" t="str">
        <f t="shared" si="18"/>
        <v/>
      </c>
    </row>
    <row r="1167" spans="1:5" hidden="1" x14ac:dyDescent="0.3">
      <c r="A1167" t="s">
        <v>171</v>
      </c>
      <c r="B1167">
        <v>42174</v>
      </c>
      <c r="C1167">
        <v>40</v>
      </c>
      <c r="D1167">
        <v>0</v>
      </c>
      <c r="E1167" t="str">
        <f t="shared" si="18"/>
        <v/>
      </c>
    </row>
    <row r="1168" spans="1:5" hidden="1" x14ac:dyDescent="0.3">
      <c r="A1168" t="s">
        <v>171</v>
      </c>
      <c r="B1168">
        <v>42181</v>
      </c>
      <c r="C1168">
        <v>40</v>
      </c>
      <c r="D1168">
        <v>0</v>
      </c>
      <c r="E1168" t="str">
        <f t="shared" si="18"/>
        <v/>
      </c>
    </row>
    <row r="1169" spans="1:5" hidden="1" x14ac:dyDescent="0.3">
      <c r="A1169" t="s">
        <v>172</v>
      </c>
      <c r="B1169">
        <v>42006</v>
      </c>
      <c r="C1169">
        <v>9</v>
      </c>
      <c r="D1169">
        <v>0</v>
      </c>
      <c r="E1169" t="str">
        <f t="shared" si="18"/>
        <v/>
      </c>
    </row>
    <row r="1170" spans="1:5" hidden="1" x14ac:dyDescent="0.3">
      <c r="A1170" t="s">
        <v>172</v>
      </c>
      <c r="B1170">
        <v>42013</v>
      </c>
      <c r="C1170">
        <v>32</v>
      </c>
      <c r="D1170">
        <v>0</v>
      </c>
      <c r="E1170" t="str">
        <f t="shared" si="18"/>
        <v/>
      </c>
    </row>
    <row r="1171" spans="1:5" hidden="1" x14ac:dyDescent="0.3">
      <c r="A1171" t="s">
        <v>172</v>
      </c>
      <c r="B1171">
        <v>42020</v>
      </c>
      <c r="C1171">
        <v>40</v>
      </c>
      <c r="D1171">
        <v>0</v>
      </c>
      <c r="E1171" t="str">
        <f t="shared" si="18"/>
        <v/>
      </c>
    </row>
    <row r="1172" spans="1:5" hidden="1" x14ac:dyDescent="0.3">
      <c r="A1172" t="s">
        <v>172</v>
      </c>
      <c r="B1172">
        <v>42027</v>
      </c>
      <c r="C1172">
        <v>40</v>
      </c>
      <c r="D1172">
        <v>25</v>
      </c>
      <c r="E1172" t="str">
        <f t="shared" si="18"/>
        <v/>
      </c>
    </row>
    <row r="1173" spans="1:5" hidden="1" x14ac:dyDescent="0.3">
      <c r="A1173" t="s">
        <v>172</v>
      </c>
      <c r="B1173">
        <v>42034</v>
      </c>
      <c r="C1173">
        <v>3975</v>
      </c>
      <c r="D1173">
        <v>0</v>
      </c>
      <c r="E1173" t="str">
        <f t="shared" si="18"/>
        <v/>
      </c>
    </row>
    <row r="1174" spans="1:5" hidden="1" x14ac:dyDescent="0.3">
      <c r="A1174" t="s">
        <v>172</v>
      </c>
      <c r="B1174">
        <v>42041</v>
      </c>
      <c r="C1174">
        <v>40</v>
      </c>
      <c r="D1174">
        <v>0</v>
      </c>
      <c r="E1174" t="str">
        <f t="shared" si="18"/>
        <v/>
      </c>
    </row>
    <row r="1175" spans="1:5" hidden="1" x14ac:dyDescent="0.3">
      <c r="A1175" t="s">
        <v>172</v>
      </c>
      <c r="B1175">
        <v>42048</v>
      </c>
      <c r="C1175">
        <v>40</v>
      </c>
      <c r="D1175">
        <v>0</v>
      </c>
      <c r="E1175" t="str">
        <f t="shared" si="18"/>
        <v/>
      </c>
    </row>
    <row r="1176" spans="1:5" hidden="1" x14ac:dyDescent="0.3">
      <c r="A1176" t="s">
        <v>172</v>
      </c>
      <c r="B1176">
        <v>42055</v>
      </c>
      <c r="C1176">
        <v>40</v>
      </c>
      <c r="D1176">
        <v>25</v>
      </c>
      <c r="E1176" t="str">
        <f t="shared" si="18"/>
        <v/>
      </c>
    </row>
    <row r="1177" spans="1:5" hidden="1" x14ac:dyDescent="0.3">
      <c r="A1177" t="s">
        <v>172</v>
      </c>
      <c r="B1177">
        <v>42062</v>
      </c>
      <c r="C1177">
        <v>40</v>
      </c>
      <c r="D1177">
        <v>0</v>
      </c>
      <c r="E1177" t="str">
        <f t="shared" si="18"/>
        <v/>
      </c>
    </row>
    <row r="1178" spans="1:5" hidden="1" x14ac:dyDescent="0.3">
      <c r="A1178" t="s">
        <v>172</v>
      </c>
      <c r="B1178">
        <v>42069</v>
      </c>
      <c r="C1178">
        <v>40</v>
      </c>
      <c r="D1178">
        <v>0</v>
      </c>
      <c r="E1178" t="str">
        <f t="shared" si="18"/>
        <v/>
      </c>
    </row>
    <row r="1179" spans="1:5" hidden="1" x14ac:dyDescent="0.3">
      <c r="A1179" t="s">
        <v>172</v>
      </c>
      <c r="B1179">
        <v>42076</v>
      </c>
      <c r="C1179">
        <v>40</v>
      </c>
      <c r="D1179">
        <v>0</v>
      </c>
      <c r="E1179" t="str">
        <f t="shared" si="18"/>
        <v/>
      </c>
    </row>
    <row r="1180" spans="1:5" hidden="1" x14ac:dyDescent="0.3">
      <c r="A1180" t="s">
        <v>172</v>
      </c>
      <c r="B1180">
        <v>42083</v>
      </c>
      <c r="C1180">
        <v>40</v>
      </c>
      <c r="D1180">
        <v>0</v>
      </c>
      <c r="E1180" t="str">
        <f t="shared" si="18"/>
        <v/>
      </c>
    </row>
    <row r="1181" spans="1:5" hidden="1" x14ac:dyDescent="0.3">
      <c r="A1181" t="s">
        <v>172</v>
      </c>
      <c r="B1181">
        <v>42090</v>
      </c>
      <c r="C1181">
        <v>3825</v>
      </c>
      <c r="D1181">
        <v>0</v>
      </c>
      <c r="E1181" t="str">
        <f t="shared" si="18"/>
        <v/>
      </c>
    </row>
    <row r="1182" spans="1:5" hidden="1" x14ac:dyDescent="0.3">
      <c r="A1182" t="s">
        <v>172</v>
      </c>
      <c r="B1182">
        <v>42097</v>
      </c>
      <c r="C1182">
        <v>40</v>
      </c>
      <c r="D1182">
        <v>0</v>
      </c>
      <c r="E1182" t="str">
        <f t="shared" si="18"/>
        <v/>
      </c>
    </row>
    <row r="1183" spans="1:5" hidden="1" x14ac:dyDescent="0.3">
      <c r="A1183" t="s">
        <v>172</v>
      </c>
      <c r="B1183">
        <v>42104</v>
      </c>
      <c r="C1183">
        <v>2825</v>
      </c>
      <c r="D1183">
        <v>0</v>
      </c>
      <c r="E1183" t="str">
        <f t="shared" si="18"/>
        <v/>
      </c>
    </row>
    <row r="1184" spans="1:5" hidden="1" x14ac:dyDescent="0.3">
      <c r="A1184" t="s">
        <v>172</v>
      </c>
      <c r="B1184">
        <v>42111</v>
      </c>
      <c r="C1184">
        <v>32</v>
      </c>
      <c r="D1184">
        <v>0</v>
      </c>
      <c r="E1184" t="str">
        <f t="shared" si="18"/>
        <v/>
      </c>
    </row>
    <row r="1185" spans="1:5" hidden="1" x14ac:dyDescent="0.3">
      <c r="A1185" t="s">
        <v>172</v>
      </c>
      <c r="B1185">
        <v>42118</v>
      </c>
      <c r="C1185">
        <v>40</v>
      </c>
      <c r="D1185">
        <v>25</v>
      </c>
      <c r="E1185" t="str">
        <f t="shared" si="18"/>
        <v/>
      </c>
    </row>
    <row r="1186" spans="1:5" hidden="1" x14ac:dyDescent="0.3">
      <c r="A1186" t="s">
        <v>172</v>
      </c>
      <c r="B1186">
        <v>42125</v>
      </c>
      <c r="C1186">
        <v>40</v>
      </c>
      <c r="D1186">
        <v>0</v>
      </c>
      <c r="E1186" t="str">
        <f t="shared" si="18"/>
        <v/>
      </c>
    </row>
    <row r="1187" spans="1:5" hidden="1" x14ac:dyDescent="0.3">
      <c r="A1187" t="s">
        <v>172</v>
      </c>
      <c r="B1187">
        <v>42132</v>
      </c>
      <c r="C1187">
        <v>40</v>
      </c>
      <c r="D1187">
        <v>0</v>
      </c>
      <c r="E1187" t="str">
        <f t="shared" si="18"/>
        <v/>
      </c>
    </row>
    <row r="1188" spans="1:5" hidden="1" x14ac:dyDescent="0.3">
      <c r="A1188" t="s">
        <v>172</v>
      </c>
      <c r="B1188">
        <v>42139</v>
      </c>
      <c r="C1188">
        <v>40</v>
      </c>
      <c r="D1188">
        <v>0</v>
      </c>
      <c r="E1188" t="str">
        <f t="shared" si="18"/>
        <v/>
      </c>
    </row>
    <row r="1189" spans="1:5" hidden="1" x14ac:dyDescent="0.3">
      <c r="A1189" t="s">
        <v>172</v>
      </c>
      <c r="B1189">
        <v>42146</v>
      </c>
      <c r="C1189">
        <v>40</v>
      </c>
      <c r="D1189">
        <v>0</v>
      </c>
      <c r="E1189" t="str">
        <f t="shared" si="18"/>
        <v/>
      </c>
    </row>
    <row r="1190" spans="1:5" hidden="1" x14ac:dyDescent="0.3">
      <c r="A1190" t="s">
        <v>172</v>
      </c>
      <c r="B1190">
        <v>42153</v>
      </c>
      <c r="C1190">
        <v>23</v>
      </c>
      <c r="D1190">
        <v>0</v>
      </c>
      <c r="E1190" t="str">
        <f t="shared" si="18"/>
        <v/>
      </c>
    </row>
    <row r="1191" spans="1:5" hidden="1" x14ac:dyDescent="0.3">
      <c r="A1191" t="s">
        <v>172</v>
      </c>
      <c r="B1191">
        <v>42160</v>
      </c>
      <c r="C1191">
        <v>32</v>
      </c>
      <c r="D1191">
        <v>0</v>
      </c>
      <c r="E1191" t="str">
        <f t="shared" si="18"/>
        <v/>
      </c>
    </row>
    <row r="1192" spans="1:5" hidden="1" x14ac:dyDescent="0.3">
      <c r="A1192" t="s">
        <v>172</v>
      </c>
      <c r="B1192">
        <v>42167</v>
      </c>
      <c r="C1192">
        <v>40</v>
      </c>
      <c r="D1192">
        <v>5</v>
      </c>
      <c r="E1192" t="str">
        <f t="shared" si="18"/>
        <v/>
      </c>
    </row>
    <row r="1193" spans="1:5" hidden="1" x14ac:dyDescent="0.3">
      <c r="A1193" t="s">
        <v>172</v>
      </c>
      <c r="B1193">
        <v>42174</v>
      </c>
      <c r="C1193">
        <v>40</v>
      </c>
      <c r="D1193">
        <v>0</v>
      </c>
      <c r="E1193" t="str">
        <f t="shared" si="18"/>
        <v/>
      </c>
    </row>
    <row r="1194" spans="1:5" hidden="1" x14ac:dyDescent="0.3">
      <c r="A1194" t="s">
        <v>172</v>
      </c>
      <c r="B1194">
        <v>42181</v>
      </c>
      <c r="C1194">
        <v>365</v>
      </c>
      <c r="D1194">
        <v>0</v>
      </c>
      <c r="E1194" t="str">
        <f t="shared" si="18"/>
        <v/>
      </c>
    </row>
    <row r="1195" spans="1:5" hidden="1" x14ac:dyDescent="0.3">
      <c r="A1195" t="s">
        <v>207</v>
      </c>
      <c r="B1195">
        <v>42027</v>
      </c>
      <c r="C1195">
        <v>5</v>
      </c>
      <c r="D1195">
        <v>0</v>
      </c>
      <c r="E1195" t="str">
        <f t="shared" si="18"/>
        <v/>
      </c>
    </row>
    <row r="1196" spans="1:5" hidden="1" x14ac:dyDescent="0.3">
      <c r="A1196" t="s">
        <v>207</v>
      </c>
      <c r="B1196">
        <v>42034</v>
      </c>
      <c r="C1196">
        <v>2</v>
      </c>
      <c r="D1196">
        <v>0</v>
      </c>
      <c r="E1196" t="str">
        <f t="shared" si="18"/>
        <v/>
      </c>
    </row>
    <row r="1197" spans="1:5" hidden="1" x14ac:dyDescent="0.3">
      <c r="A1197" t="s">
        <v>207</v>
      </c>
      <c r="B1197">
        <v>42041</v>
      </c>
      <c r="C1197">
        <v>3</v>
      </c>
      <c r="D1197">
        <v>0</v>
      </c>
      <c r="E1197" t="str">
        <f t="shared" si="18"/>
        <v/>
      </c>
    </row>
    <row r="1198" spans="1:5" hidden="1" x14ac:dyDescent="0.3">
      <c r="A1198" t="s">
        <v>207</v>
      </c>
      <c r="B1198">
        <v>42048</v>
      </c>
      <c r="C1198">
        <v>2</v>
      </c>
      <c r="D1198">
        <v>0</v>
      </c>
      <c r="E1198" t="str">
        <f t="shared" si="18"/>
        <v/>
      </c>
    </row>
    <row r="1199" spans="1:5" hidden="1" x14ac:dyDescent="0.3">
      <c r="A1199" t="s">
        <v>207</v>
      </c>
      <c r="B1199">
        <v>42055</v>
      </c>
      <c r="C1199">
        <v>2</v>
      </c>
      <c r="D1199">
        <v>0</v>
      </c>
      <c r="E1199" t="str">
        <f t="shared" si="18"/>
        <v/>
      </c>
    </row>
    <row r="1200" spans="1:5" x14ac:dyDescent="0.3">
      <c r="A1200" t="s">
        <v>207</v>
      </c>
      <c r="B1200">
        <v>42062</v>
      </c>
      <c r="C1200">
        <v>3</v>
      </c>
      <c r="D1200">
        <v>4</v>
      </c>
      <c r="E1200" t="str">
        <f t="shared" si="18"/>
        <v>Keep</v>
      </c>
    </row>
    <row r="1201" spans="1:5" hidden="1" x14ac:dyDescent="0.3">
      <c r="A1201" t="s">
        <v>207</v>
      </c>
      <c r="B1201">
        <v>42069</v>
      </c>
      <c r="C1201">
        <v>5</v>
      </c>
      <c r="D1201">
        <v>0</v>
      </c>
      <c r="E1201" t="str">
        <f t="shared" si="18"/>
        <v/>
      </c>
    </row>
    <row r="1202" spans="1:5" hidden="1" x14ac:dyDescent="0.3">
      <c r="A1202" t="s">
        <v>207</v>
      </c>
      <c r="B1202">
        <v>42076</v>
      </c>
      <c r="C1202">
        <v>3</v>
      </c>
      <c r="D1202">
        <v>0</v>
      </c>
      <c r="E1202" t="str">
        <f t="shared" si="18"/>
        <v/>
      </c>
    </row>
    <row r="1203" spans="1:5" hidden="1" x14ac:dyDescent="0.3">
      <c r="A1203" t="s">
        <v>207</v>
      </c>
      <c r="B1203">
        <v>42083</v>
      </c>
      <c r="C1203">
        <v>2</v>
      </c>
      <c r="D1203">
        <v>0</v>
      </c>
      <c r="E1203" t="str">
        <f t="shared" si="18"/>
        <v/>
      </c>
    </row>
    <row r="1204" spans="1:5" hidden="1" x14ac:dyDescent="0.3">
      <c r="A1204" t="s">
        <v>207</v>
      </c>
      <c r="B1204">
        <v>42090</v>
      </c>
      <c r="C1204">
        <v>5</v>
      </c>
      <c r="D1204">
        <v>0</v>
      </c>
      <c r="E1204" t="str">
        <f t="shared" si="18"/>
        <v/>
      </c>
    </row>
    <row r="1205" spans="1:5" x14ac:dyDescent="0.3">
      <c r="A1205" t="s">
        <v>207</v>
      </c>
      <c r="B1205">
        <v>42097</v>
      </c>
      <c r="C1205">
        <v>15</v>
      </c>
      <c r="D1205">
        <v>2</v>
      </c>
      <c r="E1205" t="str">
        <f t="shared" si="18"/>
        <v>Keep</v>
      </c>
    </row>
    <row r="1206" spans="1:5" x14ac:dyDescent="0.3">
      <c r="A1206" t="s">
        <v>207</v>
      </c>
      <c r="B1206">
        <v>42104</v>
      </c>
      <c r="C1206">
        <v>28</v>
      </c>
      <c r="D1206">
        <v>2</v>
      </c>
      <c r="E1206" t="str">
        <f t="shared" si="18"/>
        <v>Keep</v>
      </c>
    </row>
    <row r="1207" spans="1:5" hidden="1" x14ac:dyDescent="0.3">
      <c r="A1207" t="s">
        <v>207</v>
      </c>
      <c r="B1207">
        <v>42111</v>
      </c>
      <c r="C1207">
        <v>2</v>
      </c>
      <c r="D1207">
        <v>0</v>
      </c>
      <c r="E1207" t="str">
        <f t="shared" si="18"/>
        <v/>
      </c>
    </row>
    <row r="1208" spans="1:5" hidden="1" x14ac:dyDescent="0.3">
      <c r="A1208" t="s">
        <v>207</v>
      </c>
      <c r="B1208">
        <v>42118</v>
      </c>
      <c r="C1208">
        <v>15</v>
      </c>
      <c r="D1208">
        <v>0</v>
      </c>
      <c r="E1208" t="str">
        <f t="shared" si="18"/>
        <v/>
      </c>
    </row>
    <row r="1209" spans="1:5" hidden="1" x14ac:dyDescent="0.3">
      <c r="A1209" t="s">
        <v>207</v>
      </c>
      <c r="B1209">
        <v>42125</v>
      </c>
      <c r="C1209">
        <v>38</v>
      </c>
      <c r="D1209">
        <v>0</v>
      </c>
      <c r="E1209" t="str">
        <f t="shared" si="18"/>
        <v/>
      </c>
    </row>
    <row r="1210" spans="1:5" x14ac:dyDescent="0.3">
      <c r="A1210" t="s">
        <v>207</v>
      </c>
      <c r="B1210">
        <v>42132</v>
      </c>
      <c r="C1210">
        <v>25</v>
      </c>
      <c r="D1210">
        <v>2</v>
      </c>
      <c r="E1210" t="str">
        <f t="shared" si="18"/>
        <v>Keep</v>
      </c>
    </row>
    <row r="1211" spans="1:5" x14ac:dyDescent="0.3">
      <c r="A1211" t="s">
        <v>207</v>
      </c>
      <c r="B1211">
        <v>42139</v>
      </c>
      <c r="C1211">
        <v>2</v>
      </c>
      <c r="D1211">
        <v>2</v>
      </c>
      <c r="E1211" t="str">
        <f t="shared" si="18"/>
        <v>Keep</v>
      </c>
    </row>
    <row r="1212" spans="1:5" hidden="1" x14ac:dyDescent="0.3">
      <c r="A1212" t="s">
        <v>207</v>
      </c>
      <c r="B1212">
        <v>42146</v>
      </c>
      <c r="C1212">
        <v>1</v>
      </c>
      <c r="D1212">
        <v>0</v>
      </c>
      <c r="E1212" t="str">
        <f t="shared" si="18"/>
        <v/>
      </c>
    </row>
    <row r="1213" spans="1:5" hidden="1" x14ac:dyDescent="0.3">
      <c r="A1213" t="s">
        <v>207</v>
      </c>
      <c r="B1213">
        <v>42153</v>
      </c>
      <c r="C1213">
        <v>35</v>
      </c>
      <c r="D1213">
        <v>0</v>
      </c>
      <c r="E1213" t="str">
        <f t="shared" si="18"/>
        <v/>
      </c>
    </row>
    <row r="1214" spans="1:5" hidden="1" x14ac:dyDescent="0.3">
      <c r="A1214" t="s">
        <v>207</v>
      </c>
      <c r="B1214">
        <v>42160</v>
      </c>
      <c r="C1214">
        <v>17</v>
      </c>
      <c r="D1214">
        <v>0</v>
      </c>
      <c r="E1214" t="str">
        <f t="shared" si="18"/>
        <v/>
      </c>
    </row>
    <row r="1215" spans="1:5" hidden="1" x14ac:dyDescent="0.3">
      <c r="A1215" t="s">
        <v>207</v>
      </c>
      <c r="B1215">
        <v>42167</v>
      </c>
      <c r="C1215">
        <v>35</v>
      </c>
      <c r="D1215">
        <v>0</v>
      </c>
      <c r="E1215" t="str">
        <f t="shared" si="18"/>
        <v/>
      </c>
    </row>
    <row r="1216" spans="1:5" hidden="1" x14ac:dyDescent="0.3">
      <c r="A1216" t="s">
        <v>207</v>
      </c>
      <c r="B1216">
        <v>42174</v>
      </c>
      <c r="C1216">
        <v>28</v>
      </c>
      <c r="D1216">
        <v>0</v>
      </c>
      <c r="E1216" t="str">
        <f t="shared" si="18"/>
        <v/>
      </c>
    </row>
    <row r="1217" spans="1:5" x14ac:dyDescent="0.3">
      <c r="A1217" t="s">
        <v>207</v>
      </c>
      <c r="B1217">
        <v>42181</v>
      </c>
      <c r="C1217">
        <v>0</v>
      </c>
      <c r="D1217">
        <v>4</v>
      </c>
      <c r="E1217" t="str">
        <f t="shared" si="18"/>
        <v>Keep</v>
      </c>
    </row>
    <row r="1218" spans="1:5" hidden="1" x14ac:dyDescent="0.3">
      <c r="A1218" t="s">
        <v>173</v>
      </c>
      <c r="B1218">
        <v>42006</v>
      </c>
      <c r="C1218">
        <v>0</v>
      </c>
      <c r="D1218">
        <v>0</v>
      </c>
      <c r="E1218" t="str">
        <f t="shared" si="18"/>
        <v/>
      </c>
    </row>
    <row r="1219" spans="1:5" hidden="1" x14ac:dyDescent="0.3">
      <c r="A1219" t="s">
        <v>173</v>
      </c>
      <c r="B1219">
        <v>42013</v>
      </c>
      <c r="C1219">
        <v>0</v>
      </c>
      <c r="D1219">
        <v>0</v>
      </c>
      <c r="E1219" t="str">
        <f t="shared" si="18"/>
        <v/>
      </c>
    </row>
    <row r="1220" spans="1:5" hidden="1" x14ac:dyDescent="0.3">
      <c r="A1220" t="s">
        <v>173</v>
      </c>
      <c r="B1220">
        <v>42020</v>
      </c>
      <c r="C1220">
        <v>0</v>
      </c>
      <c r="D1220">
        <v>0</v>
      </c>
      <c r="E1220" t="str">
        <f t="shared" si="18"/>
        <v/>
      </c>
    </row>
    <row r="1221" spans="1:5" hidden="1" x14ac:dyDescent="0.3">
      <c r="A1221" t="s">
        <v>173</v>
      </c>
      <c r="B1221">
        <v>42027</v>
      </c>
      <c r="C1221">
        <v>0</v>
      </c>
      <c r="D1221">
        <v>0</v>
      </c>
      <c r="E1221" t="str">
        <f t="shared" si="18"/>
        <v/>
      </c>
    </row>
    <row r="1222" spans="1:5" hidden="1" x14ac:dyDescent="0.3">
      <c r="A1222" t="s">
        <v>173</v>
      </c>
      <c r="B1222">
        <v>42034</v>
      </c>
      <c r="C1222">
        <v>0</v>
      </c>
      <c r="D1222">
        <v>0</v>
      </c>
      <c r="E1222" t="str">
        <f t="shared" ref="E1222:E1285" si="19">IF(AND($C1222&lt;40,$D1222&gt;0),"Keep","")</f>
        <v/>
      </c>
    </row>
    <row r="1223" spans="1:5" hidden="1" x14ac:dyDescent="0.3">
      <c r="A1223" t="s">
        <v>173</v>
      </c>
      <c r="B1223">
        <v>42041</v>
      </c>
      <c r="C1223">
        <v>0</v>
      </c>
      <c r="D1223">
        <v>0</v>
      </c>
      <c r="E1223" t="str">
        <f t="shared" si="19"/>
        <v/>
      </c>
    </row>
    <row r="1224" spans="1:5" hidden="1" x14ac:dyDescent="0.3">
      <c r="A1224" t="s">
        <v>173</v>
      </c>
      <c r="B1224">
        <v>42048</v>
      </c>
      <c r="C1224">
        <v>0</v>
      </c>
      <c r="D1224">
        <v>0</v>
      </c>
      <c r="E1224" t="str">
        <f t="shared" si="19"/>
        <v/>
      </c>
    </row>
    <row r="1225" spans="1:5" hidden="1" x14ac:dyDescent="0.3">
      <c r="A1225" t="s">
        <v>173</v>
      </c>
      <c r="B1225">
        <v>42055</v>
      </c>
      <c r="C1225">
        <v>0</v>
      </c>
      <c r="D1225">
        <v>0</v>
      </c>
      <c r="E1225" t="str">
        <f t="shared" si="19"/>
        <v/>
      </c>
    </row>
    <row r="1226" spans="1:5" hidden="1" x14ac:dyDescent="0.3">
      <c r="A1226" t="s">
        <v>173</v>
      </c>
      <c r="B1226">
        <v>42062</v>
      </c>
      <c r="C1226">
        <v>0</v>
      </c>
      <c r="D1226">
        <v>0</v>
      </c>
      <c r="E1226" t="str">
        <f t="shared" si="19"/>
        <v/>
      </c>
    </row>
    <row r="1227" spans="1:5" hidden="1" x14ac:dyDescent="0.3">
      <c r="A1227" t="s">
        <v>173</v>
      </c>
      <c r="B1227">
        <v>42069</v>
      </c>
      <c r="C1227">
        <v>0</v>
      </c>
      <c r="D1227">
        <v>0</v>
      </c>
      <c r="E1227" t="str">
        <f t="shared" si="19"/>
        <v/>
      </c>
    </row>
    <row r="1228" spans="1:5" hidden="1" x14ac:dyDescent="0.3">
      <c r="A1228" t="s">
        <v>173</v>
      </c>
      <c r="B1228">
        <v>42076</v>
      </c>
      <c r="C1228">
        <v>0</v>
      </c>
      <c r="D1228">
        <v>0</v>
      </c>
      <c r="E1228" t="str">
        <f t="shared" si="19"/>
        <v/>
      </c>
    </row>
    <row r="1229" spans="1:5" hidden="1" x14ac:dyDescent="0.3">
      <c r="A1229" t="s">
        <v>173</v>
      </c>
      <c r="B1229">
        <v>42083</v>
      </c>
      <c r="C1229">
        <v>0</v>
      </c>
      <c r="D1229">
        <v>0</v>
      </c>
      <c r="E1229" t="str">
        <f t="shared" si="19"/>
        <v/>
      </c>
    </row>
    <row r="1230" spans="1:5" hidden="1" x14ac:dyDescent="0.3">
      <c r="A1230" t="s">
        <v>173</v>
      </c>
      <c r="B1230">
        <v>42090</v>
      </c>
      <c r="C1230">
        <v>0</v>
      </c>
      <c r="D1230">
        <v>0</v>
      </c>
      <c r="E1230" t="str">
        <f t="shared" si="19"/>
        <v/>
      </c>
    </row>
    <row r="1231" spans="1:5" hidden="1" x14ac:dyDescent="0.3">
      <c r="A1231" t="s">
        <v>173</v>
      </c>
      <c r="B1231">
        <v>42097</v>
      </c>
      <c r="C1231">
        <v>0</v>
      </c>
      <c r="D1231">
        <v>0</v>
      </c>
      <c r="E1231" t="str">
        <f t="shared" si="19"/>
        <v/>
      </c>
    </row>
    <row r="1232" spans="1:5" hidden="1" x14ac:dyDescent="0.3">
      <c r="A1232" t="s">
        <v>173</v>
      </c>
      <c r="B1232">
        <v>42104</v>
      </c>
      <c r="C1232">
        <v>0</v>
      </c>
      <c r="D1232">
        <v>0</v>
      </c>
      <c r="E1232" t="str">
        <f t="shared" si="19"/>
        <v/>
      </c>
    </row>
    <row r="1233" spans="1:5" hidden="1" x14ac:dyDescent="0.3">
      <c r="A1233" t="s">
        <v>173</v>
      </c>
      <c r="B1233">
        <v>42118</v>
      </c>
      <c r="C1233">
        <v>0</v>
      </c>
      <c r="D1233">
        <v>0</v>
      </c>
      <c r="E1233" t="str">
        <f t="shared" si="19"/>
        <v/>
      </c>
    </row>
    <row r="1234" spans="1:5" hidden="1" x14ac:dyDescent="0.3">
      <c r="A1234" t="s">
        <v>174</v>
      </c>
      <c r="B1234">
        <v>42006</v>
      </c>
      <c r="C1234">
        <v>0</v>
      </c>
      <c r="D1234">
        <v>0</v>
      </c>
      <c r="E1234" t="str">
        <f t="shared" si="19"/>
        <v/>
      </c>
    </row>
    <row r="1235" spans="1:5" hidden="1" x14ac:dyDescent="0.3">
      <c r="A1235" t="s">
        <v>174</v>
      </c>
      <c r="B1235">
        <v>42013</v>
      </c>
      <c r="C1235">
        <v>0</v>
      </c>
      <c r="D1235">
        <v>0</v>
      </c>
      <c r="E1235" t="str">
        <f t="shared" si="19"/>
        <v/>
      </c>
    </row>
    <row r="1236" spans="1:5" hidden="1" x14ac:dyDescent="0.3">
      <c r="A1236" t="s">
        <v>174</v>
      </c>
      <c r="B1236">
        <v>42020</v>
      </c>
      <c r="C1236">
        <v>8</v>
      </c>
      <c r="D1236">
        <v>0</v>
      </c>
      <c r="E1236" t="str">
        <f t="shared" si="19"/>
        <v/>
      </c>
    </row>
    <row r="1237" spans="1:5" hidden="1" x14ac:dyDescent="0.3">
      <c r="A1237" t="s">
        <v>174</v>
      </c>
      <c r="B1237">
        <v>42027</v>
      </c>
      <c r="C1237">
        <v>0</v>
      </c>
      <c r="D1237">
        <v>0</v>
      </c>
      <c r="E1237" t="str">
        <f t="shared" si="19"/>
        <v/>
      </c>
    </row>
    <row r="1238" spans="1:5" hidden="1" x14ac:dyDescent="0.3">
      <c r="A1238" t="s">
        <v>174</v>
      </c>
      <c r="B1238">
        <v>42034</v>
      </c>
      <c r="C1238">
        <v>0</v>
      </c>
      <c r="D1238">
        <v>0</v>
      </c>
      <c r="E1238" t="str">
        <f t="shared" si="19"/>
        <v/>
      </c>
    </row>
    <row r="1239" spans="1:5" hidden="1" x14ac:dyDescent="0.3">
      <c r="A1239" t="s">
        <v>174</v>
      </c>
      <c r="B1239">
        <v>42041</v>
      </c>
      <c r="C1239">
        <v>0</v>
      </c>
      <c r="D1239">
        <v>0</v>
      </c>
      <c r="E1239" t="str">
        <f t="shared" si="19"/>
        <v/>
      </c>
    </row>
    <row r="1240" spans="1:5" hidden="1" x14ac:dyDescent="0.3">
      <c r="A1240" t="s">
        <v>174</v>
      </c>
      <c r="B1240">
        <v>42048</v>
      </c>
      <c r="C1240">
        <v>0</v>
      </c>
      <c r="D1240">
        <v>0</v>
      </c>
      <c r="E1240" t="str">
        <f t="shared" si="19"/>
        <v/>
      </c>
    </row>
    <row r="1241" spans="1:5" hidden="1" x14ac:dyDescent="0.3">
      <c r="A1241" t="s">
        <v>174</v>
      </c>
      <c r="B1241">
        <v>42055</v>
      </c>
      <c r="C1241">
        <v>0</v>
      </c>
      <c r="D1241">
        <v>0</v>
      </c>
      <c r="E1241" t="str">
        <f t="shared" si="19"/>
        <v/>
      </c>
    </row>
    <row r="1242" spans="1:5" hidden="1" x14ac:dyDescent="0.3">
      <c r="A1242" t="s">
        <v>174</v>
      </c>
      <c r="B1242">
        <v>42062</v>
      </c>
      <c r="C1242">
        <v>0</v>
      </c>
      <c r="D1242">
        <v>0</v>
      </c>
      <c r="E1242" t="str">
        <f t="shared" si="19"/>
        <v/>
      </c>
    </row>
    <row r="1243" spans="1:5" hidden="1" x14ac:dyDescent="0.3">
      <c r="A1243" t="s">
        <v>174</v>
      </c>
      <c r="B1243">
        <v>42069</v>
      </c>
      <c r="C1243">
        <v>0</v>
      </c>
      <c r="D1243">
        <v>0</v>
      </c>
      <c r="E1243" t="str">
        <f t="shared" si="19"/>
        <v/>
      </c>
    </row>
    <row r="1244" spans="1:5" hidden="1" x14ac:dyDescent="0.3">
      <c r="A1244" t="s">
        <v>174</v>
      </c>
      <c r="B1244">
        <v>42076</v>
      </c>
      <c r="C1244">
        <v>0</v>
      </c>
      <c r="D1244">
        <v>0</v>
      </c>
      <c r="E1244" t="str">
        <f t="shared" si="19"/>
        <v/>
      </c>
    </row>
    <row r="1245" spans="1:5" hidden="1" x14ac:dyDescent="0.3">
      <c r="A1245" t="s">
        <v>174</v>
      </c>
      <c r="B1245">
        <v>42083</v>
      </c>
      <c r="C1245">
        <v>0</v>
      </c>
      <c r="D1245">
        <v>0</v>
      </c>
      <c r="E1245" t="str">
        <f t="shared" si="19"/>
        <v/>
      </c>
    </row>
    <row r="1246" spans="1:5" hidden="1" x14ac:dyDescent="0.3">
      <c r="A1246" t="s">
        <v>174</v>
      </c>
      <c r="B1246">
        <v>42090</v>
      </c>
      <c r="C1246">
        <v>0</v>
      </c>
      <c r="D1246">
        <v>0</v>
      </c>
      <c r="E1246" t="str">
        <f t="shared" si="19"/>
        <v/>
      </c>
    </row>
    <row r="1247" spans="1:5" hidden="1" x14ac:dyDescent="0.3">
      <c r="A1247" t="s">
        <v>174</v>
      </c>
      <c r="B1247">
        <v>42097</v>
      </c>
      <c r="C1247">
        <v>0</v>
      </c>
      <c r="D1247">
        <v>0</v>
      </c>
      <c r="E1247" t="str">
        <f t="shared" si="19"/>
        <v/>
      </c>
    </row>
    <row r="1248" spans="1:5" hidden="1" x14ac:dyDescent="0.3">
      <c r="A1248" t="s">
        <v>174</v>
      </c>
      <c r="B1248">
        <v>42104</v>
      </c>
      <c r="C1248">
        <v>0</v>
      </c>
      <c r="D1248">
        <v>0</v>
      </c>
      <c r="E1248" t="str">
        <f t="shared" si="19"/>
        <v/>
      </c>
    </row>
    <row r="1249" spans="1:5" hidden="1" x14ac:dyDescent="0.3">
      <c r="A1249" t="s">
        <v>174</v>
      </c>
      <c r="B1249">
        <v>42111</v>
      </c>
      <c r="C1249">
        <v>0</v>
      </c>
      <c r="D1249">
        <v>0</v>
      </c>
      <c r="E1249" t="str">
        <f t="shared" si="19"/>
        <v/>
      </c>
    </row>
    <row r="1250" spans="1:5" hidden="1" x14ac:dyDescent="0.3">
      <c r="A1250" t="s">
        <v>174</v>
      </c>
      <c r="B1250">
        <v>42118</v>
      </c>
      <c r="C1250">
        <v>0</v>
      </c>
      <c r="D1250">
        <v>0</v>
      </c>
      <c r="E1250" t="str">
        <f t="shared" si="19"/>
        <v/>
      </c>
    </row>
    <row r="1251" spans="1:5" hidden="1" x14ac:dyDescent="0.3">
      <c r="A1251" t="s">
        <v>174</v>
      </c>
      <c r="B1251">
        <v>42125</v>
      </c>
      <c r="C1251">
        <v>0</v>
      </c>
      <c r="D1251">
        <v>0</v>
      </c>
      <c r="E1251" t="str">
        <f t="shared" si="19"/>
        <v/>
      </c>
    </row>
    <row r="1252" spans="1:5" hidden="1" x14ac:dyDescent="0.3">
      <c r="A1252" t="s">
        <v>174</v>
      </c>
      <c r="B1252">
        <v>42132</v>
      </c>
      <c r="C1252">
        <v>0</v>
      </c>
      <c r="D1252">
        <v>0</v>
      </c>
      <c r="E1252" t="str">
        <f t="shared" si="19"/>
        <v/>
      </c>
    </row>
    <row r="1253" spans="1:5" hidden="1" x14ac:dyDescent="0.3">
      <c r="A1253" t="s">
        <v>174</v>
      </c>
      <c r="B1253">
        <v>42139</v>
      </c>
      <c r="C1253">
        <v>0</v>
      </c>
      <c r="D1253">
        <v>0</v>
      </c>
      <c r="E1253" t="str">
        <f t="shared" si="19"/>
        <v/>
      </c>
    </row>
    <row r="1254" spans="1:5" hidden="1" x14ac:dyDescent="0.3">
      <c r="A1254" t="s">
        <v>174</v>
      </c>
      <c r="B1254">
        <v>42146</v>
      </c>
      <c r="C1254">
        <v>0</v>
      </c>
      <c r="D1254">
        <v>0</v>
      </c>
      <c r="E1254" t="str">
        <f t="shared" si="19"/>
        <v/>
      </c>
    </row>
    <row r="1255" spans="1:5" hidden="1" x14ac:dyDescent="0.3">
      <c r="A1255" t="s">
        <v>174</v>
      </c>
      <c r="B1255">
        <v>42153</v>
      </c>
      <c r="C1255">
        <v>0</v>
      </c>
      <c r="D1255">
        <v>0</v>
      </c>
      <c r="E1255" t="str">
        <f t="shared" si="19"/>
        <v/>
      </c>
    </row>
    <row r="1256" spans="1:5" hidden="1" x14ac:dyDescent="0.3">
      <c r="A1256" t="s">
        <v>174</v>
      </c>
      <c r="B1256">
        <v>42160</v>
      </c>
      <c r="C1256">
        <v>0</v>
      </c>
      <c r="D1256">
        <v>0</v>
      </c>
      <c r="E1256" t="str">
        <f t="shared" si="19"/>
        <v/>
      </c>
    </row>
    <row r="1257" spans="1:5" hidden="1" x14ac:dyDescent="0.3">
      <c r="A1257" t="s">
        <v>174</v>
      </c>
      <c r="B1257">
        <v>42167</v>
      </c>
      <c r="C1257">
        <v>0</v>
      </c>
      <c r="D1257">
        <v>0</v>
      </c>
      <c r="E1257" t="str">
        <f t="shared" si="19"/>
        <v/>
      </c>
    </row>
    <row r="1258" spans="1:5" hidden="1" x14ac:dyDescent="0.3">
      <c r="A1258" t="s">
        <v>174</v>
      </c>
      <c r="B1258">
        <v>42174</v>
      </c>
      <c r="C1258">
        <v>0</v>
      </c>
      <c r="D1258">
        <v>0</v>
      </c>
      <c r="E1258" t="str">
        <f t="shared" si="19"/>
        <v/>
      </c>
    </row>
    <row r="1259" spans="1:5" hidden="1" x14ac:dyDescent="0.3">
      <c r="A1259" t="s">
        <v>174</v>
      </c>
      <c r="B1259">
        <v>42181</v>
      </c>
      <c r="C1259">
        <v>2</v>
      </c>
      <c r="D1259">
        <v>0</v>
      </c>
      <c r="E1259" t="str">
        <f t="shared" si="19"/>
        <v/>
      </c>
    </row>
    <row r="1260" spans="1:5" hidden="1" x14ac:dyDescent="0.3">
      <c r="A1260" t="s">
        <v>175</v>
      </c>
      <c r="B1260">
        <v>42006</v>
      </c>
      <c r="C1260">
        <v>30</v>
      </c>
      <c r="D1260">
        <v>0</v>
      </c>
      <c r="E1260" t="str">
        <f t="shared" si="19"/>
        <v/>
      </c>
    </row>
    <row r="1261" spans="1:5" hidden="1" x14ac:dyDescent="0.3">
      <c r="A1261" t="s">
        <v>175</v>
      </c>
      <c r="B1261">
        <v>42013</v>
      </c>
      <c r="C1261">
        <v>30</v>
      </c>
      <c r="D1261">
        <v>0</v>
      </c>
      <c r="E1261" t="str">
        <f t="shared" si="19"/>
        <v/>
      </c>
    </row>
    <row r="1262" spans="1:5" hidden="1" x14ac:dyDescent="0.3">
      <c r="A1262" t="s">
        <v>175</v>
      </c>
      <c r="B1262">
        <v>42020</v>
      </c>
      <c r="C1262">
        <v>30</v>
      </c>
      <c r="D1262">
        <v>0</v>
      </c>
      <c r="E1262" t="str">
        <f t="shared" si="19"/>
        <v/>
      </c>
    </row>
    <row r="1263" spans="1:5" hidden="1" x14ac:dyDescent="0.3">
      <c r="A1263" t="s">
        <v>175</v>
      </c>
      <c r="B1263">
        <v>42027</v>
      </c>
      <c r="C1263">
        <v>30</v>
      </c>
      <c r="D1263">
        <v>0</v>
      </c>
      <c r="E1263" t="str">
        <f t="shared" si="19"/>
        <v/>
      </c>
    </row>
    <row r="1264" spans="1:5" hidden="1" x14ac:dyDescent="0.3">
      <c r="A1264" t="s">
        <v>175</v>
      </c>
      <c r="B1264">
        <v>42034</v>
      </c>
      <c r="C1264">
        <v>30</v>
      </c>
      <c r="D1264">
        <v>0</v>
      </c>
      <c r="E1264" t="str">
        <f t="shared" si="19"/>
        <v/>
      </c>
    </row>
    <row r="1265" spans="1:5" hidden="1" x14ac:dyDescent="0.3">
      <c r="A1265" t="s">
        <v>175</v>
      </c>
      <c r="B1265">
        <v>42041</v>
      </c>
      <c r="C1265">
        <v>30</v>
      </c>
      <c r="D1265">
        <v>0</v>
      </c>
      <c r="E1265" t="str">
        <f t="shared" si="19"/>
        <v/>
      </c>
    </row>
    <row r="1266" spans="1:5" hidden="1" x14ac:dyDescent="0.3">
      <c r="A1266" t="s">
        <v>175</v>
      </c>
      <c r="B1266">
        <v>42048</v>
      </c>
      <c r="C1266">
        <v>30</v>
      </c>
      <c r="D1266">
        <v>0</v>
      </c>
      <c r="E1266" t="str">
        <f t="shared" si="19"/>
        <v/>
      </c>
    </row>
    <row r="1267" spans="1:5" hidden="1" x14ac:dyDescent="0.3">
      <c r="A1267" t="s">
        <v>175</v>
      </c>
      <c r="B1267">
        <v>42055</v>
      </c>
      <c r="C1267">
        <v>30</v>
      </c>
      <c r="D1267">
        <v>0</v>
      </c>
      <c r="E1267" t="str">
        <f t="shared" si="19"/>
        <v/>
      </c>
    </row>
    <row r="1268" spans="1:5" hidden="1" x14ac:dyDescent="0.3">
      <c r="A1268" t="s">
        <v>175</v>
      </c>
      <c r="B1268">
        <v>42062</v>
      </c>
      <c r="C1268">
        <v>30</v>
      </c>
      <c r="D1268">
        <v>0</v>
      </c>
      <c r="E1268" t="str">
        <f t="shared" si="19"/>
        <v/>
      </c>
    </row>
    <row r="1269" spans="1:5" hidden="1" x14ac:dyDescent="0.3">
      <c r="A1269" t="s">
        <v>175</v>
      </c>
      <c r="B1269">
        <v>42069</v>
      </c>
      <c r="C1269">
        <v>30</v>
      </c>
      <c r="D1269">
        <v>0</v>
      </c>
      <c r="E1269" t="str">
        <f t="shared" si="19"/>
        <v/>
      </c>
    </row>
    <row r="1270" spans="1:5" hidden="1" x14ac:dyDescent="0.3">
      <c r="A1270" t="s">
        <v>175</v>
      </c>
      <c r="B1270">
        <v>42076</v>
      </c>
      <c r="C1270">
        <v>30</v>
      </c>
      <c r="D1270">
        <v>0</v>
      </c>
      <c r="E1270" t="str">
        <f t="shared" si="19"/>
        <v/>
      </c>
    </row>
    <row r="1271" spans="1:5" hidden="1" x14ac:dyDescent="0.3">
      <c r="A1271" t="s">
        <v>175</v>
      </c>
      <c r="B1271">
        <v>42083</v>
      </c>
      <c r="C1271">
        <v>30</v>
      </c>
      <c r="D1271">
        <v>0</v>
      </c>
      <c r="E1271" t="str">
        <f t="shared" si="19"/>
        <v/>
      </c>
    </row>
    <row r="1272" spans="1:5" hidden="1" x14ac:dyDescent="0.3">
      <c r="A1272" t="s">
        <v>175</v>
      </c>
      <c r="B1272">
        <v>42090</v>
      </c>
      <c r="C1272">
        <v>30</v>
      </c>
      <c r="D1272">
        <v>0</v>
      </c>
      <c r="E1272" t="str">
        <f t="shared" si="19"/>
        <v/>
      </c>
    </row>
    <row r="1273" spans="1:5" hidden="1" x14ac:dyDescent="0.3">
      <c r="A1273" t="s">
        <v>175</v>
      </c>
      <c r="B1273">
        <v>42097</v>
      </c>
      <c r="C1273">
        <v>30</v>
      </c>
      <c r="D1273">
        <v>0</v>
      </c>
      <c r="E1273" t="str">
        <f t="shared" si="19"/>
        <v/>
      </c>
    </row>
    <row r="1274" spans="1:5" hidden="1" x14ac:dyDescent="0.3">
      <c r="A1274" t="s">
        <v>175</v>
      </c>
      <c r="B1274">
        <v>42104</v>
      </c>
      <c r="C1274">
        <v>30</v>
      </c>
      <c r="D1274">
        <v>0</v>
      </c>
      <c r="E1274" t="str">
        <f t="shared" si="19"/>
        <v/>
      </c>
    </row>
    <row r="1275" spans="1:5" hidden="1" x14ac:dyDescent="0.3">
      <c r="A1275" t="s">
        <v>175</v>
      </c>
      <c r="B1275">
        <v>42111</v>
      </c>
      <c r="C1275">
        <v>30</v>
      </c>
      <c r="D1275">
        <v>0</v>
      </c>
      <c r="E1275" t="str">
        <f t="shared" si="19"/>
        <v/>
      </c>
    </row>
    <row r="1276" spans="1:5" hidden="1" x14ac:dyDescent="0.3">
      <c r="A1276" t="s">
        <v>175</v>
      </c>
      <c r="B1276">
        <v>42118</v>
      </c>
      <c r="C1276">
        <v>30</v>
      </c>
      <c r="D1276">
        <v>0</v>
      </c>
      <c r="E1276" t="str">
        <f t="shared" si="19"/>
        <v/>
      </c>
    </row>
    <row r="1277" spans="1:5" hidden="1" x14ac:dyDescent="0.3">
      <c r="A1277" t="s">
        <v>175</v>
      </c>
      <c r="B1277">
        <v>42125</v>
      </c>
      <c r="C1277">
        <v>30</v>
      </c>
      <c r="D1277">
        <v>0</v>
      </c>
      <c r="E1277" t="str">
        <f t="shared" si="19"/>
        <v/>
      </c>
    </row>
    <row r="1278" spans="1:5" hidden="1" x14ac:dyDescent="0.3">
      <c r="A1278" t="s">
        <v>175</v>
      </c>
      <c r="B1278">
        <v>42132</v>
      </c>
      <c r="C1278">
        <v>30</v>
      </c>
      <c r="D1278">
        <v>0</v>
      </c>
      <c r="E1278" t="str">
        <f t="shared" si="19"/>
        <v/>
      </c>
    </row>
    <row r="1279" spans="1:5" hidden="1" x14ac:dyDescent="0.3">
      <c r="A1279" t="s">
        <v>175</v>
      </c>
      <c r="B1279">
        <v>42139</v>
      </c>
      <c r="C1279">
        <v>30</v>
      </c>
      <c r="D1279">
        <v>0</v>
      </c>
      <c r="E1279" t="str">
        <f t="shared" si="19"/>
        <v/>
      </c>
    </row>
    <row r="1280" spans="1:5" hidden="1" x14ac:dyDescent="0.3">
      <c r="A1280" t="s">
        <v>175</v>
      </c>
      <c r="B1280">
        <v>42146</v>
      </c>
      <c r="C1280">
        <v>30</v>
      </c>
      <c r="D1280">
        <v>0</v>
      </c>
      <c r="E1280" t="str">
        <f t="shared" si="19"/>
        <v/>
      </c>
    </row>
    <row r="1281" spans="1:5" hidden="1" x14ac:dyDescent="0.3">
      <c r="A1281" t="s">
        <v>175</v>
      </c>
      <c r="B1281">
        <v>42153</v>
      </c>
      <c r="C1281">
        <v>30</v>
      </c>
      <c r="D1281">
        <v>0</v>
      </c>
      <c r="E1281" t="str">
        <f t="shared" si="19"/>
        <v/>
      </c>
    </row>
    <row r="1282" spans="1:5" hidden="1" x14ac:dyDescent="0.3">
      <c r="A1282" t="s">
        <v>175</v>
      </c>
      <c r="B1282">
        <v>42160</v>
      </c>
      <c r="C1282">
        <v>30</v>
      </c>
      <c r="D1282">
        <v>0</v>
      </c>
      <c r="E1282" t="str">
        <f t="shared" si="19"/>
        <v/>
      </c>
    </row>
    <row r="1283" spans="1:5" hidden="1" x14ac:dyDescent="0.3">
      <c r="A1283" t="s">
        <v>175</v>
      </c>
      <c r="B1283">
        <v>42167</v>
      </c>
      <c r="C1283">
        <v>30</v>
      </c>
      <c r="D1283">
        <v>0</v>
      </c>
      <c r="E1283" t="str">
        <f t="shared" si="19"/>
        <v/>
      </c>
    </row>
    <row r="1284" spans="1:5" hidden="1" x14ac:dyDescent="0.3">
      <c r="A1284" t="s">
        <v>175</v>
      </c>
      <c r="B1284">
        <v>42174</v>
      </c>
      <c r="C1284">
        <v>30</v>
      </c>
      <c r="D1284">
        <v>0</v>
      </c>
      <c r="E1284" t="str">
        <f t="shared" si="19"/>
        <v/>
      </c>
    </row>
    <row r="1285" spans="1:5" hidden="1" x14ac:dyDescent="0.3">
      <c r="A1285" t="s">
        <v>175</v>
      </c>
      <c r="B1285">
        <v>42181</v>
      </c>
      <c r="C1285">
        <v>30</v>
      </c>
      <c r="D1285">
        <v>0</v>
      </c>
      <c r="E1285" t="str">
        <f t="shared" si="19"/>
        <v/>
      </c>
    </row>
    <row r="1286" spans="1:5" hidden="1" x14ac:dyDescent="0.3">
      <c r="A1286" t="s">
        <v>176</v>
      </c>
      <c r="B1286">
        <v>42006</v>
      </c>
      <c r="C1286">
        <v>0</v>
      </c>
      <c r="D1286">
        <v>0</v>
      </c>
      <c r="E1286" t="str">
        <f t="shared" ref="E1286:E1349" si="20">IF(AND($C1286&lt;40,$D1286&gt;0),"Keep","")</f>
        <v/>
      </c>
    </row>
    <row r="1287" spans="1:5" hidden="1" x14ac:dyDescent="0.3">
      <c r="A1287" t="s">
        <v>176</v>
      </c>
      <c r="B1287">
        <v>42013</v>
      </c>
      <c r="C1287">
        <v>0</v>
      </c>
      <c r="D1287">
        <v>0</v>
      </c>
      <c r="E1287" t="str">
        <f t="shared" si="20"/>
        <v/>
      </c>
    </row>
    <row r="1288" spans="1:5" hidden="1" x14ac:dyDescent="0.3">
      <c r="A1288" t="s">
        <v>176</v>
      </c>
      <c r="B1288">
        <v>42020</v>
      </c>
      <c r="C1288">
        <v>2</v>
      </c>
      <c r="D1288">
        <v>0</v>
      </c>
      <c r="E1288" t="str">
        <f t="shared" si="20"/>
        <v/>
      </c>
    </row>
    <row r="1289" spans="1:5" hidden="1" x14ac:dyDescent="0.3">
      <c r="A1289" t="s">
        <v>176</v>
      </c>
      <c r="B1289">
        <v>42027</v>
      </c>
      <c r="C1289">
        <v>4</v>
      </c>
      <c r="D1289">
        <v>0</v>
      </c>
      <c r="E1289" t="str">
        <f t="shared" si="20"/>
        <v/>
      </c>
    </row>
    <row r="1290" spans="1:5" hidden="1" x14ac:dyDescent="0.3">
      <c r="A1290" t="s">
        <v>176</v>
      </c>
      <c r="B1290">
        <v>42041</v>
      </c>
      <c r="C1290">
        <v>1</v>
      </c>
      <c r="D1290">
        <v>0</v>
      </c>
      <c r="E1290" t="str">
        <f t="shared" si="20"/>
        <v/>
      </c>
    </row>
    <row r="1291" spans="1:5" hidden="1" x14ac:dyDescent="0.3">
      <c r="A1291" t="s">
        <v>176</v>
      </c>
      <c r="B1291">
        <v>42055</v>
      </c>
      <c r="C1291">
        <v>8</v>
      </c>
      <c r="D1291">
        <v>0</v>
      </c>
      <c r="E1291" t="str">
        <f t="shared" si="20"/>
        <v/>
      </c>
    </row>
    <row r="1292" spans="1:5" hidden="1" x14ac:dyDescent="0.3">
      <c r="A1292" t="s">
        <v>176</v>
      </c>
      <c r="B1292">
        <v>42062</v>
      </c>
      <c r="C1292">
        <v>1</v>
      </c>
      <c r="D1292">
        <v>0</v>
      </c>
      <c r="E1292" t="str">
        <f t="shared" si="20"/>
        <v/>
      </c>
    </row>
    <row r="1293" spans="1:5" hidden="1" x14ac:dyDescent="0.3">
      <c r="A1293" t="s">
        <v>176</v>
      </c>
      <c r="B1293">
        <v>42069</v>
      </c>
      <c r="C1293">
        <v>1</v>
      </c>
      <c r="D1293">
        <v>0</v>
      </c>
      <c r="E1293" t="str">
        <f t="shared" si="20"/>
        <v/>
      </c>
    </row>
    <row r="1294" spans="1:5" hidden="1" x14ac:dyDescent="0.3">
      <c r="A1294" t="s">
        <v>176</v>
      </c>
      <c r="B1294">
        <v>42076</v>
      </c>
      <c r="C1294">
        <v>5</v>
      </c>
      <c r="D1294">
        <v>0</v>
      </c>
      <c r="E1294" t="str">
        <f t="shared" si="20"/>
        <v/>
      </c>
    </row>
    <row r="1295" spans="1:5" hidden="1" x14ac:dyDescent="0.3">
      <c r="A1295" t="s">
        <v>176</v>
      </c>
      <c r="B1295">
        <v>42083</v>
      </c>
      <c r="C1295">
        <v>0</v>
      </c>
      <c r="D1295">
        <v>0</v>
      </c>
      <c r="E1295" t="str">
        <f t="shared" si="20"/>
        <v/>
      </c>
    </row>
    <row r="1296" spans="1:5" hidden="1" x14ac:dyDescent="0.3">
      <c r="A1296" t="s">
        <v>176</v>
      </c>
      <c r="B1296">
        <v>42104</v>
      </c>
      <c r="C1296">
        <v>3</v>
      </c>
      <c r="D1296">
        <v>0</v>
      </c>
      <c r="E1296" t="str">
        <f t="shared" si="20"/>
        <v/>
      </c>
    </row>
    <row r="1297" spans="1:5" hidden="1" x14ac:dyDescent="0.3">
      <c r="A1297" t="s">
        <v>176</v>
      </c>
      <c r="B1297">
        <v>42111</v>
      </c>
      <c r="C1297">
        <v>4</v>
      </c>
      <c r="D1297">
        <v>0</v>
      </c>
      <c r="E1297" t="str">
        <f t="shared" si="20"/>
        <v/>
      </c>
    </row>
    <row r="1298" spans="1:5" hidden="1" x14ac:dyDescent="0.3">
      <c r="A1298" t="s">
        <v>176</v>
      </c>
      <c r="B1298">
        <v>42132</v>
      </c>
      <c r="C1298">
        <v>2</v>
      </c>
      <c r="D1298">
        <v>0</v>
      </c>
      <c r="E1298" t="str">
        <f t="shared" si="20"/>
        <v/>
      </c>
    </row>
    <row r="1299" spans="1:5" hidden="1" x14ac:dyDescent="0.3">
      <c r="A1299" t="s">
        <v>176</v>
      </c>
      <c r="B1299">
        <v>42139</v>
      </c>
      <c r="C1299">
        <v>4</v>
      </c>
      <c r="D1299">
        <v>0</v>
      </c>
      <c r="E1299" t="str">
        <f t="shared" si="20"/>
        <v/>
      </c>
    </row>
    <row r="1300" spans="1:5" hidden="1" x14ac:dyDescent="0.3">
      <c r="A1300" t="s">
        <v>176</v>
      </c>
      <c r="B1300">
        <v>42153</v>
      </c>
      <c r="C1300">
        <v>2</v>
      </c>
      <c r="D1300">
        <v>0</v>
      </c>
      <c r="E1300" t="str">
        <f t="shared" si="20"/>
        <v/>
      </c>
    </row>
    <row r="1301" spans="1:5" hidden="1" x14ac:dyDescent="0.3">
      <c r="A1301" t="s">
        <v>176</v>
      </c>
      <c r="B1301">
        <v>42160</v>
      </c>
      <c r="C1301">
        <v>0</v>
      </c>
      <c r="D1301">
        <v>0</v>
      </c>
      <c r="E1301" t="str">
        <f t="shared" si="20"/>
        <v/>
      </c>
    </row>
    <row r="1302" spans="1:5" hidden="1" x14ac:dyDescent="0.3">
      <c r="A1302" t="s">
        <v>176</v>
      </c>
      <c r="B1302">
        <v>42167</v>
      </c>
      <c r="C1302">
        <v>2</v>
      </c>
      <c r="D1302">
        <v>0</v>
      </c>
      <c r="E1302" t="str">
        <f t="shared" si="20"/>
        <v/>
      </c>
    </row>
    <row r="1303" spans="1:5" hidden="1" x14ac:dyDescent="0.3">
      <c r="A1303" t="s">
        <v>176</v>
      </c>
      <c r="B1303">
        <v>42174</v>
      </c>
      <c r="C1303">
        <v>1</v>
      </c>
      <c r="D1303">
        <v>0</v>
      </c>
      <c r="E1303" t="str">
        <f t="shared" si="20"/>
        <v/>
      </c>
    </row>
    <row r="1304" spans="1:5" hidden="1" x14ac:dyDescent="0.3">
      <c r="A1304" t="s">
        <v>176</v>
      </c>
      <c r="B1304">
        <v>42181</v>
      </c>
      <c r="C1304">
        <v>0</v>
      </c>
      <c r="D1304">
        <v>0</v>
      </c>
      <c r="E1304" t="str">
        <f t="shared" si="20"/>
        <v/>
      </c>
    </row>
    <row r="1305" spans="1:5" hidden="1" x14ac:dyDescent="0.3">
      <c r="A1305" t="s">
        <v>177</v>
      </c>
      <c r="B1305">
        <v>42006</v>
      </c>
      <c r="C1305">
        <v>22</v>
      </c>
      <c r="D1305">
        <v>0</v>
      </c>
      <c r="E1305" t="str">
        <f t="shared" si="20"/>
        <v/>
      </c>
    </row>
    <row r="1306" spans="1:5" hidden="1" x14ac:dyDescent="0.3">
      <c r="A1306" t="s">
        <v>177</v>
      </c>
      <c r="B1306">
        <v>42013</v>
      </c>
      <c r="C1306">
        <v>24</v>
      </c>
      <c r="D1306">
        <v>0</v>
      </c>
      <c r="E1306" t="str">
        <f t="shared" si="20"/>
        <v/>
      </c>
    </row>
    <row r="1307" spans="1:5" hidden="1" x14ac:dyDescent="0.3">
      <c r="A1307" t="s">
        <v>177</v>
      </c>
      <c r="B1307">
        <v>42020</v>
      </c>
      <c r="C1307">
        <v>230</v>
      </c>
      <c r="D1307">
        <v>0</v>
      </c>
      <c r="E1307" t="str">
        <f t="shared" si="20"/>
        <v/>
      </c>
    </row>
    <row r="1308" spans="1:5" hidden="1" x14ac:dyDescent="0.3">
      <c r="A1308" t="s">
        <v>177</v>
      </c>
      <c r="B1308">
        <v>42027</v>
      </c>
      <c r="C1308">
        <v>230</v>
      </c>
      <c r="D1308">
        <v>0</v>
      </c>
      <c r="E1308" t="str">
        <f t="shared" si="20"/>
        <v/>
      </c>
    </row>
    <row r="1309" spans="1:5" hidden="1" x14ac:dyDescent="0.3">
      <c r="A1309" t="s">
        <v>177</v>
      </c>
      <c r="B1309">
        <v>42034</v>
      </c>
      <c r="C1309">
        <v>230</v>
      </c>
      <c r="D1309">
        <v>0</v>
      </c>
      <c r="E1309" t="str">
        <f t="shared" si="20"/>
        <v/>
      </c>
    </row>
    <row r="1310" spans="1:5" hidden="1" x14ac:dyDescent="0.3">
      <c r="A1310" t="s">
        <v>177</v>
      </c>
      <c r="B1310">
        <v>42041</v>
      </c>
      <c r="C1310">
        <v>230</v>
      </c>
      <c r="D1310">
        <v>0</v>
      </c>
      <c r="E1310" t="str">
        <f t="shared" si="20"/>
        <v/>
      </c>
    </row>
    <row r="1311" spans="1:5" hidden="1" x14ac:dyDescent="0.3">
      <c r="A1311" t="s">
        <v>177</v>
      </c>
      <c r="B1311">
        <v>42048</v>
      </c>
      <c r="C1311">
        <v>230</v>
      </c>
      <c r="D1311">
        <v>0</v>
      </c>
      <c r="E1311" t="str">
        <f t="shared" si="20"/>
        <v/>
      </c>
    </row>
    <row r="1312" spans="1:5" hidden="1" x14ac:dyDescent="0.3">
      <c r="A1312" t="s">
        <v>177</v>
      </c>
      <c r="B1312">
        <v>42055</v>
      </c>
      <c r="C1312">
        <v>230</v>
      </c>
      <c r="D1312">
        <v>0</v>
      </c>
      <c r="E1312" t="str">
        <f t="shared" si="20"/>
        <v/>
      </c>
    </row>
    <row r="1313" spans="1:5" hidden="1" x14ac:dyDescent="0.3">
      <c r="A1313" t="s">
        <v>177</v>
      </c>
      <c r="B1313">
        <v>42062</v>
      </c>
      <c r="C1313">
        <v>230</v>
      </c>
      <c r="D1313">
        <v>0</v>
      </c>
      <c r="E1313" t="str">
        <f t="shared" si="20"/>
        <v/>
      </c>
    </row>
    <row r="1314" spans="1:5" hidden="1" x14ac:dyDescent="0.3">
      <c r="A1314" t="s">
        <v>177</v>
      </c>
      <c r="B1314">
        <v>42069</v>
      </c>
      <c r="C1314">
        <v>230</v>
      </c>
      <c r="D1314">
        <v>0</v>
      </c>
      <c r="E1314" t="str">
        <f t="shared" si="20"/>
        <v/>
      </c>
    </row>
    <row r="1315" spans="1:5" hidden="1" x14ac:dyDescent="0.3">
      <c r="A1315" t="s">
        <v>177</v>
      </c>
      <c r="B1315">
        <v>42076</v>
      </c>
      <c r="C1315">
        <v>230</v>
      </c>
      <c r="D1315">
        <v>0</v>
      </c>
      <c r="E1315" t="str">
        <f t="shared" si="20"/>
        <v/>
      </c>
    </row>
    <row r="1316" spans="1:5" hidden="1" x14ac:dyDescent="0.3">
      <c r="A1316" t="s">
        <v>177</v>
      </c>
      <c r="B1316">
        <v>42083</v>
      </c>
      <c r="C1316">
        <v>230</v>
      </c>
      <c r="D1316">
        <v>0</v>
      </c>
      <c r="E1316" t="str">
        <f t="shared" si="20"/>
        <v/>
      </c>
    </row>
    <row r="1317" spans="1:5" hidden="1" x14ac:dyDescent="0.3">
      <c r="A1317" t="s">
        <v>177</v>
      </c>
      <c r="B1317">
        <v>42090</v>
      </c>
      <c r="C1317">
        <v>230</v>
      </c>
      <c r="D1317">
        <v>0</v>
      </c>
      <c r="E1317" t="str">
        <f t="shared" si="20"/>
        <v/>
      </c>
    </row>
    <row r="1318" spans="1:5" hidden="1" x14ac:dyDescent="0.3">
      <c r="A1318" t="s">
        <v>177</v>
      </c>
      <c r="B1318">
        <v>42097</v>
      </c>
      <c r="C1318">
        <v>230</v>
      </c>
      <c r="D1318">
        <v>0</v>
      </c>
      <c r="E1318" t="str">
        <f t="shared" si="20"/>
        <v/>
      </c>
    </row>
    <row r="1319" spans="1:5" hidden="1" x14ac:dyDescent="0.3">
      <c r="A1319" t="s">
        <v>177</v>
      </c>
      <c r="B1319">
        <v>42104</v>
      </c>
      <c r="C1319">
        <v>230</v>
      </c>
      <c r="D1319">
        <v>0</v>
      </c>
      <c r="E1319" t="str">
        <f t="shared" si="20"/>
        <v/>
      </c>
    </row>
    <row r="1320" spans="1:5" hidden="1" x14ac:dyDescent="0.3">
      <c r="A1320" t="s">
        <v>177</v>
      </c>
      <c r="B1320">
        <v>42111</v>
      </c>
      <c r="C1320">
        <v>230</v>
      </c>
      <c r="D1320">
        <v>0</v>
      </c>
      <c r="E1320" t="str">
        <f t="shared" si="20"/>
        <v/>
      </c>
    </row>
    <row r="1321" spans="1:5" hidden="1" x14ac:dyDescent="0.3">
      <c r="A1321" t="s">
        <v>177</v>
      </c>
      <c r="B1321">
        <v>42118</v>
      </c>
      <c r="C1321">
        <v>230</v>
      </c>
      <c r="D1321">
        <v>0</v>
      </c>
      <c r="E1321" t="str">
        <f t="shared" si="20"/>
        <v/>
      </c>
    </row>
    <row r="1322" spans="1:5" hidden="1" x14ac:dyDescent="0.3">
      <c r="A1322" t="s">
        <v>177</v>
      </c>
      <c r="B1322">
        <v>42125</v>
      </c>
      <c r="C1322">
        <v>230</v>
      </c>
      <c r="D1322">
        <v>0</v>
      </c>
      <c r="E1322" t="str">
        <f t="shared" si="20"/>
        <v/>
      </c>
    </row>
    <row r="1323" spans="1:5" hidden="1" x14ac:dyDescent="0.3">
      <c r="A1323" t="s">
        <v>177</v>
      </c>
      <c r="B1323">
        <v>42132</v>
      </c>
      <c r="C1323">
        <v>230</v>
      </c>
      <c r="D1323">
        <v>0</v>
      </c>
      <c r="E1323" t="str">
        <f t="shared" si="20"/>
        <v/>
      </c>
    </row>
    <row r="1324" spans="1:5" hidden="1" x14ac:dyDescent="0.3">
      <c r="A1324" t="s">
        <v>177</v>
      </c>
      <c r="B1324">
        <v>42139</v>
      </c>
      <c r="C1324">
        <v>310</v>
      </c>
      <c r="D1324">
        <v>0</v>
      </c>
      <c r="E1324" t="str">
        <f t="shared" si="20"/>
        <v/>
      </c>
    </row>
    <row r="1325" spans="1:5" hidden="1" x14ac:dyDescent="0.3">
      <c r="A1325" t="s">
        <v>177</v>
      </c>
      <c r="B1325">
        <v>42146</v>
      </c>
      <c r="C1325">
        <v>310</v>
      </c>
      <c r="D1325">
        <v>0</v>
      </c>
      <c r="E1325" t="str">
        <f t="shared" si="20"/>
        <v/>
      </c>
    </row>
    <row r="1326" spans="1:5" hidden="1" x14ac:dyDescent="0.3">
      <c r="A1326" t="s">
        <v>177</v>
      </c>
      <c r="B1326">
        <v>42153</v>
      </c>
      <c r="C1326">
        <v>310</v>
      </c>
      <c r="D1326">
        <v>0</v>
      </c>
      <c r="E1326" t="str">
        <f t="shared" si="20"/>
        <v/>
      </c>
    </row>
    <row r="1327" spans="1:5" hidden="1" x14ac:dyDescent="0.3">
      <c r="A1327" t="s">
        <v>177</v>
      </c>
      <c r="B1327">
        <v>42160</v>
      </c>
      <c r="C1327">
        <v>24</v>
      </c>
      <c r="D1327">
        <v>0</v>
      </c>
      <c r="E1327" t="str">
        <f t="shared" si="20"/>
        <v/>
      </c>
    </row>
    <row r="1328" spans="1:5" hidden="1" x14ac:dyDescent="0.3">
      <c r="A1328" t="s">
        <v>177</v>
      </c>
      <c r="B1328">
        <v>42167</v>
      </c>
      <c r="C1328">
        <v>32</v>
      </c>
      <c r="D1328">
        <v>0</v>
      </c>
      <c r="E1328" t="str">
        <f t="shared" si="20"/>
        <v/>
      </c>
    </row>
    <row r="1329" spans="1:5" hidden="1" x14ac:dyDescent="0.3">
      <c r="A1329" t="s">
        <v>177</v>
      </c>
      <c r="B1329">
        <v>42174</v>
      </c>
      <c r="C1329">
        <v>32</v>
      </c>
      <c r="D1329">
        <v>0</v>
      </c>
      <c r="E1329" t="str">
        <f t="shared" si="20"/>
        <v/>
      </c>
    </row>
    <row r="1330" spans="1:5" hidden="1" x14ac:dyDescent="0.3">
      <c r="A1330" t="s">
        <v>177</v>
      </c>
      <c r="B1330">
        <v>42181</v>
      </c>
      <c r="C1330">
        <v>24</v>
      </c>
      <c r="D1330">
        <v>0</v>
      </c>
      <c r="E1330" t="str">
        <f t="shared" si="20"/>
        <v/>
      </c>
    </row>
    <row r="1331" spans="1:5" hidden="1" x14ac:dyDescent="0.3">
      <c r="A1331" t="s">
        <v>178</v>
      </c>
      <c r="B1331">
        <v>42006</v>
      </c>
      <c r="C1331">
        <v>0</v>
      </c>
      <c r="D1331">
        <v>0</v>
      </c>
      <c r="E1331" t="str">
        <f t="shared" si="20"/>
        <v/>
      </c>
    </row>
    <row r="1332" spans="1:5" hidden="1" x14ac:dyDescent="0.3">
      <c r="A1332" t="s">
        <v>178</v>
      </c>
      <c r="B1332">
        <v>42013</v>
      </c>
      <c r="C1332">
        <v>0</v>
      </c>
      <c r="D1332">
        <v>0</v>
      </c>
      <c r="E1332" t="str">
        <f t="shared" si="20"/>
        <v/>
      </c>
    </row>
    <row r="1333" spans="1:5" hidden="1" x14ac:dyDescent="0.3">
      <c r="A1333" t="s">
        <v>178</v>
      </c>
      <c r="B1333">
        <v>42020</v>
      </c>
      <c r="C1333">
        <v>2</v>
      </c>
      <c r="D1333">
        <v>0</v>
      </c>
      <c r="E1333" t="str">
        <f t="shared" si="20"/>
        <v/>
      </c>
    </row>
    <row r="1334" spans="1:5" hidden="1" x14ac:dyDescent="0.3">
      <c r="A1334" t="s">
        <v>178</v>
      </c>
      <c r="B1334">
        <v>42027</v>
      </c>
      <c r="C1334">
        <v>2</v>
      </c>
      <c r="D1334">
        <v>0</v>
      </c>
      <c r="E1334" t="str">
        <f t="shared" si="20"/>
        <v/>
      </c>
    </row>
    <row r="1335" spans="1:5" hidden="1" x14ac:dyDescent="0.3">
      <c r="A1335" t="s">
        <v>178</v>
      </c>
      <c r="B1335">
        <v>42034</v>
      </c>
      <c r="C1335">
        <v>1</v>
      </c>
      <c r="D1335">
        <v>0</v>
      </c>
      <c r="E1335" t="str">
        <f t="shared" si="20"/>
        <v/>
      </c>
    </row>
    <row r="1336" spans="1:5" hidden="1" x14ac:dyDescent="0.3">
      <c r="A1336" t="s">
        <v>178</v>
      </c>
      <c r="B1336">
        <v>42048</v>
      </c>
      <c r="C1336">
        <v>10</v>
      </c>
      <c r="D1336">
        <v>0</v>
      </c>
      <c r="E1336" t="str">
        <f t="shared" si="20"/>
        <v/>
      </c>
    </row>
    <row r="1337" spans="1:5" hidden="1" x14ac:dyDescent="0.3">
      <c r="A1337" t="s">
        <v>178</v>
      </c>
      <c r="B1337">
        <v>42055</v>
      </c>
      <c r="C1337">
        <v>2</v>
      </c>
      <c r="D1337">
        <v>0</v>
      </c>
      <c r="E1337" t="str">
        <f t="shared" si="20"/>
        <v/>
      </c>
    </row>
    <row r="1338" spans="1:5" hidden="1" x14ac:dyDescent="0.3">
      <c r="A1338" t="s">
        <v>178</v>
      </c>
      <c r="B1338">
        <v>42069</v>
      </c>
      <c r="C1338">
        <v>22</v>
      </c>
      <c r="D1338">
        <v>0</v>
      </c>
      <c r="E1338" t="str">
        <f t="shared" si="20"/>
        <v/>
      </c>
    </row>
    <row r="1339" spans="1:5" hidden="1" x14ac:dyDescent="0.3">
      <c r="A1339" t="s">
        <v>178</v>
      </c>
      <c r="B1339">
        <v>42076</v>
      </c>
      <c r="C1339">
        <v>2</v>
      </c>
      <c r="D1339">
        <v>0</v>
      </c>
      <c r="E1339" t="str">
        <f t="shared" si="20"/>
        <v/>
      </c>
    </row>
    <row r="1340" spans="1:5" hidden="1" x14ac:dyDescent="0.3">
      <c r="A1340" t="s">
        <v>178</v>
      </c>
      <c r="B1340">
        <v>42090</v>
      </c>
      <c r="C1340">
        <v>0</v>
      </c>
      <c r="D1340">
        <v>0</v>
      </c>
      <c r="E1340" t="str">
        <f t="shared" si="20"/>
        <v/>
      </c>
    </row>
    <row r="1341" spans="1:5" hidden="1" x14ac:dyDescent="0.3">
      <c r="A1341" t="s">
        <v>178</v>
      </c>
      <c r="B1341">
        <v>42097</v>
      </c>
      <c r="C1341">
        <v>0</v>
      </c>
      <c r="D1341">
        <v>0</v>
      </c>
      <c r="E1341" t="str">
        <f t="shared" si="20"/>
        <v/>
      </c>
    </row>
    <row r="1342" spans="1:5" hidden="1" x14ac:dyDescent="0.3">
      <c r="A1342" t="s">
        <v>178</v>
      </c>
      <c r="B1342">
        <v>42104</v>
      </c>
      <c r="C1342">
        <v>2</v>
      </c>
      <c r="D1342">
        <v>0</v>
      </c>
      <c r="E1342" t="str">
        <f t="shared" si="20"/>
        <v/>
      </c>
    </row>
    <row r="1343" spans="1:5" hidden="1" x14ac:dyDescent="0.3">
      <c r="A1343" t="s">
        <v>178</v>
      </c>
      <c r="B1343">
        <v>42111</v>
      </c>
      <c r="C1343">
        <v>2</v>
      </c>
      <c r="D1343">
        <v>0</v>
      </c>
      <c r="E1343" t="str">
        <f t="shared" si="20"/>
        <v/>
      </c>
    </row>
    <row r="1344" spans="1:5" hidden="1" x14ac:dyDescent="0.3">
      <c r="A1344" t="s">
        <v>178</v>
      </c>
      <c r="B1344">
        <v>42130</v>
      </c>
      <c r="C1344">
        <v>0</v>
      </c>
      <c r="D1344">
        <v>0</v>
      </c>
      <c r="E1344" t="str">
        <f t="shared" si="20"/>
        <v/>
      </c>
    </row>
    <row r="1345" spans="1:5" hidden="1" x14ac:dyDescent="0.3">
      <c r="A1345" t="s">
        <v>178</v>
      </c>
      <c r="B1345">
        <v>42132</v>
      </c>
      <c r="C1345">
        <v>3</v>
      </c>
      <c r="D1345">
        <v>0</v>
      </c>
      <c r="E1345" t="str">
        <f t="shared" si="20"/>
        <v/>
      </c>
    </row>
    <row r="1346" spans="1:5" hidden="1" x14ac:dyDescent="0.3">
      <c r="A1346" t="s">
        <v>178</v>
      </c>
      <c r="B1346">
        <v>42160</v>
      </c>
      <c r="C1346">
        <v>0</v>
      </c>
      <c r="D1346">
        <v>0</v>
      </c>
      <c r="E1346" t="str">
        <f t="shared" si="20"/>
        <v/>
      </c>
    </row>
    <row r="1347" spans="1:5" hidden="1" x14ac:dyDescent="0.3">
      <c r="A1347" t="s">
        <v>179</v>
      </c>
      <c r="B1347">
        <v>42006</v>
      </c>
      <c r="C1347">
        <v>6</v>
      </c>
      <c r="D1347">
        <v>0</v>
      </c>
      <c r="E1347" t="str">
        <f t="shared" si="20"/>
        <v/>
      </c>
    </row>
    <row r="1348" spans="1:5" hidden="1" x14ac:dyDescent="0.3">
      <c r="A1348" t="s">
        <v>179</v>
      </c>
      <c r="B1348">
        <v>42013</v>
      </c>
      <c r="C1348">
        <v>1</v>
      </c>
      <c r="D1348">
        <v>0</v>
      </c>
      <c r="E1348" t="str">
        <f t="shared" si="20"/>
        <v/>
      </c>
    </row>
    <row r="1349" spans="1:5" x14ac:dyDescent="0.3">
      <c r="A1349" t="s">
        <v>179</v>
      </c>
      <c r="B1349">
        <v>42020</v>
      </c>
      <c r="C1349">
        <v>4</v>
      </c>
      <c r="D1349">
        <v>4</v>
      </c>
      <c r="E1349" t="str">
        <f t="shared" si="20"/>
        <v>Keep</v>
      </c>
    </row>
    <row r="1350" spans="1:5" hidden="1" x14ac:dyDescent="0.3">
      <c r="A1350" t="s">
        <v>179</v>
      </c>
      <c r="B1350">
        <v>42027</v>
      </c>
      <c r="C1350">
        <v>10</v>
      </c>
      <c r="D1350">
        <v>0</v>
      </c>
      <c r="E1350" t="str">
        <f t="shared" ref="E1350:E1413" si="21">IF(AND($C1350&lt;40,$D1350&gt;0),"Keep","")</f>
        <v/>
      </c>
    </row>
    <row r="1351" spans="1:5" hidden="1" x14ac:dyDescent="0.3">
      <c r="A1351" t="s">
        <v>179</v>
      </c>
      <c r="B1351">
        <v>42034</v>
      </c>
      <c r="C1351">
        <v>18</v>
      </c>
      <c r="D1351">
        <v>0</v>
      </c>
      <c r="E1351" t="str">
        <f t="shared" si="21"/>
        <v/>
      </c>
    </row>
    <row r="1352" spans="1:5" hidden="1" x14ac:dyDescent="0.3">
      <c r="A1352" t="s">
        <v>179</v>
      </c>
      <c r="B1352">
        <v>42041</v>
      </c>
      <c r="C1352">
        <v>14</v>
      </c>
      <c r="D1352">
        <v>0</v>
      </c>
      <c r="E1352" t="str">
        <f t="shared" si="21"/>
        <v/>
      </c>
    </row>
    <row r="1353" spans="1:5" hidden="1" x14ac:dyDescent="0.3">
      <c r="A1353" t="s">
        <v>179</v>
      </c>
      <c r="B1353">
        <v>42048</v>
      </c>
      <c r="C1353">
        <v>19</v>
      </c>
      <c r="D1353">
        <v>0</v>
      </c>
      <c r="E1353" t="str">
        <f t="shared" si="21"/>
        <v/>
      </c>
    </row>
    <row r="1354" spans="1:5" hidden="1" x14ac:dyDescent="0.3">
      <c r="A1354" t="s">
        <v>179</v>
      </c>
      <c r="B1354">
        <v>42055</v>
      </c>
      <c r="C1354">
        <v>2</v>
      </c>
      <c r="D1354">
        <v>0</v>
      </c>
      <c r="E1354" t="str">
        <f t="shared" si="21"/>
        <v/>
      </c>
    </row>
    <row r="1355" spans="1:5" hidden="1" x14ac:dyDescent="0.3">
      <c r="A1355" t="s">
        <v>179</v>
      </c>
      <c r="B1355">
        <v>42062</v>
      </c>
      <c r="C1355">
        <v>22</v>
      </c>
      <c r="D1355">
        <v>0</v>
      </c>
      <c r="E1355" t="str">
        <f t="shared" si="21"/>
        <v/>
      </c>
    </row>
    <row r="1356" spans="1:5" hidden="1" x14ac:dyDescent="0.3">
      <c r="A1356" t="s">
        <v>179</v>
      </c>
      <c r="B1356">
        <v>42069</v>
      </c>
      <c r="C1356">
        <v>18</v>
      </c>
      <c r="D1356">
        <v>0</v>
      </c>
      <c r="E1356" t="str">
        <f t="shared" si="21"/>
        <v/>
      </c>
    </row>
    <row r="1357" spans="1:5" hidden="1" x14ac:dyDescent="0.3">
      <c r="A1357" t="s">
        <v>179</v>
      </c>
      <c r="B1357">
        <v>42076</v>
      </c>
      <c r="C1357">
        <v>9</v>
      </c>
      <c r="D1357">
        <v>0</v>
      </c>
      <c r="E1357" t="str">
        <f t="shared" si="21"/>
        <v/>
      </c>
    </row>
    <row r="1358" spans="1:5" hidden="1" x14ac:dyDescent="0.3">
      <c r="A1358" t="s">
        <v>179</v>
      </c>
      <c r="B1358">
        <v>42083</v>
      </c>
      <c r="C1358">
        <v>16</v>
      </c>
      <c r="D1358">
        <v>0</v>
      </c>
      <c r="E1358" t="str">
        <f t="shared" si="21"/>
        <v/>
      </c>
    </row>
    <row r="1359" spans="1:5" hidden="1" x14ac:dyDescent="0.3">
      <c r="A1359" t="s">
        <v>179</v>
      </c>
      <c r="B1359">
        <v>42090</v>
      </c>
      <c r="C1359">
        <v>37</v>
      </c>
      <c r="D1359">
        <v>0</v>
      </c>
      <c r="E1359" t="str">
        <f t="shared" si="21"/>
        <v/>
      </c>
    </row>
    <row r="1360" spans="1:5" hidden="1" x14ac:dyDescent="0.3">
      <c r="A1360" t="s">
        <v>179</v>
      </c>
      <c r="B1360">
        <v>42097</v>
      </c>
      <c r="C1360">
        <v>14</v>
      </c>
      <c r="D1360">
        <v>0</v>
      </c>
      <c r="E1360" t="str">
        <f t="shared" si="21"/>
        <v/>
      </c>
    </row>
    <row r="1361" spans="1:5" hidden="1" x14ac:dyDescent="0.3">
      <c r="A1361" t="s">
        <v>179</v>
      </c>
      <c r="B1361">
        <v>42104</v>
      </c>
      <c r="C1361">
        <v>26</v>
      </c>
      <c r="D1361">
        <v>0</v>
      </c>
      <c r="E1361" t="str">
        <f t="shared" si="21"/>
        <v/>
      </c>
    </row>
    <row r="1362" spans="1:5" hidden="1" x14ac:dyDescent="0.3">
      <c r="A1362" t="s">
        <v>179</v>
      </c>
      <c r="B1362">
        <v>42111</v>
      </c>
      <c r="C1362">
        <v>24</v>
      </c>
      <c r="D1362">
        <v>0</v>
      </c>
      <c r="E1362" t="str">
        <f t="shared" si="21"/>
        <v/>
      </c>
    </row>
    <row r="1363" spans="1:5" hidden="1" x14ac:dyDescent="0.3">
      <c r="A1363" t="s">
        <v>179</v>
      </c>
      <c r="B1363">
        <v>42118</v>
      </c>
      <c r="C1363">
        <v>17</v>
      </c>
      <c r="D1363">
        <v>0</v>
      </c>
      <c r="E1363" t="str">
        <f t="shared" si="21"/>
        <v/>
      </c>
    </row>
    <row r="1364" spans="1:5" hidden="1" x14ac:dyDescent="0.3">
      <c r="A1364" t="s">
        <v>179</v>
      </c>
      <c r="B1364">
        <v>42125</v>
      </c>
      <c r="C1364">
        <v>8</v>
      </c>
      <c r="D1364">
        <v>0</v>
      </c>
      <c r="E1364" t="str">
        <f t="shared" si="21"/>
        <v/>
      </c>
    </row>
    <row r="1365" spans="1:5" hidden="1" x14ac:dyDescent="0.3">
      <c r="A1365" t="s">
        <v>179</v>
      </c>
      <c r="B1365">
        <v>42132</v>
      </c>
      <c r="C1365">
        <v>10</v>
      </c>
      <c r="D1365">
        <v>0</v>
      </c>
      <c r="E1365" t="str">
        <f t="shared" si="21"/>
        <v/>
      </c>
    </row>
    <row r="1366" spans="1:5" hidden="1" x14ac:dyDescent="0.3">
      <c r="A1366" t="s">
        <v>179</v>
      </c>
      <c r="B1366">
        <v>42139</v>
      </c>
      <c r="C1366">
        <v>21</v>
      </c>
      <c r="D1366">
        <v>0</v>
      </c>
      <c r="E1366" t="str">
        <f t="shared" si="21"/>
        <v/>
      </c>
    </row>
    <row r="1367" spans="1:5" hidden="1" x14ac:dyDescent="0.3">
      <c r="A1367" t="s">
        <v>179</v>
      </c>
      <c r="B1367">
        <v>42146</v>
      </c>
      <c r="C1367">
        <v>34</v>
      </c>
      <c r="D1367">
        <v>0</v>
      </c>
      <c r="E1367" t="str">
        <f t="shared" si="21"/>
        <v/>
      </c>
    </row>
    <row r="1368" spans="1:5" hidden="1" x14ac:dyDescent="0.3">
      <c r="A1368" t="s">
        <v>179</v>
      </c>
      <c r="B1368">
        <v>42153</v>
      </c>
      <c r="C1368">
        <v>7</v>
      </c>
      <c r="D1368">
        <v>0</v>
      </c>
      <c r="E1368" t="str">
        <f t="shared" si="21"/>
        <v/>
      </c>
    </row>
    <row r="1369" spans="1:5" hidden="1" x14ac:dyDescent="0.3">
      <c r="A1369" t="s">
        <v>179</v>
      </c>
      <c r="B1369">
        <v>42160</v>
      </c>
      <c r="C1369">
        <v>19</v>
      </c>
      <c r="D1369">
        <v>0</v>
      </c>
      <c r="E1369" t="str">
        <f t="shared" si="21"/>
        <v/>
      </c>
    </row>
    <row r="1370" spans="1:5" hidden="1" x14ac:dyDescent="0.3">
      <c r="A1370" t="s">
        <v>179</v>
      </c>
      <c r="B1370">
        <v>42167</v>
      </c>
      <c r="C1370">
        <v>13</v>
      </c>
      <c r="D1370">
        <v>0</v>
      </c>
      <c r="E1370" t="str">
        <f t="shared" si="21"/>
        <v/>
      </c>
    </row>
    <row r="1371" spans="1:5" hidden="1" x14ac:dyDescent="0.3">
      <c r="A1371" t="s">
        <v>179</v>
      </c>
      <c r="B1371">
        <v>42174</v>
      </c>
      <c r="C1371">
        <v>2</v>
      </c>
      <c r="D1371">
        <v>0</v>
      </c>
      <c r="E1371" t="str">
        <f t="shared" si="21"/>
        <v/>
      </c>
    </row>
    <row r="1372" spans="1:5" hidden="1" x14ac:dyDescent="0.3">
      <c r="A1372" t="s">
        <v>179</v>
      </c>
      <c r="B1372">
        <v>42181</v>
      </c>
      <c r="C1372">
        <v>3</v>
      </c>
      <c r="D1372">
        <v>0</v>
      </c>
      <c r="E1372" t="str">
        <f t="shared" si="21"/>
        <v/>
      </c>
    </row>
    <row r="1373" spans="1:5" hidden="1" x14ac:dyDescent="0.3">
      <c r="A1373" t="s">
        <v>209</v>
      </c>
      <c r="B1373">
        <v>42090</v>
      </c>
      <c r="C1373">
        <v>1</v>
      </c>
      <c r="D1373">
        <v>0</v>
      </c>
      <c r="E1373" t="str">
        <f t="shared" si="21"/>
        <v/>
      </c>
    </row>
    <row r="1374" spans="1:5" hidden="1" x14ac:dyDescent="0.3">
      <c r="A1374" t="s">
        <v>209</v>
      </c>
      <c r="B1374">
        <v>42097</v>
      </c>
      <c r="C1374">
        <v>1</v>
      </c>
      <c r="D1374">
        <v>0</v>
      </c>
      <c r="E1374" t="str">
        <f t="shared" si="21"/>
        <v/>
      </c>
    </row>
    <row r="1375" spans="1:5" hidden="1" x14ac:dyDescent="0.3">
      <c r="A1375" t="s">
        <v>209</v>
      </c>
      <c r="B1375">
        <v>42104</v>
      </c>
      <c r="C1375">
        <v>35</v>
      </c>
      <c r="D1375">
        <v>0</v>
      </c>
      <c r="E1375" t="str">
        <f t="shared" si="21"/>
        <v/>
      </c>
    </row>
    <row r="1376" spans="1:5" hidden="1" x14ac:dyDescent="0.3">
      <c r="A1376" t="s">
        <v>209</v>
      </c>
      <c r="B1376">
        <v>42111</v>
      </c>
      <c r="C1376">
        <v>2</v>
      </c>
      <c r="D1376">
        <v>0</v>
      </c>
      <c r="E1376" t="str">
        <f t="shared" si="21"/>
        <v/>
      </c>
    </row>
    <row r="1377" spans="1:5" hidden="1" x14ac:dyDescent="0.3">
      <c r="A1377" t="s">
        <v>209</v>
      </c>
      <c r="B1377">
        <v>42118</v>
      </c>
      <c r="C1377">
        <v>1</v>
      </c>
      <c r="D1377">
        <v>0</v>
      </c>
      <c r="E1377" t="str">
        <f t="shared" si="21"/>
        <v/>
      </c>
    </row>
    <row r="1378" spans="1:5" hidden="1" x14ac:dyDescent="0.3">
      <c r="A1378" t="s">
        <v>209</v>
      </c>
      <c r="B1378">
        <v>42125</v>
      </c>
      <c r="C1378">
        <v>2</v>
      </c>
      <c r="D1378">
        <v>0</v>
      </c>
      <c r="E1378" t="str">
        <f t="shared" si="21"/>
        <v/>
      </c>
    </row>
    <row r="1379" spans="1:5" hidden="1" x14ac:dyDescent="0.3">
      <c r="A1379" t="s">
        <v>209</v>
      </c>
      <c r="B1379">
        <v>42132</v>
      </c>
      <c r="C1379">
        <v>1</v>
      </c>
      <c r="D1379">
        <v>0</v>
      </c>
      <c r="E1379" t="str">
        <f t="shared" si="21"/>
        <v/>
      </c>
    </row>
    <row r="1380" spans="1:5" hidden="1" x14ac:dyDescent="0.3">
      <c r="A1380" t="s">
        <v>209</v>
      </c>
      <c r="B1380">
        <v>42139</v>
      </c>
      <c r="C1380">
        <v>3</v>
      </c>
      <c r="D1380">
        <v>0</v>
      </c>
      <c r="E1380" t="str">
        <f t="shared" si="21"/>
        <v/>
      </c>
    </row>
    <row r="1381" spans="1:5" hidden="1" x14ac:dyDescent="0.3">
      <c r="A1381" t="s">
        <v>209</v>
      </c>
      <c r="B1381">
        <v>42146</v>
      </c>
      <c r="C1381">
        <v>1</v>
      </c>
      <c r="D1381">
        <v>0</v>
      </c>
      <c r="E1381" t="str">
        <f t="shared" si="21"/>
        <v/>
      </c>
    </row>
    <row r="1382" spans="1:5" hidden="1" x14ac:dyDescent="0.3">
      <c r="A1382" t="s">
        <v>209</v>
      </c>
      <c r="B1382">
        <v>42153</v>
      </c>
      <c r="C1382">
        <v>1</v>
      </c>
      <c r="D1382">
        <v>0</v>
      </c>
      <c r="E1382" t="str">
        <f t="shared" si="21"/>
        <v/>
      </c>
    </row>
    <row r="1383" spans="1:5" hidden="1" x14ac:dyDescent="0.3">
      <c r="A1383" t="s">
        <v>209</v>
      </c>
      <c r="B1383">
        <v>42160</v>
      </c>
      <c r="C1383">
        <v>1</v>
      </c>
      <c r="D1383">
        <v>0</v>
      </c>
      <c r="E1383" t="str">
        <f t="shared" si="21"/>
        <v/>
      </c>
    </row>
    <row r="1384" spans="1:5" hidden="1" x14ac:dyDescent="0.3">
      <c r="A1384" t="s">
        <v>209</v>
      </c>
      <c r="B1384">
        <v>42167</v>
      </c>
      <c r="C1384">
        <v>2</v>
      </c>
      <c r="D1384">
        <v>0</v>
      </c>
      <c r="E1384" t="str">
        <f t="shared" si="21"/>
        <v/>
      </c>
    </row>
    <row r="1385" spans="1:5" hidden="1" x14ac:dyDescent="0.3">
      <c r="A1385" t="s">
        <v>209</v>
      </c>
      <c r="B1385">
        <v>42174</v>
      </c>
      <c r="C1385">
        <v>1</v>
      </c>
      <c r="D1385">
        <v>0</v>
      </c>
      <c r="E1385" t="str">
        <f t="shared" si="21"/>
        <v/>
      </c>
    </row>
    <row r="1386" spans="1:5" hidden="1" x14ac:dyDescent="0.3">
      <c r="A1386" t="s">
        <v>209</v>
      </c>
      <c r="B1386">
        <v>42181</v>
      </c>
      <c r="C1386">
        <v>1</v>
      </c>
      <c r="D1386">
        <v>0</v>
      </c>
      <c r="E1386" t="str">
        <f t="shared" si="21"/>
        <v/>
      </c>
    </row>
    <row r="1387" spans="1:5" hidden="1" x14ac:dyDescent="0.3">
      <c r="A1387" t="s">
        <v>180</v>
      </c>
      <c r="B1387">
        <v>42006</v>
      </c>
      <c r="C1387">
        <v>37</v>
      </c>
      <c r="D1387">
        <v>0</v>
      </c>
      <c r="E1387" t="str">
        <f t="shared" si="21"/>
        <v/>
      </c>
    </row>
    <row r="1388" spans="1:5" hidden="1" x14ac:dyDescent="0.3">
      <c r="A1388" t="s">
        <v>180</v>
      </c>
      <c r="B1388">
        <v>42013</v>
      </c>
      <c r="C1388">
        <v>8</v>
      </c>
      <c r="D1388">
        <v>0</v>
      </c>
      <c r="E1388" t="str">
        <f t="shared" si="21"/>
        <v/>
      </c>
    </row>
    <row r="1389" spans="1:5" hidden="1" x14ac:dyDescent="0.3">
      <c r="A1389" t="s">
        <v>180</v>
      </c>
      <c r="B1389">
        <v>42020</v>
      </c>
      <c r="C1389">
        <v>68</v>
      </c>
      <c r="D1389">
        <v>0</v>
      </c>
      <c r="E1389" t="str">
        <f t="shared" si="21"/>
        <v/>
      </c>
    </row>
    <row r="1390" spans="1:5" hidden="1" x14ac:dyDescent="0.3">
      <c r="A1390" t="s">
        <v>180</v>
      </c>
      <c r="B1390">
        <v>42027</v>
      </c>
      <c r="C1390">
        <v>52</v>
      </c>
      <c r="D1390">
        <v>0</v>
      </c>
      <c r="E1390" t="str">
        <f t="shared" si="21"/>
        <v/>
      </c>
    </row>
    <row r="1391" spans="1:5" hidden="1" x14ac:dyDescent="0.3">
      <c r="A1391" t="s">
        <v>180</v>
      </c>
      <c r="B1391">
        <v>42034</v>
      </c>
      <c r="C1391">
        <v>44</v>
      </c>
      <c r="D1391">
        <v>0</v>
      </c>
      <c r="E1391" t="str">
        <f t="shared" si="21"/>
        <v/>
      </c>
    </row>
    <row r="1392" spans="1:5" hidden="1" x14ac:dyDescent="0.3">
      <c r="A1392" t="s">
        <v>180</v>
      </c>
      <c r="B1392">
        <v>42041</v>
      </c>
      <c r="C1392">
        <v>36</v>
      </c>
      <c r="D1392">
        <v>0</v>
      </c>
      <c r="E1392" t="str">
        <f t="shared" si="21"/>
        <v/>
      </c>
    </row>
    <row r="1393" spans="1:5" hidden="1" x14ac:dyDescent="0.3">
      <c r="A1393" t="s">
        <v>180</v>
      </c>
      <c r="B1393">
        <v>42048</v>
      </c>
      <c r="C1393">
        <v>24</v>
      </c>
      <c r="D1393">
        <v>0</v>
      </c>
      <c r="E1393" t="str">
        <f t="shared" si="21"/>
        <v/>
      </c>
    </row>
    <row r="1394" spans="1:5" hidden="1" x14ac:dyDescent="0.3">
      <c r="A1394" t="s">
        <v>180</v>
      </c>
      <c r="B1394">
        <v>42055</v>
      </c>
      <c r="C1394">
        <v>24</v>
      </c>
      <c r="D1394">
        <v>0</v>
      </c>
      <c r="E1394" t="str">
        <f t="shared" si="21"/>
        <v/>
      </c>
    </row>
    <row r="1395" spans="1:5" hidden="1" x14ac:dyDescent="0.3">
      <c r="A1395" t="s">
        <v>180</v>
      </c>
      <c r="B1395">
        <v>42062</v>
      </c>
      <c r="C1395">
        <v>24</v>
      </c>
      <c r="D1395">
        <v>0</v>
      </c>
      <c r="E1395" t="str">
        <f t="shared" si="21"/>
        <v/>
      </c>
    </row>
    <row r="1396" spans="1:5" hidden="1" x14ac:dyDescent="0.3">
      <c r="A1396" t="s">
        <v>180</v>
      </c>
      <c r="B1396">
        <v>42069</v>
      </c>
      <c r="C1396">
        <v>28</v>
      </c>
      <c r="D1396">
        <v>0</v>
      </c>
      <c r="E1396" t="str">
        <f t="shared" si="21"/>
        <v/>
      </c>
    </row>
    <row r="1397" spans="1:5" hidden="1" x14ac:dyDescent="0.3">
      <c r="A1397" t="s">
        <v>180</v>
      </c>
      <c r="B1397">
        <v>42076</v>
      </c>
      <c r="C1397">
        <v>30</v>
      </c>
      <c r="D1397">
        <v>0</v>
      </c>
      <c r="E1397" t="str">
        <f t="shared" si="21"/>
        <v/>
      </c>
    </row>
    <row r="1398" spans="1:5" hidden="1" x14ac:dyDescent="0.3">
      <c r="A1398" t="s">
        <v>180</v>
      </c>
      <c r="B1398">
        <v>42083</v>
      </c>
      <c r="C1398">
        <v>32</v>
      </c>
      <c r="D1398">
        <v>0</v>
      </c>
      <c r="E1398" t="str">
        <f t="shared" si="21"/>
        <v/>
      </c>
    </row>
    <row r="1399" spans="1:5" hidden="1" x14ac:dyDescent="0.3">
      <c r="A1399" t="s">
        <v>180</v>
      </c>
      <c r="B1399">
        <v>42090</v>
      </c>
      <c r="C1399">
        <v>32</v>
      </c>
      <c r="D1399">
        <v>0</v>
      </c>
      <c r="E1399" t="str">
        <f t="shared" si="21"/>
        <v/>
      </c>
    </row>
    <row r="1400" spans="1:5" hidden="1" x14ac:dyDescent="0.3">
      <c r="A1400" t="s">
        <v>180</v>
      </c>
      <c r="B1400">
        <v>42097</v>
      </c>
      <c r="C1400">
        <v>40</v>
      </c>
      <c r="D1400">
        <v>0</v>
      </c>
      <c r="E1400" t="str">
        <f t="shared" si="21"/>
        <v/>
      </c>
    </row>
    <row r="1401" spans="1:5" hidden="1" x14ac:dyDescent="0.3">
      <c r="A1401" t="s">
        <v>180</v>
      </c>
      <c r="B1401">
        <v>42104</v>
      </c>
      <c r="C1401">
        <v>32</v>
      </c>
      <c r="D1401">
        <v>0</v>
      </c>
      <c r="E1401" t="str">
        <f t="shared" si="21"/>
        <v/>
      </c>
    </row>
    <row r="1402" spans="1:5" hidden="1" x14ac:dyDescent="0.3">
      <c r="A1402" t="s">
        <v>180</v>
      </c>
      <c r="B1402">
        <v>42111</v>
      </c>
      <c r="C1402">
        <v>40</v>
      </c>
      <c r="D1402">
        <v>0</v>
      </c>
      <c r="E1402" t="str">
        <f t="shared" si="21"/>
        <v/>
      </c>
    </row>
    <row r="1403" spans="1:5" hidden="1" x14ac:dyDescent="0.3">
      <c r="A1403" t="s">
        <v>180</v>
      </c>
      <c r="B1403">
        <v>42118</v>
      </c>
      <c r="C1403">
        <v>38</v>
      </c>
      <c r="D1403">
        <v>0</v>
      </c>
      <c r="E1403" t="str">
        <f t="shared" si="21"/>
        <v/>
      </c>
    </row>
    <row r="1404" spans="1:5" hidden="1" x14ac:dyDescent="0.3">
      <c r="A1404" t="s">
        <v>180</v>
      </c>
      <c r="B1404">
        <v>42125</v>
      </c>
      <c r="C1404">
        <v>38</v>
      </c>
      <c r="D1404">
        <v>0</v>
      </c>
      <c r="E1404" t="str">
        <f t="shared" si="21"/>
        <v/>
      </c>
    </row>
    <row r="1405" spans="1:5" hidden="1" x14ac:dyDescent="0.3">
      <c r="A1405" t="s">
        <v>180</v>
      </c>
      <c r="B1405">
        <v>42132</v>
      </c>
      <c r="C1405">
        <v>38</v>
      </c>
      <c r="D1405">
        <v>0</v>
      </c>
      <c r="E1405" t="str">
        <f t="shared" si="21"/>
        <v/>
      </c>
    </row>
    <row r="1406" spans="1:5" hidden="1" x14ac:dyDescent="0.3">
      <c r="A1406" t="s">
        <v>180</v>
      </c>
      <c r="B1406">
        <v>42139</v>
      </c>
      <c r="C1406">
        <v>40</v>
      </c>
      <c r="D1406">
        <v>0</v>
      </c>
      <c r="E1406" t="str">
        <f t="shared" si="21"/>
        <v/>
      </c>
    </row>
    <row r="1407" spans="1:5" hidden="1" x14ac:dyDescent="0.3">
      <c r="A1407" t="s">
        <v>180</v>
      </c>
      <c r="B1407">
        <v>42146</v>
      </c>
      <c r="C1407">
        <v>40</v>
      </c>
      <c r="D1407">
        <v>0</v>
      </c>
      <c r="E1407" t="str">
        <f t="shared" si="21"/>
        <v/>
      </c>
    </row>
    <row r="1408" spans="1:5" hidden="1" x14ac:dyDescent="0.3">
      <c r="A1408" t="s">
        <v>180</v>
      </c>
      <c r="B1408">
        <v>42153</v>
      </c>
      <c r="C1408">
        <v>32</v>
      </c>
      <c r="D1408">
        <v>0</v>
      </c>
      <c r="E1408" t="str">
        <f t="shared" si="21"/>
        <v/>
      </c>
    </row>
    <row r="1409" spans="1:5" hidden="1" x14ac:dyDescent="0.3">
      <c r="A1409" t="s">
        <v>180</v>
      </c>
      <c r="B1409">
        <v>42160</v>
      </c>
      <c r="C1409">
        <v>22</v>
      </c>
      <c r="D1409">
        <v>0</v>
      </c>
      <c r="E1409" t="str">
        <f t="shared" si="21"/>
        <v/>
      </c>
    </row>
    <row r="1410" spans="1:5" hidden="1" x14ac:dyDescent="0.3">
      <c r="A1410" t="s">
        <v>180</v>
      </c>
      <c r="B1410">
        <v>42167</v>
      </c>
      <c r="C1410">
        <v>40</v>
      </c>
      <c r="D1410">
        <v>0</v>
      </c>
      <c r="E1410" t="str">
        <f t="shared" si="21"/>
        <v/>
      </c>
    </row>
    <row r="1411" spans="1:5" hidden="1" x14ac:dyDescent="0.3">
      <c r="A1411" t="s">
        <v>180</v>
      </c>
      <c r="B1411">
        <v>42171</v>
      </c>
      <c r="C1411">
        <v>0</v>
      </c>
      <c r="D1411">
        <v>0</v>
      </c>
      <c r="E1411" t="str">
        <f t="shared" si="21"/>
        <v/>
      </c>
    </row>
    <row r="1412" spans="1:5" hidden="1" x14ac:dyDescent="0.3">
      <c r="A1412" t="s">
        <v>180</v>
      </c>
      <c r="B1412">
        <v>42174</v>
      </c>
      <c r="C1412">
        <v>40</v>
      </c>
      <c r="D1412">
        <v>0</v>
      </c>
      <c r="E1412" t="str">
        <f t="shared" si="21"/>
        <v/>
      </c>
    </row>
    <row r="1413" spans="1:5" hidden="1" x14ac:dyDescent="0.3">
      <c r="A1413" t="s">
        <v>180</v>
      </c>
      <c r="B1413">
        <v>42181</v>
      </c>
      <c r="C1413">
        <v>42</v>
      </c>
      <c r="D1413">
        <v>0</v>
      </c>
      <c r="E1413" t="str">
        <f t="shared" si="21"/>
        <v/>
      </c>
    </row>
    <row r="1414" spans="1:5" hidden="1" x14ac:dyDescent="0.3">
      <c r="A1414" t="s">
        <v>181</v>
      </c>
      <c r="B1414">
        <v>42006</v>
      </c>
      <c r="C1414">
        <v>132</v>
      </c>
      <c r="D1414">
        <v>0</v>
      </c>
      <c r="E1414" t="str">
        <f t="shared" ref="E1414:E1477" si="22">IF(AND($C1414&lt;40,$D1414&gt;0),"Keep","")</f>
        <v/>
      </c>
    </row>
    <row r="1415" spans="1:5" hidden="1" x14ac:dyDescent="0.3">
      <c r="A1415" t="s">
        <v>181</v>
      </c>
      <c r="B1415">
        <v>42013</v>
      </c>
      <c r="C1415">
        <v>213</v>
      </c>
      <c r="D1415">
        <v>0</v>
      </c>
      <c r="E1415" t="str">
        <f t="shared" si="22"/>
        <v/>
      </c>
    </row>
    <row r="1416" spans="1:5" hidden="1" x14ac:dyDescent="0.3">
      <c r="A1416" t="s">
        <v>181</v>
      </c>
      <c r="B1416">
        <v>42020</v>
      </c>
      <c r="C1416">
        <v>283</v>
      </c>
      <c r="D1416">
        <v>0</v>
      </c>
      <c r="E1416" t="str">
        <f t="shared" si="22"/>
        <v/>
      </c>
    </row>
    <row r="1417" spans="1:5" hidden="1" x14ac:dyDescent="0.3">
      <c r="A1417" t="s">
        <v>181</v>
      </c>
      <c r="B1417">
        <v>42027</v>
      </c>
      <c r="C1417">
        <v>94</v>
      </c>
      <c r="D1417">
        <v>0</v>
      </c>
      <c r="E1417" t="str">
        <f t="shared" si="22"/>
        <v/>
      </c>
    </row>
    <row r="1418" spans="1:5" hidden="1" x14ac:dyDescent="0.3">
      <c r="A1418" t="s">
        <v>181</v>
      </c>
      <c r="B1418">
        <v>42034</v>
      </c>
      <c r="C1418">
        <v>320</v>
      </c>
      <c r="D1418">
        <v>0</v>
      </c>
      <c r="E1418" t="str">
        <f t="shared" si="22"/>
        <v/>
      </c>
    </row>
    <row r="1419" spans="1:5" hidden="1" x14ac:dyDescent="0.3">
      <c r="A1419" t="s">
        <v>181</v>
      </c>
      <c r="B1419">
        <v>42041</v>
      </c>
      <c r="C1419">
        <v>85</v>
      </c>
      <c r="D1419">
        <v>0</v>
      </c>
      <c r="E1419" t="str">
        <f t="shared" si="22"/>
        <v/>
      </c>
    </row>
    <row r="1420" spans="1:5" hidden="1" x14ac:dyDescent="0.3">
      <c r="A1420" t="s">
        <v>181</v>
      </c>
      <c r="B1420">
        <v>42048</v>
      </c>
      <c r="C1420">
        <v>229</v>
      </c>
      <c r="D1420">
        <v>0</v>
      </c>
      <c r="E1420" t="str">
        <f t="shared" si="22"/>
        <v/>
      </c>
    </row>
    <row r="1421" spans="1:5" hidden="1" x14ac:dyDescent="0.3">
      <c r="A1421" t="s">
        <v>181</v>
      </c>
      <c r="B1421">
        <v>42055</v>
      </c>
      <c r="C1421">
        <v>40</v>
      </c>
      <c r="D1421">
        <v>0</v>
      </c>
      <c r="E1421" t="str">
        <f t="shared" si="22"/>
        <v/>
      </c>
    </row>
    <row r="1422" spans="1:5" hidden="1" x14ac:dyDescent="0.3">
      <c r="A1422" t="s">
        <v>181</v>
      </c>
      <c r="B1422">
        <v>42062</v>
      </c>
      <c r="C1422">
        <v>153</v>
      </c>
      <c r="D1422">
        <v>0</v>
      </c>
      <c r="E1422" t="str">
        <f t="shared" si="22"/>
        <v/>
      </c>
    </row>
    <row r="1423" spans="1:5" hidden="1" x14ac:dyDescent="0.3">
      <c r="A1423" t="s">
        <v>181</v>
      </c>
      <c r="B1423">
        <v>42069</v>
      </c>
      <c r="C1423">
        <v>255</v>
      </c>
      <c r="D1423">
        <v>0</v>
      </c>
      <c r="E1423" t="str">
        <f t="shared" si="22"/>
        <v/>
      </c>
    </row>
    <row r="1424" spans="1:5" hidden="1" x14ac:dyDescent="0.3">
      <c r="A1424" t="s">
        <v>181</v>
      </c>
      <c r="B1424">
        <v>42076</v>
      </c>
      <c r="C1424">
        <v>237</v>
      </c>
      <c r="D1424">
        <v>0</v>
      </c>
      <c r="E1424" t="str">
        <f t="shared" si="22"/>
        <v/>
      </c>
    </row>
    <row r="1425" spans="1:5" hidden="1" x14ac:dyDescent="0.3">
      <c r="A1425" t="s">
        <v>181</v>
      </c>
      <c r="B1425">
        <v>42083</v>
      </c>
      <c r="C1425">
        <v>40</v>
      </c>
      <c r="D1425">
        <v>0</v>
      </c>
      <c r="E1425" t="str">
        <f t="shared" si="22"/>
        <v/>
      </c>
    </row>
    <row r="1426" spans="1:5" hidden="1" x14ac:dyDescent="0.3">
      <c r="A1426" t="s">
        <v>181</v>
      </c>
      <c r="B1426">
        <v>42090</v>
      </c>
      <c r="C1426">
        <v>328</v>
      </c>
      <c r="D1426">
        <v>0</v>
      </c>
      <c r="E1426" t="str">
        <f t="shared" si="22"/>
        <v/>
      </c>
    </row>
    <row r="1427" spans="1:5" hidden="1" x14ac:dyDescent="0.3">
      <c r="A1427" t="s">
        <v>181</v>
      </c>
      <c r="B1427">
        <v>42097</v>
      </c>
      <c r="C1427">
        <v>238</v>
      </c>
      <c r="D1427">
        <v>0</v>
      </c>
      <c r="E1427" t="str">
        <f t="shared" si="22"/>
        <v/>
      </c>
    </row>
    <row r="1428" spans="1:5" hidden="1" x14ac:dyDescent="0.3">
      <c r="A1428" t="s">
        <v>181</v>
      </c>
      <c r="B1428">
        <v>42104</v>
      </c>
      <c r="C1428">
        <v>256</v>
      </c>
      <c r="D1428">
        <v>0</v>
      </c>
      <c r="E1428" t="str">
        <f t="shared" si="22"/>
        <v/>
      </c>
    </row>
    <row r="1429" spans="1:5" hidden="1" x14ac:dyDescent="0.3">
      <c r="A1429" t="s">
        <v>181</v>
      </c>
      <c r="B1429">
        <v>42111</v>
      </c>
      <c r="C1429">
        <v>77</v>
      </c>
      <c r="D1429">
        <v>0</v>
      </c>
      <c r="E1429" t="str">
        <f t="shared" si="22"/>
        <v/>
      </c>
    </row>
    <row r="1430" spans="1:5" hidden="1" x14ac:dyDescent="0.3">
      <c r="A1430" t="s">
        <v>181</v>
      </c>
      <c r="B1430">
        <v>42118</v>
      </c>
      <c r="C1430">
        <v>211</v>
      </c>
      <c r="D1430">
        <v>0</v>
      </c>
      <c r="E1430" t="str">
        <f t="shared" si="22"/>
        <v/>
      </c>
    </row>
    <row r="1431" spans="1:5" hidden="1" x14ac:dyDescent="0.3">
      <c r="A1431" t="s">
        <v>181</v>
      </c>
      <c r="B1431">
        <v>42125</v>
      </c>
      <c r="C1431">
        <v>282</v>
      </c>
      <c r="D1431">
        <v>0</v>
      </c>
      <c r="E1431" t="str">
        <f t="shared" si="22"/>
        <v/>
      </c>
    </row>
    <row r="1432" spans="1:5" hidden="1" x14ac:dyDescent="0.3">
      <c r="A1432" t="s">
        <v>181</v>
      </c>
      <c r="B1432">
        <v>42132</v>
      </c>
      <c r="C1432">
        <v>238</v>
      </c>
      <c r="D1432">
        <v>0</v>
      </c>
      <c r="E1432" t="str">
        <f t="shared" si="22"/>
        <v/>
      </c>
    </row>
    <row r="1433" spans="1:5" hidden="1" x14ac:dyDescent="0.3">
      <c r="A1433" t="s">
        <v>181</v>
      </c>
      <c r="B1433">
        <v>42139</v>
      </c>
      <c r="C1433">
        <v>355</v>
      </c>
      <c r="D1433">
        <v>0</v>
      </c>
      <c r="E1433" t="str">
        <f t="shared" si="22"/>
        <v/>
      </c>
    </row>
    <row r="1434" spans="1:5" hidden="1" x14ac:dyDescent="0.3">
      <c r="A1434" t="s">
        <v>181</v>
      </c>
      <c r="B1434">
        <v>42146</v>
      </c>
      <c r="C1434">
        <v>193</v>
      </c>
      <c r="D1434">
        <v>0</v>
      </c>
      <c r="E1434" t="str">
        <f t="shared" si="22"/>
        <v/>
      </c>
    </row>
    <row r="1435" spans="1:5" hidden="1" x14ac:dyDescent="0.3">
      <c r="A1435" t="s">
        <v>181</v>
      </c>
      <c r="B1435">
        <v>42153</v>
      </c>
      <c r="C1435">
        <v>256</v>
      </c>
      <c r="D1435">
        <v>0</v>
      </c>
      <c r="E1435" t="str">
        <f t="shared" si="22"/>
        <v/>
      </c>
    </row>
    <row r="1436" spans="1:5" hidden="1" x14ac:dyDescent="0.3">
      <c r="A1436" t="s">
        <v>181</v>
      </c>
      <c r="B1436">
        <v>42160</v>
      </c>
      <c r="C1436">
        <v>140</v>
      </c>
      <c r="D1436">
        <v>0</v>
      </c>
      <c r="E1436" t="str">
        <f t="shared" si="22"/>
        <v/>
      </c>
    </row>
    <row r="1437" spans="1:5" hidden="1" x14ac:dyDescent="0.3">
      <c r="A1437" t="s">
        <v>181</v>
      </c>
      <c r="B1437">
        <v>42167</v>
      </c>
      <c r="C1437">
        <v>85</v>
      </c>
      <c r="D1437">
        <v>0</v>
      </c>
      <c r="E1437" t="str">
        <f t="shared" si="22"/>
        <v/>
      </c>
    </row>
    <row r="1438" spans="1:5" hidden="1" x14ac:dyDescent="0.3">
      <c r="A1438" t="s">
        <v>181</v>
      </c>
      <c r="B1438">
        <v>42174</v>
      </c>
      <c r="C1438">
        <v>400</v>
      </c>
      <c r="D1438">
        <v>0</v>
      </c>
      <c r="E1438" t="str">
        <f t="shared" si="22"/>
        <v/>
      </c>
    </row>
    <row r="1439" spans="1:5" hidden="1" x14ac:dyDescent="0.3">
      <c r="A1439" t="s">
        <v>181</v>
      </c>
      <c r="B1439">
        <v>42181</v>
      </c>
      <c r="C1439">
        <v>400</v>
      </c>
      <c r="D1439">
        <v>0</v>
      </c>
      <c r="E1439" t="str">
        <f t="shared" si="22"/>
        <v/>
      </c>
    </row>
    <row r="1440" spans="1:5" hidden="1" x14ac:dyDescent="0.3">
      <c r="A1440" t="s">
        <v>182</v>
      </c>
      <c r="B1440">
        <v>42006</v>
      </c>
      <c r="C1440">
        <v>0</v>
      </c>
      <c r="D1440">
        <v>0</v>
      </c>
      <c r="E1440" t="str">
        <f t="shared" si="22"/>
        <v/>
      </c>
    </row>
    <row r="1441" spans="1:5" hidden="1" x14ac:dyDescent="0.3">
      <c r="A1441" t="s">
        <v>182</v>
      </c>
      <c r="B1441">
        <v>42013</v>
      </c>
      <c r="C1441">
        <v>0</v>
      </c>
      <c r="D1441">
        <v>0</v>
      </c>
      <c r="E1441" t="str">
        <f t="shared" si="22"/>
        <v/>
      </c>
    </row>
    <row r="1442" spans="1:5" hidden="1" x14ac:dyDescent="0.3">
      <c r="A1442" t="s">
        <v>182</v>
      </c>
      <c r="B1442">
        <v>42020</v>
      </c>
      <c r="C1442">
        <v>0</v>
      </c>
      <c r="D1442">
        <v>0</v>
      </c>
      <c r="E1442" t="str">
        <f t="shared" si="22"/>
        <v/>
      </c>
    </row>
    <row r="1443" spans="1:5" hidden="1" x14ac:dyDescent="0.3">
      <c r="A1443" t="s">
        <v>182</v>
      </c>
      <c r="B1443">
        <v>42027</v>
      </c>
      <c r="C1443">
        <v>0</v>
      </c>
      <c r="D1443">
        <v>0</v>
      </c>
      <c r="E1443" t="str">
        <f t="shared" si="22"/>
        <v/>
      </c>
    </row>
    <row r="1444" spans="1:5" hidden="1" x14ac:dyDescent="0.3">
      <c r="A1444" t="s">
        <v>182</v>
      </c>
      <c r="B1444">
        <v>42034</v>
      </c>
      <c r="C1444">
        <v>0</v>
      </c>
      <c r="D1444">
        <v>0</v>
      </c>
      <c r="E1444" t="str">
        <f t="shared" si="22"/>
        <v/>
      </c>
    </row>
    <row r="1445" spans="1:5" hidden="1" x14ac:dyDescent="0.3">
      <c r="A1445" t="s">
        <v>182</v>
      </c>
      <c r="B1445">
        <v>42041</v>
      </c>
      <c r="C1445">
        <v>0</v>
      </c>
      <c r="D1445">
        <v>0</v>
      </c>
      <c r="E1445" t="str">
        <f t="shared" si="22"/>
        <v/>
      </c>
    </row>
    <row r="1446" spans="1:5" hidden="1" x14ac:dyDescent="0.3">
      <c r="A1446" t="s">
        <v>182</v>
      </c>
      <c r="B1446">
        <v>42048</v>
      </c>
      <c r="C1446">
        <v>15</v>
      </c>
      <c r="D1446">
        <v>0</v>
      </c>
      <c r="E1446" t="str">
        <f t="shared" si="22"/>
        <v/>
      </c>
    </row>
    <row r="1447" spans="1:5" hidden="1" x14ac:dyDescent="0.3">
      <c r="A1447" t="s">
        <v>182</v>
      </c>
      <c r="B1447">
        <v>42055</v>
      </c>
      <c r="C1447">
        <v>0</v>
      </c>
      <c r="D1447">
        <v>0</v>
      </c>
      <c r="E1447" t="str">
        <f t="shared" si="22"/>
        <v/>
      </c>
    </row>
    <row r="1448" spans="1:5" hidden="1" x14ac:dyDescent="0.3">
      <c r="A1448" t="s">
        <v>182</v>
      </c>
      <c r="B1448">
        <v>42062</v>
      </c>
      <c r="C1448">
        <v>0</v>
      </c>
      <c r="D1448">
        <v>0</v>
      </c>
      <c r="E1448" t="str">
        <f t="shared" si="22"/>
        <v/>
      </c>
    </row>
    <row r="1449" spans="1:5" hidden="1" x14ac:dyDescent="0.3">
      <c r="A1449" t="s">
        <v>182</v>
      </c>
      <c r="B1449">
        <v>42069</v>
      </c>
      <c r="C1449">
        <v>0</v>
      </c>
      <c r="D1449">
        <v>0</v>
      </c>
      <c r="E1449" t="str">
        <f t="shared" si="22"/>
        <v/>
      </c>
    </row>
    <row r="1450" spans="1:5" hidden="1" x14ac:dyDescent="0.3">
      <c r="A1450" t="s">
        <v>182</v>
      </c>
      <c r="B1450">
        <v>42076</v>
      </c>
      <c r="C1450">
        <v>1</v>
      </c>
      <c r="D1450">
        <v>0</v>
      </c>
      <c r="E1450" t="str">
        <f t="shared" si="22"/>
        <v/>
      </c>
    </row>
    <row r="1451" spans="1:5" hidden="1" x14ac:dyDescent="0.3">
      <c r="A1451" t="s">
        <v>182</v>
      </c>
      <c r="B1451">
        <v>42083</v>
      </c>
      <c r="C1451">
        <v>0</v>
      </c>
      <c r="D1451">
        <v>0</v>
      </c>
      <c r="E1451" t="str">
        <f t="shared" si="22"/>
        <v/>
      </c>
    </row>
    <row r="1452" spans="1:5" hidden="1" x14ac:dyDescent="0.3">
      <c r="A1452" t="s">
        <v>182</v>
      </c>
      <c r="B1452">
        <v>42090</v>
      </c>
      <c r="C1452">
        <v>0</v>
      </c>
      <c r="D1452">
        <v>0</v>
      </c>
      <c r="E1452" t="str">
        <f t="shared" si="22"/>
        <v/>
      </c>
    </row>
    <row r="1453" spans="1:5" hidden="1" x14ac:dyDescent="0.3">
      <c r="A1453" t="s">
        <v>182</v>
      </c>
      <c r="B1453">
        <v>42097</v>
      </c>
      <c r="C1453">
        <v>0</v>
      </c>
      <c r="D1453">
        <v>0</v>
      </c>
      <c r="E1453" t="str">
        <f t="shared" si="22"/>
        <v/>
      </c>
    </row>
    <row r="1454" spans="1:5" hidden="1" x14ac:dyDescent="0.3">
      <c r="A1454" t="s">
        <v>182</v>
      </c>
      <c r="B1454">
        <v>42104</v>
      </c>
      <c r="C1454">
        <v>0</v>
      </c>
      <c r="D1454">
        <v>0</v>
      </c>
      <c r="E1454" t="str">
        <f t="shared" si="22"/>
        <v/>
      </c>
    </row>
    <row r="1455" spans="1:5" hidden="1" x14ac:dyDescent="0.3">
      <c r="A1455" t="s">
        <v>182</v>
      </c>
      <c r="B1455">
        <v>42111</v>
      </c>
      <c r="C1455">
        <v>2</v>
      </c>
      <c r="D1455">
        <v>0</v>
      </c>
      <c r="E1455" t="str">
        <f t="shared" si="22"/>
        <v/>
      </c>
    </row>
    <row r="1456" spans="1:5" hidden="1" x14ac:dyDescent="0.3">
      <c r="A1456" t="s">
        <v>182</v>
      </c>
      <c r="B1456">
        <v>42118</v>
      </c>
      <c r="C1456">
        <v>0</v>
      </c>
      <c r="D1456">
        <v>0</v>
      </c>
      <c r="E1456" t="str">
        <f t="shared" si="22"/>
        <v/>
      </c>
    </row>
    <row r="1457" spans="1:5" hidden="1" x14ac:dyDescent="0.3">
      <c r="A1457" t="s">
        <v>182</v>
      </c>
      <c r="B1457">
        <v>42125</v>
      </c>
      <c r="C1457">
        <v>0</v>
      </c>
      <c r="D1457">
        <v>0</v>
      </c>
      <c r="E1457" t="str">
        <f t="shared" si="22"/>
        <v/>
      </c>
    </row>
    <row r="1458" spans="1:5" hidden="1" x14ac:dyDescent="0.3">
      <c r="A1458" t="s">
        <v>182</v>
      </c>
      <c r="B1458">
        <v>42132</v>
      </c>
      <c r="C1458">
        <v>0</v>
      </c>
      <c r="D1458">
        <v>0</v>
      </c>
      <c r="E1458" t="str">
        <f t="shared" si="22"/>
        <v/>
      </c>
    </row>
    <row r="1459" spans="1:5" hidden="1" x14ac:dyDescent="0.3">
      <c r="A1459" t="s">
        <v>182</v>
      </c>
      <c r="B1459">
        <v>42139</v>
      </c>
      <c r="C1459">
        <v>0</v>
      </c>
      <c r="D1459">
        <v>0</v>
      </c>
      <c r="E1459" t="str">
        <f t="shared" si="22"/>
        <v/>
      </c>
    </row>
    <row r="1460" spans="1:5" hidden="1" x14ac:dyDescent="0.3">
      <c r="A1460" t="s">
        <v>182</v>
      </c>
      <c r="B1460">
        <v>42146</v>
      </c>
      <c r="C1460">
        <v>0</v>
      </c>
      <c r="D1460">
        <v>0</v>
      </c>
      <c r="E1460" t="str">
        <f t="shared" si="22"/>
        <v/>
      </c>
    </row>
    <row r="1461" spans="1:5" hidden="1" x14ac:dyDescent="0.3">
      <c r="A1461" t="s">
        <v>182</v>
      </c>
      <c r="B1461">
        <v>42153</v>
      </c>
      <c r="C1461">
        <v>0</v>
      </c>
      <c r="D1461">
        <v>0</v>
      </c>
      <c r="E1461" t="str">
        <f t="shared" si="22"/>
        <v/>
      </c>
    </row>
    <row r="1462" spans="1:5" hidden="1" x14ac:dyDescent="0.3">
      <c r="A1462" t="s">
        <v>182</v>
      </c>
      <c r="B1462">
        <v>42160</v>
      </c>
      <c r="C1462">
        <v>0</v>
      </c>
      <c r="D1462">
        <v>0</v>
      </c>
      <c r="E1462" t="str">
        <f t="shared" si="22"/>
        <v/>
      </c>
    </row>
    <row r="1463" spans="1:5" hidden="1" x14ac:dyDescent="0.3">
      <c r="A1463" t="s">
        <v>182</v>
      </c>
      <c r="B1463">
        <v>42167</v>
      </c>
      <c r="C1463">
        <v>0</v>
      </c>
      <c r="D1463">
        <v>0</v>
      </c>
      <c r="E1463" t="str">
        <f t="shared" si="22"/>
        <v/>
      </c>
    </row>
    <row r="1464" spans="1:5" hidden="1" x14ac:dyDescent="0.3">
      <c r="A1464" t="s">
        <v>182</v>
      </c>
      <c r="B1464">
        <v>42174</v>
      </c>
      <c r="C1464">
        <v>0</v>
      </c>
      <c r="D1464">
        <v>0</v>
      </c>
      <c r="E1464" t="str">
        <f t="shared" si="22"/>
        <v/>
      </c>
    </row>
    <row r="1465" spans="1:5" hidden="1" x14ac:dyDescent="0.3">
      <c r="A1465" t="s">
        <v>182</v>
      </c>
      <c r="B1465">
        <v>42181</v>
      </c>
      <c r="C1465">
        <v>0</v>
      </c>
      <c r="D1465">
        <v>0</v>
      </c>
      <c r="E1465" t="str">
        <f t="shared" si="22"/>
        <v/>
      </c>
    </row>
    <row r="1466" spans="1:5" hidden="1" x14ac:dyDescent="0.3">
      <c r="A1466" t="s">
        <v>183</v>
      </c>
      <c r="B1466">
        <v>42006</v>
      </c>
      <c r="C1466">
        <v>16</v>
      </c>
      <c r="D1466">
        <v>0</v>
      </c>
      <c r="E1466" t="str">
        <f t="shared" si="22"/>
        <v/>
      </c>
    </row>
    <row r="1467" spans="1:5" hidden="1" x14ac:dyDescent="0.3">
      <c r="A1467" t="s">
        <v>183</v>
      </c>
      <c r="B1467">
        <v>42013</v>
      </c>
      <c r="C1467">
        <v>16</v>
      </c>
      <c r="D1467">
        <v>0</v>
      </c>
      <c r="E1467" t="str">
        <f t="shared" si="22"/>
        <v/>
      </c>
    </row>
    <row r="1468" spans="1:5" hidden="1" x14ac:dyDescent="0.3">
      <c r="A1468" t="s">
        <v>183</v>
      </c>
      <c r="B1468">
        <v>42020</v>
      </c>
      <c r="C1468">
        <v>40</v>
      </c>
      <c r="D1468">
        <v>0</v>
      </c>
      <c r="E1468" t="str">
        <f t="shared" si="22"/>
        <v/>
      </c>
    </row>
    <row r="1469" spans="1:5" hidden="1" x14ac:dyDescent="0.3">
      <c r="A1469" t="s">
        <v>183</v>
      </c>
      <c r="B1469">
        <v>42027</v>
      </c>
      <c r="C1469">
        <v>40</v>
      </c>
      <c r="D1469">
        <v>0</v>
      </c>
      <c r="E1469" t="str">
        <f t="shared" si="22"/>
        <v/>
      </c>
    </row>
    <row r="1470" spans="1:5" hidden="1" x14ac:dyDescent="0.3">
      <c r="A1470" t="s">
        <v>183</v>
      </c>
      <c r="B1470">
        <v>42034</v>
      </c>
      <c r="C1470">
        <v>40</v>
      </c>
      <c r="D1470">
        <v>0</v>
      </c>
      <c r="E1470" t="str">
        <f t="shared" si="22"/>
        <v/>
      </c>
    </row>
    <row r="1471" spans="1:5" hidden="1" x14ac:dyDescent="0.3">
      <c r="A1471" t="s">
        <v>183</v>
      </c>
      <c r="B1471">
        <v>42041</v>
      </c>
      <c r="C1471">
        <v>36</v>
      </c>
      <c r="D1471">
        <v>0</v>
      </c>
      <c r="E1471" t="str">
        <f t="shared" si="22"/>
        <v/>
      </c>
    </row>
    <row r="1472" spans="1:5" hidden="1" x14ac:dyDescent="0.3">
      <c r="A1472" t="s">
        <v>183</v>
      </c>
      <c r="B1472">
        <v>42048</v>
      </c>
      <c r="C1472">
        <v>36</v>
      </c>
      <c r="D1472">
        <v>0</v>
      </c>
      <c r="E1472" t="str">
        <f t="shared" si="22"/>
        <v/>
      </c>
    </row>
    <row r="1473" spans="1:5" hidden="1" x14ac:dyDescent="0.3">
      <c r="A1473" t="s">
        <v>183</v>
      </c>
      <c r="B1473">
        <v>42055</v>
      </c>
      <c r="C1473">
        <v>40</v>
      </c>
      <c r="D1473">
        <v>0</v>
      </c>
      <c r="E1473" t="str">
        <f t="shared" si="22"/>
        <v/>
      </c>
    </row>
    <row r="1474" spans="1:5" hidden="1" x14ac:dyDescent="0.3">
      <c r="A1474" t="s">
        <v>183</v>
      </c>
      <c r="B1474">
        <v>42062</v>
      </c>
      <c r="C1474">
        <v>40</v>
      </c>
      <c r="D1474">
        <v>0</v>
      </c>
      <c r="E1474" t="str">
        <f t="shared" si="22"/>
        <v/>
      </c>
    </row>
    <row r="1475" spans="1:5" hidden="1" x14ac:dyDescent="0.3">
      <c r="A1475" t="s">
        <v>183</v>
      </c>
      <c r="B1475">
        <v>42069</v>
      </c>
      <c r="C1475">
        <v>40</v>
      </c>
      <c r="D1475">
        <v>0</v>
      </c>
      <c r="E1475" t="str">
        <f t="shared" si="22"/>
        <v/>
      </c>
    </row>
    <row r="1476" spans="1:5" hidden="1" x14ac:dyDescent="0.3">
      <c r="A1476" t="s">
        <v>183</v>
      </c>
      <c r="B1476">
        <v>42076</v>
      </c>
      <c r="C1476">
        <v>40</v>
      </c>
      <c r="D1476">
        <v>0</v>
      </c>
      <c r="E1476" t="str">
        <f t="shared" si="22"/>
        <v/>
      </c>
    </row>
    <row r="1477" spans="1:5" hidden="1" x14ac:dyDescent="0.3">
      <c r="A1477" t="s">
        <v>183</v>
      </c>
      <c r="B1477">
        <v>42083</v>
      </c>
      <c r="C1477">
        <v>40</v>
      </c>
      <c r="D1477">
        <v>0</v>
      </c>
      <c r="E1477" t="str">
        <f t="shared" si="22"/>
        <v/>
      </c>
    </row>
    <row r="1478" spans="1:5" hidden="1" x14ac:dyDescent="0.3">
      <c r="A1478" t="s">
        <v>183</v>
      </c>
      <c r="B1478">
        <v>42090</v>
      </c>
      <c r="C1478">
        <v>40</v>
      </c>
      <c r="D1478">
        <v>0</v>
      </c>
      <c r="E1478" t="str">
        <f t="shared" ref="E1478:E1541" si="23">IF(AND($C1478&lt;40,$D1478&gt;0),"Keep","")</f>
        <v/>
      </c>
    </row>
    <row r="1479" spans="1:5" hidden="1" x14ac:dyDescent="0.3">
      <c r="A1479" t="s">
        <v>183</v>
      </c>
      <c r="B1479">
        <v>42097</v>
      </c>
      <c r="C1479">
        <v>40</v>
      </c>
      <c r="D1479">
        <v>0</v>
      </c>
      <c r="E1479" t="str">
        <f t="shared" si="23"/>
        <v/>
      </c>
    </row>
    <row r="1480" spans="1:5" hidden="1" x14ac:dyDescent="0.3">
      <c r="A1480" t="s">
        <v>183</v>
      </c>
      <c r="B1480">
        <v>42104</v>
      </c>
      <c r="C1480">
        <v>40</v>
      </c>
      <c r="D1480">
        <v>0</v>
      </c>
      <c r="E1480" t="str">
        <f t="shared" si="23"/>
        <v/>
      </c>
    </row>
    <row r="1481" spans="1:5" hidden="1" x14ac:dyDescent="0.3">
      <c r="A1481" t="s">
        <v>183</v>
      </c>
      <c r="B1481">
        <v>42111</v>
      </c>
      <c r="C1481">
        <v>40</v>
      </c>
      <c r="D1481">
        <v>0</v>
      </c>
      <c r="E1481" t="str">
        <f t="shared" si="23"/>
        <v/>
      </c>
    </row>
    <row r="1482" spans="1:5" hidden="1" x14ac:dyDescent="0.3">
      <c r="A1482" t="s">
        <v>183</v>
      </c>
      <c r="B1482">
        <v>42118</v>
      </c>
      <c r="C1482">
        <v>40</v>
      </c>
      <c r="D1482">
        <v>0</v>
      </c>
      <c r="E1482" t="str">
        <f t="shared" si="23"/>
        <v/>
      </c>
    </row>
    <row r="1483" spans="1:5" hidden="1" x14ac:dyDescent="0.3">
      <c r="A1483" t="s">
        <v>183</v>
      </c>
      <c r="B1483">
        <v>42125</v>
      </c>
      <c r="C1483">
        <v>40</v>
      </c>
      <c r="D1483">
        <v>0</v>
      </c>
      <c r="E1483" t="str">
        <f t="shared" si="23"/>
        <v/>
      </c>
    </row>
    <row r="1484" spans="1:5" hidden="1" x14ac:dyDescent="0.3">
      <c r="A1484" t="s">
        <v>183</v>
      </c>
      <c r="B1484">
        <v>42132</v>
      </c>
      <c r="C1484">
        <v>40</v>
      </c>
      <c r="D1484">
        <v>0</v>
      </c>
      <c r="E1484" t="str">
        <f t="shared" si="23"/>
        <v/>
      </c>
    </row>
    <row r="1485" spans="1:5" hidden="1" x14ac:dyDescent="0.3">
      <c r="A1485" t="s">
        <v>183</v>
      </c>
      <c r="B1485">
        <v>42139</v>
      </c>
      <c r="C1485">
        <v>40</v>
      </c>
      <c r="D1485">
        <v>0</v>
      </c>
      <c r="E1485" t="str">
        <f t="shared" si="23"/>
        <v/>
      </c>
    </row>
    <row r="1486" spans="1:5" hidden="1" x14ac:dyDescent="0.3">
      <c r="A1486" t="s">
        <v>183</v>
      </c>
      <c r="B1486">
        <v>42146</v>
      </c>
      <c r="C1486">
        <v>40</v>
      </c>
      <c r="D1486">
        <v>0</v>
      </c>
      <c r="E1486" t="str">
        <f t="shared" si="23"/>
        <v/>
      </c>
    </row>
    <row r="1487" spans="1:5" hidden="1" x14ac:dyDescent="0.3">
      <c r="A1487" t="s">
        <v>183</v>
      </c>
      <c r="B1487">
        <v>42153</v>
      </c>
      <c r="C1487">
        <v>32</v>
      </c>
      <c r="D1487">
        <v>0</v>
      </c>
      <c r="E1487" t="str">
        <f t="shared" si="23"/>
        <v/>
      </c>
    </row>
    <row r="1488" spans="1:5" hidden="1" x14ac:dyDescent="0.3">
      <c r="A1488" t="s">
        <v>183</v>
      </c>
      <c r="B1488">
        <v>42160</v>
      </c>
      <c r="C1488">
        <v>32</v>
      </c>
      <c r="D1488">
        <v>0</v>
      </c>
      <c r="E1488" t="str">
        <f t="shared" si="23"/>
        <v/>
      </c>
    </row>
    <row r="1489" spans="1:5" hidden="1" x14ac:dyDescent="0.3">
      <c r="A1489" t="s">
        <v>183</v>
      </c>
      <c r="B1489">
        <v>42167</v>
      </c>
      <c r="C1489">
        <v>37</v>
      </c>
      <c r="D1489">
        <v>0</v>
      </c>
      <c r="E1489" t="str">
        <f t="shared" si="23"/>
        <v/>
      </c>
    </row>
    <row r="1490" spans="1:5" hidden="1" x14ac:dyDescent="0.3">
      <c r="A1490" t="s">
        <v>183</v>
      </c>
      <c r="B1490">
        <v>42174</v>
      </c>
      <c r="C1490">
        <v>37</v>
      </c>
      <c r="D1490">
        <v>0</v>
      </c>
      <c r="E1490" t="str">
        <f t="shared" si="23"/>
        <v/>
      </c>
    </row>
    <row r="1491" spans="1:5" hidden="1" x14ac:dyDescent="0.3">
      <c r="A1491" t="s">
        <v>183</v>
      </c>
      <c r="B1491">
        <v>42181</v>
      </c>
      <c r="C1491">
        <v>40</v>
      </c>
      <c r="D1491">
        <v>0</v>
      </c>
      <c r="E1491" t="str">
        <f t="shared" si="23"/>
        <v/>
      </c>
    </row>
    <row r="1492" spans="1:5" hidden="1" x14ac:dyDescent="0.3">
      <c r="A1492" t="s">
        <v>184</v>
      </c>
      <c r="B1492">
        <v>42006</v>
      </c>
      <c r="C1492">
        <v>5</v>
      </c>
      <c r="D1492">
        <v>0</v>
      </c>
      <c r="E1492" t="str">
        <f t="shared" si="23"/>
        <v/>
      </c>
    </row>
    <row r="1493" spans="1:5" hidden="1" x14ac:dyDescent="0.3">
      <c r="A1493" t="s">
        <v>184</v>
      </c>
      <c r="B1493">
        <v>42013</v>
      </c>
      <c r="C1493">
        <v>1</v>
      </c>
      <c r="D1493">
        <v>0</v>
      </c>
      <c r="E1493" t="str">
        <f t="shared" si="23"/>
        <v/>
      </c>
    </row>
    <row r="1494" spans="1:5" hidden="1" x14ac:dyDescent="0.3">
      <c r="A1494" t="s">
        <v>184</v>
      </c>
      <c r="B1494">
        <v>42020</v>
      </c>
      <c r="C1494">
        <v>50</v>
      </c>
      <c r="D1494">
        <v>0</v>
      </c>
      <c r="E1494" t="str">
        <f t="shared" si="23"/>
        <v/>
      </c>
    </row>
    <row r="1495" spans="1:5" hidden="1" x14ac:dyDescent="0.3">
      <c r="A1495" t="s">
        <v>184</v>
      </c>
      <c r="B1495">
        <v>42027</v>
      </c>
      <c r="C1495">
        <v>40</v>
      </c>
      <c r="D1495">
        <v>0</v>
      </c>
      <c r="E1495" t="str">
        <f t="shared" si="23"/>
        <v/>
      </c>
    </row>
    <row r="1496" spans="1:5" hidden="1" x14ac:dyDescent="0.3">
      <c r="A1496" t="s">
        <v>184</v>
      </c>
      <c r="B1496">
        <v>42034</v>
      </c>
      <c r="C1496">
        <v>50</v>
      </c>
      <c r="D1496">
        <v>0</v>
      </c>
      <c r="E1496" t="str">
        <f t="shared" si="23"/>
        <v/>
      </c>
    </row>
    <row r="1497" spans="1:5" hidden="1" x14ac:dyDescent="0.3">
      <c r="A1497" t="s">
        <v>184</v>
      </c>
      <c r="B1497">
        <v>42041</v>
      </c>
      <c r="C1497">
        <v>8</v>
      </c>
      <c r="D1497">
        <v>0</v>
      </c>
      <c r="E1497" t="str">
        <f t="shared" si="23"/>
        <v/>
      </c>
    </row>
    <row r="1498" spans="1:5" hidden="1" x14ac:dyDescent="0.3">
      <c r="A1498" t="s">
        <v>184</v>
      </c>
      <c r="B1498">
        <v>42048</v>
      </c>
      <c r="C1498">
        <v>20</v>
      </c>
      <c r="D1498">
        <v>0</v>
      </c>
      <c r="E1498" t="str">
        <f t="shared" si="23"/>
        <v/>
      </c>
    </row>
    <row r="1499" spans="1:5" hidden="1" x14ac:dyDescent="0.3">
      <c r="A1499" t="s">
        <v>184</v>
      </c>
      <c r="B1499">
        <v>42055</v>
      </c>
      <c r="C1499">
        <v>3</v>
      </c>
      <c r="D1499">
        <v>0</v>
      </c>
      <c r="E1499" t="str">
        <f t="shared" si="23"/>
        <v/>
      </c>
    </row>
    <row r="1500" spans="1:5" hidden="1" x14ac:dyDescent="0.3">
      <c r="A1500" t="s">
        <v>184</v>
      </c>
      <c r="B1500">
        <v>42062</v>
      </c>
      <c r="C1500">
        <v>5</v>
      </c>
      <c r="D1500">
        <v>0</v>
      </c>
      <c r="E1500" t="str">
        <f t="shared" si="23"/>
        <v/>
      </c>
    </row>
    <row r="1501" spans="1:5" hidden="1" x14ac:dyDescent="0.3">
      <c r="A1501" t="s">
        <v>184</v>
      </c>
      <c r="B1501">
        <v>42069</v>
      </c>
      <c r="C1501">
        <v>10</v>
      </c>
      <c r="D1501">
        <v>0</v>
      </c>
      <c r="E1501" t="str">
        <f t="shared" si="23"/>
        <v/>
      </c>
    </row>
    <row r="1502" spans="1:5" hidden="1" x14ac:dyDescent="0.3">
      <c r="A1502" t="s">
        <v>184</v>
      </c>
      <c r="B1502">
        <v>42076</v>
      </c>
      <c r="C1502">
        <v>2</v>
      </c>
      <c r="D1502">
        <v>0</v>
      </c>
      <c r="E1502" t="str">
        <f t="shared" si="23"/>
        <v/>
      </c>
    </row>
    <row r="1503" spans="1:5" hidden="1" x14ac:dyDescent="0.3">
      <c r="A1503" t="s">
        <v>184</v>
      </c>
      <c r="B1503">
        <v>42083</v>
      </c>
      <c r="C1503">
        <v>15</v>
      </c>
      <c r="D1503">
        <v>0</v>
      </c>
      <c r="E1503" t="str">
        <f t="shared" si="23"/>
        <v/>
      </c>
    </row>
    <row r="1504" spans="1:5" hidden="1" x14ac:dyDescent="0.3">
      <c r="A1504" t="s">
        <v>184</v>
      </c>
      <c r="B1504">
        <v>42090</v>
      </c>
      <c r="C1504">
        <v>3</v>
      </c>
      <c r="D1504">
        <v>0</v>
      </c>
      <c r="E1504" t="str">
        <f t="shared" si="23"/>
        <v/>
      </c>
    </row>
    <row r="1505" spans="1:5" hidden="1" x14ac:dyDescent="0.3">
      <c r="A1505" t="s">
        <v>184</v>
      </c>
      <c r="B1505">
        <v>42097</v>
      </c>
      <c r="C1505">
        <v>30</v>
      </c>
      <c r="D1505">
        <v>0</v>
      </c>
      <c r="E1505" t="str">
        <f t="shared" si="23"/>
        <v/>
      </c>
    </row>
    <row r="1506" spans="1:5" hidden="1" x14ac:dyDescent="0.3">
      <c r="A1506" t="s">
        <v>184</v>
      </c>
      <c r="B1506">
        <v>42104</v>
      </c>
      <c r="C1506">
        <v>8</v>
      </c>
      <c r="D1506">
        <v>0</v>
      </c>
      <c r="E1506" t="str">
        <f t="shared" si="23"/>
        <v/>
      </c>
    </row>
    <row r="1507" spans="1:5" hidden="1" x14ac:dyDescent="0.3">
      <c r="A1507" t="s">
        <v>184</v>
      </c>
      <c r="B1507">
        <v>42111</v>
      </c>
      <c r="C1507">
        <v>50</v>
      </c>
      <c r="D1507">
        <v>0</v>
      </c>
      <c r="E1507" t="str">
        <f t="shared" si="23"/>
        <v/>
      </c>
    </row>
    <row r="1508" spans="1:5" hidden="1" x14ac:dyDescent="0.3">
      <c r="A1508" t="s">
        <v>184</v>
      </c>
      <c r="B1508">
        <v>42118</v>
      </c>
      <c r="C1508">
        <v>70</v>
      </c>
      <c r="D1508">
        <v>0</v>
      </c>
      <c r="E1508" t="str">
        <f t="shared" si="23"/>
        <v/>
      </c>
    </row>
    <row r="1509" spans="1:5" hidden="1" x14ac:dyDescent="0.3">
      <c r="A1509" t="s">
        <v>184</v>
      </c>
      <c r="B1509">
        <v>42125</v>
      </c>
      <c r="C1509">
        <v>6</v>
      </c>
      <c r="D1509">
        <v>0</v>
      </c>
      <c r="E1509" t="str">
        <f t="shared" si="23"/>
        <v/>
      </c>
    </row>
    <row r="1510" spans="1:5" hidden="1" x14ac:dyDescent="0.3">
      <c r="A1510" t="s">
        <v>184</v>
      </c>
      <c r="B1510">
        <v>42132</v>
      </c>
      <c r="C1510">
        <v>10</v>
      </c>
      <c r="D1510">
        <v>0</v>
      </c>
      <c r="E1510" t="str">
        <f t="shared" si="23"/>
        <v/>
      </c>
    </row>
    <row r="1511" spans="1:5" hidden="1" x14ac:dyDescent="0.3">
      <c r="A1511" t="s">
        <v>184</v>
      </c>
      <c r="B1511">
        <v>42139</v>
      </c>
      <c r="C1511">
        <v>2</v>
      </c>
      <c r="D1511">
        <v>0</v>
      </c>
      <c r="E1511" t="str">
        <f t="shared" si="23"/>
        <v/>
      </c>
    </row>
    <row r="1512" spans="1:5" hidden="1" x14ac:dyDescent="0.3">
      <c r="A1512" t="s">
        <v>184</v>
      </c>
      <c r="B1512">
        <v>42146</v>
      </c>
      <c r="C1512">
        <v>1</v>
      </c>
      <c r="D1512">
        <v>0</v>
      </c>
      <c r="E1512" t="str">
        <f t="shared" si="23"/>
        <v/>
      </c>
    </row>
    <row r="1513" spans="1:5" hidden="1" x14ac:dyDescent="0.3">
      <c r="A1513" t="s">
        <v>184</v>
      </c>
      <c r="B1513">
        <v>42160</v>
      </c>
      <c r="C1513">
        <v>0</v>
      </c>
      <c r="D1513">
        <v>0</v>
      </c>
      <c r="E1513" t="str">
        <f t="shared" si="23"/>
        <v/>
      </c>
    </row>
    <row r="1514" spans="1:5" hidden="1" x14ac:dyDescent="0.3">
      <c r="A1514" t="s">
        <v>184</v>
      </c>
      <c r="B1514">
        <v>42167</v>
      </c>
      <c r="C1514">
        <v>0</v>
      </c>
      <c r="D1514">
        <v>0</v>
      </c>
      <c r="E1514" t="str">
        <f t="shared" si="23"/>
        <v/>
      </c>
    </row>
    <row r="1515" spans="1:5" hidden="1" x14ac:dyDescent="0.3">
      <c r="A1515" t="s">
        <v>184</v>
      </c>
      <c r="B1515">
        <v>42174</v>
      </c>
      <c r="C1515">
        <v>40</v>
      </c>
      <c r="D1515">
        <v>0</v>
      </c>
      <c r="E1515" t="str">
        <f t="shared" si="23"/>
        <v/>
      </c>
    </row>
    <row r="1516" spans="1:5" hidden="1" x14ac:dyDescent="0.3">
      <c r="A1516" t="s">
        <v>184</v>
      </c>
      <c r="B1516">
        <v>42181</v>
      </c>
      <c r="C1516">
        <v>1</v>
      </c>
      <c r="D1516">
        <v>0</v>
      </c>
      <c r="E1516" t="str">
        <f t="shared" si="23"/>
        <v/>
      </c>
    </row>
    <row r="1517" spans="1:5" hidden="1" x14ac:dyDescent="0.3">
      <c r="A1517" t="s">
        <v>185</v>
      </c>
      <c r="B1517">
        <v>42006</v>
      </c>
      <c r="C1517">
        <v>0</v>
      </c>
      <c r="D1517">
        <v>0</v>
      </c>
      <c r="E1517" t="str">
        <f t="shared" si="23"/>
        <v/>
      </c>
    </row>
    <row r="1518" spans="1:5" hidden="1" x14ac:dyDescent="0.3">
      <c r="A1518" t="s">
        <v>185</v>
      </c>
      <c r="B1518">
        <v>42013</v>
      </c>
      <c r="C1518">
        <v>0</v>
      </c>
      <c r="D1518">
        <v>0</v>
      </c>
      <c r="E1518" t="str">
        <f t="shared" si="23"/>
        <v/>
      </c>
    </row>
    <row r="1519" spans="1:5" hidden="1" x14ac:dyDescent="0.3">
      <c r="A1519" t="s">
        <v>185</v>
      </c>
      <c r="B1519">
        <v>42020</v>
      </c>
      <c r="C1519">
        <v>0</v>
      </c>
      <c r="D1519">
        <v>0</v>
      </c>
      <c r="E1519" t="str">
        <f t="shared" si="23"/>
        <v/>
      </c>
    </row>
    <row r="1520" spans="1:5" hidden="1" x14ac:dyDescent="0.3">
      <c r="A1520" t="s">
        <v>185</v>
      </c>
      <c r="B1520">
        <v>42027</v>
      </c>
      <c r="C1520">
        <v>0</v>
      </c>
      <c r="D1520">
        <v>0</v>
      </c>
      <c r="E1520" t="str">
        <f t="shared" si="23"/>
        <v/>
      </c>
    </row>
    <row r="1521" spans="1:5" hidden="1" x14ac:dyDescent="0.3">
      <c r="A1521" t="s">
        <v>185</v>
      </c>
      <c r="B1521">
        <v>42034</v>
      </c>
      <c r="C1521">
        <v>0</v>
      </c>
      <c r="D1521">
        <v>0</v>
      </c>
      <c r="E1521" t="str">
        <f t="shared" si="23"/>
        <v/>
      </c>
    </row>
    <row r="1522" spans="1:5" hidden="1" x14ac:dyDescent="0.3">
      <c r="A1522" t="s">
        <v>185</v>
      </c>
      <c r="B1522">
        <v>42041</v>
      </c>
      <c r="C1522">
        <v>0</v>
      </c>
      <c r="D1522">
        <v>0</v>
      </c>
      <c r="E1522" t="str">
        <f t="shared" si="23"/>
        <v/>
      </c>
    </row>
    <row r="1523" spans="1:5" hidden="1" x14ac:dyDescent="0.3">
      <c r="A1523" t="s">
        <v>185</v>
      </c>
      <c r="B1523">
        <v>42048</v>
      </c>
      <c r="C1523">
        <v>2</v>
      </c>
      <c r="D1523">
        <v>0</v>
      </c>
      <c r="E1523" t="str">
        <f t="shared" si="23"/>
        <v/>
      </c>
    </row>
    <row r="1524" spans="1:5" hidden="1" x14ac:dyDescent="0.3">
      <c r="A1524" t="s">
        <v>185</v>
      </c>
      <c r="B1524">
        <v>42062</v>
      </c>
      <c r="C1524">
        <v>0</v>
      </c>
      <c r="D1524">
        <v>0</v>
      </c>
      <c r="E1524" t="str">
        <f t="shared" si="23"/>
        <v/>
      </c>
    </row>
    <row r="1525" spans="1:5" hidden="1" x14ac:dyDescent="0.3">
      <c r="A1525" t="s">
        <v>185</v>
      </c>
      <c r="B1525">
        <v>42069</v>
      </c>
      <c r="C1525">
        <v>0</v>
      </c>
      <c r="D1525">
        <v>0</v>
      </c>
      <c r="E1525" t="str">
        <f t="shared" si="23"/>
        <v/>
      </c>
    </row>
    <row r="1526" spans="1:5" hidden="1" x14ac:dyDescent="0.3">
      <c r="A1526" t="s">
        <v>185</v>
      </c>
      <c r="B1526">
        <v>42090</v>
      </c>
      <c r="C1526">
        <v>0</v>
      </c>
      <c r="D1526">
        <v>0</v>
      </c>
      <c r="E1526" t="str">
        <f t="shared" si="23"/>
        <v/>
      </c>
    </row>
    <row r="1527" spans="1:5" hidden="1" x14ac:dyDescent="0.3">
      <c r="A1527" t="s">
        <v>185</v>
      </c>
      <c r="B1527">
        <v>42097</v>
      </c>
      <c r="C1527">
        <v>0</v>
      </c>
      <c r="D1527">
        <v>0</v>
      </c>
      <c r="E1527" t="str">
        <f t="shared" si="23"/>
        <v/>
      </c>
    </row>
    <row r="1528" spans="1:5" hidden="1" x14ac:dyDescent="0.3">
      <c r="A1528" t="s">
        <v>185</v>
      </c>
      <c r="B1528">
        <v>42104</v>
      </c>
      <c r="C1528">
        <v>0</v>
      </c>
      <c r="D1528">
        <v>0</v>
      </c>
      <c r="E1528" t="str">
        <f t="shared" si="23"/>
        <v/>
      </c>
    </row>
    <row r="1529" spans="1:5" hidden="1" x14ac:dyDescent="0.3">
      <c r="A1529" t="s">
        <v>185</v>
      </c>
      <c r="B1529">
        <v>42118</v>
      </c>
      <c r="C1529">
        <v>0</v>
      </c>
      <c r="D1529">
        <v>0</v>
      </c>
      <c r="E1529" t="str">
        <f t="shared" si="23"/>
        <v/>
      </c>
    </row>
    <row r="1530" spans="1:5" hidden="1" x14ac:dyDescent="0.3">
      <c r="A1530" t="s">
        <v>185</v>
      </c>
      <c r="B1530">
        <v>42125</v>
      </c>
      <c r="C1530">
        <v>0</v>
      </c>
      <c r="D1530">
        <v>0</v>
      </c>
      <c r="E1530" t="str">
        <f t="shared" si="23"/>
        <v/>
      </c>
    </row>
    <row r="1531" spans="1:5" hidden="1" x14ac:dyDescent="0.3">
      <c r="A1531" t="s">
        <v>185</v>
      </c>
      <c r="B1531">
        <v>42132</v>
      </c>
      <c r="C1531">
        <v>0</v>
      </c>
      <c r="D1531">
        <v>0</v>
      </c>
      <c r="E1531" t="str">
        <f t="shared" si="23"/>
        <v/>
      </c>
    </row>
    <row r="1532" spans="1:5" hidden="1" x14ac:dyDescent="0.3">
      <c r="A1532" t="s">
        <v>185</v>
      </c>
      <c r="B1532">
        <v>42139</v>
      </c>
      <c r="C1532">
        <v>2</v>
      </c>
      <c r="D1532">
        <v>0</v>
      </c>
      <c r="E1532" t="str">
        <f t="shared" si="23"/>
        <v/>
      </c>
    </row>
    <row r="1533" spans="1:5" hidden="1" x14ac:dyDescent="0.3">
      <c r="A1533" t="s">
        <v>185</v>
      </c>
      <c r="B1533">
        <v>42146</v>
      </c>
      <c r="C1533">
        <v>0</v>
      </c>
      <c r="D1533">
        <v>0</v>
      </c>
      <c r="E1533" t="str">
        <f t="shared" si="23"/>
        <v/>
      </c>
    </row>
    <row r="1534" spans="1:5" hidden="1" x14ac:dyDescent="0.3">
      <c r="A1534" t="s">
        <v>185</v>
      </c>
      <c r="B1534">
        <v>42153</v>
      </c>
      <c r="C1534">
        <v>0</v>
      </c>
      <c r="D1534">
        <v>0</v>
      </c>
      <c r="E1534" t="str">
        <f t="shared" si="23"/>
        <v/>
      </c>
    </row>
    <row r="1535" spans="1:5" hidden="1" x14ac:dyDescent="0.3">
      <c r="A1535" t="s">
        <v>185</v>
      </c>
      <c r="B1535">
        <v>42160</v>
      </c>
      <c r="C1535">
        <v>0</v>
      </c>
      <c r="D1535">
        <v>0</v>
      </c>
      <c r="E1535" t="str">
        <f t="shared" si="23"/>
        <v/>
      </c>
    </row>
    <row r="1536" spans="1:5" hidden="1" x14ac:dyDescent="0.3">
      <c r="A1536" t="s">
        <v>185</v>
      </c>
      <c r="B1536">
        <v>42167</v>
      </c>
      <c r="C1536">
        <v>0</v>
      </c>
      <c r="D1536">
        <v>0</v>
      </c>
      <c r="E1536" t="str">
        <f t="shared" si="23"/>
        <v/>
      </c>
    </row>
    <row r="1537" spans="1:5" hidden="1" x14ac:dyDescent="0.3">
      <c r="A1537" t="s">
        <v>185</v>
      </c>
      <c r="B1537">
        <v>42174</v>
      </c>
      <c r="C1537">
        <v>0</v>
      </c>
      <c r="D1537">
        <v>0</v>
      </c>
      <c r="E1537" t="str">
        <f t="shared" si="23"/>
        <v/>
      </c>
    </row>
    <row r="1538" spans="1:5" hidden="1" x14ac:dyDescent="0.3">
      <c r="A1538" t="s">
        <v>185</v>
      </c>
      <c r="B1538">
        <v>42181</v>
      </c>
      <c r="C1538">
        <v>0</v>
      </c>
      <c r="D1538">
        <v>0</v>
      </c>
      <c r="E1538" t="str">
        <f t="shared" si="23"/>
        <v/>
      </c>
    </row>
    <row r="1539" spans="1:5" hidden="1" x14ac:dyDescent="0.3">
      <c r="A1539" t="s">
        <v>186</v>
      </c>
      <c r="B1539">
        <v>42006</v>
      </c>
      <c r="C1539">
        <v>0</v>
      </c>
      <c r="D1539">
        <v>0</v>
      </c>
      <c r="E1539" t="str">
        <f t="shared" si="23"/>
        <v/>
      </c>
    </row>
    <row r="1540" spans="1:5" hidden="1" x14ac:dyDescent="0.3">
      <c r="A1540" t="s">
        <v>186</v>
      </c>
      <c r="B1540">
        <v>42013</v>
      </c>
      <c r="C1540">
        <v>0</v>
      </c>
      <c r="D1540">
        <v>0</v>
      </c>
      <c r="E1540" t="str">
        <f t="shared" si="23"/>
        <v/>
      </c>
    </row>
    <row r="1541" spans="1:5" hidden="1" x14ac:dyDescent="0.3">
      <c r="A1541" t="s">
        <v>186</v>
      </c>
      <c r="B1541">
        <v>42020</v>
      </c>
      <c r="C1541">
        <v>2</v>
      </c>
      <c r="D1541">
        <v>0</v>
      </c>
      <c r="E1541" t="str">
        <f t="shared" si="23"/>
        <v/>
      </c>
    </row>
    <row r="1542" spans="1:5" hidden="1" x14ac:dyDescent="0.3">
      <c r="A1542" t="s">
        <v>186</v>
      </c>
      <c r="B1542">
        <v>42027</v>
      </c>
      <c r="C1542">
        <v>1</v>
      </c>
      <c r="D1542">
        <v>0</v>
      </c>
      <c r="E1542" t="str">
        <f t="shared" ref="E1542:E1605" si="24">IF(AND($C1542&lt;40,$D1542&gt;0),"Keep","")</f>
        <v/>
      </c>
    </row>
    <row r="1543" spans="1:5" hidden="1" x14ac:dyDescent="0.3">
      <c r="A1543" t="s">
        <v>186</v>
      </c>
      <c r="B1543">
        <v>42034</v>
      </c>
      <c r="C1543">
        <v>1</v>
      </c>
      <c r="D1543">
        <v>0</v>
      </c>
      <c r="E1543" t="str">
        <f t="shared" si="24"/>
        <v/>
      </c>
    </row>
    <row r="1544" spans="1:5" hidden="1" x14ac:dyDescent="0.3">
      <c r="A1544" t="s">
        <v>186</v>
      </c>
      <c r="B1544">
        <v>42041</v>
      </c>
      <c r="C1544">
        <v>15</v>
      </c>
      <c r="D1544">
        <v>0</v>
      </c>
      <c r="E1544" t="str">
        <f t="shared" si="24"/>
        <v/>
      </c>
    </row>
    <row r="1545" spans="1:5" hidden="1" x14ac:dyDescent="0.3">
      <c r="A1545" t="s">
        <v>186</v>
      </c>
      <c r="B1545">
        <v>42048</v>
      </c>
      <c r="C1545">
        <v>2</v>
      </c>
      <c r="D1545">
        <v>0</v>
      </c>
      <c r="E1545" t="str">
        <f t="shared" si="24"/>
        <v/>
      </c>
    </row>
    <row r="1546" spans="1:5" hidden="1" x14ac:dyDescent="0.3">
      <c r="A1546" t="s">
        <v>186</v>
      </c>
      <c r="B1546">
        <v>42055</v>
      </c>
      <c r="C1546">
        <v>5</v>
      </c>
      <c r="D1546">
        <v>0</v>
      </c>
      <c r="E1546" t="str">
        <f t="shared" si="24"/>
        <v/>
      </c>
    </row>
    <row r="1547" spans="1:5" hidden="1" x14ac:dyDescent="0.3">
      <c r="A1547" t="s">
        <v>186</v>
      </c>
      <c r="B1547">
        <v>42062</v>
      </c>
      <c r="C1547">
        <v>0</v>
      </c>
      <c r="D1547">
        <v>0</v>
      </c>
      <c r="E1547" t="str">
        <f t="shared" si="24"/>
        <v/>
      </c>
    </row>
    <row r="1548" spans="1:5" hidden="1" x14ac:dyDescent="0.3">
      <c r="A1548" t="s">
        <v>186</v>
      </c>
      <c r="B1548">
        <v>42069</v>
      </c>
      <c r="C1548">
        <v>0</v>
      </c>
      <c r="D1548">
        <v>0</v>
      </c>
      <c r="E1548" t="str">
        <f t="shared" si="24"/>
        <v/>
      </c>
    </row>
    <row r="1549" spans="1:5" hidden="1" x14ac:dyDescent="0.3">
      <c r="A1549" t="s">
        <v>186</v>
      </c>
      <c r="B1549">
        <v>42076</v>
      </c>
      <c r="C1549">
        <v>2</v>
      </c>
      <c r="D1549">
        <v>0</v>
      </c>
      <c r="E1549" t="str">
        <f t="shared" si="24"/>
        <v/>
      </c>
    </row>
    <row r="1550" spans="1:5" hidden="1" x14ac:dyDescent="0.3">
      <c r="A1550" t="s">
        <v>186</v>
      </c>
      <c r="B1550">
        <v>42083</v>
      </c>
      <c r="C1550">
        <v>1</v>
      </c>
      <c r="D1550">
        <v>0</v>
      </c>
      <c r="E1550" t="str">
        <f t="shared" si="24"/>
        <v/>
      </c>
    </row>
    <row r="1551" spans="1:5" hidden="1" x14ac:dyDescent="0.3">
      <c r="A1551" t="s">
        <v>186</v>
      </c>
      <c r="B1551">
        <v>42090</v>
      </c>
      <c r="C1551">
        <v>1</v>
      </c>
      <c r="D1551">
        <v>0</v>
      </c>
      <c r="E1551" t="str">
        <f t="shared" si="24"/>
        <v/>
      </c>
    </row>
    <row r="1552" spans="1:5" hidden="1" x14ac:dyDescent="0.3">
      <c r="A1552" t="s">
        <v>186</v>
      </c>
      <c r="B1552">
        <v>42097</v>
      </c>
      <c r="C1552">
        <v>5</v>
      </c>
      <c r="D1552">
        <v>0</v>
      </c>
      <c r="E1552" t="str">
        <f t="shared" si="24"/>
        <v/>
      </c>
    </row>
    <row r="1553" spans="1:5" hidden="1" x14ac:dyDescent="0.3">
      <c r="A1553" t="s">
        <v>186</v>
      </c>
      <c r="B1553">
        <v>42104</v>
      </c>
      <c r="C1553">
        <v>5</v>
      </c>
      <c r="D1553">
        <v>0</v>
      </c>
      <c r="E1553" t="str">
        <f t="shared" si="24"/>
        <v/>
      </c>
    </row>
    <row r="1554" spans="1:5" hidden="1" x14ac:dyDescent="0.3">
      <c r="A1554" t="s">
        <v>186</v>
      </c>
      <c r="B1554">
        <v>42111</v>
      </c>
      <c r="C1554">
        <v>2</v>
      </c>
      <c r="D1554">
        <v>0</v>
      </c>
      <c r="E1554" t="str">
        <f t="shared" si="24"/>
        <v/>
      </c>
    </row>
    <row r="1555" spans="1:5" hidden="1" x14ac:dyDescent="0.3">
      <c r="A1555" t="s">
        <v>186</v>
      </c>
      <c r="B1555">
        <v>42118</v>
      </c>
      <c r="C1555">
        <v>1</v>
      </c>
      <c r="D1555">
        <v>0</v>
      </c>
      <c r="E1555" t="str">
        <f t="shared" si="24"/>
        <v/>
      </c>
    </row>
    <row r="1556" spans="1:5" hidden="1" x14ac:dyDescent="0.3">
      <c r="A1556" t="s">
        <v>186</v>
      </c>
      <c r="B1556">
        <v>42125</v>
      </c>
      <c r="C1556">
        <v>355</v>
      </c>
      <c r="D1556">
        <v>0</v>
      </c>
      <c r="E1556" t="str">
        <f t="shared" si="24"/>
        <v/>
      </c>
    </row>
    <row r="1557" spans="1:5" hidden="1" x14ac:dyDescent="0.3">
      <c r="A1557" t="s">
        <v>186</v>
      </c>
      <c r="B1557">
        <v>42132</v>
      </c>
      <c r="C1557">
        <v>1</v>
      </c>
      <c r="D1557">
        <v>0</v>
      </c>
      <c r="E1557" t="str">
        <f t="shared" si="24"/>
        <v/>
      </c>
    </row>
    <row r="1558" spans="1:5" hidden="1" x14ac:dyDescent="0.3">
      <c r="A1558" t="s">
        <v>186</v>
      </c>
      <c r="B1558">
        <v>42139</v>
      </c>
      <c r="C1558">
        <v>3</v>
      </c>
      <c r="D1558">
        <v>0</v>
      </c>
      <c r="E1558" t="str">
        <f t="shared" si="24"/>
        <v/>
      </c>
    </row>
    <row r="1559" spans="1:5" hidden="1" x14ac:dyDescent="0.3">
      <c r="A1559" t="s">
        <v>186</v>
      </c>
      <c r="B1559">
        <v>42146</v>
      </c>
      <c r="C1559">
        <v>1</v>
      </c>
      <c r="D1559">
        <v>0</v>
      </c>
      <c r="E1559" t="str">
        <f t="shared" si="24"/>
        <v/>
      </c>
    </row>
    <row r="1560" spans="1:5" hidden="1" x14ac:dyDescent="0.3">
      <c r="A1560" t="s">
        <v>186</v>
      </c>
      <c r="B1560">
        <v>42153</v>
      </c>
      <c r="C1560">
        <v>5</v>
      </c>
      <c r="D1560">
        <v>0</v>
      </c>
      <c r="E1560" t="str">
        <f t="shared" si="24"/>
        <v/>
      </c>
    </row>
    <row r="1561" spans="1:5" hidden="1" x14ac:dyDescent="0.3">
      <c r="A1561" t="s">
        <v>186</v>
      </c>
      <c r="B1561">
        <v>42160</v>
      </c>
      <c r="C1561">
        <v>5</v>
      </c>
      <c r="D1561">
        <v>0</v>
      </c>
      <c r="E1561" t="str">
        <f t="shared" si="24"/>
        <v/>
      </c>
    </row>
    <row r="1562" spans="1:5" hidden="1" x14ac:dyDescent="0.3">
      <c r="A1562" t="s">
        <v>186</v>
      </c>
      <c r="B1562">
        <v>42167</v>
      </c>
      <c r="C1562">
        <v>1</v>
      </c>
      <c r="D1562">
        <v>0</v>
      </c>
      <c r="E1562" t="str">
        <f t="shared" si="24"/>
        <v/>
      </c>
    </row>
    <row r="1563" spans="1:5" hidden="1" x14ac:dyDescent="0.3">
      <c r="A1563" t="s">
        <v>186</v>
      </c>
      <c r="B1563">
        <v>42174</v>
      </c>
      <c r="C1563">
        <v>5</v>
      </c>
      <c r="D1563">
        <v>0</v>
      </c>
      <c r="E1563" t="str">
        <f t="shared" si="24"/>
        <v/>
      </c>
    </row>
    <row r="1564" spans="1:5" hidden="1" x14ac:dyDescent="0.3">
      <c r="A1564" t="s">
        <v>186</v>
      </c>
      <c r="B1564">
        <v>42181</v>
      </c>
      <c r="C1564">
        <v>0</v>
      </c>
      <c r="D1564">
        <v>0</v>
      </c>
      <c r="E1564" t="str">
        <f t="shared" si="24"/>
        <v/>
      </c>
    </row>
    <row r="1565" spans="1:5" hidden="1" x14ac:dyDescent="0.3">
      <c r="A1565" t="s">
        <v>187</v>
      </c>
      <c r="B1565">
        <v>42006</v>
      </c>
      <c r="C1565">
        <v>45</v>
      </c>
      <c r="D1565">
        <v>6</v>
      </c>
      <c r="E1565" t="str">
        <f t="shared" si="24"/>
        <v/>
      </c>
    </row>
    <row r="1566" spans="1:5" hidden="1" x14ac:dyDescent="0.3">
      <c r="A1566" t="s">
        <v>187</v>
      </c>
      <c r="B1566">
        <v>42013</v>
      </c>
      <c r="C1566">
        <v>72</v>
      </c>
      <c r="D1566">
        <v>2</v>
      </c>
      <c r="E1566" t="str">
        <f t="shared" si="24"/>
        <v/>
      </c>
    </row>
    <row r="1567" spans="1:5" hidden="1" x14ac:dyDescent="0.3">
      <c r="A1567" t="s">
        <v>187</v>
      </c>
      <c r="B1567">
        <v>42020</v>
      </c>
      <c r="C1567">
        <v>83</v>
      </c>
      <c r="D1567">
        <v>0</v>
      </c>
      <c r="E1567" t="str">
        <f t="shared" si="24"/>
        <v/>
      </c>
    </row>
    <row r="1568" spans="1:5" hidden="1" x14ac:dyDescent="0.3">
      <c r="A1568" t="s">
        <v>187</v>
      </c>
      <c r="B1568">
        <v>42027</v>
      </c>
      <c r="C1568">
        <v>16</v>
      </c>
      <c r="D1568">
        <v>0</v>
      </c>
      <c r="E1568" t="str">
        <f t="shared" si="24"/>
        <v/>
      </c>
    </row>
    <row r="1569" spans="1:5" hidden="1" x14ac:dyDescent="0.3">
      <c r="A1569" t="s">
        <v>187</v>
      </c>
      <c r="B1569">
        <v>42034</v>
      </c>
      <c r="C1569">
        <v>40</v>
      </c>
      <c r="D1569">
        <v>37</v>
      </c>
      <c r="E1569" t="str">
        <f t="shared" si="24"/>
        <v/>
      </c>
    </row>
    <row r="1570" spans="1:5" hidden="1" x14ac:dyDescent="0.3">
      <c r="A1570" t="s">
        <v>187</v>
      </c>
      <c r="B1570">
        <v>42041</v>
      </c>
      <c r="C1570">
        <v>120</v>
      </c>
      <c r="D1570">
        <v>2</v>
      </c>
      <c r="E1570" t="str">
        <f t="shared" si="24"/>
        <v/>
      </c>
    </row>
    <row r="1571" spans="1:5" hidden="1" x14ac:dyDescent="0.3">
      <c r="A1571" t="s">
        <v>187</v>
      </c>
      <c r="B1571">
        <v>42048</v>
      </c>
      <c r="C1571">
        <v>90</v>
      </c>
      <c r="D1571">
        <v>0</v>
      </c>
      <c r="E1571" t="str">
        <f t="shared" si="24"/>
        <v/>
      </c>
    </row>
    <row r="1572" spans="1:5" x14ac:dyDescent="0.3">
      <c r="A1572" t="s">
        <v>187</v>
      </c>
      <c r="B1572">
        <v>42055</v>
      </c>
      <c r="C1572">
        <v>13</v>
      </c>
      <c r="D1572">
        <v>4</v>
      </c>
      <c r="E1572" t="str">
        <f t="shared" si="24"/>
        <v>Keep</v>
      </c>
    </row>
    <row r="1573" spans="1:5" hidden="1" x14ac:dyDescent="0.3">
      <c r="A1573" t="s">
        <v>187</v>
      </c>
      <c r="B1573">
        <v>42062</v>
      </c>
      <c r="C1573">
        <v>8</v>
      </c>
      <c r="D1573">
        <v>0</v>
      </c>
      <c r="E1573" t="str">
        <f t="shared" si="24"/>
        <v/>
      </c>
    </row>
    <row r="1574" spans="1:5" hidden="1" x14ac:dyDescent="0.3">
      <c r="A1574" t="s">
        <v>187</v>
      </c>
      <c r="B1574">
        <v>42069</v>
      </c>
      <c r="C1574">
        <v>14</v>
      </c>
      <c r="D1574">
        <v>0</v>
      </c>
      <c r="E1574" t="str">
        <f t="shared" si="24"/>
        <v/>
      </c>
    </row>
    <row r="1575" spans="1:5" hidden="1" x14ac:dyDescent="0.3">
      <c r="A1575" t="s">
        <v>187</v>
      </c>
      <c r="B1575">
        <v>42076</v>
      </c>
      <c r="C1575">
        <v>49</v>
      </c>
      <c r="D1575">
        <v>2</v>
      </c>
      <c r="E1575" t="str">
        <f t="shared" si="24"/>
        <v/>
      </c>
    </row>
    <row r="1576" spans="1:5" x14ac:dyDescent="0.3">
      <c r="A1576" t="s">
        <v>187</v>
      </c>
      <c r="B1576">
        <v>42083</v>
      </c>
      <c r="C1576">
        <v>10</v>
      </c>
      <c r="D1576">
        <v>2</v>
      </c>
      <c r="E1576" t="str">
        <f t="shared" si="24"/>
        <v>Keep</v>
      </c>
    </row>
    <row r="1577" spans="1:5" hidden="1" x14ac:dyDescent="0.3">
      <c r="A1577" t="s">
        <v>187</v>
      </c>
      <c r="B1577">
        <v>42090</v>
      </c>
      <c r="C1577">
        <v>80</v>
      </c>
      <c r="D1577">
        <v>3</v>
      </c>
      <c r="E1577" t="str">
        <f t="shared" si="24"/>
        <v/>
      </c>
    </row>
    <row r="1578" spans="1:5" hidden="1" x14ac:dyDescent="0.3">
      <c r="A1578" t="s">
        <v>187</v>
      </c>
      <c r="B1578">
        <v>42097</v>
      </c>
      <c r="C1578">
        <v>12</v>
      </c>
      <c r="D1578">
        <v>0</v>
      </c>
      <c r="E1578" t="str">
        <f t="shared" si="24"/>
        <v/>
      </c>
    </row>
    <row r="1579" spans="1:5" hidden="1" x14ac:dyDescent="0.3">
      <c r="A1579" t="s">
        <v>187</v>
      </c>
      <c r="B1579">
        <v>42104</v>
      </c>
      <c r="C1579">
        <v>40</v>
      </c>
      <c r="D1579">
        <v>3</v>
      </c>
      <c r="E1579" t="str">
        <f t="shared" si="24"/>
        <v/>
      </c>
    </row>
    <row r="1580" spans="1:5" hidden="1" x14ac:dyDescent="0.3">
      <c r="A1580" t="s">
        <v>187</v>
      </c>
      <c r="B1580">
        <v>42111</v>
      </c>
      <c r="C1580">
        <v>0</v>
      </c>
      <c r="D1580">
        <v>0</v>
      </c>
      <c r="E1580" t="str">
        <f t="shared" si="24"/>
        <v/>
      </c>
    </row>
    <row r="1581" spans="1:5" x14ac:dyDescent="0.3">
      <c r="A1581" t="s">
        <v>187</v>
      </c>
      <c r="B1581">
        <v>42118</v>
      </c>
      <c r="C1581">
        <v>10</v>
      </c>
      <c r="D1581">
        <v>2</v>
      </c>
      <c r="E1581" t="str">
        <f t="shared" si="24"/>
        <v>Keep</v>
      </c>
    </row>
    <row r="1582" spans="1:5" x14ac:dyDescent="0.3">
      <c r="A1582" t="s">
        <v>187</v>
      </c>
      <c r="B1582">
        <v>42125</v>
      </c>
      <c r="C1582">
        <v>13</v>
      </c>
      <c r="D1582">
        <v>25</v>
      </c>
      <c r="E1582" t="str">
        <f t="shared" si="24"/>
        <v>Keep</v>
      </c>
    </row>
    <row r="1583" spans="1:5" hidden="1" x14ac:dyDescent="0.3">
      <c r="A1583" t="s">
        <v>187</v>
      </c>
      <c r="B1583">
        <v>42132</v>
      </c>
      <c r="C1583">
        <v>110</v>
      </c>
      <c r="D1583">
        <v>6</v>
      </c>
      <c r="E1583" t="str">
        <f t="shared" si="24"/>
        <v/>
      </c>
    </row>
    <row r="1584" spans="1:5" hidden="1" x14ac:dyDescent="0.3">
      <c r="A1584" t="s">
        <v>187</v>
      </c>
      <c r="B1584">
        <v>42139</v>
      </c>
      <c r="C1584">
        <v>55</v>
      </c>
      <c r="D1584">
        <v>0</v>
      </c>
      <c r="E1584" t="str">
        <f t="shared" si="24"/>
        <v/>
      </c>
    </row>
    <row r="1585" spans="1:5" hidden="1" x14ac:dyDescent="0.3">
      <c r="A1585" t="s">
        <v>187</v>
      </c>
      <c r="B1585">
        <v>42146</v>
      </c>
      <c r="C1585">
        <v>12</v>
      </c>
      <c r="D1585">
        <v>0</v>
      </c>
      <c r="E1585" t="str">
        <f t="shared" si="24"/>
        <v/>
      </c>
    </row>
    <row r="1586" spans="1:5" hidden="1" x14ac:dyDescent="0.3">
      <c r="A1586" t="s">
        <v>187</v>
      </c>
      <c r="B1586">
        <v>42153</v>
      </c>
      <c r="C1586">
        <v>68</v>
      </c>
      <c r="D1586">
        <v>0</v>
      </c>
      <c r="E1586" t="str">
        <f t="shared" si="24"/>
        <v/>
      </c>
    </row>
    <row r="1587" spans="1:5" x14ac:dyDescent="0.3">
      <c r="A1587" t="s">
        <v>187</v>
      </c>
      <c r="B1587">
        <v>42160</v>
      </c>
      <c r="C1587">
        <v>20</v>
      </c>
      <c r="D1587">
        <v>2</v>
      </c>
      <c r="E1587" t="str">
        <f t="shared" si="24"/>
        <v>Keep</v>
      </c>
    </row>
    <row r="1588" spans="1:5" hidden="1" x14ac:dyDescent="0.3">
      <c r="A1588" t="s">
        <v>187</v>
      </c>
      <c r="B1588">
        <v>42167</v>
      </c>
      <c r="C1588">
        <v>70</v>
      </c>
      <c r="D1588">
        <v>5</v>
      </c>
      <c r="E1588" t="str">
        <f t="shared" si="24"/>
        <v/>
      </c>
    </row>
    <row r="1589" spans="1:5" hidden="1" x14ac:dyDescent="0.3">
      <c r="A1589" t="s">
        <v>187</v>
      </c>
      <c r="B1589">
        <v>42174</v>
      </c>
      <c r="C1589">
        <v>70</v>
      </c>
      <c r="D1589">
        <v>0</v>
      </c>
      <c r="E1589" t="str">
        <f t="shared" si="24"/>
        <v/>
      </c>
    </row>
    <row r="1590" spans="1:5" x14ac:dyDescent="0.3">
      <c r="A1590" t="s">
        <v>187</v>
      </c>
      <c r="B1590">
        <v>42181</v>
      </c>
      <c r="C1590">
        <v>12</v>
      </c>
      <c r="D1590">
        <v>25</v>
      </c>
      <c r="E1590" t="str">
        <f t="shared" si="24"/>
        <v>Keep</v>
      </c>
    </row>
    <row r="1591" spans="1:5" hidden="1" x14ac:dyDescent="0.3">
      <c r="A1591" t="s">
        <v>188</v>
      </c>
      <c r="B1591">
        <v>42006</v>
      </c>
      <c r="C1591">
        <v>0</v>
      </c>
      <c r="D1591">
        <v>0</v>
      </c>
      <c r="E1591" t="str">
        <f t="shared" si="24"/>
        <v/>
      </c>
    </row>
    <row r="1592" spans="1:5" hidden="1" x14ac:dyDescent="0.3">
      <c r="A1592" t="s">
        <v>188</v>
      </c>
      <c r="B1592">
        <v>42013</v>
      </c>
      <c r="C1592">
        <v>0</v>
      </c>
      <c r="D1592">
        <v>0</v>
      </c>
      <c r="E1592" t="str">
        <f t="shared" si="24"/>
        <v/>
      </c>
    </row>
    <row r="1593" spans="1:5" hidden="1" x14ac:dyDescent="0.3">
      <c r="A1593" t="s">
        <v>188</v>
      </c>
      <c r="B1593">
        <v>42020</v>
      </c>
      <c r="C1593">
        <v>1</v>
      </c>
      <c r="D1593">
        <v>0</v>
      </c>
      <c r="E1593" t="str">
        <f t="shared" si="24"/>
        <v/>
      </c>
    </row>
    <row r="1594" spans="1:5" hidden="1" x14ac:dyDescent="0.3">
      <c r="A1594" t="s">
        <v>188</v>
      </c>
      <c r="B1594">
        <v>42027</v>
      </c>
      <c r="C1594">
        <v>0</v>
      </c>
      <c r="D1594">
        <v>0</v>
      </c>
      <c r="E1594" t="str">
        <f t="shared" si="24"/>
        <v/>
      </c>
    </row>
    <row r="1595" spans="1:5" hidden="1" x14ac:dyDescent="0.3">
      <c r="A1595" t="s">
        <v>188</v>
      </c>
      <c r="B1595">
        <v>42034</v>
      </c>
      <c r="C1595">
        <v>0</v>
      </c>
      <c r="D1595">
        <v>0</v>
      </c>
      <c r="E1595" t="str">
        <f t="shared" si="24"/>
        <v/>
      </c>
    </row>
    <row r="1596" spans="1:5" hidden="1" x14ac:dyDescent="0.3">
      <c r="A1596" t="s">
        <v>188</v>
      </c>
      <c r="B1596">
        <v>42041</v>
      </c>
      <c r="C1596">
        <v>0</v>
      </c>
      <c r="D1596">
        <v>0</v>
      </c>
      <c r="E1596" t="str">
        <f t="shared" si="24"/>
        <v/>
      </c>
    </row>
    <row r="1597" spans="1:5" hidden="1" x14ac:dyDescent="0.3">
      <c r="A1597" t="s">
        <v>188</v>
      </c>
      <c r="B1597">
        <v>42048</v>
      </c>
      <c r="C1597">
        <v>15</v>
      </c>
      <c r="D1597">
        <v>0</v>
      </c>
      <c r="E1597" t="str">
        <f t="shared" si="24"/>
        <v/>
      </c>
    </row>
    <row r="1598" spans="1:5" hidden="1" x14ac:dyDescent="0.3">
      <c r="A1598" t="s">
        <v>188</v>
      </c>
      <c r="B1598">
        <v>42055</v>
      </c>
      <c r="C1598">
        <v>0</v>
      </c>
      <c r="D1598">
        <v>0</v>
      </c>
      <c r="E1598" t="str">
        <f t="shared" si="24"/>
        <v/>
      </c>
    </row>
    <row r="1599" spans="1:5" hidden="1" x14ac:dyDescent="0.3">
      <c r="A1599" t="s">
        <v>188</v>
      </c>
      <c r="B1599">
        <v>42062</v>
      </c>
      <c r="C1599">
        <v>0</v>
      </c>
      <c r="D1599">
        <v>0</v>
      </c>
      <c r="E1599" t="str">
        <f t="shared" si="24"/>
        <v/>
      </c>
    </row>
    <row r="1600" spans="1:5" hidden="1" x14ac:dyDescent="0.3">
      <c r="A1600" t="s">
        <v>188</v>
      </c>
      <c r="B1600">
        <v>42069</v>
      </c>
      <c r="C1600">
        <v>0</v>
      </c>
      <c r="D1600">
        <v>0</v>
      </c>
      <c r="E1600" t="str">
        <f t="shared" si="24"/>
        <v/>
      </c>
    </row>
    <row r="1601" spans="1:5" hidden="1" x14ac:dyDescent="0.3">
      <c r="A1601" t="s">
        <v>188</v>
      </c>
      <c r="B1601">
        <v>42076</v>
      </c>
      <c r="C1601">
        <v>19</v>
      </c>
      <c r="D1601">
        <v>0</v>
      </c>
      <c r="E1601" t="str">
        <f t="shared" si="24"/>
        <v/>
      </c>
    </row>
    <row r="1602" spans="1:5" hidden="1" x14ac:dyDescent="0.3">
      <c r="A1602" t="s">
        <v>188</v>
      </c>
      <c r="B1602">
        <v>42083</v>
      </c>
      <c r="C1602">
        <v>0</v>
      </c>
      <c r="D1602">
        <v>0</v>
      </c>
      <c r="E1602" t="str">
        <f t="shared" si="24"/>
        <v/>
      </c>
    </row>
    <row r="1603" spans="1:5" hidden="1" x14ac:dyDescent="0.3">
      <c r="A1603" t="s">
        <v>188</v>
      </c>
      <c r="B1603">
        <v>42090</v>
      </c>
      <c r="C1603">
        <v>0</v>
      </c>
      <c r="D1603">
        <v>0</v>
      </c>
      <c r="E1603" t="str">
        <f t="shared" si="24"/>
        <v/>
      </c>
    </row>
    <row r="1604" spans="1:5" hidden="1" x14ac:dyDescent="0.3">
      <c r="A1604" t="s">
        <v>188</v>
      </c>
      <c r="B1604">
        <v>42097</v>
      </c>
      <c r="C1604">
        <v>0</v>
      </c>
      <c r="D1604">
        <v>0</v>
      </c>
      <c r="E1604" t="str">
        <f t="shared" si="24"/>
        <v/>
      </c>
    </row>
    <row r="1605" spans="1:5" hidden="1" x14ac:dyDescent="0.3">
      <c r="A1605" t="s">
        <v>188</v>
      </c>
      <c r="B1605">
        <v>42104</v>
      </c>
      <c r="C1605">
        <v>0</v>
      </c>
      <c r="D1605">
        <v>0</v>
      </c>
      <c r="E1605" t="str">
        <f t="shared" si="24"/>
        <v/>
      </c>
    </row>
    <row r="1606" spans="1:5" hidden="1" x14ac:dyDescent="0.3">
      <c r="A1606" t="s">
        <v>188</v>
      </c>
      <c r="B1606">
        <v>42111</v>
      </c>
      <c r="C1606">
        <v>2</v>
      </c>
      <c r="D1606">
        <v>0</v>
      </c>
      <c r="E1606" t="str">
        <f t="shared" ref="E1606:E1669" si="25">IF(AND($C1606&lt;40,$D1606&gt;0),"Keep","")</f>
        <v/>
      </c>
    </row>
    <row r="1607" spans="1:5" hidden="1" x14ac:dyDescent="0.3">
      <c r="A1607" t="s">
        <v>188</v>
      </c>
      <c r="B1607">
        <v>42118</v>
      </c>
      <c r="C1607">
        <v>75</v>
      </c>
      <c r="D1607">
        <v>0</v>
      </c>
      <c r="E1607" t="str">
        <f t="shared" si="25"/>
        <v/>
      </c>
    </row>
    <row r="1608" spans="1:5" hidden="1" x14ac:dyDescent="0.3">
      <c r="A1608" t="s">
        <v>188</v>
      </c>
      <c r="B1608">
        <v>42125</v>
      </c>
      <c r="C1608">
        <v>0</v>
      </c>
      <c r="D1608">
        <v>0</v>
      </c>
      <c r="E1608" t="str">
        <f t="shared" si="25"/>
        <v/>
      </c>
    </row>
    <row r="1609" spans="1:5" hidden="1" x14ac:dyDescent="0.3">
      <c r="A1609" t="s">
        <v>188</v>
      </c>
      <c r="B1609">
        <v>42132</v>
      </c>
      <c r="C1609">
        <v>0</v>
      </c>
      <c r="D1609">
        <v>0</v>
      </c>
      <c r="E1609" t="str">
        <f t="shared" si="25"/>
        <v/>
      </c>
    </row>
    <row r="1610" spans="1:5" hidden="1" x14ac:dyDescent="0.3">
      <c r="A1610" t="s">
        <v>188</v>
      </c>
      <c r="B1610">
        <v>42139</v>
      </c>
      <c r="C1610">
        <v>15</v>
      </c>
      <c r="D1610">
        <v>0</v>
      </c>
      <c r="E1610" t="str">
        <f t="shared" si="25"/>
        <v/>
      </c>
    </row>
    <row r="1611" spans="1:5" hidden="1" x14ac:dyDescent="0.3">
      <c r="A1611" t="s">
        <v>188</v>
      </c>
      <c r="B1611">
        <v>42146</v>
      </c>
      <c r="C1611">
        <v>0</v>
      </c>
      <c r="D1611">
        <v>0</v>
      </c>
      <c r="E1611" t="str">
        <f t="shared" si="25"/>
        <v/>
      </c>
    </row>
    <row r="1612" spans="1:5" hidden="1" x14ac:dyDescent="0.3">
      <c r="A1612" t="s">
        <v>188</v>
      </c>
      <c r="B1612">
        <v>42153</v>
      </c>
      <c r="C1612">
        <v>0</v>
      </c>
      <c r="D1612">
        <v>0</v>
      </c>
      <c r="E1612" t="str">
        <f t="shared" si="25"/>
        <v/>
      </c>
    </row>
    <row r="1613" spans="1:5" hidden="1" x14ac:dyDescent="0.3">
      <c r="A1613" t="s">
        <v>188</v>
      </c>
      <c r="B1613">
        <v>42160</v>
      </c>
      <c r="C1613">
        <v>0</v>
      </c>
      <c r="D1613">
        <v>0</v>
      </c>
      <c r="E1613" t="str">
        <f t="shared" si="25"/>
        <v/>
      </c>
    </row>
    <row r="1614" spans="1:5" hidden="1" x14ac:dyDescent="0.3">
      <c r="A1614" t="s">
        <v>188</v>
      </c>
      <c r="B1614">
        <v>42167</v>
      </c>
      <c r="C1614">
        <v>1</v>
      </c>
      <c r="D1614">
        <v>0</v>
      </c>
      <c r="E1614" t="str">
        <f t="shared" si="25"/>
        <v/>
      </c>
    </row>
    <row r="1615" spans="1:5" hidden="1" x14ac:dyDescent="0.3">
      <c r="A1615" t="s">
        <v>188</v>
      </c>
      <c r="B1615">
        <v>42174</v>
      </c>
      <c r="C1615">
        <v>0</v>
      </c>
      <c r="D1615">
        <v>0</v>
      </c>
      <c r="E1615" t="str">
        <f t="shared" si="25"/>
        <v/>
      </c>
    </row>
    <row r="1616" spans="1:5" hidden="1" x14ac:dyDescent="0.3">
      <c r="A1616" t="s">
        <v>188</v>
      </c>
      <c r="B1616">
        <v>42181</v>
      </c>
      <c r="C1616">
        <v>0</v>
      </c>
      <c r="D1616">
        <v>0</v>
      </c>
      <c r="E1616" t="str">
        <f t="shared" si="25"/>
        <v/>
      </c>
    </row>
    <row r="1617" spans="1:5" hidden="1" x14ac:dyDescent="0.3">
      <c r="A1617" t="s">
        <v>212</v>
      </c>
      <c r="B1617">
        <v>42139</v>
      </c>
      <c r="C1617">
        <v>350</v>
      </c>
      <c r="D1617">
        <v>0</v>
      </c>
      <c r="E1617" t="str">
        <f t="shared" si="25"/>
        <v/>
      </c>
    </row>
    <row r="1618" spans="1:5" hidden="1" x14ac:dyDescent="0.3">
      <c r="A1618" t="s">
        <v>212</v>
      </c>
      <c r="B1618">
        <v>42146</v>
      </c>
      <c r="C1618">
        <v>40</v>
      </c>
      <c r="D1618">
        <v>1</v>
      </c>
      <c r="E1618" t="str">
        <f t="shared" si="25"/>
        <v/>
      </c>
    </row>
    <row r="1619" spans="1:5" hidden="1" x14ac:dyDescent="0.3">
      <c r="A1619" t="s">
        <v>212</v>
      </c>
      <c r="B1619">
        <v>42153</v>
      </c>
      <c r="C1619">
        <v>32</v>
      </c>
      <c r="D1619">
        <v>0</v>
      </c>
      <c r="E1619" t="str">
        <f t="shared" si="25"/>
        <v/>
      </c>
    </row>
    <row r="1620" spans="1:5" hidden="1" x14ac:dyDescent="0.3">
      <c r="A1620" t="s">
        <v>212</v>
      </c>
      <c r="B1620">
        <v>42160</v>
      </c>
      <c r="C1620">
        <v>193</v>
      </c>
      <c r="D1620">
        <v>0</v>
      </c>
      <c r="E1620" t="str">
        <f t="shared" si="25"/>
        <v/>
      </c>
    </row>
    <row r="1621" spans="1:5" hidden="1" x14ac:dyDescent="0.3">
      <c r="A1621" t="s">
        <v>212</v>
      </c>
      <c r="B1621">
        <v>42167</v>
      </c>
      <c r="C1621">
        <v>40</v>
      </c>
      <c r="D1621">
        <v>6</v>
      </c>
      <c r="E1621" t="str">
        <f t="shared" si="25"/>
        <v/>
      </c>
    </row>
    <row r="1622" spans="1:5" hidden="1" x14ac:dyDescent="0.3">
      <c r="A1622" t="s">
        <v>212</v>
      </c>
      <c r="B1622">
        <v>42174</v>
      </c>
      <c r="C1622">
        <v>40</v>
      </c>
      <c r="D1622">
        <v>20</v>
      </c>
      <c r="E1622" t="str">
        <f t="shared" si="25"/>
        <v/>
      </c>
    </row>
    <row r="1623" spans="1:5" hidden="1" x14ac:dyDescent="0.3">
      <c r="A1623" t="s">
        <v>212</v>
      </c>
      <c r="B1623">
        <v>42181</v>
      </c>
      <c r="C1623">
        <v>40</v>
      </c>
      <c r="D1623">
        <v>1</v>
      </c>
      <c r="E1623" t="str">
        <f t="shared" si="25"/>
        <v/>
      </c>
    </row>
    <row r="1624" spans="1:5" hidden="1" x14ac:dyDescent="0.3">
      <c r="A1624" t="s">
        <v>189</v>
      </c>
      <c r="B1624">
        <v>42006</v>
      </c>
      <c r="C1624">
        <v>4</v>
      </c>
      <c r="D1624">
        <v>0</v>
      </c>
      <c r="E1624" t="str">
        <f t="shared" si="25"/>
        <v/>
      </c>
    </row>
    <row r="1625" spans="1:5" hidden="1" x14ac:dyDescent="0.3">
      <c r="A1625" t="s">
        <v>189</v>
      </c>
      <c r="B1625">
        <v>42013</v>
      </c>
      <c r="C1625">
        <v>1</v>
      </c>
      <c r="D1625">
        <v>0</v>
      </c>
      <c r="E1625" t="str">
        <f t="shared" si="25"/>
        <v/>
      </c>
    </row>
    <row r="1626" spans="1:5" hidden="1" x14ac:dyDescent="0.3">
      <c r="A1626" t="s">
        <v>189</v>
      </c>
      <c r="B1626">
        <v>42020</v>
      </c>
      <c r="C1626">
        <v>1</v>
      </c>
      <c r="D1626">
        <v>0</v>
      </c>
      <c r="E1626" t="str">
        <f t="shared" si="25"/>
        <v/>
      </c>
    </row>
    <row r="1627" spans="1:5" hidden="1" x14ac:dyDescent="0.3">
      <c r="A1627" t="s">
        <v>189</v>
      </c>
      <c r="B1627">
        <v>42027</v>
      </c>
      <c r="C1627">
        <v>1</v>
      </c>
      <c r="D1627">
        <v>0</v>
      </c>
      <c r="E1627" t="str">
        <f t="shared" si="25"/>
        <v/>
      </c>
    </row>
    <row r="1628" spans="1:5" hidden="1" x14ac:dyDescent="0.3">
      <c r="A1628" t="s">
        <v>189</v>
      </c>
      <c r="B1628">
        <v>42034</v>
      </c>
      <c r="C1628">
        <v>5</v>
      </c>
      <c r="D1628">
        <v>0</v>
      </c>
      <c r="E1628" t="str">
        <f t="shared" si="25"/>
        <v/>
      </c>
    </row>
    <row r="1629" spans="1:5" hidden="1" x14ac:dyDescent="0.3">
      <c r="A1629" t="s">
        <v>189</v>
      </c>
      <c r="B1629">
        <v>42041</v>
      </c>
      <c r="C1629">
        <v>1</v>
      </c>
      <c r="D1629">
        <v>0</v>
      </c>
      <c r="E1629" t="str">
        <f t="shared" si="25"/>
        <v/>
      </c>
    </row>
    <row r="1630" spans="1:5" hidden="1" x14ac:dyDescent="0.3">
      <c r="A1630" t="s">
        <v>189</v>
      </c>
      <c r="B1630">
        <v>42048</v>
      </c>
      <c r="C1630">
        <v>25</v>
      </c>
      <c r="D1630">
        <v>0</v>
      </c>
      <c r="E1630" t="str">
        <f t="shared" si="25"/>
        <v/>
      </c>
    </row>
    <row r="1631" spans="1:5" hidden="1" x14ac:dyDescent="0.3">
      <c r="A1631" t="s">
        <v>189</v>
      </c>
      <c r="B1631">
        <v>42055</v>
      </c>
      <c r="C1631">
        <v>1</v>
      </c>
      <c r="D1631">
        <v>0</v>
      </c>
      <c r="E1631" t="str">
        <f t="shared" si="25"/>
        <v/>
      </c>
    </row>
    <row r="1632" spans="1:5" hidden="1" x14ac:dyDescent="0.3">
      <c r="A1632" t="s">
        <v>189</v>
      </c>
      <c r="B1632">
        <v>42062</v>
      </c>
      <c r="C1632">
        <v>2</v>
      </c>
      <c r="D1632">
        <v>0</v>
      </c>
      <c r="E1632" t="str">
        <f t="shared" si="25"/>
        <v/>
      </c>
    </row>
    <row r="1633" spans="1:5" hidden="1" x14ac:dyDescent="0.3">
      <c r="A1633" t="s">
        <v>189</v>
      </c>
      <c r="B1633">
        <v>42069</v>
      </c>
      <c r="C1633">
        <v>1</v>
      </c>
      <c r="D1633">
        <v>0</v>
      </c>
      <c r="E1633" t="str">
        <f t="shared" si="25"/>
        <v/>
      </c>
    </row>
    <row r="1634" spans="1:5" hidden="1" x14ac:dyDescent="0.3">
      <c r="A1634" t="s">
        <v>189</v>
      </c>
      <c r="B1634">
        <v>42076</v>
      </c>
      <c r="C1634">
        <v>25</v>
      </c>
      <c r="D1634">
        <v>0</v>
      </c>
      <c r="E1634" t="str">
        <f t="shared" si="25"/>
        <v/>
      </c>
    </row>
    <row r="1635" spans="1:5" hidden="1" x14ac:dyDescent="0.3">
      <c r="A1635" t="s">
        <v>189</v>
      </c>
      <c r="B1635">
        <v>42083</v>
      </c>
      <c r="C1635">
        <v>40</v>
      </c>
      <c r="D1635">
        <v>0</v>
      </c>
      <c r="E1635" t="str">
        <f t="shared" si="25"/>
        <v/>
      </c>
    </row>
    <row r="1636" spans="1:5" hidden="1" x14ac:dyDescent="0.3">
      <c r="A1636" t="s">
        <v>189</v>
      </c>
      <c r="B1636">
        <v>42090</v>
      </c>
      <c r="C1636">
        <v>15</v>
      </c>
      <c r="D1636">
        <v>0</v>
      </c>
      <c r="E1636" t="str">
        <f t="shared" si="25"/>
        <v/>
      </c>
    </row>
    <row r="1637" spans="1:5" hidden="1" x14ac:dyDescent="0.3">
      <c r="A1637" t="s">
        <v>189</v>
      </c>
      <c r="B1637">
        <v>42097</v>
      </c>
      <c r="C1637">
        <v>1</v>
      </c>
      <c r="D1637">
        <v>0</v>
      </c>
      <c r="E1637" t="str">
        <f t="shared" si="25"/>
        <v/>
      </c>
    </row>
    <row r="1638" spans="1:5" hidden="1" x14ac:dyDescent="0.3">
      <c r="A1638" t="s">
        <v>189</v>
      </c>
      <c r="B1638">
        <v>42104</v>
      </c>
      <c r="C1638">
        <v>4</v>
      </c>
      <c r="D1638">
        <v>0</v>
      </c>
      <c r="E1638" t="str">
        <f t="shared" si="25"/>
        <v/>
      </c>
    </row>
    <row r="1639" spans="1:5" hidden="1" x14ac:dyDescent="0.3">
      <c r="A1639" t="s">
        <v>189</v>
      </c>
      <c r="B1639">
        <v>42111</v>
      </c>
      <c r="C1639">
        <v>2</v>
      </c>
      <c r="D1639">
        <v>0</v>
      </c>
      <c r="E1639" t="str">
        <f t="shared" si="25"/>
        <v/>
      </c>
    </row>
    <row r="1640" spans="1:5" hidden="1" x14ac:dyDescent="0.3">
      <c r="A1640" t="s">
        <v>189</v>
      </c>
      <c r="B1640">
        <v>42118</v>
      </c>
      <c r="C1640">
        <v>15</v>
      </c>
      <c r="D1640">
        <v>0</v>
      </c>
      <c r="E1640" t="str">
        <f t="shared" si="25"/>
        <v/>
      </c>
    </row>
    <row r="1641" spans="1:5" hidden="1" x14ac:dyDescent="0.3">
      <c r="A1641" t="s">
        <v>189</v>
      </c>
      <c r="B1641">
        <v>42125</v>
      </c>
      <c r="C1641">
        <v>1</v>
      </c>
      <c r="D1641">
        <v>0</v>
      </c>
      <c r="E1641" t="str">
        <f t="shared" si="25"/>
        <v/>
      </c>
    </row>
    <row r="1642" spans="1:5" hidden="1" x14ac:dyDescent="0.3">
      <c r="A1642" t="s">
        <v>189</v>
      </c>
      <c r="B1642">
        <v>42132</v>
      </c>
      <c r="C1642">
        <v>1</v>
      </c>
      <c r="D1642">
        <v>0</v>
      </c>
      <c r="E1642" t="str">
        <f t="shared" si="25"/>
        <v/>
      </c>
    </row>
    <row r="1643" spans="1:5" hidden="1" x14ac:dyDescent="0.3">
      <c r="A1643" t="s">
        <v>189</v>
      </c>
      <c r="B1643">
        <v>42139</v>
      </c>
      <c r="C1643">
        <v>55</v>
      </c>
      <c r="D1643">
        <v>0</v>
      </c>
      <c r="E1643" t="str">
        <f t="shared" si="25"/>
        <v/>
      </c>
    </row>
    <row r="1644" spans="1:5" hidden="1" x14ac:dyDescent="0.3">
      <c r="A1644" t="s">
        <v>189</v>
      </c>
      <c r="B1644">
        <v>42146</v>
      </c>
      <c r="C1644">
        <v>1</v>
      </c>
      <c r="D1644">
        <v>0</v>
      </c>
      <c r="E1644" t="str">
        <f t="shared" si="25"/>
        <v/>
      </c>
    </row>
    <row r="1645" spans="1:5" hidden="1" x14ac:dyDescent="0.3">
      <c r="A1645" t="s">
        <v>189</v>
      </c>
      <c r="B1645">
        <v>42153</v>
      </c>
      <c r="C1645">
        <v>16</v>
      </c>
      <c r="D1645">
        <v>0</v>
      </c>
      <c r="E1645" t="str">
        <f t="shared" si="25"/>
        <v/>
      </c>
    </row>
    <row r="1646" spans="1:5" hidden="1" x14ac:dyDescent="0.3">
      <c r="A1646" t="s">
        <v>189</v>
      </c>
      <c r="B1646">
        <v>42160</v>
      </c>
      <c r="C1646">
        <v>5</v>
      </c>
      <c r="D1646">
        <v>0</v>
      </c>
      <c r="E1646" t="str">
        <f t="shared" si="25"/>
        <v/>
      </c>
    </row>
    <row r="1647" spans="1:5" hidden="1" x14ac:dyDescent="0.3">
      <c r="A1647" t="s">
        <v>189</v>
      </c>
      <c r="B1647">
        <v>42167</v>
      </c>
      <c r="C1647">
        <v>25</v>
      </c>
      <c r="D1647">
        <v>0</v>
      </c>
      <c r="E1647" t="str">
        <f t="shared" si="25"/>
        <v/>
      </c>
    </row>
    <row r="1648" spans="1:5" x14ac:dyDescent="0.3">
      <c r="A1648" t="s">
        <v>189</v>
      </c>
      <c r="B1648">
        <v>42174</v>
      </c>
      <c r="C1648">
        <v>1</v>
      </c>
      <c r="D1648">
        <v>2</v>
      </c>
      <c r="E1648" t="str">
        <f t="shared" si="25"/>
        <v>Keep</v>
      </c>
    </row>
    <row r="1649" spans="1:5" x14ac:dyDescent="0.3">
      <c r="A1649" t="s">
        <v>189</v>
      </c>
      <c r="B1649">
        <v>42181</v>
      </c>
      <c r="C1649">
        <v>0</v>
      </c>
      <c r="D1649">
        <v>2</v>
      </c>
      <c r="E1649" t="str">
        <f t="shared" si="25"/>
        <v>Keep</v>
      </c>
    </row>
    <row r="1650" spans="1:5" hidden="1" x14ac:dyDescent="0.3">
      <c r="A1650" t="s">
        <v>190</v>
      </c>
      <c r="B1650">
        <v>42006</v>
      </c>
      <c r="C1650">
        <v>0</v>
      </c>
      <c r="D1650">
        <v>0</v>
      </c>
      <c r="E1650" t="str">
        <f t="shared" si="25"/>
        <v/>
      </c>
    </row>
    <row r="1651" spans="1:5" hidden="1" x14ac:dyDescent="0.3">
      <c r="A1651" t="s">
        <v>190</v>
      </c>
      <c r="B1651">
        <v>42013</v>
      </c>
      <c r="C1651">
        <v>0</v>
      </c>
      <c r="D1651">
        <v>0</v>
      </c>
      <c r="E1651" t="str">
        <f t="shared" si="25"/>
        <v/>
      </c>
    </row>
    <row r="1652" spans="1:5" hidden="1" x14ac:dyDescent="0.3">
      <c r="A1652" t="s">
        <v>190</v>
      </c>
      <c r="B1652">
        <v>42020</v>
      </c>
      <c r="C1652">
        <v>0</v>
      </c>
      <c r="D1652">
        <v>0</v>
      </c>
      <c r="E1652" t="str">
        <f t="shared" si="25"/>
        <v/>
      </c>
    </row>
    <row r="1653" spans="1:5" hidden="1" x14ac:dyDescent="0.3">
      <c r="A1653" t="s">
        <v>190</v>
      </c>
      <c r="B1653">
        <v>42055</v>
      </c>
      <c r="C1653">
        <v>8</v>
      </c>
      <c r="D1653">
        <v>0</v>
      </c>
      <c r="E1653" t="str">
        <f t="shared" si="25"/>
        <v/>
      </c>
    </row>
    <row r="1654" spans="1:5" hidden="1" x14ac:dyDescent="0.3">
      <c r="A1654" t="s">
        <v>190</v>
      </c>
      <c r="B1654">
        <v>42069</v>
      </c>
      <c r="C1654">
        <v>0</v>
      </c>
      <c r="D1654">
        <v>0</v>
      </c>
      <c r="E1654" t="str">
        <f t="shared" si="25"/>
        <v/>
      </c>
    </row>
    <row r="1655" spans="1:5" hidden="1" x14ac:dyDescent="0.3">
      <c r="A1655" t="s">
        <v>190</v>
      </c>
      <c r="B1655">
        <v>42076</v>
      </c>
      <c r="C1655">
        <v>7</v>
      </c>
      <c r="D1655">
        <v>0</v>
      </c>
      <c r="E1655" t="str">
        <f t="shared" si="25"/>
        <v/>
      </c>
    </row>
    <row r="1656" spans="1:5" hidden="1" x14ac:dyDescent="0.3">
      <c r="A1656" t="s">
        <v>190</v>
      </c>
      <c r="B1656">
        <v>42083</v>
      </c>
      <c r="C1656">
        <v>8</v>
      </c>
      <c r="D1656">
        <v>0</v>
      </c>
      <c r="E1656" t="str">
        <f t="shared" si="25"/>
        <v/>
      </c>
    </row>
    <row r="1657" spans="1:5" hidden="1" x14ac:dyDescent="0.3">
      <c r="A1657" t="s">
        <v>190</v>
      </c>
      <c r="B1657">
        <v>42111</v>
      </c>
      <c r="C1657">
        <v>2</v>
      </c>
      <c r="D1657">
        <v>0</v>
      </c>
      <c r="E1657" t="str">
        <f t="shared" si="25"/>
        <v/>
      </c>
    </row>
    <row r="1658" spans="1:5" hidden="1" x14ac:dyDescent="0.3">
      <c r="A1658" t="s">
        <v>190</v>
      </c>
      <c r="B1658">
        <v>42139</v>
      </c>
      <c r="C1658">
        <v>4</v>
      </c>
      <c r="D1658">
        <v>0</v>
      </c>
      <c r="E1658" t="str">
        <f t="shared" si="25"/>
        <v/>
      </c>
    </row>
    <row r="1659" spans="1:5" hidden="1" x14ac:dyDescent="0.3">
      <c r="A1659" t="s">
        <v>190</v>
      </c>
      <c r="B1659">
        <v>42146</v>
      </c>
      <c r="C1659">
        <v>0</v>
      </c>
      <c r="D1659">
        <v>0</v>
      </c>
      <c r="E1659" t="str">
        <f t="shared" si="25"/>
        <v/>
      </c>
    </row>
    <row r="1660" spans="1:5" hidden="1" x14ac:dyDescent="0.3">
      <c r="A1660" t="s">
        <v>190</v>
      </c>
      <c r="B1660">
        <v>42160</v>
      </c>
      <c r="C1660">
        <v>0</v>
      </c>
      <c r="D1660">
        <v>0</v>
      </c>
      <c r="E1660" t="str">
        <f t="shared" si="25"/>
        <v/>
      </c>
    </row>
    <row r="1661" spans="1:5" hidden="1" x14ac:dyDescent="0.3">
      <c r="A1661" t="s">
        <v>190</v>
      </c>
      <c r="B1661">
        <v>42167</v>
      </c>
      <c r="C1661">
        <v>3</v>
      </c>
      <c r="D1661">
        <v>0</v>
      </c>
      <c r="E1661" t="str">
        <f t="shared" si="25"/>
        <v/>
      </c>
    </row>
    <row r="1662" spans="1:5" hidden="1" x14ac:dyDescent="0.3">
      <c r="A1662" t="s">
        <v>190</v>
      </c>
      <c r="B1662">
        <v>42174</v>
      </c>
      <c r="C1662">
        <v>2</v>
      </c>
      <c r="D1662">
        <v>0</v>
      </c>
      <c r="E1662" t="str">
        <f t="shared" si="25"/>
        <v/>
      </c>
    </row>
    <row r="1663" spans="1:5" hidden="1" x14ac:dyDescent="0.3">
      <c r="A1663" t="s">
        <v>204</v>
      </c>
      <c r="B1663">
        <v>42013</v>
      </c>
      <c r="C1663">
        <v>13</v>
      </c>
      <c r="D1663">
        <v>0</v>
      </c>
      <c r="E1663" t="str">
        <f t="shared" si="25"/>
        <v/>
      </c>
    </row>
    <row r="1664" spans="1:5" hidden="1" x14ac:dyDescent="0.3">
      <c r="A1664" t="s">
        <v>204</v>
      </c>
      <c r="B1664">
        <v>42020</v>
      </c>
      <c r="C1664">
        <v>3</v>
      </c>
      <c r="D1664">
        <v>0</v>
      </c>
      <c r="E1664" t="str">
        <f t="shared" si="25"/>
        <v/>
      </c>
    </row>
    <row r="1665" spans="1:5" hidden="1" x14ac:dyDescent="0.3">
      <c r="A1665" t="s">
        <v>204</v>
      </c>
      <c r="B1665">
        <v>42027</v>
      </c>
      <c r="C1665">
        <v>105</v>
      </c>
      <c r="D1665">
        <v>0</v>
      </c>
      <c r="E1665" t="str">
        <f t="shared" si="25"/>
        <v/>
      </c>
    </row>
    <row r="1666" spans="1:5" hidden="1" x14ac:dyDescent="0.3">
      <c r="A1666" t="s">
        <v>204</v>
      </c>
      <c r="B1666">
        <v>42041</v>
      </c>
      <c r="C1666">
        <v>8</v>
      </c>
      <c r="D1666">
        <v>0</v>
      </c>
      <c r="E1666" t="str">
        <f t="shared" si="25"/>
        <v/>
      </c>
    </row>
    <row r="1667" spans="1:5" hidden="1" x14ac:dyDescent="0.3">
      <c r="A1667" t="s">
        <v>204</v>
      </c>
      <c r="B1667">
        <v>42048</v>
      </c>
      <c r="C1667">
        <v>35</v>
      </c>
      <c r="D1667">
        <v>0</v>
      </c>
      <c r="E1667" t="str">
        <f t="shared" si="25"/>
        <v/>
      </c>
    </row>
    <row r="1668" spans="1:5" hidden="1" x14ac:dyDescent="0.3">
      <c r="A1668" t="s">
        <v>204</v>
      </c>
      <c r="B1668">
        <v>42055</v>
      </c>
      <c r="C1668">
        <v>15</v>
      </c>
      <c r="D1668">
        <v>0</v>
      </c>
      <c r="E1668" t="str">
        <f t="shared" si="25"/>
        <v/>
      </c>
    </row>
    <row r="1669" spans="1:5" hidden="1" x14ac:dyDescent="0.3">
      <c r="A1669" t="s">
        <v>204</v>
      </c>
      <c r="B1669">
        <v>42062</v>
      </c>
      <c r="C1669">
        <v>1</v>
      </c>
      <c r="D1669">
        <v>0</v>
      </c>
      <c r="E1669" t="str">
        <f t="shared" si="25"/>
        <v/>
      </c>
    </row>
    <row r="1670" spans="1:5" hidden="1" x14ac:dyDescent="0.3">
      <c r="A1670" t="s">
        <v>204</v>
      </c>
      <c r="B1670">
        <v>42069</v>
      </c>
      <c r="C1670">
        <v>9</v>
      </c>
      <c r="D1670">
        <v>0</v>
      </c>
      <c r="E1670" t="str">
        <f t="shared" ref="E1670:E1733" si="26">IF(AND($C1670&lt;40,$D1670&gt;0),"Keep","")</f>
        <v/>
      </c>
    </row>
    <row r="1671" spans="1:5" hidden="1" x14ac:dyDescent="0.3">
      <c r="A1671" t="s">
        <v>204</v>
      </c>
      <c r="B1671">
        <v>42076</v>
      </c>
      <c r="C1671">
        <v>6</v>
      </c>
      <c r="D1671">
        <v>0</v>
      </c>
      <c r="E1671" t="str">
        <f t="shared" si="26"/>
        <v/>
      </c>
    </row>
    <row r="1672" spans="1:5" hidden="1" x14ac:dyDescent="0.3">
      <c r="A1672" t="s">
        <v>204</v>
      </c>
      <c r="B1672">
        <v>42083</v>
      </c>
      <c r="C1672">
        <v>400</v>
      </c>
      <c r="D1672">
        <v>0</v>
      </c>
      <c r="E1672" t="str">
        <f t="shared" si="26"/>
        <v/>
      </c>
    </row>
    <row r="1673" spans="1:5" hidden="1" x14ac:dyDescent="0.3">
      <c r="A1673" t="s">
        <v>204</v>
      </c>
      <c r="B1673">
        <v>42090</v>
      </c>
      <c r="C1673">
        <v>21</v>
      </c>
      <c r="D1673">
        <v>0</v>
      </c>
      <c r="E1673" t="str">
        <f t="shared" si="26"/>
        <v/>
      </c>
    </row>
    <row r="1674" spans="1:5" hidden="1" x14ac:dyDescent="0.3">
      <c r="A1674" t="s">
        <v>204</v>
      </c>
      <c r="B1674">
        <v>42097</v>
      </c>
      <c r="C1674">
        <v>6</v>
      </c>
      <c r="D1674">
        <v>0</v>
      </c>
      <c r="E1674" t="str">
        <f t="shared" si="26"/>
        <v/>
      </c>
    </row>
    <row r="1675" spans="1:5" hidden="1" x14ac:dyDescent="0.3">
      <c r="A1675" t="s">
        <v>204</v>
      </c>
      <c r="B1675">
        <v>42104</v>
      </c>
      <c r="C1675">
        <v>115</v>
      </c>
      <c r="D1675">
        <v>0</v>
      </c>
      <c r="E1675" t="str">
        <f t="shared" si="26"/>
        <v/>
      </c>
    </row>
    <row r="1676" spans="1:5" hidden="1" x14ac:dyDescent="0.3">
      <c r="A1676" t="s">
        <v>204</v>
      </c>
      <c r="B1676">
        <v>42111</v>
      </c>
      <c r="C1676">
        <v>1</v>
      </c>
      <c r="D1676">
        <v>0</v>
      </c>
      <c r="E1676" t="str">
        <f t="shared" si="26"/>
        <v/>
      </c>
    </row>
    <row r="1677" spans="1:5" hidden="1" x14ac:dyDescent="0.3">
      <c r="A1677" t="s">
        <v>204</v>
      </c>
      <c r="B1677">
        <v>42118</v>
      </c>
      <c r="C1677">
        <v>115</v>
      </c>
      <c r="D1677">
        <v>0</v>
      </c>
      <c r="E1677" t="str">
        <f t="shared" si="26"/>
        <v/>
      </c>
    </row>
    <row r="1678" spans="1:5" hidden="1" x14ac:dyDescent="0.3">
      <c r="A1678" t="s">
        <v>204</v>
      </c>
      <c r="B1678">
        <v>42125</v>
      </c>
      <c r="C1678">
        <v>8</v>
      </c>
      <c r="D1678">
        <v>0</v>
      </c>
      <c r="E1678" t="str">
        <f t="shared" si="26"/>
        <v/>
      </c>
    </row>
    <row r="1679" spans="1:5" hidden="1" x14ac:dyDescent="0.3">
      <c r="A1679" t="s">
        <v>204</v>
      </c>
      <c r="B1679">
        <v>42132</v>
      </c>
      <c r="C1679">
        <v>12</v>
      </c>
      <c r="D1679">
        <v>0</v>
      </c>
      <c r="E1679" t="str">
        <f t="shared" si="26"/>
        <v/>
      </c>
    </row>
    <row r="1680" spans="1:5" hidden="1" x14ac:dyDescent="0.3">
      <c r="A1680" t="s">
        <v>204</v>
      </c>
      <c r="B1680">
        <v>42139</v>
      </c>
      <c r="C1680">
        <v>12</v>
      </c>
      <c r="D1680">
        <v>0</v>
      </c>
      <c r="E1680" t="str">
        <f t="shared" si="26"/>
        <v/>
      </c>
    </row>
    <row r="1681" spans="1:5" hidden="1" x14ac:dyDescent="0.3">
      <c r="A1681" t="s">
        <v>204</v>
      </c>
      <c r="B1681">
        <v>42146</v>
      </c>
      <c r="C1681">
        <v>5</v>
      </c>
      <c r="D1681">
        <v>0</v>
      </c>
      <c r="E1681" t="str">
        <f t="shared" si="26"/>
        <v/>
      </c>
    </row>
    <row r="1682" spans="1:5" hidden="1" x14ac:dyDescent="0.3">
      <c r="A1682" t="s">
        <v>204</v>
      </c>
      <c r="B1682">
        <v>42153</v>
      </c>
      <c r="C1682">
        <v>4</v>
      </c>
      <c r="D1682">
        <v>0</v>
      </c>
      <c r="E1682" t="str">
        <f t="shared" si="26"/>
        <v/>
      </c>
    </row>
    <row r="1683" spans="1:5" hidden="1" x14ac:dyDescent="0.3">
      <c r="A1683" t="s">
        <v>204</v>
      </c>
      <c r="B1683">
        <v>42160</v>
      </c>
      <c r="C1683">
        <v>775</v>
      </c>
      <c r="D1683">
        <v>0</v>
      </c>
      <c r="E1683" t="str">
        <f t="shared" si="26"/>
        <v/>
      </c>
    </row>
    <row r="1684" spans="1:5" hidden="1" x14ac:dyDescent="0.3">
      <c r="A1684" t="s">
        <v>204</v>
      </c>
      <c r="B1684">
        <v>42167</v>
      </c>
      <c r="C1684">
        <v>14</v>
      </c>
      <c r="D1684">
        <v>0</v>
      </c>
      <c r="E1684" t="str">
        <f t="shared" si="26"/>
        <v/>
      </c>
    </row>
    <row r="1685" spans="1:5" hidden="1" x14ac:dyDescent="0.3">
      <c r="A1685" t="s">
        <v>204</v>
      </c>
      <c r="B1685">
        <v>42174</v>
      </c>
      <c r="C1685">
        <v>8</v>
      </c>
      <c r="D1685">
        <v>0</v>
      </c>
      <c r="E1685" t="str">
        <f t="shared" si="26"/>
        <v/>
      </c>
    </row>
    <row r="1686" spans="1:5" hidden="1" x14ac:dyDescent="0.3">
      <c r="A1686" t="s">
        <v>204</v>
      </c>
      <c r="B1686">
        <v>42181</v>
      </c>
      <c r="C1686">
        <v>15</v>
      </c>
      <c r="D1686">
        <v>0</v>
      </c>
      <c r="E1686" t="str">
        <f t="shared" si="26"/>
        <v/>
      </c>
    </row>
    <row r="1687" spans="1:5" hidden="1" x14ac:dyDescent="0.3">
      <c r="A1687" t="s">
        <v>210</v>
      </c>
      <c r="B1687">
        <v>42111</v>
      </c>
      <c r="C1687">
        <v>2</v>
      </c>
      <c r="D1687">
        <v>0</v>
      </c>
      <c r="E1687" t="str">
        <f t="shared" si="26"/>
        <v/>
      </c>
    </row>
    <row r="1688" spans="1:5" hidden="1" x14ac:dyDescent="0.3">
      <c r="A1688" t="s">
        <v>210</v>
      </c>
      <c r="B1688">
        <v>42160</v>
      </c>
      <c r="C1688">
        <v>0</v>
      </c>
      <c r="D1688">
        <v>0</v>
      </c>
      <c r="E1688" t="str">
        <f t="shared" si="26"/>
        <v/>
      </c>
    </row>
    <row r="1689" spans="1:5" hidden="1" x14ac:dyDescent="0.3">
      <c r="A1689" t="s">
        <v>191</v>
      </c>
      <c r="B1689">
        <v>42006</v>
      </c>
      <c r="C1689">
        <v>6</v>
      </c>
      <c r="D1689">
        <v>0</v>
      </c>
      <c r="E1689" t="str">
        <f t="shared" si="26"/>
        <v/>
      </c>
    </row>
    <row r="1690" spans="1:5" hidden="1" x14ac:dyDescent="0.3">
      <c r="A1690" t="s">
        <v>191</v>
      </c>
      <c r="B1690">
        <v>42013</v>
      </c>
      <c r="C1690">
        <v>0</v>
      </c>
      <c r="D1690">
        <v>0</v>
      </c>
      <c r="E1690" t="str">
        <f t="shared" si="26"/>
        <v/>
      </c>
    </row>
    <row r="1691" spans="1:5" hidden="1" x14ac:dyDescent="0.3">
      <c r="A1691" t="s">
        <v>191</v>
      </c>
      <c r="B1691">
        <v>42020</v>
      </c>
      <c r="C1691">
        <v>11</v>
      </c>
      <c r="D1691">
        <v>0</v>
      </c>
      <c r="E1691" t="str">
        <f t="shared" si="26"/>
        <v/>
      </c>
    </row>
    <row r="1692" spans="1:5" hidden="1" x14ac:dyDescent="0.3">
      <c r="A1692" t="s">
        <v>191</v>
      </c>
      <c r="B1692">
        <v>42027</v>
      </c>
      <c r="C1692">
        <v>10</v>
      </c>
      <c r="D1692">
        <v>0</v>
      </c>
      <c r="E1692" t="str">
        <f t="shared" si="26"/>
        <v/>
      </c>
    </row>
    <row r="1693" spans="1:5" hidden="1" x14ac:dyDescent="0.3">
      <c r="A1693" t="s">
        <v>191</v>
      </c>
      <c r="B1693">
        <v>42034</v>
      </c>
      <c r="C1693">
        <v>10</v>
      </c>
      <c r="D1693">
        <v>0</v>
      </c>
      <c r="E1693" t="str">
        <f t="shared" si="26"/>
        <v/>
      </c>
    </row>
    <row r="1694" spans="1:5" hidden="1" x14ac:dyDescent="0.3">
      <c r="A1694" t="s">
        <v>191</v>
      </c>
      <c r="B1694">
        <v>42041</v>
      </c>
      <c r="C1694">
        <v>10</v>
      </c>
      <c r="D1694">
        <v>0</v>
      </c>
      <c r="E1694" t="str">
        <f t="shared" si="26"/>
        <v/>
      </c>
    </row>
    <row r="1695" spans="1:5" hidden="1" x14ac:dyDescent="0.3">
      <c r="A1695" t="s">
        <v>191</v>
      </c>
      <c r="B1695">
        <v>42048</v>
      </c>
      <c r="C1695">
        <v>22</v>
      </c>
      <c r="D1695">
        <v>0</v>
      </c>
      <c r="E1695" t="str">
        <f t="shared" si="26"/>
        <v/>
      </c>
    </row>
    <row r="1696" spans="1:5" hidden="1" x14ac:dyDescent="0.3">
      <c r="A1696" t="s">
        <v>191</v>
      </c>
      <c r="B1696">
        <v>42055</v>
      </c>
      <c r="C1696">
        <v>15</v>
      </c>
      <c r="D1696">
        <v>0</v>
      </c>
      <c r="E1696" t="str">
        <f t="shared" si="26"/>
        <v/>
      </c>
    </row>
    <row r="1697" spans="1:5" hidden="1" x14ac:dyDescent="0.3">
      <c r="A1697" t="s">
        <v>191</v>
      </c>
      <c r="B1697">
        <v>42062</v>
      </c>
      <c r="C1697">
        <v>8</v>
      </c>
      <c r="D1697">
        <v>0</v>
      </c>
      <c r="E1697" t="str">
        <f t="shared" si="26"/>
        <v/>
      </c>
    </row>
    <row r="1698" spans="1:5" hidden="1" x14ac:dyDescent="0.3">
      <c r="A1698" t="s">
        <v>191</v>
      </c>
      <c r="B1698">
        <v>42069</v>
      </c>
      <c r="C1698">
        <v>10</v>
      </c>
      <c r="D1698">
        <v>0</v>
      </c>
      <c r="E1698" t="str">
        <f t="shared" si="26"/>
        <v/>
      </c>
    </row>
    <row r="1699" spans="1:5" hidden="1" x14ac:dyDescent="0.3">
      <c r="A1699" t="s">
        <v>191</v>
      </c>
      <c r="B1699">
        <v>42076</v>
      </c>
      <c r="C1699">
        <v>15</v>
      </c>
      <c r="D1699">
        <v>0</v>
      </c>
      <c r="E1699" t="str">
        <f t="shared" si="26"/>
        <v/>
      </c>
    </row>
    <row r="1700" spans="1:5" hidden="1" x14ac:dyDescent="0.3">
      <c r="A1700" t="s">
        <v>191</v>
      </c>
      <c r="B1700">
        <v>42083</v>
      </c>
      <c r="C1700">
        <v>10</v>
      </c>
      <c r="D1700">
        <v>0</v>
      </c>
      <c r="E1700" t="str">
        <f t="shared" si="26"/>
        <v/>
      </c>
    </row>
    <row r="1701" spans="1:5" hidden="1" x14ac:dyDescent="0.3">
      <c r="A1701" t="s">
        <v>191</v>
      </c>
      <c r="B1701">
        <v>42090</v>
      </c>
      <c r="C1701">
        <v>10</v>
      </c>
      <c r="D1701">
        <v>0</v>
      </c>
      <c r="E1701" t="str">
        <f t="shared" si="26"/>
        <v/>
      </c>
    </row>
    <row r="1702" spans="1:5" hidden="1" x14ac:dyDescent="0.3">
      <c r="A1702" t="s">
        <v>191</v>
      </c>
      <c r="B1702">
        <v>42097</v>
      </c>
      <c r="C1702">
        <v>10</v>
      </c>
      <c r="D1702">
        <v>0</v>
      </c>
      <c r="E1702" t="str">
        <f t="shared" si="26"/>
        <v/>
      </c>
    </row>
    <row r="1703" spans="1:5" hidden="1" x14ac:dyDescent="0.3">
      <c r="A1703" t="s">
        <v>191</v>
      </c>
      <c r="B1703">
        <v>42104</v>
      </c>
      <c r="C1703">
        <v>10</v>
      </c>
      <c r="D1703">
        <v>0</v>
      </c>
      <c r="E1703" t="str">
        <f t="shared" si="26"/>
        <v/>
      </c>
    </row>
    <row r="1704" spans="1:5" hidden="1" x14ac:dyDescent="0.3">
      <c r="A1704" t="s">
        <v>191</v>
      </c>
      <c r="B1704">
        <v>42111</v>
      </c>
      <c r="C1704">
        <v>26</v>
      </c>
      <c r="D1704">
        <v>0</v>
      </c>
      <c r="E1704" t="str">
        <f t="shared" si="26"/>
        <v/>
      </c>
    </row>
    <row r="1705" spans="1:5" hidden="1" x14ac:dyDescent="0.3">
      <c r="A1705" t="s">
        <v>191</v>
      </c>
      <c r="B1705">
        <v>42118</v>
      </c>
      <c r="C1705">
        <v>8</v>
      </c>
      <c r="D1705">
        <v>0</v>
      </c>
      <c r="E1705" t="str">
        <f t="shared" si="26"/>
        <v/>
      </c>
    </row>
    <row r="1706" spans="1:5" hidden="1" x14ac:dyDescent="0.3">
      <c r="A1706" t="s">
        <v>191</v>
      </c>
      <c r="B1706">
        <v>42125</v>
      </c>
      <c r="C1706">
        <v>10</v>
      </c>
      <c r="D1706">
        <v>0</v>
      </c>
      <c r="E1706" t="str">
        <f t="shared" si="26"/>
        <v/>
      </c>
    </row>
    <row r="1707" spans="1:5" hidden="1" x14ac:dyDescent="0.3">
      <c r="A1707" t="s">
        <v>191</v>
      </c>
      <c r="B1707">
        <v>42132</v>
      </c>
      <c r="C1707">
        <v>10</v>
      </c>
      <c r="D1707">
        <v>0</v>
      </c>
      <c r="E1707" t="str">
        <f t="shared" si="26"/>
        <v/>
      </c>
    </row>
    <row r="1708" spans="1:5" hidden="1" x14ac:dyDescent="0.3">
      <c r="A1708" t="s">
        <v>191</v>
      </c>
      <c r="B1708">
        <v>42139</v>
      </c>
      <c r="C1708">
        <v>13</v>
      </c>
      <c r="D1708">
        <v>0</v>
      </c>
      <c r="E1708" t="str">
        <f t="shared" si="26"/>
        <v/>
      </c>
    </row>
    <row r="1709" spans="1:5" hidden="1" x14ac:dyDescent="0.3">
      <c r="A1709" t="s">
        <v>191</v>
      </c>
      <c r="B1709">
        <v>42146</v>
      </c>
      <c r="C1709">
        <v>7</v>
      </c>
      <c r="D1709">
        <v>0</v>
      </c>
      <c r="E1709" t="str">
        <f t="shared" si="26"/>
        <v/>
      </c>
    </row>
    <row r="1710" spans="1:5" hidden="1" x14ac:dyDescent="0.3">
      <c r="A1710" t="s">
        <v>191</v>
      </c>
      <c r="B1710">
        <v>42153</v>
      </c>
      <c r="C1710">
        <v>10</v>
      </c>
      <c r="D1710">
        <v>0</v>
      </c>
      <c r="E1710" t="str">
        <f t="shared" si="26"/>
        <v/>
      </c>
    </row>
    <row r="1711" spans="1:5" hidden="1" x14ac:dyDescent="0.3">
      <c r="A1711" t="s">
        <v>191</v>
      </c>
      <c r="B1711">
        <v>42160</v>
      </c>
      <c r="C1711">
        <v>10</v>
      </c>
      <c r="D1711">
        <v>0</v>
      </c>
      <c r="E1711" t="str">
        <f t="shared" si="26"/>
        <v/>
      </c>
    </row>
    <row r="1712" spans="1:5" hidden="1" x14ac:dyDescent="0.3">
      <c r="A1712" t="s">
        <v>191</v>
      </c>
      <c r="B1712">
        <v>42167</v>
      </c>
      <c r="C1712">
        <v>11</v>
      </c>
      <c r="D1712">
        <v>0</v>
      </c>
      <c r="E1712" t="str">
        <f t="shared" si="26"/>
        <v/>
      </c>
    </row>
    <row r="1713" spans="1:5" hidden="1" x14ac:dyDescent="0.3">
      <c r="A1713" t="s">
        <v>191</v>
      </c>
      <c r="B1713">
        <v>42174</v>
      </c>
      <c r="C1713">
        <v>11</v>
      </c>
      <c r="D1713">
        <v>0</v>
      </c>
      <c r="E1713" t="str">
        <f t="shared" si="26"/>
        <v/>
      </c>
    </row>
    <row r="1714" spans="1:5" hidden="1" x14ac:dyDescent="0.3">
      <c r="A1714" t="s">
        <v>191</v>
      </c>
      <c r="B1714">
        <v>42181</v>
      </c>
      <c r="C1714">
        <v>11</v>
      </c>
      <c r="D1714">
        <v>0</v>
      </c>
      <c r="E1714" t="str">
        <f t="shared" si="26"/>
        <v/>
      </c>
    </row>
    <row r="1715" spans="1:5" hidden="1" x14ac:dyDescent="0.3">
      <c r="A1715" t="s">
        <v>192</v>
      </c>
      <c r="B1715">
        <v>42006</v>
      </c>
      <c r="C1715">
        <v>24</v>
      </c>
      <c r="D1715">
        <v>0</v>
      </c>
      <c r="E1715" t="str">
        <f t="shared" si="26"/>
        <v/>
      </c>
    </row>
    <row r="1716" spans="1:5" hidden="1" x14ac:dyDescent="0.3">
      <c r="A1716" t="s">
        <v>192</v>
      </c>
      <c r="B1716">
        <v>42013</v>
      </c>
      <c r="C1716">
        <v>0</v>
      </c>
      <c r="D1716">
        <v>0</v>
      </c>
      <c r="E1716" t="str">
        <f t="shared" si="26"/>
        <v/>
      </c>
    </row>
    <row r="1717" spans="1:5" hidden="1" x14ac:dyDescent="0.3">
      <c r="A1717" t="s">
        <v>192</v>
      </c>
      <c r="B1717">
        <v>42020</v>
      </c>
      <c r="C1717">
        <v>36</v>
      </c>
      <c r="D1717">
        <v>0</v>
      </c>
      <c r="E1717" t="str">
        <f t="shared" si="26"/>
        <v/>
      </c>
    </row>
    <row r="1718" spans="1:5" hidden="1" x14ac:dyDescent="0.3">
      <c r="A1718" t="s">
        <v>192</v>
      </c>
      <c r="B1718">
        <v>42027</v>
      </c>
      <c r="C1718">
        <v>40</v>
      </c>
      <c r="D1718">
        <v>0</v>
      </c>
      <c r="E1718" t="str">
        <f t="shared" si="26"/>
        <v/>
      </c>
    </row>
    <row r="1719" spans="1:5" hidden="1" x14ac:dyDescent="0.3">
      <c r="A1719" t="s">
        <v>192</v>
      </c>
      <c r="B1719">
        <v>42034</v>
      </c>
      <c r="C1719">
        <v>40</v>
      </c>
      <c r="D1719">
        <v>0</v>
      </c>
      <c r="E1719" t="str">
        <f t="shared" si="26"/>
        <v/>
      </c>
    </row>
    <row r="1720" spans="1:5" hidden="1" x14ac:dyDescent="0.3">
      <c r="A1720" t="s">
        <v>192</v>
      </c>
      <c r="B1720">
        <v>42041</v>
      </c>
      <c r="C1720">
        <v>40</v>
      </c>
      <c r="D1720">
        <v>0</v>
      </c>
      <c r="E1720" t="str">
        <f t="shared" si="26"/>
        <v/>
      </c>
    </row>
    <row r="1721" spans="1:5" hidden="1" x14ac:dyDescent="0.3">
      <c r="A1721" t="s">
        <v>192</v>
      </c>
      <c r="B1721">
        <v>42048</v>
      </c>
      <c r="C1721">
        <v>40</v>
      </c>
      <c r="D1721">
        <v>0</v>
      </c>
      <c r="E1721" t="str">
        <f t="shared" si="26"/>
        <v/>
      </c>
    </row>
    <row r="1722" spans="1:5" hidden="1" x14ac:dyDescent="0.3">
      <c r="A1722" t="s">
        <v>192</v>
      </c>
      <c r="B1722">
        <v>42055</v>
      </c>
      <c r="C1722">
        <v>40</v>
      </c>
      <c r="D1722">
        <v>0</v>
      </c>
      <c r="E1722" t="str">
        <f t="shared" si="26"/>
        <v/>
      </c>
    </row>
    <row r="1723" spans="1:5" hidden="1" x14ac:dyDescent="0.3">
      <c r="A1723" t="s">
        <v>192</v>
      </c>
      <c r="B1723">
        <v>42062</v>
      </c>
      <c r="C1723">
        <v>40</v>
      </c>
      <c r="D1723">
        <v>0</v>
      </c>
      <c r="E1723" t="str">
        <f t="shared" si="26"/>
        <v/>
      </c>
    </row>
    <row r="1724" spans="1:5" hidden="1" x14ac:dyDescent="0.3">
      <c r="A1724" t="s">
        <v>192</v>
      </c>
      <c r="B1724">
        <v>42069</v>
      </c>
      <c r="C1724">
        <v>40</v>
      </c>
      <c r="D1724">
        <v>0</v>
      </c>
      <c r="E1724" t="str">
        <f t="shared" si="26"/>
        <v/>
      </c>
    </row>
    <row r="1725" spans="1:5" hidden="1" x14ac:dyDescent="0.3">
      <c r="A1725" t="s">
        <v>192</v>
      </c>
      <c r="B1725">
        <v>42076</v>
      </c>
      <c r="C1725">
        <v>40</v>
      </c>
      <c r="D1725">
        <v>0</v>
      </c>
      <c r="E1725" t="str">
        <f t="shared" si="26"/>
        <v/>
      </c>
    </row>
    <row r="1726" spans="1:5" hidden="1" x14ac:dyDescent="0.3">
      <c r="A1726" t="s">
        <v>192</v>
      </c>
      <c r="B1726">
        <v>42083</v>
      </c>
      <c r="C1726">
        <v>27</v>
      </c>
      <c r="D1726">
        <v>0</v>
      </c>
      <c r="E1726" t="str">
        <f t="shared" si="26"/>
        <v/>
      </c>
    </row>
    <row r="1727" spans="1:5" hidden="1" x14ac:dyDescent="0.3">
      <c r="A1727" t="s">
        <v>192</v>
      </c>
      <c r="B1727">
        <v>42090</v>
      </c>
      <c r="C1727">
        <v>29</v>
      </c>
      <c r="D1727">
        <v>0</v>
      </c>
      <c r="E1727" t="str">
        <f t="shared" si="26"/>
        <v/>
      </c>
    </row>
    <row r="1728" spans="1:5" hidden="1" x14ac:dyDescent="0.3">
      <c r="A1728" t="s">
        <v>192</v>
      </c>
      <c r="B1728">
        <v>42097</v>
      </c>
      <c r="C1728">
        <v>435</v>
      </c>
      <c r="D1728">
        <v>0</v>
      </c>
      <c r="E1728" t="str">
        <f t="shared" si="26"/>
        <v/>
      </c>
    </row>
    <row r="1729" spans="1:5" hidden="1" x14ac:dyDescent="0.3">
      <c r="A1729" t="s">
        <v>192</v>
      </c>
      <c r="B1729">
        <v>42104</v>
      </c>
      <c r="C1729">
        <v>40</v>
      </c>
      <c r="D1729">
        <v>0</v>
      </c>
      <c r="E1729" t="str">
        <f t="shared" si="26"/>
        <v/>
      </c>
    </row>
    <row r="1730" spans="1:5" hidden="1" x14ac:dyDescent="0.3">
      <c r="A1730" t="s">
        <v>192</v>
      </c>
      <c r="B1730">
        <v>42111</v>
      </c>
      <c r="C1730">
        <v>18</v>
      </c>
      <c r="D1730">
        <v>0</v>
      </c>
      <c r="E1730" t="str">
        <f t="shared" si="26"/>
        <v/>
      </c>
    </row>
    <row r="1731" spans="1:5" hidden="1" x14ac:dyDescent="0.3">
      <c r="A1731" t="s">
        <v>192</v>
      </c>
      <c r="B1731">
        <v>42118</v>
      </c>
      <c r="C1731">
        <v>33</v>
      </c>
      <c r="D1731">
        <v>0</v>
      </c>
      <c r="E1731" t="str">
        <f t="shared" si="26"/>
        <v/>
      </c>
    </row>
    <row r="1732" spans="1:5" hidden="1" x14ac:dyDescent="0.3">
      <c r="A1732" t="s">
        <v>192</v>
      </c>
      <c r="B1732">
        <v>42125</v>
      </c>
      <c r="C1732">
        <v>345</v>
      </c>
      <c r="D1732">
        <v>0</v>
      </c>
      <c r="E1732" t="str">
        <f t="shared" si="26"/>
        <v/>
      </c>
    </row>
    <row r="1733" spans="1:5" hidden="1" x14ac:dyDescent="0.3">
      <c r="A1733" t="s">
        <v>192</v>
      </c>
      <c r="B1733">
        <v>42132</v>
      </c>
      <c r="C1733">
        <v>435</v>
      </c>
      <c r="D1733">
        <v>0</v>
      </c>
      <c r="E1733" t="str">
        <f t="shared" si="26"/>
        <v/>
      </c>
    </row>
    <row r="1734" spans="1:5" hidden="1" x14ac:dyDescent="0.3">
      <c r="A1734" t="s">
        <v>192</v>
      </c>
      <c r="B1734">
        <v>42139</v>
      </c>
      <c r="C1734">
        <v>40</v>
      </c>
      <c r="D1734">
        <v>0</v>
      </c>
      <c r="E1734" t="str">
        <f t="shared" ref="E1734:E1797" si="27">IF(AND($C1734&lt;40,$D1734&gt;0),"Keep","")</f>
        <v/>
      </c>
    </row>
    <row r="1735" spans="1:5" hidden="1" x14ac:dyDescent="0.3">
      <c r="A1735" t="s">
        <v>192</v>
      </c>
      <c r="B1735">
        <v>42146</v>
      </c>
      <c r="C1735">
        <v>425</v>
      </c>
      <c r="D1735">
        <v>0</v>
      </c>
      <c r="E1735" t="str">
        <f t="shared" si="27"/>
        <v/>
      </c>
    </row>
    <row r="1736" spans="1:5" hidden="1" x14ac:dyDescent="0.3">
      <c r="A1736" t="s">
        <v>192</v>
      </c>
      <c r="B1736">
        <v>42153</v>
      </c>
      <c r="C1736">
        <v>2725</v>
      </c>
      <c r="D1736">
        <v>0</v>
      </c>
      <c r="E1736" t="str">
        <f t="shared" si="27"/>
        <v/>
      </c>
    </row>
    <row r="1737" spans="1:5" hidden="1" x14ac:dyDescent="0.3">
      <c r="A1737" t="s">
        <v>192</v>
      </c>
      <c r="B1737">
        <v>42160</v>
      </c>
      <c r="C1737">
        <v>33</v>
      </c>
      <c r="D1737">
        <v>0</v>
      </c>
      <c r="E1737" t="str">
        <f t="shared" si="27"/>
        <v/>
      </c>
    </row>
    <row r="1738" spans="1:5" hidden="1" x14ac:dyDescent="0.3">
      <c r="A1738" t="s">
        <v>192</v>
      </c>
      <c r="B1738">
        <v>42167</v>
      </c>
      <c r="C1738">
        <v>41</v>
      </c>
      <c r="D1738">
        <v>0</v>
      </c>
      <c r="E1738" t="str">
        <f t="shared" si="27"/>
        <v/>
      </c>
    </row>
    <row r="1739" spans="1:5" hidden="1" x14ac:dyDescent="0.3">
      <c r="A1739" t="s">
        <v>192</v>
      </c>
      <c r="B1739">
        <v>42174</v>
      </c>
      <c r="C1739">
        <v>41</v>
      </c>
      <c r="D1739">
        <v>0</v>
      </c>
      <c r="E1739" t="str">
        <f t="shared" si="27"/>
        <v/>
      </c>
    </row>
    <row r="1740" spans="1:5" hidden="1" x14ac:dyDescent="0.3">
      <c r="A1740" t="s">
        <v>192</v>
      </c>
      <c r="B1740">
        <v>42181</v>
      </c>
      <c r="C1740">
        <v>40</v>
      </c>
      <c r="D1740">
        <v>0</v>
      </c>
      <c r="E1740" t="str">
        <f t="shared" si="27"/>
        <v/>
      </c>
    </row>
    <row r="1741" spans="1:5" hidden="1" x14ac:dyDescent="0.3">
      <c r="A1741" t="s">
        <v>211</v>
      </c>
      <c r="B1741">
        <v>42111</v>
      </c>
      <c r="C1741">
        <v>2</v>
      </c>
      <c r="D1741">
        <v>0</v>
      </c>
      <c r="E1741" t="str">
        <f t="shared" si="27"/>
        <v/>
      </c>
    </row>
    <row r="1742" spans="1:5" x14ac:dyDescent="0.3">
      <c r="A1742" t="s">
        <v>211</v>
      </c>
      <c r="B1742">
        <v>42118</v>
      </c>
      <c r="C1742">
        <v>4</v>
      </c>
      <c r="D1742">
        <v>4</v>
      </c>
      <c r="E1742" t="str">
        <f t="shared" si="27"/>
        <v>Keep</v>
      </c>
    </row>
    <row r="1743" spans="1:5" hidden="1" x14ac:dyDescent="0.3">
      <c r="A1743" t="s">
        <v>211</v>
      </c>
      <c r="B1743">
        <v>42139</v>
      </c>
      <c r="C1743">
        <v>0</v>
      </c>
      <c r="D1743">
        <v>0</v>
      </c>
      <c r="E1743" t="str">
        <f t="shared" si="27"/>
        <v/>
      </c>
    </row>
    <row r="1744" spans="1:5" hidden="1" x14ac:dyDescent="0.3">
      <c r="A1744" t="s">
        <v>211</v>
      </c>
      <c r="B1744">
        <v>42146</v>
      </c>
      <c r="C1744">
        <v>2</v>
      </c>
      <c r="D1744">
        <v>0</v>
      </c>
      <c r="E1744" t="str">
        <f t="shared" si="27"/>
        <v/>
      </c>
    </row>
    <row r="1745" spans="1:5" hidden="1" x14ac:dyDescent="0.3">
      <c r="A1745" t="s">
        <v>211</v>
      </c>
      <c r="B1745">
        <v>42153</v>
      </c>
      <c r="C1745">
        <v>0</v>
      </c>
      <c r="D1745">
        <v>0</v>
      </c>
      <c r="E1745" t="str">
        <f t="shared" si="27"/>
        <v/>
      </c>
    </row>
    <row r="1746" spans="1:5" hidden="1" x14ac:dyDescent="0.3">
      <c r="A1746" t="s">
        <v>211</v>
      </c>
      <c r="B1746">
        <v>42160</v>
      </c>
      <c r="C1746">
        <v>0</v>
      </c>
      <c r="D1746">
        <v>0</v>
      </c>
      <c r="E1746" t="str">
        <f t="shared" si="27"/>
        <v/>
      </c>
    </row>
    <row r="1747" spans="1:5" hidden="1" x14ac:dyDescent="0.3">
      <c r="A1747" t="s">
        <v>211</v>
      </c>
      <c r="B1747">
        <v>42167</v>
      </c>
      <c r="C1747">
        <v>0</v>
      </c>
      <c r="D1747">
        <v>0</v>
      </c>
      <c r="E1747" t="str">
        <f t="shared" si="27"/>
        <v/>
      </c>
    </row>
    <row r="1748" spans="1:5" hidden="1" x14ac:dyDescent="0.3">
      <c r="A1748" t="s">
        <v>211</v>
      </c>
      <c r="B1748">
        <v>42174</v>
      </c>
      <c r="C1748">
        <v>0</v>
      </c>
      <c r="D1748">
        <v>0</v>
      </c>
      <c r="E1748" t="str">
        <f t="shared" si="27"/>
        <v/>
      </c>
    </row>
    <row r="1749" spans="1:5" hidden="1" x14ac:dyDescent="0.3">
      <c r="A1749" t="s">
        <v>193</v>
      </c>
      <c r="B1749">
        <v>42006</v>
      </c>
      <c r="C1749">
        <v>0</v>
      </c>
      <c r="D1749">
        <v>0</v>
      </c>
      <c r="E1749" t="str">
        <f t="shared" si="27"/>
        <v/>
      </c>
    </row>
    <row r="1750" spans="1:5" hidden="1" x14ac:dyDescent="0.3">
      <c r="A1750" t="s">
        <v>193</v>
      </c>
      <c r="B1750">
        <v>42013</v>
      </c>
      <c r="C1750">
        <v>0</v>
      </c>
      <c r="D1750">
        <v>0</v>
      </c>
      <c r="E1750" t="str">
        <f t="shared" si="27"/>
        <v/>
      </c>
    </row>
    <row r="1751" spans="1:5" hidden="1" x14ac:dyDescent="0.3">
      <c r="A1751" t="s">
        <v>193</v>
      </c>
      <c r="B1751">
        <v>42020</v>
      </c>
      <c r="C1751">
        <v>2</v>
      </c>
      <c r="D1751">
        <v>0</v>
      </c>
      <c r="E1751" t="str">
        <f t="shared" si="27"/>
        <v/>
      </c>
    </row>
    <row r="1752" spans="1:5" hidden="1" x14ac:dyDescent="0.3">
      <c r="A1752" t="s">
        <v>193</v>
      </c>
      <c r="B1752">
        <v>42069</v>
      </c>
      <c r="C1752">
        <v>0</v>
      </c>
      <c r="D1752">
        <v>0</v>
      </c>
      <c r="E1752" t="str">
        <f t="shared" si="27"/>
        <v/>
      </c>
    </row>
    <row r="1753" spans="1:5" hidden="1" x14ac:dyDescent="0.3">
      <c r="A1753" t="s">
        <v>193</v>
      </c>
      <c r="B1753">
        <v>42076</v>
      </c>
      <c r="C1753">
        <v>0</v>
      </c>
      <c r="D1753">
        <v>0</v>
      </c>
      <c r="E1753" t="str">
        <f t="shared" si="27"/>
        <v/>
      </c>
    </row>
    <row r="1754" spans="1:5" hidden="1" x14ac:dyDescent="0.3">
      <c r="A1754" t="s">
        <v>193</v>
      </c>
      <c r="B1754">
        <v>42111</v>
      </c>
      <c r="C1754">
        <v>2</v>
      </c>
      <c r="D1754">
        <v>0</v>
      </c>
      <c r="E1754" t="str">
        <f t="shared" si="27"/>
        <v/>
      </c>
    </row>
    <row r="1755" spans="1:5" hidden="1" x14ac:dyDescent="0.3">
      <c r="A1755" t="s">
        <v>193</v>
      </c>
      <c r="B1755">
        <v>42125</v>
      </c>
      <c r="C1755">
        <v>0</v>
      </c>
      <c r="D1755">
        <v>0</v>
      </c>
      <c r="E1755" t="str">
        <f t="shared" si="27"/>
        <v/>
      </c>
    </row>
    <row r="1756" spans="1:5" hidden="1" x14ac:dyDescent="0.3">
      <c r="A1756" t="s">
        <v>193</v>
      </c>
      <c r="B1756">
        <v>42146</v>
      </c>
      <c r="C1756">
        <v>0</v>
      </c>
      <c r="D1756">
        <v>0</v>
      </c>
      <c r="E1756" t="str">
        <f t="shared" si="27"/>
        <v/>
      </c>
    </row>
    <row r="1757" spans="1:5" hidden="1" x14ac:dyDescent="0.3">
      <c r="A1757" t="s">
        <v>193</v>
      </c>
      <c r="B1757">
        <v>42160</v>
      </c>
      <c r="C1757">
        <v>0</v>
      </c>
      <c r="D1757">
        <v>0</v>
      </c>
      <c r="E1757" t="str">
        <f t="shared" si="27"/>
        <v/>
      </c>
    </row>
    <row r="1758" spans="1:5" hidden="1" x14ac:dyDescent="0.3">
      <c r="A1758" t="s">
        <v>194</v>
      </c>
      <c r="B1758">
        <v>42006</v>
      </c>
      <c r="C1758">
        <v>20</v>
      </c>
      <c r="D1758">
        <v>0</v>
      </c>
      <c r="E1758" t="str">
        <f t="shared" si="27"/>
        <v/>
      </c>
    </row>
    <row r="1759" spans="1:5" hidden="1" x14ac:dyDescent="0.3">
      <c r="A1759" t="s">
        <v>194</v>
      </c>
      <c r="B1759">
        <v>42013</v>
      </c>
      <c r="C1759">
        <v>19</v>
      </c>
      <c r="D1759">
        <v>0</v>
      </c>
      <c r="E1759" t="str">
        <f t="shared" si="27"/>
        <v/>
      </c>
    </row>
    <row r="1760" spans="1:5" hidden="1" x14ac:dyDescent="0.3">
      <c r="A1760" t="s">
        <v>194</v>
      </c>
      <c r="B1760">
        <v>42020</v>
      </c>
      <c r="C1760">
        <v>37</v>
      </c>
      <c r="D1760">
        <v>0</v>
      </c>
      <c r="E1760" t="str">
        <f t="shared" si="27"/>
        <v/>
      </c>
    </row>
    <row r="1761" spans="1:5" hidden="1" x14ac:dyDescent="0.3">
      <c r="A1761" t="s">
        <v>194</v>
      </c>
      <c r="B1761">
        <v>42027</v>
      </c>
      <c r="C1761">
        <v>43</v>
      </c>
      <c r="D1761">
        <v>0</v>
      </c>
      <c r="E1761" t="str">
        <f t="shared" si="27"/>
        <v/>
      </c>
    </row>
    <row r="1762" spans="1:5" hidden="1" x14ac:dyDescent="0.3">
      <c r="A1762" t="s">
        <v>194</v>
      </c>
      <c r="B1762">
        <v>42034</v>
      </c>
      <c r="C1762">
        <v>45</v>
      </c>
      <c r="D1762">
        <v>0</v>
      </c>
      <c r="E1762" t="str">
        <f t="shared" si="27"/>
        <v/>
      </c>
    </row>
    <row r="1763" spans="1:5" hidden="1" x14ac:dyDescent="0.3">
      <c r="A1763" t="s">
        <v>194</v>
      </c>
      <c r="B1763">
        <v>42041</v>
      </c>
      <c r="C1763">
        <v>41</v>
      </c>
      <c r="D1763">
        <v>0</v>
      </c>
      <c r="E1763" t="str">
        <f t="shared" si="27"/>
        <v/>
      </c>
    </row>
    <row r="1764" spans="1:5" hidden="1" x14ac:dyDescent="0.3">
      <c r="A1764" t="s">
        <v>194</v>
      </c>
      <c r="B1764">
        <v>42048</v>
      </c>
      <c r="C1764">
        <v>425</v>
      </c>
      <c r="D1764">
        <v>0</v>
      </c>
      <c r="E1764" t="str">
        <f t="shared" si="27"/>
        <v/>
      </c>
    </row>
    <row r="1765" spans="1:5" hidden="1" x14ac:dyDescent="0.3">
      <c r="A1765" t="s">
        <v>194</v>
      </c>
      <c r="B1765">
        <v>42055</v>
      </c>
      <c r="C1765">
        <v>40</v>
      </c>
      <c r="D1765">
        <v>0</v>
      </c>
      <c r="E1765" t="str">
        <f t="shared" si="27"/>
        <v/>
      </c>
    </row>
    <row r="1766" spans="1:5" hidden="1" x14ac:dyDescent="0.3">
      <c r="A1766" t="s">
        <v>194</v>
      </c>
      <c r="B1766">
        <v>42062</v>
      </c>
      <c r="C1766">
        <v>38</v>
      </c>
      <c r="D1766">
        <v>0</v>
      </c>
      <c r="E1766" t="str">
        <f t="shared" si="27"/>
        <v/>
      </c>
    </row>
    <row r="1767" spans="1:5" hidden="1" x14ac:dyDescent="0.3">
      <c r="A1767" t="s">
        <v>194</v>
      </c>
      <c r="B1767">
        <v>42066</v>
      </c>
      <c r="C1767">
        <v>0</v>
      </c>
      <c r="D1767">
        <v>0</v>
      </c>
      <c r="E1767" t="str">
        <f t="shared" si="27"/>
        <v/>
      </c>
    </row>
    <row r="1768" spans="1:5" hidden="1" x14ac:dyDescent="0.3">
      <c r="A1768" t="s">
        <v>194</v>
      </c>
      <c r="B1768">
        <v>42069</v>
      </c>
      <c r="C1768">
        <v>44</v>
      </c>
      <c r="D1768">
        <v>0</v>
      </c>
      <c r="E1768" t="str">
        <f t="shared" si="27"/>
        <v/>
      </c>
    </row>
    <row r="1769" spans="1:5" hidden="1" x14ac:dyDescent="0.3">
      <c r="A1769" t="s">
        <v>194</v>
      </c>
      <c r="B1769">
        <v>42076</v>
      </c>
      <c r="C1769">
        <v>41</v>
      </c>
      <c r="D1769">
        <v>0</v>
      </c>
      <c r="E1769" t="str">
        <f t="shared" si="27"/>
        <v/>
      </c>
    </row>
    <row r="1770" spans="1:5" hidden="1" x14ac:dyDescent="0.3">
      <c r="A1770" t="s">
        <v>194</v>
      </c>
      <c r="B1770">
        <v>42081</v>
      </c>
      <c r="C1770">
        <v>0</v>
      </c>
      <c r="D1770">
        <v>0</v>
      </c>
      <c r="E1770" t="str">
        <f t="shared" si="27"/>
        <v/>
      </c>
    </row>
    <row r="1771" spans="1:5" hidden="1" x14ac:dyDescent="0.3">
      <c r="A1771" t="s">
        <v>194</v>
      </c>
      <c r="B1771">
        <v>42083</v>
      </c>
      <c r="C1771">
        <v>41</v>
      </c>
      <c r="D1771">
        <v>0</v>
      </c>
      <c r="E1771" t="str">
        <f t="shared" si="27"/>
        <v/>
      </c>
    </row>
    <row r="1772" spans="1:5" hidden="1" x14ac:dyDescent="0.3">
      <c r="A1772" t="s">
        <v>194</v>
      </c>
      <c r="B1772">
        <v>42090</v>
      </c>
      <c r="C1772">
        <v>379</v>
      </c>
      <c r="D1772">
        <v>0</v>
      </c>
      <c r="E1772" t="str">
        <f t="shared" si="27"/>
        <v/>
      </c>
    </row>
    <row r="1773" spans="1:5" hidden="1" x14ac:dyDescent="0.3">
      <c r="A1773" t="s">
        <v>194</v>
      </c>
      <c r="B1773">
        <v>42097</v>
      </c>
      <c r="C1773">
        <v>41</v>
      </c>
      <c r="D1773">
        <v>0</v>
      </c>
      <c r="E1773" t="str">
        <f t="shared" si="27"/>
        <v/>
      </c>
    </row>
    <row r="1774" spans="1:5" hidden="1" x14ac:dyDescent="0.3">
      <c r="A1774" t="s">
        <v>194</v>
      </c>
      <c r="B1774">
        <v>42104</v>
      </c>
      <c r="C1774">
        <v>36</v>
      </c>
      <c r="D1774">
        <v>0</v>
      </c>
      <c r="E1774" t="str">
        <f t="shared" si="27"/>
        <v/>
      </c>
    </row>
    <row r="1775" spans="1:5" hidden="1" x14ac:dyDescent="0.3">
      <c r="A1775" t="s">
        <v>194</v>
      </c>
      <c r="B1775">
        <v>42111</v>
      </c>
      <c r="C1775">
        <v>40</v>
      </c>
      <c r="D1775">
        <v>0</v>
      </c>
      <c r="E1775" t="str">
        <f t="shared" si="27"/>
        <v/>
      </c>
    </row>
    <row r="1776" spans="1:5" hidden="1" x14ac:dyDescent="0.3">
      <c r="A1776" t="s">
        <v>194</v>
      </c>
      <c r="B1776">
        <v>42118</v>
      </c>
      <c r="C1776">
        <v>40</v>
      </c>
      <c r="D1776">
        <v>0</v>
      </c>
      <c r="E1776" t="str">
        <f t="shared" si="27"/>
        <v/>
      </c>
    </row>
    <row r="1777" spans="1:5" hidden="1" x14ac:dyDescent="0.3">
      <c r="A1777" t="s">
        <v>194</v>
      </c>
      <c r="B1777">
        <v>42125</v>
      </c>
      <c r="C1777">
        <v>31</v>
      </c>
      <c r="D1777">
        <v>0</v>
      </c>
      <c r="E1777" t="str">
        <f t="shared" si="27"/>
        <v/>
      </c>
    </row>
    <row r="1778" spans="1:5" hidden="1" x14ac:dyDescent="0.3">
      <c r="A1778" t="s">
        <v>194</v>
      </c>
      <c r="B1778">
        <v>42132</v>
      </c>
      <c r="C1778">
        <v>40</v>
      </c>
      <c r="D1778">
        <v>0</v>
      </c>
      <c r="E1778" t="str">
        <f t="shared" si="27"/>
        <v/>
      </c>
    </row>
    <row r="1779" spans="1:5" hidden="1" x14ac:dyDescent="0.3">
      <c r="A1779" t="s">
        <v>194</v>
      </c>
      <c r="B1779">
        <v>42137</v>
      </c>
      <c r="C1779">
        <v>0</v>
      </c>
      <c r="D1779">
        <v>0</v>
      </c>
      <c r="E1779" t="str">
        <f t="shared" si="27"/>
        <v/>
      </c>
    </row>
    <row r="1780" spans="1:5" hidden="1" x14ac:dyDescent="0.3">
      <c r="A1780" t="s">
        <v>194</v>
      </c>
      <c r="B1780">
        <v>42139</v>
      </c>
      <c r="C1780">
        <v>37</v>
      </c>
      <c r="D1780">
        <v>0</v>
      </c>
      <c r="E1780" t="str">
        <f t="shared" si="27"/>
        <v/>
      </c>
    </row>
    <row r="1781" spans="1:5" hidden="1" x14ac:dyDescent="0.3">
      <c r="A1781" t="s">
        <v>194</v>
      </c>
      <c r="B1781">
        <v>42146</v>
      </c>
      <c r="C1781">
        <v>40</v>
      </c>
      <c r="D1781">
        <v>0</v>
      </c>
      <c r="E1781" t="str">
        <f t="shared" si="27"/>
        <v/>
      </c>
    </row>
    <row r="1782" spans="1:5" hidden="1" x14ac:dyDescent="0.3">
      <c r="A1782" t="s">
        <v>194</v>
      </c>
      <c r="B1782">
        <v>42153</v>
      </c>
      <c r="C1782">
        <v>34</v>
      </c>
      <c r="D1782">
        <v>0</v>
      </c>
      <c r="E1782" t="str">
        <f t="shared" si="27"/>
        <v/>
      </c>
    </row>
    <row r="1783" spans="1:5" hidden="1" x14ac:dyDescent="0.3">
      <c r="A1783" t="s">
        <v>194</v>
      </c>
      <c r="B1783">
        <v>42160</v>
      </c>
      <c r="C1783">
        <v>32</v>
      </c>
      <c r="D1783">
        <v>0</v>
      </c>
      <c r="E1783" t="str">
        <f t="shared" si="27"/>
        <v/>
      </c>
    </row>
    <row r="1784" spans="1:5" hidden="1" x14ac:dyDescent="0.3">
      <c r="A1784" t="s">
        <v>194</v>
      </c>
      <c r="B1784">
        <v>42167</v>
      </c>
      <c r="C1784">
        <v>40</v>
      </c>
      <c r="D1784">
        <v>0</v>
      </c>
      <c r="E1784" t="str">
        <f t="shared" si="27"/>
        <v/>
      </c>
    </row>
    <row r="1785" spans="1:5" hidden="1" x14ac:dyDescent="0.3">
      <c r="A1785" t="s">
        <v>194</v>
      </c>
      <c r="B1785">
        <v>42172</v>
      </c>
      <c r="C1785">
        <v>0</v>
      </c>
      <c r="D1785">
        <v>0</v>
      </c>
      <c r="E1785" t="str">
        <f t="shared" si="27"/>
        <v/>
      </c>
    </row>
    <row r="1786" spans="1:5" hidden="1" x14ac:dyDescent="0.3">
      <c r="A1786" t="s">
        <v>194</v>
      </c>
      <c r="B1786">
        <v>42174</v>
      </c>
      <c r="C1786">
        <v>36</v>
      </c>
      <c r="D1786">
        <v>0</v>
      </c>
      <c r="E1786" t="str">
        <f t="shared" si="27"/>
        <v/>
      </c>
    </row>
    <row r="1787" spans="1:5" hidden="1" x14ac:dyDescent="0.3">
      <c r="A1787" t="s">
        <v>194</v>
      </c>
      <c r="B1787">
        <v>42181</v>
      </c>
      <c r="C1787">
        <v>31</v>
      </c>
      <c r="D1787">
        <v>0</v>
      </c>
      <c r="E1787" t="str">
        <f t="shared" si="27"/>
        <v/>
      </c>
    </row>
    <row r="1788" spans="1:5" hidden="1" x14ac:dyDescent="0.3">
      <c r="A1788" t="s">
        <v>195</v>
      </c>
      <c r="B1788">
        <v>42006</v>
      </c>
      <c r="C1788">
        <v>10</v>
      </c>
      <c r="D1788">
        <v>0</v>
      </c>
      <c r="E1788" t="str">
        <f t="shared" si="27"/>
        <v/>
      </c>
    </row>
    <row r="1789" spans="1:5" hidden="1" x14ac:dyDescent="0.3">
      <c r="A1789" t="s">
        <v>195</v>
      </c>
      <c r="B1789">
        <v>42013</v>
      </c>
      <c r="C1789">
        <v>5</v>
      </c>
      <c r="D1789">
        <v>0</v>
      </c>
      <c r="E1789" t="str">
        <f t="shared" si="27"/>
        <v/>
      </c>
    </row>
    <row r="1790" spans="1:5" hidden="1" x14ac:dyDescent="0.3">
      <c r="A1790" t="s">
        <v>195</v>
      </c>
      <c r="B1790">
        <v>42020</v>
      </c>
      <c r="C1790">
        <v>26</v>
      </c>
      <c r="D1790">
        <v>0</v>
      </c>
      <c r="E1790" t="str">
        <f t="shared" si="27"/>
        <v/>
      </c>
    </row>
    <row r="1791" spans="1:5" hidden="1" x14ac:dyDescent="0.3">
      <c r="A1791" t="s">
        <v>195</v>
      </c>
      <c r="B1791">
        <v>42027</v>
      </c>
      <c r="C1791">
        <v>58</v>
      </c>
      <c r="D1791">
        <v>0</v>
      </c>
      <c r="E1791" t="str">
        <f t="shared" si="27"/>
        <v/>
      </c>
    </row>
    <row r="1792" spans="1:5" hidden="1" x14ac:dyDescent="0.3">
      <c r="A1792" t="s">
        <v>195</v>
      </c>
      <c r="B1792">
        <v>42034</v>
      </c>
      <c r="C1792">
        <v>18</v>
      </c>
      <c r="D1792">
        <v>0</v>
      </c>
      <c r="E1792" t="str">
        <f t="shared" si="27"/>
        <v/>
      </c>
    </row>
    <row r="1793" spans="1:5" hidden="1" x14ac:dyDescent="0.3">
      <c r="A1793" t="s">
        <v>195</v>
      </c>
      <c r="B1793">
        <v>42041</v>
      </c>
      <c r="C1793">
        <v>16</v>
      </c>
      <c r="D1793">
        <v>0</v>
      </c>
      <c r="E1793" t="str">
        <f t="shared" si="27"/>
        <v/>
      </c>
    </row>
    <row r="1794" spans="1:5" hidden="1" x14ac:dyDescent="0.3">
      <c r="A1794" t="s">
        <v>195</v>
      </c>
      <c r="B1794">
        <v>42048</v>
      </c>
      <c r="C1794">
        <v>24</v>
      </c>
      <c r="D1794">
        <v>0</v>
      </c>
      <c r="E1794" t="str">
        <f t="shared" si="27"/>
        <v/>
      </c>
    </row>
    <row r="1795" spans="1:5" hidden="1" x14ac:dyDescent="0.3">
      <c r="A1795" t="s">
        <v>195</v>
      </c>
      <c r="B1795">
        <v>42055</v>
      </c>
      <c r="C1795">
        <v>26</v>
      </c>
      <c r="D1795">
        <v>0</v>
      </c>
      <c r="E1795" t="str">
        <f t="shared" si="27"/>
        <v/>
      </c>
    </row>
    <row r="1796" spans="1:5" hidden="1" x14ac:dyDescent="0.3">
      <c r="A1796" t="s">
        <v>195</v>
      </c>
      <c r="B1796">
        <v>42062</v>
      </c>
      <c r="C1796">
        <v>19</v>
      </c>
      <c r="D1796">
        <v>0</v>
      </c>
      <c r="E1796" t="str">
        <f t="shared" si="27"/>
        <v/>
      </c>
    </row>
    <row r="1797" spans="1:5" hidden="1" x14ac:dyDescent="0.3">
      <c r="A1797" t="s">
        <v>195</v>
      </c>
      <c r="B1797">
        <v>42069</v>
      </c>
      <c r="C1797">
        <v>30</v>
      </c>
      <c r="D1797">
        <v>0</v>
      </c>
      <c r="E1797" t="str">
        <f t="shared" si="27"/>
        <v/>
      </c>
    </row>
    <row r="1798" spans="1:5" hidden="1" x14ac:dyDescent="0.3">
      <c r="A1798" t="s">
        <v>195</v>
      </c>
      <c r="B1798">
        <v>42076</v>
      </c>
      <c r="C1798">
        <v>20</v>
      </c>
      <c r="D1798">
        <v>0</v>
      </c>
      <c r="E1798" t="str">
        <f t="shared" ref="E1798:E1861" si="28">IF(AND($C1798&lt;40,$D1798&gt;0),"Keep","")</f>
        <v/>
      </c>
    </row>
    <row r="1799" spans="1:5" hidden="1" x14ac:dyDescent="0.3">
      <c r="A1799" t="s">
        <v>195</v>
      </c>
      <c r="B1799">
        <v>42083</v>
      </c>
      <c r="C1799">
        <v>11</v>
      </c>
      <c r="D1799">
        <v>0</v>
      </c>
      <c r="E1799" t="str">
        <f t="shared" si="28"/>
        <v/>
      </c>
    </row>
    <row r="1800" spans="1:5" hidden="1" x14ac:dyDescent="0.3">
      <c r="A1800" t="s">
        <v>195</v>
      </c>
      <c r="B1800">
        <v>42090</v>
      </c>
      <c r="C1800">
        <v>12</v>
      </c>
      <c r="D1800">
        <v>0</v>
      </c>
      <c r="E1800" t="str">
        <f t="shared" si="28"/>
        <v/>
      </c>
    </row>
    <row r="1801" spans="1:5" hidden="1" x14ac:dyDescent="0.3">
      <c r="A1801" t="s">
        <v>195</v>
      </c>
      <c r="B1801">
        <v>42097</v>
      </c>
      <c r="C1801">
        <v>16</v>
      </c>
      <c r="D1801">
        <v>0</v>
      </c>
      <c r="E1801" t="str">
        <f t="shared" si="28"/>
        <v/>
      </c>
    </row>
    <row r="1802" spans="1:5" hidden="1" x14ac:dyDescent="0.3">
      <c r="A1802" t="s">
        <v>195</v>
      </c>
      <c r="B1802">
        <v>42104</v>
      </c>
      <c r="C1802">
        <v>18</v>
      </c>
      <c r="D1802">
        <v>0</v>
      </c>
      <c r="E1802" t="str">
        <f t="shared" si="28"/>
        <v/>
      </c>
    </row>
    <row r="1803" spans="1:5" hidden="1" x14ac:dyDescent="0.3">
      <c r="A1803" t="s">
        <v>195</v>
      </c>
      <c r="B1803">
        <v>42111</v>
      </c>
      <c r="C1803">
        <v>18</v>
      </c>
      <c r="D1803">
        <v>0</v>
      </c>
      <c r="E1803" t="str">
        <f t="shared" si="28"/>
        <v/>
      </c>
    </row>
    <row r="1804" spans="1:5" hidden="1" x14ac:dyDescent="0.3">
      <c r="A1804" t="s">
        <v>195</v>
      </c>
      <c r="B1804">
        <v>42118</v>
      </c>
      <c r="C1804">
        <v>19</v>
      </c>
      <c r="D1804">
        <v>0</v>
      </c>
      <c r="E1804" t="str">
        <f t="shared" si="28"/>
        <v/>
      </c>
    </row>
    <row r="1805" spans="1:5" hidden="1" x14ac:dyDescent="0.3">
      <c r="A1805" t="s">
        <v>195</v>
      </c>
      <c r="B1805">
        <v>42125</v>
      </c>
      <c r="C1805">
        <v>9</v>
      </c>
      <c r="D1805">
        <v>0</v>
      </c>
      <c r="E1805" t="str">
        <f t="shared" si="28"/>
        <v/>
      </c>
    </row>
    <row r="1806" spans="1:5" hidden="1" x14ac:dyDescent="0.3">
      <c r="A1806" t="s">
        <v>195</v>
      </c>
      <c r="B1806">
        <v>42132</v>
      </c>
      <c r="C1806">
        <v>13</v>
      </c>
      <c r="D1806">
        <v>0</v>
      </c>
      <c r="E1806" t="str">
        <f t="shared" si="28"/>
        <v/>
      </c>
    </row>
    <row r="1807" spans="1:5" hidden="1" x14ac:dyDescent="0.3">
      <c r="A1807" t="s">
        <v>195</v>
      </c>
      <c r="B1807">
        <v>42139</v>
      </c>
      <c r="C1807">
        <v>15</v>
      </c>
      <c r="D1807">
        <v>0</v>
      </c>
      <c r="E1807" t="str">
        <f t="shared" si="28"/>
        <v/>
      </c>
    </row>
    <row r="1808" spans="1:5" hidden="1" x14ac:dyDescent="0.3">
      <c r="A1808" t="s">
        <v>195</v>
      </c>
      <c r="B1808">
        <v>42146</v>
      </c>
      <c r="C1808">
        <v>7</v>
      </c>
      <c r="D1808">
        <v>0</v>
      </c>
      <c r="E1808" t="str">
        <f t="shared" si="28"/>
        <v/>
      </c>
    </row>
    <row r="1809" spans="1:5" hidden="1" x14ac:dyDescent="0.3">
      <c r="A1809" t="s">
        <v>195</v>
      </c>
      <c r="B1809">
        <v>42153</v>
      </c>
      <c r="C1809">
        <v>5</v>
      </c>
      <c r="D1809">
        <v>0</v>
      </c>
      <c r="E1809" t="str">
        <f t="shared" si="28"/>
        <v/>
      </c>
    </row>
    <row r="1810" spans="1:5" hidden="1" x14ac:dyDescent="0.3">
      <c r="A1810" t="s">
        <v>195</v>
      </c>
      <c r="B1810">
        <v>42160</v>
      </c>
      <c r="C1810">
        <v>14</v>
      </c>
      <c r="D1810">
        <v>0</v>
      </c>
      <c r="E1810" t="str">
        <f t="shared" si="28"/>
        <v/>
      </c>
    </row>
    <row r="1811" spans="1:5" hidden="1" x14ac:dyDescent="0.3">
      <c r="A1811" t="s">
        <v>195</v>
      </c>
      <c r="B1811">
        <v>42167</v>
      </c>
      <c r="C1811">
        <v>1</v>
      </c>
      <c r="D1811">
        <v>0</v>
      </c>
      <c r="E1811" t="str">
        <f t="shared" si="28"/>
        <v/>
      </c>
    </row>
    <row r="1812" spans="1:5" hidden="1" x14ac:dyDescent="0.3">
      <c r="A1812" t="s">
        <v>195</v>
      </c>
      <c r="B1812">
        <v>42174</v>
      </c>
      <c r="C1812">
        <v>23</v>
      </c>
      <c r="D1812">
        <v>0</v>
      </c>
      <c r="E1812" t="str">
        <f t="shared" si="28"/>
        <v/>
      </c>
    </row>
    <row r="1813" spans="1:5" hidden="1" x14ac:dyDescent="0.3">
      <c r="A1813" t="s">
        <v>195</v>
      </c>
      <c r="B1813">
        <v>42181</v>
      </c>
      <c r="C1813">
        <v>16</v>
      </c>
      <c r="D1813">
        <v>0</v>
      </c>
      <c r="E1813" t="str">
        <f t="shared" si="28"/>
        <v/>
      </c>
    </row>
    <row r="1814" spans="1:5" hidden="1" x14ac:dyDescent="0.3">
      <c r="A1814" t="s">
        <v>196</v>
      </c>
      <c r="B1814">
        <v>42006</v>
      </c>
      <c r="C1814">
        <v>0</v>
      </c>
      <c r="D1814">
        <v>0</v>
      </c>
      <c r="E1814" t="str">
        <f t="shared" si="28"/>
        <v/>
      </c>
    </row>
    <row r="1815" spans="1:5" hidden="1" x14ac:dyDescent="0.3">
      <c r="A1815" t="s">
        <v>196</v>
      </c>
      <c r="B1815">
        <v>42013</v>
      </c>
      <c r="C1815">
        <v>0</v>
      </c>
      <c r="D1815">
        <v>0</v>
      </c>
      <c r="E1815" t="str">
        <f t="shared" si="28"/>
        <v/>
      </c>
    </row>
    <row r="1816" spans="1:5" hidden="1" x14ac:dyDescent="0.3">
      <c r="A1816" t="s">
        <v>196</v>
      </c>
      <c r="B1816">
        <v>42020</v>
      </c>
      <c r="C1816">
        <v>4</v>
      </c>
      <c r="D1816">
        <v>0</v>
      </c>
      <c r="E1816" t="str">
        <f t="shared" si="28"/>
        <v/>
      </c>
    </row>
    <row r="1817" spans="1:5" hidden="1" x14ac:dyDescent="0.3">
      <c r="A1817" t="s">
        <v>196</v>
      </c>
      <c r="B1817">
        <v>42027</v>
      </c>
      <c r="C1817">
        <v>0</v>
      </c>
      <c r="D1817">
        <v>0</v>
      </c>
      <c r="E1817" t="str">
        <f t="shared" si="28"/>
        <v/>
      </c>
    </row>
    <row r="1818" spans="1:5" hidden="1" x14ac:dyDescent="0.3">
      <c r="A1818" t="s">
        <v>196</v>
      </c>
      <c r="B1818">
        <v>42034</v>
      </c>
      <c r="C1818">
        <v>0</v>
      </c>
      <c r="D1818">
        <v>0</v>
      </c>
      <c r="E1818" t="str">
        <f t="shared" si="28"/>
        <v/>
      </c>
    </row>
    <row r="1819" spans="1:5" hidden="1" x14ac:dyDescent="0.3">
      <c r="A1819" t="s">
        <v>196</v>
      </c>
      <c r="B1819">
        <v>42041</v>
      </c>
      <c r="C1819">
        <v>0</v>
      </c>
      <c r="D1819">
        <v>0</v>
      </c>
      <c r="E1819" t="str">
        <f t="shared" si="28"/>
        <v/>
      </c>
    </row>
    <row r="1820" spans="1:5" hidden="1" x14ac:dyDescent="0.3">
      <c r="A1820" t="s">
        <v>196</v>
      </c>
      <c r="B1820">
        <v>42048</v>
      </c>
      <c r="C1820">
        <v>1</v>
      </c>
      <c r="D1820">
        <v>0</v>
      </c>
      <c r="E1820" t="str">
        <f t="shared" si="28"/>
        <v/>
      </c>
    </row>
    <row r="1821" spans="1:5" hidden="1" x14ac:dyDescent="0.3">
      <c r="A1821" t="s">
        <v>196</v>
      </c>
      <c r="B1821">
        <v>42055</v>
      </c>
      <c r="C1821">
        <v>0</v>
      </c>
      <c r="D1821">
        <v>0</v>
      </c>
      <c r="E1821" t="str">
        <f t="shared" si="28"/>
        <v/>
      </c>
    </row>
    <row r="1822" spans="1:5" hidden="1" x14ac:dyDescent="0.3">
      <c r="A1822" t="s">
        <v>196</v>
      </c>
      <c r="B1822">
        <v>42062</v>
      </c>
      <c r="C1822">
        <v>0</v>
      </c>
      <c r="D1822">
        <v>0</v>
      </c>
      <c r="E1822" t="str">
        <f t="shared" si="28"/>
        <v/>
      </c>
    </row>
    <row r="1823" spans="1:5" hidden="1" x14ac:dyDescent="0.3">
      <c r="A1823" t="s">
        <v>196</v>
      </c>
      <c r="B1823">
        <v>42069</v>
      </c>
      <c r="C1823">
        <v>0</v>
      </c>
      <c r="D1823">
        <v>0</v>
      </c>
      <c r="E1823" t="str">
        <f t="shared" si="28"/>
        <v/>
      </c>
    </row>
    <row r="1824" spans="1:5" hidden="1" x14ac:dyDescent="0.3">
      <c r="A1824" t="s">
        <v>196</v>
      </c>
      <c r="B1824">
        <v>42076</v>
      </c>
      <c r="C1824">
        <v>1</v>
      </c>
      <c r="D1824">
        <v>0</v>
      </c>
      <c r="E1824" t="str">
        <f t="shared" si="28"/>
        <v/>
      </c>
    </row>
    <row r="1825" spans="1:5" hidden="1" x14ac:dyDescent="0.3">
      <c r="A1825" t="s">
        <v>196</v>
      </c>
      <c r="B1825">
        <v>42083</v>
      </c>
      <c r="C1825">
        <v>0</v>
      </c>
      <c r="D1825">
        <v>0</v>
      </c>
      <c r="E1825" t="str">
        <f t="shared" si="28"/>
        <v/>
      </c>
    </row>
    <row r="1826" spans="1:5" hidden="1" x14ac:dyDescent="0.3">
      <c r="A1826" t="s">
        <v>196</v>
      </c>
      <c r="B1826">
        <v>42090</v>
      </c>
      <c r="C1826">
        <v>0</v>
      </c>
      <c r="D1826">
        <v>0</v>
      </c>
      <c r="E1826" t="str">
        <f t="shared" si="28"/>
        <v/>
      </c>
    </row>
    <row r="1827" spans="1:5" hidden="1" x14ac:dyDescent="0.3">
      <c r="A1827" t="s">
        <v>196</v>
      </c>
      <c r="B1827">
        <v>42097</v>
      </c>
      <c r="C1827">
        <v>0</v>
      </c>
      <c r="D1827">
        <v>0</v>
      </c>
      <c r="E1827" t="str">
        <f t="shared" si="28"/>
        <v/>
      </c>
    </row>
    <row r="1828" spans="1:5" hidden="1" x14ac:dyDescent="0.3">
      <c r="A1828" t="s">
        <v>196</v>
      </c>
      <c r="B1828">
        <v>42104</v>
      </c>
      <c r="C1828">
        <v>0</v>
      </c>
      <c r="D1828">
        <v>0</v>
      </c>
      <c r="E1828" t="str">
        <f t="shared" si="28"/>
        <v/>
      </c>
    </row>
    <row r="1829" spans="1:5" hidden="1" x14ac:dyDescent="0.3">
      <c r="A1829" t="s">
        <v>196</v>
      </c>
      <c r="B1829">
        <v>42111</v>
      </c>
      <c r="C1829">
        <v>2</v>
      </c>
      <c r="D1829">
        <v>0</v>
      </c>
      <c r="E1829" t="str">
        <f t="shared" si="28"/>
        <v/>
      </c>
    </row>
    <row r="1830" spans="1:5" x14ac:dyDescent="0.3">
      <c r="A1830" t="s">
        <v>196</v>
      </c>
      <c r="B1830">
        <v>42118</v>
      </c>
      <c r="C1830">
        <v>2</v>
      </c>
      <c r="D1830">
        <v>2</v>
      </c>
      <c r="E1830" t="str">
        <f t="shared" si="28"/>
        <v>Keep</v>
      </c>
    </row>
    <row r="1831" spans="1:5" hidden="1" x14ac:dyDescent="0.3">
      <c r="A1831" t="s">
        <v>196</v>
      </c>
      <c r="B1831">
        <v>42125</v>
      </c>
      <c r="C1831">
        <v>0</v>
      </c>
      <c r="D1831">
        <v>0</v>
      </c>
      <c r="E1831" t="str">
        <f t="shared" si="28"/>
        <v/>
      </c>
    </row>
    <row r="1832" spans="1:5" hidden="1" x14ac:dyDescent="0.3">
      <c r="A1832" t="s">
        <v>196</v>
      </c>
      <c r="B1832">
        <v>42132</v>
      </c>
      <c r="C1832">
        <v>0</v>
      </c>
      <c r="D1832">
        <v>0</v>
      </c>
      <c r="E1832" t="str">
        <f t="shared" si="28"/>
        <v/>
      </c>
    </row>
    <row r="1833" spans="1:5" hidden="1" x14ac:dyDescent="0.3">
      <c r="A1833" t="s">
        <v>196</v>
      </c>
      <c r="B1833">
        <v>42139</v>
      </c>
      <c r="C1833">
        <v>1</v>
      </c>
      <c r="D1833">
        <v>0</v>
      </c>
      <c r="E1833" t="str">
        <f t="shared" si="28"/>
        <v/>
      </c>
    </row>
    <row r="1834" spans="1:5" hidden="1" x14ac:dyDescent="0.3">
      <c r="A1834" t="s">
        <v>196</v>
      </c>
      <c r="B1834">
        <v>42146</v>
      </c>
      <c r="C1834">
        <v>0</v>
      </c>
      <c r="D1834">
        <v>0</v>
      </c>
      <c r="E1834" t="str">
        <f t="shared" si="28"/>
        <v/>
      </c>
    </row>
    <row r="1835" spans="1:5" hidden="1" x14ac:dyDescent="0.3">
      <c r="A1835" t="s">
        <v>196</v>
      </c>
      <c r="B1835">
        <v>42153</v>
      </c>
      <c r="C1835">
        <v>0</v>
      </c>
      <c r="D1835">
        <v>0</v>
      </c>
      <c r="E1835" t="str">
        <f t="shared" si="28"/>
        <v/>
      </c>
    </row>
    <row r="1836" spans="1:5" hidden="1" x14ac:dyDescent="0.3">
      <c r="A1836" t="s">
        <v>196</v>
      </c>
      <c r="B1836">
        <v>42160</v>
      </c>
      <c r="C1836">
        <v>0</v>
      </c>
      <c r="D1836">
        <v>0</v>
      </c>
      <c r="E1836" t="str">
        <f t="shared" si="28"/>
        <v/>
      </c>
    </row>
    <row r="1837" spans="1:5" hidden="1" x14ac:dyDescent="0.3">
      <c r="A1837" t="s">
        <v>196</v>
      </c>
      <c r="B1837">
        <v>42167</v>
      </c>
      <c r="C1837">
        <v>0</v>
      </c>
      <c r="D1837">
        <v>0</v>
      </c>
      <c r="E1837" t="str">
        <f t="shared" si="28"/>
        <v/>
      </c>
    </row>
    <row r="1838" spans="1:5" hidden="1" x14ac:dyDescent="0.3">
      <c r="A1838" t="s">
        <v>196</v>
      </c>
      <c r="B1838">
        <v>42174</v>
      </c>
      <c r="C1838">
        <v>0</v>
      </c>
      <c r="D1838">
        <v>0</v>
      </c>
      <c r="E1838" t="str">
        <f t="shared" si="28"/>
        <v/>
      </c>
    </row>
    <row r="1839" spans="1:5" hidden="1" x14ac:dyDescent="0.3">
      <c r="A1839" t="s">
        <v>196</v>
      </c>
      <c r="B1839">
        <v>42181</v>
      </c>
      <c r="C1839">
        <v>0</v>
      </c>
      <c r="D1839">
        <v>0</v>
      </c>
      <c r="E1839" t="str">
        <f t="shared" si="28"/>
        <v/>
      </c>
    </row>
    <row r="1840" spans="1:5" hidden="1" x14ac:dyDescent="0.3">
      <c r="A1840" t="s">
        <v>197</v>
      </c>
      <c r="B1840">
        <v>42006</v>
      </c>
      <c r="C1840">
        <v>0</v>
      </c>
      <c r="D1840">
        <v>0</v>
      </c>
      <c r="E1840" t="str">
        <f t="shared" si="28"/>
        <v/>
      </c>
    </row>
    <row r="1841" spans="1:5" hidden="1" x14ac:dyDescent="0.3">
      <c r="A1841" t="s">
        <v>197</v>
      </c>
      <c r="B1841">
        <v>42013</v>
      </c>
      <c r="C1841">
        <v>0</v>
      </c>
      <c r="D1841">
        <v>0</v>
      </c>
      <c r="E1841" t="str">
        <f t="shared" si="28"/>
        <v/>
      </c>
    </row>
    <row r="1842" spans="1:5" hidden="1" x14ac:dyDescent="0.3">
      <c r="A1842" t="s">
        <v>197</v>
      </c>
      <c r="B1842">
        <v>42048</v>
      </c>
      <c r="C1842">
        <v>1</v>
      </c>
      <c r="D1842">
        <v>0</v>
      </c>
      <c r="E1842" t="str">
        <f t="shared" si="28"/>
        <v/>
      </c>
    </row>
    <row r="1843" spans="1:5" hidden="1" x14ac:dyDescent="0.3">
      <c r="A1843" t="s">
        <v>197</v>
      </c>
      <c r="B1843">
        <v>42062</v>
      </c>
      <c r="C1843">
        <v>0</v>
      </c>
      <c r="D1843">
        <v>0</v>
      </c>
      <c r="E1843" t="str">
        <f t="shared" si="28"/>
        <v/>
      </c>
    </row>
    <row r="1844" spans="1:5" hidden="1" x14ac:dyDescent="0.3">
      <c r="A1844" t="s">
        <v>197</v>
      </c>
      <c r="B1844">
        <v>42076</v>
      </c>
      <c r="C1844">
        <v>0</v>
      </c>
      <c r="D1844">
        <v>0</v>
      </c>
      <c r="E1844" t="str">
        <f t="shared" si="28"/>
        <v/>
      </c>
    </row>
    <row r="1845" spans="1:5" hidden="1" x14ac:dyDescent="0.3">
      <c r="A1845" t="s">
        <v>197</v>
      </c>
      <c r="B1845">
        <v>42083</v>
      </c>
      <c r="C1845">
        <v>0</v>
      </c>
      <c r="D1845">
        <v>0</v>
      </c>
      <c r="E1845" t="str">
        <f t="shared" si="28"/>
        <v/>
      </c>
    </row>
    <row r="1846" spans="1:5" hidden="1" x14ac:dyDescent="0.3">
      <c r="A1846" t="s">
        <v>197</v>
      </c>
      <c r="B1846">
        <v>42090</v>
      </c>
      <c r="C1846">
        <v>0</v>
      </c>
      <c r="D1846">
        <v>0</v>
      </c>
      <c r="E1846" t="str">
        <f t="shared" si="28"/>
        <v/>
      </c>
    </row>
    <row r="1847" spans="1:5" hidden="1" x14ac:dyDescent="0.3">
      <c r="A1847" t="s">
        <v>197</v>
      </c>
      <c r="B1847">
        <v>42111</v>
      </c>
      <c r="C1847">
        <v>15</v>
      </c>
      <c r="D1847">
        <v>0</v>
      </c>
      <c r="E1847" t="str">
        <f t="shared" si="28"/>
        <v/>
      </c>
    </row>
    <row r="1848" spans="1:5" hidden="1" x14ac:dyDescent="0.3">
      <c r="A1848" t="s">
        <v>197</v>
      </c>
      <c r="B1848">
        <v>42139</v>
      </c>
      <c r="C1848">
        <v>2</v>
      </c>
      <c r="D1848">
        <v>0</v>
      </c>
      <c r="E1848" t="str">
        <f t="shared" si="28"/>
        <v/>
      </c>
    </row>
    <row r="1849" spans="1:5" hidden="1" x14ac:dyDescent="0.3">
      <c r="A1849" t="s">
        <v>197</v>
      </c>
      <c r="B1849">
        <v>42153</v>
      </c>
      <c r="C1849">
        <v>0</v>
      </c>
      <c r="D1849">
        <v>0</v>
      </c>
      <c r="E1849" t="str">
        <f t="shared" si="28"/>
        <v/>
      </c>
    </row>
    <row r="1850" spans="1:5" hidden="1" x14ac:dyDescent="0.3">
      <c r="A1850" t="s">
        <v>197</v>
      </c>
      <c r="B1850">
        <v>42160</v>
      </c>
      <c r="C1850">
        <v>0</v>
      </c>
      <c r="D1850">
        <v>0</v>
      </c>
      <c r="E1850" t="str">
        <f t="shared" si="28"/>
        <v/>
      </c>
    </row>
    <row r="1851" spans="1:5" hidden="1" x14ac:dyDescent="0.3">
      <c r="A1851" t="s">
        <v>197</v>
      </c>
      <c r="B1851">
        <v>42167</v>
      </c>
      <c r="C1851">
        <v>15</v>
      </c>
      <c r="D1851">
        <v>0</v>
      </c>
      <c r="E1851" t="str">
        <f t="shared" si="28"/>
        <v/>
      </c>
    </row>
    <row r="1852" spans="1:5" hidden="1" x14ac:dyDescent="0.3">
      <c r="A1852" t="s">
        <v>197</v>
      </c>
      <c r="B1852">
        <v>42181</v>
      </c>
      <c r="C1852">
        <v>0</v>
      </c>
      <c r="D1852">
        <v>0</v>
      </c>
      <c r="E1852" t="str">
        <f t="shared" si="28"/>
        <v/>
      </c>
    </row>
    <row r="1853" spans="1:5" hidden="1" x14ac:dyDescent="0.3">
      <c r="A1853" t="s">
        <v>156</v>
      </c>
      <c r="B1853">
        <v>42006</v>
      </c>
      <c r="C1853">
        <v>70</v>
      </c>
      <c r="D1853">
        <v>0</v>
      </c>
      <c r="E1853" t="str">
        <f t="shared" si="28"/>
        <v/>
      </c>
    </row>
    <row r="1854" spans="1:5" x14ac:dyDescent="0.3">
      <c r="A1854" t="s">
        <v>156</v>
      </c>
      <c r="B1854">
        <v>42013</v>
      </c>
      <c r="C1854">
        <v>35</v>
      </c>
      <c r="D1854">
        <v>4</v>
      </c>
      <c r="E1854" t="str">
        <f t="shared" si="28"/>
        <v>Keep</v>
      </c>
    </row>
    <row r="1855" spans="1:5" x14ac:dyDescent="0.3">
      <c r="A1855" t="s">
        <v>156</v>
      </c>
      <c r="B1855">
        <v>42020</v>
      </c>
      <c r="C1855">
        <v>18</v>
      </c>
      <c r="D1855">
        <v>2</v>
      </c>
      <c r="E1855" t="str">
        <f t="shared" si="28"/>
        <v>Keep</v>
      </c>
    </row>
    <row r="1856" spans="1:5" x14ac:dyDescent="0.3">
      <c r="A1856" t="s">
        <v>156</v>
      </c>
      <c r="B1856">
        <v>42027</v>
      </c>
      <c r="C1856">
        <v>25</v>
      </c>
      <c r="D1856">
        <v>2</v>
      </c>
      <c r="E1856" t="str">
        <f t="shared" si="28"/>
        <v>Keep</v>
      </c>
    </row>
    <row r="1857" spans="1:5" x14ac:dyDescent="0.3">
      <c r="A1857" t="s">
        <v>156</v>
      </c>
      <c r="B1857">
        <v>42034</v>
      </c>
      <c r="C1857">
        <v>6</v>
      </c>
      <c r="D1857">
        <v>2</v>
      </c>
      <c r="E1857" t="str">
        <f t="shared" si="28"/>
        <v>Keep</v>
      </c>
    </row>
    <row r="1858" spans="1:5" x14ac:dyDescent="0.3">
      <c r="A1858" t="s">
        <v>156</v>
      </c>
      <c r="B1858">
        <v>42041</v>
      </c>
      <c r="C1858">
        <v>2</v>
      </c>
      <c r="D1858">
        <v>2</v>
      </c>
      <c r="E1858" t="str">
        <f t="shared" si="28"/>
        <v>Keep</v>
      </c>
    </row>
    <row r="1859" spans="1:5" hidden="1" x14ac:dyDescent="0.3">
      <c r="A1859" t="s">
        <v>156</v>
      </c>
      <c r="B1859">
        <v>42048</v>
      </c>
      <c r="C1859">
        <v>5</v>
      </c>
      <c r="D1859">
        <v>0</v>
      </c>
      <c r="E1859" t="str">
        <f t="shared" si="28"/>
        <v/>
      </c>
    </row>
    <row r="1860" spans="1:5" x14ac:dyDescent="0.3">
      <c r="A1860" t="s">
        <v>156</v>
      </c>
      <c r="B1860">
        <v>42055</v>
      </c>
      <c r="C1860">
        <v>27</v>
      </c>
      <c r="D1860">
        <v>1</v>
      </c>
      <c r="E1860" t="str">
        <f t="shared" si="28"/>
        <v>Keep</v>
      </c>
    </row>
    <row r="1861" spans="1:5" hidden="1" x14ac:dyDescent="0.3">
      <c r="A1861" t="s">
        <v>156</v>
      </c>
      <c r="B1861">
        <v>42062</v>
      </c>
      <c r="C1861">
        <v>16</v>
      </c>
      <c r="D1861">
        <v>0</v>
      </c>
      <c r="E1861" t="str">
        <f t="shared" si="28"/>
        <v/>
      </c>
    </row>
    <row r="1862" spans="1:5" x14ac:dyDescent="0.3">
      <c r="A1862" t="s">
        <v>156</v>
      </c>
      <c r="B1862">
        <v>42069</v>
      </c>
      <c r="C1862">
        <v>35</v>
      </c>
      <c r="D1862">
        <v>2</v>
      </c>
      <c r="E1862" t="str">
        <f t="shared" ref="E1862:E1925" si="29">IF(AND($C1862&lt;40,$D1862&gt;0),"Keep","")</f>
        <v>Keep</v>
      </c>
    </row>
    <row r="1863" spans="1:5" x14ac:dyDescent="0.3">
      <c r="A1863" t="s">
        <v>156</v>
      </c>
      <c r="B1863">
        <v>42076</v>
      </c>
      <c r="C1863">
        <v>5</v>
      </c>
      <c r="D1863">
        <v>2</v>
      </c>
      <c r="E1863" t="str">
        <f t="shared" si="29"/>
        <v>Keep</v>
      </c>
    </row>
    <row r="1864" spans="1:5" hidden="1" x14ac:dyDescent="0.3">
      <c r="A1864" t="s">
        <v>156</v>
      </c>
      <c r="B1864">
        <v>42083</v>
      </c>
      <c r="C1864">
        <v>5</v>
      </c>
      <c r="D1864">
        <v>0</v>
      </c>
      <c r="E1864" t="str">
        <f t="shared" si="29"/>
        <v/>
      </c>
    </row>
    <row r="1865" spans="1:5" hidden="1" x14ac:dyDescent="0.3">
      <c r="A1865" t="s">
        <v>156</v>
      </c>
      <c r="B1865">
        <v>42090</v>
      </c>
      <c r="C1865">
        <v>4</v>
      </c>
      <c r="D1865">
        <v>0</v>
      </c>
      <c r="E1865" t="str">
        <f t="shared" si="29"/>
        <v/>
      </c>
    </row>
    <row r="1866" spans="1:5" hidden="1" x14ac:dyDescent="0.3">
      <c r="A1866" t="s">
        <v>156</v>
      </c>
      <c r="B1866">
        <v>42097</v>
      </c>
      <c r="C1866">
        <v>0</v>
      </c>
      <c r="D1866">
        <v>0</v>
      </c>
      <c r="E1866" t="str">
        <f t="shared" si="29"/>
        <v/>
      </c>
    </row>
    <row r="1867" spans="1:5" hidden="1" x14ac:dyDescent="0.3">
      <c r="A1867" t="s">
        <v>156</v>
      </c>
      <c r="B1867">
        <v>42104</v>
      </c>
      <c r="C1867">
        <v>5</v>
      </c>
      <c r="D1867">
        <v>0</v>
      </c>
      <c r="E1867" t="str">
        <f t="shared" si="29"/>
        <v/>
      </c>
    </row>
    <row r="1868" spans="1:5" x14ac:dyDescent="0.3">
      <c r="A1868" t="s">
        <v>156</v>
      </c>
      <c r="B1868">
        <v>42111</v>
      </c>
      <c r="C1868">
        <v>4</v>
      </c>
      <c r="D1868">
        <v>2</v>
      </c>
      <c r="E1868" t="str">
        <f t="shared" si="29"/>
        <v>Keep</v>
      </c>
    </row>
    <row r="1869" spans="1:5" hidden="1" x14ac:dyDescent="0.3">
      <c r="A1869" t="s">
        <v>156</v>
      </c>
      <c r="B1869">
        <v>42118</v>
      </c>
      <c r="C1869">
        <v>45</v>
      </c>
      <c r="D1869">
        <v>2</v>
      </c>
      <c r="E1869" t="str">
        <f t="shared" si="29"/>
        <v/>
      </c>
    </row>
    <row r="1870" spans="1:5" hidden="1" x14ac:dyDescent="0.3">
      <c r="A1870" t="s">
        <v>156</v>
      </c>
      <c r="B1870">
        <v>42125</v>
      </c>
      <c r="C1870">
        <v>7</v>
      </c>
      <c r="D1870">
        <v>0</v>
      </c>
      <c r="E1870" t="str">
        <f t="shared" si="29"/>
        <v/>
      </c>
    </row>
    <row r="1871" spans="1:5" hidden="1" x14ac:dyDescent="0.3">
      <c r="A1871" t="s">
        <v>156</v>
      </c>
      <c r="B1871">
        <v>42132</v>
      </c>
      <c r="C1871">
        <v>89</v>
      </c>
      <c r="D1871">
        <v>0</v>
      </c>
      <c r="E1871" t="str">
        <f t="shared" si="29"/>
        <v/>
      </c>
    </row>
    <row r="1872" spans="1:5" x14ac:dyDescent="0.3">
      <c r="A1872" t="s">
        <v>156</v>
      </c>
      <c r="B1872">
        <v>42139</v>
      </c>
      <c r="C1872">
        <v>8</v>
      </c>
      <c r="D1872">
        <v>15</v>
      </c>
      <c r="E1872" t="str">
        <f t="shared" si="29"/>
        <v>Keep</v>
      </c>
    </row>
    <row r="1873" spans="1:5" x14ac:dyDescent="0.3">
      <c r="A1873" t="s">
        <v>156</v>
      </c>
      <c r="B1873">
        <v>42146</v>
      </c>
      <c r="C1873">
        <v>35</v>
      </c>
      <c r="D1873">
        <v>3</v>
      </c>
      <c r="E1873" t="str">
        <f t="shared" si="29"/>
        <v>Keep</v>
      </c>
    </row>
    <row r="1874" spans="1:5" hidden="1" x14ac:dyDescent="0.3">
      <c r="A1874" t="s">
        <v>156</v>
      </c>
      <c r="B1874">
        <v>42153</v>
      </c>
      <c r="C1874">
        <v>40</v>
      </c>
      <c r="D1874">
        <v>2</v>
      </c>
      <c r="E1874" t="str">
        <f t="shared" si="29"/>
        <v/>
      </c>
    </row>
    <row r="1875" spans="1:5" hidden="1" x14ac:dyDescent="0.3">
      <c r="A1875" t="s">
        <v>156</v>
      </c>
      <c r="B1875">
        <v>42160</v>
      </c>
      <c r="C1875">
        <v>4</v>
      </c>
      <c r="D1875">
        <v>0</v>
      </c>
      <c r="E1875" t="str">
        <f t="shared" si="29"/>
        <v/>
      </c>
    </row>
    <row r="1876" spans="1:5" hidden="1" x14ac:dyDescent="0.3">
      <c r="A1876" t="s">
        <v>156</v>
      </c>
      <c r="B1876">
        <v>42167</v>
      </c>
      <c r="C1876">
        <v>20</v>
      </c>
      <c r="D1876">
        <v>0</v>
      </c>
      <c r="E1876" t="str">
        <f t="shared" si="29"/>
        <v/>
      </c>
    </row>
    <row r="1877" spans="1:5" x14ac:dyDescent="0.3">
      <c r="A1877" t="s">
        <v>156</v>
      </c>
      <c r="B1877">
        <v>42174</v>
      </c>
      <c r="C1877">
        <v>6</v>
      </c>
      <c r="D1877">
        <v>5</v>
      </c>
      <c r="E1877" t="str">
        <f t="shared" si="29"/>
        <v>Keep</v>
      </c>
    </row>
    <row r="1878" spans="1:5" x14ac:dyDescent="0.3">
      <c r="A1878" t="s">
        <v>156</v>
      </c>
      <c r="B1878">
        <v>42181</v>
      </c>
      <c r="C1878">
        <v>11</v>
      </c>
      <c r="D1878">
        <v>25</v>
      </c>
      <c r="E1878" t="str">
        <f t="shared" si="29"/>
        <v>Keep</v>
      </c>
    </row>
    <row r="1879" spans="1:5" hidden="1" x14ac:dyDescent="0.3">
      <c r="A1879" t="s">
        <v>198</v>
      </c>
      <c r="B1879">
        <v>42006</v>
      </c>
      <c r="C1879">
        <v>22</v>
      </c>
      <c r="D1879">
        <v>0</v>
      </c>
      <c r="E1879" t="str">
        <f t="shared" si="29"/>
        <v/>
      </c>
    </row>
    <row r="1880" spans="1:5" hidden="1" x14ac:dyDescent="0.3">
      <c r="A1880" t="s">
        <v>198</v>
      </c>
      <c r="B1880">
        <v>42013</v>
      </c>
      <c r="C1880">
        <v>24</v>
      </c>
      <c r="D1880">
        <v>0</v>
      </c>
      <c r="E1880" t="str">
        <f t="shared" si="29"/>
        <v/>
      </c>
    </row>
    <row r="1881" spans="1:5" hidden="1" x14ac:dyDescent="0.3">
      <c r="A1881" t="s">
        <v>198</v>
      </c>
      <c r="B1881">
        <v>42020</v>
      </c>
      <c r="C1881">
        <v>270</v>
      </c>
      <c r="D1881">
        <v>0</v>
      </c>
      <c r="E1881" t="str">
        <f t="shared" si="29"/>
        <v/>
      </c>
    </row>
    <row r="1882" spans="1:5" hidden="1" x14ac:dyDescent="0.3">
      <c r="A1882" t="s">
        <v>198</v>
      </c>
      <c r="B1882">
        <v>42027</v>
      </c>
      <c r="C1882">
        <v>40</v>
      </c>
      <c r="D1882">
        <v>2</v>
      </c>
      <c r="E1882" t="str">
        <f t="shared" si="29"/>
        <v/>
      </c>
    </row>
    <row r="1883" spans="1:5" hidden="1" x14ac:dyDescent="0.3">
      <c r="A1883" t="s">
        <v>198</v>
      </c>
      <c r="B1883">
        <v>42034</v>
      </c>
      <c r="C1883">
        <v>40</v>
      </c>
      <c r="D1883">
        <v>2</v>
      </c>
      <c r="E1883" t="str">
        <f t="shared" si="29"/>
        <v/>
      </c>
    </row>
    <row r="1884" spans="1:5" hidden="1" x14ac:dyDescent="0.3">
      <c r="A1884" t="s">
        <v>198</v>
      </c>
      <c r="B1884">
        <v>42041</v>
      </c>
      <c r="C1884">
        <v>24</v>
      </c>
      <c r="D1884">
        <v>0</v>
      </c>
      <c r="E1884" t="str">
        <f t="shared" si="29"/>
        <v/>
      </c>
    </row>
    <row r="1885" spans="1:5" hidden="1" x14ac:dyDescent="0.3">
      <c r="A1885" t="s">
        <v>198</v>
      </c>
      <c r="B1885">
        <v>42048</v>
      </c>
      <c r="C1885">
        <v>38</v>
      </c>
      <c r="D1885">
        <v>0</v>
      </c>
      <c r="E1885" t="str">
        <f t="shared" si="29"/>
        <v/>
      </c>
    </row>
    <row r="1886" spans="1:5" hidden="1" x14ac:dyDescent="0.3">
      <c r="A1886" t="s">
        <v>198</v>
      </c>
      <c r="B1886">
        <v>42055</v>
      </c>
      <c r="C1886">
        <v>40</v>
      </c>
      <c r="D1886">
        <v>0</v>
      </c>
      <c r="E1886" t="str">
        <f t="shared" si="29"/>
        <v/>
      </c>
    </row>
    <row r="1887" spans="1:5" hidden="1" x14ac:dyDescent="0.3">
      <c r="A1887" t="s">
        <v>198</v>
      </c>
      <c r="B1887">
        <v>42062</v>
      </c>
      <c r="C1887">
        <v>40</v>
      </c>
      <c r="D1887">
        <v>0</v>
      </c>
      <c r="E1887" t="str">
        <f t="shared" si="29"/>
        <v/>
      </c>
    </row>
    <row r="1888" spans="1:5" hidden="1" x14ac:dyDescent="0.3">
      <c r="A1888" t="s">
        <v>198</v>
      </c>
      <c r="B1888">
        <v>42069</v>
      </c>
      <c r="C1888">
        <v>40</v>
      </c>
      <c r="D1888">
        <v>0</v>
      </c>
      <c r="E1888" t="str">
        <f t="shared" si="29"/>
        <v/>
      </c>
    </row>
    <row r="1889" spans="1:5" hidden="1" x14ac:dyDescent="0.3">
      <c r="A1889" t="s">
        <v>198</v>
      </c>
      <c r="B1889">
        <v>42076</v>
      </c>
      <c r="C1889">
        <v>40</v>
      </c>
      <c r="D1889">
        <v>0</v>
      </c>
      <c r="E1889" t="str">
        <f t="shared" si="29"/>
        <v/>
      </c>
    </row>
    <row r="1890" spans="1:5" hidden="1" x14ac:dyDescent="0.3">
      <c r="A1890" t="s">
        <v>198</v>
      </c>
      <c r="B1890">
        <v>42083</v>
      </c>
      <c r="C1890">
        <v>40</v>
      </c>
      <c r="D1890">
        <v>0</v>
      </c>
      <c r="E1890" t="str">
        <f t="shared" si="29"/>
        <v/>
      </c>
    </row>
    <row r="1891" spans="1:5" hidden="1" x14ac:dyDescent="0.3">
      <c r="A1891" t="s">
        <v>198</v>
      </c>
      <c r="B1891">
        <v>42090</v>
      </c>
      <c r="C1891">
        <v>40</v>
      </c>
      <c r="D1891">
        <v>0</v>
      </c>
      <c r="E1891" t="str">
        <f t="shared" si="29"/>
        <v/>
      </c>
    </row>
    <row r="1892" spans="1:5" hidden="1" x14ac:dyDescent="0.3">
      <c r="A1892" t="s">
        <v>198</v>
      </c>
      <c r="B1892">
        <v>42097</v>
      </c>
      <c r="C1892">
        <v>330</v>
      </c>
      <c r="D1892">
        <v>0</v>
      </c>
      <c r="E1892" t="str">
        <f t="shared" si="29"/>
        <v/>
      </c>
    </row>
    <row r="1893" spans="1:5" hidden="1" x14ac:dyDescent="0.3">
      <c r="A1893" t="s">
        <v>198</v>
      </c>
      <c r="B1893">
        <v>42104</v>
      </c>
      <c r="C1893">
        <v>40</v>
      </c>
      <c r="D1893">
        <v>10</v>
      </c>
      <c r="E1893" t="str">
        <f t="shared" si="29"/>
        <v/>
      </c>
    </row>
    <row r="1894" spans="1:5" hidden="1" x14ac:dyDescent="0.3">
      <c r="A1894" t="s">
        <v>198</v>
      </c>
      <c r="B1894">
        <v>42111</v>
      </c>
      <c r="C1894">
        <v>40</v>
      </c>
      <c r="D1894">
        <v>0</v>
      </c>
      <c r="E1894" t="str">
        <f t="shared" si="29"/>
        <v/>
      </c>
    </row>
    <row r="1895" spans="1:5" hidden="1" x14ac:dyDescent="0.3">
      <c r="A1895" t="s">
        <v>198</v>
      </c>
      <c r="B1895">
        <v>42118</v>
      </c>
      <c r="C1895">
        <v>40</v>
      </c>
      <c r="D1895">
        <v>0</v>
      </c>
      <c r="E1895" t="str">
        <f t="shared" si="29"/>
        <v/>
      </c>
    </row>
    <row r="1896" spans="1:5" hidden="1" x14ac:dyDescent="0.3">
      <c r="A1896" t="s">
        <v>198</v>
      </c>
      <c r="B1896">
        <v>42125</v>
      </c>
      <c r="C1896">
        <v>40</v>
      </c>
      <c r="D1896">
        <v>0</v>
      </c>
      <c r="E1896" t="str">
        <f t="shared" si="29"/>
        <v/>
      </c>
    </row>
    <row r="1897" spans="1:5" hidden="1" x14ac:dyDescent="0.3">
      <c r="A1897" t="s">
        <v>198</v>
      </c>
      <c r="B1897">
        <v>42132</v>
      </c>
      <c r="C1897">
        <v>36</v>
      </c>
      <c r="D1897">
        <v>0</v>
      </c>
      <c r="E1897" t="str">
        <f t="shared" si="29"/>
        <v/>
      </c>
    </row>
    <row r="1898" spans="1:5" hidden="1" x14ac:dyDescent="0.3">
      <c r="A1898" t="s">
        <v>198</v>
      </c>
      <c r="B1898">
        <v>42139</v>
      </c>
      <c r="C1898">
        <v>40</v>
      </c>
      <c r="D1898">
        <v>0</v>
      </c>
      <c r="E1898" t="str">
        <f t="shared" si="29"/>
        <v/>
      </c>
    </row>
    <row r="1899" spans="1:5" hidden="1" x14ac:dyDescent="0.3">
      <c r="A1899" t="s">
        <v>198</v>
      </c>
      <c r="B1899">
        <v>42146</v>
      </c>
      <c r="C1899">
        <v>40</v>
      </c>
      <c r="D1899">
        <v>0</v>
      </c>
      <c r="E1899" t="str">
        <f t="shared" si="29"/>
        <v/>
      </c>
    </row>
    <row r="1900" spans="1:5" hidden="1" x14ac:dyDescent="0.3">
      <c r="A1900" t="s">
        <v>198</v>
      </c>
      <c r="B1900">
        <v>42153</v>
      </c>
      <c r="C1900">
        <v>40</v>
      </c>
      <c r="D1900">
        <v>0</v>
      </c>
      <c r="E1900" t="str">
        <f t="shared" si="29"/>
        <v/>
      </c>
    </row>
    <row r="1901" spans="1:5" hidden="1" x14ac:dyDescent="0.3">
      <c r="A1901" t="s">
        <v>198</v>
      </c>
      <c r="B1901">
        <v>42160</v>
      </c>
      <c r="C1901">
        <v>32</v>
      </c>
      <c r="D1901">
        <v>0</v>
      </c>
      <c r="E1901" t="str">
        <f t="shared" si="29"/>
        <v/>
      </c>
    </row>
    <row r="1902" spans="1:5" hidden="1" x14ac:dyDescent="0.3">
      <c r="A1902" t="s">
        <v>198</v>
      </c>
      <c r="B1902">
        <v>42167</v>
      </c>
      <c r="C1902">
        <v>40</v>
      </c>
      <c r="D1902">
        <v>0</v>
      </c>
      <c r="E1902" t="str">
        <f t="shared" si="29"/>
        <v/>
      </c>
    </row>
    <row r="1903" spans="1:5" hidden="1" x14ac:dyDescent="0.3">
      <c r="A1903" t="s">
        <v>198</v>
      </c>
      <c r="B1903">
        <v>42174</v>
      </c>
      <c r="C1903">
        <v>32</v>
      </c>
      <c r="D1903">
        <v>0</v>
      </c>
      <c r="E1903" t="str">
        <f t="shared" si="29"/>
        <v/>
      </c>
    </row>
    <row r="1904" spans="1:5" hidden="1" x14ac:dyDescent="0.3">
      <c r="A1904" t="s">
        <v>198</v>
      </c>
      <c r="B1904">
        <v>42181</v>
      </c>
      <c r="C1904">
        <v>40</v>
      </c>
      <c r="D1904">
        <v>0</v>
      </c>
      <c r="E1904" t="str">
        <f t="shared" si="29"/>
        <v/>
      </c>
    </row>
    <row r="1905" spans="1:5" hidden="1" x14ac:dyDescent="0.3">
      <c r="A1905" t="s">
        <v>199</v>
      </c>
      <c r="B1905">
        <v>42006</v>
      </c>
      <c r="C1905">
        <v>104</v>
      </c>
      <c r="D1905">
        <v>0</v>
      </c>
      <c r="E1905" t="str">
        <f t="shared" si="29"/>
        <v/>
      </c>
    </row>
    <row r="1906" spans="1:5" hidden="1" x14ac:dyDescent="0.3">
      <c r="A1906" t="s">
        <v>199</v>
      </c>
      <c r="B1906">
        <v>42013</v>
      </c>
      <c r="C1906">
        <v>270</v>
      </c>
      <c r="D1906">
        <v>0</v>
      </c>
      <c r="E1906" t="str">
        <f t="shared" si="29"/>
        <v/>
      </c>
    </row>
    <row r="1907" spans="1:5" hidden="1" x14ac:dyDescent="0.3">
      <c r="A1907" t="s">
        <v>199</v>
      </c>
      <c r="B1907">
        <v>42020</v>
      </c>
      <c r="C1907">
        <v>44</v>
      </c>
      <c r="D1907">
        <v>0</v>
      </c>
      <c r="E1907" t="str">
        <f t="shared" si="29"/>
        <v/>
      </c>
    </row>
    <row r="1908" spans="1:5" hidden="1" x14ac:dyDescent="0.3">
      <c r="A1908" t="s">
        <v>199</v>
      </c>
      <c r="B1908">
        <v>42027</v>
      </c>
      <c r="C1908">
        <v>44</v>
      </c>
      <c r="D1908">
        <v>0</v>
      </c>
      <c r="E1908" t="str">
        <f t="shared" si="29"/>
        <v/>
      </c>
    </row>
    <row r="1909" spans="1:5" hidden="1" x14ac:dyDescent="0.3">
      <c r="A1909" t="s">
        <v>199</v>
      </c>
      <c r="B1909">
        <v>42034</v>
      </c>
      <c r="C1909">
        <v>44</v>
      </c>
      <c r="D1909">
        <v>0</v>
      </c>
      <c r="E1909" t="str">
        <f t="shared" si="29"/>
        <v/>
      </c>
    </row>
    <row r="1910" spans="1:5" hidden="1" x14ac:dyDescent="0.3">
      <c r="A1910" t="s">
        <v>199</v>
      </c>
      <c r="B1910">
        <v>42041</v>
      </c>
      <c r="C1910">
        <v>440</v>
      </c>
      <c r="D1910">
        <v>0</v>
      </c>
      <c r="E1910" t="str">
        <f t="shared" si="29"/>
        <v/>
      </c>
    </row>
    <row r="1911" spans="1:5" hidden="1" x14ac:dyDescent="0.3">
      <c r="A1911" t="s">
        <v>199</v>
      </c>
      <c r="B1911">
        <v>42048</v>
      </c>
      <c r="C1911">
        <v>440</v>
      </c>
      <c r="D1911">
        <v>0</v>
      </c>
      <c r="E1911" t="str">
        <f t="shared" si="29"/>
        <v/>
      </c>
    </row>
    <row r="1912" spans="1:5" hidden="1" x14ac:dyDescent="0.3">
      <c r="A1912" t="s">
        <v>199</v>
      </c>
      <c r="B1912">
        <v>42055</v>
      </c>
      <c r="C1912">
        <v>440</v>
      </c>
      <c r="D1912">
        <v>0</v>
      </c>
      <c r="E1912" t="str">
        <f t="shared" si="29"/>
        <v/>
      </c>
    </row>
    <row r="1913" spans="1:5" hidden="1" x14ac:dyDescent="0.3">
      <c r="A1913" t="s">
        <v>199</v>
      </c>
      <c r="B1913">
        <v>42062</v>
      </c>
      <c r="C1913">
        <v>40</v>
      </c>
      <c r="D1913">
        <v>0</v>
      </c>
      <c r="E1913" t="str">
        <f t="shared" si="29"/>
        <v/>
      </c>
    </row>
    <row r="1914" spans="1:5" hidden="1" x14ac:dyDescent="0.3">
      <c r="A1914" t="s">
        <v>199</v>
      </c>
      <c r="B1914">
        <v>42069</v>
      </c>
      <c r="C1914">
        <v>44</v>
      </c>
      <c r="D1914">
        <v>0</v>
      </c>
      <c r="E1914" t="str">
        <f t="shared" si="29"/>
        <v/>
      </c>
    </row>
    <row r="1915" spans="1:5" hidden="1" x14ac:dyDescent="0.3">
      <c r="A1915" t="s">
        <v>199</v>
      </c>
      <c r="B1915">
        <v>42076</v>
      </c>
      <c r="C1915">
        <v>42</v>
      </c>
      <c r="D1915">
        <v>0</v>
      </c>
      <c r="E1915" t="str">
        <f t="shared" si="29"/>
        <v/>
      </c>
    </row>
    <row r="1916" spans="1:5" hidden="1" x14ac:dyDescent="0.3">
      <c r="A1916" t="s">
        <v>199</v>
      </c>
      <c r="B1916">
        <v>42083</v>
      </c>
      <c r="C1916">
        <v>430</v>
      </c>
      <c r="D1916">
        <v>0</v>
      </c>
      <c r="E1916" t="str">
        <f t="shared" si="29"/>
        <v/>
      </c>
    </row>
    <row r="1917" spans="1:5" hidden="1" x14ac:dyDescent="0.3">
      <c r="A1917" t="s">
        <v>199</v>
      </c>
      <c r="B1917">
        <v>42090</v>
      </c>
      <c r="C1917">
        <v>44</v>
      </c>
      <c r="D1917">
        <v>0</v>
      </c>
      <c r="E1917" t="str">
        <f t="shared" si="29"/>
        <v/>
      </c>
    </row>
    <row r="1918" spans="1:5" hidden="1" x14ac:dyDescent="0.3">
      <c r="A1918" t="s">
        <v>199</v>
      </c>
      <c r="B1918">
        <v>42097</v>
      </c>
      <c r="C1918">
        <v>130</v>
      </c>
      <c r="D1918">
        <v>0</v>
      </c>
      <c r="E1918" t="str">
        <f t="shared" si="29"/>
        <v/>
      </c>
    </row>
    <row r="1919" spans="1:5" hidden="1" x14ac:dyDescent="0.3">
      <c r="A1919" t="s">
        <v>199</v>
      </c>
      <c r="B1919">
        <v>42104</v>
      </c>
      <c r="C1919">
        <v>36</v>
      </c>
      <c r="D1919">
        <v>0</v>
      </c>
      <c r="E1919" t="str">
        <f t="shared" si="29"/>
        <v/>
      </c>
    </row>
    <row r="1920" spans="1:5" hidden="1" x14ac:dyDescent="0.3">
      <c r="A1920" t="s">
        <v>199</v>
      </c>
      <c r="B1920">
        <v>42111</v>
      </c>
      <c r="C1920">
        <v>450</v>
      </c>
      <c r="D1920">
        <v>0</v>
      </c>
      <c r="E1920" t="str">
        <f t="shared" si="29"/>
        <v/>
      </c>
    </row>
    <row r="1921" spans="1:5" hidden="1" x14ac:dyDescent="0.3">
      <c r="A1921" t="s">
        <v>199</v>
      </c>
      <c r="B1921">
        <v>42118</v>
      </c>
      <c r="C1921">
        <v>42</v>
      </c>
      <c r="D1921">
        <v>0</v>
      </c>
      <c r="E1921" t="str">
        <f t="shared" si="29"/>
        <v/>
      </c>
    </row>
    <row r="1922" spans="1:5" hidden="1" x14ac:dyDescent="0.3">
      <c r="A1922" t="s">
        <v>199</v>
      </c>
      <c r="B1922">
        <v>42125</v>
      </c>
      <c r="C1922">
        <v>130</v>
      </c>
      <c r="D1922">
        <v>0</v>
      </c>
      <c r="E1922" t="str">
        <f t="shared" si="29"/>
        <v/>
      </c>
    </row>
    <row r="1923" spans="1:5" hidden="1" x14ac:dyDescent="0.3">
      <c r="A1923" t="s">
        <v>199</v>
      </c>
      <c r="B1923">
        <v>42132</v>
      </c>
      <c r="C1923">
        <v>46</v>
      </c>
      <c r="D1923">
        <v>0</v>
      </c>
      <c r="E1923" t="str">
        <f t="shared" si="29"/>
        <v/>
      </c>
    </row>
    <row r="1924" spans="1:5" hidden="1" x14ac:dyDescent="0.3">
      <c r="A1924" t="s">
        <v>199</v>
      </c>
      <c r="B1924">
        <v>42139</v>
      </c>
      <c r="C1924">
        <v>430</v>
      </c>
      <c r="D1924">
        <v>0</v>
      </c>
      <c r="E1924" t="str">
        <f t="shared" si="29"/>
        <v/>
      </c>
    </row>
    <row r="1925" spans="1:5" hidden="1" x14ac:dyDescent="0.3">
      <c r="A1925" t="s">
        <v>199</v>
      </c>
      <c r="B1925">
        <v>42146</v>
      </c>
      <c r="C1925">
        <v>45</v>
      </c>
      <c r="D1925">
        <v>0</v>
      </c>
      <c r="E1925" t="str">
        <f t="shared" si="29"/>
        <v/>
      </c>
    </row>
    <row r="1926" spans="1:5" hidden="1" x14ac:dyDescent="0.3">
      <c r="A1926" t="s">
        <v>199</v>
      </c>
      <c r="B1926">
        <v>42153</v>
      </c>
      <c r="C1926">
        <v>440</v>
      </c>
      <c r="D1926">
        <v>0</v>
      </c>
      <c r="E1926" t="str">
        <f t="shared" ref="E1926:E1989" si="30">IF(AND($C1926&lt;40,$D1926&gt;0),"Keep","")</f>
        <v/>
      </c>
    </row>
    <row r="1927" spans="1:5" hidden="1" x14ac:dyDescent="0.3">
      <c r="A1927" t="s">
        <v>199</v>
      </c>
      <c r="B1927">
        <v>42160</v>
      </c>
      <c r="C1927">
        <v>36</v>
      </c>
      <c r="D1927">
        <v>0</v>
      </c>
      <c r="E1927" t="str">
        <f t="shared" si="30"/>
        <v/>
      </c>
    </row>
    <row r="1928" spans="1:5" hidden="1" x14ac:dyDescent="0.3">
      <c r="A1928" t="s">
        <v>199</v>
      </c>
      <c r="B1928">
        <v>42167</v>
      </c>
      <c r="C1928">
        <v>18</v>
      </c>
      <c r="D1928">
        <v>0</v>
      </c>
      <c r="E1928" t="str">
        <f t="shared" si="30"/>
        <v/>
      </c>
    </row>
    <row r="1929" spans="1:5" hidden="1" x14ac:dyDescent="0.3">
      <c r="A1929" t="s">
        <v>199</v>
      </c>
      <c r="B1929">
        <v>42174</v>
      </c>
      <c r="C1929">
        <v>28</v>
      </c>
      <c r="D1929">
        <v>0</v>
      </c>
      <c r="E1929" t="str">
        <f t="shared" si="30"/>
        <v/>
      </c>
    </row>
    <row r="1930" spans="1:5" hidden="1" x14ac:dyDescent="0.3">
      <c r="A1930" t="s">
        <v>199</v>
      </c>
      <c r="B1930">
        <v>42181</v>
      </c>
      <c r="C1930">
        <v>44</v>
      </c>
      <c r="D1930">
        <v>0</v>
      </c>
      <c r="E1930" t="str">
        <f t="shared" si="30"/>
        <v/>
      </c>
    </row>
    <row r="1931" spans="1:5" hidden="1" x14ac:dyDescent="0.3">
      <c r="A1931" t="s">
        <v>200</v>
      </c>
      <c r="B1931">
        <v>42006</v>
      </c>
      <c r="C1931">
        <v>0</v>
      </c>
      <c r="D1931">
        <v>0</v>
      </c>
      <c r="E1931" t="str">
        <f t="shared" si="30"/>
        <v/>
      </c>
    </row>
    <row r="1932" spans="1:5" hidden="1" x14ac:dyDescent="0.3">
      <c r="A1932" t="s">
        <v>200</v>
      </c>
      <c r="B1932">
        <v>42013</v>
      </c>
      <c r="C1932">
        <v>0</v>
      </c>
      <c r="D1932">
        <v>0</v>
      </c>
      <c r="E1932" t="str">
        <f t="shared" si="30"/>
        <v/>
      </c>
    </row>
    <row r="1933" spans="1:5" hidden="1" x14ac:dyDescent="0.3">
      <c r="A1933" t="s">
        <v>200</v>
      </c>
      <c r="B1933">
        <v>42020</v>
      </c>
      <c r="C1933">
        <v>1</v>
      </c>
      <c r="D1933">
        <v>0</v>
      </c>
      <c r="E1933" t="str">
        <f t="shared" si="30"/>
        <v/>
      </c>
    </row>
    <row r="1934" spans="1:5" hidden="1" x14ac:dyDescent="0.3">
      <c r="A1934" t="s">
        <v>200</v>
      </c>
      <c r="B1934">
        <v>42027</v>
      </c>
      <c r="C1934">
        <v>0</v>
      </c>
      <c r="D1934">
        <v>0</v>
      </c>
      <c r="E1934" t="str">
        <f t="shared" si="30"/>
        <v/>
      </c>
    </row>
    <row r="1935" spans="1:5" hidden="1" x14ac:dyDescent="0.3">
      <c r="A1935" t="s">
        <v>200</v>
      </c>
      <c r="B1935">
        <v>42034</v>
      </c>
      <c r="C1935">
        <v>0</v>
      </c>
      <c r="D1935">
        <v>0</v>
      </c>
      <c r="E1935" t="str">
        <f t="shared" si="30"/>
        <v/>
      </c>
    </row>
    <row r="1936" spans="1:5" hidden="1" x14ac:dyDescent="0.3">
      <c r="A1936" t="s">
        <v>200</v>
      </c>
      <c r="B1936">
        <v>42041</v>
      </c>
      <c r="C1936">
        <v>0</v>
      </c>
      <c r="D1936">
        <v>0</v>
      </c>
      <c r="E1936" t="str">
        <f t="shared" si="30"/>
        <v/>
      </c>
    </row>
    <row r="1937" spans="1:5" hidden="1" x14ac:dyDescent="0.3">
      <c r="A1937" t="s">
        <v>200</v>
      </c>
      <c r="B1937">
        <v>42048</v>
      </c>
      <c r="C1937">
        <v>0</v>
      </c>
      <c r="D1937">
        <v>0</v>
      </c>
      <c r="E1937" t="str">
        <f t="shared" si="30"/>
        <v/>
      </c>
    </row>
    <row r="1938" spans="1:5" hidden="1" x14ac:dyDescent="0.3">
      <c r="A1938" t="s">
        <v>200</v>
      </c>
      <c r="B1938">
        <v>42055</v>
      </c>
      <c r="C1938">
        <v>8</v>
      </c>
      <c r="D1938">
        <v>0</v>
      </c>
      <c r="E1938" t="str">
        <f t="shared" si="30"/>
        <v/>
      </c>
    </row>
    <row r="1939" spans="1:5" hidden="1" x14ac:dyDescent="0.3">
      <c r="A1939" t="s">
        <v>200</v>
      </c>
      <c r="B1939">
        <v>42062</v>
      </c>
      <c r="C1939">
        <v>0</v>
      </c>
      <c r="D1939">
        <v>0</v>
      </c>
      <c r="E1939" t="str">
        <f t="shared" si="30"/>
        <v/>
      </c>
    </row>
    <row r="1940" spans="1:5" hidden="1" x14ac:dyDescent="0.3">
      <c r="A1940" t="s">
        <v>200</v>
      </c>
      <c r="B1940">
        <v>42069</v>
      </c>
      <c r="C1940">
        <v>0</v>
      </c>
      <c r="D1940">
        <v>0</v>
      </c>
      <c r="E1940" t="str">
        <f t="shared" si="30"/>
        <v/>
      </c>
    </row>
    <row r="1941" spans="1:5" hidden="1" x14ac:dyDescent="0.3">
      <c r="A1941" t="s">
        <v>200</v>
      </c>
      <c r="B1941">
        <v>42076</v>
      </c>
      <c r="C1941">
        <v>4</v>
      </c>
      <c r="D1941">
        <v>0</v>
      </c>
      <c r="E1941" t="str">
        <f t="shared" si="30"/>
        <v/>
      </c>
    </row>
    <row r="1942" spans="1:5" hidden="1" x14ac:dyDescent="0.3">
      <c r="A1942" t="s">
        <v>200</v>
      </c>
      <c r="B1942">
        <v>42083</v>
      </c>
      <c r="C1942">
        <v>0</v>
      </c>
      <c r="D1942">
        <v>0</v>
      </c>
      <c r="E1942" t="str">
        <f t="shared" si="30"/>
        <v/>
      </c>
    </row>
    <row r="1943" spans="1:5" hidden="1" x14ac:dyDescent="0.3">
      <c r="A1943" t="s">
        <v>200</v>
      </c>
      <c r="B1943">
        <v>42090</v>
      </c>
      <c r="C1943">
        <v>0</v>
      </c>
      <c r="D1943">
        <v>0</v>
      </c>
      <c r="E1943" t="str">
        <f t="shared" si="30"/>
        <v/>
      </c>
    </row>
    <row r="1944" spans="1:5" hidden="1" x14ac:dyDescent="0.3">
      <c r="A1944" t="s">
        <v>200</v>
      </c>
      <c r="B1944">
        <v>42097</v>
      </c>
      <c r="C1944">
        <v>0</v>
      </c>
      <c r="D1944">
        <v>0</v>
      </c>
      <c r="E1944" t="str">
        <f t="shared" si="30"/>
        <v/>
      </c>
    </row>
    <row r="1945" spans="1:5" hidden="1" x14ac:dyDescent="0.3">
      <c r="A1945" t="s">
        <v>200</v>
      </c>
      <c r="B1945">
        <v>42104</v>
      </c>
      <c r="C1945">
        <v>0</v>
      </c>
      <c r="D1945">
        <v>0</v>
      </c>
      <c r="E1945" t="str">
        <f t="shared" si="30"/>
        <v/>
      </c>
    </row>
    <row r="1946" spans="1:5" hidden="1" x14ac:dyDescent="0.3">
      <c r="A1946" t="s">
        <v>200</v>
      </c>
      <c r="B1946">
        <v>42111</v>
      </c>
      <c r="C1946">
        <v>5</v>
      </c>
      <c r="D1946">
        <v>0</v>
      </c>
      <c r="E1946" t="str">
        <f t="shared" si="30"/>
        <v/>
      </c>
    </row>
    <row r="1947" spans="1:5" hidden="1" x14ac:dyDescent="0.3">
      <c r="A1947" t="s">
        <v>200</v>
      </c>
      <c r="B1947">
        <v>42118</v>
      </c>
      <c r="C1947">
        <v>0</v>
      </c>
      <c r="D1947">
        <v>0</v>
      </c>
      <c r="E1947" t="str">
        <f t="shared" si="30"/>
        <v/>
      </c>
    </row>
    <row r="1948" spans="1:5" hidden="1" x14ac:dyDescent="0.3">
      <c r="A1948" t="s">
        <v>200</v>
      </c>
      <c r="B1948">
        <v>42125</v>
      </c>
      <c r="C1948">
        <v>2</v>
      </c>
      <c r="D1948">
        <v>0</v>
      </c>
      <c r="E1948" t="str">
        <f t="shared" si="30"/>
        <v/>
      </c>
    </row>
    <row r="1949" spans="1:5" hidden="1" x14ac:dyDescent="0.3">
      <c r="A1949" t="s">
        <v>200</v>
      </c>
      <c r="B1949">
        <v>42132</v>
      </c>
      <c r="C1949">
        <v>0</v>
      </c>
      <c r="D1949">
        <v>0</v>
      </c>
      <c r="E1949" t="str">
        <f t="shared" si="30"/>
        <v/>
      </c>
    </row>
    <row r="1950" spans="1:5" hidden="1" x14ac:dyDescent="0.3">
      <c r="A1950" t="s">
        <v>200</v>
      </c>
      <c r="B1950">
        <v>42139</v>
      </c>
      <c r="C1950">
        <v>5</v>
      </c>
      <c r="D1950">
        <v>0</v>
      </c>
      <c r="E1950" t="str">
        <f t="shared" si="30"/>
        <v/>
      </c>
    </row>
    <row r="1951" spans="1:5" hidden="1" x14ac:dyDescent="0.3">
      <c r="A1951" t="s">
        <v>200</v>
      </c>
      <c r="B1951">
        <v>42146</v>
      </c>
      <c r="C1951">
        <v>0</v>
      </c>
      <c r="D1951">
        <v>0</v>
      </c>
      <c r="E1951" t="str">
        <f t="shared" si="30"/>
        <v/>
      </c>
    </row>
    <row r="1952" spans="1:5" hidden="1" x14ac:dyDescent="0.3">
      <c r="A1952" t="s">
        <v>200</v>
      </c>
      <c r="B1952">
        <v>42153</v>
      </c>
      <c r="C1952">
        <v>0</v>
      </c>
      <c r="D1952">
        <v>0</v>
      </c>
      <c r="E1952" t="str">
        <f t="shared" si="30"/>
        <v/>
      </c>
    </row>
    <row r="1953" spans="1:5" hidden="1" x14ac:dyDescent="0.3">
      <c r="A1953" t="s">
        <v>200</v>
      </c>
      <c r="B1953">
        <v>42160</v>
      </c>
      <c r="C1953">
        <v>0</v>
      </c>
      <c r="D1953">
        <v>0</v>
      </c>
      <c r="E1953" t="str">
        <f t="shared" si="30"/>
        <v/>
      </c>
    </row>
    <row r="1954" spans="1:5" hidden="1" x14ac:dyDescent="0.3">
      <c r="A1954" t="s">
        <v>200</v>
      </c>
      <c r="B1954">
        <v>42167</v>
      </c>
      <c r="C1954">
        <v>1</v>
      </c>
      <c r="D1954">
        <v>0</v>
      </c>
      <c r="E1954" t="str">
        <f t="shared" si="30"/>
        <v/>
      </c>
    </row>
    <row r="1955" spans="1:5" hidden="1" x14ac:dyDescent="0.3">
      <c r="A1955" t="s">
        <v>200</v>
      </c>
      <c r="B1955">
        <v>42174</v>
      </c>
      <c r="C1955">
        <v>0</v>
      </c>
      <c r="D1955">
        <v>0</v>
      </c>
      <c r="E1955" t="str">
        <f t="shared" si="30"/>
        <v/>
      </c>
    </row>
    <row r="1956" spans="1:5" hidden="1" x14ac:dyDescent="0.3">
      <c r="A1956" t="s">
        <v>200</v>
      </c>
      <c r="B1956">
        <v>42181</v>
      </c>
      <c r="C1956">
        <v>0</v>
      </c>
      <c r="D1956">
        <v>0</v>
      </c>
      <c r="E1956" t="str">
        <f t="shared" si="30"/>
        <v/>
      </c>
    </row>
    <row r="1957" spans="1:5" hidden="1" x14ac:dyDescent="0.3">
      <c r="A1957" t="s">
        <v>201</v>
      </c>
      <c r="B1957">
        <v>42006</v>
      </c>
      <c r="C1957">
        <v>0</v>
      </c>
      <c r="D1957">
        <v>0</v>
      </c>
      <c r="E1957" t="str">
        <f t="shared" si="30"/>
        <v/>
      </c>
    </row>
    <row r="1958" spans="1:5" hidden="1" x14ac:dyDescent="0.3">
      <c r="A1958" t="s">
        <v>201</v>
      </c>
      <c r="B1958">
        <v>42013</v>
      </c>
      <c r="C1958">
        <v>12</v>
      </c>
      <c r="D1958">
        <v>0</v>
      </c>
      <c r="E1958" t="str">
        <f t="shared" si="30"/>
        <v/>
      </c>
    </row>
    <row r="1959" spans="1:5" hidden="1" x14ac:dyDescent="0.3">
      <c r="A1959" t="s">
        <v>201</v>
      </c>
      <c r="B1959">
        <v>42020</v>
      </c>
      <c r="C1959">
        <v>16</v>
      </c>
      <c r="D1959">
        <v>0</v>
      </c>
      <c r="E1959" t="str">
        <f t="shared" si="30"/>
        <v/>
      </c>
    </row>
    <row r="1960" spans="1:5" hidden="1" x14ac:dyDescent="0.3">
      <c r="A1960" t="s">
        <v>201</v>
      </c>
      <c r="B1960">
        <v>42027</v>
      </c>
      <c r="C1960">
        <v>8</v>
      </c>
      <c r="D1960">
        <v>0</v>
      </c>
      <c r="E1960" t="str">
        <f t="shared" si="30"/>
        <v/>
      </c>
    </row>
    <row r="1961" spans="1:5" hidden="1" x14ac:dyDescent="0.3">
      <c r="A1961" t="s">
        <v>201</v>
      </c>
      <c r="B1961">
        <v>42034</v>
      </c>
      <c r="C1961">
        <v>0</v>
      </c>
      <c r="D1961">
        <v>0</v>
      </c>
      <c r="E1961" t="str">
        <f t="shared" si="30"/>
        <v/>
      </c>
    </row>
    <row r="1962" spans="1:5" hidden="1" x14ac:dyDescent="0.3">
      <c r="A1962" t="s">
        <v>201</v>
      </c>
      <c r="B1962">
        <v>42041</v>
      </c>
      <c r="C1962">
        <v>24</v>
      </c>
      <c r="D1962">
        <v>0</v>
      </c>
      <c r="E1962" t="str">
        <f t="shared" si="30"/>
        <v/>
      </c>
    </row>
    <row r="1963" spans="1:5" hidden="1" x14ac:dyDescent="0.3">
      <c r="A1963" t="s">
        <v>201</v>
      </c>
      <c r="B1963">
        <v>42048</v>
      </c>
      <c r="C1963">
        <v>32</v>
      </c>
      <c r="D1963">
        <v>0</v>
      </c>
      <c r="E1963" t="str">
        <f t="shared" si="30"/>
        <v/>
      </c>
    </row>
    <row r="1964" spans="1:5" hidden="1" x14ac:dyDescent="0.3">
      <c r="A1964" t="s">
        <v>201</v>
      </c>
      <c r="B1964">
        <v>42055</v>
      </c>
      <c r="C1964">
        <v>20</v>
      </c>
      <c r="D1964">
        <v>0</v>
      </c>
      <c r="E1964" t="str">
        <f t="shared" si="30"/>
        <v/>
      </c>
    </row>
    <row r="1965" spans="1:5" hidden="1" x14ac:dyDescent="0.3">
      <c r="A1965" t="s">
        <v>201</v>
      </c>
      <c r="B1965">
        <v>42062</v>
      </c>
      <c r="C1965">
        <v>16</v>
      </c>
      <c r="D1965">
        <v>0</v>
      </c>
      <c r="E1965" t="str">
        <f t="shared" si="30"/>
        <v/>
      </c>
    </row>
    <row r="1966" spans="1:5" hidden="1" x14ac:dyDescent="0.3">
      <c r="A1966" t="s">
        <v>201</v>
      </c>
      <c r="B1966">
        <v>42069</v>
      </c>
      <c r="C1966">
        <v>28</v>
      </c>
      <c r="D1966">
        <v>0</v>
      </c>
      <c r="E1966" t="str">
        <f t="shared" si="30"/>
        <v/>
      </c>
    </row>
    <row r="1967" spans="1:5" hidden="1" x14ac:dyDescent="0.3">
      <c r="A1967" t="s">
        <v>201</v>
      </c>
      <c r="B1967">
        <v>42076</v>
      </c>
      <c r="C1967">
        <v>32</v>
      </c>
      <c r="D1967">
        <v>0</v>
      </c>
      <c r="E1967" t="str">
        <f t="shared" si="30"/>
        <v/>
      </c>
    </row>
    <row r="1968" spans="1:5" hidden="1" x14ac:dyDescent="0.3">
      <c r="A1968" t="s">
        <v>201</v>
      </c>
      <c r="B1968">
        <v>42083</v>
      </c>
      <c r="C1968">
        <v>20</v>
      </c>
      <c r="D1968">
        <v>0</v>
      </c>
      <c r="E1968" t="str">
        <f t="shared" si="30"/>
        <v/>
      </c>
    </row>
    <row r="1969" spans="1:5" hidden="1" x14ac:dyDescent="0.3">
      <c r="A1969" t="s">
        <v>201</v>
      </c>
      <c r="B1969">
        <v>42090</v>
      </c>
      <c r="C1969">
        <v>20</v>
      </c>
      <c r="D1969">
        <v>0</v>
      </c>
      <c r="E1969" t="str">
        <f t="shared" si="30"/>
        <v/>
      </c>
    </row>
    <row r="1970" spans="1:5" hidden="1" x14ac:dyDescent="0.3">
      <c r="A1970" t="s">
        <v>201</v>
      </c>
      <c r="B1970">
        <v>42097</v>
      </c>
      <c r="C1970">
        <v>28</v>
      </c>
      <c r="D1970">
        <v>0</v>
      </c>
      <c r="E1970" t="str">
        <f t="shared" si="30"/>
        <v/>
      </c>
    </row>
    <row r="1971" spans="1:5" hidden="1" x14ac:dyDescent="0.3">
      <c r="A1971" t="s">
        <v>201</v>
      </c>
      <c r="B1971">
        <v>42104</v>
      </c>
      <c r="C1971">
        <v>16</v>
      </c>
      <c r="D1971">
        <v>0</v>
      </c>
      <c r="E1971" t="str">
        <f t="shared" si="30"/>
        <v/>
      </c>
    </row>
    <row r="1972" spans="1:5" hidden="1" x14ac:dyDescent="0.3">
      <c r="A1972" t="s">
        <v>201</v>
      </c>
      <c r="B1972">
        <v>42111</v>
      </c>
      <c r="C1972">
        <v>8</v>
      </c>
      <c r="D1972">
        <v>0</v>
      </c>
      <c r="E1972" t="str">
        <f t="shared" si="30"/>
        <v/>
      </c>
    </row>
    <row r="1973" spans="1:5" hidden="1" x14ac:dyDescent="0.3">
      <c r="A1973" t="s">
        <v>201</v>
      </c>
      <c r="B1973">
        <v>42118</v>
      </c>
      <c r="C1973">
        <v>12</v>
      </c>
      <c r="D1973">
        <v>0</v>
      </c>
      <c r="E1973" t="str">
        <f t="shared" si="30"/>
        <v/>
      </c>
    </row>
    <row r="1974" spans="1:5" hidden="1" x14ac:dyDescent="0.3">
      <c r="A1974" t="s">
        <v>201</v>
      </c>
      <c r="B1974">
        <v>42125</v>
      </c>
      <c r="C1974">
        <v>8</v>
      </c>
      <c r="D1974">
        <v>0</v>
      </c>
      <c r="E1974" t="str">
        <f t="shared" si="30"/>
        <v/>
      </c>
    </row>
    <row r="1975" spans="1:5" hidden="1" x14ac:dyDescent="0.3">
      <c r="A1975" t="s">
        <v>201</v>
      </c>
      <c r="B1975">
        <v>42132</v>
      </c>
      <c r="C1975">
        <v>20</v>
      </c>
      <c r="D1975">
        <v>0</v>
      </c>
      <c r="E1975" t="str">
        <f t="shared" si="30"/>
        <v/>
      </c>
    </row>
    <row r="1976" spans="1:5" hidden="1" x14ac:dyDescent="0.3">
      <c r="A1976" t="s">
        <v>201</v>
      </c>
      <c r="B1976">
        <v>42137</v>
      </c>
      <c r="C1976">
        <v>0</v>
      </c>
      <c r="D1976">
        <v>0</v>
      </c>
      <c r="E1976" t="str">
        <f t="shared" si="30"/>
        <v/>
      </c>
    </row>
    <row r="1977" spans="1:5" hidden="1" x14ac:dyDescent="0.3">
      <c r="A1977" t="s">
        <v>201</v>
      </c>
      <c r="B1977">
        <v>42139</v>
      </c>
      <c r="C1977">
        <v>20</v>
      </c>
      <c r="D1977">
        <v>0</v>
      </c>
      <c r="E1977" t="str">
        <f t="shared" si="30"/>
        <v/>
      </c>
    </row>
    <row r="1978" spans="1:5" hidden="1" x14ac:dyDescent="0.3">
      <c r="A1978" t="s">
        <v>201</v>
      </c>
      <c r="B1978">
        <v>42146</v>
      </c>
      <c r="C1978">
        <v>14</v>
      </c>
      <c r="D1978">
        <v>0</v>
      </c>
      <c r="E1978" t="str">
        <f t="shared" si="30"/>
        <v/>
      </c>
    </row>
    <row r="1979" spans="1:5" hidden="1" x14ac:dyDescent="0.3">
      <c r="A1979" t="s">
        <v>201</v>
      </c>
      <c r="B1979">
        <v>42153</v>
      </c>
      <c r="C1979">
        <v>14</v>
      </c>
      <c r="D1979">
        <v>0</v>
      </c>
      <c r="E1979" t="str">
        <f t="shared" si="30"/>
        <v/>
      </c>
    </row>
    <row r="1980" spans="1:5" hidden="1" x14ac:dyDescent="0.3">
      <c r="A1980" t="s">
        <v>201</v>
      </c>
      <c r="B1980">
        <v>42160</v>
      </c>
      <c r="C1980">
        <v>14</v>
      </c>
      <c r="D1980">
        <v>0</v>
      </c>
      <c r="E1980" t="str">
        <f t="shared" si="30"/>
        <v/>
      </c>
    </row>
    <row r="1981" spans="1:5" hidden="1" x14ac:dyDescent="0.3">
      <c r="A1981" t="s">
        <v>201</v>
      </c>
      <c r="B1981">
        <v>42167</v>
      </c>
      <c r="C1981">
        <v>11</v>
      </c>
      <c r="D1981">
        <v>0</v>
      </c>
      <c r="E1981" t="str">
        <f t="shared" si="30"/>
        <v/>
      </c>
    </row>
    <row r="1982" spans="1:5" hidden="1" x14ac:dyDescent="0.3">
      <c r="A1982" t="s">
        <v>201</v>
      </c>
      <c r="B1982">
        <v>42174</v>
      </c>
      <c r="C1982">
        <v>16</v>
      </c>
      <c r="D1982">
        <v>0</v>
      </c>
      <c r="E1982" t="str">
        <f t="shared" si="30"/>
        <v/>
      </c>
    </row>
    <row r="1983" spans="1:5" hidden="1" x14ac:dyDescent="0.3">
      <c r="A1983" t="s">
        <v>201</v>
      </c>
      <c r="B1983">
        <v>42181</v>
      </c>
      <c r="C1983">
        <v>4</v>
      </c>
      <c r="D1983">
        <v>0</v>
      </c>
      <c r="E1983" t="str">
        <f t="shared" si="30"/>
        <v/>
      </c>
    </row>
    <row r="1984" spans="1:5" x14ac:dyDescent="0.3">
      <c r="A1984" t="s">
        <v>202</v>
      </c>
      <c r="B1984">
        <v>42006</v>
      </c>
      <c r="C1984">
        <v>5</v>
      </c>
      <c r="D1984">
        <v>2</v>
      </c>
      <c r="E1984" t="str">
        <f t="shared" si="30"/>
        <v>Keep</v>
      </c>
    </row>
    <row r="1985" spans="1:5" hidden="1" x14ac:dyDescent="0.3">
      <c r="A1985" t="s">
        <v>202</v>
      </c>
      <c r="B1985">
        <v>42013</v>
      </c>
      <c r="C1985">
        <v>3</v>
      </c>
      <c r="D1985">
        <v>0</v>
      </c>
      <c r="E1985" t="str">
        <f t="shared" si="30"/>
        <v/>
      </c>
    </row>
    <row r="1986" spans="1:5" hidden="1" x14ac:dyDescent="0.3">
      <c r="A1986" t="s">
        <v>202</v>
      </c>
      <c r="B1986">
        <v>42020</v>
      </c>
      <c r="C1986">
        <v>7</v>
      </c>
      <c r="D1986">
        <v>0</v>
      </c>
      <c r="E1986" t="str">
        <f t="shared" si="30"/>
        <v/>
      </c>
    </row>
    <row r="1987" spans="1:5" hidden="1" x14ac:dyDescent="0.3">
      <c r="A1987" t="s">
        <v>202</v>
      </c>
      <c r="B1987">
        <v>42027</v>
      </c>
      <c r="C1987">
        <v>4</v>
      </c>
      <c r="D1987">
        <v>0</v>
      </c>
      <c r="E1987" t="str">
        <f t="shared" si="30"/>
        <v/>
      </c>
    </row>
    <row r="1988" spans="1:5" hidden="1" x14ac:dyDescent="0.3">
      <c r="A1988" t="s">
        <v>202</v>
      </c>
      <c r="B1988">
        <v>42034</v>
      </c>
      <c r="C1988">
        <v>3</v>
      </c>
      <c r="D1988">
        <v>0</v>
      </c>
      <c r="E1988" t="str">
        <f t="shared" si="30"/>
        <v/>
      </c>
    </row>
    <row r="1989" spans="1:5" x14ac:dyDescent="0.3">
      <c r="A1989" t="s">
        <v>202</v>
      </c>
      <c r="B1989">
        <v>42041</v>
      </c>
      <c r="C1989">
        <v>35</v>
      </c>
      <c r="D1989">
        <v>2</v>
      </c>
      <c r="E1989" t="str">
        <f t="shared" si="30"/>
        <v>Keep</v>
      </c>
    </row>
    <row r="1990" spans="1:5" hidden="1" x14ac:dyDescent="0.3">
      <c r="A1990" t="s">
        <v>202</v>
      </c>
      <c r="B1990">
        <v>42048</v>
      </c>
      <c r="C1990">
        <v>71</v>
      </c>
      <c r="D1990">
        <v>2</v>
      </c>
      <c r="E1990" t="str">
        <f t="shared" ref="E1990:E2035" si="31">IF(AND($C1990&lt;40,$D1990&gt;0),"Keep","")</f>
        <v/>
      </c>
    </row>
    <row r="1991" spans="1:5" hidden="1" x14ac:dyDescent="0.3">
      <c r="A1991" t="s">
        <v>202</v>
      </c>
      <c r="B1991">
        <v>42055</v>
      </c>
      <c r="C1991">
        <v>4</v>
      </c>
      <c r="D1991">
        <v>0</v>
      </c>
      <c r="E1991" t="str">
        <f t="shared" si="31"/>
        <v/>
      </c>
    </row>
    <row r="1992" spans="1:5" hidden="1" x14ac:dyDescent="0.3">
      <c r="A1992" t="s">
        <v>202</v>
      </c>
      <c r="B1992">
        <v>42062</v>
      </c>
      <c r="C1992">
        <v>265</v>
      </c>
      <c r="D1992">
        <v>0</v>
      </c>
      <c r="E1992" t="str">
        <f t="shared" si="31"/>
        <v/>
      </c>
    </row>
    <row r="1993" spans="1:5" hidden="1" x14ac:dyDescent="0.3">
      <c r="A1993" t="s">
        <v>202</v>
      </c>
      <c r="B1993">
        <v>42069</v>
      </c>
      <c r="C1993">
        <v>25</v>
      </c>
      <c r="D1993">
        <v>0</v>
      </c>
      <c r="E1993" t="str">
        <f t="shared" si="31"/>
        <v/>
      </c>
    </row>
    <row r="1994" spans="1:5" hidden="1" x14ac:dyDescent="0.3">
      <c r="A1994" t="s">
        <v>202</v>
      </c>
      <c r="B1994">
        <v>42076</v>
      </c>
      <c r="C1994">
        <v>28</v>
      </c>
      <c r="D1994">
        <v>0</v>
      </c>
      <c r="E1994" t="str">
        <f t="shared" si="31"/>
        <v/>
      </c>
    </row>
    <row r="1995" spans="1:5" x14ac:dyDescent="0.3">
      <c r="A1995" t="s">
        <v>202</v>
      </c>
      <c r="B1995">
        <v>42083</v>
      </c>
      <c r="C1995">
        <v>3</v>
      </c>
      <c r="D1995">
        <v>2</v>
      </c>
      <c r="E1995" t="str">
        <f t="shared" si="31"/>
        <v>Keep</v>
      </c>
    </row>
    <row r="1996" spans="1:5" x14ac:dyDescent="0.3">
      <c r="A1996" t="s">
        <v>202</v>
      </c>
      <c r="B1996">
        <v>42090</v>
      </c>
      <c r="C1996">
        <v>3</v>
      </c>
      <c r="D1996">
        <v>2</v>
      </c>
      <c r="E1996" t="str">
        <f t="shared" si="31"/>
        <v>Keep</v>
      </c>
    </row>
    <row r="1997" spans="1:5" hidden="1" x14ac:dyDescent="0.3">
      <c r="A1997" t="s">
        <v>202</v>
      </c>
      <c r="B1997">
        <v>42097</v>
      </c>
      <c r="C1997">
        <v>15</v>
      </c>
      <c r="D1997">
        <v>0</v>
      </c>
      <c r="E1997" t="str">
        <f t="shared" si="31"/>
        <v/>
      </c>
    </row>
    <row r="1998" spans="1:5" hidden="1" x14ac:dyDescent="0.3">
      <c r="A1998" t="s">
        <v>202</v>
      </c>
      <c r="B1998">
        <v>42104</v>
      </c>
      <c r="C1998">
        <v>25</v>
      </c>
      <c r="D1998">
        <v>0</v>
      </c>
      <c r="E1998" t="str">
        <f t="shared" si="31"/>
        <v/>
      </c>
    </row>
    <row r="1999" spans="1:5" hidden="1" x14ac:dyDescent="0.3">
      <c r="A1999" t="s">
        <v>202</v>
      </c>
      <c r="B1999">
        <v>42111</v>
      </c>
      <c r="C1999">
        <v>65</v>
      </c>
      <c r="D1999">
        <v>0</v>
      </c>
      <c r="E1999" t="str">
        <f t="shared" si="31"/>
        <v/>
      </c>
    </row>
    <row r="2000" spans="1:5" hidden="1" x14ac:dyDescent="0.3">
      <c r="A2000" t="s">
        <v>202</v>
      </c>
      <c r="B2000">
        <v>42118</v>
      </c>
      <c r="C2000">
        <v>10</v>
      </c>
      <c r="D2000">
        <v>0</v>
      </c>
      <c r="E2000" t="str">
        <f t="shared" si="31"/>
        <v/>
      </c>
    </row>
    <row r="2001" spans="1:5" x14ac:dyDescent="0.3">
      <c r="A2001" t="s">
        <v>202</v>
      </c>
      <c r="B2001">
        <v>42125</v>
      </c>
      <c r="C2001">
        <v>5</v>
      </c>
      <c r="D2001">
        <v>2</v>
      </c>
      <c r="E2001" t="str">
        <f t="shared" si="31"/>
        <v>Keep</v>
      </c>
    </row>
    <row r="2002" spans="1:5" x14ac:dyDescent="0.3">
      <c r="A2002" t="s">
        <v>202</v>
      </c>
      <c r="B2002">
        <v>42132</v>
      </c>
      <c r="C2002">
        <v>15</v>
      </c>
      <c r="D2002">
        <v>2</v>
      </c>
      <c r="E2002" t="str">
        <f t="shared" si="31"/>
        <v>Keep</v>
      </c>
    </row>
    <row r="2003" spans="1:5" x14ac:dyDescent="0.3">
      <c r="A2003" t="s">
        <v>202</v>
      </c>
      <c r="B2003">
        <v>42139</v>
      </c>
      <c r="C2003">
        <v>27</v>
      </c>
      <c r="D2003">
        <v>15</v>
      </c>
      <c r="E2003" t="str">
        <f t="shared" si="31"/>
        <v>Keep</v>
      </c>
    </row>
    <row r="2004" spans="1:5" hidden="1" x14ac:dyDescent="0.3">
      <c r="A2004" t="s">
        <v>202</v>
      </c>
      <c r="B2004">
        <v>42146</v>
      </c>
      <c r="C2004">
        <v>40</v>
      </c>
      <c r="D2004">
        <v>0</v>
      </c>
      <c r="E2004" t="str">
        <f t="shared" si="31"/>
        <v/>
      </c>
    </row>
    <row r="2005" spans="1:5" hidden="1" x14ac:dyDescent="0.3">
      <c r="A2005" t="s">
        <v>202</v>
      </c>
      <c r="B2005">
        <v>42153</v>
      </c>
      <c r="C2005">
        <v>25</v>
      </c>
      <c r="D2005">
        <v>0</v>
      </c>
      <c r="E2005" t="str">
        <f t="shared" si="31"/>
        <v/>
      </c>
    </row>
    <row r="2006" spans="1:5" hidden="1" x14ac:dyDescent="0.3">
      <c r="A2006" t="s">
        <v>202</v>
      </c>
      <c r="B2006">
        <v>42160</v>
      </c>
      <c r="C2006">
        <v>4</v>
      </c>
      <c r="D2006">
        <v>0</v>
      </c>
      <c r="E2006" t="str">
        <f t="shared" si="31"/>
        <v/>
      </c>
    </row>
    <row r="2007" spans="1:5" x14ac:dyDescent="0.3">
      <c r="A2007" t="s">
        <v>202</v>
      </c>
      <c r="B2007">
        <v>42167</v>
      </c>
      <c r="C2007">
        <v>25</v>
      </c>
      <c r="D2007">
        <v>2</v>
      </c>
      <c r="E2007" t="str">
        <f t="shared" si="31"/>
        <v>Keep</v>
      </c>
    </row>
    <row r="2008" spans="1:5" x14ac:dyDescent="0.3">
      <c r="A2008" t="s">
        <v>202</v>
      </c>
      <c r="B2008">
        <v>42174</v>
      </c>
      <c r="C2008">
        <v>23</v>
      </c>
      <c r="D2008">
        <v>2</v>
      </c>
      <c r="E2008" t="str">
        <f t="shared" si="31"/>
        <v>Keep</v>
      </c>
    </row>
    <row r="2009" spans="1:5" hidden="1" x14ac:dyDescent="0.3">
      <c r="A2009" t="s">
        <v>202</v>
      </c>
      <c r="B2009">
        <v>42181</v>
      </c>
      <c r="C2009">
        <v>11</v>
      </c>
      <c r="D2009">
        <v>0</v>
      </c>
      <c r="E2009" t="str">
        <f t="shared" si="31"/>
        <v/>
      </c>
    </row>
    <row r="2010" spans="1:5" hidden="1" x14ac:dyDescent="0.3">
      <c r="A2010" t="s">
        <v>203</v>
      </c>
      <c r="B2010">
        <v>42006</v>
      </c>
      <c r="C2010">
        <v>20</v>
      </c>
      <c r="D2010">
        <v>0</v>
      </c>
      <c r="E2010" t="str">
        <f t="shared" si="31"/>
        <v/>
      </c>
    </row>
    <row r="2011" spans="1:5" hidden="1" x14ac:dyDescent="0.3">
      <c r="A2011" t="s">
        <v>203</v>
      </c>
      <c r="B2011">
        <v>42013</v>
      </c>
      <c r="C2011">
        <v>24</v>
      </c>
      <c r="D2011">
        <v>0</v>
      </c>
      <c r="E2011" t="str">
        <f t="shared" si="31"/>
        <v/>
      </c>
    </row>
    <row r="2012" spans="1:5" hidden="1" x14ac:dyDescent="0.3">
      <c r="A2012" t="s">
        <v>203</v>
      </c>
      <c r="B2012">
        <v>42020</v>
      </c>
      <c r="C2012">
        <v>40</v>
      </c>
      <c r="D2012">
        <v>0</v>
      </c>
      <c r="E2012" t="str">
        <f t="shared" si="31"/>
        <v/>
      </c>
    </row>
    <row r="2013" spans="1:5" hidden="1" x14ac:dyDescent="0.3">
      <c r="A2013" t="s">
        <v>203</v>
      </c>
      <c r="B2013">
        <v>42027</v>
      </c>
      <c r="C2013">
        <v>40</v>
      </c>
      <c r="D2013">
        <v>0</v>
      </c>
      <c r="E2013" t="str">
        <f t="shared" si="31"/>
        <v/>
      </c>
    </row>
    <row r="2014" spans="1:5" hidden="1" x14ac:dyDescent="0.3">
      <c r="A2014" t="s">
        <v>203</v>
      </c>
      <c r="B2014">
        <v>42034</v>
      </c>
      <c r="C2014">
        <v>40</v>
      </c>
      <c r="D2014">
        <v>0</v>
      </c>
      <c r="E2014" t="str">
        <f t="shared" si="31"/>
        <v/>
      </c>
    </row>
    <row r="2015" spans="1:5" hidden="1" x14ac:dyDescent="0.3">
      <c r="A2015" t="s">
        <v>203</v>
      </c>
      <c r="B2015">
        <v>42041</v>
      </c>
      <c r="C2015">
        <v>40</v>
      </c>
      <c r="D2015">
        <v>0</v>
      </c>
      <c r="E2015" t="str">
        <f t="shared" si="31"/>
        <v/>
      </c>
    </row>
    <row r="2016" spans="1:5" hidden="1" x14ac:dyDescent="0.3">
      <c r="A2016" t="s">
        <v>203</v>
      </c>
      <c r="B2016">
        <v>42048</v>
      </c>
      <c r="C2016">
        <v>40</v>
      </c>
      <c r="D2016">
        <v>0</v>
      </c>
      <c r="E2016" t="str">
        <f t="shared" si="31"/>
        <v/>
      </c>
    </row>
    <row r="2017" spans="1:5" hidden="1" x14ac:dyDescent="0.3">
      <c r="A2017" t="s">
        <v>203</v>
      </c>
      <c r="B2017">
        <v>42055</v>
      </c>
      <c r="C2017">
        <v>40</v>
      </c>
      <c r="D2017">
        <v>0</v>
      </c>
      <c r="E2017" t="str">
        <f t="shared" si="31"/>
        <v/>
      </c>
    </row>
    <row r="2018" spans="1:5" hidden="1" x14ac:dyDescent="0.3">
      <c r="A2018" t="s">
        <v>203</v>
      </c>
      <c r="B2018">
        <v>42062</v>
      </c>
      <c r="C2018">
        <v>40</v>
      </c>
      <c r="D2018">
        <v>0</v>
      </c>
      <c r="E2018" t="str">
        <f t="shared" si="31"/>
        <v/>
      </c>
    </row>
    <row r="2019" spans="1:5" hidden="1" x14ac:dyDescent="0.3">
      <c r="A2019" t="s">
        <v>203</v>
      </c>
      <c r="B2019">
        <v>42069</v>
      </c>
      <c r="C2019">
        <v>40</v>
      </c>
      <c r="D2019">
        <v>0</v>
      </c>
      <c r="E2019" t="str">
        <f t="shared" si="31"/>
        <v/>
      </c>
    </row>
    <row r="2020" spans="1:5" hidden="1" x14ac:dyDescent="0.3">
      <c r="A2020" t="s">
        <v>203</v>
      </c>
      <c r="B2020">
        <v>42076</v>
      </c>
      <c r="C2020">
        <v>40</v>
      </c>
      <c r="D2020">
        <v>0</v>
      </c>
      <c r="E2020" t="str">
        <f t="shared" si="31"/>
        <v/>
      </c>
    </row>
    <row r="2021" spans="1:5" hidden="1" x14ac:dyDescent="0.3">
      <c r="A2021" t="s">
        <v>203</v>
      </c>
      <c r="B2021">
        <v>42083</v>
      </c>
      <c r="C2021">
        <v>40</v>
      </c>
      <c r="D2021">
        <v>0</v>
      </c>
      <c r="E2021" t="str">
        <f t="shared" si="31"/>
        <v/>
      </c>
    </row>
    <row r="2022" spans="1:5" hidden="1" x14ac:dyDescent="0.3">
      <c r="A2022" t="s">
        <v>203</v>
      </c>
      <c r="B2022">
        <v>42090</v>
      </c>
      <c r="C2022">
        <v>40</v>
      </c>
      <c r="D2022">
        <v>0</v>
      </c>
      <c r="E2022" t="str">
        <f t="shared" si="31"/>
        <v/>
      </c>
    </row>
    <row r="2023" spans="1:5" hidden="1" x14ac:dyDescent="0.3">
      <c r="A2023" t="s">
        <v>203</v>
      </c>
      <c r="B2023">
        <v>42097</v>
      </c>
      <c r="C2023">
        <v>40</v>
      </c>
      <c r="D2023">
        <v>0</v>
      </c>
      <c r="E2023" t="str">
        <f t="shared" si="31"/>
        <v/>
      </c>
    </row>
    <row r="2024" spans="1:5" hidden="1" x14ac:dyDescent="0.3">
      <c r="A2024" t="s">
        <v>203</v>
      </c>
      <c r="B2024">
        <v>42104</v>
      </c>
      <c r="C2024">
        <v>40</v>
      </c>
      <c r="D2024">
        <v>0</v>
      </c>
      <c r="E2024" t="str">
        <f t="shared" si="31"/>
        <v/>
      </c>
    </row>
    <row r="2025" spans="1:5" hidden="1" x14ac:dyDescent="0.3">
      <c r="A2025" t="s">
        <v>203</v>
      </c>
      <c r="B2025">
        <v>42111</v>
      </c>
      <c r="C2025">
        <v>40</v>
      </c>
      <c r="D2025">
        <v>0</v>
      </c>
      <c r="E2025" t="str">
        <f t="shared" si="31"/>
        <v/>
      </c>
    </row>
    <row r="2026" spans="1:5" hidden="1" x14ac:dyDescent="0.3">
      <c r="A2026" t="s">
        <v>203</v>
      </c>
      <c r="B2026">
        <v>42118</v>
      </c>
      <c r="C2026">
        <v>40</v>
      </c>
      <c r="D2026">
        <v>0</v>
      </c>
      <c r="E2026" t="str">
        <f t="shared" si="31"/>
        <v/>
      </c>
    </row>
    <row r="2027" spans="1:5" hidden="1" x14ac:dyDescent="0.3">
      <c r="A2027" t="s">
        <v>203</v>
      </c>
      <c r="B2027">
        <v>42125</v>
      </c>
      <c r="C2027">
        <v>40</v>
      </c>
      <c r="D2027">
        <v>0</v>
      </c>
      <c r="E2027" t="str">
        <f t="shared" si="31"/>
        <v/>
      </c>
    </row>
    <row r="2028" spans="1:5" hidden="1" x14ac:dyDescent="0.3">
      <c r="A2028" t="s">
        <v>203</v>
      </c>
      <c r="B2028">
        <v>42132</v>
      </c>
      <c r="C2028">
        <v>40</v>
      </c>
      <c r="D2028">
        <v>0</v>
      </c>
      <c r="E2028" t="str">
        <f t="shared" si="31"/>
        <v/>
      </c>
    </row>
    <row r="2029" spans="1:5" hidden="1" x14ac:dyDescent="0.3">
      <c r="A2029" t="s">
        <v>203</v>
      </c>
      <c r="B2029">
        <v>42139</v>
      </c>
      <c r="C2029">
        <v>40</v>
      </c>
      <c r="D2029">
        <v>0</v>
      </c>
      <c r="E2029" t="str">
        <f t="shared" si="31"/>
        <v/>
      </c>
    </row>
    <row r="2030" spans="1:5" hidden="1" x14ac:dyDescent="0.3">
      <c r="A2030" t="s">
        <v>203</v>
      </c>
      <c r="B2030">
        <v>42146</v>
      </c>
      <c r="C2030">
        <v>40</v>
      </c>
      <c r="D2030">
        <v>0</v>
      </c>
      <c r="E2030" t="str">
        <f t="shared" si="31"/>
        <v/>
      </c>
    </row>
    <row r="2031" spans="1:5" hidden="1" x14ac:dyDescent="0.3">
      <c r="A2031" t="s">
        <v>203</v>
      </c>
      <c r="B2031">
        <v>42153</v>
      </c>
      <c r="C2031">
        <v>40</v>
      </c>
      <c r="D2031">
        <v>0</v>
      </c>
      <c r="E2031" t="str">
        <f t="shared" si="31"/>
        <v/>
      </c>
    </row>
    <row r="2032" spans="1:5" hidden="1" x14ac:dyDescent="0.3">
      <c r="A2032" t="s">
        <v>203</v>
      </c>
      <c r="B2032">
        <v>42160</v>
      </c>
      <c r="C2032">
        <v>30</v>
      </c>
      <c r="D2032">
        <v>0</v>
      </c>
      <c r="E2032" t="str">
        <f t="shared" si="31"/>
        <v/>
      </c>
    </row>
    <row r="2033" spans="1:5" hidden="1" x14ac:dyDescent="0.3">
      <c r="A2033" t="s">
        <v>203</v>
      </c>
      <c r="B2033">
        <v>42167</v>
      </c>
      <c r="C2033">
        <v>40</v>
      </c>
      <c r="D2033">
        <v>0</v>
      </c>
      <c r="E2033" t="str">
        <f t="shared" si="31"/>
        <v/>
      </c>
    </row>
    <row r="2034" spans="1:5" hidden="1" x14ac:dyDescent="0.3">
      <c r="A2034" t="s">
        <v>203</v>
      </c>
      <c r="B2034">
        <v>42174</v>
      </c>
      <c r="C2034">
        <v>40</v>
      </c>
      <c r="D2034">
        <v>0</v>
      </c>
      <c r="E2034" t="str">
        <f t="shared" si="31"/>
        <v/>
      </c>
    </row>
    <row r="2035" spans="1:5" hidden="1" x14ac:dyDescent="0.3">
      <c r="A2035" t="s">
        <v>203</v>
      </c>
      <c r="B2035">
        <v>42181</v>
      </c>
      <c r="C2035">
        <v>40</v>
      </c>
      <c r="D2035">
        <v>0</v>
      </c>
      <c r="E2035" t="str">
        <f t="shared" si="31"/>
        <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84C6D-CB13-426B-8131-82A10CD1BCCC}">
  <dimension ref="A1:D2031"/>
  <sheetViews>
    <sheetView topLeftCell="A1939" zoomScale="145" zoomScaleNormal="145" workbookViewId="0">
      <selection activeCell="A1964" sqref="A1964"/>
    </sheetView>
  </sheetViews>
  <sheetFormatPr defaultRowHeight="14.4" x14ac:dyDescent="0.3"/>
  <cols>
    <col min="1" max="1" width="19.77734375" bestFit="1" customWidth="1"/>
    <col min="2" max="2" width="10.88671875" bestFit="1" customWidth="1"/>
    <col min="3" max="3" width="14.33203125" bestFit="1" customWidth="1"/>
    <col min="4" max="4" width="13.33203125" bestFit="1" customWidth="1"/>
    <col min="5" max="5" width="12.88671875" bestFit="1" customWidth="1"/>
  </cols>
  <sheetData>
    <row r="1" spans="1:4" x14ac:dyDescent="0.3">
      <c r="A1" s="3" t="s">
        <v>119</v>
      </c>
      <c r="B1" s="3" t="s">
        <v>0</v>
      </c>
      <c r="C1" t="s">
        <v>396</v>
      </c>
      <c r="D1" t="s">
        <v>395</v>
      </c>
    </row>
    <row r="2" spans="1:4" x14ac:dyDescent="0.3">
      <c r="A2" t="s">
        <v>121</v>
      </c>
      <c r="B2" s="1">
        <v>42006</v>
      </c>
      <c r="C2">
        <v>25</v>
      </c>
      <c r="D2">
        <v>0</v>
      </c>
    </row>
    <row r="3" spans="1:4" x14ac:dyDescent="0.3">
      <c r="A3" t="s">
        <v>121</v>
      </c>
      <c r="B3" s="1">
        <v>42013</v>
      </c>
      <c r="C3">
        <v>8</v>
      </c>
      <c r="D3">
        <v>0</v>
      </c>
    </row>
    <row r="4" spans="1:4" x14ac:dyDescent="0.3">
      <c r="A4" t="s">
        <v>121</v>
      </c>
      <c r="B4" s="1">
        <v>42020</v>
      </c>
      <c r="C4">
        <v>43</v>
      </c>
      <c r="D4">
        <v>0</v>
      </c>
    </row>
    <row r="5" spans="1:4" x14ac:dyDescent="0.3">
      <c r="A5" t="s">
        <v>121</v>
      </c>
      <c r="B5" s="1">
        <v>42027</v>
      </c>
      <c r="C5">
        <v>42</v>
      </c>
      <c r="D5">
        <v>0</v>
      </c>
    </row>
    <row r="6" spans="1:4" x14ac:dyDescent="0.3">
      <c r="A6" t="s">
        <v>121</v>
      </c>
      <c r="B6" s="1">
        <v>42034</v>
      </c>
      <c r="C6">
        <v>41</v>
      </c>
      <c r="D6">
        <v>0</v>
      </c>
    </row>
    <row r="7" spans="1:4" x14ac:dyDescent="0.3">
      <c r="A7" t="s">
        <v>121</v>
      </c>
      <c r="B7" s="1">
        <v>42041</v>
      </c>
      <c r="C7">
        <v>40</v>
      </c>
      <c r="D7">
        <v>0</v>
      </c>
    </row>
    <row r="8" spans="1:4" x14ac:dyDescent="0.3">
      <c r="A8" t="s">
        <v>121</v>
      </c>
      <c r="B8" s="1">
        <v>42048</v>
      </c>
      <c r="C8">
        <v>39</v>
      </c>
      <c r="D8">
        <v>0</v>
      </c>
    </row>
    <row r="9" spans="1:4" x14ac:dyDescent="0.3">
      <c r="A9" t="s">
        <v>121</v>
      </c>
      <c r="B9" s="1">
        <v>42055</v>
      </c>
      <c r="C9">
        <v>36</v>
      </c>
      <c r="D9">
        <v>0</v>
      </c>
    </row>
    <row r="10" spans="1:4" x14ac:dyDescent="0.3">
      <c r="A10" t="s">
        <v>121</v>
      </c>
      <c r="B10" s="1">
        <v>42062</v>
      </c>
      <c r="C10">
        <v>35</v>
      </c>
      <c r="D10">
        <v>0</v>
      </c>
    </row>
    <row r="11" spans="1:4" x14ac:dyDescent="0.3">
      <c r="A11" t="s">
        <v>121</v>
      </c>
      <c r="B11" s="1">
        <v>42069</v>
      </c>
      <c r="C11">
        <v>40</v>
      </c>
      <c r="D11">
        <v>0</v>
      </c>
    </row>
    <row r="12" spans="1:4" x14ac:dyDescent="0.3">
      <c r="A12" t="s">
        <v>121</v>
      </c>
      <c r="B12" s="1">
        <v>42076</v>
      </c>
      <c r="C12">
        <v>435</v>
      </c>
      <c r="D12">
        <v>0</v>
      </c>
    </row>
    <row r="13" spans="1:4" x14ac:dyDescent="0.3">
      <c r="A13" t="s">
        <v>121</v>
      </c>
      <c r="B13" s="1">
        <v>42083</v>
      </c>
      <c r="C13">
        <v>38</v>
      </c>
      <c r="D13">
        <v>0</v>
      </c>
    </row>
    <row r="14" spans="1:4" x14ac:dyDescent="0.3">
      <c r="A14" t="s">
        <v>121</v>
      </c>
      <c r="B14" s="1">
        <v>42090</v>
      </c>
      <c r="C14">
        <v>40</v>
      </c>
      <c r="D14">
        <v>0</v>
      </c>
    </row>
    <row r="15" spans="1:4" x14ac:dyDescent="0.3">
      <c r="A15" t="s">
        <v>121</v>
      </c>
      <c r="B15" s="1">
        <v>42097</v>
      </c>
      <c r="C15">
        <v>22</v>
      </c>
      <c r="D15">
        <v>0</v>
      </c>
    </row>
    <row r="16" spans="1:4" x14ac:dyDescent="0.3">
      <c r="A16" t="s">
        <v>121</v>
      </c>
      <c r="B16" s="1">
        <v>42104</v>
      </c>
      <c r="C16">
        <v>40</v>
      </c>
      <c r="D16">
        <v>0</v>
      </c>
    </row>
    <row r="17" spans="1:4" x14ac:dyDescent="0.3">
      <c r="A17" t="s">
        <v>121</v>
      </c>
      <c r="B17" s="1">
        <v>42111</v>
      </c>
      <c r="C17">
        <v>42</v>
      </c>
      <c r="D17">
        <v>0</v>
      </c>
    </row>
    <row r="18" spans="1:4" x14ac:dyDescent="0.3">
      <c r="A18" t="s">
        <v>121</v>
      </c>
      <c r="B18" s="1">
        <v>42118</v>
      </c>
      <c r="C18">
        <v>40</v>
      </c>
      <c r="D18">
        <v>0</v>
      </c>
    </row>
    <row r="19" spans="1:4" x14ac:dyDescent="0.3">
      <c r="A19" t="s">
        <v>121</v>
      </c>
      <c r="B19" s="1">
        <v>42125</v>
      </c>
      <c r="C19">
        <v>41</v>
      </c>
      <c r="D19">
        <v>0</v>
      </c>
    </row>
    <row r="20" spans="1:4" x14ac:dyDescent="0.3">
      <c r="A20" t="s">
        <v>121</v>
      </c>
      <c r="B20" s="1">
        <v>42132</v>
      </c>
      <c r="C20">
        <v>20</v>
      </c>
      <c r="D20">
        <v>0</v>
      </c>
    </row>
    <row r="21" spans="1:4" x14ac:dyDescent="0.3">
      <c r="A21" t="s">
        <v>121</v>
      </c>
      <c r="B21" s="1">
        <v>42139</v>
      </c>
      <c r="C21">
        <v>40</v>
      </c>
      <c r="D21">
        <v>0</v>
      </c>
    </row>
    <row r="22" spans="1:4" x14ac:dyDescent="0.3">
      <c r="A22" t="s">
        <v>121</v>
      </c>
      <c r="B22" s="1">
        <v>42146</v>
      </c>
      <c r="C22">
        <v>385</v>
      </c>
      <c r="D22">
        <v>0</v>
      </c>
    </row>
    <row r="23" spans="1:4" x14ac:dyDescent="0.3">
      <c r="A23" t="s">
        <v>121</v>
      </c>
      <c r="B23" s="1">
        <v>42153</v>
      </c>
      <c r="C23">
        <v>305</v>
      </c>
      <c r="D23">
        <v>0</v>
      </c>
    </row>
    <row r="24" spans="1:4" x14ac:dyDescent="0.3">
      <c r="A24" t="s">
        <v>121</v>
      </c>
      <c r="B24" s="1">
        <v>42160</v>
      </c>
      <c r="C24">
        <v>325</v>
      </c>
      <c r="D24">
        <v>0</v>
      </c>
    </row>
    <row r="25" spans="1:4" x14ac:dyDescent="0.3">
      <c r="A25" t="s">
        <v>121</v>
      </c>
      <c r="B25" s="1">
        <v>42167</v>
      </c>
      <c r="C25">
        <v>385</v>
      </c>
      <c r="D25">
        <v>0</v>
      </c>
    </row>
    <row r="26" spans="1:4" x14ac:dyDescent="0.3">
      <c r="A26" t="s">
        <v>121</v>
      </c>
      <c r="B26" s="1">
        <v>42174</v>
      </c>
      <c r="C26">
        <v>0</v>
      </c>
      <c r="D26">
        <v>0</v>
      </c>
    </row>
    <row r="27" spans="1:4" x14ac:dyDescent="0.3">
      <c r="A27" t="s">
        <v>121</v>
      </c>
      <c r="B27" s="1">
        <v>42181</v>
      </c>
      <c r="C27">
        <v>41</v>
      </c>
      <c r="D27">
        <v>0</v>
      </c>
    </row>
    <row r="28" spans="1:4" x14ac:dyDescent="0.3">
      <c r="A28" t="s">
        <v>205</v>
      </c>
      <c r="B28" s="1">
        <v>42027</v>
      </c>
      <c r="C28">
        <v>16</v>
      </c>
      <c r="D28">
        <v>0</v>
      </c>
    </row>
    <row r="29" spans="1:4" x14ac:dyDescent="0.3">
      <c r="A29" t="s">
        <v>205</v>
      </c>
      <c r="B29" s="1">
        <v>42034</v>
      </c>
      <c r="C29">
        <v>38</v>
      </c>
      <c r="D29">
        <v>0</v>
      </c>
    </row>
    <row r="30" spans="1:4" x14ac:dyDescent="0.3">
      <c r="A30" t="s">
        <v>205</v>
      </c>
      <c r="B30" s="1">
        <v>42041</v>
      </c>
      <c r="C30">
        <v>35</v>
      </c>
      <c r="D30">
        <v>0</v>
      </c>
    </row>
    <row r="31" spans="1:4" x14ac:dyDescent="0.3">
      <c r="A31" t="s">
        <v>205</v>
      </c>
      <c r="B31" s="1">
        <v>42048</v>
      </c>
      <c r="C31">
        <v>10</v>
      </c>
      <c r="D31">
        <v>0</v>
      </c>
    </row>
    <row r="32" spans="1:4" x14ac:dyDescent="0.3">
      <c r="A32" t="s">
        <v>205</v>
      </c>
      <c r="B32" s="1">
        <v>42055</v>
      </c>
      <c r="C32">
        <v>20</v>
      </c>
      <c r="D32">
        <v>0</v>
      </c>
    </row>
    <row r="33" spans="1:4" x14ac:dyDescent="0.3">
      <c r="A33" t="s">
        <v>205</v>
      </c>
      <c r="B33" s="1">
        <v>42062</v>
      </c>
      <c r="C33">
        <v>18</v>
      </c>
      <c r="D33">
        <v>0</v>
      </c>
    </row>
    <row r="34" spans="1:4" x14ac:dyDescent="0.3">
      <c r="A34" t="s">
        <v>205</v>
      </c>
      <c r="B34" s="1">
        <v>42069</v>
      </c>
      <c r="C34">
        <v>9</v>
      </c>
      <c r="D34">
        <v>0</v>
      </c>
    </row>
    <row r="35" spans="1:4" x14ac:dyDescent="0.3">
      <c r="A35" t="s">
        <v>205</v>
      </c>
      <c r="B35" s="1">
        <v>42076</v>
      </c>
      <c r="C35">
        <v>23</v>
      </c>
      <c r="D35">
        <v>0</v>
      </c>
    </row>
    <row r="36" spans="1:4" x14ac:dyDescent="0.3">
      <c r="A36" t="s">
        <v>205</v>
      </c>
      <c r="B36" s="1">
        <v>42083</v>
      </c>
      <c r="C36">
        <v>17</v>
      </c>
      <c r="D36">
        <v>0</v>
      </c>
    </row>
    <row r="37" spans="1:4" x14ac:dyDescent="0.3">
      <c r="A37" t="s">
        <v>205</v>
      </c>
      <c r="B37" s="1">
        <v>42090</v>
      </c>
      <c r="C37">
        <v>3</v>
      </c>
      <c r="D37">
        <v>0</v>
      </c>
    </row>
    <row r="38" spans="1:4" x14ac:dyDescent="0.3">
      <c r="A38" t="s">
        <v>205</v>
      </c>
      <c r="B38" s="1">
        <v>42097</v>
      </c>
      <c r="C38">
        <v>20</v>
      </c>
      <c r="D38">
        <v>0</v>
      </c>
    </row>
    <row r="39" spans="1:4" x14ac:dyDescent="0.3">
      <c r="A39" t="s">
        <v>205</v>
      </c>
      <c r="B39" s="1">
        <v>42104</v>
      </c>
      <c r="C39">
        <v>3</v>
      </c>
      <c r="D39">
        <v>0</v>
      </c>
    </row>
    <row r="40" spans="1:4" x14ac:dyDescent="0.3">
      <c r="A40" t="s">
        <v>205</v>
      </c>
      <c r="B40" s="1">
        <v>42111</v>
      </c>
      <c r="C40">
        <v>19</v>
      </c>
      <c r="D40">
        <v>0</v>
      </c>
    </row>
    <row r="41" spans="1:4" x14ac:dyDescent="0.3">
      <c r="A41" t="s">
        <v>205</v>
      </c>
      <c r="B41" s="1">
        <v>42118</v>
      </c>
      <c r="C41">
        <v>21</v>
      </c>
      <c r="D41">
        <v>0</v>
      </c>
    </row>
    <row r="42" spans="1:4" x14ac:dyDescent="0.3">
      <c r="A42" t="s">
        <v>205</v>
      </c>
      <c r="B42" s="1">
        <v>42125</v>
      </c>
      <c r="C42">
        <v>1</v>
      </c>
      <c r="D42">
        <v>0</v>
      </c>
    </row>
    <row r="43" spans="1:4" x14ac:dyDescent="0.3">
      <c r="A43" t="s">
        <v>205</v>
      </c>
      <c r="B43" s="1">
        <v>42132</v>
      </c>
      <c r="C43">
        <v>2</v>
      </c>
      <c r="D43">
        <v>0</v>
      </c>
    </row>
    <row r="44" spans="1:4" x14ac:dyDescent="0.3">
      <c r="A44" t="s">
        <v>205</v>
      </c>
      <c r="B44" s="1">
        <v>42139</v>
      </c>
      <c r="C44">
        <v>14</v>
      </c>
      <c r="D44">
        <v>0</v>
      </c>
    </row>
    <row r="45" spans="1:4" x14ac:dyDescent="0.3">
      <c r="A45" t="s">
        <v>205</v>
      </c>
      <c r="B45" s="1">
        <v>42146</v>
      </c>
      <c r="C45">
        <v>12</v>
      </c>
      <c r="D45">
        <v>0</v>
      </c>
    </row>
    <row r="46" spans="1:4" x14ac:dyDescent="0.3">
      <c r="A46" t="s">
        <v>205</v>
      </c>
      <c r="B46" s="1">
        <v>42153</v>
      </c>
      <c r="C46">
        <v>4</v>
      </c>
      <c r="D46">
        <v>0</v>
      </c>
    </row>
    <row r="47" spans="1:4" x14ac:dyDescent="0.3">
      <c r="A47" t="s">
        <v>205</v>
      </c>
      <c r="B47" s="1">
        <v>42160</v>
      </c>
      <c r="C47">
        <v>4</v>
      </c>
      <c r="D47">
        <v>0</v>
      </c>
    </row>
    <row r="48" spans="1:4" x14ac:dyDescent="0.3">
      <c r="A48" t="s">
        <v>205</v>
      </c>
      <c r="B48" s="1">
        <v>42167</v>
      </c>
      <c r="C48">
        <v>10</v>
      </c>
      <c r="D48">
        <v>0</v>
      </c>
    </row>
    <row r="49" spans="1:4" x14ac:dyDescent="0.3">
      <c r="A49" t="s">
        <v>205</v>
      </c>
      <c r="B49" s="1">
        <v>42174</v>
      </c>
      <c r="C49">
        <v>6</v>
      </c>
      <c r="D49">
        <v>0</v>
      </c>
    </row>
    <row r="50" spans="1:4" x14ac:dyDescent="0.3">
      <c r="A50" t="s">
        <v>205</v>
      </c>
      <c r="B50" s="1">
        <v>42181</v>
      </c>
      <c r="C50">
        <v>5</v>
      </c>
      <c r="D50">
        <v>0</v>
      </c>
    </row>
    <row r="51" spans="1:4" x14ac:dyDescent="0.3">
      <c r="A51" t="s">
        <v>122</v>
      </c>
      <c r="B51" s="1">
        <v>42006</v>
      </c>
      <c r="C51">
        <v>11</v>
      </c>
      <c r="D51">
        <v>0</v>
      </c>
    </row>
    <row r="52" spans="1:4" x14ac:dyDescent="0.3">
      <c r="A52" t="s">
        <v>122</v>
      </c>
      <c r="B52" s="1">
        <v>42013</v>
      </c>
      <c r="C52">
        <v>8</v>
      </c>
      <c r="D52">
        <v>0</v>
      </c>
    </row>
    <row r="53" spans="1:4" x14ac:dyDescent="0.3">
      <c r="A53" t="s">
        <v>122</v>
      </c>
      <c r="B53" s="1">
        <v>42020</v>
      </c>
      <c r="C53">
        <v>36</v>
      </c>
      <c r="D53">
        <v>0</v>
      </c>
    </row>
    <row r="54" spans="1:4" x14ac:dyDescent="0.3">
      <c r="A54" t="s">
        <v>122</v>
      </c>
      <c r="B54" s="1">
        <v>42027</v>
      </c>
      <c r="C54">
        <v>40</v>
      </c>
      <c r="D54">
        <v>0</v>
      </c>
    </row>
    <row r="55" spans="1:4" x14ac:dyDescent="0.3">
      <c r="A55" t="s">
        <v>122</v>
      </c>
      <c r="B55" s="1">
        <v>42034</v>
      </c>
      <c r="C55">
        <v>40</v>
      </c>
      <c r="D55">
        <v>0</v>
      </c>
    </row>
    <row r="56" spans="1:4" x14ac:dyDescent="0.3">
      <c r="A56" t="s">
        <v>122</v>
      </c>
      <c r="B56" s="1">
        <v>42041</v>
      </c>
      <c r="C56">
        <v>40</v>
      </c>
      <c r="D56">
        <v>0</v>
      </c>
    </row>
    <row r="57" spans="1:4" x14ac:dyDescent="0.3">
      <c r="A57" t="s">
        <v>122</v>
      </c>
      <c r="B57" s="1">
        <v>42048</v>
      </c>
      <c r="C57">
        <v>40</v>
      </c>
      <c r="D57">
        <v>0</v>
      </c>
    </row>
    <row r="58" spans="1:4" x14ac:dyDescent="0.3">
      <c r="A58" t="s">
        <v>122</v>
      </c>
      <c r="B58" s="1">
        <v>42055</v>
      </c>
      <c r="C58">
        <v>40</v>
      </c>
      <c r="D58">
        <v>0</v>
      </c>
    </row>
    <row r="59" spans="1:4" x14ac:dyDescent="0.3">
      <c r="A59" t="s">
        <v>122</v>
      </c>
      <c r="B59" s="1">
        <v>42062</v>
      </c>
      <c r="C59">
        <v>24</v>
      </c>
      <c r="D59">
        <v>0</v>
      </c>
    </row>
    <row r="60" spans="1:4" x14ac:dyDescent="0.3">
      <c r="A60" t="s">
        <v>122</v>
      </c>
      <c r="B60" s="1">
        <v>42069</v>
      </c>
      <c r="C60">
        <v>0</v>
      </c>
      <c r="D60">
        <v>0</v>
      </c>
    </row>
    <row r="61" spans="1:4" x14ac:dyDescent="0.3">
      <c r="A61" t="s">
        <v>122</v>
      </c>
      <c r="B61" s="1">
        <v>42076</v>
      </c>
      <c r="C61">
        <v>16</v>
      </c>
      <c r="D61">
        <v>0</v>
      </c>
    </row>
    <row r="62" spans="1:4" x14ac:dyDescent="0.3">
      <c r="A62" t="s">
        <v>122</v>
      </c>
      <c r="B62" s="1">
        <v>42083</v>
      </c>
      <c r="C62">
        <v>40</v>
      </c>
      <c r="D62">
        <v>0</v>
      </c>
    </row>
    <row r="63" spans="1:4" x14ac:dyDescent="0.3">
      <c r="A63" t="s">
        <v>122</v>
      </c>
      <c r="B63" s="1">
        <v>42090</v>
      </c>
      <c r="C63">
        <v>40</v>
      </c>
      <c r="D63">
        <v>0</v>
      </c>
    </row>
    <row r="64" spans="1:4" x14ac:dyDescent="0.3">
      <c r="A64" t="s">
        <v>122</v>
      </c>
      <c r="B64" s="1">
        <v>42097</v>
      </c>
      <c r="C64">
        <v>40</v>
      </c>
      <c r="D64">
        <v>0</v>
      </c>
    </row>
    <row r="65" spans="1:4" x14ac:dyDescent="0.3">
      <c r="A65" t="s">
        <v>122</v>
      </c>
      <c r="B65" s="1">
        <v>42104</v>
      </c>
      <c r="C65">
        <v>40</v>
      </c>
      <c r="D65">
        <v>0</v>
      </c>
    </row>
    <row r="66" spans="1:4" x14ac:dyDescent="0.3">
      <c r="A66" t="s">
        <v>122</v>
      </c>
      <c r="B66" s="1">
        <v>42111</v>
      </c>
      <c r="C66">
        <v>40</v>
      </c>
      <c r="D66">
        <v>0</v>
      </c>
    </row>
    <row r="67" spans="1:4" x14ac:dyDescent="0.3">
      <c r="A67" t="s">
        <v>122</v>
      </c>
      <c r="B67" s="1">
        <v>42118</v>
      </c>
      <c r="C67">
        <v>40</v>
      </c>
      <c r="D67">
        <v>0</v>
      </c>
    </row>
    <row r="68" spans="1:4" x14ac:dyDescent="0.3">
      <c r="A68" t="s">
        <v>122</v>
      </c>
      <c r="B68" s="1">
        <v>42125</v>
      </c>
      <c r="C68">
        <v>40</v>
      </c>
      <c r="D68">
        <v>0</v>
      </c>
    </row>
    <row r="69" spans="1:4" x14ac:dyDescent="0.3">
      <c r="A69" t="s">
        <v>122</v>
      </c>
      <c r="B69" s="1">
        <v>42132</v>
      </c>
      <c r="C69">
        <v>40</v>
      </c>
      <c r="D69">
        <v>0</v>
      </c>
    </row>
    <row r="70" spans="1:4" x14ac:dyDescent="0.3">
      <c r="A70" t="s">
        <v>122</v>
      </c>
      <c r="B70" s="1">
        <v>42139</v>
      </c>
      <c r="C70">
        <v>40</v>
      </c>
      <c r="D70">
        <v>0</v>
      </c>
    </row>
    <row r="71" spans="1:4" x14ac:dyDescent="0.3">
      <c r="A71" t="s">
        <v>122</v>
      </c>
      <c r="B71" s="1">
        <v>42146</v>
      </c>
      <c r="C71">
        <v>32</v>
      </c>
      <c r="D71">
        <v>0</v>
      </c>
    </row>
    <row r="72" spans="1:4" x14ac:dyDescent="0.3">
      <c r="A72" t="s">
        <v>122</v>
      </c>
      <c r="B72" s="1">
        <v>42153</v>
      </c>
      <c r="C72">
        <v>40</v>
      </c>
      <c r="D72">
        <v>0</v>
      </c>
    </row>
    <row r="73" spans="1:4" x14ac:dyDescent="0.3">
      <c r="A73" t="s">
        <v>122</v>
      </c>
      <c r="B73" s="1">
        <v>42160</v>
      </c>
      <c r="C73">
        <v>16</v>
      </c>
      <c r="D73">
        <v>0</v>
      </c>
    </row>
    <row r="74" spans="1:4" x14ac:dyDescent="0.3">
      <c r="A74" t="s">
        <v>122</v>
      </c>
      <c r="B74" s="1">
        <v>42167</v>
      </c>
      <c r="C74">
        <v>24</v>
      </c>
      <c r="D74">
        <v>0</v>
      </c>
    </row>
    <row r="75" spans="1:4" x14ac:dyDescent="0.3">
      <c r="A75" t="s">
        <v>122</v>
      </c>
      <c r="B75" s="1">
        <v>42174</v>
      </c>
      <c r="C75">
        <v>24</v>
      </c>
      <c r="D75">
        <v>0</v>
      </c>
    </row>
    <row r="76" spans="1:4" x14ac:dyDescent="0.3">
      <c r="A76" t="s">
        <v>122</v>
      </c>
      <c r="B76" s="1">
        <v>42181</v>
      </c>
      <c r="C76">
        <v>40</v>
      </c>
      <c r="D76">
        <v>0</v>
      </c>
    </row>
    <row r="77" spans="1:4" x14ac:dyDescent="0.3">
      <c r="A77" t="s">
        <v>123</v>
      </c>
      <c r="B77" s="1">
        <v>42006</v>
      </c>
      <c r="C77">
        <v>0</v>
      </c>
      <c r="D77">
        <v>0</v>
      </c>
    </row>
    <row r="78" spans="1:4" x14ac:dyDescent="0.3">
      <c r="A78" t="s">
        <v>123</v>
      </c>
      <c r="B78" s="1">
        <v>42013</v>
      </c>
      <c r="C78">
        <v>0</v>
      </c>
      <c r="D78">
        <v>0</v>
      </c>
    </row>
    <row r="79" spans="1:4" x14ac:dyDescent="0.3">
      <c r="A79" t="s">
        <v>123</v>
      </c>
      <c r="B79" s="1">
        <v>42020</v>
      </c>
      <c r="C79">
        <v>1</v>
      </c>
      <c r="D79">
        <v>0</v>
      </c>
    </row>
    <row r="80" spans="1:4" x14ac:dyDescent="0.3">
      <c r="A80" t="s">
        <v>123</v>
      </c>
      <c r="B80" s="1">
        <v>42027</v>
      </c>
      <c r="C80">
        <v>0</v>
      </c>
      <c r="D80">
        <v>0</v>
      </c>
    </row>
    <row r="81" spans="1:4" x14ac:dyDescent="0.3">
      <c r="A81" t="s">
        <v>123</v>
      </c>
      <c r="B81" s="1">
        <v>42034</v>
      </c>
      <c r="C81">
        <v>0</v>
      </c>
      <c r="D81">
        <v>0</v>
      </c>
    </row>
    <row r="82" spans="1:4" x14ac:dyDescent="0.3">
      <c r="A82" t="s">
        <v>123</v>
      </c>
      <c r="B82" s="1">
        <v>42048</v>
      </c>
      <c r="C82">
        <v>15</v>
      </c>
      <c r="D82">
        <v>0</v>
      </c>
    </row>
    <row r="83" spans="1:4" x14ac:dyDescent="0.3">
      <c r="A83" t="s">
        <v>123</v>
      </c>
      <c r="B83" s="1">
        <v>42062</v>
      </c>
      <c r="C83">
        <v>0</v>
      </c>
      <c r="D83">
        <v>0</v>
      </c>
    </row>
    <row r="84" spans="1:4" x14ac:dyDescent="0.3">
      <c r="A84" t="s">
        <v>123</v>
      </c>
      <c r="B84" s="1">
        <v>42069</v>
      </c>
      <c r="C84">
        <v>0</v>
      </c>
      <c r="D84">
        <v>0</v>
      </c>
    </row>
    <row r="85" spans="1:4" x14ac:dyDescent="0.3">
      <c r="A85" t="s">
        <v>123</v>
      </c>
      <c r="B85" s="1">
        <v>42076</v>
      </c>
      <c r="C85">
        <v>1</v>
      </c>
      <c r="D85">
        <v>0</v>
      </c>
    </row>
    <row r="86" spans="1:4" x14ac:dyDescent="0.3">
      <c r="A86" t="s">
        <v>123</v>
      </c>
      <c r="B86" s="1">
        <v>42083</v>
      </c>
      <c r="C86">
        <v>0</v>
      </c>
      <c r="D86">
        <v>0</v>
      </c>
    </row>
    <row r="87" spans="1:4" x14ac:dyDescent="0.3">
      <c r="A87" t="s">
        <v>123</v>
      </c>
      <c r="B87" s="1">
        <v>42111</v>
      </c>
      <c r="C87">
        <v>2</v>
      </c>
      <c r="D87">
        <v>0</v>
      </c>
    </row>
    <row r="88" spans="1:4" x14ac:dyDescent="0.3">
      <c r="A88" t="s">
        <v>123</v>
      </c>
      <c r="B88" s="1">
        <v>42118</v>
      </c>
      <c r="C88">
        <v>0</v>
      </c>
      <c r="D88">
        <v>0</v>
      </c>
    </row>
    <row r="89" spans="1:4" x14ac:dyDescent="0.3">
      <c r="A89" t="s">
        <v>123</v>
      </c>
      <c r="B89" s="1">
        <v>42153</v>
      </c>
      <c r="C89">
        <v>0</v>
      </c>
      <c r="D89">
        <v>0</v>
      </c>
    </row>
    <row r="90" spans="1:4" x14ac:dyDescent="0.3">
      <c r="A90" t="s">
        <v>123</v>
      </c>
      <c r="B90" s="1">
        <v>42160</v>
      </c>
      <c r="C90">
        <v>0</v>
      </c>
      <c r="D90">
        <v>0</v>
      </c>
    </row>
    <row r="91" spans="1:4" x14ac:dyDescent="0.3">
      <c r="A91" t="s">
        <v>123</v>
      </c>
      <c r="B91" s="1">
        <v>42174</v>
      </c>
      <c r="C91">
        <v>0</v>
      </c>
      <c r="D91">
        <v>0</v>
      </c>
    </row>
    <row r="92" spans="1:4" x14ac:dyDescent="0.3">
      <c r="A92" t="s">
        <v>124</v>
      </c>
      <c r="B92" s="1">
        <v>42006</v>
      </c>
      <c r="C92">
        <v>0</v>
      </c>
      <c r="D92">
        <v>0</v>
      </c>
    </row>
    <row r="93" spans="1:4" x14ac:dyDescent="0.3">
      <c r="A93" t="s">
        <v>124</v>
      </c>
      <c r="B93" s="1">
        <v>42013</v>
      </c>
      <c r="C93">
        <v>0</v>
      </c>
      <c r="D93">
        <v>0</v>
      </c>
    </row>
    <row r="94" spans="1:4" x14ac:dyDescent="0.3">
      <c r="A94" t="s">
        <v>124</v>
      </c>
      <c r="B94" s="1">
        <v>42020</v>
      </c>
      <c r="C94">
        <v>15</v>
      </c>
      <c r="D94">
        <v>0</v>
      </c>
    </row>
    <row r="95" spans="1:4" x14ac:dyDescent="0.3">
      <c r="A95" t="s">
        <v>124</v>
      </c>
      <c r="B95" s="1">
        <v>42027</v>
      </c>
      <c r="C95">
        <v>0</v>
      </c>
      <c r="D95">
        <v>0</v>
      </c>
    </row>
    <row r="96" spans="1:4" x14ac:dyDescent="0.3">
      <c r="A96" t="s">
        <v>124</v>
      </c>
      <c r="B96" s="1">
        <v>42034</v>
      </c>
      <c r="C96">
        <v>0</v>
      </c>
      <c r="D96">
        <v>0</v>
      </c>
    </row>
    <row r="97" spans="1:4" x14ac:dyDescent="0.3">
      <c r="A97" t="s">
        <v>124</v>
      </c>
      <c r="B97" s="1">
        <v>42041</v>
      </c>
      <c r="C97">
        <v>1</v>
      </c>
      <c r="D97">
        <v>0</v>
      </c>
    </row>
    <row r="98" spans="1:4" x14ac:dyDescent="0.3">
      <c r="A98" t="s">
        <v>124</v>
      </c>
      <c r="B98" s="1">
        <v>42048</v>
      </c>
      <c r="C98">
        <v>0</v>
      </c>
      <c r="D98">
        <v>0</v>
      </c>
    </row>
    <row r="99" spans="1:4" x14ac:dyDescent="0.3">
      <c r="A99" t="s">
        <v>124</v>
      </c>
      <c r="B99" s="1">
        <v>42055</v>
      </c>
      <c r="C99">
        <v>0</v>
      </c>
      <c r="D99">
        <v>0</v>
      </c>
    </row>
    <row r="100" spans="1:4" x14ac:dyDescent="0.3">
      <c r="A100" t="s">
        <v>124</v>
      </c>
      <c r="B100" s="1">
        <v>42062</v>
      </c>
      <c r="C100">
        <v>0</v>
      </c>
      <c r="D100">
        <v>0</v>
      </c>
    </row>
    <row r="101" spans="1:4" x14ac:dyDescent="0.3">
      <c r="A101" t="s">
        <v>124</v>
      </c>
      <c r="B101" s="1">
        <v>42069</v>
      </c>
      <c r="C101">
        <v>0</v>
      </c>
      <c r="D101">
        <v>0</v>
      </c>
    </row>
    <row r="102" spans="1:4" x14ac:dyDescent="0.3">
      <c r="A102" t="s">
        <v>124</v>
      </c>
      <c r="B102" s="1">
        <v>42076</v>
      </c>
      <c r="C102">
        <v>0</v>
      </c>
      <c r="D102">
        <v>0</v>
      </c>
    </row>
    <row r="103" spans="1:4" x14ac:dyDescent="0.3">
      <c r="A103" t="s">
        <v>124</v>
      </c>
      <c r="B103" s="1">
        <v>42083</v>
      </c>
      <c r="C103">
        <v>0</v>
      </c>
      <c r="D103">
        <v>0</v>
      </c>
    </row>
    <row r="104" spans="1:4" x14ac:dyDescent="0.3">
      <c r="A104" t="s">
        <v>124</v>
      </c>
      <c r="B104" s="1">
        <v>42090</v>
      </c>
      <c r="C104">
        <v>0</v>
      </c>
      <c r="D104">
        <v>0</v>
      </c>
    </row>
    <row r="105" spans="1:4" x14ac:dyDescent="0.3">
      <c r="A105" t="s">
        <v>124</v>
      </c>
      <c r="B105" s="1">
        <v>42097</v>
      </c>
      <c r="C105">
        <v>0</v>
      </c>
      <c r="D105">
        <v>0</v>
      </c>
    </row>
    <row r="106" spans="1:4" x14ac:dyDescent="0.3">
      <c r="A106" t="s">
        <v>124</v>
      </c>
      <c r="B106" s="1">
        <v>42104</v>
      </c>
      <c r="C106">
        <v>0</v>
      </c>
      <c r="D106">
        <v>0</v>
      </c>
    </row>
    <row r="107" spans="1:4" x14ac:dyDescent="0.3">
      <c r="A107" t="s">
        <v>124</v>
      </c>
      <c r="B107" s="1">
        <v>42111</v>
      </c>
      <c r="C107">
        <v>0</v>
      </c>
      <c r="D107">
        <v>0</v>
      </c>
    </row>
    <row r="108" spans="1:4" x14ac:dyDescent="0.3">
      <c r="A108" t="s">
        <v>124</v>
      </c>
      <c r="B108" s="1">
        <v>42118</v>
      </c>
      <c r="C108">
        <v>0</v>
      </c>
      <c r="D108">
        <v>0</v>
      </c>
    </row>
    <row r="109" spans="1:4" x14ac:dyDescent="0.3">
      <c r="A109" t="s">
        <v>124</v>
      </c>
      <c r="B109" s="1">
        <v>42125</v>
      </c>
      <c r="C109">
        <v>0</v>
      </c>
      <c r="D109">
        <v>0</v>
      </c>
    </row>
    <row r="110" spans="1:4" x14ac:dyDescent="0.3">
      <c r="A110" t="s">
        <v>124</v>
      </c>
      <c r="B110" s="1">
        <v>42132</v>
      </c>
      <c r="C110">
        <v>0</v>
      </c>
      <c r="D110">
        <v>0</v>
      </c>
    </row>
    <row r="111" spans="1:4" x14ac:dyDescent="0.3">
      <c r="A111" t="s">
        <v>124</v>
      </c>
      <c r="B111" s="1">
        <v>42139</v>
      </c>
      <c r="C111">
        <v>0</v>
      </c>
      <c r="D111">
        <v>0</v>
      </c>
    </row>
    <row r="112" spans="1:4" x14ac:dyDescent="0.3">
      <c r="A112" t="s">
        <v>124</v>
      </c>
      <c r="B112" s="1">
        <v>42146</v>
      </c>
      <c r="C112">
        <v>0</v>
      </c>
      <c r="D112">
        <v>0</v>
      </c>
    </row>
    <row r="113" spans="1:4" x14ac:dyDescent="0.3">
      <c r="A113" t="s">
        <v>124</v>
      </c>
      <c r="B113" s="1">
        <v>42153</v>
      </c>
      <c r="C113">
        <v>0</v>
      </c>
      <c r="D113">
        <v>0</v>
      </c>
    </row>
    <row r="114" spans="1:4" x14ac:dyDescent="0.3">
      <c r="A114" t="s">
        <v>124</v>
      </c>
      <c r="B114" s="1">
        <v>42160</v>
      </c>
      <c r="C114">
        <v>0</v>
      </c>
      <c r="D114">
        <v>0</v>
      </c>
    </row>
    <row r="115" spans="1:4" x14ac:dyDescent="0.3">
      <c r="A115" t="s">
        <v>124</v>
      </c>
      <c r="B115" s="1">
        <v>42167</v>
      </c>
      <c r="C115">
        <v>1</v>
      </c>
      <c r="D115">
        <v>0</v>
      </c>
    </row>
    <row r="116" spans="1:4" x14ac:dyDescent="0.3">
      <c r="A116" t="s">
        <v>124</v>
      </c>
      <c r="B116" s="1">
        <v>42174</v>
      </c>
      <c r="C116">
        <v>0</v>
      </c>
      <c r="D116">
        <v>0</v>
      </c>
    </row>
    <row r="117" spans="1:4" x14ac:dyDescent="0.3">
      <c r="A117" t="s">
        <v>124</v>
      </c>
      <c r="B117" s="1">
        <v>42181</v>
      </c>
      <c r="C117">
        <v>0</v>
      </c>
      <c r="D117">
        <v>0</v>
      </c>
    </row>
    <row r="118" spans="1:4" x14ac:dyDescent="0.3">
      <c r="A118" t="s">
        <v>125</v>
      </c>
      <c r="B118" s="1">
        <v>42006</v>
      </c>
      <c r="C118">
        <v>22</v>
      </c>
      <c r="D118">
        <v>0</v>
      </c>
    </row>
    <row r="119" spans="1:4" x14ac:dyDescent="0.3">
      <c r="A119" t="s">
        <v>125</v>
      </c>
      <c r="B119" s="1">
        <v>42013</v>
      </c>
      <c r="C119">
        <v>24</v>
      </c>
      <c r="D119">
        <v>0</v>
      </c>
    </row>
    <row r="120" spans="1:4" x14ac:dyDescent="0.3">
      <c r="A120" t="s">
        <v>125</v>
      </c>
      <c r="B120" s="1">
        <v>42020</v>
      </c>
      <c r="C120">
        <v>46</v>
      </c>
      <c r="D120">
        <v>0</v>
      </c>
    </row>
    <row r="121" spans="1:4" x14ac:dyDescent="0.3">
      <c r="A121" t="s">
        <v>125</v>
      </c>
      <c r="B121" s="1">
        <v>42027</v>
      </c>
      <c r="C121">
        <v>48</v>
      </c>
      <c r="D121">
        <v>0</v>
      </c>
    </row>
    <row r="122" spans="1:4" x14ac:dyDescent="0.3">
      <c r="A122" t="s">
        <v>125</v>
      </c>
      <c r="B122" s="1">
        <v>42034</v>
      </c>
      <c r="C122">
        <v>40</v>
      </c>
      <c r="D122">
        <v>0</v>
      </c>
    </row>
    <row r="123" spans="1:4" x14ac:dyDescent="0.3">
      <c r="A123" t="s">
        <v>125</v>
      </c>
      <c r="B123" s="1">
        <v>42041</v>
      </c>
      <c r="C123">
        <v>40</v>
      </c>
      <c r="D123">
        <v>0</v>
      </c>
    </row>
    <row r="124" spans="1:4" x14ac:dyDescent="0.3">
      <c r="A124" t="s">
        <v>125</v>
      </c>
      <c r="B124" s="1">
        <v>42048</v>
      </c>
      <c r="C124">
        <v>42</v>
      </c>
      <c r="D124">
        <v>0</v>
      </c>
    </row>
    <row r="125" spans="1:4" x14ac:dyDescent="0.3">
      <c r="A125" t="s">
        <v>125</v>
      </c>
      <c r="B125" s="1">
        <v>42055</v>
      </c>
      <c r="C125">
        <v>50</v>
      </c>
      <c r="D125">
        <v>0</v>
      </c>
    </row>
    <row r="126" spans="1:4" x14ac:dyDescent="0.3">
      <c r="A126" t="s">
        <v>125</v>
      </c>
      <c r="B126" s="1">
        <v>42062</v>
      </c>
      <c r="C126">
        <v>36</v>
      </c>
      <c r="D126">
        <v>0</v>
      </c>
    </row>
    <row r="127" spans="1:4" x14ac:dyDescent="0.3">
      <c r="A127" t="s">
        <v>125</v>
      </c>
      <c r="B127" s="1">
        <v>42066</v>
      </c>
      <c r="C127">
        <v>0</v>
      </c>
      <c r="D127">
        <v>0</v>
      </c>
    </row>
    <row r="128" spans="1:4" x14ac:dyDescent="0.3">
      <c r="A128" t="s">
        <v>125</v>
      </c>
      <c r="B128" s="1">
        <v>42069</v>
      </c>
      <c r="C128">
        <v>42</v>
      </c>
      <c r="D128">
        <v>0</v>
      </c>
    </row>
    <row r="129" spans="1:4" x14ac:dyDescent="0.3">
      <c r="A129" t="s">
        <v>125</v>
      </c>
      <c r="B129" s="1">
        <v>42076</v>
      </c>
      <c r="C129">
        <v>32</v>
      </c>
      <c r="D129">
        <v>0</v>
      </c>
    </row>
    <row r="130" spans="1:4" x14ac:dyDescent="0.3">
      <c r="A130" t="s">
        <v>125</v>
      </c>
      <c r="B130" s="1">
        <v>42083</v>
      </c>
      <c r="C130">
        <v>36</v>
      </c>
      <c r="D130">
        <v>0</v>
      </c>
    </row>
    <row r="131" spans="1:4" x14ac:dyDescent="0.3">
      <c r="A131" t="s">
        <v>125</v>
      </c>
      <c r="B131" s="1">
        <v>42090</v>
      </c>
      <c r="C131">
        <v>34</v>
      </c>
      <c r="D131">
        <v>0</v>
      </c>
    </row>
    <row r="132" spans="1:4" x14ac:dyDescent="0.3">
      <c r="A132" t="s">
        <v>125</v>
      </c>
      <c r="B132" s="1">
        <v>42097</v>
      </c>
      <c r="C132">
        <v>42</v>
      </c>
      <c r="D132">
        <v>0</v>
      </c>
    </row>
    <row r="133" spans="1:4" x14ac:dyDescent="0.3">
      <c r="A133" t="s">
        <v>125</v>
      </c>
      <c r="B133" s="1">
        <v>42104</v>
      </c>
      <c r="C133">
        <v>34</v>
      </c>
      <c r="D133">
        <v>0</v>
      </c>
    </row>
    <row r="134" spans="1:4" x14ac:dyDescent="0.3">
      <c r="A134" t="s">
        <v>125</v>
      </c>
      <c r="B134" s="1">
        <v>42111</v>
      </c>
      <c r="C134">
        <v>33</v>
      </c>
      <c r="D134">
        <v>0</v>
      </c>
    </row>
    <row r="135" spans="1:4" x14ac:dyDescent="0.3">
      <c r="A135" t="s">
        <v>125</v>
      </c>
      <c r="B135" s="1">
        <v>42118</v>
      </c>
      <c r="C135">
        <v>33</v>
      </c>
      <c r="D135">
        <v>0</v>
      </c>
    </row>
    <row r="136" spans="1:4" x14ac:dyDescent="0.3">
      <c r="A136" t="s">
        <v>125</v>
      </c>
      <c r="B136" s="1">
        <v>42125</v>
      </c>
      <c r="C136">
        <v>33</v>
      </c>
      <c r="D136">
        <v>0</v>
      </c>
    </row>
    <row r="137" spans="1:4" x14ac:dyDescent="0.3">
      <c r="A137" t="s">
        <v>125</v>
      </c>
      <c r="B137" s="1">
        <v>42132</v>
      </c>
      <c r="C137">
        <v>34</v>
      </c>
      <c r="D137">
        <v>0</v>
      </c>
    </row>
    <row r="138" spans="1:4" x14ac:dyDescent="0.3">
      <c r="A138" t="s">
        <v>125</v>
      </c>
      <c r="B138" s="1">
        <v>42139</v>
      </c>
      <c r="C138">
        <v>34</v>
      </c>
      <c r="D138">
        <v>0</v>
      </c>
    </row>
    <row r="139" spans="1:4" x14ac:dyDescent="0.3">
      <c r="A139" t="s">
        <v>125</v>
      </c>
      <c r="B139" s="1">
        <v>42146</v>
      </c>
      <c r="C139">
        <v>33</v>
      </c>
      <c r="D139">
        <v>0</v>
      </c>
    </row>
    <row r="140" spans="1:4" x14ac:dyDescent="0.3">
      <c r="A140" t="s">
        <v>125</v>
      </c>
      <c r="B140" s="1">
        <v>42153</v>
      </c>
      <c r="C140">
        <v>29</v>
      </c>
      <c r="D140">
        <v>0</v>
      </c>
    </row>
    <row r="141" spans="1:4" x14ac:dyDescent="0.3">
      <c r="A141" t="s">
        <v>125</v>
      </c>
      <c r="B141" s="1">
        <v>42160</v>
      </c>
      <c r="C141">
        <v>22</v>
      </c>
      <c r="D141">
        <v>0</v>
      </c>
    </row>
    <row r="142" spans="1:4" x14ac:dyDescent="0.3">
      <c r="A142" t="s">
        <v>125</v>
      </c>
      <c r="B142" s="1">
        <v>42167</v>
      </c>
      <c r="C142">
        <v>32</v>
      </c>
      <c r="D142">
        <v>0</v>
      </c>
    </row>
    <row r="143" spans="1:4" x14ac:dyDescent="0.3">
      <c r="A143" t="s">
        <v>125</v>
      </c>
      <c r="B143" s="1">
        <v>42172</v>
      </c>
      <c r="C143">
        <v>0</v>
      </c>
      <c r="D143">
        <v>0</v>
      </c>
    </row>
    <row r="144" spans="1:4" x14ac:dyDescent="0.3">
      <c r="A144" t="s">
        <v>125</v>
      </c>
      <c r="B144" s="1">
        <v>42174</v>
      </c>
      <c r="C144">
        <v>34</v>
      </c>
      <c r="D144">
        <v>0</v>
      </c>
    </row>
    <row r="145" spans="1:4" x14ac:dyDescent="0.3">
      <c r="A145" t="s">
        <v>125</v>
      </c>
      <c r="B145" s="1">
        <v>42181</v>
      </c>
      <c r="C145">
        <v>26</v>
      </c>
      <c r="D145">
        <v>0</v>
      </c>
    </row>
    <row r="146" spans="1:4" x14ac:dyDescent="0.3">
      <c r="A146" t="s">
        <v>126</v>
      </c>
      <c r="B146" s="1">
        <v>42006</v>
      </c>
      <c r="C146">
        <v>5</v>
      </c>
      <c r="D146">
        <v>0</v>
      </c>
    </row>
    <row r="147" spans="1:4" x14ac:dyDescent="0.3">
      <c r="A147" t="s">
        <v>126</v>
      </c>
      <c r="B147" s="1">
        <v>42013</v>
      </c>
      <c r="C147">
        <v>85</v>
      </c>
      <c r="D147">
        <v>0</v>
      </c>
    </row>
    <row r="148" spans="1:4" x14ac:dyDescent="0.3">
      <c r="A148" t="s">
        <v>126</v>
      </c>
      <c r="B148" s="1">
        <v>42020</v>
      </c>
      <c r="C148">
        <v>22</v>
      </c>
      <c r="D148">
        <v>0</v>
      </c>
    </row>
    <row r="149" spans="1:4" x14ac:dyDescent="0.3">
      <c r="A149" t="s">
        <v>126</v>
      </c>
      <c r="B149" s="1">
        <v>42027</v>
      </c>
      <c r="C149">
        <v>17</v>
      </c>
      <c r="D149">
        <v>0</v>
      </c>
    </row>
    <row r="150" spans="1:4" x14ac:dyDescent="0.3">
      <c r="A150" t="s">
        <v>126</v>
      </c>
      <c r="B150" s="1">
        <v>42034</v>
      </c>
      <c r="C150">
        <v>12</v>
      </c>
      <c r="D150">
        <v>0</v>
      </c>
    </row>
    <row r="151" spans="1:4" x14ac:dyDescent="0.3">
      <c r="A151" t="s">
        <v>126</v>
      </c>
      <c r="B151" s="1">
        <v>42041</v>
      </c>
      <c r="C151">
        <v>11</v>
      </c>
      <c r="D151">
        <v>0</v>
      </c>
    </row>
    <row r="152" spans="1:4" x14ac:dyDescent="0.3">
      <c r="A152" t="s">
        <v>126</v>
      </c>
      <c r="B152" s="1">
        <v>42048</v>
      </c>
      <c r="C152">
        <v>18</v>
      </c>
      <c r="D152">
        <v>0</v>
      </c>
    </row>
    <row r="153" spans="1:4" x14ac:dyDescent="0.3">
      <c r="A153" t="s">
        <v>126</v>
      </c>
      <c r="B153" s="1">
        <v>42055</v>
      </c>
      <c r="C153">
        <v>18</v>
      </c>
      <c r="D153">
        <v>0</v>
      </c>
    </row>
    <row r="154" spans="1:4" x14ac:dyDescent="0.3">
      <c r="A154" t="s">
        <v>126</v>
      </c>
      <c r="B154" s="1">
        <v>42062</v>
      </c>
      <c r="C154">
        <v>12</v>
      </c>
      <c r="D154">
        <v>0</v>
      </c>
    </row>
    <row r="155" spans="1:4" x14ac:dyDescent="0.3">
      <c r="A155" t="s">
        <v>126</v>
      </c>
      <c r="B155" s="1">
        <v>42069</v>
      </c>
      <c r="C155">
        <v>21</v>
      </c>
      <c r="D155">
        <v>0</v>
      </c>
    </row>
    <row r="156" spans="1:4" x14ac:dyDescent="0.3">
      <c r="A156" t="s">
        <v>126</v>
      </c>
      <c r="B156" s="1">
        <v>42076</v>
      </c>
      <c r="C156">
        <v>26</v>
      </c>
      <c r="D156">
        <v>0</v>
      </c>
    </row>
    <row r="157" spans="1:4" x14ac:dyDescent="0.3">
      <c r="A157" t="s">
        <v>126</v>
      </c>
      <c r="B157" s="1">
        <v>42083</v>
      </c>
      <c r="C157">
        <v>19</v>
      </c>
      <c r="D157">
        <v>0</v>
      </c>
    </row>
    <row r="158" spans="1:4" x14ac:dyDescent="0.3">
      <c r="A158" t="s">
        <v>126</v>
      </c>
      <c r="B158" s="1">
        <v>42090</v>
      </c>
      <c r="C158">
        <v>29</v>
      </c>
      <c r="D158">
        <v>0</v>
      </c>
    </row>
    <row r="159" spans="1:4" x14ac:dyDescent="0.3">
      <c r="A159" t="s">
        <v>126</v>
      </c>
      <c r="B159" s="1">
        <v>42097</v>
      </c>
      <c r="C159">
        <v>29</v>
      </c>
      <c r="D159">
        <v>0</v>
      </c>
    </row>
    <row r="160" spans="1:4" x14ac:dyDescent="0.3">
      <c r="A160" t="s">
        <v>126</v>
      </c>
      <c r="B160" s="1">
        <v>42125</v>
      </c>
      <c r="C160">
        <v>34</v>
      </c>
      <c r="D160">
        <v>0</v>
      </c>
    </row>
    <row r="161" spans="1:4" x14ac:dyDescent="0.3">
      <c r="A161" t="s">
        <v>126</v>
      </c>
      <c r="B161" s="1">
        <v>42139</v>
      </c>
      <c r="C161">
        <v>21</v>
      </c>
      <c r="D161">
        <v>0</v>
      </c>
    </row>
    <row r="162" spans="1:4" x14ac:dyDescent="0.3">
      <c r="A162" t="s">
        <v>126</v>
      </c>
      <c r="B162" s="1">
        <v>42153</v>
      </c>
      <c r="C162">
        <v>2</v>
      </c>
      <c r="D162">
        <v>0</v>
      </c>
    </row>
    <row r="163" spans="1:4" x14ac:dyDescent="0.3">
      <c r="A163" t="s">
        <v>126</v>
      </c>
      <c r="B163" s="1">
        <v>42160</v>
      </c>
      <c r="C163">
        <v>32</v>
      </c>
      <c r="D163">
        <v>0</v>
      </c>
    </row>
    <row r="164" spans="1:4" x14ac:dyDescent="0.3">
      <c r="A164" t="s">
        <v>126</v>
      </c>
      <c r="B164" s="1">
        <v>42167</v>
      </c>
      <c r="C164">
        <v>2</v>
      </c>
      <c r="D164">
        <v>0</v>
      </c>
    </row>
    <row r="165" spans="1:4" x14ac:dyDescent="0.3">
      <c r="A165" t="s">
        <v>126</v>
      </c>
      <c r="B165" s="1">
        <v>42181</v>
      </c>
      <c r="C165">
        <v>2</v>
      </c>
      <c r="D165">
        <v>0</v>
      </c>
    </row>
    <row r="166" spans="1:4" x14ac:dyDescent="0.3">
      <c r="A166" t="s">
        <v>127</v>
      </c>
      <c r="B166" s="1">
        <v>42006</v>
      </c>
      <c r="C166">
        <v>6</v>
      </c>
      <c r="D166">
        <v>0</v>
      </c>
    </row>
    <row r="167" spans="1:4" x14ac:dyDescent="0.3">
      <c r="A167" t="s">
        <v>127</v>
      </c>
      <c r="B167" s="1">
        <v>42013</v>
      </c>
      <c r="C167">
        <v>36</v>
      </c>
      <c r="D167">
        <v>0</v>
      </c>
    </row>
    <row r="168" spans="1:4" x14ac:dyDescent="0.3">
      <c r="A168" t="s">
        <v>127</v>
      </c>
      <c r="B168" s="1">
        <v>42020</v>
      </c>
      <c r="C168">
        <v>50</v>
      </c>
      <c r="D168">
        <v>0</v>
      </c>
    </row>
    <row r="169" spans="1:4" x14ac:dyDescent="0.3">
      <c r="A169" t="s">
        <v>127</v>
      </c>
      <c r="B169" s="1">
        <v>42027</v>
      </c>
      <c r="C169">
        <v>13</v>
      </c>
      <c r="D169">
        <v>0</v>
      </c>
    </row>
    <row r="170" spans="1:4" x14ac:dyDescent="0.3">
      <c r="A170" t="s">
        <v>127</v>
      </c>
      <c r="B170" s="1">
        <v>42034</v>
      </c>
      <c r="C170">
        <v>80</v>
      </c>
      <c r="D170">
        <v>0</v>
      </c>
    </row>
    <row r="171" spans="1:4" x14ac:dyDescent="0.3">
      <c r="A171" t="s">
        <v>127</v>
      </c>
      <c r="B171" s="1">
        <v>42041</v>
      </c>
      <c r="C171">
        <v>8</v>
      </c>
      <c r="D171">
        <v>0</v>
      </c>
    </row>
    <row r="172" spans="1:4" x14ac:dyDescent="0.3">
      <c r="A172" t="s">
        <v>127</v>
      </c>
      <c r="B172" s="1">
        <v>42048</v>
      </c>
      <c r="C172">
        <v>22</v>
      </c>
      <c r="D172">
        <v>0</v>
      </c>
    </row>
    <row r="173" spans="1:4" x14ac:dyDescent="0.3">
      <c r="A173" t="s">
        <v>127</v>
      </c>
      <c r="B173" s="1">
        <v>42055</v>
      </c>
      <c r="C173">
        <v>100</v>
      </c>
      <c r="D173">
        <v>0</v>
      </c>
    </row>
    <row r="174" spans="1:4" x14ac:dyDescent="0.3">
      <c r="A174" t="s">
        <v>127</v>
      </c>
      <c r="B174" s="1">
        <v>42062</v>
      </c>
      <c r="C174">
        <v>100</v>
      </c>
      <c r="D174">
        <v>0</v>
      </c>
    </row>
    <row r="175" spans="1:4" x14ac:dyDescent="0.3">
      <c r="A175" t="s">
        <v>127</v>
      </c>
      <c r="B175" s="1">
        <v>42069</v>
      </c>
      <c r="C175">
        <v>90</v>
      </c>
      <c r="D175">
        <v>0</v>
      </c>
    </row>
    <row r="176" spans="1:4" x14ac:dyDescent="0.3">
      <c r="A176" t="s">
        <v>127</v>
      </c>
      <c r="B176" s="1">
        <v>42076</v>
      </c>
      <c r="C176">
        <v>10</v>
      </c>
      <c r="D176">
        <v>0</v>
      </c>
    </row>
    <row r="177" spans="1:4" x14ac:dyDescent="0.3">
      <c r="A177" t="s">
        <v>127</v>
      </c>
      <c r="B177" s="1">
        <v>42083</v>
      </c>
      <c r="C177">
        <v>70</v>
      </c>
      <c r="D177">
        <v>0</v>
      </c>
    </row>
    <row r="178" spans="1:4" x14ac:dyDescent="0.3">
      <c r="A178" t="s">
        <v>127</v>
      </c>
      <c r="B178" s="1">
        <v>42090</v>
      </c>
      <c r="C178">
        <v>130</v>
      </c>
      <c r="D178">
        <v>0</v>
      </c>
    </row>
    <row r="179" spans="1:4" x14ac:dyDescent="0.3">
      <c r="A179" t="s">
        <v>127</v>
      </c>
      <c r="B179" s="1">
        <v>42097</v>
      </c>
      <c r="C179">
        <v>12</v>
      </c>
      <c r="D179">
        <v>0</v>
      </c>
    </row>
    <row r="180" spans="1:4" x14ac:dyDescent="0.3">
      <c r="A180" t="s">
        <v>127</v>
      </c>
      <c r="B180" s="1">
        <v>42104</v>
      </c>
      <c r="C180">
        <v>150</v>
      </c>
      <c r="D180">
        <v>0</v>
      </c>
    </row>
    <row r="181" spans="1:4" x14ac:dyDescent="0.3">
      <c r="A181" t="s">
        <v>127</v>
      </c>
      <c r="B181" s="1">
        <v>42111</v>
      </c>
      <c r="C181">
        <v>100</v>
      </c>
      <c r="D181">
        <v>0</v>
      </c>
    </row>
    <row r="182" spans="1:4" x14ac:dyDescent="0.3">
      <c r="A182" t="s">
        <v>127</v>
      </c>
      <c r="B182" s="1">
        <v>42118</v>
      </c>
      <c r="C182">
        <v>12</v>
      </c>
      <c r="D182">
        <v>0</v>
      </c>
    </row>
    <row r="183" spans="1:4" x14ac:dyDescent="0.3">
      <c r="A183" t="s">
        <v>127</v>
      </c>
      <c r="B183" s="1">
        <v>42125</v>
      </c>
      <c r="C183">
        <v>40</v>
      </c>
      <c r="D183">
        <v>0</v>
      </c>
    </row>
    <row r="184" spans="1:4" x14ac:dyDescent="0.3">
      <c r="A184" t="s">
        <v>127</v>
      </c>
      <c r="B184" s="1">
        <v>42132</v>
      </c>
      <c r="C184">
        <v>90</v>
      </c>
      <c r="D184">
        <v>0</v>
      </c>
    </row>
    <row r="185" spans="1:4" x14ac:dyDescent="0.3">
      <c r="A185" t="s">
        <v>127</v>
      </c>
      <c r="B185" s="1">
        <v>42139</v>
      </c>
      <c r="C185">
        <v>10</v>
      </c>
      <c r="D185">
        <v>0</v>
      </c>
    </row>
    <row r="186" spans="1:4" x14ac:dyDescent="0.3">
      <c r="A186" t="s">
        <v>127</v>
      </c>
      <c r="B186" s="1">
        <v>42146</v>
      </c>
      <c r="C186">
        <v>10</v>
      </c>
      <c r="D186">
        <v>0</v>
      </c>
    </row>
    <row r="187" spans="1:4" x14ac:dyDescent="0.3">
      <c r="A187" t="s">
        <v>127</v>
      </c>
      <c r="B187" s="1">
        <v>42153</v>
      </c>
      <c r="C187">
        <v>100</v>
      </c>
      <c r="D187">
        <v>0</v>
      </c>
    </row>
    <row r="188" spans="1:4" x14ac:dyDescent="0.3">
      <c r="A188" t="s">
        <v>127</v>
      </c>
      <c r="B188" s="1">
        <v>42160</v>
      </c>
      <c r="C188">
        <v>4</v>
      </c>
      <c r="D188">
        <v>0</v>
      </c>
    </row>
    <row r="189" spans="1:4" x14ac:dyDescent="0.3">
      <c r="A189" t="s">
        <v>127</v>
      </c>
      <c r="B189" s="1">
        <v>42167</v>
      </c>
      <c r="C189">
        <v>7</v>
      </c>
      <c r="D189">
        <v>0</v>
      </c>
    </row>
    <row r="190" spans="1:4" x14ac:dyDescent="0.3">
      <c r="A190" t="s">
        <v>127</v>
      </c>
      <c r="B190" s="1">
        <v>42174</v>
      </c>
      <c r="C190">
        <v>15</v>
      </c>
      <c r="D190">
        <v>0</v>
      </c>
    </row>
    <row r="191" spans="1:4" x14ac:dyDescent="0.3">
      <c r="A191" t="s">
        <v>127</v>
      </c>
      <c r="B191" s="1">
        <v>42181</v>
      </c>
      <c r="C191">
        <v>11</v>
      </c>
      <c r="D191">
        <v>0</v>
      </c>
    </row>
    <row r="192" spans="1:4" x14ac:dyDescent="0.3">
      <c r="A192" t="s">
        <v>128</v>
      </c>
      <c r="B192" s="1">
        <v>42006</v>
      </c>
      <c r="C192">
        <v>0</v>
      </c>
      <c r="D192">
        <v>0</v>
      </c>
    </row>
    <row r="193" spans="1:4" x14ac:dyDescent="0.3">
      <c r="A193" t="s">
        <v>128</v>
      </c>
      <c r="B193" s="1">
        <v>42013</v>
      </c>
      <c r="C193">
        <v>0</v>
      </c>
      <c r="D193">
        <v>0</v>
      </c>
    </row>
    <row r="194" spans="1:4" x14ac:dyDescent="0.3">
      <c r="A194" t="s">
        <v>128</v>
      </c>
      <c r="B194" s="1">
        <v>42017</v>
      </c>
      <c r="C194">
        <v>17</v>
      </c>
      <c r="D194">
        <v>0</v>
      </c>
    </row>
    <row r="195" spans="1:4" x14ac:dyDescent="0.3">
      <c r="A195" t="s">
        <v>129</v>
      </c>
      <c r="B195" s="1">
        <v>42006</v>
      </c>
      <c r="C195">
        <v>0</v>
      </c>
      <c r="D195">
        <v>0</v>
      </c>
    </row>
    <row r="196" spans="1:4" x14ac:dyDescent="0.3">
      <c r="A196" t="s">
        <v>129</v>
      </c>
      <c r="B196" s="1">
        <v>42013</v>
      </c>
      <c r="C196">
        <v>0</v>
      </c>
      <c r="D196">
        <v>0</v>
      </c>
    </row>
    <row r="197" spans="1:4" x14ac:dyDescent="0.3">
      <c r="A197" t="s">
        <v>129</v>
      </c>
      <c r="B197" s="1">
        <v>42020</v>
      </c>
      <c r="C197">
        <v>20</v>
      </c>
      <c r="D197">
        <v>0</v>
      </c>
    </row>
    <row r="198" spans="1:4" x14ac:dyDescent="0.3">
      <c r="A198" t="s">
        <v>129</v>
      </c>
      <c r="B198" s="1">
        <v>42027</v>
      </c>
      <c r="C198">
        <v>8</v>
      </c>
      <c r="D198">
        <v>0</v>
      </c>
    </row>
    <row r="199" spans="1:4" x14ac:dyDescent="0.3">
      <c r="A199" t="s">
        <v>129</v>
      </c>
      <c r="B199" s="1">
        <v>42034</v>
      </c>
      <c r="C199">
        <v>24</v>
      </c>
      <c r="D199">
        <v>0</v>
      </c>
    </row>
    <row r="200" spans="1:4" x14ac:dyDescent="0.3">
      <c r="A200" t="s">
        <v>129</v>
      </c>
      <c r="B200" s="1">
        <v>42041</v>
      </c>
      <c r="C200">
        <v>22</v>
      </c>
      <c r="D200">
        <v>0</v>
      </c>
    </row>
    <row r="201" spans="1:4" x14ac:dyDescent="0.3">
      <c r="A201" t="s">
        <v>129</v>
      </c>
      <c r="B201" s="1">
        <v>42048</v>
      </c>
      <c r="C201">
        <v>8</v>
      </c>
      <c r="D201">
        <v>0</v>
      </c>
    </row>
    <row r="202" spans="1:4" x14ac:dyDescent="0.3">
      <c r="A202" t="s">
        <v>129</v>
      </c>
      <c r="B202" s="1">
        <v>42055</v>
      </c>
      <c r="C202">
        <v>0</v>
      </c>
      <c r="D202">
        <v>0</v>
      </c>
    </row>
    <row r="203" spans="1:4" x14ac:dyDescent="0.3">
      <c r="A203" t="s">
        <v>129</v>
      </c>
      <c r="B203" s="1">
        <v>42062</v>
      </c>
      <c r="C203">
        <v>14</v>
      </c>
      <c r="D203">
        <v>0</v>
      </c>
    </row>
    <row r="204" spans="1:4" x14ac:dyDescent="0.3">
      <c r="A204" t="s">
        <v>129</v>
      </c>
      <c r="B204" s="1">
        <v>42069</v>
      </c>
      <c r="C204">
        <v>0</v>
      </c>
      <c r="D204">
        <v>0</v>
      </c>
    </row>
    <row r="205" spans="1:4" x14ac:dyDescent="0.3">
      <c r="A205" t="s">
        <v>129</v>
      </c>
      <c r="B205" s="1">
        <v>42076</v>
      </c>
      <c r="C205">
        <v>10</v>
      </c>
      <c r="D205">
        <v>0</v>
      </c>
    </row>
    <row r="206" spans="1:4" x14ac:dyDescent="0.3">
      <c r="A206" t="s">
        <v>129</v>
      </c>
      <c r="B206" s="1">
        <v>42083</v>
      </c>
      <c r="C206">
        <v>0</v>
      </c>
      <c r="D206">
        <v>0</v>
      </c>
    </row>
    <row r="207" spans="1:4" x14ac:dyDescent="0.3">
      <c r="A207" t="s">
        <v>129</v>
      </c>
      <c r="B207" s="1">
        <v>42090</v>
      </c>
      <c r="C207">
        <v>10</v>
      </c>
      <c r="D207">
        <v>0</v>
      </c>
    </row>
    <row r="208" spans="1:4" x14ac:dyDescent="0.3">
      <c r="A208" t="s">
        <v>129</v>
      </c>
      <c r="B208" s="1">
        <v>42097</v>
      </c>
      <c r="C208">
        <v>0</v>
      </c>
      <c r="D208">
        <v>0</v>
      </c>
    </row>
    <row r="209" spans="1:4" x14ac:dyDescent="0.3">
      <c r="A209" t="s">
        <v>129</v>
      </c>
      <c r="B209" s="1">
        <v>42104</v>
      </c>
      <c r="C209">
        <v>12</v>
      </c>
      <c r="D209">
        <v>0</v>
      </c>
    </row>
    <row r="210" spans="1:4" x14ac:dyDescent="0.3">
      <c r="A210" t="s">
        <v>129</v>
      </c>
      <c r="B210" s="1">
        <v>42111</v>
      </c>
      <c r="C210">
        <v>8</v>
      </c>
      <c r="D210">
        <v>0</v>
      </c>
    </row>
    <row r="211" spans="1:4" x14ac:dyDescent="0.3">
      <c r="A211" t="s">
        <v>129</v>
      </c>
      <c r="B211" s="1">
        <v>42118</v>
      </c>
      <c r="C211">
        <v>4</v>
      </c>
      <c r="D211">
        <v>0</v>
      </c>
    </row>
    <row r="212" spans="1:4" x14ac:dyDescent="0.3">
      <c r="A212" t="s">
        <v>129</v>
      </c>
      <c r="B212" s="1">
        <v>42125</v>
      </c>
      <c r="C212">
        <v>8</v>
      </c>
      <c r="D212">
        <v>0</v>
      </c>
    </row>
    <row r="213" spans="1:4" x14ac:dyDescent="0.3">
      <c r="A213" t="s">
        <v>129</v>
      </c>
      <c r="B213" s="1">
        <v>42132</v>
      </c>
      <c r="C213">
        <v>4</v>
      </c>
      <c r="D213">
        <v>0</v>
      </c>
    </row>
    <row r="214" spans="1:4" x14ac:dyDescent="0.3">
      <c r="A214" t="s">
        <v>129</v>
      </c>
      <c r="B214" s="1">
        <v>42139</v>
      </c>
      <c r="C214">
        <v>0</v>
      </c>
      <c r="D214">
        <v>0</v>
      </c>
    </row>
    <row r="215" spans="1:4" x14ac:dyDescent="0.3">
      <c r="A215" t="s">
        <v>129</v>
      </c>
      <c r="B215" s="1">
        <v>42146</v>
      </c>
      <c r="C215">
        <v>0</v>
      </c>
      <c r="D215">
        <v>0</v>
      </c>
    </row>
    <row r="216" spans="1:4" x14ac:dyDescent="0.3">
      <c r="A216" t="s">
        <v>129</v>
      </c>
      <c r="B216" s="1">
        <v>42153</v>
      </c>
      <c r="C216">
        <v>12</v>
      </c>
      <c r="D216">
        <v>0</v>
      </c>
    </row>
    <row r="217" spans="1:4" x14ac:dyDescent="0.3">
      <c r="A217" t="s">
        <v>129</v>
      </c>
      <c r="B217" s="1">
        <v>42160</v>
      </c>
      <c r="C217">
        <v>4</v>
      </c>
      <c r="D217">
        <v>0</v>
      </c>
    </row>
    <row r="218" spans="1:4" x14ac:dyDescent="0.3">
      <c r="A218" t="s">
        <v>129</v>
      </c>
      <c r="B218" s="1">
        <v>42167</v>
      </c>
      <c r="C218">
        <v>0</v>
      </c>
      <c r="D218">
        <v>0</v>
      </c>
    </row>
    <row r="219" spans="1:4" x14ac:dyDescent="0.3">
      <c r="A219" t="s">
        <v>129</v>
      </c>
      <c r="B219" s="1">
        <v>42174</v>
      </c>
      <c r="C219">
        <v>8</v>
      </c>
      <c r="D219">
        <v>0</v>
      </c>
    </row>
    <row r="220" spans="1:4" x14ac:dyDescent="0.3">
      <c r="A220" t="s">
        <v>129</v>
      </c>
      <c r="B220" s="1">
        <v>42181</v>
      </c>
      <c r="C220">
        <v>6</v>
      </c>
      <c r="D220">
        <v>0</v>
      </c>
    </row>
    <row r="221" spans="1:4" x14ac:dyDescent="0.3">
      <c r="A221" t="s">
        <v>130</v>
      </c>
      <c r="B221" s="1">
        <v>42006</v>
      </c>
      <c r="C221">
        <v>0</v>
      </c>
      <c r="D221">
        <v>0</v>
      </c>
    </row>
    <row r="222" spans="1:4" x14ac:dyDescent="0.3">
      <c r="A222" t="s">
        <v>130</v>
      </c>
      <c r="B222" s="1">
        <v>42013</v>
      </c>
      <c r="C222">
        <v>0</v>
      </c>
      <c r="D222">
        <v>0</v>
      </c>
    </row>
    <row r="223" spans="1:4" x14ac:dyDescent="0.3">
      <c r="A223" t="s">
        <v>130</v>
      </c>
      <c r="B223" s="1">
        <v>42020</v>
      </c>
      <c r="C223">
        <v>2</v>
      </c>
      <c r="D223">
        <v>0</v>
      </c>
    </row>
    <row r="224" spans="1:4" x14ac:dyDescent="0.3">
      <c r="A224" t="s">
        <v>130</v>
      </c>
      <c r="B224" s="1">
        <v>42027</v>
      </c>
      <c r="C224">
        <v>0</v>
      </c>
      <c r="D224">
        <v>0</v>
      </c>
    </row>
    <row r="225" spans="1:4" x14ac:dyDescent="0.3">
      <c r="A225" t="s">
        <v>130</v>
      </c>
      <c r="B225" s="1">
        <v>42034</v>
      </c>
      <c r="C225">
        <v>0</v>
      </c>
      <c r="D225">
        <v>0</v>
      </c>
    </row>
    <row r="226" spans="1:4" x14ac:dyDescent="0.3">
      <c r="A226" t="s">
        <v>130</v>
      </c>
      <c r="B226" s="1">
        <v>42041</v>
      </c>
      <c r="C226">
        <v>0</v>
      </c>
      <c r="D226">
        <v>0</v>
      </c>
    </row>
    <row r="227" spans="1:4" x14ac:dyDescent="0.3">
      <c r="A227" t="s">
        <v>131</v>
      </c>
      <c r="B227" s="1">
        <v>42006</v>
      </c>
      <c r="C227">
        <v>16</v>
      </c>
      <c r="D227">
        <v>0</v>
      </c>
    </row>
    <row r="228" spans="1:4" x14ac:dyDescent="0.3">
      <c r="A228" t="s">
        <v>131</v>
      </c>
      <c r="B228" s="1">
        <v>42013</v>
      </c>
      <c r="C228">
        <v>0</v>
      </c>
      <c r="D228">
        <v>0</v>
      </c>
    </row>
    <row r="229" spans="1:4" x14ac:dyDescent="0.3">
      <c r="A229" t="s">
        <v>131</v>
      </c>
      <c r="B229" s="1">
        <v>42020</v>
      </c>
      <c r="C229">
        <v>0</v>
      </c>
      <c r="D229">
        <v>0</v>
      </c>
    </row>
    <row r="230" spans="1:4" x14ac:dyDescent="0.3">
      <c r="A230" t="s">
        <v>131</v>
      </c>
      <c r="B230" s="1">
        <v>42027</v>
      </c>
      <c r="C230">
        <v>36</v>
      </c>
      <c r="D230">
        <v>0</v>
      </c>
    </row>
    <row r="231" spans="1:4" x14ac:dyDescent="0.3">
      <c r="A231" t="s">
        <v>131</v>
      </c>
      <c r="B231" s="1">
        <v>42034</v>
      </c>
      <c r="C231">
        <v>26</v>
      </c>
      <c r="D231">
        <v>0</v>
      </c>
    </row>
    <row r="232" spans="1:4" x14ac:dyDescent="0.3">
      <c r="A232" t="s">
        <v>131</v>
      </c>
      <c r="B232" s="1">
        <v>42041</v>
      </c>
      <c r="C232">
        <v>40</v>
      </c>
      <c r="D232">
        <v>0</v>
      </c>
    </row>
    <row r="233" spans="1:4" x14ac:dyDescent="0.3">
      <c r="A233" t="s">
        <v>131</v>
      </c>
      <c r="B233" s="1">
        <v>42048</v>
      </c>
      <c r="C233">
        <v>38</v>
      </c>
      <c r="D233">
        <v>0</v>
      </c>
    </row>
    <row r="234" spans="1:4" x14ac:dyDescent="0.3">
      <c r="A234" t="s">
        <v>131</v>
      </c>
      <c r="B234" s="1">
        <v>42055</v>
      </c>
      <c r="C234">
        <v>40</v>
      </c>
      <c r="D234">
        <v>0</v>
      </c>
    </row>
    <row r="235" spans="1:4" x14ac:dyDescent="0.3">
      <c r="A235" t="s">
        <v>131</v>
      </c>
      <c r="B235" s="1">
        <v>42062</v>
      </c>
      <c r="C235">
        <v>24</v>
      </c>
      <c r="D235">
        <v>0</v>
      </c>
    </row>
    <row r="236" spans="1:4" x14ac:dyDescent="0.3">
      <c r="A236" t="s">
        <v>131</v>
      </c>
      <c r="B236" s="1">
        <v>42069</v>
      </c>
      <c r="C236">
        <v>40</v>
      </c>
      <c r="D236">
        <v>0</v>
      </c>
    </row>
    <row r="237" spans="1:4" x14ac:dyDescent="0.3">
      <c r="A237" t="s">
        <v>131</v>
      </c>
      <c r="B237" s="1">
        <v>42076</v>
      </c>
      <c r="C237">
        <v>32</v>
      </c>
      <c r="D237">
        <v>0</v>
      </c>
    </row>
    <row r="238" spans="1:4" x14ac:dyDescent="0.3">
      <c r="A238" t="s">
        <v>131</v>
      </c>
      <c r="B238" s="1">
        <v>42083</v>
      </c>
      <c r="C238">
        <v>33</v>
      </c>
      <c r="D238">
        <v>0</v>
      </c>
    </row>
    <row r="239" spans="1:4" x14ac:dyDescent="0.3">
      <c r="A239" t="s">
        <v>131</v>
      </c>
      <c r="B239" s="1">
        <v>42090</v>
      </c>
      <c r="C239">
        <v>24</v>
      </c>
      <c r="D239">
        <v>0</v>
      </c>
    </row>
    <row r="240" spans="1:4" x14ac:dyDescent="0.3">
      <c r="A240" t="s">
        <v>131</v>
      </c>
      <c r="B240" s="1">
        <v>42097</v>
      </c>
      <c r="C240">
        <v>21</v>
      </c>
      <c r="D240">
        <v>0</v>
      </c>
    </row>
    <row r="241" spans="1:4" x14ac:dyDescent="0.3">
      <c r="A241" t="s">
        <v>131</v>
      </c>
      <c r="B241" s="1">
        <v>42104</v>
      </c>
      <c r="C241">
        <v>34</v>
      </c>
      <c r="D241">
        <v>0</v>
      </c>
    </row>
    <row r="242" spans="1:4" x14ac:dyDescent="0.3">
      <c r="A242" t="s">
        <v>131</v>
      </c>
      <c r="B242" s="1">
        <v>42111</v>
      </c>
      <c r="C242">
        <v>35</v>
      </c>
      <c r="D242">
        <v>0</v>
      </c>
    </row>
    <row r="243" spans="1:4" x14ac:dyDescent="0.3">
      <c r="A243" t="s">
        <v>131</v>
      </c>
      <c r="B243" s="1">
        <v>42118</v>
      </c>
      <c r="C243">
        <v>40</v>
      </c>
      <c r="D243">
        <v>0</v>
      </c>
    </row>
    <row r="244" spans="1:4" x14ac:dyDescent="0.3">
      <c r="A244" t="s">
        <v>131</v>
      </c>
      <c r="B244" s="1">
        <v>42125</v>
      </c>
      <c r="C244">
        <v>21</v>
      </c>
      <c r="D244">
        <v>0</v>
      </c>
    </row>
    <row r="245" spans="1:4" x14ac:dyDescent="0.3">
      <c r="A245" t="s">
        <v>131</v>
      </c>
      <c r="B245" s="1">
        <v>42132</v>
      </c>
      <c r="C245">
        <v>22</v>
      </c>
      <c r="D245">
        <v>0</v>
      </c>
    </row>
    <row r="246" spans="1:4" x14ac:dyDescent="0.3">
      <c r="A246" t="s">
        <v>131</v>
      </c>
      <c r="B246" s="1">
        <v>42139</v>
      </c>
      <c r="C246">
        <v>14</v>
      </c>
      <c r="D246">
        <v>0</v>
      </c>
    </row>
    <row r="247" spans="1:4" x14ac:dyDescent="0.3">
      <c r="A247" t="s">
        <v>131</v>
      </c>
      <c r="B247" s="1">
        <v>42146</v>
      </c>
      <c r="C247">
        <v>15</v>
      </c>
      <c r="D247">
        <v>0</v>
      </c>
    </row>
    <row r="248" spans="1:4" x14ac:dyDescent="0.3">
      <c r="A248" t="s">
        <v>131</v>
      </c>
      <c r="B248" s="1">
        <v>42153</v>
      </c>
      <c r="C248">
        <v>40</v>
      </c>
      <c r="D248">
        <v>0</v>
      </c>
    </row>
    <row r="249" spans="1:4" x14ac:dyDescent="0.3">
      <c r="A249" t="s">
        <v>131</v>
      </c>
      <c r="B249" s="1">
        <v>42160</v>
      </c>
      <c r="C249">
        <v>18</v>
      </c>
      <c r="D249">
        <v>0</v>
      </c>
    </row>
    <row r="250" spans="1:4" x14ac:dyDescent="0.3">
      <c r="A250" t="s">
        <v>131</v>
      </c>
      <c r="B250" s="1">
        <v>42167</v>
      </c>
      <c r="C250">
        <v>24</v>
      </c>
      <c r="D250">
        <v>0</v>
      </c>
    </row>
    <row r="251" spans="1:4" x14ac:dyDescent="0.3">
      <c r="A251" t="s">
        <v>131</v>
      </c>
      <c r="B251" s="1">
        <v>42174</v>
      </c>
      <c r="C251">
        <v>39</v>
      </c>
      <c r="D251">
        <v>0</v>
      </c>
    </row>
    <row r="252" spans="1:4" x14ac:dyDescent="0.3">
      <c r="A252" t="s">
        <v>131</v>
      </c>
      <c r="B252" s="1">
        <v>42181</v>
      </c>
      <c r="C252">
        <v>26</v>
      </c>
      <c r="D252">
        <v>0</v>
      </c>
    </row>
    <row r="253" spans="1:4" x14ac:dyDescent="0.3">
      <c r="A253" t="s">
        <v>132</v>
      </c>
      <c r="B253" s="1">
        <v>42006</v>
      </c>
      <c r="C253">
        <v>22</v>
      </c>
      <c r="D253">
        <v>0</v>
      </c>
    </row>
    <row r="254" spans="1:4" x14ac:dyDescent="0.3">
      <c r="A254" t="s">
        <v>132</v>
      </c>
      <c r="B254" s="1">
        <v>42013</v>
      </c>
      <c r="C254">
        <v>8</v>
      </c>
      <c r="D254">
        <v>0</v>
      </c>
    </row>
    <row r="255" spans="1:4" x14ac:dyDescent="0.3">
      <c r="A255" t="s">
        <v>132</v>
      </c>
      <c r="B255" s="1">
        <v>42020</v>
      </c>
      <c r="C255">
        <v>160</v>
      </c>
      <c r="D255">
        <v>0</v>
      </c>
    </row>
    <row r="256" spans="1:4" x14ac:dyDescent="0.3">
      <c r="A256" t="s">
        <v>132</v>
      </c>
      <c r="B256" s="1">
        <v>42027</v>
      </c>
      <c r="C256">
        <v>140</v>
      </c>
      <c r="D256">
        <v>0</v>
      </c>
    </row>
    <row r="257" spans="1:4" x14ac:dyDescent="0.3">
      <c r="A257" t="s">
        <v>132</v>
      </c>
      <c r="B257" s="1">
        <v>42034</v>
      </c>
      <c r="C257">
        <v>9</v>
      </c>
      <c r="D257">
        <v>0</v>
      </c>
    </row>
    <row r="258" spans="1:4" x14ac:dyDescent="0.3">
      <c r="A258" t="s">
        <v>132</v>
      </c>
      <c r="B258" s="1">
        <v>42041</v>
      </c>
      <c r="C258">
        <v>14</v>
      </c>
      <c r="D258">
        <v>0</v>
      </c>
    </row>
    <row r="259" spans="1:4" x14ac:dyDescent="0.3">
      <c r="A259" t="s">
        <v>132</v>
      </c>
      <c r="B259" s="1">
        <v>42048</v>
      </c>
      <c r="C259">
        <v>95</v>
      </c>
      <c r="D259">
        <v>0</v>
      </c>
    </row>
    <row r="260" spans="1:4" x14ac:dyDescent="0.3">
      <c r="A260" t="s">
        <v>132</v>
      </c>
      <c r="B260" s="1">
        <v>42055</v>
      </c>
      <c r="C260">
        <v>69</v>
      </c>
      <c r="D260">
        <v>0</v>
      </c>
    </row>
    <row r="261" spans="1:4" x14ac:dyDescent="0.3">
      <c r="A261" t="s">
        <v>132</v>
      </c>
      <c r="B261" s="1">
        <v>42062</v>
      </c>
      <c r="C261">
        <v>12</v>
      </c>
      <c r="D261">
        <v>0</v>
      </c>
    </row>
    <row r="262" spans="1:4" x14ac:dyDescent="0.3">
      <c r="A262" t="s">
        <v>132</v>
      </c>
      <c r="B262" s="1">
        <v>42069</v>
      </c>
      <c r="C262">
        <v>65</v>
      </c>
      <c r="D262">
        <v>0</v>
      </c>
    </row>
    <row r="263" spans="1:4" x14ac:dyDescent="0.3">
      <c r="A263" t="s">
        <v>132</v>
      </c>
      <c r="B263" s="1">
        <v>42076</v>
      </c>
      <c r="C263">
        <v>16</v>
      </c>
      <c r="D263">
        <v>0</v>
      </c>
    </row>
    <row r="264" spans="1:4" x14ac:dyDescent="0.3">
      <c r="A264" t="s">
        <v>132</v>
      </c>
      <c r="B264" s="1">
        <v>42083</v>
      </c>
      <c r="C264">
        <v>19</v>
      </c>
      <c r="D264">
        <v>0</v>
      </c>
    </row>
    <row r="265" spans="1:4" x14ac:dyDescent="0.3">
      <c r="A265" t="s">
        <v>132</v>
      </c>
      <c r="B265" s="1">
        <v>42090</v>
      </c>
      <c r="C265">
        <v>8</v>
      </c>
      <c r="D265">
        <v>0</v>
      </c>
    </row>
    <row r="266" spans="1:4" x14ac:dyDescent="0.3">
      <c r="A266" t="s">
        <v>132</v>
      </c>
      <c r="B266" s="1">
        <v>42097</v>
      </c>
      <c r="C266">
        <v>13</v>
      </c>
      <c r="D266">
        <v>0</v>
      </c>
    </row>
    <row r="267" spans="1:4" x14ac:dyDescent="0.3">
      <c r="A267" t="s">
        <v>132</v>
      </c>
      <c r="B267" s="1">
        <v>42104</v>
      </c>
      <c r="C267">
        <v>13</v>
      </c>
      <c r="D267">
        <v>0</v>
      </c>
    </row>
    <row r="268" spans="1:4" x14ac:dyDescent="0.3">
      <c r="A268" t="s">
        <v>132</v>
      </c>
      <c r="B268" s="1">
        <v>42111</v>
      </c>
      <c r="C268">
        <v>10</v>
      </c>
      <c r="D268">
        <v>0</v>
      </c>
    </row>
    <row r="269" spans="1:4" x14ac:dyDescent="0.3">
      <c r="A269" t="s">
        <v>132</v>
      </c>
      <c r="B269" s="1">
        <v>42118</v>
      </c>
      <c r="C269">
        <v>20</v>
      </c>
      <c r="D269">
        <v>0</v>
      </c>
    </row>
    <row r="270" spans="1:4" x14ac:dyDescent="0.3">
      <c r="A270" t="s">
        <v>132</v>
      </c>
      <c r="B270" s="1">
        <v>42125</v>
      </c>
      <c r="C270">
        <v>240</v>
      </c>
      <c r="D270">
        <v>0</v>
      </c>
    </row>
    <row r="271" spans="1:4" x14ac:dyDescent="0.3">
      <c r="A271" t="s">
        <v>132</v>
      </c>
      <c r="B271" s="1">
        <v>42132</v>
      </c>
      <c r="C271">
        <v>149</v>
      </c>
      <c r="D271">
        <v>0</v>
      </c>
    </row>
    <row r="272" spans="1:4" x14ac:dyDescent="0.3">
      <c r="A272" t="s">
        <v>132</v>
      </c>
      <c r="B272" s="1">
        <v>42139</v>
      </c>
      <c r="C272">
        <v>42</v>
      </c>
      <c r="D272">
        <v>0</v>
      </c>
    </row>
    <row r="273" spans="1:4" x14ac:dyDescent="0.3">
      <c r="A273" t="s">
        <v>132</v>
      </c>
      <c r="B273" s="1">
        <v>42146</v>
      </c>
      <c r="C273">
        <v>13</v>
      </c>
      <c r="D273">
        <v>0</v>
      </c>
    </row>
    <row r="274" spans="1:4" x14ac:dyDescent="0.3">
      <c r="A274" t="s">
        <v>132</v>
      </c>
      <c r="B274" s="1">
        <v>42153</v>
      </c>
      <c r="C274">
        <v>10</v>
      </c>
      <c r="D274">
        <v>0</v>
      </c>
    </row>
    <row r="275" spans="1:4" x14ac:dyDescent="0.3">
      <c r="A275" t="s">
        <v>132</v>
      </c>
      <c r="B275" s="1">
        <v>42160</v>
      </c>
      <c r="C275">
        <v>200</v>
      </c>
      <c r="D275">
        <v>0</v>
      </c>
    </row>
    <row r="276" spans="1:4" x14ac:dyDescent="0.3">
      <c r="A276" t="s">
        <v>132</v>
      </c>
      <c r="B276" s="1">
        <v>42167</v>
      </c>
      <c r="C276">
        <v>13</v>
      </c>
      <c r="D276">
        <v>0</v>
      </c>
    </row>
    <row r="277" spans="1:4" x14ac:dyDescent="0.3">
      <c r="A277" t="s">
        <v>132</v>
      </c>
      <c r="B277" s="1">
        <v>42174</v>
      </c>
      <c r="C277">
        <v>195</v>
      </c>
      <c r="D277">
        <v>0</v>
      </c>
    </row>
    <row r="278" spans="1:4" x14ac:dyDescent="0.3">
      <c r="A278" t="s">
        <v>132</v>
      </c>
      <c r="B278" s="1">
        <v>42181</v>
      </c>
      <c r="C278">
        <v>167</v>
      </c>
      <c r="D278">
        <v>0</v>
      </c>
    </row>
    <row r="279" spans="1:4" x14ac:dyDescent="0.3">
      <c r="A279" t="s">
        <v>133</v>
      </c>
      <c r="B279" s="1">
        <v>42006</v>
      </c>
      <c r="C279">
        <v>1</v>
      </c>
      <c r="D279">
        <v>0</v>
      </c>
    </row>
    <row r="280" spans="1:4" x14ac:dyDescent="0.3">
      <c r="A280" t="s">
        <v>133</v>
      </c>
      <c r="B280" s="1">
        <v>42013</v>
      </c>
      <c r="C280">
        <v>0</v>
      </c>
      <c r="D280">
        <v>0</v>
      </c>
    </row>
    <row r="281" spans="1:4" x14ac:dyDescent="0.3">
      <c r="A281" t="s">
        <v>133</v>
      </c>
      <c r="B281" s="1">
        <v>42020</v>
      </c>
      <c r="C281">
        <v>0</v>
      </c>
      <c r="D281">
        <v>0</v>
      </c>
    </row>
    <row r="282" spans="1:4" x14ac:dyDescent="0.3">
      <c r="A282" t="s">
        <v>133</v>
      </c>
      <c r="B282" s="1">
        <v>42027</v>
      </c>
      <c r="C282">
        <v>1</v>
      </c>
      <c r="D282">
        <v>0</v>
      </c>
    </row>
    <row r="283" spans="1:4" x14ac:dyDescent="0.3">
      <c r="A283" t="s">
        <v>133</v>
      </c>
      <c r="B283" s="1">
        <v>42034</v>
      </c>
      <c r="C283">
        <v>1</v>
      </c>
      <c r="D283">
        <v>0</v>
      </c>
    </row>
    <row r="284" spans="1:4" x14ac:dyDescent="0.3">
      <c r="A284" t="s">
        <v>133</v>
      </c>
      <c r="B284" s="1">
        <v>42041</v>
      </c>
      <c r="C284">
        <v>2</v>
      </c>
      <c r="D284">
        <v>0</v>
      </c>
    </row>
    <row r="285" spans="1:4" x14ac:dyDescent="0.3">
      <c r="A285" t="s">
        <v>133</v>
      </c>
      <c r="B285" s="1">
        <v>42048</v>
      </c>
      <c r="C285">
        <v>4</v>
      </c>
      <c r="D285">
        <v>0</v>
      </c>
    </row>
    <row r="286" spans="1:4" x14ac:dyDescent="0.3">
      <c r="A286" t="s">
        <v>133</v>
      </c>
      <c r="B286" s="1">
        <v>42055</v>
      </c>
      <c r="C286">
        <v>0</v>
      </c>
      <c r="D286">
        <v>0</v>
      </c>
    </row>
    <row r="287" spans="1:4" x14ac:dyDescent="0.3">
      <c r="A287" t="s">
        <v>133</v>
      </c>
      <c r="B287" s="1">
        <v>42062</v>
      </c>
      <c r="C287">
        <v>1</v>
      </c>
      <c r="D287">
        <v>0</v>
      </c>
    </row>
    <row r="288" spans="1:4" x14ac:dyDescent="0.3">
      <c r="A288" t="s">
        <v>133</v>
      </c>
      <c r="B288" s="1">
        <v>42069</v>
      </c>
      <c r="C288">
        <v>25</v>
      </c>
      <c r="D288">
        <v>0</v>
      </c>
    </row>
    <row r="289" spans="1:4" x14ac:dyDescent="0.3">
      <c r="A289" t="s">
        <v>133</v>
      </c>
      <c r="B289" s="1">
        <v>42076</v>
      </c>
      <c r="C289">
        <v>7</v>
      </c>
      <c r="D289">
        <v>0</v>
      </c>
    </row>
    <row r="290" spans="1:4" x14ac:dyDescent="0.3">
      <c r="A290" t="s">
        <v>133</v>
      </c>
      <c r="B290" s="1">
        <v>42083</v>
      </c>
      <c r="C290">
        <v>1</v>
      </c>
      <c r="D290">
        <v>0</v>
      </c>
    </row>
    <row r="291" spans="1:4" x14ac:dyDescent="0.3">
      <c r="A291" t="s">
        <v>133</v>
      </c>
      <c r="B291" s="1">
        <v>42090</v>
      </c>
      <c r="C291">
        <v>1</v>
      </c>
      <c r="D291">
        <v>0</v>
      </c>
    </row>
    <row r="292" spans="1:4" x14ac:dyDescent="0.3">
      <c r="A292" t="s">
        <v>133</v>
      </c>
      <c r="B292" s="1">
        <v>42097</v>
      </c>
      <c r="C292">
        <v>25</v>
      </c>
      <c r="D292">
        <v>0</v>
      </c>
    </row>
    <row r="293" spans="1:4" x14ac:dyDescent="0.3">
      <c r="A293" t="s">
        <v>133</v>
      </c>
      <c r="B293" s="1">
        <v>42104</v>
      </c>
      <c r="C293">
        <v>0</v>
      </c>
      <c r="D293">
        <v>0</v>
      </c>
    </row>
    <row r="294" spans="1:4" x14ac:dyDescent="0.3">
      <c r="A294" t="s">
        <v>133</v>
      </c>
      <c r="B294" s="1">
        <v>42111</v>
      </c>
      <c r="C294">
        <v>2</v>
      </c>
      <c r="D294">
        <v>0</v>
      </c>
    </row>
    <row r="295" spans="1:4" x14ac:dyDescent="0.3">
      <c r="A295" t="s">
        <v>133</v>
      </c>
      <c r="B295" s="1">
        <v>42118</v>
      </c>
      <c r="C295">
        <v>15</v>
      </c>
      <c r="D295">
        <v>0</v>
      </c>
    </row>
    <row r="296" spans="1:4" x14ac:dyDescent="0.3">
      <c r="A296" t="s">
        <v>133</v>
      </c>
      <c r="B296" s="1">
        <v>42125</v>
      </c>
      <c r="C296">
        <v>1</v>
      </c>
      <c r="D296">
        <v>0</v>
      </c>
    </row>
    <row r="297" spans="1:4" x14ac:dyDescent="0.3">
      <c r="A297" t="s">
        <v>133</v>
      </c>
      <c r="B297" s="1">
        <v>42132</v>
      </c>
      <c r="C297">
        <v>1</v>
      </c>
      <c r="D297">
        <v>0</v>
      </c>
    </row>
    <row r="298" spans="1:4" x14ac:dyDescent="0.3">
      <c r="A298" t="s">
        <v>133</v>
      </c>
      <c r="B298" s="1">
        <v>42139</v>
      </c>
      <c r="C298">
        <v>0</v>
      </c>
      <c r="D298">
        <v>0</v>
      </c>
    </row>
    <row r="299" spans="1:4" x14ac:dyDescent="0.3">
      <c r="A299" t="s">
        <v>133</v>
      </c>
      <c r="B299" s="1">
        <v>42146</v>
      </c>
      <c r="C299">
        <v>1</v>
      </c>
      <c r="D299">
        <v>0</v>
      </c>
    </row>
    <row r="300" spans="1:4" x14ac:dyDescent="0.3">
      <c r="A300" t="s">
        <v>133</v>
      </c>
      <c r="B300" s="1">
        <v>42153</v>
      </c>
      <c r="C300">
        <v>2</v>
      </c>
      <c r="D300">
        <v>0</v>
      </c>
    </row>
    <row r="301" spans="1:4" x14ac:dyDescent="0.3">
      <c r="A301" t="s">
        <v>133</v>
      </c>
      <c r="B301" s="1">
        <v>42160</v>
      </c>
      <c r="C301">
        <v>0</v>
      </c>
      <c r="D301">
        <v>0</v>
      </c>
    </row>
    <row r="302" spans="1:4" x14ac:dyDescent="0.3">
      <c r="A302" t="s">
        <v>133</v>
      </c>
      <c r="B302" s="1">
        <v>42167</v>
      </c>
      <c r="C302">
        <v>1</v>
      </c>
      <c r="D302">
        <v>0</v>
      </c>
    </row>
    <row r="303" spans="1:4" x14ac:dyDescent="0.3">
      <c r="A303" t="s">
        <v>133</v>
      </c>
      <c r="B303" s="1">
        <v>42174</v>
      </c>
      <c r="C303">
        <v>1</v>
      </c>
      <c r="D303">
        <v>0</v>
      </c>
    </row>
    <row r="304" spans="1:4" x14ac:dyDescent="0.3">
      <c r="A304" t="s">
        <v>133</v>
      </c>
      <c r="B304" s="1">
        <v>42181</v>
      </c>
      <c r="C304">
        <v>17</v>
      </c>
      <c r="D304">
        <v>0</v>
      </c>
    </row>
    <row r="305" spans="1:4" x14ac:dyDescent="0.3">
      <c r="A305" t="s">
        <v>134</v>
      </c>
      <c r="B305" s="1">
        <v>42006</v>
      </c>
      <c r="C305">
        <v>41</v>
      </c>
      <c r="D305">
        <v>0</v>
      </c>
    </row>
    <row r="306" spans="1:4" x14ac:dyDescent="0.3">
      <c r="A306" t="s">
        <v>134</v>
      </c>
      <c r="B306" s="1">
        <v>42013</v>
      </c>
      <c r="C306">
        <v>35</v>
      </c>
      <c r="D306">
        <v>0</v>
      </c>
    </row>
    <row r="307" spans="1:4" x14ac:dyDescent="0.3">
      <c r="A307" t="s">
        <v>134</v>
      </c>
      <c r="B307" s="1">
        <v>42020</v>
      </c>
      <c r="C307">
        <v>87</v>
      </c>
      <c r="D307">
        <v>0</v>
      </c>
    </row>
    <row r="308" spans="1:4" x14ac:dyDescent="0.3">
      <c r="A308" t="s">
        <v>134</v>
      </c>
      <c r="B308" s="1">
        <v>42027</v>
      </c>
      <c r="C308">
        <v>103</v>
      </c>
      <c r="D308">
        <v>36</v>
      </c>
    </row>
    <row r="309" spans="1:4" x14ac:dyDescent="0.3">
      <c r="A309" t="s">
        <v>134</v>
      </c>
      <c r="B309" s="1">
        <v>42034</v>
      </c>
      <c r="C309">
        <v>99</v>
      </c>
      <c r="D309">
        <v>4</v>
      </c>
    </row>
    <row r="310" spans="1:4" x14ac:dyDescent="0.3">
      <c r="A310" t="s">
        <v>134</v>
      </c>
      <c r="B310" s="1">
        <v>42041</v>
      </c>
      <c r="C310">
        <v>88</v>
      </c>
      <c r="D310">
        <v>18</v>
      </c>
    </row>
    <row r="311" spans="1:4" x14ac:dyDescent="0.3">
      <c r="A311" t="s">
        <v>134</v>
      </c>
      <c r="B311" s="1">
        <v>42048</v>
      </c>
      <c r="C311">
        <v>45</v>
      </c>
      <c r="D311">
        <v>9</v>
      </c>
    </row>
    <row r="312" spans="1:4" x14ac:dyDescent="0.3">
      <c r="A312" t="s">
        <v>134</v>
      </c>
      <c r="B312" s="1">
        <v>42055</v>
      </c>
      <c r="C312">
        <v>12</v>
      </c>
      <c r="D312">
        <v>27</v>
      </c>
    </row>
    <row r="313" spans="1:4" x14ac:dyDescent="0.3">
      <c r="A313" t="s">
        <v>134</v>
      </c>
      <c r="B313" s="1">
        <v>42062</v>
      </c>
      <c r="C313">
        <v>77</v>
      </c>
      <c r="D313">
        <v>4</v>
      </c>
    </row>
    <row r="314" spans="1:4" x14ac:dyDescent="0.3">
      <c r="A314" t="s">
        <v>134</v>
      </c>
      <c r="B314" s="1">
        <v>42069</v>
      </c>
      <c r="C314">
        <v>2</v>
      </c>
      <c r="D314">
        <v>16</v>
      </c>
    </row>
    <row r="315" spans="1:4" x14ac:dyDescent="0.3">
      <c r="A315" t="s">
        <v>134</v>
      </c>
      <c r="B315" s="1">
        <v>42076</v>
      </c>
      <c r="C315">
        <v>70</v>
      </c>
      <c r="D315">
        <v>6</v>
      </c>
    </row>
    <row r="316" spans="1:4" x14ac:dyDescent="0.3">
      <c r="A316" t="s">
        <v>134</v>
      </c>
      <c r="B316" s="1">
        <v>42083</v>
      </c>
      <c r="C316">
        <v>34</v>
      </c>
      <c r="D316">
        <v>25</v>
      </c>
    </row>
    <row r="317" spans="1:4" x14ac:dyDescent="0.3">
      <c r="A317" t="s">
        <v>134</v>
      </c>
      <c r="B317" s="1">
        <v>42090</v>
      </c>
      <c r="C317">
        <v>60</v>
      </c>
      <c r="D317">
        <v>10</v>
      </c>
    </row>
    <row r="318" spans="1:4" x14ac:dyDescent="0.3">
      <c r="A318" t="s">
        <v>134</v>
      </c>
      <c r="B318" s="1">
        <v>42097</v>
      </c>
      <c r="C318">
        <v>92</v>
      </c>
      <c r="D318">
        <v>17</v>
      </c>
    </row>
    <row r="319" spans="1:4" x14ac:dyDescent="0.3">
      <c r="A319" t="s">
        <v>134</v>
      </c>
      <c r="B319" s="1">
        <v>42104</v>
      </c>
      <c r="C319">
        <v>41</v>
      </c>
      <c r="D319">
        <v>18</v>
      </c>
    </row>
    <row r="320" spans="1:4" x14ac:dyDescent="0.3">
      <c r="A320" t="s">
        <v>134</v>
      </c>
      <c r="B320" s="1">
        <v>42111</v>
      </c>
      <c r="C320">
        <v>23</v>
      </c>
      <c r="D320">
        <v>4</v>
      </c>
    </row>
    <row r="321" spans="1:4" x14ac:dyDescent="0.3">
      <c r="A321" t="s">
        <v>134</v>
      </c>
      <c r="B321" s="1">
        <v>42118</v>
      </c>
      <c r="C321">
        <v>75</v>
      </c>
      <c r="D321">
        <v>16</v>
      </c>
    </row>
    <row r="322" spans="1:4" x14ac:dyDescent="0.3">
      <c r="A322" t="s">
        <v>134</v>
      </c>
      <c r="B322" s="1">
        <v>42125</v>
      </c>
      <c r="C322">
        <v>83</v>
      </c>
      <c r="D322">
        <v>26</v>
      </c>
    </row>
    <row r="323" spans="1:4" x14ac:dyDescent="0.3">
      <c r="A323" t="s">
        <v>134</v>
      </c>
      <c r="B323" s="1">
        <v>42132</v>
      </c>
      <c r="C323">
        <v>94</v>
      </c>
      <c r="D323">
        <v>15</v>
      </c>
    </row>
    <row r="324" spans="1:4" x14ac:dyDescent="0.3">
      <c r="A324" t="s">
        <v>134</v>
      </c>
      <c r="B324" s="1">
        <v>42139</v>
      </c>
      <c r="C324">
        <v>72</v>
      </c>
      <c r="D324">
        <v>4</v>
      </c>
    </row>
    <row r="325" spans="1:4" x14ac:dyDescent="0.3">
      <c r="A325" t="s">
        <v>134</v>
      </c>
      <c r="B325" s="1">
        <v>42146</v>
      </c>
      <c r="C325">
        <v>92</v>
      </c>
      <c r="D325">
        <v>27</v>
      </c>
    </row>
    <row r="326" spans="1:4" x14ac:dyDescent="0.3">
      <c r="A326" t="s">
        <v>134</v>
      </c>
      <c r="B326" s="1">
        <v>42153</v>
      </c>
      <c r="C326">
        <v>58</v>
      </c>
      <c r="D326">
        <v>30</v>
      </c>
    </row>
    <row r="327" spans="1:4" x14ac:dyDescent="0.3">
      <c r="A327" t="s">
        <v>134</v>
      </c>
      <c r="B327" s="1">
        <v>42160</v>
      </c>
      <c r="C327">
        <v>82</v>
      </c>
      <c r="D327">
        <v>0</v>
      </c>
    </row>
    <row r="328" spans="1:4" x14ac:dyDescent="0.3">
      <c r="A328" t="s">
        <v>134</v>
      </c>
      <c r="B328" s="1">
        <v>42167</v>
      </c>
      <c r="C328">
        <v>79</v>
      </c>
      <c r="D328">
        <v>5</v>
      </c>
    </row>
    <row r="329" spans="1:4" x14ac:dyDescent="0.3">
      <c r="A329" t="s">
        <v>134</v>
      </c>
      <c r="B329" s="1">
        <v>42174</v>
      </c>
      <c r="C329">
        <v>105</v>
      </c>
      <c r="D329">
        <v>63</v>
      </c>
    </row>
    <row r="330" spans="1:4" x14ac:dyDescent="0.3">
      <c r="A330" t="s">
        <v>134</v>
      </c>
      <c r="B330" s="1">
        <v>42181</v>
      </c>
      <c r="C330">
        <v>56</v>
      </c>
      <c r="D330">
        <v>22</v>
      </c>
    </row>
    <row r="331" spans="1:4" x14ac:dyDescent="0.3">
      <c r="A331" t="s">
        <v>213</v>
      </c>
      <c r="B331" s="1">
        <v>42153</v>
      </c>
      <c r="C331">
        <v>25</v>
      </c>
      <c r="D331">
        <v>0</v>
      </c>
    </row>
    <row r="332" spans="1:4" x14ac:dyDescent="0.3">
      <c r="A332" t="s">
        <v>213</v>
      </c>
      <c r="B332" s="1">
        <v>42160</v>
      </c>
      <c r="C332">
        <v>0</v>
      </c>
      <c r="D332">
        <v>0</v>
      </c>
    </row>
    <row r="333" spans="1:4" x14ac:dyDescent="0.3">
      <c r="A333" t="s">
        <v>213</v>
      </c>
      <c r="B333" s="1">
        <v>42167</v>
      </c>
      <c r="C333">
        <v>0</v>
      </c>
      <c r="D333">
        <v>0</v>
      </c>
    </row>
    <row r="334" spans="1:4" x14ac:dyDescent="0.3">
      <c r="A334" t="s">
        <v>213</v>
      </c>
      <c r="B334" s="1">
        <v>42174</v>
      </c>
      <c r="C334">
        <v>0</v>
      </c>
      <c r="D334">
        <v>0</v>
      </c>
    </row>
    <row r="335" spans="1:4" x14ac:dyDescent="0.3">
      <c r="A335" t="s">
        <v>213</v>
      </c>
      <c r="B335" s="1">
        <v>42181</v>
      </c>
      <c r="C335">
        <v>0</v>
      </c>
      <c r="D335">
        <v>0</v>
      </c>
    </row>
    <row r="336" spans="1:4" x14ac:dyDescent="0.3">
      <c r="A336" t="s">
        <v>135</v>
      </c>
      <c r="B336" s="1">
        <v>42006</v>
      </c>
      <c r="C336">
        <v>16</v>
      </c>
      <c r="D336">
        <v>0</v>
      </c>
    </row>
    <row r="337" spans="1:4" x14ac:dyDescent="0.3">
      <c r="A337" t="s">
        <v>135</v>
      </c>
      <c r="B337" s="1">
        <v>42013</v>
      </c>
      <c r="C337">
        <v>1134</v>
      </c>
      <c r="D337">
        <v>0</v>
      </c>
    </row>
    <row r="338" spans="1:4" x14ac:dyDescent="0.3">
      <c r="A338" t="s">
        <v>135</v>
      </c>
      <c r="B338" s="1">
        <v>42020</v>
      </c>
      <c r="C338">
        <v>40</v>
      </c>
      <c r="D338">
        <v>0</v>
      </c>
    </row>
    <row r="339" spans="1:4" x14ac:dyDescent="0.3">
      <c r="A339" t="s">
        <v>135</v>
      </c>
      <c r="B339" s="1">
        <v>42027</v>
      </c>
      <c r="C339">
        <v>40</v>
      </c>
      <c r="D339">
        <v>0</v>
      </c>
    </row>
    <row r="340" spans="1:4" x14ac:dyDescent="0.3">
      <c r="A340" t="s">
        <v>135</v>
      </c>
      <c r="B340" s="1">
        <v>42034</v>
      </c>
      <c r="C340">
        <v>40</v>
      </c>
      <c r="D340">
        <v>0</v>
      </c>
    </row>
    <row r="341" spans="1:4" x14ac:dyDescent="0.3">
      <c r="A341" t="s">
        <v>135</v>
      </c>
      <c r="B341" s="1">
        <v>42041</v>
      </c>
      <c r="C341">
        <v>373</v>
      </c>
      <c r="D341">
        <v>30</v>
      </c>
    </row>
    <row r="342" spans="1:4" x14ac:dyDescent="0.3">
      <c r="A342" t="s">
        <v>135</v>
      </c>
      <c r="B342" s="1">
        <v>42048</v>
      </c>
      <c r="C342">
        <v>40</v>
      </c>
      <c r="D342">
        <v>0</v>
      </c>
    </row>
    <row r="343" spans="1:4" x14ac:dyDescent="0.3">
      <c r="A343" t="s">
        <v>135</v>
      </c>
      <c r="B343" s="1">
        <v>42055</v>
      </c>
      <c r="C343">
        <v>24</v>
      </c>
      <c r="D343">
        <v>0</v>
      </c>
    </row>
    <row r="344" spans="1:4" x14ac:dyDescent="0.3">
      <c r="A344" t="s">
        <v>135</v>
      </c>
      <c r="B344" s="1">
        <v>42062</v>
      </c>
      <c r="C344">
        <v>3950</v>
      </c>
      <c r="D344">
        <v>0</v>
      </c>
    </row>
    <row r="345" spans="1:4" x14ac:dyDescent="0.3">
      <c r="A345" t="s">
        <v>135</v>
      </c>
      <c r="B345" s="1">
        <v>42069</v>
      </c>
      <c r="C345">
        <v>40</v>
      </c>
      <c r="D345">
        <v>25</v>
      </c>
    </row>
    <row r="346" spans="1:4" x14ac:dyDescent="0.3">
      <c r="A346" t="s">
        <v>135</v>
      </c>
      <c r="B346" s="1">
        <v>42076</v>
      </c>
      <c r="C346">
        <v>40</v>
      </c>
      <c r="D346">
        <v>0</v>
      </c>
    </row>
    <row r="347" spans="1:4" x14ac:dyDescent="0.3">
      <c r="A347" t="s">
        <v>135</v>
      </c>
      <c r="B347" s="1">
        <v>42083</v>
      </c>
      <c r="C347">
        <v>3955</v>
      </c>
      <c r="D347">
        <v>25</v>
      </c>
    </row>
    <row r="348" spans="1:4" x14ac:dyDescent="0.3">
      <c r="A348" t="s">
        <v>135</v>
      </c>
      <c r="B348" s="1">
        <v>42090</v>
      </c>
      <c r="C348">
        <v>382</v>
      </c>
      <c r="D348">
        <v>1</v>
      </c>
    </row>
    <row r="349" spans="1:4" x14ac:dyDescent="0.3">
      <c r="A349" t="s">
        <v>135</v>
      </c>
      <c r="B349" s="1">
        <v>42097</v>
      </c>
      <c r="C349">
        <v>3404</v>
      </c>
      <c r="D349">
        <v>0</v>
      </c>
    </row>
    <row r="350" spans="1:4" x14ac:dyDescent="0.3">
      <c r="A350" t="s">
        <v>135</v>
      </c>
      <c r="B350" s="1">
        <v>42104</v>
      </c>
      <c r="C350">
        <v>1894</v>
      </c>
      <c r="D350">
        <v>0</v>
      </c>
    </row>
    <row r="351" spans="1:4" x14ac:dyDescent="0.3">
      <c r="A351" t="s">
        <v>135</v>
      </c>
      <c r="B351" s="1">
        <v>42111</v>
      </c>
      <c r="C351">
        <v>3757</v>
      </c>
      <c r="D351">
        <v>470</v>
      </c>
    </row>
    <row r="352" spans="1:4" x14ac:dyDescent="0.3">
      <c r="A352" t="s">
        <v>135</v>
      </c>
      <c r="B352" s="1">
        <v>42118</v>
      </c>
      <c r="C352">
        <v>4000</v>
      </c>
      <c r="D352">
        <v>4</v>
      </c>
    </row>
    <row r="353" spans="1:4" x14ac:dyDescent="0.3">
      <c r="A353" t="s">
        <v>135</v>
      </c>
      <c r="B353" s="1">
        <v>42125</v>
      </c>
      <c r="C353">
        <v>3163</v>
      </c>
      <c r="D353">
        <v>4</v>
      </c>
    </row>
    <row r="354" spans="1:4" x14ac:dyDescent="0.3">
      <c r="A354" t="s">
        <v>135</v>
      </c>
      <c r="B354" s="1">
        <v>42132</v>
      </c>
      <c r="C354">
        <v>193</v>
      </c>
      <c r="D354">
        <v>227</v>
      </c>
    </row>
    <row r="355" spans="1:4" x14ac:dyDescent="0.3">
      <c r="A355" t="s">
        <v>135</v>
      </c>
      <c r="B355" s="1">
        <v>42139</v>
      </c>
      <c r="C355">
        <v>1995</v>
      </c>
      <c r="D355">
        <v>0</v>
      </c>
    </row>
    <row r="356" spans="1:4" x14ac:dyDescent="0.3">
      <c r="A356" t="s">
        <v>135</v>
      </c>
      <c r="B356" s="1">
        <v>42146</v>
      </c>
      <c r="C356">
        <v>2555</v>
      </c>
      <c r="D356">
        <v>0</v>
      </c>
    </row>
    <row r="357" spans="1:4" x14ac:dyDescent="0.3">
      <c r="A357" t="s">
        <v>135</v>
      </c>
      <c r="B357" s="1">
        <v>42153</v>
      </c>
      <c r="C357">
        <v>49</v>
      </c>
      <c r="D357">
        <v>2</v>
      </c>
    </row>
    <row r="358" spans="1:4" x14ac:dyDescent="0.3">
      <c r="A358" t="s">
        <v>135</v>
      </c>
      <c r="B358" s="1">
        <v>42160</v>
      </c>
      <c r="C358">
        <v>40</v>
      </c>
      <c r="D358">
        <v>0</v>
      </c>
    </row>
    <row r="359" spans="1:4" x14ac:dyDescent="0.3">
      <c r="A359" t="s">
        <v>135</v>
      </c>
      <c r="B359" s="1">
        <v>42167</v>
      </c>
      <c r="C359">
        <v>3955</v>
      </c>
      <c r="D359">
        <v>126</v>
      </c>
    </row>
    <row r="360" spans="1:4" x14ac:dyDescent="0.3">
      <c r="A360" t="s">
        <v>135</v>
      </c>
      <c r="B360" s="1">
        <v>42174</v>
      </c>
      <c r="C360">
        <v>3478</v>
      </c>
      <c r="D360">
        <v>0</v>
      </c>
    </row>
    <row r="361" spans="1:4" x14ac:dyDescent="0.3">
      <c r="A361" t="s">
        <v>135</v>
      </c>
      <c r="B361" s="1">
        <v>42181</v>
      </c>
      <c r="C361">
        <v>634</v>
      </c>
      <c r="D361">
        <v>25</v>
      </c>
    </row>
    <row r="362" spans="1:4" x14ac:dyDescent="0.3">
      <c r="A362" t="s">
        <v>136</v>
      </c>
      <c r="B362" s="1">
        <v>42006</v>
      </c>
      <c r="C362">
        <v>17</v>
      </c>
      <c r="D362">
        <v>0</v>
      </c>
    </row>
    <row r="363" spans="1:4" x14ac:dyDescent="0.3">
      <c r="A363" t="s">
        <v>136</v>
      </c>
      <c r="B363" s="1">
        <v>42013</v>
      </c>
      <c r="C363">
        <v>28</v>
      </c>
      <c r="D363">
        <v>0</v>
      </c>
    </row>
    <row r="364" spans="1:4" x14ac:dyDescent="0.3">
      <c r="A364" t="s">
        <v>136</v>
      </c>
      <c r="B364" s="1">
        <v>42020</v>
      </c>
      <c r="C364">
        <v>28</v>
      </c>
      <c r="D364">
        <v>0</v>
      </c>
    </row>
    <row r="365" spans="1:4" x14ac:dyDescent="0.3">
      <c r="A365" t="s">
        <v>136</v>
      </c>
      <c r="B365" s="1">
        <v>42027</v>
      </c>
      <c r="C365">
        <v>40</v>
      </c>
      <c r="D365">
        <v>0</v>
      </c>
    </row>
    <row r="366" spans="1:4" x14ac:dyDescent="0.3">
      <c r="A366" t="s">
        <v>136</v>
      </c>
      <c r="B366" s="1">
        <v>42034</v>
      </c>
      <c r="C366">
        <v>40</v>
      </c>
      <c r="D366">
        <v>0</v>
      </c>
    </row>
    <row r="367" spans="1:4" x14ac:dyDescent="0.3">
      <c r="A367" t="s">
        <v>136</v>
      </c>
      <c r="B367" s="1">
        <v>42041</v>
      </c>
      <c r="C367">
        <v>40</v>
      </c>
      <c r="D367">
        <v>0</v>
      </c>
    </row>
    <row r="368" spans="1:4" x14ac:dyDescent="0.3">
      <c r="A368" t="s">
        <v>136</v>
      </c>
      <c r="B368" s="1">
        <v>42048</v>
      </c>
      <c r="C368">
        <v>30</v>
      </c>
      <c r="D368">
        <v>0</v>
      </c>
    </row>
    <row r="369" spans="1:4" x14ac:dyDescent="0.3">
      <c r="A369" t="s">
        <v>136</v>
      </c>
      <c r="B369" s="1">
        <v>42055</v>
      </c>
      <c r="C369">
        <v>40</v>
      </c>
      <c r="D369">
        <v>0</v>
      </c>
    </row>
    <row r="370" spans="1:4" x14ac:dyDescent="0.3">
      <c r="A370" t="s">
        <v>136</v>
      </c>
      <c r="B370" s="1">
        <v>42062</v>
      </c>
      <c r="C370">
        <v>385</v>
      </c>
      <c r="D370">
        <v>0</v>
      </c>
    </row>
    <row r="371" spans="1:4" x14ac:dyDescent="0.3">
      <c r="A371" t="s">
        <v>136</v>
      </c>
      <c r="B371" s="1">
        <v>42069</v>
      </c>
      <c r="C371">
        <v>26</v>
      </c>
      <c r="D371">
        <v>0</v>
      </c>
    </row>
    <row r="372" spans="1:4" x14ac:dyDescent="0.3">
      <c r="A372" t="s">
        <v>136</v>
      </c>
      <c r="B372" s="1">
        <v>42076</v>
      </c>
      <c r="C372">
        <v>32</v>
      </c>
      <c r="D372">
        <v>0</v>
      </c>
    </row>
    <row r="373" spans="1:4" x14ac:dyDescent="0.3">
      <c r="A373" t="s">
        <v>136</v>
      </c>
      <c r="B373" s="1">
        <v>42083</v>
      </c>
      <c r="C373">
        <v>40</v>
      </c>
      <c r="D373">
        <v>0</v>
      </c>
    </row>
    <row r="374" spans="1:4" x14ac:dyDescent="0.3">
      <c r="A374" t="s">
        <v>136</v>
      </c>
      <c r="B374" s="1">
        <v>42090</v>
      </c>
      <c r="C374">
        <v>0</v>
      </c>
      <c r="D374">
        <v>0</v>
      </c>
    </row>
    <row r="375" spans="1:4" x14ac:dyDescent="0.3">
      <c r="A375" t="s">
        <v>137</v>
      </c>
      <c r="B375" s="1">
        <v>42006</v>
      </c>
      <c r="C375">
        <v>20</v>
      </c>
      <c r="D375">
        <v>0</v>
      </c>
    </row>
    <row r="376" spans="1:4" x14ac:dyDescent="0.3">
      <c r="A376" t="s">
        <v>137</v>
      </c>
      <c r="B376" s="1">
        <v>42013</v>
      </c>
      <c r="C376">
        <v>22</v>
      </c>
      <c r="D376">
        <v>0</v>
      </c>
    </row>
    <row r="377" spans="1:4" x14ac:dyDescent="0.3">
      <c r="A377" t="s">
        <v>137</v>
      </c>
      <c r="B377" s="1">
        <v>42020</v>
      </c>
      <c r="C377">
        <v>43</v>
      </c>
      <c r="D377">
        <v>0</v>
      </c>
    </row>
    <row r="378" spans="1:4" x14ac:dyDescent="0.3">
      <c r="A378" t="s">
        <v>137</v>
      </c>
      <c r="B378" s="1">
        <v>42027</v>
      </c>
      <c r="C378">
        <v>47</v>
      </c>
      <c r="D378">
        <v>0</v>
      </c>
    </row>
    <row r="379" spans="1:4" x14ac:dyDescent="0.3">
      <c r="A379" t="s">
        <v>137</v>
      </c>
      <c r="B379" s="1">
        <v>42034</v>
      </c>
      <c r="C379">
        <v>42</v>
      </c>
      <c r="D379">
        <v>0</v>
      </c>
    </row>
    <row r="380" spans="1:4" x14ac:dyDescent="0.3">
      <c r="A380" t="s">
        <v>137</v>
      </c>
      <c r="B380" s="1">
        <v>42041</v>
      </c>
      <c r="C380">
        <v>40</v>
      </c>
      <c r="D380">
        <v>0</v>
      </c>
    </row>
    <row r="381" spans="1:4" x14ac:dyDescent="0.3">
      <c r="A381" t="s">
        <v>137</v>
      </c>
      <c r="B381" s="1">
        <v>42048</v>
      </c>
      <c r="C381">
        <v>42</v>
      </c>
      <c r="D381">
        <v>0</v>
      </c>
    </row>
    <row r="382" spans="1:4" x14ac:dyDescent="0.3">
      <c r="A382" t="s">
        <v>137</v>
      </c>
      <c r="B382" s="1">
        <v>42055</v>
      </c>
      <c r="C382">
        <v>41</v>
      </c>
      <c r="D382">
        <v>0</v>
      </c>
    </row>
    <row r="383" spans="1:4" x14ac:dyDescent="0.3">
      <c r="A383" t="s">
        <v>137</v>
      </c>
      <c r="B383" s="1">
        <v>42062</v>
      </c>
      <c r="C383">
        <v>16</v>
      </c>
      <c r="D383">
        <v>0</v>
      </c>
    </row>
    <row r="384" spans="1:4" x14ac:dyDescent="0.3">
      <c r="A384" t="s">
        <v>137</v>
      </c>
      <c r="B384" s="1">
        <v>42066</v>
      </c>
      <c r="C384">
        <v>0</v>
      </c>
      <c r="D384">
        <v>0</v>
      </c>
    </row>
    <row r="385" spans="1:4" x14ac:dyDescent="0.3">
      <c r="A385" t="s">
        <v>137</v>
      </c>
      <c r="B385" s="1">
        <v>42069</v>
      </c>
      <c r="C385">
        <v>44</v>
      </c>
      <c r="D385">
        <v>0</v>
      </c>
    </row>
    <row r="386" spans="1:4" x14ac:dyDescent="0.3">
      <c r="A386" t="s">
        <v>137</v>
      </c>
      <c r="B386" s="1">
        <v>42076</v>
      </c>
      <c r="C386">
        <v>48</v>
      </c>
      <c r="D386">
        <v>0</v>
      </c>
    </row>
    <row r="387" spans="1:4" x14ac:dyDescent="0.3">
      <c r="A387" t="s">
        <v>137</v>
      </c>
      <c r="B387" s="1">
        <v>42081</v>
      </c>
      <c r="C387">
        <v>0</v>
      </c>
      <c r="D387">
        <v>0</v>
      </c>
    </row>
    <row r="388" spans="1:4" x14ac:dyDescent="0.3">
      <c r="A388" t="s">
        <v>137</v>
      </c>
      <c r="B388" s="1">
        <v>42083</v>
      </c>
      <c r="C388">
        <v>47</v>
      </c>
      <c r="D388">
        <v>0</v>
      </c>
    </row>
    <row r="389" spans="1:4" x14ac:dyDescent="0.3">
      <c r="A389" t="s">
        <v>137</v>
      </c>
      <c r="B389" s="1">
        <v>42090</v>
      </c>
      <c r="C389">
        <v>45</v>
      </c>
      <c r="D389">
        <v>0</v>
      </c>
    </row>
    <row r="390" spans="1:4" x14ac:dyDescent="0.3">
      <c r="A390" t="s">
        <v>137</v>
      </c>
      <c r="B390" s="1">
        <v>42097</v>
      </c>
      <c r="C390">
        <v>43</v>
      </c>
      <c r="D390">
        <v>0</v>
      </c>
    </row>
    <row r="391" spans="1:4" x14ac:dyDescent="0.3">
      <c r="A391" t="s">
        <v>137</v>
      </c>
      <c r="B391" s="1">
        <v>42104</v>
      </c>
      <c r="C391">
        <v>43</v>
      </c>
      <c r="D391">
        <v>0</v>
      </c>
    </row>
    <row r="392" spans="1:4" x14ac:dyDescent="0.3">
      <c r="A392" t="s">
        <v>137</v>
      </c>
      <c r="B392" s="1">
        <v>42111</v>
      </c>
      <c r="C392">
        <v>48</v>
      </c>
      <c r="D392">
        <v>0</v>
      </c>
    </row>
    <row r="393" spans="1:4" x14ac:dyDescent="0.3">
      <c r="A393" t="s">
        <v>137</v>
      </c>
      <c r="B393" s="1">
        <v>42118</v>
      </c>
      <c r="C393">
        <v>50</v>
      </c>
      <c r="D393">
        <v>0</v>
      </c>
    </row>
    <row r="394" spans="1:4" x14ac:dyDescent="0.3">
      <c r="A394" t="s">
        <v>137</v>
      </c>
      <c r="B394" s="1">
        <v>42125</v>
      </c>
      <c r="C394">
        <v>45</v>
      </c>
      <c r="D394">
        <v>0</v>
      </c>
    </row>
    <row r="395" spans="1:4" x14ac:dyDescent="0.3">
      <c r="A395" t="s">
        <v>137</v>
      </c>
      <c r="B395" s="1">
        <v>42132</v>
      </c>
      <c r="C395">
        <v>42</v>
      </c>
      <c r="D395">
        <v>0</v>
      </c>
    </row>
    <row r="396" spans="1:4" x14ac:dyDescent="0.3">
      <c r="A396" t="s">
        <v>137</v>
      </c>
      <c r="B396" s="1">
        <v>42137</v>
      </c>
      <c r="C396">
        <v>0</v>
      </c>
      <c r="D396">
        <v>0</v>
      </c>
    </row>
    <row r="397" spans="1:4" x14ac:dyDescent="0.3">
      <c r="A397" t="s">
        <v>137</v>
      </c>
      <c r="B397" s="1">
        <v>42139</v>
      </c>
      <c r="C397">
        <v>38</v>
      </c>
      <c r="D397">
        <v>0</v>
      </c>
    </row>
    <row r="398" spans="1:4" x14ac:dyDescent="0.3">
      <c r="A398" t="s">
        <v>137</v>
      </c>
      <c r="B398" s="1">
        <v>42146</v>
      </c>
      <c r="C398">
        <v>41</v>
      </c>
      <c r="D398">
        <v>0</v>
      </c>
    </row>
    <row r="399" spans="1:4" x14ac:dyDescent="0.3">
      <c r="A399" t="s">
        <v>137</v>
      </c>
      <c r="B399" s="1">
        <v>42153</v>
      </c>
      <c r="C399">
        <v>41</v>
      </c>
      <c r="D399">
        <v>0</v>
      </c>
    </row>
    <row r="400" spans="1:4" x14ac:dyDescent="0.3">
      <c r="A400" t="s">
        <v>137</v>
      </c>
      <c r="B400" s="1">
        <v>42160</v>
      </c>
      <c r="C400">
        <v>33</v>
      </c>
      <c r="D400">
        <v>0</v>
      </c>
    </row>
    <row r="401" spans="1:4" x14ac:dyDescent="0.3">
      <c r="A401" t="s">
        <v>137</v>
      </c>
      <c r="B401" s="1">
        <v>42167</v>
      </c>
      <c r="C401">
        <v>46</v>
      </c>
      <c r="D401">
        <v>0</v>
      </c>
    </row>
    <row r="402" spans="1:4" x14ac:dyDescent="0.3">
      <c r="A402" t="s">
        <v>137</v>
      </c>
      <c r="B402" s="1">
        <v>42172</v>
      </c>
      <c r="C402">
        <v>0</v>
      </c>
      <c r="D402">
        <v>0</v>
      </c>
    </row>
    <row r="403" spans="1:4" x14ac:dyDescent="0.3">
      <c r="A403" t="s">
        <v>137</v>
      </c>
      <c r="B403" s="1">
        <v>42174</v>
      </c>
      <c r="C403">
        <v>41</v>
      </c>
      <c r="D403">
        <v>0</v>
      </c>
    </row>
    <row r="404" spans="1:4" x14ac:dyDescent="0.3">
      <c r="A404" t="s">
        <v>137</v>
      </c>
      <c r="B404" s="1">
        <v>42181</v>
      </c>
      <c r="C404">
        <v>44</v>
      </c>
      <c r="D404">
        <v>0</v>
      </c>
    </row>
    <row r="405" spans="1:4" x14ac:dyDescent="0.3">
      <c r="A405" t="s">
        <v>138</v>
      </c>
      <c r="B405" s="1">
        <v>42006</v>
      </c>
      <c r="C405">
        <v>5</v>
      </c>
      <c r="D405">
        <v>0</v>
      </c>
    </row>
    <row r="406" spans="1:4" x14ac:dyDescent="0.3">
      <c r="A406" t="s">
        <v>138</v>
      </c>
      <c r="B406" s="1">
        <v>42013</v>
      </c>
      <c r="C406">
        <v>0</v>
      </c>
      <c r="D406">
        <v>0</v>
      </c>
    </row>
    <row r="407" spans="1:4" x14ac:dyDescent="0.3">
      <c r="A407" t="s">
        <v>138</v>
      </c>
      <c r="B407" s="1">
        <v>42020</v>
      </c>
      <c r="C407">
        <v>60</v>
      </c>
      <c r="D407">
        <v>0</v>
      </c>
    </row>
    <row r="408" spans="1:4" x14ac:dyDescent="0.3">
      <c r="A408" t="s">
        <v>138</v>
      </c>
      <c r="B408" s="1">
        <v>42027</v>
      </c>
      <c r="C408">
        <v>35</v>
      </c>
      <c r="D408">
        <v>0</v>
      </c>
    </row>
    <row r="409" spans="1:4" x14ac:dyDescent="0.3">
      <c r="A409" t="s">
        <v>138</v>
      </c>
      <c r="B409" s="1">
        <v>42034</v>
      </c>
      <c r="C409">
        <v>3</v>
      </c>
      <c r="D409">
        <v>0</v>
      </c>
    </row>
    <row r="410" spans="1:4" x14ac:dyDescent="0.3">
      <c r="A410" t="s">
        <v>138</v>
      </c>
      <c r="B410" s="1">
        <v>42041</v>
      </c>
      <c r="C410">
        <v>35</v>
      </c>
      <c r="D410">
        <v>0</v>
      </c>
    </row>
    <row r="411" spans="1:4" x14ac:dyDescent="0.3">
      <c r="A411" t="s">
        <v>138</v>
      </c>
      <c r="B411" s="1">
        <v>42048</v>
      </c>
      <c r="C411">
        <v>18</v>
      </c>
      <c r="D411">
        <v>0</v>
      </c>
    </row>
    <row r="412" spans="1:4" x14ac:dyDescent="0.3">
      <c r="A412" t="s">
        <v>138</v>
      </c>
      <c r="B412" s="1">
        <v>42055</v>
      </c>
      <c r="C412">
        <v>3</v>
      </c>
      <c r="D412">
        <v>0</v>
      </c>
    </row>
    <row r="413" spans="1:4" x14ac:dyDescent="0.3">
      <c r="A413" t="s">
        <v>138</v>
      </c>
      <c r="B413" s="1">
        <v>42062</v>
      </c>
      <c r="C413">
        <v>3</v>
      </c>
      <c r="D413">
        <v>0</v>
      </c>
    </row>
    <row r="414" spans="1:4" x14ac:dyDescent="0.3">
      <c r="A414" t="s">
        <v>138</v>
      </c>
      <c r="B414" s="1">
        <v>42069</v>
      </c>
      <c r="C414">
        <v>10</v>
      </c>
      <c r="D414">
        <v>0</v>
      </c>
    </row>
    <row r="415" spans="1:4" x14ac:dyDescent="0.3">
      <c r="A415" t="s">
        <v>138</v>
      </c>
      <c r="B415" s="1">
        <v>42076</v>
      </c>
      <c r="C415">
        <v>35</v>
      </c>
      <c r="D415">
        <v>0</v>
      </c>
    </row>
    <row r="416" spans="1:4" x14ac:dyDescent="0.3">
      <c r="A416" t="s">
        <v>138</v>
      </c>
      <c r="B416" s="1">
        <v>42083</v>
      </c>
      <c r="C416">
        <v>6</v>
      </c>
      <c r="D416">
        <v>0</v>
      </c>
    </row>
    <row r="417" spans="1:4" x14ac:dyDescent="0.3">
      <c r="A417" t="s">
        <v>138</v>
      </c>
      <c r="B417" s="1">
        <v>42090</v>
      </c>
      <c r="C417">
        <v>4</v>
      </c>
      <c r="D417">
        <v>0</v>
      </c>
    </row>
    <row r="418" spans="1:4" x14ac:dyDescent="0.3">
      <c r="A418" t="s">
        <v>138</v>
      </c>
      <c r="B418" s="1">
        <v>42097</v>
      </c>
      <c r="C418">
        <v>3</v>
      </c>
      <c r="D418">
        <v>0</v>
      </c>
    </row>
    <row r="419" spans="1:4" x14ac:dyDescent="0.3">
      <c r="A419" t="s">
        <v>138</v>
      </c>
      <c r="B419" s="1">
        <v>42104</v>
      </c>
      <c r="C419">
        <v>4</v>
      </c>
      <c r="D419">
        <v>0</v>
      </c>
    </row>
    <row r="420" spans="1:4" x14ac:dyDescent="0.3">
      <c r="A420" t="s">
        <v>138</v>
      </c>
      <c r="B420" s="1">
        <v>42111</v>
      </c>
      <c r="C420">
        <v>5</v>
      </c>
      <c r="D420">
        <v>0</v>
      </c>
    </row>
    <row r="421" spans="1:4" x14ac:dyDescent="0.3">
      <c r="A421" t="s">
        <v>138</v>
      </c>
      <c r="B421" s="1">
        <v>42118</v>
      </c>
      <c r="C421">
        <v>4</v>
      </c>
      <c r="D421">
        <v>0</v>
      </c>
    </row>
    <row r="422" spans="1:4" x14ac:dyDescent="0.3">
      <c r="A422" t="s">
        <v>138</v>
      </c>
      <c r="B422" s="1">
        <v>42125</v>
      </c>
      <c r="C422">
        <v>45</v>
      </c>
      <c r="D422">
        <v>0</v>
      </c>
    </row>
    <row r="423" spans="1:4" x14ac:dyDescent="0.3">
      <c r="A423" t="s">
        <v>138</v>
      </c>
      <c r="B423" s="1">
        <v>42132</v>
      </c>
      <c r="C423">
        <v>3</v>
      </c>
      <c r="D423">
        <v>0</v>
      </c>
    </row>
    <row r="424" spans="1:4" x14ac:dyDescent="0.3">
      <c r="A424" t="s">
        <v>138</v>
      </c>
      <c r="B424" s="1">
        <v>42139</v>
      </c>
      <c r="C424">
        <v>22</v>
      </c>
      <c r="D424">
        <v>0</v>
      </c>
    </row>
    <row r="425" spans="1:4" x14ac:dyDescent="0.3">
      <c r="A425" t="s">
        <v>138</v>
      </c>
      <c r="B425" s="1">
        <v>42146</v>
      </c>
      <c r="C425">
        <v>45</v>
      </c>
      <c r="D425">
        <v>0</v>
      </c>
    </row>
    <row r="426" spans="1:4" x14ac:dyDescent="0.3">
      <c r="A426" t="s">
        <v>138</v>
      </c>
      <c r="B426" s="1">
        <v>42153</v>
      </c>
      <c r="C426">
        <v>3</v>
      </c>
      <c r="D426">
        <v>0</v>
      </c>
    </row>
    <row r="427" spans="1:4" x14ac:dyDescent="0.3">
      <c r="A427" t="s">
        <v>138</v>
      </c>
      <c r="B427" s="1">
        <v>42160</v>
      </c>
      <c r="C427">
        <v>0</v>
      </c>
      <c r="D427">
        <v>0</v>
      </c>
    </row>
    <row r="428" spans="1:4" x14ac:dyDescent="0.3">
      <c r="A428" t="s">
        <v>138</v>
      </c>
      <c r="B428" s="1">
        <v>42167</v>
      </c>
      <c r="C428">
        <v>6</v>
      </c>
      <c r="D428">
        <v>0</v>
      </c>
    </row>
    <row r="429" spans="1:4" x14ac:dyDescent="0.3">
      <c r="A429" t="s">
        <v>138</v>
      </c>
      <c r="B429" s="1">
        <v>42174</v>
      </c>
      <c r="C429">
        <v>3</v>
      </c>
      <c r="D429">
        <v>0</v>
      </c>
    </row>
    <row r="430" spans="1:4" x14ac:dyDescent="0.3">
      <c r="A430" t="s">
        <v>138</v>
      </c>
      <c r="B430" s="1">
        <v>42181</v>
      </c>
      <c r="C430">
        <v>3</v>
      </c>
      <c r="D430">
        <v>0</v>
      </c>
    </row>
    <row r="431" spans="1:4" x14ac:dyDescent="0.3">
      <c r="A431" t="s">
        <v>139</v>
      </c>
      <c r="B431" s="1">
        <v>42006</v>
      </c>
      <c r="C431">
        <v>40</v>
      </c>
      <c r="D431">
        <v>0</v>
      </c>
    </row>
    <row r="432" spans="1:4" x14ac:dyDescent="0.3">
      <c r="A432" t="s">
        <v>139</v>
      </c>
      <c r="B432" s="1">
        <v>42013</v>
      </c>
      <c r="C432">
        <v>40</v>
      </c>
      <c r="D432">
        <v>0</v>
      </c>
    </row>
    <row r="433" spans="1:4" x14ac:dyDescent="0.3">
      <c r="A433" t="s">
        <v>139</v>
      </c>
      <c r="B433" s="1">
        <v>42020</v>
      </c>
      <c r="C433">
        <v>40</v>
      </c>
      <c r="D433">
        <v>0</v>
      </c>
    </row>
    <row r="434" spans="1:4" x14ac:dyDescent="0.3">
      <c r="A434" t="s">
        <v>139</v>
      </c>
      <c r="B434" s="1">
        <v>42027</v>
      </c>
      <c r="C434">
        <v>40</v>
      </c>
      <c r="D434">
        <v>0</v>
      </c>
    </row>
    <row r="435" spans="1:4" x14ac:dyDescent="0.3">
      <c r="A435" t="s">
        <v>139</v>
      </c>
      <c r="B435" s="1">
        <v>42034</v>
      </c>
      <c r="C435">
        <v>40</v>
      </c>
      <c r="D435">
        <v>0</v>
      </c>
    </row>
    <row r="436" spans="1:4" x14ac:dyDescent="0.3">
      <c r="A436" t="s">
        <v>139</v>
      </c>
      <c r="B436" s="1">
        <v>42041</v>
      </c>
      <c r="C436">
        <v>40</v>
      </c>
      <c r="D436">
        <v>0</v>
      </c>
    </row>
    <row r="437" spans="1:4" x14ac:dyDescent="0.3">
      <c r="A437" t="s">
        <v>139</v>
      </c>
      <c r="B437" s="1">
        <v>42048</v>
      </c>
      <c r="C437">
        <v>40</v>
      </c>
      <c r="D437">
        <v>0</v>
      </c>
    </row>
    <row r="438" spans="1:4" x14ac:dyDescent="0.3">
      <c r="A438" t="s">
        <v>139</v>
      </c>
      <c r="B438" s="1">
        <v>42055</v>
      </c>
      <c r="C438">
        <v>40</v>
      </c>
      <c r="D438">
        <v>0</v>
      </c>
    </row>
    <row r="439" spans="1:4" x14ac:dyDescent="0.3">
      <c r="A439" t="s">
        <v>139</v>
      </c>
      <c r="B439" s="1">
        <v>42062</v>
      </c>
      <c r="C439">
        <v>40</v>
      </c>
      <c r="D439">
        <v>0</v>
      </c>
    </row>
    <row r="440" spans="1:4" x14ac:dyDescent="0.3">
      <c r="A440" t="s">
        <v>139</v>
      </c>
      <c r="B440" s="1">
        <v>42069</v>
      </c>
      <c r="C440">
        <v>40</v>
      </c>
      <c r="D440">
        <v>0</v>
      </c>
    </row>
    <row r="441" spans="1:4" x14ac:dyDescent="0.3">
      <c r="A441" t="s">
        <v>139</v>
      </c>
      <c r="B441" s="1">
        <v>42076</v>
      </c>
      <c r="C441">
        <v>40</v>
      </c>
      <c r="D441">
        <v>0</v>
      </c>
    </row>
    <row r="442" spans="1:4" x14ac:dyDescent="0.3">
      <c r="A442" t="s">
        <v>139</v>
      </c>
      <c r="B442" s="1">
        <v>42083</v>
      </c>
      <c r="C442">
        <v>40</v>
      </c>
      <c r="D442">
        <v>0</v>
      </c>
    </row>
    <row r="443" spans="1:4" x14ac:dyDescent="0.3">
      <c r="A443" t="s">
        <v>139</v>
      </c>
      <c r="B443" s="1">
        <v>42090</v>
      </c>
      <c r="C443">
        <v>40</v>
      </c>
      <c r="D443">
        <v>0</v>
      </c>
    </row>
    <row r="444" spans="1:4" x14ac:dyDescent="0.3">
      <c r="A444" t="s">
        <v>139</v>
      </c>
      <c r="B444" s="1">
        <v>42097</v>
      </c>
      <c r="C444">
        <v>40</v>
      </c>
      <c r="D444">
        <v>0</v>
      </c>
    </row>
    <row r="445" spans="1:4" x14ac:dyDescent="0.3">
      <c r="A445" t="s">
        <v>139</v>
      </c>
      <c r="B445" s="1">
        <v>42104</v>
      </c>
      <c r="C445">
        <v>40</v>
      </c>
      <c r="D445">
        <v>0</v>
      </c>
    </row>
    <row r="446" spans="1:4" x14ac:dyDescent="0.3">
      <c r="A446" t="s">
        <v>139</v>
      </c>
      <c r="B446" s="1">
        <v>42111</v>
      </c>
      <c r="C446">
        <v>40</v>
      </c>
      <c r="D446">
        <v>0</v>
      </c>
    </row>
    <row r="447" spans="1:4" x14ac:dyDescent="0.3">
      <c r="A447" t="s">
        <v>139</v>
      </c>
      <c r="B447" s="1">
        <v>42118</v>
      </c>
      <c r="C447">
        <v>40</v>
      </c>
      <c r="D447">
        <v>0</v>
      </c>
    </row>
    <row r="448" spans="1:4" x14ac:dyDescent="0.3">
      <c r="A448" t="s">
        <v>139</v>
      </c>
      <c r="B448" s="1">
        <v>42125</v>
      </c>
      <c r="C448">
        <v>40</v>
      </c>
      <c r="D448">
        <v>0</v>
      </c>
    </row>
    <row r="449" spans="1:4" x14ac:dyDescent="0.3">
      <c r="A449" t="s">
        <v>139</v>
      </c>
      <c r="B449" s="1">
        <v>42132</v>
      </c>
      <c r="C449">
        <v>40</v>
      </c>
      <c r="D449">
        <v>0</v>
      </c>
    </row>
    <row r="450" spans="1:4" x14ac:dyDescent="0.3">
      <c r="A450" t="s">
        <v>139</v>
      </c>
      <c r="B450" s="1">
        <v>42139</v>
      </c>
      <c r="C450">
        <v>40</v>
      </c>
      <c r="D450">
        <v>0</v>
      </c>
    </row>
    <row r="451" spans="1:4" x14ac:dyDescent="0.3">
      <c r="A451" t="s">
        <v>139</v>
      </c>
      <c r="B451" s="1">
        <v>42146</v>
      </c>
      <c r="C451">
        <v>40</v>
      </c>
      <c r="D451">
        <v>0</v>
      </c>
    </row>
    <row r="452" spans="1:4" x14ac:dyDescent="0.3">
      <c r="A452" t="s">
        <v>139</v>
      </c>
      <c r="B452" s="1">
        <v>42153</v>
      </c>
      <c r="C452">
        <v>40</v>
      </c>
      <c r="D452">
        <v>0</v>
      </c>
    </row>
    <row r="453" spans="1:4" x14ac:dyDescent="0.3">
      <c r="A453" t="s">
        <v>139</v>
      </c>
      <c r="B453" s="1">
        <v>42160</v>
      </c>
      <c r="C453">
        <v>40</v>
      </c>
      <c r="D453">
        <v>0</v>
      </c>
    </row>
    <row r="454" spans="1:4" x14ac:dyDescent="0.3">
      <c r="A454" t="s">
        <v>139</v>
      </c>
      <c r="B454" s="1">
        <v>42167</v>
      </c>
      <c r="C454">
        <v>40</v>
      </c>
      <c r="D454">
        <v>0</v>
      </c>
    </row>
    <row r="455" spans="1:4" x14ac:dyDescent="0.3">
      <c r="A455" t="s">
        <v>139</v>
      </c>
      <c r="B455" s="1">
        <v>42174</v>
      </c>
      <c r="C455">
        <v>40</v>
      </c>
      <c r="D455">
        <v>0</v>
      </c>
    </row>
    <row r="456" spans="1:4" x14ac:dyDescent="0.3">
      <c r="A456" t="s">
        <v>139</v>
      </c>
      <c r="B456" s="1">
        <v>42181</v>
      </c>
      <c r="C456">
        <v>40</v>
      </c>
      <c r="D456">
        <v>0</v>
      </c>
    </row>
    <row r="457" spans="1:4" x14ac:dyDescent="0.3">
      <c r="A457" t="s">
        <v>140</v>
      </c>
      <c r="B457" s="1">
        <v>42006</v>
      </c>
      <c r="C457">
        <v>9</v>
      </c>
      <c r="D457">
        <v>0</v>
      </c>
    </row>
    <row r="458" spans="1:4" x14ac:dyDescent="0.3">
      <c r="A458" t="s">
        <v>140</v>
      </c>
      <c r="B458" s="1">
        <v>42013</v>
      </c>
      <c r="C458">
        <v>5</v>
      </c>
      <c r="D458">
        <v>0</v>
      </c>
    </row>
    <row r="459" spans="1:4" x14ac:dyDescent="0.3">
      <c r="A459" t="s">
        <v>140</v>
      </c>
      <c r="B459" s="1">
        <v>42020</v>
      </c>
      <c r="C459">
        <v>3</v>
      </c>
      <c r="D459">
        <v>0</v>
      </c>
    </row>
    <row r="460" spans="1:4" x14ac:dyDescent="0.3">
      <c r="A460" t="s">
        <v>140</v>
      </c>
      <c r="B460" s="1">
        <v>42027</v>
      </c>
      <c r="C460">
        <v>4</v>
      </c>
      <c r="D460">
        <v>0</v>
      </c>
    </row>
    <row r="461" spans="1:4" x14ac:dyDescent="0.3">
      <c r="A461" t="s">
        <v>140</v>
      </c>
      <c r="B461" s="1">
        <v>42034</v>
      </c>
      <c r="C461">
        <v>3</v>
      </c>
      <c r="D461">
        <v>0</v>
      </c>
    </row>
    <row r="462" spans="1:4" x14ac:dyDescent="0.3">
      <c r="A462" t="s">
        <v>140</v>
      </c>
      <c r="B462" s="1">
        <v>42041</v>
      </c>
      <c r="C462">
        <v>3</v>
      </c>
      <c r="D462">
        <v>0</v>
      </c>
    </row>
    <row r="463" spans="1:4" x14ac:dyDescent="0.3">
      <c r="A463" t="s">
        <v>140</v>
      </c>
      <c r="B463" s="1">
        <v>42048</v>
      </c>
      <c r="C463">
        <v>3</v>
      </c>
      <c r="D463">
        <v>0</v>
      </c>
    </row>
    <row r="464" spans="1:4" x14ac:dyDescent="0.3">
      <c r="A464" t="s">
        <v>140</v>
      </c>
      <c r="B464" s="1">
        <v>42055</v>
      </c>
      <c r="C464">
        <v>3</v>
      </c>
      <c r="D464">
        <v>0</v>
      </c>
    </row>
    <row r="465" spans="1:4" x14ac:dyDescent="0.3">
      <c r="A465" t="s">
        <v>140</v>
      </c>
      <c r="B465" s="1">
        <v>42062</v>
      </c>
      <c r="C465">
        <v>5</v>
      </c>
      <c r="D465">
        <v>0</v>
      </c>
    </row>
    <row r="466" spans="1:4" x14ac:dyDescent="0.3">
      <c r="A466" t="s">
        <v>140</v>
      </c>
      <c r="B466" s="1">
        <v>42069</v>
      </c>
      <c r="C466">
        <v>3</v>
      </c>
      <c r="D466">
        <v>0</v>
      </c>
    </row>
    <row r="467" spans="1:4" x14ac:dyDescent="0.3">
      <c r="A467" t="s">
        <v>140</v>
      </c>
      <c r="B467" s="1">
        <v>42076</v>
      </c>
      <c r="C467">
        <v>5</v>
      </c>
      <c r="D467">
        <v>0</v>
      </c>
    </row>
    <row r="468" spans="1:4" x14ac:dyDescent="0.3">
      <c r="A468" t="s">
        <v>140</v>
      </c>
      <c r="B468" s="1">
        <v>42083</v>
      </c>
      <c r="C468">
        <v>3</v>
      </c>
      <c r="D468">
        <v>0</v>
      </c>
    </row>
    <row r="469" spans="1:4" x14ac:dyDescent="0.3">
      <c r="A469" t="s">
        <v>140</v>
      </c>
      <c r="B469" s="1">
        <v>42090</v>
      </c>
      <c r="C469">
        <v>6</v>
      </c>
      <c r="D469">
        <v>0</v>
      </c>
    </row>
    <row r="470" spans="1:4" x14ac:dyDescent="0.3">
      <c r="A470" t="s">
        <v>140</v>
      </c>
      <c r="B470" s="1">
        <v>42097</v>
      </c>
      <c r="C470">
        <v>10</v>
      </c>
      <c r="D470">
        <v>0</v>
      </c>
    </row>
    <row r="471" spans="1:4" x14ac:dyDescent="0.3">
      <c r="A471" t="s">
        <v>140</v>
      </c>
      <c r="B471" s="1">
        <v>42104</v>
      </c>
      <c r="C471">
        <v>28</v>
      </c>
      <c r="D471">
        <v>0</v>
      </c>
    </row>
    <row r="472" spans="1:4" x14ac:dyDescent="0.3">
      <c r="A472" t="s">
        <v>140</v>
      </c>
      <c r="B472" s="1">
        <v>42111</v>
      </c>
      <c r="C472">
        <v>5</v>
      </c>
      <c r="D472">
        <v>0</v>
      </c>
    </row>
    <row r="473" spans="1:4" x14ac:dyDescent="0.3">
      <c r="A473" t="s">
        <v>140</v>
      </c>
      <c r="B473" s="1">
        <v>42118</v>
      </c>
      <c r="C473">
        <v>4</v>
      </c>
      <c r="D473">
        <v>0</v>
      </c>
    </row>
    <row r="474" spans="1:4" x14ac:dyDescent="0.3">
      <c r="A474" t="s">
        <v>140</v>
      </c>
      <c r="B474" s="1">
        <v>42125</v>
      </c>
      <c r="C474">
        <v>3</v>
      </c>
      <c r="D474">
        <v>0</v>
      </c>
    </row>
    <row r="475" spans="1:4" x14ac:dyDescent="0.3">
      <c r="A475" t="s">
        <v>140</v>
      </c>
      <c r="B475" s="1">
        <v>42132</v>
      </c>
      <c r="C475">
        <v>6</v>
      </c>
      <c r="D475">
        <v>0</v>
      </c>
    </row>
    <row r="476" spans="1:4" x14ac:dyDescent="0.3">
      <c r="A476" t="s">
        <v>140</v>
      </c>
      <c r="B476" s="1">
        <v>42139</v>
      </c>
      <c r="C476">
        <v>6</v>
      </c>
      <c r="D476">
        <v>0</v>
      </c>
    </row>
    <row r="477" spans="1:4" x14ac:dyDescent="0.3">
      <c r="A477" t="s">
        <v>140</v>
      </c>
      <c r="B477" s="1">
        <v>42146</v>
      </c>
      <c r="C477">
        <v>0</v>
      </c>
      <c r="D477">
        <v>0</v>
      </c>
    </row>
    <row r="478" spans="1:4" x14ac:dyDescent="0.3">
      <c r="A478" t="s">
        <v>140</v>
      </c>
      <c r="B478" s="1">
        <v>42153</v>
      </c>
      <c r="C478">
        <v>3</v>
      </c>
      <c r="D478">
        <v>0</v>
      </c>
    </row>
    <row r="479" spans="1:4" x14ac:dyDescent="0.3">
      <c r="A479" t="s">
        <v>140</v>
      </c>
      <c r="B479" s="1">
        <v>42160</v>
      </c>
      <c r="C479">
        <v>6</v>
      </c>
      <c r="D479">
        <v>0</v>
      </c>
    </row>
    <row r="480" spans="1:4" x14ac:dyDescent="0.3">
      <c r="A480" t="s">
        <v>140</v>
      </c>
      <c r="B480" s="1">
        <v>42167</v>
      </c>
      <c r="C480">
        <v>9</v>
      </c>
      <c r="D480">
        <v>0</v>
      </c>
    </row>
    <row r="481" spans="1:4" x14ac:dyDescent="0.3">
      <c r="A481" t="s">
        <v>140</v>
      </c>
      <c r="B481" s="1">
        <v>42174</v>
      </c>
      <c r="C481">
        <v>4</v>
      </c>
      <c r="D481">
        <v>0</v>
      </c>
    </row>
    <row r="482" spans="1:4" x14ac:dyDescent="0.3">
      <c r="A482" t="s">
        <v>140</v>
      </c>
      <c r="B482" s="1">
        <v>42181</v>
      </c>
      <c r="C482">
        <v>4</v>
      </c>
      <c r="D482">
        <v>0</v>
      </c>
    </row>
    <row r="483" spans="1:4" x14ac:dyDescent="0.3">
      <c r="A483" t="s">
        <v>141</v>
      </c>
      <c r="B483" s="1">
        <v>42006</v>
      </c>
      <c r="C483">
        <v>0</v>
      </c>
      <c r="D483">
        <v>0</v>
      </c>
    </row>
    <row r="484" spans="1:4" x14ac:dyDescent="0.3">
      <c r="A484" t="s">
        <v>141</v>
      </c>
      <c r="B484" s="1">
        <v>42013</v>
      </c>
      <c r="C484">
        <v>0</v>
      </c>
      <c r="D484">
        <v>0</v>
      </c>
    </row>
    <row r="485" spans="1:4" x14ac:dyDescent="0.3">
      <c r="A485" t="s">
        <v>141</v>
      </c>
      <c r="B485" s="1">
        <v>42020</v>
      </c>
      <c r="C485">
        <v>1</v>
      </c>
      <c r="D485">
        <v>0</v>
      </c>
    </row>
    <row r="486" spans="1:4" x14ac:dyDescent="0.3">
      <c r="A486" t="s">
        <v>141</v>
      </c>
      <c r="B486" s="1">
        <v>42027</v>
      </c>
      <c r="C486">
        <v>0</v>
      </c>
      <c r="D486">
        <v>0</v>
      </c>
    </row>
    <row r="487" spans="1:4" x14ac:dyDescent="0.3">
      <c r="A487" t="s">
        <v>141</v>
      </c>
      <c r="B487" s="1">
        <v>42034</v>
      </c>
      <c r="C487">
        <v>0</v>
      </c>
      <c r="D487">
        <v>0</v>
      </c>
    </row>
    <row r="488" spans="1:4" x14ac:dyDescent="0.3">
      <c r="A488" t="s">
        <v>141</v>
      </c>
      <c r="B488" s="1">
        <v>42041</v>
      </c>
      <c r="C488">
        <v>0</v>
      </c>
      <c r="D488">
        <v>0</v>
      </c>
    </row>
    <row r="489" spans="1:4" x14ac:dyDescent="0.3">
      <c r="A489" t="s">
        <v>141</v>
      </c>
      <c r="B489" s="1">
        <v>42048</v>
      </c>
      <c r="C489">
        <v>0</v>
      </c>
      <c r="D489">
        <v>0</v>
      </c>
    </row>
    <row r="490" spans="1:4" x14ac:dyDescent="0.3">
      <c r="A490" t="s">
        <v>141</v>
      </c>
      <c r="B490" s="1">
        <v>42055</v>
      </c>
      <c r="C490">
        <v>0</v>
      </c>
      <c r="D490">
        <v>0</v>
      </c>
    </row>
    <row r="491" spans="1:4" x14ac:dyDescent="0.3">
      <c r="A491" t="s">
        <v>141</v>
      </c>
      <c r="B491" s="1">
        <v>42062</v>
      </c>
      <c r="C491">
        <v>0</v>
      </c>
      <c r="D491">
        <v>0</v>
      </c>
    </row>
    <row r="492" spans="1:4" x14ac:dyDescent="0.3">
      <c r="A492" t="s">
        <v>141</v>
      </c>
      <c r="B492" s="1">
        <v>42069</v>
      </c>
      <c r="C492">
        <v>0</v>
      </c>
      <c r="D492">
        <v>0</v>
      </c>
    </row>
    <row r="493" spans="1:4" x14ac:dyDescent="0.3">
      <c r="A493" t="s">
        <v>141</v>
      </c>
      <c r="B493" s="1">
        <v>42076</v>
      </c>
      <c r="C493">
        <v>0</v>
      </c>
      <c r="D493">
        <v>0</v>
      </c>
    </row>
    <row r="494" spans="1:4" x14ac:dyDescent="0.3">
      <c r="A494" t="s">
        <v>141</v>
      </c>
      <c r="B494" s="1">
        <v>42083</v>
      </c>
      <c r="C494">
        <v>0</v>
      </c>
      <c r="D494">
        <v>0</v>
      </c>
    </row>
    <row r="495" spans="1:4" x14ac:dyDescent="0.3">
      <c r="A495" t="s">
        <v>141</v>
      </c>
      <c r="B495" s="1">
        <v>42090</v>
      </c>
      <c r="C495">
        <v>0</v>
      </c>
      <c r="D495">
        <v>0</v>
      </c>
    </row>
    <row r="496" spans="1:4" x14ac:dyDescent="0.3">
      <c r="A496" t="s">
        <v>141</v>
      </c>
      <c r="B496" s="1">
        <v>42097</v>
      </c>
      <c r="C496">
        <v>0</v>
      </c>
      <c r="D496">
        <v>0</v>
      </c>
    </row>
    <row r="497" spans="1:4" x14ac:dyDescent="0.3">
      <c r="A497" t="s">
        <v>141</v>
      </c>
      <c r="B497" s="1">
        <v>42104</v>
      </c>
      <c r="C497">
        <v>0</v>
      </c>
      <c r="D497">
        <v>0</v>
      </c>
    </row>
    <row r="498" spans="1:4" x14ac:dyDescent="0.3">
      <c r="A498" t="s">
        <v>141</v>
      </c>
      <c r="B498" s="1">
        <v>42111</v>
      </c>
      <c r="C498">
        <v>0</v>
      </c>
      <c r="D498">
        <v>0</v>
      </c>
    </row>
    <row r="499" spans="1:4" x14ac:dyDescent="0.3">
      <c r="A499" t="s">
        <v>141</v>
      </c>
      <c r="B499" s="1">
        <v>42118</v>
      </c>
      <c r="C499">
        <v>0</v>
      </c>
      <c r="D499">
        <v>0</v>
      </c>
    </row>
    <row r="500" spans="1:4" x14ac:dyDescent="0.3">
      <c r="A500" t="s">
        <v>141</v>
      </c>
      <c r="B500" s="1">
        <v>42125</v>
      </c>
      <c r="C500">
        <v>0</v>
      </c>
      <c r="D500">
        <v>0</v>
      </c>
    </row>
    <row r="501" spans="1:4" x14ac:dyDescent="0.3">
      <c r="A501" t="s">
        <v>141</v>
      </c>
      <c r="B501" s="1">
        <v>42132</v>
      </c>
      <c r="C501">
        <v>0</v>
      </c>
      <c r="D501">
        <v>8</v>
      </c>
    </row>
    <row r="502" spans="1:4" x14ac:dyDescent="0.3">
      <c r="A502" t="s">
        <v>141</v>
      </c>
      <c r="B502" s="1">
        <v>42139</v>
      </c>
      <c r="C502">
        <v>0</v>
      </c>
      <c r="D502">
        <v>0</v>
      </c>
    </row>
    <row r="503" spans="1:4" x14ac:dyDescent="0.3">
      <c r="A503" t="s">
        <v>141</v>
      </c>
      <c r="B503" s="1">
        <v>42146</v>
      </c>
      <c r="C503">
        <v>0</v>
      </c>
      <c r="D503">
        <v>0</v>
      </c>
    </row>
    <row r="504" spans="1:4" x14ac:dyDescent="0.3">
      <c r="A504" t="s">
        <v>141</v>
      </c>
      <c r="B504" s="1">
        <v>42153</v>
      </c>
      <c r="C504">
        <v>0</v>
      </c>
      <c r="D504">
        <v>0</v>
      </c>
    </row>
    <row r="505" spans="1:4" x14ac:dyDescent="0.3">
      <c r="A505" t="s">
        <v>141</v>
      </c>
      <c r="B505" s="1">
        <v>42160</v>
      </c>
      <c r="C505">
        <v>1</v>
      </c>
      <c r="D505">
        <v>0</v>
      </c>
    </row>
    <row r="506" spans="1:4" x14ac:dyDescent="0.3">
      <c r="A506" t="s">
        <v>141</v>
      </c>
      <c r="B506" s="1">
        <v>42167</v>
      </c>
      <c r="C506">
        <v>0</v>
      </c>
      <c r="D506">
        <v>0</v>
      </c>
    </row>
    <row r="507" spans="1:4" x14ac:dyDescent="0.3">
      <c r="A507" t="s">
        <v>141</v>
      </c>
      <c r="B507" s="1">
        <v>42174</v>
      </c>
      <c r="C507">
        <v>0</v>
      </c>
      <c r="D507">
        <v>0</v>
      </c>
    </row>
    <row r="508" spans="1:4" x14ac:dyDescent="0.3">
      <c r="A508" t="s">
        <v>141</v>
      </c>
      <c r="B508" s="1">
        <v>42181</v>
      </c>
      <c r="C508">
        <v>0</v>
      </c>
      <c r="D508">
        <v>0</v>
      </c>
    </row>
    <row r="509" spans="1:4" x14ac:dyDescent="0.3">
      <c r="A509" t="s">
        <v>142</v>
      </c>
      <c r="B509" s="1">
        <v>42006</v>
      </c>
      <c r="C509">
        <v>0</v>
      </c>
      <c r="D509">
        <v>0</v>
      </c>
    </row>
    <row r="510" spans="1:4" x14ac:dyDescent="0.3">
      <c r="A510" t="s">
        <v>142</v>
      </c>
      <c r="B510" s="1">
        <v>42013</v>
      </c>
      <c r="C510">
        <v>0</v>
      </c>
      <c r="D510">
        <v>0</v>
      </c>
    </row>
    <row r="511" spans="1:4" x14ac:dyDescent="0.3">
      <c r="A511" t="s">
        <v>142</v>
      </c>
      <c r="B511" s="1">
        <v>42020</v>
      </c>
      <c r="C511">
        <v>0</v>
      </c>
      <c r="D511">
        <v>0</v>
      </c>
    </row>
    <row r="512" spans="1:4" x14ac:dyDescent="0.3">
      <c r="A512" t="s">
        <v>142</v>
      </c>
      <c r="B512" s="1">
        <v>42027</v>
      </c>
      <c r="C512">
        <v>0</v>
      </c>
      <c r="D512">
        <v>0</v>
      </c>
    </row>
    <row r="513" spans="1:4" x14ac:dyDescent="0.3">
      <c r="A513" t="s">
        <v>142</v>
      </c>
      <c r="B513" s="1">
        <v>42034</v>
      </c>
      <c r="C513">
        <v>0</v>
      </c>
      <c r="D513">
        <v>0</v>
      </c>
    </row>
    <row r="514" spans="1:4" x14ac:dyDescent="0.3">
      <c r="A514" t="s">
        <v>142</v>
      </c>
      <c r="B514" s="1">
        <v>42041</v>
      </c>
      <c r="C514">
        <v>0</v>
      </c>
      <c r="D514">
        <v>0</v>
      </c>
    </row>
    <row r="515" spans="1:4" x14ac:dyDescent="0.3">
      <c r="A515" t="s">
        <v>142</v>
      </c>
      <c r="B515" s="1">
        <v>42048</v>
      </c>
      <c r="C515">
        <v>0</v>
      </c>
      <c r="D515">
        <v>0</v>
      </c>
    </row>
    <row r="516" spans="1:4" x14ac:dyDescent="0.3">
      <c r="A516" t="s">
        <v>142</v>
      </c>
      <c r="B516" s="1">
        <v>42055</v>
      </c>
      <c r="C516">
        <v>0</v>
      </c>
      <c r="D516">
        <v>0</v>
      </c>
    </row>
    <row r="517" spans="1:4" x14ac:dyDescent="0.3">
      <c r="A517" t="s">
        <v>142</v>
      </c>
      <c r="B517" s="1">
        <v>42062</v>
      </c>
      <c r="C517">
        <v>0</v>
      </c>
      <c r="D517">
        <v>0</v>
      </c>
    </row>
    <row r="518" spans="1:4" x14ac:dyDescent="0.3">
      <c r="A518" t="s">
        <v>142</v>
      </c>
      <c r="B518" s="1">
        <v>42069</v>
      </c>
      <c r="C518">
        <v>0</v>
      </c>
      <c r="D518">
        <v>0</v>
      </c>
    </row>
    <row r="519" spans="1:4" x14ac:dyDescent="0.3">
      <c r="A519" t="s">
        <v>142</v>
      </c>
      <c r="B519" s="1">
        <v>42076</v>
      </c>
      <c r="C519">
        <v>0</v>
      </c>
      <c r="D519">
        <v>0</v>
      </c>
    </row>
    <row r="520" spans="1:4" x14ac:dyDescent="0.3">
      <c r="A520" t="s">
        <v>142</v>
      </c>
      <c r="B520" s="1">
        <v>42083</v>
      </c>
      <c r="C520">
        <v>0</v>
      </c>
      <c r="D520">
        <v>0</v>
      </c>
    </row>
    <row r="521" spans="1:4" x14ac:dyDescent="0.3">
      <c r="A521" t="s">
        <v>142</v>
      </c>
      <c r="B521" s="1">
        <v>42090</v>
      </c>
      <c r="C521">
        <v>0</v>
      </c>
      <c r="D521">
        <v>0</v>
      </c>
    </row>
    <row r="522" spans="1:4" x14ac:dyDescent="0.3">
      <c r="A522" t="s">
        <v>142</v>
      </c>
      <c r="B522" s="1">
        <v>42097</v>
      </c>
      <c r="C522">
        <v>0</v>
      </c>
      <c r="D522">
        <v>0</v>
      </c>
    </row>
    <row r="523" spans="1:4" x14ac:dyDescent="0.3">
      <c r="A523" t="s">
        <v>142</v>
      </c>
      <c r="B523" s="1">
        <v>42104</v>
      </c>
      <c r="C523">
        <v>0</v>
      </c>
      <c r="D523">
        <v>0</v>
      </c>
    </row>
    <row r="524" spans="1:4" x14ac:dyDescent="0.3">
      <c r="A524" t="s">
        <v>142</v>
      </c>
      <c r="B524" s="1">
        <v>42111</v>
      </c>
      <c r="C524">
        <v>0</v>
      </c>
      <c r="D524">
        <v>0</v>
      </c>
    </row>
    <row r="525" spans="1:4" x14ac:dyDescent="0.3">
      <c r="A525" t="s">
        <v>142</v>
      </c>
      <c r="B525" s="1">
        <v>42118</v>
      </c>
      <c r="C525">
        <v>0</v>
      </c>
      <c r="D525">
        <v>0</v>
      </c>
    </row>
    <row r="526" spans="1:4" x14ac:dyDescent="0.3">
      <c r="A526" t="s">
        <v>142</v>
      </c>
      <c r="B526" s="1">
        <v>42125</v>
      </c>
      <c r="C526">
        <v>0</v>
      </c>
      <c r="D526">
        <v>0</v>
      </c>
    </row>
    <row r="527" spans="1:4" x14ac:dyDescent="0.3">
      <c r="A527" t="s">
        <v>142</v>
      </c>
      <c r="B527" s="1">
        <v>42132</v>
      </c>
      <c r="C527">
        <v>0</v>
      </c>
      <c r="D527">
        <v>0</v>
      </c>
    </row>
    <row r="528" spans="1:4" x14ac:dyDescent="0.3">
      <c r="A528" t="s">
        <v>142</v>
      </c>
      <c r="B528" s="1">
        <v>42139</v>
      </c>
      <c r="C528">
        <v>0</v>
      </c>
      <c r="D528">
        <v>0</v>
      </c>
    </row>
    <row r="529" spans="1:4" x14ac:dyDescent="0.3">
      <c r="A529" t="s">
        <v>142</v>
      </c>
      <c r="B529" s="1">
        <v>42146</v>
      </c>
      <c r="C529">
        <v>0</v>
      </c>
      <c r="D529">
        <v>0</v>
      </c>
    </row>
    <row r="530" spans="1:4" x14ac:dyDescent="0.3">
      <c r="A530" t="s">
        <v>142</v>
      </c>
      <c r="B530" s="1">
        <v>42153</v>
      </c>
      <c r="C530">
        <v>0</v>
      </c>
      <c r="D530">
        <v>0</v>
      </c>
    </row>
    <row r="531" spans="1:4" x14ac:dyDescent="0.3">
      <c r="A531" t="s">
        <v>142</v>
      </c>
      <c r="B531" s="1">
        <v>42160</v>
      </c>
      <c r="C531">
        <v>0</v>
      </c>
      <c r="D531">
        <v>0</v>
      </c>
    </row>
    <row r="532" spans="1:4" x14ac:dyDescent="0.3">
      <c r="A532" t="s">
        <v>142</v>
      </c>
      <c r="B532" s="1">
        <v>42167</v>
      </c>
      <c r="C532">
        <v>2</v>
      </c>
      <c r="D532">
        <v>0</v>
      </c>
    </row>
    <row r="533" spans="1:4" x14ac:dyDescent="0.3">
      <c r="A533" t="s">
        <v>142</v>
      </c>
      <c r="B533" s="1">
        <v>42174</v>
      </c>
      <c r="C533">
        <v>0</v>
      </c>
      <c r="D533">
        <v>0</v>
      </c>
    </row>
    <row r="534" spans="1:4" x14ac:dyDescent="0.3">
      <c r="A534" t="s">
        <v>142</v>
      </c>
      <c r="B534" s="1">
        <v>42181</v>
      </c>
      <c r="C534">
        <v>0</v>
      </c>
      <c r="D534">
        <v>0</v>
      </c>
    </row>
    <row r="535" spans="1:4" x14ac:dyDescent="0.3">
      <c r="A535" t="s">
        <v>143</v>
      </c>
      <c r="B535" s="1">
        <v>42006</v>
      </c>
      <c r="C535">
        <v>0</v>
      </c>
      <c r="D535">
        <v>0</v>
      </c>
    </row>
    <row r="536" spans="1:4" x14ac:dyDescent="0.3">
      <c r="A536" t="s">
        <v>143</v>
      </c>
      <c r="B536" s="1">
        <v>42013</v>
      </c>
      <c r="C536">
        <v>0</v>
      </c>
      <c r="D536">
        <v>0</v>
      </c>
    </row>
    <row r="537" spans="1:4" x14ac:dyDescent="0.3">
      <c r="A537" t="s">
        <v>143</v>
      </c>
      <c r="B537" s="1">
        <v>42020</v>
      </c>
      <c r="C537">
        <v>2</v>
      </c>
      <c r="D537">
        <v>0</v>
      </c>
    </row>
    <row r="538" spans="1:4" x14ac:dyDescent="0.3">
      <c r="A538" t="s">
        <v>143</v>
      </c>
      <c r="B538" s="1">
        <v>42027</v>
      </c>
      <c r="C538">
        <v>5</v>
      </c>
      <c r="D538">
        <v>0</v>
      </c>
    </row>
    <row r="539" spans="1:4" x14ac:dyDescent="0.3">
      <c r="A539" t="s">
        <v>143</v>
      </c>
      <c r="B539" s="1">
        <v>42034</v>
      </c>
      <c r="C539">
        <v>0</v>
      </c>
      <c r="D539">
        <v>0</v>
      </c>
    </row>
    <row r="540" spans="1:4" x14ac:dyDescent="0.3">
      <c r="A540" t="s">
        <v>143</v>
      </c>
      <c r="B540" s="1">
        <v>42041</v>
      </c>
      <c r="C540">
        <v>0</v>
      </c>
      <c r="D540">
        <v>0</v>
      </c>
    </row>
    <row r="541" spans="1:4" x14ac:dyDescent="0.3">
      <c r="A541" t="s">
        <v>143</v>
      </c>
      <c r="B541" s="1">
        <v>42048</v>
      </c>
      <c r="C541">
        <v>1</v>
      </c>
      <c r="D541">
        <v>0</v>
      </c>
    </row>
    <row r="542" spans="1:4" x14ac:dyDescent="0.3">
      <c r="A542" t="s">
        <v>143</v>
      </c>
      <c r="B542" s="1">
        <v>42055</v>
      </c>
      <c r="C542">
        <v>8</v>
      </c>
      <c r="D542">
        <v>0</v>
      </c>
    </row>
    <row r="543" spans="1:4" x14ac:dyDescent="0.3">
      <c r="A543" t="s">
        <v>143</v>
      </c>
      <c r="B543" s="1">
        <v>42062</v>
      </c>
      <c r="C543">
        <v>0</v>
      </c>
      <c r="D543">
        <v>0</v>
      </c>
    </row>
    <row r="544" spans="1:4" x14ac:dyDescent="0.3">
      <c r="A544" t="s">
        <v>143</v>
      </c>
      <c r="B544" s="1">
        <v>42069</v>
      </c>
      <c r="C544">
        <v>0</v>
      </c>
      <c r="D544">
        <v>0</v>
      </c>
    </row>
    <row r="545" spans="1:4" x14ac:dyDescent="0.3">
      <c r="A545" t="s">
        <v>143</v>
      </c>
      <c r="B545" s="1">
        <v>42076</v>
      </c>
      <c r="C545">
        <v>1</v>
      </c>
      <c r="D545">
        <v>0</v>
      </c>
    </row>
    <row r="546" spans="1:4" x14ac:dyDescent="0.3">
      <c r="A546" t="s">
        <v>143</v>
      </c>
      <c r="B546" s="1">
        <v>42083</v>
      </c>
      <c r="C546">
        <v>0</v>
      </c>
      <c r="D546">
        <v>0</v>
      </c>
    </row>
    <row r="547" spans="1:4" x14ac:dyDescent="0.3">
      <c r="A547" t="s">
        <v>143</v>
      </c>
      <c r="B547" s="1">
        <v>42090</v>
      </c>
      <c r="C547">
        <v>0</v>
      </c>
      <c r="D547">
        <v>0</v>
      </c>
    </row>
    <row r="548" spans="1:4" x14ac:dyDescent="0.3">
      <c r="A548" t="s">
        <v>143</v>
      </c>
      <c r="B548" s="1">
        <v>42097</v>
      </c>
      <c r="C548">
        <v>0</v>
      </c>
      <c r="D548">
        <v>0</v>
      </c>
    </row>
    <row r="549" spans="1:4" x14ac:dyDescent="0.3">
      <c r="A549" t="s">
        <v>143</v>
      </c>
      <c r="B549" s="1">
        <v>42104</v>
      </c>
      <c r="C549">
        <v>0</v>
      </c>
      <c r="D549">
        <v>0</v>
      </c>
    </row>
    <row r="550" spans="1:4" x14ac:dyDescent="0.3">
      <c r="A550" t="s">
        <v>143</v>
      </c>
      <c r="B550" s="1">
        <v>42111</v>
      </c>
      <c r="C550">
        <v>0</v>
      </c>
      <c r="D550">
        <v>0</v>
      </c>
    </row>
    <row r="551" spans="1:4" x14ac:dyDescent="0.3">
      <c r="A551" t="s">
        <v>143</v>
      </c>
      <c r="B551" s="1">
        <v>42118</v>
      </c>
      <c r="C551">
        <v>0</v>
      </c>
      <c r="D551">
        <v>0</v>
      </c>
    </row>
    <row r="552" spans="1:4" x14ac:dyDescent="0.3">
      <c r="A552" t="s">
        <v>143</v>
      </c>
      <c r="B552" s="1">
        <v>42125</v>
      </c>
      <c r="C552">
        <v>0</v>
      </c>
      <c r="D552">
        <v>0</v>
      </c>
    </row>
    <row r="553" spans="1:4" x14ac:dyDescent="0.3">
      <c r="A553" t="s">
        <v>143</v>
      </c>
      <c r="B553" s="1">
        <v>42132</v>
      </c>
      <c r="C553">
        <v>0</v>
      </c>
      <c r="D553">
        <v>0</v>
      </c>
    </row>
    <row r="554" spans="1:4" x14ac:dyDescent="0.3">
      <c r="A554" t="s">
        <v>143</v>
      </c>
      <c r="B554" s="1">
        <v>42139</v>
      </c>
      <c r="C554">
        <v>5</v>
      </c>
      <c r="D554">
        <v>0</v>
      </c>
    </row>
    <row r="555" spans="1:4" x14ac:dyDescent="0.3">
      <c r="A555" t="s">
        <v>143</v>
      </c>
      <c r="B555" s="1">
        <v>42146</v>
      </c>
      <c r="C555">
        <v>0</v>
      </c>
      <c r="D555">
        <v>0</v>
      </c>
    </row>
    <row r="556" spans="1:4" x14ac:dyDescent="0.3">
      <c r="A556" t="s">
        <v>143</v>
      </c>
      <c r="B556" s="1">
        <v>42153</v>
      </c>
      <c r="C556">
        <v>0</v>
      </c>
      <c r="D556">
        <v>0</v>
      </c>
    </row>
    <row r="557" spans="1:4" x14ac:dyDescent="0.3">
      <c r="A557" t="s">
        <v>143</v>
      </c>
      <c r="B557" s="1">
        <v>42160</v>
      </c>
      <c r="C557">
        <v>0</v>
      </c>
      <c r="D557">
        <v>0</v>
      </c>
    </row>
    <row r="558" spans="1:4" x14ac:dyDescent="0.3">
      <c r="A558" t="s">
        <v>143</v>
      </c>
      <c r="B558" s="1">
        <v>42167</v>
      </c>
      <c r="C558">
        <v>1</v>
      </c>
      <c r="D558">
        <v>0</v>
      </c>
    </row>
    <row r="559" spans="1:4" x14ac:dyDescent="0.3">
      <c r="A559" t="s">
        <v>143</v>
      </c>
      <c r="B559" s="1">
        <v>42174</v>
      </c>
      <c r="C559">
        <v>2</v>
      </c>
      <c r="D559">
        <v>0</v>
      </c>
    </row>
    <row r="560" spans="1:4" x14ac:dyDescent="0.3">
      <c r="A560" t="s">
        <v>143</v>
      </c>
      <c r="B560" s="1">
        <v>42181</v>
      </c>
      <c r="C560">
        <v>4</v>
      </c>
      <c r="D560">
        <v>0</v>
      </c>
    </row>
    <row r="561" spans="1:4" x14ac:dyDescent="0.3">
      <c r="A561" t="s">
        <v>144</v>
      </c>
      <c r="B561" s="1">
        <v>42006</v>
      </c>
      <c r="C561">
        <v>4</v>
      </c>
      <c r="D561">
        <v>0</v>
      </c>
    </row>
    <row r="562" spans="1:4" x14ac:dyDescent="0.3">
      <c r="A562" t="s">
        <v>144</v>
      </c>
      <c r="B562" s="1">
        <v>42013</v>
      </c>
      <c r="C562">
        <v>0</v>
      </c>
      <c r="D562">
        <v>0</v>
      </c>
    </row>
    <row r="563" spans="1:4" x14ac:dyDescent="0.3">
      <c r="A563" t="s">
        <v>144</v>
      </c>
      <c r="B563" s="1">
        <v>42020</v>
      </c>
      <c r="C563">
        <v>3</v>
      </c>
      <c r="D563">
        <v>0</v>
      </c>
    </row>
    <row r="564" spans="1:4" x14ac:dyDescent="0.3">
      <c r="A564" t="s">
        <v>144</v>
      </c>
      <c r="B564" s="1">
        <v>42027</v>
      </c>
      <c r="C564">
        <v>4</v>
      </c>
      <c r="D564">
        <v>0</v>
      </c>
    </row>
    <row r="565" spans="1:4" x14ac:dyDescent="0.3">
      <c r="A565" t="s">
        <v>144</v>
      </c>
      <c r="B565" s="1">
        <v>42034</v>
      </c>
      <c r="C565">
        <v>6</v>
      </c>
      <c r="D565">
        <v>0</v>
      </c>
    </row>
    <row r="566" spans="1:4" x14ac:dyDescent="0.3">
      <c r="A566" t="s">
        <v>144</v>
      </c>
      <c r="B566" s="1">
        <v>42041</v>
      </c>
      <c r="C566">
        <v>4</v>
      </c>
      <c r="D566">
        <v>0</v>
      </c>
    </row>
    <row r="567" spans="1:4" x14ac:dyDescent="0.3">
      <c r="A567" t="s">
        <v>144</v>
      </c>
      <c r="B567" s="1">
        <v>42048</v>
      </c>
      <c r="C567">
        <v>6</v>
      </c>
      <c r="D567">
        <v>0</v>
      </c>
    </row>
    <row r="568" spans="1:4" x14ac:dyDescent="0.3">
      <c r="A568" t="s">
        <v>144</v>
      </c>
      <c r="B568" s="1">
        <v>42055</v>
      </c>
      <c r="C568">
        <v>6</v>
      </c>
      <c r="D568">
        <v>0</v>
      </c>
    </row>
    <row r="569" spans="1:4" x14ac:dyDescent="0.3">
      <c r="A569" t="s">
        <v>144</v>
      </c>
      <c r="B569" s="1">
        <v>42062</v>
      </c>
      <c r="C569">
        <v>4</v>
      </c>
      <c r="D569">
        <v>0</v>
      </c>
    </row>
    <row r="570" spans="1:4" x14ac:dyDescent="0.3">
      <c r="A570" t="s">
        <v>144</v>
      </c>
      <c r="B570" s="1">
        <v>42069</v>
      </c>
      <c r="C570">
        <v>6</v>
      </c>
      <c r="D570">
        <v>0</v>
      </c>
    </row>
    <row r="571" spans="1:4" x14ac:dyDescent="0.3">
      <c r="A571" t="s">
        <v>144</v>
      </c>
      <c r="B571" s="1">
        <v>42076</v>
      </c>
      <c r="C571">
        <v>4</v>
      </c>
      <c r="D571">
        <v>0</v>
      </c>
    </row>
    <row r="572" spans="1:4" x14ac:dyDescent="0.3">
      <c r="A572" t="s">
        <v>144</v>
      </c>
      <c r="B572" s="1">
        <v>42083</v>
      </c>
      <c r="C572">
        <v>14</v>
      </c>
      <c r="D572">
        <v>0</v>
      </c>
    </row>
    <row r="573" spans="1:4" x14ac:dyDescent="0.3">
      <c r="A573" t="s">
        <v>144</v>
      </c>
      <c r="B573" s="1">
        <v>42090</v>
      </c>
      <c r="C573">
        <v>6</v>
      </c>
      <c r="D573">
        <v>0</v>
      </c>
    </row>
    <row r="574" spans="1:4" x14ac:dyDescent="0.3">
      <c r="A574" t="s">
        <v>144</v>
      </c>
      <c r="B574" s="1">
        <v>42097</v>
      </c>
      <c r="C574">
        <v>6</v>
      </c>
      <c r="D574">
        <v>0</v>
      </c>
    </row>
    <row r="575" spans="1:4" x14ac:dyDescent="0.3">
      <c r="A575" t="s">
        <v>144</v>
      </c>
      <c r="B575" s="1">
        <v>42104</v>
      </c>
      <c r="C575">
        <v>6</v>
      </c>
      <c r="D575">
        <v>0</v>
      </c>
    </row>
    <row r="576" spans="1:4" x14ac:dyDescent="0.3">
      <c r="A576" t="s">
        <v>144</v>
      </c>
      <c r="B576" s="1">
        <v>42111</v>
      </c>
      <c r="C576">
        <v>6</v>
      </c>
      <c r="D576">
        <v>0</v>
      </c>
    </row>
    <row r="577" spans="1:4" x14ac:dyDescent="0.3">
      <c r="A577" t="s">
        <v>144</v>
      </c>
      <c r="B577" s="1">
        <v>42118</v>
      </c>
      <c r="C577">
        <v>4</v>
      </c>
      <c r="D577">
        <v>0</v>
      </c>
    </row>
    <row r="578" spans="1:4" x14ac:dyDescent="0.3">
      <c r="A578" t="s">
        <v>144</v>
      </c>
      <c r="B578" s="1">
        <v>42125</v>
      </c>
      <c r="C578">
        <v>6</v>
      </c>
      <c r="D578">
        <v>0</v>
      </c>
    </row>
    <row r="579" spans="1:4" x14ac:dyDescent="0.3">
      <c r="A579" t="s">
        <v>144</v>
      </c>
      <c r="B579" s="1">
        <v>42132</v>
      </c>
      <c r="C579">
        <v>4</v>
      </c>
      <c r="D579">
        <v>0</v>
      </c>
    </row>
    <row r="580" spans="1:4" x14ac:dyDescent="0.3">
      <c r="A580" t="s">
        <v>144</v>
      </c>
      <c r="B580" s="1">
        <v>42139</v>
      </c>
      <c r="C580">
        <v>4</v>
      </c>
      <c r="D580">
        <v>0</v>
      </c>
    </row>
    <row r="581" spans="1:4" x14ac:dyDescent="0.3">
      <c r="A581" t="s">
        <v>144</v>
      </c>
      <c r="B581" s="1">
        <v>42146</v>
      </c>
      <c r="C581">
        <v>8</v>
      </c>
      <c r="D581">
        <v>0</v>
      </c>
    </row>
    <row r="582" spans="1:4" x14ac:dyDescent="0.3">
      <c r="A582" t="s">
        <v>144</v>
      </c>
      <c r="B582" s="1">
        <v>42153</v>
      </c>
      <c r="C582">
        <v>6</v>
      </c>
      <c r="D582">
        <v>0</v>
      </c>
    </row>
    <row r="583" spans="1:4" x14ac:dyDescent="0.3">
      <c r="A583" t="s">
        <v>144</v>
      </c>
      <c r="B583" s="1">
        <v>42160</v>
      </c>
      <c r="C583">
        <v>4</v>
      </c>
      <c r="D583">
        <v>0</v>
      </c>
    </row>
    <row r="584" spans="1:4" x14ac:dyDescent="0.3">
      <c r="A584" t="s">
        <v>144</v>
      </c>
      <c r="B584" s="1">
        <v>42167</v>
      </c>
      <c r="C584">
        <v>8</v>
      </c>
      <c r="D584">
        <v>0</v>
      </c>
    </row>
    <row r="585" spans="1:4" x14ac:dyDescent="0.3">
      <c r="A585" t="s">
        <v>144</v>
      </c>
      <c r="B585" s="1">
        <v>42174</v>
      </c>
      <c r="C585">
        <v>6</v>
      </c>
      <c r="D585">
        <v>0</v>
      </c>
    </row>
    <row r="586" spans="1:4" x14ac:dyDescent="0.3">
      <c r="A586" t="s">
        <v>144</v>
      </c>
      <c r="B586" s="1">
        <v>42181</v>
      </c>
      <c r="C586">
        <v>7</v>
      </c>
      <c r="D586">
        <v>0</v>
      </c>
    </row>
    <row r="587" spans="1:4" x14ac:dyDescent="0.3">
      <c r="A587" t="s">
        <v>145</v>
      </c>
      <c r="B587" s="1">
        <v>42006</v>
      </c>
      <c r="C587">
        <v>0</v>
      </c>
      <c r="D587">
        <v>0</v>
      </c>
    </row>
    <row r="588" spans="1:4" x14ac:dyDescent="0.3">
      <c r="A588" t="s">
        <v>145</v>
      </c>
      <c r="B588" s="1">
        <v>42013</v>
      </c>
      <c r="C588">
        <v>93</v>
      </c>
      <c r="D588">
        <v>0</v>
      </c>
    </row>
    <row r="589" spans="1:4" x14ac:dyDescent="0.3">
      <c r="A589" t="s">
        <v>145</v>
      </c>
      <c r="B589" s="1">
        <v>42020</v>
      </c>
      <c r="C589">
        <v>38</v>
      </c>
      <c r="D589">
        <v>0</v>
      </c>
    </row>
    <row r="590" spans="1:4" x14ac:dyDescent="0.3">
      <c r="A590" t="s">
        <v>145</v>
      </c>
      <c r="B590" s="1">
        <v>42027</v>
      </c>
      <c r="C590">
        <v>40</v>
      </c>
      <c r="D590">
        <v>0</v>
      </c>
    </row>
    <row r="591" spans="1:4" x14ac:dyDescent="0.3">
      <c r="A591" t="s">
        <v>145</v>
      </c>
      <c r="B591" s="1">
        <v>42034</v>
      </c>
      <c r="C591">
        <v>36</v>
      </c>
      <c r="D591">
        <v>0</v>
      </c>
    </row>
    <row r="592" spans="1:4" x14ac:dyDescent="0.3">
      <c r="A592" t="s">
        <v>145</v>
      </c>
      <c r="B592" s="1">
        <v>42041</v>
      </c>
      <c r="C592">
        <v>335</v>
      </c>
      <c r="D592">
        <v>0</v>
      </c>
    </row>
    <row r="593" spans="1:4" x14ac:dyDescent="0.3">
      <c r="A593" t="s">
        <v>145</v>
      </c>
      <c r="B593" s="1">
        <v>42048</v>
      </c>
      <c r="C593">
        <v>40</v>
      </c>
      <c r="D593">
        <v>0</v>
      </c>
    </row>
    <row r="594" spans="1:4" x14ac:dyDescent="0.3">
      <c r="A594" t="s">
        <v>145</v>
      </c>
      <c r="B594" s="1">
        <v>42055</v>
      </c>
      <c r="C594">
        <v>425</v>
      </c>
      <c r="D594">
        <v>0</v>
      </c>
    </row>
    <row r="595" spans="1:4" x14ac:dyDescent="0.3">
      <c r="A595" t="s">
        <v>145</v>
      </c>
      <c r="B595" s="1">
        <v>42062</v>
      </c>
      <c r="C595">
        <v>37</v>
      </c>
      <c r="D595">
        <v>0</v>
      </c>
    </row>
    <row r="596" spans="1:4" x14ac:dyDescent="0.3">
      <c r="A596" t="s">
        <v>145</v>
      </c>
      <c r="B596" s="1">
        <v>42069</v>
      </c>
      <c r="C596">
        <v>40</v>
      </c>
      <c r="D596">
        <v>0</v>
      </c>
    </row>
    <row r="597" spans="1:4" x14ac:dyDescent="0.3">
      <c r="A597" t="s">
        <v>145</v>
      </c>
      <c r="B597" s="1">
        <v>42076</v>
      </c>
      <c r="C597">
        <v>34</v>
      </c>
      <c r="D597">
        <v>0</v>
      </c>
    </row>
    <row r="598" spans="1:4" x14ac:dyDescent="0.3">
      <c r="A598" t="s">
        <v>145</v>
      </c>
      <c r="B598" s="1">
        <v>42083</v>
      </c>
      <c r="C598">
        <v>3875</v>
      </c>
      <c r="D598">
        <v>0</v>
      </c>
    </row>
    <row r="599" spans="1:4" x14ac:dyDescent="0.3">
      <c r="A599" t="s">
        <v>145</v>
      </c>
      <c r="B599" s="1">
        <v>42090</v>
      </c>
      <c r="C599">
        <v>37</v>
      </c>
      <c r="D599">
        <v>0</v>
      </c>
    </row>
    <row r="600" spans="1:4" x14ac:dyDescent="0.3">
      <c r="A600" t="s">
        <v>145</v>
      </c>
      <c r="B600" s="1">
        <v>42097</v>
      </c>
      <c r="C600">
        <v>40</v>
      </c>
      <c r="D600">
        <v>0</v>
      </c>
    </row>
    <row r="601" spans="1:4" x14ac:dyDescent="0.3">
      <c r="A601" t="s">
        <v>145</v>
      </c>
      <c r="B601" s="1">
        <v>42104</v>
      </c>
      <c r="C601">
        <v>45</v>
      </c>
      <c r="D601">
        <v>0</v>
      </c>
    </row>
    <row r="602" spans="1:4" x14ac:dyDescent="0.3">
      <c r="A602" t="s">
        <v>145</v>
      </c>
      <c r="B602" s="1">
        <v>42111</v>
      </c>
      <c r="C602">
        <v>285</v>
      </c>
      <c r="D602">
        <v>0</v>
      </c>
    </row>
    <row r="603" spans="1:4" x14ac:dyDescent="0.3">
      <c r="A603" t="s">
        <v>145</v>
      </c>
      <c r="B603" s="1">
        <v>42118</v>
      </c>
      <c r="C603">
        <v>395</v>
      </c>
      <c r="D603">
        <v>0</v>
      </c>
    </row>
    <row r="604" spans="1:4" x14ac:dyDescent="0.3">
      <c r="A604" t="s">
        <v>145</v>
      </c>
      <c r="B604" s="1">
        <v>42125</v>
      </c>
      <c r="C604">
        <v>405</v>
      </c>
      <c r="D604">
        <v>0</v>
      </c>
    </row>
    <row r="605" spans="1:4" x14ac:dyDescent="0.3">
      <c r="A605" t="s">
        <v>145</v>
      </c>
      <c r="B605" s="1">
        <v>42132</v>
      </c>
      <c r="C605">
        <v>24</v>
      </c>
      <c r="D605">
        <v>0</v>
      </c>
    </row>
    <row r="606" spans="1:4" x14ac:dyDescent="0.3">
      <c r="A606" t="s">
        <v>145</v>
      </c>
      <c r="B606" s="1">
        <v>42139</v>
      </c>
      <c r="C606">
        <v>405</v>
      </c>
      <c r="D606">
        <v>0</v>
      </c>
    </row>
    <row r="607" spans="1:4" x14ac:dyDescent="0.3">
      <c r="A607" t="s">
        <v>145</v>
      </c>
      <c r="B607" s="1">
        <v>42146</v>
      </c>
      <c r="C607">
        <v>455</v>
      </c>
      <c r="D607">
        <v>0</v>
      </c>
    </row>
    <row r="608" spans="1:4" x14ac:dyDescent="0.3">
      <c r="A608" t="s">
        <v>145</v>
      </c>
      <c r="B608" s="1">
        <v>42153</v>
      </c>
      <c r="C608">
        <v>36</v>
      </c>
      <c r="D608">
        <v>0</v>
      </c>
    </row>
    <row r="609" spans="1:4" x14ac:dyDescent="0.3">
      <c r="A609" t="s">
        <v>145</v>
      </c>
      <c r="B609" s="1">
        <v>42160</v>
      </c>
      <c r="C609">
        <v>31</v>
      </c>
      <c r="D609">
        <v>0</v>
      </c>
    </row>
    <row r="610" spans="1:4" x14ac:dyDescent="0.3">
      <c r="A610" t="s">
        <v>145</v>
      </c>
      <c r="B610" s="1">
        <v>42167</v>
      </c>
      <c r="C610">
        <v>40</v>
      </c>
      <c r="D610">
        <v>0</v>
      </c>
    </row>
    <row r="611" spans="1:4" x14ac:dyDescent="0.3">
      <c r="A611" t="s">
        <v>145</v>
      </c>
      <c r="B611" s="1">
        <v>42174</v>
      </c>
      <c r="C611">
        <v>385</v>
      </c>
      <c r="D611">
        <v>0</v>
      </c>
    </row>
    <row r="612" spans="1:4" x14ac:dyDescent="0.3">
      <c r="A612" t="s">
        <v>145</v>
      </c>
      <c r="B612" s="1">
        <v>42181</v>
      </c>
      <c r="C612">
        <v>215</v>
      </c>
      <c r="D612">
        <v>0</v>
      </c>
    </row>
    <row r="613" spans="1:4" x14ac:dyDescent="0.3">
      <c r="A613" t="s">
        <v>146</v>
      </c>
      <c r="B613" s="1">
        <v>42006</v>
      </c>
      <c r="C613">
        <v>3</v>
      </c>
      <c r="D613">
        <v>0</v>
      </c>
    </row>
    <row r="614" spans="1:4" x14ac:dyDescent="0.3">
      <c r="A614" t="s">
        <v>146</v>
      </c>
      <c r="B614" s="1">
        <v>42013</v>
      </c>
      <c r="C614">
        <v>2</v>
      </c>
      <c r="D614">
        <v>0</v>
      </c>
    </row>
    <row r="615" spans="1:4" x14ac:dyDescent="0.3">
      <c r="A615" t="s">
        <v>146</v>
      </c>
      <c r="B615" s="1">
        <v>42020</v>
      </c>
      <c r="C615">
        <v>3</v>
      </c>
      <c r="D615">
        <v>2</v>
      </c>
    </row>
    <row r="616" spans="1:4" x14ac:dyDescent="0.3">
      <c r="A616" t="s">
        <v>146</v>
      </c>
      <c r="B616" s="1">
        <v>42027</v>
      </c>
      <c r="C616">
        <v>28</v>
      </c>
      <c r="D616">
        <v>2</v>
      </c>
    </row>
    <row r="617" spans="1:4" x14ac:dyDescent="0.3">
      <c r="A617" t="s">
        <v>146</v>
      </c>
      <c r="B617" s="1">
        <v>42034</v>
      </c>
      <c r="C617">
        <v>5</v>
      </c>
      <c r="D617">
        <v>0</v>
      </c>
    </row>
    <row r="618" spans="1:4" x14ac:dyDescent="0.3">
      <c r="A618" t="s">
        <v>146</v>
      </c>
      <c r="B618" s="1">
        <v>42041</v>
      </c>
      <c r="C618">
        <v>40</v>
      </c>
      <c r="D618">
        <v>25</v>
      </c>
    </row>
    <row r="619" spans="1:4" x14ac:dyDescent="0.3">
      <c r="A619" t="s">
        <v>146</v>
      </c>
      <c r="B619" s="1">
        <v>42048</v>
      </c>
      <c r="C619">
        <v>37</v>
      </c>
      <c r="D619">
        <v>0</v>
      </c>
    </row>
    <row r="620" spans="1:4" x14ac:dyDescent="0.3">
      <c r="A620" t="s">
        <v>146</v>
      </c>
      <c r="B620" s="1">
        <v>42055</v>
      </c>
      <c r="C620">
        <v>0</v>
      </c>
      <c r="D620">
        <v>0</v>
      </c>
    </row>
    <row r="621" spans="1:4" x14ac:dyDescent="0.3">
      <c r="A621" t="s">
        <v>146</v>
      </c>
      <c r="B621" s="1">
        <v>42062</v>
      </c>
      <c r="C621">
        <v>1</v>
      </c>
      <c r="D621">
        <v>2</v>
      </c>
    </row>
    <row r="622" spans="1:4" x14ac:dyDescent="0.3">
      <c r="A622" t="s">
        <v>146</v>
      </c>
      <c r="B622" s="1">
        <v>42069</v>
      </c>
      <c r="C622">
        <v>2</v>
      </c>
      <c r="D622">
        <v>2</v>
      </c>
    </row>
    <row r="623" spans="1:4" x14ac:dyDescent="0.3">
      <c r="A623" t="s">
        <v>146</v>
      </c>
      <c r="B623" s="1">
        <v>42076</v>
      </c>
      <c r="C623">
        <v>5</v>
      </c>
      <c r="D623">
        <v>0</v>
      </c>
    </row>
    <row r="624" spans="1:4" x14ac:dyDescent="0.3">
      <c r="A624" t="s">
        <v>146</v>
      </c>
      <c r="B624" s="1">
        <v>42083</v>
      </c>
      <c r="C624">
        <v>30</v>
      </c>
      <c r="D624">
        <v>0</v>
      </c>
    </row>
    <row r="625" spans="1:4" x14ac:dyDescent="0.3">
      <c r="A625" t="s">
        <v>146</v>
      </c>
      <c r="B625" s="1">
        <v>42090</v>
      </c>
      <c r="C625">
        <v>20</v>
      </c>
      <c r="D625">
        <v>0</v>
      </c>
    </row>
    <row r="626" spans="1:4" x14ac:dyDescent="0.3">
      <c r="A626" t="s">
        <v>146</v>
      </c>
      <c r="B626" s="1">
        <v>42097</v>
      </c>
      <c r="C626">
        <v>40</v>
      </c>
      <c r="D626">
        <v>0</v>
      </c>
    </row>
    <row r="627" spans="1:4" x14ac:dyDescent="0.3">
      <c r="A627" t="s">
        <v>146</v>
      </c>
      <c r="B627" s="1">
        <v>42104</v>
      </c>
      <c r="C627">
        <v>7</v>
      </c>
      <c r="D627">
        <v>2</v>
      </c>
    </row>
    <row r="628" spans="1:4" x14ac:dyDescent="0.3">
      <c r="A628" t="s">
        <v>146</v>
      </c>
      <c r="B628" s="1">
        <v>42111</v>
      </c>
      <c r="C628">
        <v>50</v>
      </c>
      <c r="D628">
        <v>2</v>
      </c>
    </row>
    <row r="629" spans="1:4" x14ac:dyDescent="0.3">
      <c r="A629" t="s">
        <v>146</v>
      </c>
      <c r="B629" s="1">
        <v>42118</v>
      </c>
      <c r="C629">
        <v>35</v>
      </c>
      <c r="D629">
        <v>0</v>
      </c>
    </row>
    <row r="630" spans="1:4" x14ac:dyDescent="0.3">
      <c r="A630" t="s">
        <v>146</v>
      </c>
      <c r="B630" s="1">
        <v>42125</v>
      </c>
      <c r="C630">
        <v>9</v>
      </c>
      <c r="D630">
        <v>0</v>
      </c>
    </row>
    <row r="631" spans="1:4" x14ac:dyDescent="0.3">
      <c r="A631" t="s">
        <v>146</v>
      </c>
      <c r="B631" s="1">
        <v>42132</v>
      </c>
      <c r="C631">
        <v>9</v>
      </c>
      <c r="D631">
        <v>0</v>
      </c>
    </row>
    <row r="632" spans="1:4" x14ac:dyDescent="0.3">
      <c r="A632" t="s">
        <v>146</v>
      </c>
      <c r="B632" s="1">
        <v>42139</v>
      </c>
      <c r="C632">
        <v>41</v>
      </c>
      <c r="D632">
        <v>0</v>
      </c>
    </row>
    <row r="633" spans="1:4" x14ac:dyDescent="0.3">
      <c r="A633" t="s">
        <v>146</v>
      </c>
      <c r="B633" s="1">
        <v>42146</v>
      </c>
      <c r="C633">
        <v>6</v>
      </c>
      <c r="D633">
        <v>0</v>
      </c>
    </row>
    <row r="634" spans="1:4" x14ac:dyDescent="0.3">
      <c r="A634" t="s">
        <v>146</v>
      </c>
      <c r="B634" s="1">
        <v>42153</v>
      </c>
      <c r="C634">
        <v>14</v>
      </c>
      <c r="D634">
        <v>2</v>
      </c>
    </row>
    <row r="635" spans="1:4" x14ac:dyDescent="0.3">
      <c r="A635" t="s">
        <v>146</v>
      </c>
      <c r="B635" s="1">
        <v>42160</v>
      </c>
      <c r="C635">
        <v>15</v>
      </c>
      <c r="D635">
        <v>4</v>
      </c>
    </row>
    <row r="636" spans="1:4" x14ac:dyDescent="0.3">
      <c r="A636" t="s">
        <v>146</v>
      </c>
      <c r="B636" s="1">
        <v>42167</v>
      </c>
      <c r="C636">
        <v>3</v>
      </c>
      <c r="D636">
        <v>0</v>
      </c>
    </row>
    <row r="637" spans="1:4" x14ac:dyDescent="0.3">
      <c r="A637" t="s">
        <v>146</v>
      </c>
      <c r="B637" s="1">
        <v>42174</v>
      </c>
      <c r="C637">
        <v>330</v>
      </c>
      <c r="D637">
        <v>0</v>
      </c>
    </row>
    <row r="638" spans="1:4" x14ac:dyDescent="0.3">
      <c r="A638" t="s">
        <v>146</v>
      </c>
      <c r="B638" s="1">
        <v>42181</v>
      </c>
      <c r="C638">
        <v>70</v>
      </c>
      <c r="D638">
        <v>0</v>
      </c>
    </row>
    <row r="639" spans="1:4" x14ac:dyDescent="0.3">
      <c r="A639" t="s">
        <v>147</v>
      </c>
      <c r="B639" s="1">
        <v>42006</v>
      </c>
      <c r="C639">
        <v>6</v>
      </c>
      <c r="D639">
        <v>0</v>
      </c>
    </row>
    <row r="640" spans="1:4" x14ac:dyDescent="0.3">
      <c r="A640" t="s">
        <v>148</v>
      </c>
      <c r="B640" s="1">
        <v>42006</v>
      </c>
      <c r="C640">
        <v>40</v>
      </c>
      <c r="D640">
        <v>0</v>
      </c>
    </row>
    <row r="641" spans="1:4" x14ac:dyDescent="0.3">
      <c r="A641" t="s">
        <v>148</v>
      </c>
      <c r="B641" s="1">
        <v>42013</v>
      </c>
      <c r="C641">
        <v>40</v>
      </c>
      <c r="D641">
        <v>0</v>
      </c>
    </row>
    <row r="642" spans="1:4" x14ac:dyDescent="0.3">
      <c r="A642" t="s">
        <v>148</v>
      </c>
      <c r="B642" s="1">
        <v>42020</v>
      </c>
      <c r="C642">
        <v>40</v>
      </c>
      <c r="D642">
        <v>0</v>
      </c>
    </row>
    <row r="643" spans="1:4" x14ac:dyDescent="0.3">
      <c r="A643" t="s">
        <v>148</v>
      </c>
      <c r="B643" s="1">
        <v>42027</v>
      </c>
      <c r="C643">
        <v>40</v>
      </c>
      <c r="D643">
        <v>0</v>
      </c>
    </row>
    <row r="644" spans="1:4" x14ac:dyDescent="0.3">
      <c r="A644" t="s">
        <v>148</v>
      </c>
      <c r="B644" s="1">
        <v>42034</v>
      </c>
      <c r="C644">
        <v>40</v>
      </c>
      <c r="D644">
        <v>0</v>
      </c>
    </row>
    <row r="645" spans="1:4" x14ac:dyDescent="0.3">
      <c r="A645" t="s">
        <v>148</v>
      </c>
      <c r="B645" s="1">
        <v>42041</v>
      </c>
      <c r="C645">
        <v>40</v>
      </c>
      <c r="D645">
        <v>0</v>
      </c>
    </row>
    <row r="646" spans="1:4" x14ac:dyDescent="0.3">
      <c r="A646" t="s">
        <v>148</v>
      </c>
      <c r="B646" s="1">
        <v>42048</v>
      </c>
      <c r="C646">
        <v>40</v>
      </c>
      <c r="D646">
        <v>0</v>
      </c>
    </row>
    <row r="647" spans="1:4" x14ac:dyDescent="0.3">
      <c r="A647" t="s">
        <v>148</v>
      </c>
      <c r="B647" s="1">
        <v>42055</v>
      </c>
      <c r="C647">
        <v>40</v>
      </c>
      <c r="D647">
        <v>0</v>
      </c>
    </row>
    <row r="648" spans="1:4" x14ac:dyDescent="0.3">
      <c r="A648" t="s">
        <v>148</v>
      </c>
      <c r="B648" s="1">
        <v>42062</v>
      </c>
      <c r="C648">
        <v>40</v>
      </c>
      <c r="D648">
        <v>0</v>
      </c>
    </row>
    <row r="649" spans="1:4" x14ac:dyDescent="0.3">
      <c r="A649" t="s">
        <v>148</v>
      </c>
      <c r="B649" s="1">
        <v>42069</v>
      </c>
      <c r="C649">
        <v>40</v>
      </c>
      <c r="D649">
        <v>0</v>
      </c>
    </row>
    <row r="650" spans="1:4" x14ac:dyDescent="0.3">
      <c r="A650" t="s">
        <v>148</v>
      </c>
      <c r="B650" s="1">
        <v>42076</v>
      </c>
      <c r="C650">
        <v>40</v>
      </c>
      <c r="D650">
        <v>0</v>
      </c>
    </row>
    <row r="651" spans="1:4" x14ac:dyDescent="0.3">
      <c r="A651" t="s">
        <v>148</v>
      </c>
      <c r="B651" s="1">
        <v>42083</v>
      </c>
      <c r="C651">
        <v>40</v>
      </c>
      <c r="D651">
        <v>0</v>
      </c>
    </row>
    <row r="652" spans="1:4" x14ac:dyDescent="0.3">
      <c r="A652" t="s">
        <v>148</v>
      </c>
      <c r="B652" s="1">
        <v>42090</v>
      </c>
      <c r="C652">
        <v>40</v>
      </c>
      <c r="D652">
        <v>0</v>
      </c>
    </row>
    <row r="653" spans="1:4" x14ac:dyDescent="0.3">
      <c r="A653" t="s">
        <v>148</v>
      </c>
      <c r="B653" s="1">
        <v>42097</v>
      </c>
      <c r="C653">
        <v>40</v>
      </c>
      <c r="D653">
        <v>0</v>
      </c>
    </row>
    <row r="654" spans="1:4" x14ac:dyDescent="0.3">
      <c r="A654" t="s">
        <v>148</v>
      </c>
      <c r="B654" s="1">
        <v>42104</v>
      </c>
      <c r="C654">
        <v>40</v>
      </c>
      <c r="D654">
        <v>0</v>
      </c>
    </row>
    <row r="655" spans="1:4" x14ac:dyDescent="0.3">
      <c r="A655" t="s">
        <v>148</v>
      </c>
      <c r="B655" s="1">
        <v>42111</v>
      </c>
      <c r="C655">
        <v>40</v>
      </c>
      <c r="D655">
        <v>0</v>
      </c>
    </row>
    <row r="656" spans="1:4" x14ac:dyDescent="0.3">
      <c r="A656" t="s">
        <v>148</v>
      </c>
      <c r="B656" s="1">
        <v>42118</v>
      </c>
      <c r="C656">
        <v>40</v>
      </c>
      <c r="D656">
        <v>0</v>
      </c>
    </row>
    <row r="657" spans="1:4" x14ac:dyDescent="0.3">
      <c r="A657" t="s">
        <v>148</v>
      </c>
      <c r="B657" s="1">
        <v>42125</v>
      </c>
      <c r="C657">
        <v>40</v>
      </c>
      <c r="D657">
        <v>0</v>
      </c>
    </row>
    <row r="658" spans="1:4" x14ac:dyDescent="0.3">
      <c r="A658" t="s">
        <v>148</v>
      </c>
      <c r="B658" s="1">
        <v>42132</v>
      </c>
      <c r="C658">
        <v>40</v>
      </c>
      <c r="D658">
        <v>0</v>
      </c>
    </row>
    <row r="659" spans="1:4" x14ac:dyDescent="0.3">
      <c r="A659" t="s">
        <v>148</v>
      </c>
      <c r="B659" s="1">
        <v>42139</v>
      </c>
      <c r="C659">
        <v>40</v>
      </c>
      <c r="D659">
        <v>0</v>
      </c>
    </row>
    <row r="660" spans="1:4" x14ac:dyDescent="0.3">
      <c r="A660" t="s">
        <v>148</v>
      </c>
      <c r="B660" s="1">
        <v>42146</v>
      </c>
      <c r="C660">
        <v>40</v>
      </c>
      <c r="D660">
        <v>0</v>
      </c>
    </row>
    <row r="661" spans="1:4" x14ac:dyDescent="0.3">
      <c r="A661" t="s">
        <v>148</v>
      </c>
      <c r="B661" s="1">
        <v>42153</v>
      </c>
      <c r="C661">
        <v>40</v>
      </c>
      <c r="D661">
        <v>0</v>
      </c>
    </row>
    <row r="662" spans="1:4" x14ac:dyDescent="0.3">
      <c r="A662" t="s">
        <v>148</v>
      </c>
      <c r="B662" s="1">
        <v>42160</v>
      </c>
      <c r="C662">
        <v>40</v>
      </c>
      <c r="D662">
        <v>0</v>
      </c>
    </row>
    <row r="663" spans="1:4" x14ac:dyDescent="0.3">
      <c r="A663" t="s">
        <v>148</v>
      </c>
      <c r="B663" s="1">
        <v>42167</v>
      </c>
      <c r="C663">
        <v>40</v>
      </c>
      <c r="D663">
        <v>0</v>
      </c>
    </row>
    <row r="664" spans="1:4" x14ac:dyDescent="0.3">
      <c r="A664" t="s">
        <v>148</v>
      </c>
      <c r="B664" s="1">
        <v>42174</v>
      </c>
      <c r="C664">
        <v>40</v>
      </c>
      <c r="D664">
        <v>0</v>
      </c>
    </row>
    <row r="665" spans="1:4" x14ac:dyDescent="0.3">
      <c r="A665" t="s">
        <v>148</v>
      </c>
      <c r="B665" s="1">
        <v>42181</v>
      </c>
      <c r="C665">
        <v>40</v>
      </c>
      <c r="D665">
        <v>0</v>
      </c>
    </row>
    <row r="666" spans="1:4" x14ac:dyDescent="0.3">
      <c r="A666" t="s">
        <v>149</v>
      </c>
      <c r="B666" s="1">
        <v>42006</v>
      </c>
      <c r="C666">
        <v>0</v>
      </c>
      <c r="D666">
        <v>0</v>
      </c>
    </row>
    <row r="667" spans="1:4" x14ac:dyDescent="0.3">
      <c r="A667" t="s">
        <v>149</v>
      </c>
      <c r="B667" s="1">
        <v>42013</v>
      </c>
      <c r="C667">
        <v>5</v>
      </c>
      <c r="D667">
        <v>0</v>
      </c>
    </row>
    <row r="668" spans="1:4" x14ac:dyDescent="0.3">
      <c r="A668" t="s">
        <v>149</v>
      </c>
      <c r="B668" s="1">
        <v>42020</v>
      </c>
      <c r="C668">
        <v>7</v>
      </c>
      <c r="D668">
        <v>0</v>
      </c>
    </row>
    <row r="669" spans="1:4" x14ac:dyDescent="0.3">
      <c r="A669" t="s">
        <v>149</v>
      </c>
      <c r="B669" s="1">
        <v>42027</v>
      </c>
      <c r="C669">
        <v>55</v>
      </c>
      <c r="D669">
        <v>0</v>
      </c>
    </row>
    <row r="670" spans="1:4" x14ac:dyDescent="0.3">
      <c r="A670" t="s">
        <v>149</v>
      </c>
      <c r="B670" s="1">
        <v>42034</v>
      </c>
      <c r="C670">
        <v>91</v>
      </c>
      <c r="D670">
        <v>0</v>
      </c>
    </row>
    <row r="671" spans="1:4" x14ac:dyDescent="0.3">
      <c r="A671" t="s">
        <v>149</v>
      </c>
      <c r="B671" s="1">
        <v>42041</v>
      </c>
      <c r="C671">
        <v>5</v>
      </c>
      <c r="D671">
        <v>0</v>
      </c>
    </row>
    <row r="672" spans="1:4" x14ac:dyDescent="0.3">
      <c r="A672" t="s">
        <v>149</v>
      </c>
      <c r="B672" s="1">
        <v>42048</v>
      </c>
      <c r="C672">
        <v>75</v>
      </c>
      <c r="D672">
        <v>0</v>
      </c>
    </row>
    <row r="673" spans="1:4" x14ac:dyDescent="0.3">
      <c r="A673" t="s">
        <v>149</v>
      </c>
      <c r="B673" s="1">
        <v>42055</v>
      </c>
      <c r="C673">
        <v>8</v>
      </c>
      <c r="D673">
        <v>0</v>
      </c>
    </row>
    <row r="674" spans="1:4" x14ac:dyDescent="0.3">
      <c r="A674" t="s">
        <v>149</v>
      </c>
      <c r="B674" s="1">
        <v>42062</v>
      </c>
      <c r="C674">
        <v>55</v>
      </c>
      <c r="D674">
        <v>0</v>
      </c>
    </row>
    <row r="675" spans="1:4" x14ac:dyDescent="0.3">
      <c r="A675" t="s">
        <v>149</v>
      </c>
      <c r="B675" s="1">
        <v>42069</v>
      </c>
      <c r="C675">
        <v>24</v>
      </c>
      <c r="D675">
        <v>0</v>
      </c>
    </row>
    <row r="676" spans="1:4" x14ac:dyDescent="0.3">
      <c r="A676" t="s">
        <v>149</v>
      </c>
      <c r="B676" s="1">
        <v>42076</v>
      </c>
      <c r="C676">
        <v>35</v>
      </c>
      <c r="D676">
        <v>0</v>
      </c>
    </row>
    <row r="677" spans="1:4" x14ac:dyDescent="0.3">
      <c r="A677" t="s">
        <v>149</v>
      </c>
      <c r="B677" s="1">
        <v>42083</v>
      </c>
      <c r="C677">
        <v>8</v>
      </c>
      <c r="D677">
        <v>0</v>
      </c>
    </row>
    <row r="678" spans="1:4" x14ac:dyDescent="0.3">
      <c r="A678" t="s">
        <v>149</v>
      </c>
      <c r="B678" s="1">
        <v>42090</v>
      </c>
      <c r="C678">
        <v>80</v>
      </c>
      <c r="D678">
        <v>0</v>
      </c>
    </row>
    <row r="679" spans="1:4" x14ac:dyDescent="0.3">
      <c r="A679" t="s">
        <v>149</v>
      </c>
      <c r="B679" s="1">
        <v>42097</v>
      </c>
      <c r="C679">
        <v>3</v>
      </c>
      <c r="D679">
        <v>0</v>
      </c>
    </row>
    <row r="680" spans="1:4" x14ac:dyDescent="0.3">
      <c r="A680" t="s">
        <v>149</v>
      </c>
      <c r="B680" s="1">
        <v>42104</v>
      </c>
      <c r="C680">
        <v>7</v>
      </c>
      <c r="D680">
        <v>0</v>
      </c>
    </row>
    <row r="681" spans="1:4" x14ac:dyDescent="0.3">
      <c r="A681" t="s">
        <v>149</v>
      </c>
      <c r="B681" s="1">
        <v>42111</v>
      </c>
      <c r="C681">
        <v>8</v>
      </c>
      <c r="D681">
        <v>0</v>
      </c>
    </row>
    <row r="682" spans="1:4" x14ac:dyDescent="0.3">
      <c r="A682" t="s">
        <v>149</v>
      </c>
      <c r="B682" s="1">
        <v>42118</v>
      </c>
      <c r="C682">
        <v>55</v>
      </c>
      <c r="D682">
        <v>0</v>
      </c>
    </row>
    <row r="683" spans="1:4" x14ac:dyDescent="0.3">
      <c r="A683" t="s">
        <v>149</v>
      </c>
      <c r="B683" s="1">
        <v>42125</v>
      </c>
      <c r="C683">
        <v>75</v>
      </c>
      <c r="D683">
        <v>0</v>
      </c>
    </row>
    <row r="684" spans="1:4" x14ac:dyDescent="0.3">
      <c r="A684" t="s">
        <v>149</v>
      </c>
      <c r="B684" s="1">
        <v>42132</v>
      </c>
      <c r="C684">
        <v>55</v>
      </c>
      <c r="D684">
        <v>0</v>
      </c>
    </row>
    <row r="685" spans="1:4" x14ac:dyDescent="0.3">
      <c r="A685" t="s">
        <v>149</v>
      </c>
      <c r="B685" s="1">
        <v>42139</v>
      </c>
      <c r="C685">
        <v>90</v>
      </c>
      <c r="D685">
        <v>0</v>
      </c>
    </row>
    <row r="686" spans="1:4" x14ac:dyDescent="0.3">
      <c r="A686" t="s">
        <v>149</v>
      </c>
      <c r="B686" s="1">
        <v>42146</v>
      </c>
      <c r="C686">
        <v>45</v>
      </c>
      <c r="D686">
        <v>0</v>
      </c>
    </row>
    <row r="687" spans="1:4" x14ac:dyDescent="0.3">
      <c r="A687" t="s">
        <v>149</v>
      </c>
      <c r="B687" s="1">
        <v>42153</v>
      </c>
      <c r="C687">
        <v>4</v>
      </c>
      <c r="D687">
        <v>0</v>
      </c>
    </row>
    <row r="688" spans="1:4" x14ac:dyDescent="0.3">
      <c r="A688" t="s">
        <v>149</v>
      </c>
      <c r="B688" s="1">
        <v>42160</v>
      </c>
      <c r="C688">
        <v>0</v>
      </c>
      <c r="D688">
        <v>0</v>
      </c>
    </row>
    <row r="689" spans="1:4" x14ac:dyDescent="0.3">
      <c r="A689" t="s">
        <v>149</v>
      </c>
      <c r="B689" s="1">
        <v>42167</v>
      </c>
      <c r="C689">
        <v>5</v>
      </c>
      <c r="D689">
        <v>0</v>
      </c>
    </row>
    <row r="690" spans="1:4" x14ac:dyDescent="0.3">
      <c r="A690" t="s">
        <v>149</v>
      </c>
      <c r="B690" s="1">
        <v>42174</v>
      </c>
      <c r="C690">
        <v>21</v>
      </c>
      <c r="D690">
        <v>0</v>
      </c>
    </row>
    <row r="691" spans="1:4" x14ac:dyDescent="0.3">
      <c r="A691" t="s">
        <v>149</v>
      </c>
      <c r="B691" s="1">
        <v>42181</v>
      </c>
      <c r="C691">
        <v>3</v>
      </c>
      <c r="D691">
        <v>0</v>
      </c>
    </row>
    <row r="692" spans="1:4" x14ac:dyDescent="0.3">
      <c r="A692" t="s">
        <v>214</v>
      </c>
      <c r="B692" s="1">
        <v>42181</v>
      </c>
      <c r="C692">
        <v>40</v>
      </c>
      <c r="D692">
        <v>0</v>
      </c>
    </row>
    <row r="693" spans="1:4" x14ac:dyDescent="0.3">
      <c r="A693" t="s">
        <v>150</v>
      </c>
      <c r="B693" s="1">
        <v>42006</v>
      </c>
      <c r="C693">
        <v>3</v>
      </c>
      <c r="D693">
        <v>0</v>
      </c>
    </row>
    <row r="694" spans="1:4" x14ac:dyDescent="0.3">
      <c r="A694" t="s">
        <v>150</v>
      </c>
      <c r="B694" s="1">
        <v>42013</v>
      </c>
      <c r="C694">
        <v>0</v>
      </c>
      <c r="D694">
        <v>0</v>
      </c>
    </row>
    <row r="695" spans="1:4" x14ac:dyDescent="0.3">
      <c r="A695" t="s">
        <v>150</v>
      </c>
      <c r="B695" s="1">
        <v>42027</v>
      </c>
      <c r="C695">
        <v>4</v>
      </c>
      <c r="D695">
        <v>0</v>
      </c>
    </row>
    <row r="696" spans="1:4" x14ac:dyDescent="0.3">
      <c r="A696" t="s">
        <v>150</v>
      </c>
      <c r="B696" s="1">
        <v>42034</v>
      </c>
      <c r="C696">
        <v>2</v>
      </c>
      <c r="D696">
        <v>0</v>
      </c>
    </row>
    <row r="697" spans="1:4" x14ac:dyDescent="0.3">
      <c r="A697" t="s">
        <v>150</v>
      </c>
      <c r="B697" s="1">
        <v>42041</v>
      </c>
      <c r="C697">
        <v>3</v>
      </c>
      <c r="D697">
        <v>0</v>
      </c>
    </row>
    <row r="698" spans="1:4" x14ac:dyDescent="0.3">
      <c r="A698" t="s">
        <v>150</v>
      </c>
      <c r="B698" s="1">
        <v>42048</v>
      </c>
      <c r="C698">
        <v>2</v>
      </c>
      <c r="D698">
        <v>0</v>
      </c>
    </row>
    <row r="699" spans="1:4" x14ac:dyDescent="0.3">
      <c r="A699" t="s">
        <v>150</v>
      </c>
      <c r="B699" s="1">
        <v>42055</v>
      </c>
      <c r="C699">
        <v>3</v>
      </c>
      <c r="D699">
        <v>0</v>
      </c>
    </row>
    <row r="700" spans="1:4" x14ac:dyDescent="0.3">
      <c r="A700" t="s">
        <v>150</v>
      </c>
      <c r="B700" s="1">
        <v>42062</v>
      </c>
      <c r="C700">
        <v>0</v>
      </c>
      <c r="D700">
        <v>0</v>
      </c>
    </row>
    <row r="701" spans="1:4" x14ac:dyDescent="0.3">
      <c r="A701" t="s">
        <v>150</v>
      </c>
      <c r="B701" s="1">
        <v>42069</v>
      </c>
      <c r="C701">
        <v>15</v>
      </c>
      <c r="D701">
        <v>0</v>
      </c>
    </row>
    <row r="702" spans="1:4" x14ac:dyDescent="0.3">
      <c r="A702" t="s">
        <v>150</v>
      </c>
      <c r="B702" s="1">
        <v>42076</v>
      </c>
      <c r="C702">
        <v>3</v>
      </c>
      <c r="D702">
        <v>0</v>
      </c>
    </row>
    <row r="703" spans="1:4" x14ac:dyDescent="0.3">
      <c r="A703" t="s">
        <v>150</v>
      </c>
      <c r="B703" s="1">
        <v>42083</v>
      </c>
      <c r="C703">
        <v>2</v>
      </c>
      <c r="D703">
        <v>0</v>
      </c>
    </row>
    <row r="704" spans="1:4" x14ac:dyDescent="0.3">
      <c r="A704" t="s">
        <v>150</v>
      </c>
      <c r="B704" s="1">
        <v>42090</v>
      </c>
      <c r="C704">
        <v>2</v>
      </c>
      <c r="D704">
        <v>0</v>
      </c>
    </row>
    <row r="705" spans="1:4" x14ac:dyDescent="0.3">
      <c r="A705" t="s">
        <v>150</v>
      </c>
      <c r="B705" s="1">
        <v>42097</v>
      </c>
      <c r="C705">
        <v>2</v>
      </c>
      <c r="D705">
        <v>0</v>
      </c>
    </row>
    <row r="706" spans="1:4" x14ac:dyDescent="0.3">
      <c r="A706" t="s">
        <v>150</v>
      </c>
      <c r="B706" s="1">
        <v>42104</v>
      </c>
      <c r="C706">
        <v>10</v>
      </c>
      <c r="D706">
        <v>0</v>
      </c>
    </row>
    <row r="707" spans="1:4" x14ac:dyDescent="0.3">
      <c r="A707" t="s">
        <v>150</v>
      </c>
      <c r="B707" s="1">
        <v>42111</v>
      </c>
      <c r="C707">
        <v>3</v>
      </c>
      <c r="D707">
        <v>0</v>
      </c>
    </row>
    <row r="708" spans="1:4" x14ac:dyDescent="0.3">
      <c r="A708" t="s">
        <v>150</v>
      </c>
      <c r="B708" s="1">
        <v>42118</v>
      </c>
      <c r="C708">
        <v>2</v>
      </c>
      <c r="D708">
        <v>0</v>
      </c>
    </row>
    <row r="709" spans="1:4" x14ac:dyDescent="0.3">
      <c r="A709" t="s">
        <v>150</v>
      </c>
      <c r="B709" s="1">
        <v>42125</v>
      </c>
      <c r="C709">
        <v>2</v>
      </c>
      <c r="D709">
        <v>0</v>
      </c>
    </row>
    <row r="710" spans="1:4" x14ac:dyDescent="0.3">
      <c r="A710" t="s">
        <v>150</v>
      </c>
      <c r="B710" s="1">
        <v>42132</v>
      </c>
      <c r="C710">
        <v>2</v>
      </c>
      <c r="D710">
        <v>0</v>
      </c>
    </row>
    <row r="711" spans="1:4" x14ac:dyDescent="0.3">
      <c r="A711" t="s">
        <v>150</v>
      </c>
      <c r="B711" s="1">
        <v>42139</v>
      </c>
      <c r="C711">
        <v>0</v>
      </c>
      <c r="D711">
        <v>0</v>
      </c>
    </row>
    <row r="712" spans="1:4" x14ac:dyDescent="0.3">
      <c r="A712" t="s">
        <v>150</v>
      </c>
      <c r="B712" s="1">
        <v>42146</v>
      </c>
      <c r="C712">
        <v>3</v>
      </c>
      <c r="D712">
        <v>0</v>
      </c>
    </row>
    <row r="713" spans="1:4" x14ac:dyDescent="0.3">
      <c r="A713" t="s">
        <v>150</v>
      </c>
      <c r="B713" s="1">
        <v>42153</v>
      </c>
      <c r="C713">
        <v>3</v>
      </c>
      <c r="D713">
        <v>0</v>
      </c>
    </row>
    <row r="714" spans="1:4" x14ac:dyDescent="0.3">
      <c r="A714" t="s">
        <v>150</v>
      </c>
      <c r="B714" s="1">
        <v>42160</v>
      </c>
      <c r="C714">
        <v>2</v>
      </c>
      <c r="D714">
        <v>0</v>
      </c>
    </row>
    <row r="715" spans="1:4" x14ac:dyDescent="0.3">
      <c r="A715" t="s">
        <v>150</v>
      </c>
      <c r="B715" s="1">
        <v>42167</v>
      </c>
      <c r="C715">
        <v>0</v>
      </c>
      <c r="D715">
        <v>0</v>
      </c>
    </row>
    <row r="716" spans="1:4" x14ac:dyDescent="0.3">
      <c r="A716" t="s">
        <v>150</v>
      </c>
      <c r="B716" s="1">
        <v>42174</v>
      </c>
      <c r="C716">
        <v>2</v>
      </c>
      <c r="D716">
        <v>0</v>
      </c>
    </row>
    <row r="717" spans="1:4" x14ac:dyDescent="0.3">
      <c r="A717" t="s">
        <v>150</v>
      </c>
      <c r="B717" s="1">
        <v>42181</v>
      </c>
      <c r="C717">
        <v>2</v>
      </c>
      <c r="D717">
        <v>0</v>
      </c>
    </row>
    <row r="718" spans="1:4" x14ac:dyDescent="0.3">
      <c r="A718" t="s">
        <v>151</v>
      </c>
      <c r="B718" s="1">
        <v>42006</v>
      </c>
      <c r="C718">
        <v>15</v>
      </c>
      <c r="D718">
        <v>0</v>
      </c>
    </row>
    <row r="719" spans="1:4" x14ac:dyDescent="0.3">
      <c r="A719" t="s">
        <v>151</v>
      </c>
      <c r="B719" s="1">
        <v>42013</v>
      </c>
      <c r="C719">
        <v>32</v>
      </c>
      <c r="D719">
        <v>0</v>
      </c>
    </row>
    <row r="720" spans="1:4" x14ac:dyDescent="0.3">
      <c r="A720" t="s">
        <v>151</v>
      </c>
      <c r="B720" s="1">
        <v>42020</v>
      </c>
      <c r="C720">
        <v>40</v>
      </c>
      <c r="D720">
        <v>0</v>
      </c>
    </row>
    <row r="721" spans="1:4" x14ac:dyDescent="0.3">
      <c r="A721" t="s">
        <v>151</v>
      </c>
      <c r="B721" s="1">
        <v>42027</v>
      </c>
      <c r="C721">
        <v>40</v>
      </c>
      <c r="D721">
        <v>0</v>
      </c>
    </row>
    <row r="722" spans="1:4" x14ac:dyDescent="0.3">
      <c r="A722" t="s">
        <v>151</v>
      </c>
      <c r="B722" s="1">
        <v>42034</v>
      </c>
      <c r="C722">
        <v>40</v>
      </c>
      <c r="D722">
        <v>0</v>
      </c>
    </row>
    <row r="723" spans="1:4" x14ac:dyDescent="0.3">
      <c r="A723" t="s">
        <v>151</v>
      </c>
      <c r="B723" s="1">
        <v>42041</v>
      </c>
      <c r="C723">
        <v>40</v>
      </c>
      <c r="D723">
        <v>0</v>
      </c>
    </row>
    <row r="724" spans="1:4" x14ac:dyDescent="0.3">
      <c r="A724" t="s">
        <v>151</v>
      </c>
      <c r="B724" s="1">
        <v>42048</v>
      </c>
      <c r="C724">
        <v>40</v>
      </c>
      <c r="D724">
        <v>0</v>
      </c>
    </row>
    <row r="725" spans="1:4" x14ac:dyDescent="0.3">
      <c r="A725" t="s">
        <v>151</v>
      </c>
      <c r="B725" s="1">
        <v>42055</v>
      </c>
      <c r="C725">
        <v>40</v>
      </c>
      <c r="D725">
        <v>0</v>
      </c>
    </row>
    <row r="726" spans="1:4" x14ac:dyDescent="0.3">
      <c r="A726" t="s">
        <v>151</v>
      </c>
      <c r="B726" s="1">
        <v>42062</v>
      </c>
      <c r="C726">
        <v>35</v>
      </c>
      <c r="D726">
        <v>0</v>
      </c>
    </row>
    <row r="727" spans="1:4" x14ac:dyDescent="0.3">
      <c r="A727" t="s">
        <v>151</v>
      </c>
      <c r="B727" s="1">
        <v>42069</v>
      </c>
      <c r="C727">
        <v>40</v>
      </c>
      <c r="D727">
        <v>0</v>
      </c>
    </row>
    <row r="728" spans="1:4" x14ac:dyDescent="0.3">
      <c r="A728" t="s">
        <v>151</v>
      </c>
      <c r="B728" s="1">
        <v>42076</v>
      </c>
      <c r="C728">
        <v>36</v>
      </c>
      <c r="D728">
        <v>0</v>
      </c>
    </row>
    <row r="729" spans="1:4" x14ac:dyDescent="0.3">
      <c r="A729" t="s">
        <v>151</v>
      </c>
      <c r="B729" s="1">
        <v>42083</v>
      </c>
      <c r="C729">
        <v>32</v>
      </c>
      <c r="D729">
        <v>0</v>
      </c>
    </row>
    <row r="730" spans="1:4" x14ac:dyDescent="0.3">
      <c r="A730" t="s">
        <v>151</v>
      </c>
      <c r="B730" s="1">
        <v>42086</v>
      </c>
      <c r="C730">
        <v>0</v>
      </c>
      <c r="D730">
        <v>0</v>
      </c>
    </row>
    <row r="731" spans="1:4" x14ac:dyDescent="0.3">
      <c r="A731" t="s">
        <v>151</v>
      </c>
      <c r="B731" s="1">
        <v>42090</v>
      </c>
      <c r="C731">
        <v>40</v>
      </c>
      <c r="D731">
        <v>0</v>
      </c>
    </row>
    <row r="732" spans="1:4" x14ac:dyDescent="0.3">
      <c r="A732" t="s">
        <v>151</v>
      </c>
      <c r="B732" s="1">
        <v>42097</v>
      </c>
      <c r="C732">
        <v>40</v>
      </c>
      <c r="D732">
        <v>0</v>
      </c>
    </row>
    <row r="733" spans="1:4" x14ac:dyDescent="0.3">
      <c r="A733" t="s">
        <v>151</v>
      </c>
      <c r="B733" s="1">
        <v>42104</v>
      </c>
      <c r="C733">
        <v>40</v>
      </c>
      <c r="D733">
        <v>0</v>
      </c>
    </row>
    <row r="734" spans="1:4" x14ac:dyDescent="0.3">
      <c r="A734" t="s">
        <v>151</v>
      </c>
      <c r="B734" s="1">
        <v>42111</v>
      </c>
      <c r="C734">
        <v>40</v>
      </c>
      <c r="D734">
        <v>0</v>
      </c>
    </row>
    <row r="735" spans="1:4" x14ac:dyDescent="0.3">
      <c r="A735" t="s">
        <v>151</v>
      </c>
      <c r="B735" s="1">
        <v>42118</v>
      </c>
      <c r="C735">
        <v>40</v>
      </c>
      <c r="D735">
        <v>0</v>
      </c>
    </row>
    <row r="736" spans="1:4" x14ac:dyDescent="0.3">
      <c r="A736" t="s">
        <v>151</v>
      </c>
      <c r="B736" s="1">
        <v>42125</v>
      </c>
      <c r="C736">
        <v>40</v>
      </c>
      <c r="D736">
        <v>0</v>
      </c>
    </row>
    <row r="737" spans="1:4" x14ac:dyDescent="0.3">
      <c r="A737" t="s">
        <v>151</v>
      </c>
      <c r="B737" s="1">
        <v>42132</v>
      </c>
      <c r="C737">
        <v>24</v>
      </c>
      <c r="D737">
        <v>0</v>
      </c>
    </row>
    <row r="738" spans="1:4" x14ac:dyDescent="0.3">
      <c r="A738" t="s">
        <v>151</v>
      </c>
      <c r="B738" s="1">
        <v>42139</v>
      </c>
      <c r="C738">
        <v>24</v>
      </c>
      <c r="D738">
        <v>0</v>
      </c>
    </row>
    <row r="739" spans="1:4" x14ac:dyDescent="0.3">
      <c r="A739" t="s">
        <v>151</v>
      </c>
      <c r="B739" s="1">
        <v>42146</v>
      </c>
      <c r="C739">
        <v>40</v>
      </c>
      <c r="D739">
        <v>0</v>
      </c>
    </row>
    <row r="740" spans="1:4" x14ac:dyDescent="0.3">
      <c r="A740" t="s">
        <v>151</v>
      </c>
      <c r="B740" s="1">
        <v>42153</v>
      </c>
      <c r="C740">
        <v>40</v>
      </c>
      <c r="D740">
        <v>0</v>
      </c>
    </row>
    <row r="741" spans="1:4" x14ac:dyDescent="0.3">
      <c r="A741" t="s">
        <v>151</v>
      </c>
      <c r="B741" s="1">
        <v>42160</v>
      </c>
      <c r="C741">
        <v>32</v>
      </c>
      <c r="D741">
        <v>0</v>
      </c>
    </row>
    <row r="742" spans="1:4" x14ac:dyDescent="0.3">
      <c r="A742" t="s">
        <v>151</v>
      </c>
      <c r="B742" s="1">
        <v>42167</v>
      </c>
      <c r="C742">
        <v>44</v>
      </c>
      <c r="D742">
        <v>0</v>
      </c>
    </row>
    <row r="743" spans="1:4" x14ac:dyDescent="0.3">
      <c r="A743" t="s">
        <v>151</v>
      </c>
      <c r="B743" s="1">
        <v>42174</v>
      </c>
      <c r="C743">
        <v>40</v>
      </c>
      <c r="D743">
        <v>0</v>
      </c>
    </row>
    <row r="744" spans="1:4" x14ac:dyDescent="0.3">
      <c r="A744" t="s">
        <v>151</v>
      </c>
      <c r="B744" s="1">
        <v>42181</v>
      </c>
      <c r="C744">
        <v>40</v>
      </c>
      <c r="D744">
        <v>0</v>
      </c>
    </row>
    <row r="745" spans="1:4" x14ac:dyDescent="0.3">
      <c r="A745" t="s">
        <v>152</v>
      </c>
      <c r="B745" s="1">
        <v>42006</v>
      </c>
      <c r="C745">
        <v>0</v>
      </c>
      <c r="D745">
        <v>0</v>
      </c>
    </row>
    <row r="746" spans="1:4" x14ac:dyDescent="0.3">
      <c r="A746" t="s">
        <v>152</v>
      </c>
      <c r="B746" s="1">
        <v>42013</v>
      </c>
      <c r="C746">
        <v>0</v>
      </c>
      <c r="D746">
        <v>0</v>
      </c>
    </row>
    <row r="747" spans="1:4" x14ac:dyDescent="0.3">
      <c r="A747" t="s">
        <v>152</v>
      </c>
      <c r="B747" s="1">
        <v>42020</v>
      </c>
      <c r="C747">
        <v>115</v>
      </c>
      <c r="D747">
        <v>0</v>
      </c>
    </row>
    <row r="748" spans="1:4" x14ac:dyDescent="0.3">
      <c r="A748" t="s">
        <v>152</v>
      </c>
      <c r="B748" s="1">
        <v>42027</v>
      </c>
      <c r="C748">
        <v>8</v>
      </c>
      <c r="D748">
        <v>0</v>
      </c>
    </row>
    <row r="749" spans="1:4" x14ac:dyDescent="0.3">
      <c r="A749" t="s">
        <v>152</v>
      </c>
      <c r="B749" s="1">
        <v>42034</v>
      </c>
      <c r="C749">
        <v>3</v>
      </c>
      <c r="D749">
        <v>0</v>
      </c>
    </row>
    <row r="750" spans="1:4" x14ac:dyDescent="0.3">
      <c r="A750" t="s">
        <v>152</v>
      </c>
      <c r="B750" s="1">
        <v>42041</v>
      </c>
      <c r="C750">
        <v>6</v>
      </c>
      <c r="D750">
        <v>0</v>
      </c>
    </row>
    <row r="751" spans="1:4" x14ac:dyDescent="0.3">
      <c r="A751" t="s">
        <v>152</v>
      </c>
      <c r="B751" s="1">
        <v>42048</v>
      </c>
      <c r="C751">
        <v>9</v>
      </c>
      <c r="D751">
        <v>0</v>
      </c>
    </row>
    <row r="752" spans="1:4" x14ac:dyDescent="0.3">
      <c r="A752" t="s">
        <v>152</v>
      </c>
      <c r="B752" s="1">
        <v>42055</v>
      </c>
      <c r="C752">
        <v>6</v>
      </c>
      <c r="D752">
        <v>0</v>
      </c>
    </row>
    <row r="753" spans="1:4" x14ac:dyDescent="0.3">
      <c r="A753" t="s">
        <v>152</v>
      </c>
      <c r="B753" s="1">
        <v>42062</v>
      </c>
      <c r="C753">
        <v>4</v>
      </c>
      <c r="D753">
        <v>0</v>
      </c>
    </row>
    <row r="754" spans="1:4" x14ac:dyDescent="0.3">
      <c r="A754" t="s">
        <v>152</v>
      </c>
      <c r="B754" s="1">
        <v>42069</v>
      </c>
      <c r="C754">
        <v>8</v>
      </c>
      <c r="D754">
        <v>0</v>
      </c>
    </row>
    <row r="755" spans="1:4" x14ac:dyDescent="0.3">
      <c r="A755" t="s">
        <v>152</v>
      </c>
      <c r="B755" s="1">
        <v>42076</v>
      </c>
      <c r="C755">
        <v>8</v>
      </c>
      <c r="D755">
        <v>0</v>
      </c>
    </row>
    <row r="756" spans="1:4" x14ac:dyDescent="0.3">
      <c r="A756" t="s">
        <v>152</v>
      </c>
      <c r="B756" s="1">
        <v>42083</v>
      </c>
      <c r="C756">
        <v>4</v>
      </c>
      <c r="D756">
        <v>0</v>
      </c>
    </row>
    <row r="757" spans="1:4" x14ac:dyDescent="0.3">
      <c r="A757" t="s">
        <v>152</v>
      </c>
      <c r="B757" s="1">
        <v>42090</v>
      </c>
      <c r="C757">
        <v>7</v>
      </c>
      <c r="D757">
        <v>0</v>
      </c>
    </row>
    <row r="758" spans="1:4" x14ac:dyDescent="0.3">
      <c r="A758" t="s">
        <v>152</v>
      </c>
      <c r="B758" s="1">
        <v>42097</v>
      </c>
      <c r="C758">
        <v>4</v>
      </c>
      <c r="D758">
        <v>0</v>
      </c>
    </row>
    <row r="759" spans="1:4" x14ac:dyDescent="0.3">
      <c r="A759" t="s">
        <v>152</v>
      </c>
      <c r="B759" s="1">
        <v>42104</v>
      </c>
      <c r="C759">
        <v>0</v>
      </c>
      <c r="D759">
        <v>0</v>
      </c>
    </row>
    <row r="760" spans="1:4" x14ac:dyDescent="0.3">
      <c r="A760" t="s">
        <v>152</v>
      </c>
      <c r="B760" s="1">
        <v>42111</v>
      </c>
      <c r="C760">
        <v>8</v>
      </c>
      <c r="D760">
        <v>0</v>
      </c>
    </row>
    <row r="761" spans="1:4" x14ac:dyDescent="0.3">
      <c r="A761" t="s">
        <v>152</v>
      </c>
      <c r="B761" s="1">
        <v>42118</v>
      </c>
      <c r="C761">
        <v>8</v>
      </c>
      <c r="D761">
        <v>0</v>
      </c>
    </row>
    <row r="762" spans="1:4" x14ac:dyDescent="0.3">
      <c r="A762" t="s">
        <v>152</v>
      </c>
      <c r="B762" s="1">
        <v>42125</v>
      </c>
      <c r="C762">
        <v>4</v>
      </c>
      <c r="D762">
        <v>0</v>
      </c>
    </row>
    <row r="763" spans="1:4" x14ac:dyDescent="0.3">
      <c r="A763" t="s">
        <v>152</v>
      </c>
      <c r="B763" s="1">
        <v>42132</v>
      </c>
      <c r="C763">
        <v>15</v>
      </c>
      <c r="D763">
        <v>0</v>
      </c>
    </row>
    <row r="764" spans="1:4" x14ac:dyDescent="0.3">
      <c r="A764" t="s">
        <v>152</v>
      </c>
      <c r="B764" s="1">
        <v>42139</v>
      </c>
      <c r="C764">
        <v>5</v>
      </c>
      <c r="D764">
        <v>0</v>
      </c>
    </row>
    <row r="765" spans="1:4" x14ac:dyDescent="0.3">
      <c r="A765" t="s">
        <v>152</v>
      </c>
      <c r="B765" s="1">
        <v>42146</v>
      </c>
      <c r="C765">
        <v>6</v>
      </c>
      <c r="D765">
        <v>0</v>
      </c>
    </row>
    <row r="766" spans="1:4" x14ac:dyDescent="0.3">
      <c r="A766" t="s">
        <v>152</v>
      </c>
      <c r="B766" s="1">
        <v>42153</v>
      </c>
      <c r="C766">
        <v>3</v>
      </c>
      <c r="D766">
        <v>0</v>
      </c>
    </row>
    <row r="767" spans="1:4" x14ac:dyDescent="0.3">
      <c r="A767" t="s">
        <v>152</v>
      </c>
      <c r="B767" s="1">
        <v>42160</v>
      </c>
      <c r="C767">
        <v>0</v>
      </c>
      <c r="D767">
        <v>0</v>
      </c>
    </row>
    <row r="768" spans="1:4" x14ac:dyDescent="0.3">
      <c r="A768" t="s">
        <v>152</v>
      </c>
      <c r="B768" s="1">
        <v>42167</v>
      </c>
      <c r="C768">
        <v>7</v>
      </c>
      <c r="D768">
        <v>0</v>
      </c>
    </row>
    <row r="769" spans="1:4" x14ac:dyDescent="0.3">
      <c r="A769" t="s">
        <v>152</v>
      </c>
      <c r="B769" s="1">
        <v>42174</v>
      </c>
      <c r="C769">
        <v>45</v>
      </c>
      <c r="D769">
        <v>0</v>
      </c>
    </row>
    <row r="770" spans="1:4" x14ac:dyDescent="0.3">
      <c r="A770" t="s">
        <v>152</v>
      </c>
      <c r="B770" s="1">
        <v>42181</v>
      </c>
      <c r="C770">
        <v>4</v>
      </c>
      <c r="D770">
        <v>0</v>
      </c>
    </row>
    <row r="771" spans="1:4" x14ac:dyDescent="0.3">
      <c r="A771" t="s">
        <v>208</v>
      </c>
      <c r="B771" s="1">
        <v>42069</v>
      </c>
      <c r="C771">
        <v>1251</v>
      </c>
      <c r="D771">
        <v>0</v>
      </c>
    </row>
    <row r="772" spans="1:4" x14ac:dyDescent="0.3">
      <c r="A772" t="s">
        <v>208</v>
      </c>
      <c r="B772" s="1">
        <v>42076</v>
      </c>
      <c r="C772">
        <v>405</v>
      </c>
      <c r="D772">
        <v>0</v>
      </c>
    </row>
    <row r="773" spans="1:4" x14ac:dyDescent="0.3">
      <c r="A773" t="s">
        <v>208</v>
      </c>
      <c r="B773" s="1">
        <v>42083</v>
      </c>
      <c r="C773">
        <v>182</v>
      </c>
      <c r="D773">
        <v>0</v>
      </c>
    </row>
    <row r="774" spans="1:4" x14ac:dyDescent="0.3">
      <c r="A774" t="s">
        <v>208</v>
      </c>
      <c r="B774" s="1">
        <v>42090</v>
      </c>
      <c r="C774">
        <v>42</v>
      </c>
      <c r="D774">
        <v>0</v>
      </c>
    </row>
    <row r="775" spans="1:4" x14ac:dyDescent="0.3">
      <c r="A775" t="s">
        <v>208</v>
      </c>
      <c r="B775" s="1">
        <v>42097</v>
      </c>
      <c r="C775">
        <v>238</v>
      </c>
      <c r="D775">
        <v>0</v>
      </c>
    </row>
    <row r="776" spans="1:4" x14ac:dyDescent="0.3">
      <c r="A776" t="s">
        <v>208</v>
      </c>
      <c r="B776" s="1">
        <v>42104</v>
      </c>
      <c r="C776">
        <v>275</v>
      </c>
      <c r="D776">
        <v>0</v>
      </c>
    </row>
    <row r="777" spans="1:4" x14ac:dyDescent="0.3">
      <c r="A777" t="s">
        <v>208</v>
      </c>
      <c r="B777" s="1">
        <v>42111</v>
      </c>
      <c r="C777">
        <v>2416</v>
      </c>
      <c r="D777">
        <v>0</v>
      </c>
    </row>
    <row r="778" spans="1:4" x14ac:dyDescent="0.3">
      <c r="A778" t="s">
        <v>208</v>
      </c>
      <c r="B778" s="1">
        <v>42118</v>
      </c>
      <c r="C778">
        <v>1040</v>
      </c>
      <c r="D778">
        <v>0</v>
      </c>
    </row>
    <row r="779" spans="1:4" x14ac:dyDescent="0.3">
      <c r="A779" t="s">
        <v>208</v>
      </c>
      <c r="B779" s="1">
        <v>42125</v>
      </c>
      <c r="C779">
        <v>186</v>
      </c>
      <c r="D779">
        <v>0</v>
      </c>
    </row>
    <row r="780" spans="1:4" x14ac:dyDescent="0.3">
      <c r="A780" t="s">
        <v>208</v>
      </c>
      <c r="B780" s="1">
        <v>42132</v>
      </c>
      <c r="C780">
        <v>41</v>
      </c>
      <c r="D780">
        <v>0</v>
      </c>
    </row>
    <row r="781" spans="1:4" x14ac:dyDescent="0.3">
      <c r="A781" t="s">
        <v>208</v>
      </c>
      <c r="B781" s="1">
        <v>42139</v>
      </c>
      <c r="C781">
        <v>42</v>
      </c>
      <c r="D781">
        <v>0</v>
      </c>
    </row>
    <row r="782" spans="1:4" x14ac:dyDescent="0.3">
      <c r="A782" t="s">
        <v>208</v>
      </c>
      <c r="B782" s="1">
        <v>42146</v>
      </c>
      <c r="C782">
        <v>254</v>
      </c>
      <c r="D782">
        <v>0</v>
      </c>
    </row>
    <row r="783" spans="1:4" x14ac:dyDescent="0.3">
      <c r="A783" t="s">
        <v>208</v>
      </c>
      <c r="B783" s="1">
        <v>42153</v>
      </c>
      <c r="C783">
        <v>40</v>
      </c>
      <c r="D783">
        <v>0</v>
      </c>
    </row>
    <row r="784" spans="1:4" x14ac:dyDescent="0.3">
      <c r="A784" t="s">
        <v>208</v>
      </c>
      <c r="B784" s="1">
        <v>42160</v>
      </c>
      <c r="C784">
        <v>32</v>
      </c>
      <c r="D784">
        <v>0</v>
      </c>
    </row>
    <row r="785" spans="1:4" x14ac:dyDescent="0.3">
      <c r="A785" t="s">
        <v>208</v>
      </c>
      <c r="B785" s="1">
        <v>42167</v>
      </c>
      <c r="C785">
        <v>44</v>
      </c>
      <c r="D785">
        <v>0</v>
      </c>
    </row>
    <row r="786" spans="1:4" x14ac:dyDescent="0.3">
      <c r="A786" t="s">
        <v>208</v>
      </c>
      <c r="B786" s="1">
        <v>42174</v>
      </c>
      <c r="C786">
        <v>120</v>
      </c>
      <c r="D786">
        <v>0</v>
      </c>
    </row>
    <row r="787" spans="1:4" x14ac:dyDescent="0.3">
      <c r="A787" t="s">
        <v>208</v>
      </c>
      <c r="B787" s="1">
        <v>42181</v>
      </c>
      <c r="C787">
        <v>42</v>
      </c>
      <c r="D787">
        <v>0</v>
      </c>
    </row>
    <row r="788" spans="1:4" x14ac:dyDescent="0.3">
      <c r="A788" t="s">
        <v>153</v>
      </c>
      <c r="B788" s="1">
        <v>42006</v>
      </c>
      <c r="C788">
        <v>220</v>
      </c>
      <c r="D788">
        <v>0</v>
      </c>
    </row>
    <row r="789" spans="1:4" x14ac:dyDescent="0.3">
      <c r="A789" t="s">
        <v>153</v>
      </c>
      <c r="B789" s="1">
        <v>42013</v>
      </c>
      <c r="C789">
        <v>23</v>
      </c>
      <c r="D789">
        <v>0</v>
      </c>
    </row>
    <row r="790" spans="1:4" x14ac:dyDescent="0.3">
      <c r="A790" t="s">
        <v>153</v>
      </c>
      <c r="B790" s="1">
        <v>42020</v>
      </c>
      <c r="C790">
        <v>2</v>
      </c>
      <c r="D790">
        <v>0</v>
      </c>
    </row>
    <row r="791" spans="1:4" x14ac:dyDescent="0.3">
      <c r="A791" t="s">
        <v>153</v>
      </c>
      <c r="B791" s="1">
        <v>42027</v>
      </c>
      <c r="C791">
        <v>5</v>
      </c>
      <c r="D791">
        <v>0</v>
      </c>
    </row>
    <row r="792" spans="1:4" x14ac:dyDescent="0.3">
      <c r="A792" t="s">
        <v>153</v>
      </c>
      <c r="B792" s="1">
        <v>42034</v>
      </c>
      <c r="C792">
        <v>3</v>
      </c>
      <c r="D792">
        <v>0</v>
      </c>
    </row>
    <row r="793" spans="1:4" x14ac:dyDescent="0.3">
      <c r="A793" t="s">
        <v>153</v>
      </c>
      <c r="B793" s="1">
        <v>42041</v>
      </c>
      <c r="C793">
        <v>12</v>
      </c>
      <c r="D793">
        <v>0</v>
      </c>
    </row>
    <row r="794" spans="1:4" x14ac:dyDescent="0.3">
      <c r="A794" t="s">
        <v>153</v>
      </c>
      <c r="B794" s="1">
        <v>42048</v>
      </c>
      <c r="C794">
        <v>236</v>
      </c>
      <c r="D794">
        <v>0</v>
      </c>
    </row>
    <row r="795" spans="1:4" x14ac:dyDescent="0.3">
      <c r="A795" t="s">
        <v>153</v>
      </c>
      <c r="B795" s="1">
        <v>42055</v>
      </c>
      <c r="C795">
        <v>34</v>
      </c>
      <c r="D795">
        <v>0</v>
      </c>
    </row>
    <row r="796" spans="1:4" x14ac:dyDescent="0.3">
      <c r="A796" t="s">
        <v>153</v>
      </c>
      <c r="B796" s="1">
        <v>42062</v>
      </c>
      <c r="C796">
        <v>30</v>
      </c>
      <c r="D796">
        <v>0</v>
      </c>
    </row>
    <row r="797" spans="1:4" x14ac:dyDescent="0.3">
      <c r="A797" t="s">
        <v>153</v>
      </c>
      <c r="B797" s="1">
        <v>42069</v>
      </c>
      <c r="C797">
        <v>33</v>
      </c>
      <c r="D797">
        <v>0</v>
      </c>
    </row>
    <row r="798" spans="1:4" x14ac:dyDescent="0.3">
      <c r="A798" t="s">
        <v>153</v>
      </c>
      <c r="B798" s="1">
        <v>42076</v>
      </c>
      <c r="C798">
        <v>32</v>
      </c>
      <c r="D798">
        <v>0</v>
      </c>
    </row>
    <row r="799" spans="1:4" x14ac:dyDescent="0.3">
      <c r="A799" t="s">
        <v>153</v>
      </c>
      <c r="B799" s="1">
        <v>42083</v>
      </c>
      <c r="C799">
        <v>29</v>
      </c>
      <c r="D799">
        <v>0</v>
      </c>
    </row>
    <row r="800" spans="1:4" x14ac:dyDescent="0.3">
      <c r="A800" t="s">
        <v>153</v>
      </c>
      <c r="B800" s="1">
        <v>42090</v>
      </c>
      <c r="C800">
        <v>32</v>
      </c>
      <c r="D800">
        <v>0</v>
      </c>
    </row>
    <row r="801" spans="1:4" x14ac:dyDescent="0.3">
      <c r="A801" t="s">
        <v>153</v>
      </c>
      <c r="B801" s="1">
        <v>42097</v>
      </c>
      <c r="C801">
        <v>28</v>
      </c>
      <c r="D801">
        <v>0</v>
      </c>
    </row>
    <row r="802" spans="1:4" x14ac:dyDescent="0.3">
      <c r="A802" t="s">
        <v>153</v>
      </c>
      <c r="B802" s="1">
        <v>42104</v>
      </c>
      <c r="C802">
        <v>24</v>
      </c>
      <c r="D802">
        <v>0</v>
      </c>
    </row>
    <row r="803" spans="1:4" x14ac:dyDescent="0.3">
      <c r="A803" t="s">
        <v>153</v>
      </c>
      <c r="B803" s="1">
        <v>42111</v>
      </c>
      <c r="C803">
        <v>146</v>
      </c>
      <c r="D803">
        <v>0</v>
      </c>
    </row>
    <row r="804" spans="1:4" x14ac:dyDescent="0.3">
      <c r="A804" t="s">
        <v>153</v>
      </c>
      <c r="B804" s="1">
        <v>42118</v>
      </c>
      <c r="C804">
        <v>15</v>
      </c>
      <c r="D804">
        <v>0</v>
      </c>
    </row>
    <row r="805" spans="1:4" x14ac:dyDescent="0.3">
      <c r="A805" t="s">
        <v>153</v>
      </c>
      <c r="B805" s="1">
        <v>42125</v>
      </c>
      <c r="C805">
        <v>18</v>
      </c>
      <c r="D805">
        <v>0</v>
      </c>
    </row>
    <row r="806" spans="1:4" x14ac:dyDescent="0.3">
      <c r="A806" t="s">
        <v>153</v>
      </c>
      <c r="B806" s="1">
        <v>42132</v>
      </c>
      <c r="C806">
        <v>17</v>
      </c>
      <c r="D806">
        <v>0</v>
      </c>
    </row>
    <row r="807" spans="1:4" x14ac:dyDescent="0.3">
      <c r="A807" t="s">
        <v>153</v>
      </c>
      <c r="B807" s="1">
        <v>42139</v>
      </c>
      <c r="C807">
        <v>1</v>
      </c>
      <c r="D807">
        <v>0</v>
      </c>
    </row>
    <row r="808" spans="1:4" x14ac:dyDescent="0.3">
      <c r="A808" t="s">
        <v>153</v>
      </c>
      <c r="B808" s="1">
        <v>42146</v>
      </c>
      <c r="C808">
        <v>45</v>
      </c>
      <c r="D808">
        <v>0</v>
      </c>
    </row>
    <row r="809" spans="1:4" x14ac:dyDescent="0.3">
      <c r="A809" t="s">
        <v>153</v>
      </c>
      <c r="B809" s="1">
        <v>42153</v>
      </c>
      <c r="C809">
        <v>5</v>
      </c>
      <c r="D809">
        <v>0</v>
      </c>
    </row>
    <row r="810" spans="1:4" x14ac:dyDescent="0.3">
      <c r="A810" t="s">
        <v>153</v>
      </c>
      <c r="B810" s="1">
        <v>42160</v>
      </c>
      <c r="C810">
        <v>3</v>
      </c>
      <c r="D810">
        <v>0</v>
      </c>
    </row>
    <row r="811" spans="1:4" x14ac:dyDescent="0.3">
      <c r="A811" t="s">
        <v>153</v>
      </c>
      <c r="B811" s="1">
        <v>42167</v>
      </c>
      <c r="C811">
        <v>10</v>
      </c>
      <c r="D811">
        <v>0</v>
      </c>
    </row>
    <row r="812" spans="1:4" x14ac:dyDescent="0.3">
      <c r="A812" t="s">
        <v>153</v>
      </c>
      <c r="B812" s="1">
        <v>42174</v>
      </c>
      <c r="C812">
        <v>5</v>
      </c>
      <c r="D812">
        <v>0</v>
      </c>
    </row>
    <row r="813" spans="1:4" x14ac:dyDescent="0.3">
      <c r="A813" t="s">
        <v>153</v>
      </c>
      <c r="B813" s="1">
        <v>42181</v>
      </c>
      <c r="C813">
        <v>1</v>
      </c>
      <c r="D813">
        <v>0</v>
      </c>
    </row>
    <row r="814" spans="1:4" x14ac:dyDescent="0.3">
      <c r="A814" t="s">
        <v>154</v>
      </c>
      <c r="B814" s="1">
        <v>42006</v>
      </c>
      <c r="C814">
        <v>8</v>
      </c>
      <c r="D814">
        <v>0</v>
      </c>
    </row>
    <row r="815" spans="1:4" x14ac:dyDescent="0.3">
      <c r="A815" t="s">
        <v>154</v>
      </c>
      <c r="B815" s="1">
        <v>42013</v>
      </c>
      <c r="C815">
        <v>0</v>
      </c>
      <c r="D815">
        <v>0</v>
      </c>
    </row>
    <row r="816" spans="1:4" x14ac:dyDescent="0.3">
      <c r="A816" t="s">
        <v>154</v>
      </c>
      <c r="B816" s="1">
        <v>42020</v>
      </c>
      <c r="C816">
        <v>1</v>
      </c>
      <c r="D816">
        <v>0</v>
      </c>
    </row>
    <row r="817" spans="1:4" x14ac:dyDescent="0.3">
      <c r="A817" t="s">
        <v>154</v>
      </c>
      <c r="B817" s="1">
        <v>42034</v>
      </c>
      <c r="C817">
        <v>0</v>
      </c>
      <c r="D817">
        <v>0</v>
      </c>
    </row>
    <row r="818" spans="1:4" x14ac:dyDescent="0.3">
      <c r="A818" t="s">
        <v>154</v>
      </c>
      <c r="B818" s="1">
        <v>42048</v>
      </c>
      <c r="C818">
        <v>1</v>
      </c>
      <c r="D818">
        <v>0</v>
      </c>
    </row>
    <row r="819" spans="1:4" x14ac:dyDescent="0.3">
      <c r="A819" t="s">
        <v>154</v>
      </c>
      <c r="B819" s="1">
        <v>42062</v>
      </c>
      <c r="C819">
        <v>0</v>
      </c>
      <c r="D819">
        <v>0</v>
      </c>
    </row>
    <row r="820" spans="1:4" x14ac:dyDescent="0.3">
      <c r="A820" t="s">
        <v>154</v>
      </c>
      <c r="B820" s="1">
        <v>42076</v>
      </c>
      <c r="C820">
        <v>15</v>
      </c>
      <c r="D820">
        <v>0</v>
      </c>
    </row>
    <row r="821" spans="1:4" x14ac:dyDescent="0.3">
      <c r="A821" t="s">
        <v>154</v>
      </c>
      <c r="B821" s="1">
        <v>42090</v>
      </c>
      <c r="C821">
        <v>0</v>
      </c>
      <c r="D821">
        <v>0</v>
      </c>
    </row>
    <row r="822" spans="1:4" x14ac:dyDescent="0.3">
      <c r="A822" t="s">
        <v>154</v>
      </c>
      <c r="B822" s="1">
        <v>42111</v>
      </c>
      <c r="C822">
        <v>2</v>
      </c>
      <c r="D822">
        <v>0</v>
      </c>
    </row>
    <row r="823" spans="1:4" x14ac:dyDescent="0.3">
      <c r="A823" t="s">
        <v>154</v>
      </c>
      <c r="B823" s="1">
        <v>42139</v>
      </c>
      <c r="C823">
        <v>2</v>
      </c>
      <c r="D823">
        <v>0</v>
      </c>
    </row>
    <row r="824" spans="1:4" x14ac:dyDescent="0.3">
      <c r="A824" t="s">
        <v>154</v>
      </c>
      <c r="B824" s="1">
        <v>42146</v>
      </c>
      <c r="C824">
        <v>0</v>
      </c>
      <c r="D824">
        <v>0</v>
      </c>
    </row>
    <row r="825" spans="1:4" x14ac:dyDescent="0.3">
      <c r="A825" t="s">
        <v>154</v>
      </c>
      <c r="B825" s="1">
        <v>42153</v>
      </c>
      <c r="C825">
        <v>0</v>
      </c>
      <c r="D825">
        <v>0</v>
      </c>
    </row>
    <row r="826" spans="1:4" x14ac:dyDescent="0.3">
      <c r="A826" t="s">
        <v>154</v>
      </c>
      <c r="B826" s="1">
        <v>42160</v>
      </c>
      <c r="C826">
        <v>0</v>
      </c>
      <c r="D826">
        <v>0</v>
      </c>
    </row>
    <row r="827" spans="1:4" x14ac:dyDescent="0.3">
      <c r="A827" t="s">
        <v>154</v>
      </c>
      <c r="B827" s="1">
        <v>42167</v>
      </c>
      <c r="C827">
        <v>0</v>
      </c>
      <c r="D827">
        <v>0</v>
      </c>
    </row>
    <row r="828" spans="1:4" x14ac:dyDescent="0.3">
      <c r="A828" t="s">
        <v>155</v>
      </c>
      <c r="B828" s="1">
        <v>42006</v>
      </c>
      <c r="C828">
        <v>20</v>
      </c>
      <c r="D828">
        <v>0</v>
      </c>
    </row>
    <row r="829" spans="1:4" x14ac:dyDescent="0.3">
      <c r="A829" t="s">
        <v>155</v>
      </c>
      <c r="B829" s="1">
        <v>42013</v>
      </c>
      <c r="C829">
        <v>24</v>
      </c>
      <c r="D829">
        <v>0</v>
      </c>
    </row>
    <row r="830" spans="1:4" x14ac:dyDescent="0.3">
      <c r="A830" t="s">
        <v>155</v>
      </c>
      <c r="B830" s="1">
        <v>42020</v>
      </c>
      <c r="C830">
        <v>40</v>
      </c>
      <c r="D830">
        <v>0</v>
      </c>
    </row>
    <row r="831" spans="1:4" x14ac:dyDescent="0.3">
      <c r="A831" t="s">
        <v>155</v>
      </c>
      <c r="B831" s="1">
        <v>42027</v>
      </c>
      <c r="C831">
        <v>36</v>
      </c>
      <c r="D831">
        <v>0</v>
      </c>
    </row>
    <row r="832" spans="1:4" x14ac:dyDescent="0.3">
      <c r="A832" t="s">
        <v>155</v>
      </c>
      <c r="B832" s="1">
        <v>42034</v>
      </c>
      <c r="C832">
        <v>40</v>
      </c>
      <c r="D832">
        <v>0</v>
      </c>
    </row>
    <row r="833" spans="1:4" x14ac:dyDescent="0.3">
      <c r="A833" t="s">
        <v>155</v>
      </c>
      <c r="B833" s="1">
        <v>42041</v>
      </c>
      <c r="C833">
        <v>40</v>
      </c>
      <c r="D833">
        <v>0</v>
      </c>
    </row>
    <row r="834" spans="1:4" x14ac:dyDescent="0.3">
      <c r="A834" t="s">
        <v>155</v>
      </c>
      <c r="B834" s="1">
        <v>42048</v>
      </c>
      <c r="C834">
        <v>40</v>
      </c>
      <c r="D834">
        <v>0</v>
      </c>
    </row>
    <row r="835" spans="1:4" x14ac:dyDescent="0.3">
      <c r="A835" t="s">
        <v>155</v>
      </c>
      <c r="B835" s="1">
        <v>42055</v>
      </c>
      <c r="C835">
        <v>40</v>
      </c>
      <c r="D835">
        <v>0</v>
      </c>
    </row>
    <row r="836" spans="1:4" x14ac:dyDescent="0.3">
      <c r="A836" t="s">
        <v>155</v>
      </c>
      <c r="B836" s="1">
        <v>42062</v>
      </c>
      <c r="C836">
        <v>40</v>
      </c>
      <c r="D836">
        <v>0</v>
      </c>
    </row>
    <row r="837" spans="1:4" x14ac:dyDescent="0.3">
      <c r="A837" t="s">
        <v>155</v>
      </c>
      <c r="B837" s="1">
        <v>42069</v>
      </c>
      <c r="C837">
        <v>24</v>
      </c>
      <c r="D837">
        <v>0</v>
      </c>
    </row>
    <row r="838" spans="1:4" x14ac:dyDescent="0.3">
      <c r="A838" t="s">
        <v>155</v>
      </c>
      <c r="B838" s="1">
        <v>42076</v>
      </c>
      <c r="C838">
        <v>40</v>
      </c>
      <c r="D838">
        <v>0</v>
      </c>
    </row>
    <row r="839" spans="1:4" x14ac:dyDescent="0.3">
      <c r="A839" t="s">
        <v>155</v>
      </c>
      <c r="B839" s="1">
        <v>42083</v>
      </c>
      <c r="C839">
        <v>40</v>
      </c>
      <c r="D839">
        <v>0</v>
      </c>
    </row>
    <row r="840" spans="1:4" x14ac:dyDescent="0.3">
      <c r="A840" t="s">
        <v>155</v>
      </c>
      <c r="B840" s="1">
        <v>42090</v>
      </c>
      <c r="C840">
        <v>40</v>
      </c>
      <c r="D840">
        <v>0</v>
      </c>
    </row>
    <row r="841" spans="1:4" x14ac:dyDescent="0.3">
      <c r="A841" t="s">
        <v>155</v>
      </c>
      <c r="B841" s="1">
        <v>42097</v>
      </c>
      <c r="C841">
        <v>32</v>
      </c>
      <c r="D841">
        <v>0</v>
      </c>
    </row>
    <row r="842" spans="1:4" x14ac:dyDescent="0.3">
      <c r="A842" t="s">
        <v>155</v>
      </c>
      <c r="B842" s="1">
        <v>42104</v>
      </c>
      <c r="C842">
        <v>32</v>
      </c>
      <c r="D842">
        <v>0</v>
      </c>
    </row>
    <row r="843" spans="1:4" x14ac:dyDescent="0.3">
      <c r="A843" t="s">
        <v>155</v>
      </c>
      <c r="B843" s="1">
        <v>42111</v>
      </c>
      <c r="C843">
        <v>40</v>
      </c>
      <c r="D843">
        <v>0</v>
      </c>
    </row>
    <row r="844" spans="1:4" x14ac:dyDescent="0.3">
      <c r="A844" t="s">
        <v>155</v>
      </c>
      <c r="B844" s="1">
        <v>42118</v>
      </c>
      <c r="C844">
        <v>40</v>
      </c>
      <c r="D844">
        <v>0</v>
      </c>
    </row>
    <row r="845" spans="1:4" x14ac:dyDescent="0.3">
      <c r="A845" t="s">
        <v>155</v>
      </c>
      <c r="B845" s="1">
        <v>42125</v>
      </c>
      <c r="C845">
        <v>40</v>
      </c>
      <c r="D845">
        <v>0</v>
      </c>
    </row>
    <row r="846" spans="1:4" x14ac:dyDescent="0.3">
      <c r="A846" t="s">
        <v>155</v>
      </c>
      <c r="B846" s="1">
        <v>42132</v>
      </c>
      <c r="C846">
        <v>40</v>
      </c>
      <c r="D846">
        <v>0</v>
      </c>
    </row>
    <row r="847" spans="1:4" x14ac:dyDescent="0.3">
      <c r="A847" t="s">
        <v>155</v>
      </c>
      <c r="B847" s="1">
        <v>42139</v>
      </c>
      <c r="C847">
        <v>40</v>
      </c>
      <c r="D847">
        <v>0</v>
      </c>
    </row>
    <row r="848" spans="1:4" x14ac:dyDescent="0.3">
      <c r="A848" t="s">
        <v>155</v>
      </c>
      <c r="B848" s="1">
        <v>42146</v>
      </c>
      <c r="C848">
        <v>40</v>
      </c>
      <c r="D848">
        <v>0</v>
      </c>
    </row>
    <row r="849" spans="1:4" x14ac:dyDescent="0.3">
      <c r="A849" t="s">
        <v>155</v>
      </c>
      <c r="B849" s="1">
        <v>42153</v>
      </c>
      <c r="C849">
        <v>36</v>
      </c>
      <c r="D849">
        <v>0</v>
      </c>
    </row>
    <row r="850" spans="1:4" x14ac:dyDescent="0.3">
      <c r="A850" t="s">
        <v>155</v>
      </c>
      <c r="B850" s="1">
        <v>42160</v>
      </c>
      <c r="C850">
        <v>32</v>
      </c>
      <c r="D850">
        <v>0</v>
      </c>
    </row>
    <row r="851" spans="1:4" x14ac:dyDescent="0.3">
      <c r="A851" t="s">
        <v>155</v>
      </c>
      <c r="B851" s="1">
        <v>42167</v>
      </c>
      <c r="C851">
        <v>40</v>
      </c>
      <c r="D851">
        <v>0</v>
      </c>
    </row>
    <row r="852" spans="1:4" x14ac:dyDescent="0.3">
      <c r="A852" t="s">
        <v>155</v>
      </c>
      <c r="B852" s="1">
        <v>42174</v>
      </c>
      <c r="C852">
        <v>16</v>
      </c>
      <c r="D852">
        <v>0</v>
      </c>
    </row>
    <row r="853" spans="1:4" x14ac:dyDescent="0.3">
      <c r="A853" t="s">
        <v>155</v>
      </c>
      <c r="B853" s="1">
        <v>42181</v>
      </c>
      <c r="C853">
        <v>40</v>
      </c>
      <c r="D853">
        <v>0</v>
      </c>
    </row>
    <row r="854" spans="1:4" x14ac:dyDescent="0.3">
      <c r="A854" t="s">
        <v>157</v>
      </c>
      <c r="B854" s="1">
        <v>42006</v>
      </c>
      <c r="C854">
        <v>13</v>
      </c>
      <c r="D854">
        <v>0</v>
      </c>
    </row>
    <row r="855" spans="1:4" x14ac:dyDescent="0.3">
      <c r="A855" t="s">
        <v>157</v>
      </c>
      <c r="B855" s="1">
        <v>42013</v>
      </c>
      <c r="C855">
        <v>15</v>
      </c>
      <c r="D855">
        <v>0</v>
      </c>
    </row>
    <row r="856" spans="1:4" x14ac:dyDescent="0.3">
      <c r="A856" t="s">
        <v>157</v>
      </c>
      <c r="B856" s="1">
        <v>42020</v>
      </c>
      <c r="C856">
        <v>10</v>
      </c>
      <c r="D856">
        <v>2</v>
      </c>
    </row>
    <row r="857" spans="1:4" x14ac:dyDescent="0.3">
      <c r="A857" t="s">
        <v>157</v>
      </c>
      <c r="B857" s="1">
        <v>42027</v>
      </c>
      <c r="C857">
        <v>12</v>
      </c>
      <c r="D857">
        <v>3</v>
      </c>
    </row>
    <row r="858" spans="1:4" x14ac:dyDescent="0.3">
      <c r="A858" t="s">
        <v>157</v>
      </c>
      <c r="B858" s="1">
        <v>42034</v>
      </c>
      <c r="C858">
        <v>6</v>
      </c>
      <c r="D858">
        <v>2</v>
      </c>
    </row>
    <row r="859" spans="1:4" x14ac:dyDescent="0.3">
      <c r="A859" t="s">
        <v>157</v>
      </c>
      <c r="B859" s="1">
        <v>42041</v>
      </c>
      <c r="C859">
        <v>7</v>
      </c>
      <c r="D859">
        <v>0</v>
      </c>
    </row>
    <row r="860" spans="1:4" x14ac:dyDescent="0.3">
      <c r="A860" t="s">
        <v>157</v>
      </c>
      <c r="B860" s="1">
        <v>42048</v>
      </c>
      <c r="C860">
        <v>8</v>
      </c>
      <c r="D860">
        <v>4</v>
      </c>
    </row>
    <row r="861" spans="1:4" x14ac:dyDescent="0.3">
      <c r="A861" t="s">
        <v>157</v>
      </c>
      <c r="B861" s="1">
        <v>42055</v>
      </c>
      <c r="C861">
        <v>6</v>
      </c>
      <c r="D861">
        <v>3</v>
      </c>
    </row>
    <row r="862" spans="1:4" x14ac:dyDescent="0.3">
      <c r="A862" t="s">
        <v>157</v>
      </c>
      <c r="B862" s="1">
        <v>42062</v>
      </c>
      <c r="C862">
        <v>6</v>
      </c>
      <c r="D862">
        <v>3</v>
      </c>
    </row>
    <row r="863" spans="1:4" x14ac:dyDescent="0.3">
      <c r="A863" t="s">
        <v>157</v>
      </c>
      <c r="B863" s="1">
        <v>42069</v>
      </c>
      <c r="C863">
        <v>3</v>
      </c>
      <c r="D863">
        <v>4</v>
      </c>
    </row>
    <row r="864" spans="1:4" x14ac:dyDescent="0.3">
      <c r="A864" t="s">
        <v>157</v>
      </c>
      <c r="B864" s="1">
        <v>42076</v>
      </c>
      <c r="C864">
        <v>8</v>
      </c>
      <c r="D864">
        <v>4</v>
      </c>
    </row>
    <row r="865" spans="1:4" x14ac:dyDescent="0.3">
      <c r="A865" t="s">
        <v>157</v>
      </c>
      <c r="B865" s="1">
        <v>42083</v>
      </c>
      <c r="C865">
        <v>4</v>
      </c>
      <c r="D865">
        <v>3</v>
      </c>
    </row>
    <row r="866" spans="1:4" x14ac:dyDescent="0.3">
      <c r="A866" t="s">
        <v>157</v>
      </c>
      <c r="B866" s="1">
        <v>42090</v>
      </c>
      <c r="C866">
        <v>6</v>
      </c>
      <c r="D866">
        <v>6</v>
      </c>
    </row>
    <row r="867" spans="1:4" x14ac:dyDescent="0.3">
      <c r="A867" t="s">
        <v>157</v>
      </c>
      <c r="B867" s="1">
        <v>42097</v>
      </c>
      <c r="C867">
        <v>9</v>
      </c>
      <c r="D867">
        <v>6</v>
      </c>
    </row>
    <row r="868" spans="1:4" x14ac:dyDescent="0.3">
      <c r="A868" t="s">
        <v>157</v>
      </c>
      <c r="B868" s="1">
        <v>42104</v>
      </c>
      <c r="C868">
        <v>8</v>
      </c>
      <c r="D868">
        <v>4</v>
      </c>
    </row>
    <row r="869" spans="1:4" x14ac:dyDescent="0.3">
      <c r="A869" t="s">
        <v>157</v>
      </c>
      <c r="B869" s="1">
        <v>42111</v>
      </c>
      <c r="C869">
        <v>6</v>
      </c>
      <c r="D869">
        <v>3</v>
      </c>
    </row>
    <row r="870" spans="1:4" x14ac:dyDescent="0.3">
      <c r="A870" t="s">
        <v>157</v>
      </c>
      <c r="B870" s="1">
        <v>42118</v>
      </c>
      <c r="C870">
        <v>4</v>
      </c>
      <c r="D870">
        <v>2</v>
      </c>
    </row>
    <row r="871" spans="1:4" x14ac:dyDescent="0.3">
      <c r="A871" t="s">
        <v>157</v>
      </c>
      <c r="B871" s="1">
        <v>42125</v>
      </c>
      <c r="C871">
        <v>0</v>
      </c>
      <c r="D871">
        <v>0</v>
      </c>
    </row>
    <row r="872" spans="1:4" x14ac:dyDescent="0.3">
      <c r="A872" t="s">
        <v>157</v>
      </c>
      <c r="B872" s="1">
        <v>42132</v>
      </c>
      <c r="C872">
        <v>7</v>
      </c>
      <c r="D872">
        <v>3</v>
      </c>
    </row>
    <row r="873" spans="1:4" x14ac:dyDescent="0.3">
      <c r="A873" t="s">
        <v>157</v>
      </c>
      <c r="B873" s="1">
        <v>42139</v>
      </c>
      <c r="C873">
        <v>6</v>
      </c>
      <c r="D873">
        <v>2</v>
      </c>
    </row>
    <row r="874" spans="1:4" x14ac:dyDescent="0.3">
      <c r="A874" t="s">
        <v>157</v>
      </c>
      <c r="B874" s="1">
        <v>42146</v>
      </c>
      <c r="C874">
        <v>3</v>
      </c>
      <c r="D874">
        <v>0</v>
      </c>
    </row>
    <row r="875" spans="1:4" x14ac:dyDescent="0.3">
      <c r="A875" t="s">
        <v>157</v>
      </c>
      <c r="B875" s="1">
        <v>42153</v>
      </c>
      <c r="C875">
        <v>0</v>
      </c>
      <c r="D875">
        <v>0</v>
      </c>
    </row>
    <row r="876" spans="1:4" x14ac:dyDescent="0.3">
      <c r="A876" t="s">
        <v>157</v>
      </c>
      <c r="B876" s="1">
        <v>42160</v>
      </c>
      <c r="C876">
        <v>10</v>
      </c>
      <c r="D876">
        <v>2</v>
      </c>
    </row>
    <row r="877" spans="1:4" x14ac:dyDescent="0.3">
      <c r="A877" t="s">
        <v>157</v>
      </c>
      <c r="B877" s="1">
        <v>42167</v>
      </c>
      <c r="C877">
        <v>6</v>
      </c>
      <c r="D877">
        <v>3</v>
      </c>
    </row>
    <row r="878" spans="1:4" x14ac:dyDescent="0.3">
      <c r="A878" t="s">
        <v>157</v>
      </c>
      <c r="B878" s="1">
        <v>42174</v>
      </c>
      <c r="C878">
        <v>7</v>
      </c>
      <c r="D878">
        <v>1</v>
      </c>
    </row>
    <row r="879" spans="1:4" x14ac:dyDescent="0.3">
      <c r="A879" t="s">
        <v>157</v>
      </c>
      <c r="B879" s="1">
        <v>42181</v>
      </c>
      <c r="C879">
        <v>7</v>
      </c>
      <c r="D879">
        <v>2</v>
      </c>
    </row>
    <row r="880" spans="1:4" x14ac:dyDescent="0.3">
      <c r="A880" t="s">
        <v>158</v>
      </c>
      <c r="B880" s="1">
        <v>42006</v>
      </c>
      <c r="C880">
        <v>530</v>
      </c>
      <c r="D880">
        <v>0</v>
      </c>
    </row>
    <row r="881" spans="1:4" x14ac:dyDescent="0.3">
      <c r="A881" t="s">
        <v>158</v>
      </c>
      <c r="B881" s="1">
        <v>42013</v>
      </c>
      <c r="C881">
        <v>1350</v>
      </c>
      <c r="D881">
        <v>0</v>
      </c>
    </row>
    <row r="882" spans="1:4" x14ac:dyDescent="0.3">
      <c r="A882" t="s">
        <v>158</v>
      </c>
      <c r="B882" s="1">
        <v>42020</v>
      </c>
      <c r="C882">
        <v>40</v>
      </c>
      <c r="D882">
        <v>0</v>
      </c>
    </row>
    <row r="883" spans="1:4" x14ac:dyDescent="0.3">
      <c r="A883" t="s">
        <v>158</v>
      </c>
      <c r="B883" s="1">
        <v>42027</v>
      </c>
      <c r="C883">
        <v>2170</v>
      </c>
      <c r="D883">
        <v>0</v>
      </c>
    </row>
    <row r="884" spans="1:4" x14ac:dyDescent="0.3">
      <c r="A884" t="s">
        <v>158</v>
      </c>
      <c r="B884" s="1">
        <v>42034</v>
      </c>
      <c r="C884">
        <v>40</v>
      </c>
      <c r="D884">
        <v>0</v>
      </c>
    </row>
    <row r="885" spans="1:4" x14ac:dyDescent="0.3">
      <c r="A885" t="s">
        <v>158</v>
      </c>
      <c r="B885" s="1">
        <v>42041</v>
      </c>
      <c r="C885">
        <v>32</v>
      </c>
      <c r="D885">
        <v>0</v>
      </c>
    </row>
    <row r="886" spans="1:4" x14ac:dyDescent="0.3">
      <c r="A886" t="s">
        <v>158</v>
      </c>
      <c r="B886" s="1">
        <v>42048</v>
      </c>
      <c r="C886">
        <v>40</v>
      </c>
      <c r="D886">
        <v>0</v>
      </c>
    </row>
    <row r="887" spans="1:4" x14ac:dyDescent="0.3">
      <c r="A887" t="s">
        <v>158</v>
      </c>
      <c r="B887" s="1">
        <v>42055</v>
      </c>
      <c r="C887">
        <v>40</v>
      </c>
      <c r="D887">
        <v>0</v>
      </c>
    </row>
    <row r="888" spans="1:4" x14ac:dyDescent="0.3">
      <c r="A888" t="s">
        <v>158</v>
      </c>
      <c r="B888" s="1">
        <v>42062</v>
      </c>
      <c r="C888">
        <v>40</v>
      </c>
      <c r="D888">
        <v>0</v>
      </c>
    </row>
    <row r="889" spans="1:4" x14ac:dyDescent="0.3">
      <c r="A889" t="s">
        <v>158</v>
      </c>
      <c r="B889" s="1">
        <v>42069</v>
      </c>
      <c r="C889">
        <v>40</v>
      </c>
      <c r="D889">
        <v>0</v>
      </c>
    </row>
    <row r="890" spans="1:4" x14ac:dyDescent="0.3">
      <c r="A890" t="s">
        <v>158</v>
      </c>
      <c r="B890" s="1">
        <v>42076</v>
      </c>
      <c r="C890">
        <v>40</v>
      </c>
      <c r="D890">
        <v>0</v>
      </c>
    </row>
    <row r="891" spans="1:4" x14ac:dyDescent="0.3">
      <c r="A891" t="s">
        <v>158</v>
      </c>
      <c r="B891" s="1">
        <v>42083</v>
      </c>
      <c r="C891">
        <v>40</v>
      </c>
      <c r="D891">
        <v>0</v>
      </c>
    </row>
    <row r="892" spans="1:4" x14ac:dyDescent="0.3">
      <c r="A892" t="s">
        <v>158</v>
      </c>
      <c r="B892" s="1">
        <v>42090</v>
      </c>
      <c r="C892">
        <v>40</v>
      </c>
      <c r="D892">
        <v>0</v>
      </c>
    </row>
    <row r="893" spans="1:4" x14ac:dyDescent="0.3">
      <c r="A893" t="s">
        <v>158</v>
      </c>
      <c r="B893" s="1">
        <v>42097</v>
      </c>
      <c r="C893">
        <v>26</v>
      </c>
      <c r="D893">
        <v>0</v>
      </c>
    </row>
    <row r="894" spans="1:4" x14ac:dyDescent="0.3">
      <c r="A894" t="s">
        <v>158</v>
      </c>
      <c r="B894" s="1">
        <v>42104</v>
      </c>
      <c r="C894">
        <v>36</v>
      </c>
      <c r="D894">
        <v>0</v>
      </c>
    </row>
    <row r="895" spans="1:4" x14ac:dyDescent="0.3">
      <c r="A895" t="s">
        <v>158</v>
      </c>
      <c r="B895" s="1">
        <v>42111</v>
      </c>
      <c r="C895">
        <v>36</v>
      </c>
      <c r="D895">
        <v>0</v>
      </c>
    </row>
    <row r="896" spans="1:4" x14ac:dyDescent="0.3">
      <c r="A896" t="s">
        <v>158</v>
      </c>
      <c r="B896" s="1">
        <v>42118</v>
      </c>
      <c r="C896">
        <v>3850</v>
      </c>
      <c r="D896">
        <v>0</v>
      </c>
    </row>
    <row r="897" spans="1:4" x14ac:dyDescent="0.3">
      <c r="A897" t="s">
        <v>158</v>
      </c>
      <c r="B897" s="1">
        <v>42125</v>
      </c>
      <c r="C897">
        <v>32</v>
      </c>
      <c r="D897">
        <v>0</v>
      </c>
    </row>
    <row r="898" spans="1:4" x14ac:dyDescent="0.3">
      <c r="A898" t="s">
        <v>158</v>
      </c>
      <c r="B898" s="1">
        <v>42132</v>
      </c>
      <c r="C898">
        <v>24</v>
      </c>
      <c r="D898">
        <v>0</v>
      </c>
    </row>
    <row r="899" spans="1:4" x14ac:dyDescent="0.3">
      <c r="A899" t="s">
        <v>158</v>
      </c>
      <c r="B899" s="1">
        <v>42139</v>
      </c>
      <c r="C899">
        <v>40</v>
      </c>
      <c r="D899">
        <v>0</v>
      </c>
    </row>
    <row r="900" spans="1:4" x14ac:dyDescent="0.3">
      <c r="A900" t="s">
        <v>158</v>
      </c>
      <c r="B900" s="1">
        <v>42146</v>
      </c>
      <c r="C900">
        <v>40</v>
      </c>
      <c r="D900">
        <v>0</v>
      </c>
    </row>
    <row r="901" spans="1:4" x14ac:dyDescent="0.3">
      <c r="A901" t="s">
        <v>158</v>
      </c>
      <c r="B901" s="1">
        <v>42153</v>
      </c>
      <c r="C901">
        <v>36</v>
      </c>
      <c r="D901">
        <v>0</v>
      </c>
    </row>
    <row r="902" spans="1:4" x14ac:dyDescent="0.3">
      <c r="A902" t="s">
        <v>158</v>
      </c>
      <c r="B902" s="1">
        <v>42160</v>
      </c>
      <c r="C902">
        <v>28</v>
      </c>
      <c r="D902">
        <v>0</v>
      </c>
    </row>
    <row r="903" spans="1:4" x14ac:dyDescent="0.3">
      <c r="A903" t="s">
        <v>158</v>
      </c>
      <c r="B903" s="1">
        <v>42167</v>
      </c>
      <c r="C903">
        <v>40</v>
      </c>
      <c r="D903">
        <v>0</v>
      </c>
    </row>
    <row r="904" spans="1:4" x14ac:dyDescent="0.3">
      <c r="A904" t="s">
        <v>158</v>
      </c>
      <c r="B904" s="1">
        <v>42174</v>
      </c>
      <c r="C904">
        <v>40</v>
      </c>
      <c r="D904">
        <v>0</v>
      </c>
    </row>
    <row r="905" spans="1:4" x14ac:dyDescent="0.3">
      <c r="A905" t="s">
        <v>158</v>
      </c>
      <c r="B905" s="1">
        <v>42181</v>
      </c>
      <c r="C905">
        <v>40</v>
      </c>
      <c r="D905">
        <v>0</v>
      </c>
    </row>
    <row r="906" spans="1:4" x14ac:dyDescent="0.3">
      <c r="A906" t="s">
        <v>159</v>
      </c>
      <c r="B906" s="1">
        <v>42006</v>
      </c>
      <c r="C906">
        <v>55</v>
      </c>
      <c r="D906">
        <v>0</v>
      </c>
    </row>
    <row r="907" spans="1:4" x14ac:dyDescent="0.3">
      <c r="A907" t="s">
        <v>159</v>
      </c>
      <c r="B907" s="1">
        <v>42013</v>
      </c>
      <c r="C907">
        <v>0</v>
      </c>
      <c r="D907">
        <v>0</v>
      </c>
    </row>
    <row r="908" spans="1:4" x14ac:dyDescent="0.3">
      <c r="A908" t="s">
        <v>159</v>
      </c>
      <c r="B908" s="1">
        <v>42020</v>
      </c>
      <c r="C908">
        <v>9</v>
      </c>
      <c r="D908">
        <v>0</v>
      </c>
    </row>
    <row r="909" spans="1:4" x14ac:dyDescent="0.3">
      <c r="A909" t="s">
        <v>159</v>
      </c>
      <c r="B909" s="1">
        <v>42027</v>
      </c>
      <c r="C909">
        <v>9</v>
      </c>
      <c r="D909">
        <v>0</v>
      </c>
    </row>
    <row r="910" spans="1:4" x14ac:dyDescent="0.3">
      <c r="A910" t="s">
        <v>159</v>
      </c>
      <c r="B910" s="1">
        <v>42034</v>
      </c>
      <c r="C910">
        <v>8</v>
      </c>
      <c r="D910">
        <v>0</v>
      </c>
    </row>
    <row r="911" spans="1:4" x14ac:dyDescent="0.3">
      <c r="A911" t="s">
        <v>159</v>
      </c>
      <c r="B911" s="1">
        <v>42041</v>
      </c>
      <c r="C911">
        <v>7</v>
      </c>
      <c r="D911">
        <v>0</v>
      </c>
    </row>
    <row r="912" spans="1:4" x14ac:dyDescent="0.3">
      <c r="A912" t="s">
        <v>159</v>
      </c>
      <c r="B912" s="1">
        <v>42048</v>
      </c>
      <c r="C912">
        <v>10</v>
      </c>
      <c r="D912">
        <v>0</v>
      </c>
    </row>
    <row r="913" spans="1:4" x14ac:dyDescent="0.3">
      <c r="A913" t="s">
        <v>159</v>
      </c>
      <c r="B913" s="1">
        <v>42055</v>
      </c>
      <c r="C913">
        <v>7</v>
      </c>
      <c r="D913">
        <v>0</v>
      </c>
    </row>
    <row r="914" spans="1:4" x14ac:dyDescent="0.3">
      <c r="A914" t="s">
        <v>159</v>
      </c>
      <c r="B914" s="1">
        <v>42062</v>
      </c>
      <c r="C914">
        <v>8</v>
      </c>
      <c r="D914">
        <v>0</v>
      </c>
    </row>
    <row r="915" spans="1:4" x14ac:dyDescent="0.3">
      <c r="A915" t="s">
        <v>159</v>
      </c>
      <c r="B915" s="1">
        <v>42069</v>
      </c>
      <c r="C915">
        <v>8</v>
      </c>
      <c r="D915">
        <v>0</v>
      </c>
    </row>
    <row r="916" spans="1:4" x14ac:dyDescent="0.3">
      <c r="A916" t="s">
        <v>159</v>
      </c>
      <c r="B916" s="1">
        <v>42076</v>
      </c>
      <c r="C916">
        <v>8</v>
      </c>
      <c r="D916">
        <v>0</v>
      </c>
    </row>
    <row r="917" spans="1:4" x14ac:dyDescent="0.3">
      <c r="A917" t="s">
        <v>159</v>
      </c>
      <c r="B917" s="1">
        <v>42083</v>
      </c>
      <c r="C917">
        <v>8</v>
      </c>
      <c r="D917">
        <v>0</v>
      </c>
    </row>
    <row r="918" spans="1:4" x14ac:dyDescent="0.3">
      <c r="A918" t="s">
        <v>159</v>
      </c>
      <c r="B918" s="1">
        <v>42090</v>
      </c>
      <c r="C918">
        <v>9</v>
      </c>
      <c r="D918">
        <v>0</v>
      </c>
    </row>
    <row r="919" spans="1:4" x14ac:dyDescent="0.3">
      <c r="A919" t="s">
        <v>159</v>
      </c>
      <c r="B919" s="1">
        <v>42097</v>
      </c>
      <c r="C919">
        <v>8</v>
      </c>
      <c r="D919">
        <v>0</v>
      </c>
    </row>
    <row r="920" spans="1:4" x14ac:dyDescent="0.3">
      <c r="A920" t="s">
        <v>159</v>
      </c>
      <c r="B920" s="1">
        <v>42104</v>
      </c>
      <c r="C920">
        <v>32</v>
      </c>
      <c r="D920">
        <v>0</v>
      </c>
    </row>
    <row r="921" spans="1:4" x14ac:dyDescent="0.3">
      <c r="A921" t="s">
        <v>159</v>
      </c>
      <c r="B921" s="1">
        <v>42111</v>
      </c>
      <c r="C921">
        <v>30</v>
      </c>
      <c r="D921">
        <v>0</v>
      </c>
    </row>
    <row r="922" spans="1:4" x14ac:dyDescent="0.3">
      <c r="A922" t="s">
        <v>159</v>
      </c>
      <c r="B922" s="1">
        <v>42118</v>
      </c>
      <c r="C922">
        <v>10</v>
      </c>
      <c r="D922">
        <v>0</v>
      </c>
    </row>
    <row r="923" spans="1:4" x14ac:dyDescent="0.3">
      <c r="A923" t="s">
        <v>159</v>
      </c>
      <c r="B923" s="1">
        <v>42125</v>
      </c>
      <c r="C923">
        <v>10</v>
      </c>
      <c r="D923">
        <v>0</v>
      </c>
    </row>
    <row r="924" spans="1:4" x14ac:dyDescent="0.3">
      <c r="A924" t="s">
        <v>159</v>
      </c>
      <c r="B924" s="1">
        <v>42132</v>
      </c>
      <c r="C924">
        <v>49</v>
      </c>
      <c r="D924">
        <v>0</v>
      </c>
    </row>
    <row r="925" spans="1:4" x14ac:dyDescent="0.3">
      <c r="A925" t="s">
        <v>159</v>
      </c>
      <c r="B925" s="1">
        <v>42139</v>
      </c>
      <c r="C925">
        <v>6</v>
      </c>
      <c r="D925">
        <v>0</v>
      </c>
    </row>
    <row r="926" spans="1:4" x14ac:dyDescent="0.3">
      <c r="A926" t="s">
        <v>159</v>
      </c>
      <c r="B926" s="1">
        <v>42146</v>
      </c>
      <c r="C926">
        <v>10</v>
      </c>
      <c r="D926">
        <v>0</v>
      </c>
    </row>
    <row r="927" spans="1:4" x14ac:dyDescent="0.3">
      <c r="A927" t="s">
        <v>159</v>
      </c>
      <c r="B927" s="1">
        <v>42153</v>
      </c>
      <c r="C927">
        <v>20</v>
      </c>
      <c r="D927">
        <v>0</v>
      </c>
    </row>
    <row r="928" spans="1:4" x14ac:dyDescent="0.3">
      <c r="A928" t="s">
        <v>159</v>
      </c>
      <c r="B928" s="1">
        <v>42160</v>
      </c>
      <c r="C928">
        <v>5</v>
      </c>
      <c r="D928">
        <v>0</v>
      </c>
    </row>
    <row r="929" spans="1:4" x14ac:dyDescent="0.3">
      <c r="A929" t="s">
        <v>159</v>
      </c>
      <c r="B929" s="1">
        <v>42167</v>
      </c>
      <c r="C929">
        <v>5</v>
      </c>
      <c r="D929">
        <v>0</v>
      </c>
    </row>
    <row r="930" spans="1:4" x14ac:dyDescent="0.3">
      <c r="A930" t="s">
        <v>159</v>
      </c>
      <c r="B930" s="1">
        <v>42174</v>
      </c>
      <c r="C930">
        <v>8</v>
      </c>
      <c r="D930">
        <v>0</v>
      </c>
    </row>
    <row r="931" spans="1:4" x14ac:dyDescent="0.3">
      <c r="A931" t="s">
        <v>159</v>
      </c>
      <c r="B931" s="1">
        <v>42181</v>
      </c>
      <c r="C931">
        <v>60</v>
      </c>
      <c r="D931">
        <v>0</v>
      </c>
    </row>
    <row r="932" spans="1:4" x14ac:dyDescent="0.3">
      <c r="A932" t="s">
        <v>160</v>
      </c>
      <c r="B932" s="1">
        <v>42006</v>
      </c>
      <c r="C932">
        <v>1</v>
      </c>
      <c r="D932">
        <v>0</v>
      </c>
    </row>
    <row r="933" spans="1:4" x14ac:dyDescent="0.3">
      <c r="A933" t="s">
        <v>160</v>
      </c>
      <c r="B933" s="1">
        <v>42013</v>
      </c>
      <c r="C933">
        <v>1</v>
      </c>
      <c r="D933">
        <v>0</v>
      </c>
    </row>
    <row r="934" spans="1:4" x14ac:dyDescent="0.3">
      <c r="A934" t="s">
        <v>160</v>
      </c>
      <c r="B934" s="1">
        <v>42027</v>
      </c>
      <c r="C934">
        <v>1</v>
      </c>
      <c r="D934">
        <v>0</v>
      </c>
    </row>
    <row r="935" spans="1:4" x14ac:dyDescent="0.3">
      <c r="A935" t="s">
        <v>160</v>
      </c>
      <c r="B935" s="1">
        <v>42034</v>
      </c>
      <c r="C935">
        <v>1</v>
      </c>
      <c r="D935">
        <v>0</v>
      </c>
    </row>
    <row r="936" spans="1:4" x14ac:dyDescent="0.3">
      <c r="A936" t="s">
        <v>160</v>
      </c>
      <c r="B936" s="1">
        <v>42041</v>
      </c>
      <c r="C936">
        <v>25</v>
      </c>
      <c r="D936">
        <v>0</v>
      </c>
    </row>
    <row r="937" spans="1:4" x14ac:dyDescent="0.3">
      <c r="A937" t="s">
        <v>160</v>
      </c>
      <c r="B937" s="1">
        <v>42048</v>
      </c>
      <c r="C937">
        <v>2</v>
      </c>
      <c r="D937">
        <v>0</v>
      </c>
    </row>
    <row r="938" spans="1:4" x14ac:dyDescent="0.3">
      <c r="A938" t="s">
        <v>160</v>
      </c>
      <c r="B938" s="1">
        <v>42062</v>
      </c>
      <c r="C938">
        <v>1</v>
      </c>
      <c r="D938">
        <v>0</v>
      </c>
    </row>
    <row r="939" spans="1:4" x14ac:dyDescent="0.3">
      <c r="A939" t="s">
        <v>160</v>
      </c>
      <c r="B939" s="1">
        <v>42069</v>
      </c>
      <c r="C939">
        <v>1</v>
      </c>
      <c r="D939">
        <v>0</v>
      </c>
    </row>
    <row r="940" spans="1:4" x14ac:dyDescent="0.3">
      <c r="A940" t="s">
        <v>160</v>
      </c>
      <c r="B940" s="1">
        <v>42076</v>
      </c>
      <c r="C940">
        <v>7</v>
      </c>
      <c r="D940">
        <v>0</v>
      </c>
    </row>
    <row r="941" spans="1:4" x14ac:dyDescent="0.3">
      <c r="A941" t="s">
        <v>160</v>
      </c>
      <c r="B941" s="1">
        <v>42083</v>
      </c>
      <c r="C941">
        <v>1</v>
      </c>
      <c r="D941">
        <v>0</v>
      </c>
    </row>
    <row r="942" spans="1:4" x14ac:dyDescent="0.3">
      <c r="A942" t="s">
        <v>160</v>
      </c>
      <c r="B942" s="1">
        <v>42090</v>
      </c>
      <c r="C942">
        <v>1</v>
      </c>
      <c r="D942">
        <v>0</v>
      </c>
    </row>
    <row r="943" spans="1:4" x14ac:dyDescent="0.3">
      <c r="A943" t="s">
        <v>160</v>
      </c>
      <c r="B943" s="1">
        <v>42097</v>
      </c>
      <c r="C943">
        <v>25</v>
      </c>
      <c r="D943">
        <v>0</v>
      </c>
    </row>
    <row r="944" spans="1:4" x14ac:dyDescent="0.3">
      <c r="A944" t="s">
        <v>160</v>
      </c>
      <c r="B944" s="1">
        <v>42111</v>
      </c>
      <c r="C944">
        <v>2</v>
      </c>
      <c r="D944">
        <v>0</v>
      </c>
    </row>
    <row r="945" spans="1:4" x14ac:dyDescent="0.3">
      <c r="A945" t="s">
        <v>160</v>
      </c>
      <c r="B945" s="1">
        <v>42118</v>
      </c>
      <c r="C945">
        <v>15</v>
      </c>
      <c r="D945">
        <v>0</v>
      </c>
    </row>
    <row r="946" spans="1:4" x14ac:dyDescent="0.3">
      <c r="A946" t="s">
        <v>160</v>
      </c>
      <c r="B946" s="1">
        <v>42125</v>
      </c>
      <c r="C946">
        <v>1</v>
      </c>
      <c r="D946">
        <v>0</v>
      </c>
    </row>
    <row r="947" spans="1:4" x14ac:dyDescent="0.3">
      <c r="A947" t="s">
        <v>160</v>
      </c>
      <c r="B947" s="1">
        <v>42132</v>
      </c>
      <c r="C947">
        <v>1</v>
      </c>
      <c r="D947">
        <v>0</v>
      </c>
    </row>
    <row r="948" spans="1:4" x14ac:dyDescent="0.3">
      <c r="A948" t="s">
        <v>160</v>
      </c>
      <c r="B948" s="1">
        <v>42139</v>
      </c>
      <c r="C948">
        <v>0</v>
      </c>
      <c r="D948">
        <v>0</v>
      </c>
    </row>
    <row r="949" spans="1:4" x14ac:dyDescent="0.3">
      <c r="A949" t="s">
        <v>160</v>
      </c>
      <c r="B949" s="1">
        <v>42146</v>
      </c>
      <c r="C949">
        <v>1</v>
      </c>
      <c r="D949">
        <v>0</v>
      </c>
    </row>
    <row r="950" spans="1:4" x14ac:dyDescent="0.3">
      <c r="A950" t="s">
        <v>160</v>
      </c>
      <c r="B950" s="1">
        <v>42153</v>
      </c>
      <c r="C950">
        <v>2</v>
      </c>
      <c r="D950">
        <v>0</v>
      </c>
    </row>
    <row r="951" spans="1:4" x14ac:dyDescent="0.3">
      <c r="A951" t="s">
        <v>160</v>
      </c>
      <c r="B951" s="1">
        <v>42160</v>
      </c>
      <c r="C951">
        <v>0</v>
      </c>
      <c r="D951">
        <v>0</v>
      </c>
    </row>
    <row r="952" spans="1:4" x14ac:dyDescent="0.3">
      <c r="A952" t="s">
        <v>160</v>
      </c>
      <c r="B952" s="1">
        <v>42167</v>
      </c>
      <c r="C952">
        <v>1</v>
      </c>
      <c r="D952">
        <v>0</v>
      </c>
    </row>
    <row r="953" spans="1:4" x14ac:dyDescent="0.3">
      <c r="A953" t="s">
        <v>160</v>
      </c>
      <c r="B953" s="1">
        <v>42174</v>
      </c>
      <c r="C953">
        <v>1</v>
      </c>
      <c r="D953">
        <v>0</v>
      </c>
    </row>
    <row r="954" spans="1:4" x14ac:dyDescent="0.3">
      <c r="A954" t="s">
        <v>160</v>
      </c>
      <c r="B954" s="1">
        <v>42181</v>
      </c>
      <c r="C954">
        <v>17</v>
      </c>
      <c r="D954">
        <v>0</v>
      </c>
    </row>
    <row r="955" spans="1:4" x14ac:dyDescent="0.3">
      <c r="A955" t="s">
        <v>161</v>
      </c>
      <c r="B955" s="1">
        <v>42006</v>
      </c>
      <c r="C955">
        <v>0</v>
      </c>
      <c r="D955">
        <v>0</v>
      </c>
    </row>
    <row r="956" spans="1:4" x14ac:dyDescent="0.3">
      <c r="A956" t="s">
        <v>161</v>
      </c>
      <c r="B956" s="1">
        <v>42013</v>
      </c>
      <c r="C956">
        <v>0</v>
      </c>
      <c r="D956">
        <v>0</v>
      </c>
    </row>
    <row r="957" spans="1:4" x14ac:dyDescent="0.3">
      <c r="A957" t="s">
        <v>161</v>
      </c>
      <c r="B957" s="1">
        <v>42020</v>
      </c>
      <c r="C957">
        <v>0</v>
      </c>
      <c r="D957">
        <v>0</v>
      </c>
    </row>
    <row r="958" spans="1:4" x14ac:dyDescent="0.3">
      <c r="A958" t="s">
        <v>161</v>
      </c>
      <c r="B958" s="1">
        <v>42027</v>
      </c>
      <c r="C958">
        <v>0</v>
      </c>
      <c r="D958">
        <v>0</v>
      </c>
    </row>
    <row r="959" spans="1:4" x14ac:dyDescent="0.3">
      <c r="A959" t="s">
        <v>161</v>
      </c>
      <c r="B959" s="1">
        <v>42111</v>
      </c>
      <c r="C959">
        <v>2</v>
      </c>
      <c r="D959">
        <v>0</v>
      </c>
    </row>
    <row r="960" spans="1:4" x14ac:dyDescent="0.3">
      <c r="A960" t="s">
        <v>161</v>
      </c>
      <c r="B960" s="1">
        <v>42118</v>
      </c>
      <c r="C960">
        <v>0</v>
      </c>
      <c r="D960">
        <v>0</v>
      </c>
    </row>
    <row r="961" spans="1:4" x14ac:dyDescent="0.3">
      <c r="A961" t="s">
        <v>161</v>
      </c>
      <c r="B961" s="1">
        <v>42132</v>
      </c>
      <c r="C961">
        <v>0</v>
      </c>
      <c r="D961">
        <v>0</v>
      </c>
    </row>
    <row r="962" spans="1:4" x14ac:dyDescent="0.3">
      <c r="A962" t="s">
        <v>161</v>
      </c>
      <c r="B962" s="1">
        <v>42139</v>
      </c>
      <c r="C962">
        <v>0</v>
      </c>
      <c r="D962">
        <v>0</v>
      </c>
    </row>
    <row r="963" spans="1:4" x14ac:dyDescent="0.3">
      <c r="A963" t="s">
        <v>161</v>
      </c>
      <c r="B963" s="1">
        <v>42146</v>
      </c>
      <c r="C963">
        <v>0</v>
      </c>
      <c r="D963">
        <v>0</v>
      </c>
    </row>
    <row r="964" spans="1:4" x14ac:dyDescent="0.3">
      <c r="A964" t="s">
        <v>161</v>
      </c>
      <c r="B964" s="1">
        <v>42153</v>
      </c>
      <c r="C964">
        <v>0</v>
      </c>
      <c r="D964">
        <v>0</v>
      </c>
    </row>
    <row r="965" spans="1:4" x14ac:dyDescent="0.3">
      <c r="A965" t="s">
        <v>161</v>
      </c>
      <c r="B965" s="1">
        <v>42160</v>
      </c>
      <c r="C965">
        <v>0</v>
      </c>
      <c r="D965">
        <v>0</v>
      </c>
    </row>
    <row r="966" spans="1:4" x14ac:dyDescent="0.3">
      <c r="A966" t="s">
        <v>161</v>
      </c>
      <c r="B966" s="1">
        <v>42167</v>
      </c>
      <c r="C966">
        <v>0</v>
      </c>
      <c r="D966">
        <v>0</v>
      </c>
    </row>
    <row r="967" spans="1:4" x14ac:dyDescent="0.3">
      <c r="A967" t="s">
        <v>161</v>
      </c>
      <c r="B967" s="1">
        <v>42174</v>
      </c>
      <c r="C967">
        <v>0</v>
      </c>
      <c r="D967">
        <v>0</v>
      </c>
    </row>
    <row r="968" spans="1:4" x14ac:dyDescent="0.3">
      <c r="A968" t="s">
        <v>161</v>
      </c>
      <c r="B968" s="1">
        <v>42181</v>
      </c>
      <c r="C968">
        <v>0</v>
      </c>
      <c r="D968">
        <v>0</v>
      </c>
    </row>
    <row r="969" spans="1:4" x14ac:dyDescent="0.3">
      <c r="A969" t="s">
        <v>162</v>
      </c>
      <c r="B969" s="1">
        <v>42006</v>
      </c>
      <c r="C969">
        <v>0</v>
      </c>
      <c r="D969">
        <v>0</v>
      </c>
    </row>
    <row r="970" spans="1:4" x14ac:dyDescent="0.3">
      <c r="A970" t="s">
        <v>162</v>
      </c>
      <c r="B970" s="1">
        <v>42013</v>
      </c>
      <c r="C970">
        <v>0</v>
      </c>
      <c r="D970">
        <v>0</v>
      </c>
    </row>
    <row r="971" spans="1:4" x14ac:dyDescent="0.3">
      <c r="A971" t="s">
        <v>162</v>
      </c>
      <c r="B971" s="1">
        <v>42020</v>
      </c>
      <c r="C971">
        <v>2</v>
      </c>
      <c r="D971">
        <v>0</v>
      </c>
    </row>
    <row r="972" spans="1:4" x14ac:dyDescent="0.3">
      <c r="A972" t="s">
        <v>162</v>
      </c>
      <c r="B972" s="1">
        <v>42027</v>
      </c>
      <c r="C972">
        <v>0</v>
      </c>
      <c r="D972">
        <v>0</v>
      </c>
    </row>
    <row r="973" spans="1:4" x14ac:dyDescent="0.3">
      <c r="A973" t="s">
        <v>162</v>
      </c>
      <c r="B973" s="1">
        <v>42034</v>
      </c>
      <c r="C973">
        <v>0</v>
      </c>
      <c r="D973">
        <v>0</v>
      </c>
    </row>
    <row r="974" spans="1:4" x14ac:dyDescent="0.3">
      <c r="A974" t="s">
        <v>162</v>
      </c>
      <c r="B974" s="1">
        <v>42041</v>
      </c>
      <c r="C974">
        <v>0</v>
      </c>
      <c r="D974">
        <v>0</v>
      </c>
    </row>
    <row r="975" spans="1:4" x14ac:dyDescent="0.3">
      <c r="A975" t="s">
        <v>162</v>
      </c>
      <c r="B975" s="1">
        <v>42048</v>
      </c>
      <c r="C975">
        <v>2</v>
      </c>
      <c r="D975">
        <v>0</v>
      </c>
    </row>
    <row r="976" spans="1:4" x14ac:dyDescent="0.3">
      <c r="A976" t="s">
        <v>162</v>
      </c>
      <c r="B976" s="1">
        <v>42055</v>
      </c>
      <c r="C976">
        <v>0</v>
      </c>
      <c r="D976">
        <v>0</v>
      </c>
    </row>
    <row r="977" spans="1:4" x14ac:dyDescent="0.3">
      <c r="A977" t="s">
        <v>162</v>
      </c>
      <c r="B977" s="1">
        <v>42062</v>
      </c>
      <c r="C977">
        <v>2</v>
      </c>
      <c r="D977">
        <v>0</v>
      </c>
    </row>
    <row r="978" spans="1:4" x14ac:dyDescent="0.3">
      <c r="A978" t="s">
        <v>162</v>
      </c>
      <c r="B978" s="1">
        <v>42069</v>
      </c>
      <c r="C978">
        <v>0</v>
      </c>
      <c r="D978">
        <v>0</v>
      </c>
    </row>
    <row r="979" spans="1:4" x14ac:dyDescent="0.3">
      <c r="A979" t="s">
        <v>162</v>
      </c>
      <c r="B979" s="1">
        <v>42076</v>
      </c>
      <c r="C979">
        <v>4</v>
      </c>
      <c r="D979">
        <v>0</v>
      </c>
    </row>
    <row r="980" spans="1:4" x14ac:dyDescent="0.3">
      <c r="A980" t="s">
        <v>162</v>
      </c>
      <c r="B980" s="1">
        <v>42083</v>
      </c>
      <c r="C980">
        <v>2</v>
      </c>
      <c r="D980">
        <v>0</v>
      </c>
    </row>
    <row r="981" spans="1:4" x14ac:dyDescent="0.3">
      <c r="A981" t="s">
        <v>162</v>
      </c>
      <c r="B981" s="1">
        <v>42090</v>
      </c>
      <c r="C981">
        <v>0</v>
      </c>
      <c r="D981">
        <v>0</v>
      </c>
    </row>
    <row r="982" spans="1:4" x14ac:dyDescent="0.3">
      <c r="A982" t="s">
        <v>162</v>
      </c>
      <c r="B982" s="1">
        <v>42097</v>
      </c>
      <c r="C982">
        <v>0</v>
      </c>
      <c r="D982">
        <v>0</v>
      </c>
    </row>
    <row r="983" spans="1:4" x14ac:dyDescent="0.3">
      <c r="A983" t="s">
        <v>162</v>
      </c>
      <c r="B983" s="1">
        <v>42104</v>
      </c>
      <c r="C983">
        <v>0</v>
      </c>
      <c r="D983">
        <v>0</v>
      </c>
    </row>
    <row r="984" spans="1:4" x14ac:dyDescent="0.3">
      <c r="A984" t="s">
        <v>162</v>
      </c>
      <c r="B984" s="1">
        <v>42111</v>
      </c>
      <c r="C984">
        <v>0</v>
      </c>
      <c r="D984">
        <v>0</v>
      </c>
    </row>
    <row r="985" spans="1:4" x14ac:dyDescent="0.3">
      <c r="A985" t="s">
        <v>162</v>
      </c>
      <c r="B985" s="1">
        <v>42125</v>
      </c>
      <c r="C985">
        <v>0</v>
      </c>
      <c r="D985">
        <v>0</v>
      </c>
    </row>
    <row r="986" spans="1:4" x14ac:dyDescent="0.3">
      <c r="A986" t="s">
        <v>162</v>
      </c>
      <c r="B986" s="1">
        <v>42132</v>
      </c>
      <c r="C986">
        <v>0</v>
      </c>
      <c r="D986">
        <v>0</v>
      </c>
    </row>
    <row r="987" spans="1:4" x14ac:dyDescent="0.3">
      <c r="A987" t="s">
        <v>162</v>
      </c>
      <c r="B987" s="1">
        <v>42139</v>
      </c>
      <c r="C987">
        <v>0</v>
      </c>
      <c r="D987">
        <v>0</v>
      </c>
    </row>
    <row r="988" spans="1:4" x14ac:dyDescent="0.3">
      <c r="A988" t="s">
        <v>163</v>
      </c>
      <c r="B988" s="1">
        <v>42006</v>
      </c>
      <c r="C988">
        <v>0</v>
      </c>
      <c r="D988">
        <v>0</v>
      </c>
    </row>
    <row r="989" spans="1:4" x14ac:dyDescent="0.3">
      <c r="A989" t="s">
        <v>163</v>
      </c>
      <c r="B989" s="1">
        <v>42013</v>
      </c>
      <c r="C989">
        <v>11</v>
      </c>
      <c r="D989">
        <v>0</v>
      </c>
    </row>
    <row r="990" spans="1:4" x14ac:dyDescent="0.3">
      <c r="A990" t="s">
        <v>163</v>
      </c>
      <c r="B990" s="1">
        <v>42020</v>
      </c>
      <c r="C990">
        <v>3</v>
      </c>
      <c r="D990">
        <v>25</v>
      </c>
    </row>
    <row r="991" spans="1:4" x14ac:dyDescent="0.3">
      <c r="A991" t="s">
        <v>163</v>
      </c>
      <c r="B991" s="1">
        <v>42027</v>
      </c>
      <c r="C991">
        <v>13</v>
      </c>
      <c r="D991">
        <v>0</v>
      </c>
    </row>
    <row r="992" spans="1:4" x14ac:dyDescent="0.3">
      <c r="A992" t="s">
        <v>163</v>
      </c>
      <c r="B992" s="1">
        <v>42034</v>
      </c>
      <c r="C992">
        <v>5</v>
      </c>
      <c r="D992">
        <v>0</v>
      </c>
    </row>
    <row r="993" spans="1:4" x14ac:dyDescent="0.3">
      <c r="A993" t="s">
        <v>163</v>
      </c>
      <c r="B993" s="1">
        <v>42041</v>
      </c>
      <c r="C993">
        <v>81</v>
      </c>
      <c r="D993">
        <v>0</v>
      </c>
    </row>
    <row r="994" spans="1:4" x14ac:dyDescent="0.3">
      <c r="A994" t="s">
        <v>163</v>
      </c>
      <c r="B994" s="1">
        <v>42048</v>
      </c>
      <c r="C994">
        <v>100</v>
      </c>
      <c r="D994">
        <v>0</v>
      </c>
    </row>
    <row r="995" spans="1:4" x14ac:dyDescent="0.3">
      <c r="A995" t="s">
        <v>163</v>
      </c>
      <c r="B995" s="1">
        <v>42055</v>
      </c>
      <c r="C995">
        <v>17</v>
      </c>
      <c r="D995">
        <v>0</v>
      </c>
    </row>
    <row r="996" spans="1:4" x14ac:dyDescent="0.3">
      <c r="A996" t="s">
        <v>163</v>
      </c>
      <c r="B996" s="1">
        <v>42062</v>
      </c>
      <c r="C996">
        <v>230</v>
      </c>
      <c r="D996">
        <v>0</v>
      </c>
    </row>
    <row r="997" spans="1:4" x14ac:dyDescent="0.3">
      <c r="A997" t="s">
        <v>163</v>
      </c>
      <c r="B997" s="1">
        <v>42069</v>
      </c>
      <c r="C997">
        <v>16</v>
      </c>
      <c r="D997">
        <v>0</v>
      </c>
    </row>
    <row r="998" spans="1:4" x14ac:dyDescent="0.3">
      <c r="A998" t="s">
        <v>163</v>
      </c>
      <c r="B998" s="1">
        <v>42076</v>
      </c>
      <c r="C998">
        <v>71</v>
      </c>
      <c r="D998">
        <v>0</v>
      </c>
    </row>
    <row r="999" spans="1:4" x14ac:dyDescent="0.3">
      <c r="A999" t="s">
        <v>163</v>
      </c>
      <c r="B999" s="1">
        <v>42083</v>
      </c>
      <c r="C999">
        <v>97</v>
      </c>
      <c r="D999">
        <v>0</v>
      </c>
    </row>
    <row r="1000" spans="1:4" x14ac:dyDescent="0.3">
      <c r="A1000" t="s">
        <v>163</v>
      </c>
      <c r="B1000" s="1">
        <v>42090</v>
      </c>
      <c r="C1000">
        <v>3</v>
      </c>
      <c r="D1000">
        <v>0</v>
      </c>
    </row>
    <row r="1001" spans="1:4" x14ac:dyDescent="0.3">
      <c r="A1001" t="s">
        <v>163</v>
      </c>
      <c r="B1001" s="1">
        <v>42097</v>
      </c>
      <c r="C1001">
        <v>31</v>
      </c>
      <c r="D1001">
        <v>0</v>
      </c>
    </row>
    <row r="1002" spans="1:4" x14ac:dyDescent="0.3">
      <c r="A1002" t="s">
        <v>163</v>
      </c>
      <c r="B1002" s="1">
        <v>42104</v>
      </c>
      <c r="C1002">
        <v>26</v>
      </c>
      <c r="D1002">
        <v>0</v>
      </c>
    </row>
    <row r="1003" spans="1:4" x14ac:dyDescent="0.3">
      <c r="A1003" t="s">
        <v>163</v>
      </c>
      <c r="B1003" s="1">
        <v>42118</v>
      </c>
      <c r="C1003">
        <v>1</v>
      </c>
      <c r="D1003">
        <v>0</v>
      </c>
    </row>
    <row r="1004" spans="1:4" x14ac:dyDescent="0.3">
      <c r="A1004" t="s">
        <v>163</v>
      </c>
      <c r="B1004" s="1">
        <v>42132</v>
      </c>
      <c r="C1004">
        <v>20</v>
      </c>
      <c r="D1004">
        <v>0</v>
      </c>
    </row>
    <row r="1005" spans="1:4" x14ac:dyDescent="0.3">
      <c r="A1005" t="s">
        <v>163</v>
      </c>
      <c r="B1005" s="1">
        <v>42139</v>
      </c>
      <c r="C1005">
        <v>195</v>
      </c>
      <c r="D1005">
        <v>0</v>
      </c>
    </row>
    <row r="1006" spans="1:4" x14ac:dyDescent="0.3">
      <c r="A1006" t="s">
        <v>163</v>
      </c>
      <c r="B1006" s="1">
        <v>42146</v>
      </c>
      <c r="C1006">
        <v>112</v>
      </c>
      <c r="D1006">
        <v>0</v>
      </c>
    </row>
    <row r="1007" spans="1:4" x14ac:dyDescent="0.3">
      <c r="A1007" t="s">
        <v>163</v>
      </c>
      <c r="B1007" s="1">
        <v>42160</v>
      </c>
      <c r="C1007">
        <v>17</v>
      </c>
      <c r="D1007">
        <v>0</v>
      </c>
    </row>
    <row r="1008" spans="1:4" x14ac:dyDescent="0.3">
      <c r="A1008" t="s">
        <v>163</v>
      </c>
      <c r="B1008" s="1">
        <v>42167</v>
      </c>
      <c r="C1008">
        <v>12</v>
      </c>
      <c r="D1008">
        <v>0</v>
      </c>
    </row>
    <row r="1009" spans="1:4" x14ac:dyDescent="0.3">
      <c r="A1009" t="s">
        <v>163</v>
      </c>
      <c r="B1009" s="1">
        <v>42174</v>
      </c>
      <c r="C1009">
        <v>3</v>
      </c>
      <c r="D1009">
        <v>0</v>
      </c>
    </row>
    <row r="1010" spans="1:4" x14ac:dyDescent="0.3">
      <c r="A1010" t="s">
        <v>163</v>
      </c>
      <c r="B1010" s="1">
        <v>42181</v>
      </c>
      <c r="C1010">
        <v>6</v>
      </c>
      <c r="D1010">
        <v>0</v>
      </c>
    </row>
    <row r="1011" spans="1:4" x14ac:dyDescent="0.3">
      <c r="A1011" t="s">
        <v>164</v>
      </c>
      <c r="B1011" s="1">
        <v>42006</v>
      </c>
      <c r="C1011">
        <v>2</v>
      </c>
      <c r="D1011">
        <v>0</v>
      </c>
    </row>
    <row r="1012" spans="1:4" x14ac:dyDescent="0.3">
      <c r="A1012" t="s">
        <v>164</v>
      </c>
      <c r="B1012" s="1">
        <v>42013</v>
      </c>
      <c r="C1012">
        <v>3</v>
      </c>
      <c r="D1012">
        <v>0</v>
      </c>
    </row>
    <row r="1013" spans="1:4" x14ac:dyDescent="0.3">
      <c r="A1013" t="s">
        <v>164</v>
      </c>
      <c r="B1013" s="1">
        <v>42020</v>
      </c>
      <c r="C1013">
        <v>4</v>
      </c>
      <c r="D1013">
        <v>0</v>
      </c>
    </row>
    <row r="1014" spans="1:4" x14ac:dyDescent="0.3">
      <c r="A1014" t="s">
        <v>164</v>
      </c>
      <c r="B1014" s="1">
        <v>42027</v>
      </c>
      <c r="C1014">
        <v>1</v>
      </c>
      <c r="D1014">
        <v>0</v>
      </c>
    </row>
    <row r="1015" spans="1:4" x14ac:dyDescent="0.3">
      <c r="A1015" t="s">
        <v>164</v>
      </c>
      <c r="B1015" s="1">
        <v>42034</v>
      </c>
      <c r="C1015">
        <v>1</v>
      </c>
      <c r="D1015">
        <v>0</v>
      </c>
    </row>
    <row r="1016" spans="1:4" x14ac:dyDescent="0.3">
      <c r="A1016" t="s">
        <v>164</v>
      </c>
      <c r="B1016" s="1">
        <v>42041</v>
      </c>
      <c r="C1016">
        <v>1</v>
      </c>
      <c r="D1016">
        <v>0</v>
      </c>
    </row>
    <row r="1017" spans="1:4" x14ac:dyDescent="0.3">
      <c r="A1017" t="s">
        <v>164</v>
      </c>
      <c r="B1017" s="1">
        <v>42048</v>
      </c>
      <c r="C1017">
        <v>6</v>
      </c>
      <c r="D1017">
        <v>0</v>
      </c>
    </row>
    <row r="1018" spans="1:4" x14ac:dyDescent="0.3">
      <c r="A1018" t="s">
        <v>164</v>
      </c>
      <c r="B1018" s="1">
        <v>42055</v>
      </c>
      <c r="C1018">
        <v>2</v>
      </c>
      <c r="D1018">
        <v>0</v>
      </c>
    </row>
    <row r="1019" spans="1:4" x14ac:dyDescent="0.3">
      <c r="A1019" t="s">
        <v>164</v>
      </c>
      <c r="B1019" s="1">
        <v>42076</v>
      </c>
      <c r="C1019">
        <v>2</v>
      </c>
      <c r="D1019">
        <v>0</v>
      </c>
    </row>
    <row r="1020" spans="1:4" x14ac:dyDescent="0.3">
      <c r="A1020" t="s">
        <v>164</v>
      </c>
      <c r="B1020" s="1">
        <v>42083</v>
      </c>
      <c r="C1020">
        <v>0</v>
      </c>
      <c r="D1020">
        <v>0</v>
      </c>
    </row>
    <row r="1021" spans="1:4" x14ac:dyDescent="0.3">
      <c r="A1021" t="s">
        <v>164</v>
      </c>
      <c r="B1021" s="1">
        <v>42090</v>
      </c>
      <c r="C1021">
        <v>0</v>
      </c>
      <c r="D1021">
        <v>0</v>
      </c>
    </row>
    <row r="1022" spans="1:4" x14ac:dyDescent="0.3">
      <c r="A1022" t="s">
        <v>164</v>
      </c>
      <c r="B1022" s="1">
        <v>42111</v>
      </c>
      <c r="C1022">
        <v>0</v>
      </c>
      <c r="D1022">
        <v>0</v>
      </c>
    </row>
    <row r="1023" spans="1:4" x14ac:dyDescent="0.3">
      <c r="A1023" t="s">
        <v>164</v>
      </c>
      <c r="B1023" s="1">
        <v>42125</v>
      </c>
      <c r="C1023">
        <v>0</v>
      </c>
      <c r="D1023">
        <v>0</v>
      </c>
    </row>
    <row r="1024" spans="1:4" x14ac:dyDescent="0.3">
      <c r="A1024" t="s">
        <v>164</v>
      </c>
      <c r="B1024" s="1">
        <v>42160</v>
      </c>
      <c r="C1024">
        <v>0</v>
      </c>
      <c r="D1024">
        <v>0</v>
      </c>
    </row>
    <row r="1025" spans="1:4" x14ac:dyDescent="0.3">
      <c r="A1025" t="s">
        <v>165</v>
      </c>
      <c r="B1025" s="1">
        <v>42006</v>
      </c>
      <c r="C1025">
        <v>24</v>
      </c>
      <c r="D1025">
        <v>0</v>
      </c>
    </row>
    <row r="1026" spans="1:4" x14ac:dyDescent="0.3">
      <c r="A1026" t="s">
        <v>165</v>
      </c>
      <c r="B1026" s="1">
        <v>42013</v>
      </c>
      <c r="C1026">
        <v>0</v>
      </c>
      <c r="D1026">
        <v>0</v>
      </c>
    </row>
    <row r="1027" spans="1:4" x14ac:dyDescent="0.3">
      <c r="A1027" t="s">
        <v>165</v>
      </c>
      <c r="B1027" s="1">
        <v>42020</v>
      </c>
      <c r="C1027">
        <v>40</v>
      </c>
      <c r="D1027">
        <v>0</v>
      </c>
    </row>
    <row r="1028" spans="1:4" x14ac:dyDescent="0.3">
      <c r="A1028" t="s">
        <v>165</v>
      </c>
      <c r="B1028" s="1">
        <v>42027</v>
      </c>
      <c r="C1028">
        <v>40</v>
      </c>
      <c r="D1028">
        <v>0</v>
      </c>
    </row>
    <row r="1029" spans="1:4" x14ac:dyDescent="0.3">
      <c r="A1029" t="s">
        <v>165</v>
      </c>
      <c r="B1029" s="1">
        <v>42034</v>
      </c>
      <c r="C1029">
        <v>40</v>
      </c>
      <c r="D1029">
        <v>0</v>
      </c>
    </row>
    <row r="1030" spans="1:4" x14ac:dyDescent="0.3">
      <c r="A1030" t="s">
        <v>165</v>
      </c>
      <c r="B1030" s="1">
        <v>42041</v>
      </c>
      <c r="C1030">
        <v>43</v>
      </c>
      <c r="D1030">
        <v>0</v>
      </c>
    </row>
    <row r="1031" spans="1:4" x14ac:dyDescent="0.3">
      <c r="A1031" t="s">
        <v>165</v>
      </c>
      <c r="B1031" s="1">
        <v>42048</v>
      </c>
      <c r="C1031">
        <v>41</v>
      </c>
      <c r="D1031">
        <v>0</v>
      </c>
    </row>
    <row r="1032" spans="1:4" x14ac:dyDescent="0.3">
      <c r="A1032" t="s">
        <v>165</v>
      </c>
      <c r="B1032" s="1">
        <v>42055</v>
      </c>
      <c r="C1032">
        <v>41</v>
      </c>
      <c r="D1032">
        <v>0</v>
      </c>
    </row>
    <row r="1033" spans="1:4" x14ac:dyDescent="0.3">
      <c r="A1033" t="s">
        <v>165</v>
      </c>
      <c r="B1033" s="1">
        <v>42062</v>
      </c>
      <c r="C1033">
        <v>44</v>
      </c>
      <c r="D1033">
        <v>0</v>
      </c>
    </row>
    <row r="1034" spans="1:4" x14ac:dyDescent="0.3">
      <c r="A1034" t="s">
        <v>165</v>
      </c>
      <c r="B1034" s="1">
        <v>42069</v>
      </c>
      <c r="C1034">
        <v>40</v>
      </c>
      <c r="D1034">
        <v>0</v>
      </c>
    </row>
    <row r="1035" spans="1:4" x14ac:dyDescent="0.3">
      <c r="A1035" t="s">
        <v>165</v>
      </c>
      <c r="B1035" s="1">
        <v>42076</v>
      </c>
      <c r="C1035">
        <v>40</v>
      </c>
      <c r="D1035">
        <v>0</v>
      </c>
    </row>
    <row r="1036" spans="1:4" x14ac:dyDescent="0.3">
      <c r="A1036" t="s">
        <v>165</v>
      </c>
      <c r="B1036" s="1">
        <v>42083</v>
      </c>
      <c r="C1036">
        <v>24</v>
      </c>
      <c r="D1036">
        <v>0</v>
      </c>
    </row>
    <row r="1037" spans="1:4" x14ac:dyDescent="0.3">
      <c r="A1037" t="s">
        <v>165</v>
      </c>
      <c r="B1037" s="1">
        <v>42090</v>
      </c>
      <c r="C1037">
        <v>44</v>
      </c>
      <c r="D1037">
        <v>0</v>
      </c>
    </row>
    <row r="1038" spans="1:4" x14ac:dyDescent="0.3">
      <c r="A1038" t="s">
        <v>165</v>
      </c>
      <c r="B1038" s="1">
        <v>42097</v>
      </c>
      <c r="C1038">
        <v>40</v>
      </c>
      <c r="D1038">
        <v>0</v>
      </c>
    </row>
    <row r="1039" spans="1:4" x14ac:dyDescent="0.3">
      <c r="A1039" t="s">
        <v>165</v>
      </c>
      <c r="B1039" s="1">
        <v>42104</v>
      </c>
      <c r="C1039">
        <v>40</v>
      </c>
      <c r="D1039">
        <v>0</v>
      </c>
    </row>
    <row r="1040" spans="1:4" x14ac:dyDescent="0.3">
      <c r="A1040" t="s">
        <v>165</v>
      </c>
      <c r="B1040" s="1">
        <v>42111</v>
      </c>
      <c r="C1040">
        <v>40</v>
      </c>
      <c r="D1040">
        <v>0</v>
      </c>
    </row>
    <row r="1041" spans="1:4" x14ac:dyDescent="0.3">
      <c r="A1041" t="s">
        <v>165</v>
      </c>
      <c r="B1041" s="1">
        <v>42118</v>
      </c>
      <c r="C1041">
        <v>40</v>
      </c>
      <c r="D1041">
        <v>0</v>
      </c>
    </row>
    <row r="1042" spans="1:4" x14ac:dyDescent="0.3">
      <c r="A1042" t="s">
        <v>165</v>
      </c>
      <c r="B1042" s="1">
        <v>42125</v>
      </c>
      <c r="C1042">
        <v>46</v>
      </c>
      <c r="D1042">
        <v>0</v>
      </c>
    </row>
    <row r="1043" spans="1:4" x14ac:dyDescent="0.3">
      <c r="A1043" t="s">
        <v>165</v>
      </c>
      <c r="B1043" s="1">
        <v>42132</v>
      </c>
      <c r="C1043">
        <v>24</v>
      </c>
      <c r="D1043">
        <v>0</v>
      </c>
    </row>
    <row r="1044" spans="1:4" x14ac:dyDescent="0.3">
      <c r="A1044" t="s">
        <v>165</v>
      </c>
      <c r="B1044" s="1">
        <v>42139</v>
      </c>
      <c r="C1044">
        <v>42</v>
      </c>
      <c r="D1044">
        <v>0</v>
      </c>
    </row>
    <row r="1045" spans="1:4" x14ac:dyDescent="0.3">
      <c r="A1045" t="s">
        <v>165</v>
      </c>
      <c r="B1045" s="1">
        <v>42146</v>
      </c>
      <c r="C1045">
        <v>40</v>
      </c>
      <c r="D1045">
        <v>0</v>
      </c>
    </row>
    <row r="1046" spans="1:4" x14ac:dyDescent="0.3">
      <c r="A1046" t="s">
        <v>165</v>
      </c>
      <c r="B1046" s="1">
        <v>42153</v>
      </c>
      <c r="C1046">
        <v>40</v>
      </c>
      <c r="D1046">
        <v>0</v>
      </c>
    </row>
    <row r="1047" spans="1:4" x14ac:dyDescent="0.3">
      <c r="A1047" t="s">
        <v>165</v>
      </c>
      <c r="B1047" s="1">
        <v>42160</v>
      </c>
      <c r="C1047">
        <v>32</v>
      </c>
      <c r="D1047">
        <v>0</v>
      </c>
    </row>
    <row r="1048" spans="1:4" x14ac:dyDescent="0.3">
      <c r="A1048" t="s">
        <v>165</v>
      </c>
      <c r="B1048" s="1">
        <v>42167</v>
      </c>
      <c r="C1048">
        <v>40</v>
      </c>
      <c r="D1048">
        <v>0</v>
      </c>
    </row>
    <row r="1049" spans="1:4" x14ac:dyDescent="0.3">
      <c r="A1049" t="s">
        <v>165</v>
      </c>
      <c r="B1049" s="1">
        <v>42174</v>
      </c>
      <c r="C1049">
        <v>40</v>
      </c>
      <c r="D1049">
        <v>0</v>
      </c>
    </row>
    <row r="1050" spans="1:4" x14ac:dyDescent="0.3">
      <c r="A1050" t="s">
        <v>165</v>
      </c>
      <c r="B1050" s="1">
        <v>42181</v>
      </c>
      <c r="C1050">
        <v>40</v>
      </c>
      <c r="D1050">
        <v>0</v>
      </c>
    </row>
    <row r="1051" spans="1:4" x14ac:dyDescent="0.3">
      <c r="A1051" t="s">
        <v>166</v>
      </c>
      <c r="B1051" s="1">
        <v>42006</v>
      </c>
      <c r="C1051">
        <v>0</v>
      </c>
      <c r="D1051">
        <v>0</v>
      </c>
    </row>
    <row r="1052" spans="1:4" x14ac:dyDescent="0.3">
      <c r="A1052" t="s">
        <v>166</v>
      </c>
      <c r="B1052" s="1">
        <v>42013</v>
      </c>
      <c r="C1052">
        <v>0</v>
      </c>
      <c r="D1052">
        <v>0</v>
      </c>
    </row>
    <row r="1053" spans="1:4" x14ac:dyDescent="0.3">
      <c r="A1053" t="s">
        <v>166</v>
      </c>
      <c r="B1053" s="1">
        <v>42020</v>
      </c>
      <c r="C1053">
        <v>0</v>
      </c>
      <c r="D1053">
        <v>0</v>
      </c>
    </row>
    <row r="1054" spans="1:4" x14ac:dyDescent="0.3">
      <c r="A1054" t="s">
        <v>167</v>
      </c>
      <c r="B1054" s="1">
        <v>42006</v>
      </c>
      <c r="C1054">
        <v>8</v>
      </c>
      <c r="D1054">
        <v>0</v>
      </c>
    </row>
    <row r="1055" spans="1:4" x14ac:dyDescent="0.3">
      <c r="A1055" t="s">
        <v>167</v>
      </c>
      <c r="B1055" s="1">
        <v>42013</v>
      </c>
      <c r="C1055">
        <v>41</v>
      </c>
      <c r="D1055">
        <v>0</v>
      </c>
    </row>
    <row r="1056" spans="1:4" x14ac:dyDescent="0.3">
      <c r="A1056" t="s">
        <v>167</v>
      </c>
      <c r="B1056" s="1">
        <v>42020</v>
      </c>
      <c r="C1056">
        <v>211</v>
      </c>
      <c r="D1056">
        <v>0</v>
      </c>
    </row>
    <row r="1057" spans="1:4" x14ac:dyDescent="0.3">
      <c r="A1057" t="s">
        <v>167</v>
      </c>
      <c r="B1057" s="1">
        <v>42027</v>
      </c>
      <c r="C1057">
        <v>40</v>
      </c>
      <c r="D1057">
        <v>0</v>
      </c>
    </row>
    <row r="1058" spans="1:4" x14ac:dyDescent="0.3">
      <c r="A1058" t="s">
        <v>167</v>
      </c>
      <c r="B1058" s="1">
        <v>42034</v>
      </c>
      <c r="C1058">
        <v>40</v>
      </c>
      <c r="D1058">
        <v>0</v>
      </c>
    </row>
    <row r="1059" spans="1:4" x14ac:dyDescent="0.3">
      <c r="A1059" t="s">
        <v>167</v>
      </c>
      <c r="B1059" s="1">
        <v>42041</v>
      </c>
      <c r="C1059">
        <v>40</v>
      </c>
      <c r="D1059">
        <v>0</v>
      </c>
    </row>
    <row r="1060" spans="1:4" x14ac:dyDescent="0.3">
      <c r="A1060" t="s">
        <v>167</v>
      </c>
      <c r="B1060" s="1">
        <v>42048</v>
      </c>
      <c r="C1060">
        <v>299</v>
      </c>
      <c r="D1060">
        <v>0</v>
      </c>
    </row>
    <row r="1061" spans="1:4" x14ac:dyDescent="0.3">
      <c r="A1061" t="s">
        <v>167</v>
      </c>
      <c r="B1061" s="1">
        <v>42055</v>
      </c>
      <c r="C1061">
        <v>175</v>
      </c>
      <c r="D1061">
        <v>0</v>
      </c>
    </row>
    <row r="1062" spans="1:4" x14ac:dyDescent="0.3">
      <c r="A1062" t="s">
        <v>167</v>
      </c>
      <c r="B1062" s="1">
        <v>42062</v>
      </c>
      <c r="C1062">
        <v>32</v>
      </c>
      <c r="D1062">
        <v>0</v>
      </c>
    </row>
    <row r="1063" spans="1:4" x14ac:dyDescent="0.3">
      <c r="A1063" t="s">
        <v>167</v>
      </c>
      <c r="B1063" s="1">
        <v>42069</v>
      </c>
      <c r="C1063">
        <v>301</v>
      </c>
      <c r="D1063">
        <v>0</v>
      </c>
    </row>
    <row r="1064" spans="1:4" x14ac:dyDescent="0.3">
      <c r="A1064" t="s">
        <v>167</v>
      </c>
      <c r="B1064" s="1">
        <v>42076</v>
      </c>
      <c r="C1064">
        <v>301</v>
      </c>
      <c r="D1064">
        <v>0</v>
      </c>
    </row>
    <row r="1065" spans="1:4" x14ac:dyDescent="0.3">
      <c r="A1065" t="s">
        <v>167</v>
      </c>
      <c r="B1065" s="1">
        <v>42083</v>
      </c>
      <c r="C1065">
        <v>40</v>
      </c>
      <c r="D1065">
        <v>0</v>
      </c>
    </row>
    <row r="1066" spans="1:4" x14ac:dyDescent="0.3">
      <c r="A1066" t="s">
        <v>167</v>
      </c>
      <c r="B1066" s="1">
        <v>42090</v>
      </c>
      <c r="C1066">
        <v>36</v>
      </c>
      <c r="D1066">
        <v>0</v>
      </c>
    </row>
    <row r="1067" spans="1:4" x14ac:dyDescent="0.3">
      <c r="A1067" t="s">
        <v>167</v>
      </c>
      <c r="B1067" s="1">
        <v>42097</v>
      </c>
      <c r="C1067">
        <v>35</v>
      </c>
      <c r="D1067">
        <v>0</v>
      </c>
    </row>
    <row r="1068" spans="1:4" x14ac:dyDescent="0.3">
      <c r="A1068" t="s">
        <v>167</v>
      </c>
      <c r="B1068" s="1">
        <v>42104</v>
      </c>
      <c r="C1068">
        <v>355</v>
      </c>
      <c r="D1068">
        <v>0</v>
      </c>
    </row>
    <row r="1069" spans="1:4" x14ac:dyDescent="0.3">
      <c r="A1069" t="s">
        <v>167</v>
      </c>
      <c r="B1069" s="1">
        <v>42111</v>
      </c>
      <c r="C1069">
        <v>40</v>
      </c>
      <c r="D1069">
        <v>0</v>
      </c>
    </row>
    <row r="1070" spans="1:4" x14ac:dyDescent="0.3">
      <c r="A1070" t="s">
        <v>167</v>
      </c>
      <c r="B1070" s="1">
        <v>42118</v>
      </c>
      <c r="C1070">
        <v>275</v>
      </c>
      <c r="D1070">
        <v>0</v>
      </c>
    </row>
    <row r="1071" spans="1:4" x14ac:dyDescent="0.3">
      <c r="A1071" t="s">
        <v>167</v>
      </c>
      <c r="B1071" s="1">
        <v>42125</v>
      </c>
      <c r="C1071">
        <v>40</v>
      </c>
      <c r="D1071">
        <v>0</v>
      </c>
    </row>
    <row r="1072" spans="1:4" x14ac:dyDescent="0.3">
      <c r="A1072" t="s">
        <v>167</v>
      </c>
      <c r="B1072" s="1">
        <v>42132</v>
      </c>
      <c r="C1072">
        <v>247</v>
      </c>
      <c r="D1072">
        <v>0</v>
      </c>
    </row>
    <row r="1073" spans="1:4" x14ac:dyDescent="0.3">
      <c r="A1073" t="s">
        <v>167</v>
      </c>
      <c r="B1073" s="1">
        <v>42139</v>
      </c>
      <c r="C1073">
        <v>40</v>
      </c>
      <c r="D1073">
        <v>0</v>
      </c>
    </row>
    <row r="1074" spans="1:4" x14ac:dyDescent="0.3">
      <c r="A1074" t="s">
        <v>167</v>
      </c>
      <c r="B1074" s="1">
        <v>42146</v>
      </c>
      <c r="C1074">
        <v>31</v>
      </c>
      <c r="D1074">
        <v>0</v>
      </c>
    </row>
    <row r="1075" spans="1:4" x14ac:dyDescent="0.3">
      <c r="A1075" t="s">
        <v>167</v>
      </c>
      <c r="B1075" s="1">
        <v>42153</v>
      </c>
      <c r="C1075">
        <v>265</v>
      </c>
      <c r="D1075">
        <v>0</v>
      </c>
    </row>
    <row r="1076" spans="1:4" x14ac:dyDescent="0.3">
      <c r="A1076" t="s">
        <v>167</v>
      </c>
      <c r="B1076" s="1">
        <v>42160</v>
      </c>
      <c r="C1076">
        <v>123</v>
      </c>
      <c r="D1076">
        <v>0</v>
      </c>
    </row>
    <row r="1077" spans="1:4" x14ac:dyDescent="0.3">
      <c r="A1077" t="s">
        <v>167</v>
      </c>
      <c r="B1077" s="1">
        <v>42167</v>
      </c>
      <c r="C1077">
        <v>337</v>
      </c>
      <c r="D1077">
        <v>0</v>
      </c>
    </row>
    <row r="1078" spans="1:4" x14ac:dyDescent="0.3">
      <c r="A1078" t="s">
        <v>167</v>
      </c>
      <c r="B1078" s="1">
        <v>42174</v>
      </c>
      <c r="C1078">
        <v>185</v>
      </c>
      <c r="D1078">
        <v>0</v>
      </c>
    </row>
    <row r="1079" spans="1:4" x14ac:dyDescent="0.3">
      <c r="A1079" t="s">
        <v>167</v>
      </c>
      <c r="B1079" s="1">
        <v>42181</v>
      </c>
      <c r="C1079">
        <v>40</v>
      </c>
      <c r="D1079">
        <v>0</v>
      </c>
    </row>
    <row r="1080" spans="1:4" x14ac:dyDescent="0.3">
      <c r="A1080" t="s">
        <v>168</v>
      </c>
      <c r="B1080" s="1">
        <v>42006</v>
      </c>
      <c r="C1080">
        <v>24</v>
      </c>
      <c r="D1080">
        <v>0</v>
      </c>
    </row>
    <row r="1081" spans="1:4" x14ac:dyDescent="0.3">
      <c r="A1081" t="s">
        <v>168</v>
      </c>
      <c r="B1081" s="1">
        <v>42013</v>
      </c>
      <c r="C1081">
        <v>18</v>
      </c>
      <c r="D1081">
        <v>0</v>
      </c>
    </row>
    <row r="1082" spans="1:4" x14ac:dyDescent="0.3">
      <c r="A1082" t="s">
        <v>168</v>
      </c>
      <c r="B1082" s="1">
        <v>42014</v>
      </c>
      <c r="C1082">
        <v>40</v>
      </c>
      <c r="D1082">
        <v>0</v>
      </c>
    </row>
    <row r="1083" spans="1:4" x14ac:dyDescent="0.3">
      <c r="A1083" t="s">
        <v>168</v>
      </c>
      <c r="B1083" s="1">
        <v>42048</v>
      </c>
      <c r="C1083">
        <v>0</v>
      </c>
      <c r="D1083">
        <v>0</v>
      </c>
    </row>
    <row r="1084" spans="1:4" x14ac:dyDescent="0.3">
      <c r="A1084" t="s">
        <v>169</v>
      </c>
      <c r="B1084" s="1">
        <v>42006</v>
      </c>
      <c r="C1084">
        <v>0</v>
      </c>
      <c r="D1084">
        <v>0</v>
      </c>
    </row>
    <row r="1085" spans="1:4" x14ac:dyDescent="0.3">
      <c r="A1085" t="s">
        <v>169</v>
      </c>
      <c r="B1085" s="1">
        <v>42013</v>
      </c>
      <c r="C1085">
        <v>0</v>
      </c>
      <c r="D1085">
        <v>0</v>
      </c>
    </row>
    <row r="1086" spans="1:4" x14ac:dyDescent="0.3">
      <c r="A1086" t="s">
        <v>169</v>
      </c>
      <c r="B1086" s="1">
        <v>42020</v>
      </c>
      <c r="C1086">
        <v>0</v>
      </c>
      <c r="D1086">
        <v>0</v>
      </c>
    </row>
    <row r="1087" spans="1:4" x14ac:dyDescent="0.3">
      <c r="A1087" t="s">
        <v>169</v>
      </c>
      <c r="B1087" s="1">
        <v>42027</v>
      </c>
      <c r="C1087">
        <v>0</v>
      </c>
      <c r="D1087">
        <v>0</v>
      </c>
    </row>
    <row r="1088" spans="1:4" x14ac:dyDescent="0.3">
      <c r="A1088" t="s">
        <v>169</v>
      </c>
      <c r="B1088" s="1">
        <v>42034</v>
      </c>
      <c r="C1088">
        <v>0</v>
      </c>
      <c r="D1088">
        <v>0</v>
      </c>
    </row>
    <row r="1089" spans="1:4" x14ac:dyDescent="0.3">
      <c r="A1089" t="s">
        <v>169</v>
      </c>
      <c r="B1089" s="1">
        <v>42041</v>
      </c>
      <c r="C1089">
        <v>0</v>
      </c>
      <c r="D1089">
        <v>0</v>
      </c>
    </row>
    <row r="1090" spans="1:4" x14ac:dyDescent="0.3">
      <c r="A1090" t="s">
        <v>169</v>
      </c>
      <c r="B1090" s="1">
        <v>42048</v>
      </c>
      <c r="C1090">
        <v>0</v>
      </c>
      <c r="D1090">
        <v>0</v>
      </c>
    </row>
    <row r="1091" spans="1:4" x14ac:dyDescent="0.3">
      <c r="A1091" t="s">
        <v>169</v>
      </c>
      <c r="B1091" s="1">
        <v>42055</v>
      </c>
      <c r="C1091">
        <v>0</v>
      </c>
      <c r="D1091">
        <v>0</v>
      </c>
    </row>
    <row r="1092" spans="1:4" x14ac:dyDescent="0.3">
      <c r="A1092" t="s">
        <v>169</v>
      </c>
      <c r="B1092" s="1">
        <v>42062</v>
      </c>
      <c r="C1092">
        <v>0</v>
      </c>
      <c r="D1092">
        <v>0</v>
      </c>
    </row>
    <row r="1093" spans="1:4" x14ac:dyDescent="0.3">
      <c r="A1093" t="s">
        <v>169</v>
      </c>
      <c r="B1093" s="1">
        <v>42076</v>
      </c>
      <c r="C1093">
        <v>0</v>
      </c>
      <c r="D1093">
        <v>0</v>
      </c>
    </row>
    <row r="1094" spans="1:4" x14ac:dyDescent="0.3">
      <c r="A1094" t="s">
        <v>169</v>
      </c>
      <c r="B1094" s="1">
        <v>42083</v>
      </c>
      <c r="C1094">
        <v>0</v>
      </c>
      <c r="D1094">
        <v>0</v>
      </c>
    </row>
    <row r="1095" spans="1:4" x14ac:dyDescent="0.3">
      <c r="A1095" t="s">
        <v>169</v>
      </c>
      <c r="B1095" s="1">
        <v>42097</v>
      </c>
      <c r="C1095">
        <v>0</v>
      </c>
      <c r="D1095">
        <v>0</v>
      </c>
    </row>
    <row r="1096" spans="1:4" x14ac:dyDescent="0.3">
      <c r="A1096" t="s">
        <v>169</v>
      </c>
      <c r="B1096" s="1">
        <v>42104</v>
      </c>
      <c r="C1096">
        <v>0</v>
      </c>
      <c r="D1096">
        <v>0</v>
      </c>
    </row>
    <row r="1097" spans="1:4" x14ac:dyDescent="0.3">
      <c r="A1097" t="s">
        <v>169</v>
      </c>
      <c r="B1097" s="1">
        <v>42118</v>
      </c>
      <c r="C1097">
        <v>0</v>
      </c>
      <c r="D1097">
        <v>0</v>
      </c>
    </row>
    <row r="1098" spans="1:4" x14ac:dyDescent="0.3">
      <c r="A1098" t="s">
        <v>169</v>
      </c>
      <c r="B1098" s="1">
        <v>42125</v>
      </c>
      <c r="C1098">
        <v>2</v>
      </c>
      <c r="D1098">
        <v>0</v>
      </c>
    </row>
    <row r="1099" spans="1:4" x14ac:dyDescent="0.3">
      <c r="A1099" t="s">
        <v>169</v>
      </c>
      <c r="B1099" s="1">
        <v>42139</v>
      </c>
      <c r="C1099">
        <v>0</v>
      </c>
      <c r="D1099">
        <v>0</v>
      </c>
    </row>
    <row r="1100" spans="1:4" x14ac:dyDescent="0.3">
      <c r="A1100" t="s">
        <v>169</v>
      </c>
      <c r="B1100" s="1">
        <v>42146</v>
      </c>
      <c r="C1100">
        <v>0</v>
      </c>
      <c r="D1100">
        <v>0</v>
      </c>
    </row>
    <row r="1101" spans="1:4" x14ac:dyDescent="0.3">
      <c r="A1101" t="s">
        <v>169</v>
      </c>
      <c r="B1101" s="1">
        <v>42153</v>
      </c>
      <c r="C1101">
        <v>0</v>
      </c>
      <c r="D1101">
        <v>0</v>
      </c>
    </row>
    <row r="1102" spans="1:4" x14ac:dyDescent="0.3">
      <c r="A1102" t="s">
        <v>169</v>
      </c>
      <c r="B1102" s="1">
        <v>42160</v>
      </c>
      <c r="C1102">
        <v>0</v>
      </c>
      <c r="D1102">
        <v>0</v>
      </c>
    </row>
    <row r="1103" spans="1:4" x14ac:dyDescent="0.3">
      <c r="A1103" t="s">
        <v>169</v>
      </c>
      <c r="B1103" s="1">
        <v>42167</v>
      </c>
      <c r="C1103">
        <v>0</v>
      </c>
      <c r="D1103">
        <v>0</v>
      </c>
    </row>
    <row r="1104" spans="1:4" x14ac:dyDescent="0.3">
      <c r="A1104" t="s">
        <v>169</v>
      </c>
      <c r="B1104" s="1">
        <v>42174</v>
      </c>
      <c r="C1104">
        <v>0</v>
      </c>
      <c r="D1104">
        <v>0</v>
      </c>
    </row>
    <row r="1105" spans="1:4" x14ac:dyDescent="0.3">
      <c r="A1105" t="s">
        <v>206</v>
      </c>
      <c r="B1105" s="1">
        <v>42027</v>
      </c>
      <c r="C1105">
        <v>29</v>
      </c>
      <c r="D1105">
        <v>0</v>
      </c>
    </row>
    <row r="1106" spans="1:4" x14ac:dyDescent="0.3">
      <c r="A1106" t="s">
        <v>206</v>
      </c>
      <c r="B1106" s="1">
        <v>42034</v>
      </c>
      <c r="C1106">
        <v>40</v>
      </c>
      <c r="D1106">
        <v>2</v>
      </c>
    </row>
    <row r="1107" spans="1:4" x14ac:dyDescent="0.3">
      <c r="A1107" t="s">
        <v>206</v>
      </c>
      <c r="B1107" s="1">
        <v>42041</v>
      </c>
      <c r="C1107">
        <v>40</v>
      </c>
      <c r="D1107">
        <v>0</v>
      </c>
    </row>
    <row r="1108" spans="1:4" x14ac:dyDescent="0.3">
      <c r="A1108" t="s">
        <v>206</v>
      </c>
      <c r="B1108" s="1">
        <v>42048</v>
      </c>
      <c r="C1108">
        <v>32</v>
      </c>
      <c r="D1108">
        <v>0</v>
      </c>
    </row>
    <row r="1109" spans="1:4" x14ac:dyDescent="0.3">
      <c r="A1109" t="s">
        <v>206</v>
      </c>
      <c r="B1109" s="1">
        <v>42055</v>
      </c>
      <c r="C1109">
        <v>40</v>
      </c>
      <c r="D1109">
        <v>1</v>
      </c>
    </row>
    <row r="1110" spans="1:4" x14ac:dyDescent="0.3">
      <c r="A1110" t="s">
        <v>206</v>
      </c>
      <c r="B1110" s="1">
        <v>42062</v>
      </c>
      <c r="C1110">
        <v>40</v>
      </c>
      <c r="D1110">
        <v>1</v>
      </c>
    </row>
    <row r="1111" spans="1:4" x14ac:dyDescent="0.3">
      <c r="A1111" t="s">
        <v>206</v>
      </c>
      <c r="B1111" s="1">
        <v>42069</v>
      </c>
      <c r="C1111">
        <v>214</v>
      </c>
      <c r="D1111">
        <v>0</v>
      </c>
    </row>
    <row r="1112" spans="1:4" x14ac:dyDescent="0.3">
      <c r="A1112" t="s">
        <v>206</v>
      </c>
      <c r="B1112" s="1">
        <v>42076</v>
      </c>
      <c r="C1112">
        <v>24</v>
      </c>
      <c r="D1112">
        <v>0</v>
      </c>
    </row>
    <row r="1113" spans="1:4" x14ac:dyDescent="0.3">
      <c r="A1113" t="s">
        <v>206</v>
      </c>
      <c r="B1113" s="1">
        <v>42083</v>
      </c>
      <c r="C1113">
        <v>40</v>
      </c>
      <c r="D1113">
        <v>0</v>
      </c>
    </row>
    <row r="1114" spans="1:4" x14ac:dyDescent="0.3">
      <c r="A1114" t="s">
        <v>206</v>
      </c>
      <c r="B1114" s="1">
        <v>42090</v>
      </c>
      <c r="C1114">
        <v>40</v>
      </c>
      <c r="D1114">
        <v>0</v>
      </c>
    </row>
    <row r="1115" spans="1:4" x14ac:dyDescent="0.3">
      <c r="A1115" t="s">
        <v>206</v>
      </c>
      <c r="B1115" s="1">
        <v>42097</v>
      </c>
      <c r="C1115">
        <v>40</v>
      </c>
      <c r="D1115">
        <v>0</v>
      </c>
    </row>
    <row r="1116" spans="1:4" x14ac:dyDescent="0.3">
      <c r="A1116" t="s">
        <v>206</v>
      </c>
      <c r="B1116" s="1">
        <v>42104</v>
      </c>
      <c r="C1116">
        <v>40</v>
      </c>
      <c r="D1116">
        <v>0</v>
      </c>
    </row>
    <row r="1117" spans="1:4" x14ac:dyDescent="0.3">
      <c r="A1117" t="s">
        <v>206</v>
      </c>
      <c r="B1117" s="1">
        <v>42108</v>
      </c>
      <c r="C1117">
        <v>40</v>
      </c>
      <c r="D1117">
        <v>4</v>
      </c>
    </row>
    <row r="1118" spans="1:4" x14ac:dyDescent="0.3">
      <c r="A1118" t="s">
        <v>170</v>
      </c>
      <c r="B1118" s="1">
        <v>42006</v>
      </c>
      <c r="C1118">
        <v>0</v>
      </c>
      <c r="D1118">
        <v>0</v>
      </c>
    </row>
    <row r="1119" spans="1:4" x14ac:dyDescent="0.3">
      <c r="A1119" t="s">
        <v>170</v>
      </c>
      <c r="B1119" s="1">
        <v>42013</v>
      </c>
      <c r="C1119">
        <v>0</v>
      </c>
      <c r="D1119">
        <v>0</v>
      </c>
    </row>
    <row r="1120" spans="1:4" x14ac:dyDescent="0.3">
      <c r="A1120" t="s">
        <v>170</v>
      </c>
      <c r="B1120" s="1">
        <v>42020</v>
      </c>
      <c r="C1120">
        <v>2</v>
      </c>
      <c r="D1120">
        <v>0</v>
      </c>
    </row>
    <row r="1121" spans="1:4" x14ac:dyDescent="0.3">
      <c r="A1121" t="s">
        <v>170</v>
      </c>
      <c r="B1121" s="1">
        <v>42048</v>
      </c>
      <c r="C1121">
        <v>2</v>
      </c>
      <c r="D1121">
        <v>0</v>
      </c>
    </row>
    <row r="1122" spans="1:4" x14ac:dyDescent="0.3">
      <c r="A1122" t="s">
        <v>170</v>
      </c>
      <c r="B1122" s="1">
        <v>42076</v>
      </c>
      <c r="C1122">
        <v>4</v>
      </c>
      <c r="D1122">
        <v>0</v>
      </c>
    </row>
    <row r="1123" spans="1:4" x14ac:dyDescent="0.3">
      <c r="A1123" t="s">
        <v>170</v>
      </c>
      <c r="B1123" s="1">
        <v>42090</v>
      </c>
      <c r="C1123">
        <v>0</v>
      </c>
      <c r="D1123">
        <v>0</v>
      </c>
    </row>
    <row r="1124" spans="1:4" x14ac:dyDescent="0.3">
      <c r="A1124" t="s">
        <v>170</v>
      </c>
      <c r="B1124" s="1">
        <v>42111</v>
      </c>
      <c r="C1124">
        <v>0</v>
      </c>
      <c r="D1124">
        <v>0</v>
      </c>
    </row>
    <row r="1125" spans="1:4" x14ac:dyDescent="0.3">
      <c r="A1125" t="s">
        <v>170</v>
      </c>
      <c r="B1125" s="1">
        <v>42118</v>
      </c>
      <c r="C1125">
        <v>0</v>
      </c>
      <c r="D1125">
        <v>0</v>
      </c>
    </row>
    <row r="1126" spans="1:4" x14ac:dyDescent="0.3">
      <c r="A1126" t="s">
        <v>170</v>
      </c>
      <c r="B1126" s="1">
        <v>42125</v>
      </c>
      <c r="C1126">
        <v>0</v>
      </c>
      <c r="D1126">
        <v>0</v>
      </c>
    </row>
    <row r="1127" spans="1:4" x14ac:dyDescent="0.3">
      <c r="A1127" t="s">
        <v>170</v>
      </c>
      <c r="B1127" s="1">
        <v>42132</v>
      </c>
      <c r="C1127">
        <v>0</v>
      </c>
      <c r="D1127">
        <v>0</v>
      </c>
    </row>
    <row r="1128" spans="1:4" x14ac:dyDescent="0.3">
      <c r="A1128" t="s">
        <v>170</v>
      </c>
      <c r="B1128" s="1">
        <v>42139</v>
      </c>
      <c r="C1128">
        <v>0</v>
      </c>
      <c r="D1128">
        <v>0</v>
      </c>
    </row>
    <row r="1129" spans="1:4" x14ac:dyDescent="0.3">
      <c r="A1129" t="s">
        <v>170</v>
      </c>
      <c r="B1129" s="1">
        <v>42146</v>
      </c>
      <c r="C1129">
        <v>0</v>
      </c>
      <c r="D1129">
        <v>0</v>
      </c>
    </row>
    <row r="1130" spans="1:4" x14ac:dyDescent="0.3">
      <c r="A1130" t="s">
        <v>170</v>
      </c>
      <c r="B1130" s="1">
        <v>42153</v>
      </c>
      <c r="C1130">
        <v>0</v>
      </c>
      <c r="D1130">
        <v>0</v>
      </c>
    </row>
    <row r="1131" spans="1:4" x14ac:dyDescent="0.3">
      <c r="A1131" t="s">
        <v>170</v>
      </c>
      <c r="B1131" s="1">
        <v>42160</v>
      </c>
      <c r="C1131">
        <v>0</v>
      </c>
      <c r="D1131">
        <v>0</v>
      </c>
    </row>
    <row r="1132" spans="1:4" x14ac:dyDescent="0.3">
      <c r="A1132" t="s">
        <v>170</v>
      </c>
      <c r="B1132" s="1">
        <v>42167</v>
      </c>
      <c r="C1132">
        <v>0</v>
      </c>
      <c r="D1132">
        <v>0</v>
      </c>
    </row>
    <row r="1133" spans="1:4" x14ac:dyDescent="0.3">
      <c r="A1133" t="s">
        <v>170</v>
      </c>
      <c r="B1133" s="1">
        <v>42174</v>
      </c>
      <c r="C1133">
        <v>0</v>
      </c>
      <c r="D1133">
        <v>0</v>
      </c>
    </row>
    <row r="1134" spans="1:4" x14ac:dyDescent="0.3">
      <c r="A1134" t="s">
        <v>170</v>
      </c>
      <c r="B1134" s="1">
        <v>42181</v>
      </c>
      <c r="C1134">
        <v>0</v>
      </c>
      <c r="D1134">
        <v>0</v>
      </c>
    </row>
    <row r="1135" spans="1:4" x14ac:dyDescent="0.3">
      <c r="A1135" t="s">
        <v>171</v>
      </c>
      <c r="B1135" s="1">
        <v>42006</v>
      </c>
      <c r="C1135">
        <v>18</v>
      </c>
      <c r="D1135">
        <v>0</v>
      </c>
    </row>
    <row r="1136" spans="1:4" x14ac:dyDescent="0.3">
      <c r="A1136" t="s">
        <v>171</v>
      </c>
      <c r="B1136" s="1">
        <v>42013</v>
      </c>
      <c r="C1136">
        <v>0</v>
      </c>
      <c r="D1136">
        <v>0</v>
      </c>
    </row>
    <row r="1137" spans="1:4" x14ac:dyDescent="0.3">
      <c r="A1137" t="s">
        <v>171</v>
      </c>
      <c r="B1137" s="1">
        <v>42020</v>
      </c>
      <c r="C1137">
        <v>20</v>
      </c>
      <c r="D1137">
        <v>0</v>
      </c>
    </row>
    <row r="1138" spans="1:4" x14ac:dyDescent="0.3">
      <c r="A1138" t="s">
        <v>171</v>
      </c>
      <c r="B1138" s="1">
        <v>42027</v>
      </c>
      <c r="C1138">
        <v>44</v>
      </c>
      <c r="D1138">
        <v>0</v>
      </c>
    </row>
    <row r="1139" spans="1:4" x14ac:dyDescent="0.3">
      <c r="A1139" t="s">
        <v>171</v>
      </c>
      <c r="B1139" s="1">
        <v>42034</v>
      </c>
      <c r="C1139">
        <v>16</v>
      </c>
      <c r="D1139">
        <v>0</v>
      </c>
    </row>
    <row r="1140" spans="1:4" x14ac:dyDescent="0.3">
      <c r="A1140" t="s">
        <v>171</v>
      </c>
      <c r="B1140" s="1">
        <v>42041</v>
      </c>
      <c r="C1140">
        <v>36</v>
      </c>
      <c r="D1140">
        <v>0</v>
      </c>
    </row>
    <row r="1141" spans="1:4" x14ac:dyDescent="0.3">
      <c r="A1141" t="s">
        <v>171</v>
      </c>
      <c r="B1141" s="1">
        <v>42047</v>
      </c>
      <c r="C1141">
        <v>0</v>
      </c>
      <c r="D1141">
        <v>0</v>
      </c>
    </row>
    <row r="1142" spans="1:4" x14ac:dyDescent="0.3">
      <c r="A1142" t="s">
        <v>171</v>
      </c>
      <c r="B1142" s="1">
        <v>42048</v>
      </c>
      <c r="C1142">
        <v>21</v>
      </c>
      <c r="D1142">
        <v>0</v>
      </c>
    </row>
    <row r="1143" spans="1:4" x14ac:dyDescent="0.3">
      <c r="A1143" t="s">
        <v>171</v>
      </c>
      <c r="B1143" s="1">
        <v>42055</v>
      </c>
      <c r="C1143">
        <v>25</v>
      </c>
      <c r="D1143">
        <v>0</v>
      </c>
    </row>
    <row r="1144" spans="1:4" x14ac:dyDescent="0.3">
      <c r="A1144" t="s">
        <v>171</v>
      </c>
      <c r="B1144" s="1">
        <v>42062</v>
      </c>
      <c r="C1144">
        <v>18</v>
      </c>
      <c r="D1144">
        <v>0</v>
      </c>
    </row>
    <row r="1145" spans="1:4" x14ac:dyDescent="0.3">
      <c r="A1145" t="s">
        <v>171</v>
      </c>
      <c r="B1145" s="1">
        <v>42069</v>
      </c>
      <c r="C1145">
        <v>25</v>
      </c>
      <c r="D1145">
        <v>0</v>
      </c>
    </row>
    <row r="1146" spans="1:4" x14ac:dyDescent="0.3">
      <c r="A1146" t="s">
        <v>171</v>
      </c>
      <c r="B1146" s="1">
        <v>42076</v>
      </c>
      <c r="C1146">
        <v>30</v>
      </c>
      <c r="D1146">
        <v>0</v>
      </c>
    </row>
    <row r="1147" spans="1:4" x14ac:dyDescent="0.3">
      <c r="A1147" t="s">
        <v>171</v>
      </c>
      <c r="B1147" s="1">
        <v>42081</v>
      </c>
      <c r="C1147">
        <v>0</v>
      </c>
      <c r="D1147">
        <v>0</v>
      </c>
    </row>
    <row r="1148" spans="1:4" x14ac:dyDescent="0.3">
      <c r="A1148" t="s">
        <v>171</v>
      </c>
      <c r="B1148" s="1">
        <v>42083</v>
      </c>
      <c r="C1148">
        <v>39</v>
      </c>
      <c r="D1148">
        <v>0</v>
      </c>
    </row>
    <row r="1149" spans="1:4" x14ac:dyDescent="0.3">
      <c r="A1149" t="s">
        <v>171</v>
      </c>
      <c r="B1149" s="1">
        <v>42090</v>
      </c>
      <c r="C1149">
        <v>31</v>
      </c>
      <c r="D1149">
        <v>0</v>
      </c>
    </row>
    <row r="1150" spans="1:4" x14ac:dyDescent="0.3">
      <c r="A1150" t="s">
        <v>171</v>
      </c>
      <c r="B1150" s="1">
        <v>42097</v>
      </c>
      <c r="C1150">
        <v>40</v>
      </c>
      <c r="D1150">
        <v>0</v>
      </c>
    </row>
    <row r="1151" spans="1:4" x14ac:dyDescent="0.3">
      <c r="A1151" t="s">
        <v>171</v>
      </c>
      <c r="B1151" s="1">
        <v>42104</v>
      </c>
      <c r="C1151">
        <v>27</v>
      </c>
      <c r="D1151">
        <v>0</v>
      </c>
    </row>
    <row r="1152" spans="1:4" x14ac:dyDescent="0.3">
      <c r="A1152" t="s">
        <v>171</v>
      </c>
      <c r="B1152" s="1">
        <v>42111</v>
      </c>
      <c r="C1152">
        <v>26</v>
      </c>
      <c r="D1152">
        <v>0</v>
      </c>
    </row>
    <row r="1153" spans="1:4" x14ac:dyDescent="0.3">
      <c r="A1153" t="s">
        <v>171</v>
      </c>
      <c r="B1153" s="1">
        <v>42118</v>
      </c>
      <c r="C1153">
        <v>33</v>
      </c>
      <c r="D1153">
        <v>0</v>
      </c>
    </row>
    <row r="1154" spans="1:4" x14ac:dyDescent="0.3">
      <c r="A1154" t="s">
        <v>171</v>
      </c>
      <c r="B1154" s="1">
        <v>42125</v>
      </c>
      <c r="C1154">
        <v>30</v>
      </c>
      <c r="D1154">
        <v>0</v>
      </c>
    </row>
    <row r="1155" spans="1:4" x14ac:dyDescent="0.3">
      <c r="A1155" t="s">
        <v>171</v>
      </c>
      <c r="B1155" s="1">
        <v>42132</v>
      </c>
      <c r="C1155">
        <v>48</v>
      </c>
      <c r="D1155">
        <v>0</v>
      </c>
    </row>
    <row r="1156" spans="1:4" x14ac:dyDescent="0.3">
      <c r="A1156" t="s">
        <v>171</v>
      </c>
      <c r="B1156" s="1">
        <v>42137</v>
      </c>
      <c r="C1156">
        <v>0</v>
      </c>
      <c r="D1156">
        <v>0</v>
      </c>
    </row>
    <row r="1157" spans="1:4" x14ac:dyDescent="0.3">
      <c r="A1157" t="s">
        <v>171</v>
      </c>
      <c r="B1157" s="1">
        <v>42139</v>
      </c>
      <c r="C1157">
        <v>40</v>
      </c>
      <c r="D1157">
        <v>0</v>
      </c>
    </row>
    <row r="1158" spans="1:4" x14ac:dyDescent="0.3">
      <c r="A1158" t="s">
        <v>171</v>
      </c>
      <c r="B1158" s="1">
        <v>42146</v>
      </c>
      <c r="C1158">
        <v>31</v>
      </c>
      <c r="D1158">
        <v>0</v>
      </c>
    </row>
    <row r="1159" spans="1:4" x14ac:dyDescent="0.3">
      <c r="A1159" t="s">
        <v>171</v>
      </c>
      <c r="B1159" s="1">
        <v>42153</v>
      </c>
      <c r="C1159">
        <v>27</v>
      </c>
      <c r="D1159">
        <v>0</v>
      </c>
    </row>
    <row r="1160" spans="1:4" x14ac:dyDescent="0.3">
      <c r="A1160" t="s">
        <v>171</v>
      </c>
      <c r="B1160" s="1">
        <v>42160</v>
      </c>
      <c r="C1160">
        <v>19</v>
      </c>
      <c r="D1160">
        <v>0</v>
      </c>
    </row>
    <row r="1161" spans="1:4" x14ac:dyDescent="0.3">
      <c r="A1161" t="s">
        <v>171</v>
      </c>
      <c r="B1161" s="1">
        <v>42167</v>
      </c>
      <c r="C1161">
        <v>27</v>
      </c>
      <c r="D1161">
        <v>0</v>
      </c>
    </row>
    <row r="1162" spans="1:4" x14ac:dyDescent="0.3">
      <c r="A1162" t="s">
        <v>171</v>
      </c>
      <c r="B1162" s="1">
        <v>42172</v>
      </c>
      <c r="C1162">
        <v>0</v>
      </c>
      <c r="D1162">
        <v>0</v>
      </c>
    </row>
    <row r="1163" spans="1:4" x14ac:dyDescent="0.3">
      <c r="A1163" t="s">
        <v>171</v>
      </c>
      <c r="B1163" s="1">
        <v>42174</v>
      </c>
      <c r="C1163">
        <v>40</v>
      </c>
      <c r="D1163">
        <v>0</v>
      </c>
    </row>
    <row r="1164" spans="1:4" x14ac:dyDescent="0.3">
      <c r="A1164" t="s">
        <v>171</v>
      </c>
      <c r="B1164" s="1">
        <v>42181</v>
      </c>
      <c r="C1164">
        <v>40</v>
      </c>
      <c r="D1164">
        <v>0</v>
      </c>
    </row>
    <row r="1165" spans="1:4" x14ac:dyDescent="0.3">
      <c r="A1165" t="s">
        <v>172</v>
      </c>
      <c r="B1165" s="1">
        <v>42006</v>
      </c>
      <c r="C1165">
        <v>9</v>
      </c>
      <c r="D1165">
        <v>0</v>
      </c>
    </row>
    <row r="1166" spans="1:4" x14ac:dyDescent="0.3">
      <c r="A1166" t="s">
        <v>172</v>
      </c>
      <c r="B1166" s="1">
        <v>42013</v>
      </c>
      <c r="C1166">
        <v>32</v>
      </c>
      <c r="D1166">
        <v>0</v>
      </c>
    </row>
    <row r="1167" spans="1:4" x14ac:dyDescent="0.3">
      <c r="A1167" t="s">
        <v>172</v>
      </c>
      <c r="B1167" s="1">
        <v>42020</v>
      </c>
      <c r="C1167">
        <v>40</v>
      </c>
      <c r="D1167">
        <v>0</v>
      </c>
    </row>
    <row r="1168" spans="1:4" x14ac:dyDescent="0.3">
      <c r="A1168" t="s">
        <v>172</v>
      </c>
      <c r="B1168" s="1">
        <v>42027</v>
      </c>
      <c r="C1168">
        <v>40</v>
      </c>
      <c r="D1168">
        <v>25</v>
      </c>
    </row>
    <row r="1169" spans="1:4" x14ac:dyDescent="0.3">
      <c r="A1169" t="s">
        <v>172</v>
      </c>
      <c r="B1169" s="1">
        <v>42034</v>
      </c>
      <c r="C1169">
        <v>3975</v>
      </c>
      <c r="D1169">
        <v>0</v>
      </c>
    </row>
    <row r="1170" spans="1:4" x14ac:dyDescent="0.3">
      <c r="A1170" t="s">
        <v>172</v>
      </c>
      <c r="B1170" s="1">
        <v>42041</v>
      </c>
      <c r="C1170">
        <v>40</v>
      </c>
      <c r="D1170">
        <v>0</v>
      </c>
    </row>
    <row r="1171" spans="1:4" x14ac:dyDescent="0.3">
      <c r="A1171" t="s">
        <v>172</v>
      </c>
      <c r="B1171" s="1">
        <v>42048</v>
      </c>
      <c r="C1171">
        <v>40</v>
      </c>
      <c r="D1171">
        <v>0</v>
      </c>
    </row>
    <row r="1172" spans="1:4" x14ac:dyDescent="0.3">
      <c r="A1172" t="s">
        <v>172</v>
      </c>
      <c r="B1172" s="1">
        <v>42055</v>
      </c>
      <c r="C1172">
        <v>40</v>
      </c>
      <c r="D1172">
        <v>25</v>
      </c>
    </row>
    <row r="1173" spans="1:4" x14ac:dyDescent="0.3">
      <c r="A1173" t="s">
        <v>172</v>
      </c>
      <c r="B1173" s="1">
        <v>42062</v>
      </c>
      <c r="C1173">
        <v>40</v>
      </c>
      <c r="D1173">
        <v>0</v>
      </c>
    </row>
    <row r="1174" spans="1:4" x14ac:dyDescent="0.3">
      <c r="A1174" t="s">
        <v>172</v>
      </c>
      <c r="B1174" s="1">
        <v>42069</v>
      </c>
      <c r="C1174">
        <v>40</v>
      </c>
      <c r="D1174">
        <v>0</v>
      </c>
    </row>
    <row r="1175" spans="1:4" x14ac:dyDescent="0.3">
      <c r="A1175" t="s">
        <v>172</v>
      </c>
      <c r="B1175" s="1">
        <v>42076</v>
      </c>
      <c r="C1175">
        <v>40</v>
      </c>
      <c r="D1175">
        <v>0</v>
      </c>
    </row>
    <row r="1176" spans="1:4" x14ac:dyDescent="0.3">
      <c r="A1176" t="s">
        <v>172</v>
      </c>
      <c r="B1176" s="1">
        <v>42083</v>
      </c>
      <c r="C1176">
        <v>40</v>
      </c>
      <c r="D1176">
        <v>0</v>
      </c>
    </row>
    <row r="1177" spans="1:4" x14ac:dyDescent="0.3">
      <c r="A1177" t="s">
        <v>172</v>
      </c>
      <c r="B1177" s="1">
        <v>42090</v>
      </c>
      <c r="C1177">
        <v>3825</v>
      </c>
      <c r="D1177">
        <v>0</v>
      </c>
    </row>
    <row r="1178" spans="1:4" x14ac:dyDescent="0.3">
      <c r="A1178" t="s">
        <v>172</v>
      </c>
      <c r="B1178" s="1">
        <v>42097</v>
      </c>
      <c r="C1178">
        <v>40</v>
      </c>
      <c r="D1178">
        <v>0</v>
      </c>
    </row>
    <row r="1179" spans="1:4" x14ac:dyDescent="0.3">
      <c r="A1179" t="s">
        <v>172</v>
      </c>
      <c r="B1179" s="1">
        <v>42104</v>
      </c>
      <c r="C1179">
        <v>2825</v>
      </c>
      <c r="D1179">
        <v>0</v>
      </c>
    </row>
    <row r="1180" spans="1:4" x14ac:dyDescent="0.3">
      <c r="A1180" t="s">
        <v>172</v>
      </c>
      <c r="B1180" s="1">
        <v>42111</v>
      </c>
      <c r="C1180">
        <v>32</v>
      </c>
      <c r="D1180">
        <v>0</v>
      </c>
    </row>
    <row r="1181" spans="1:4" x14ac:dyDescent="0.3">
      <c r="A1181" t="s">
        <v>172</v>
      </c>
      <c r="B1181" s="1">
        <v>42118</v>
      </c>
      <c r="C1181">
        <v>40</v>
      </c>
      <c r="D1181">
        <v>25</v>
      </c>
    </row>
    <row r="1182" spans="1:4" x14ac:dyDescent="0.3">
      <c r="A1182" t="s">
        <v>172</v>
      </c>
      <c r="B1182" s="1">
        <v>42125</v>
      </c>
      <c r="C1182">
        <v>40</v>
      </c>
      <c r="D1182">
        <v>0</v>
      </c>
    </row>
    <row r="1183" spans="1:4" x14ac:dyDescent="0.3">
      <c r="A1183" t="s">
        <v>172</v>
      </c>
      <c r="B1183" s="1">
        <v>42132</v>
      </c>
      <c r="C1183">
        <v>40</v>
      </c>
      <c r="D1183">
        <v>0</v>
      </c>
    </row>
    <row r="1184" spans="1:4" x14ac:dyDescent="0.3">
      <c r="A1184" t="s">
        <v>172</v>
      </c>
      <c r="B1184" s="1">
        <v>42139</v>
      </c>
      <c r="C1184">
        <v>40</v>
      </c>
      <c r="D1184">
        <v>0</v>
      </c>
    </row>
    <row r="1185" spans="1:4" x14ac:dyDescent="0.3">
      <c r="A1185" t="s">
        <v>172</v>
      </c>
      <c r="B1185" s="1">
        <v>42146</v>
      </c>
      <c r="C1185">
        <v>40</v>
      </c>
      <c r="D1185">
        <v>0</v>
      </c>
    </row>
    <row r="1186" spans="1:4" x14ac:dyDescent="0.3">
      <c r="A1186" t="s">
        <v>172</v>
      </c>
      <c r="B1186" s="1">
        <v>42153</v>
      </c>
      <c r="C1186">
        <v>23</v>
      </c>
      <c r="D1186">
        <v>0</v>
      </c>
    </row>
    <row r="1187" spans="1:4" x14ac:dyDescent="0.3">
      <c r="A1187" t="s">
        <v>172</v>
      </c>
      <c r="B1187" s="1">
        <v>42160</v>
      </c>
      <c r="C1187">
        <v>32</v>
      </c>
      <c r="D1187">
        <v>0</v>
      </c>
    </row>
    <row r="1188" spans="1:4" x14ac:dyDescent="0.3">
      <c r="A1188" t="s">
        <v>172</v>
      </c>
      <c r="B1188" s="1">
        <v>42167</v>
      </c>
      <c r="C1188">
        <v>40</v>
      </c>
      <c r="D1188">
        <v>5</v>
      </c>
    </row>
    <row r="1189" spans="1:4" x14ac:dyDescent="0.3">
      <c r="A1189" t="s">
        <v>172</v>
      </c>
      <c r="B1189" s="1">
        <v>42174</v>
      </c>
      <c r="C1189">
        <v>40</v>
      </c>
      <c r="D1189">
        <v>0</v>
      </c>
    </row>
    <row r="1190" spans="1:4" x14ac:dyDescent="0.3">
      <c r="A1190" t="s">
        <v>172</v>
      </c>
      <c r="B1190" s="1">
        <v>42181</v>
      </c>
      <c r="C1190">
        <v>365</v>
      </c>
      <c r="D1190">
        <v>0</v>
      </c>
    </row>
    <row r="1191" spans="1:4" x14ac:dyDescent="0.3">
      <c r="A1191" t="s">
        <v>207</v>
      </c>
      <c r="B1191" s="1">
        <v>42027</v>
      </c>
      <c r="C1191">
        <v>5</v>
      </c>
      <c r="D1191">
        <v>0</v>
      </c>
    </row>
    <row r="1192" spans="1:4" x14ac:dyDescent="0.3">
      <c r="A1192" t="s">
        <v>207</v>
      </c>
      <c r="B1192" s="1">
        <v>42034</v>
      </c>
      <c r="C1192">
        <v>2</v>
      </c>
      <c r="D1192">
        <v>0</v>
      </c>
    </row>
    <row r="1193" spans="1:4" x14ac:dyDescent="0.3">
      <c r="A1193" t="s">
        <v>207</v>
      </c>
      <c r="B1193" s="1">
        <v>42041</v>
      </c>
      <c r="C1193">
        <v>3</v>
      </c>
      <c r="D1193">
        <v>0</v>
      </c>
    </row>
    <row r="1194" spans="1:4" x14ac:dyDescent="0.3">
      <c r="A1194" t="s">
        <v>207</v>
      </c>
      <c r="B1194" s="1">
        <v>42048</v>
      </c>
      <c r="C1194">
        <v>2</v>
      </c>
      <c r="D1194">
        <v>0</v>
      </c>
    </row>
    <row r="1195" spans="1:4" x14ac:dyDescent="0.3">
      <c r="A1195" t="s">
        <v>207</v>
      </c>
      <c r="B1195" s="1">
        <v>42055</v>
      </c>
      <c r="C1195">
        <v>2</v>
      </c>
      <c r="D1195">
        <v>0</v>
      </c>
    </row>
    <row r="1196" spans="1:4" x14ac:dyDescent="0.3">
      <c r="A1196" t="s">
        <v>207</v>
      </c>
      <c r="B1196" s="1">
        <v>42062</v>
      </c>
      <c r="C1196">
        <v>3</v>
      </c>
      <c r="D1196">
        <v>4</v>
      </c>
    </row>
    <row r="1197" spans="1:4" x14ac:dyDescent="0.3">
      <c r="A1197" t="s">
        <v>207</v>
      </c>
      <c r="B1197" s="1">
        <v>42069</v>
      </c>
      <c r="C1197">
        <v>5</v>
      </c>
      <c r="D1197">
        <v>0</v>
      </c>
    </row>
    <row r="1198" spans="1:4" x14ac:dyDescent="0.3">
      <c r="A1198" t="s">
        <v>207</v>
      </c>
      <c r="B1198" s="1">
        <v>42076</v>
      </c>
      <c r="C1198">
        <v>3</v>
      </c>
      <c r="D1198">
        <v>0</v>
      </c>
    </row>
    <row r="1199" spans="1:4" x14ac:dyDescent="0.3">
      <c r="A1199" t="s">
        <v>207</v>
      </c>
      <c r="B1199" s="1">
        <v>42083</v>
      </c>
      <c r="C1199">
        <v>2</v>
      </c>
      <c r="D1199">
        <v>0</v>
      </c>
    </row>
    <row r="1200" spans="1:4" x14ac:dyDescent="0.3">
      <c r="A1200" t="s">
        <v>207</v>
      </c>
      <c r="B1200" s="1">
        <v>42090</v>
      </c>
      <c r="C1200">
        <v>5</v>
      </c>
      <c r="D1200">
        <v>0</v>
      </c>
    </row>
    <row r="1201" spans="1:4" x14ac:dyDescent="0.3">
      <c r="A1201" t="s">
        <v>207</v>
      </c>
      <c r="B1201" s="1">
        <v>42097</v>
      </c>
      <c r="C1201">
        <v>15</v>
      </c>
      <c r="D1201">
        <v>2</v>
      </c>
    </row>
    <row r="1202" spans="1:4" x14ac:dyDescent="0.3">
      <c r="A1202" t="s">
        <v>207</v>
      </c>
      <c r="B1202" s="1">
        <v>42104</v>
      </c>
      <c r="C1202">
        <v>28</v>
      </c>
      <c r="D1202">
        <v>2</v>
      </c>
    </row>
    <row r="1203" spans="1:4" x14ac:dyDescent="0.3">
      <c r="A1203" t="s">
        <v>207</v>
      </c>
      <c r="B1203" s="1">
        <v>42111</v>
      </c>
      <c r="C1203">
        <v>2</v>
      </c>
      <c r="D1203">
        <v>0</v>
      </c>
    </row>
    <row r="1204" spans="1:4" x14ac:dyDescent="0.3">
      <c r="A1204" t="s">
        <v>207</v>
      </c>
      <c r="B1204" s="1">
        <v>42118</v>
      </c>
      <c r="C1204">
        <v>15</v>
      </c>
      <c r="D1204">
        <v>0</v>
      </c>
    </row>
    <row r="1205" spans="1:4" x14ac:dyDescent="0.3">
      <c r="A1205" t="s">
        <v>207</v>
      </c>
      <c r="B1205" s="1">
        <v>42125</v>
      </c>
      <c r="C1205">
        <v>38</v>
      </c>
      <c r="D1205">
        <v>0</v>
      </c>
    </row>
    <row r="1206" spans="1:4" x14ac:dyDescent="0.3">
      <c r="A1206" t="s">
        <v>207</v>
      </c>
      <c r="B1206" s="1">
        <v>42132</v>
      </c>
      <c r="C1206">
        <v>25</v>
      </c>
      <c r="D1206">
        <v>2</v>
      </c>
    </row>
    <row r="1207" spans="1:4" x14ac:dyDescent="0.3">
      <c r="A1207" t="s">
        <v>207</v>
      </c>
      <c r="B1207" s="1">
        <v>42139</v>
      </c>
      <c r="C1207">
        <v>2</v>
      </c>
      <c r="D1207">
        <v>2</v>
      </c>
    </row>
    <row r="1208" spans="1:4" x14ac:dyDescent="0.3">
      <c r="A1208" t="s">
        <v>207</v>
      </c>
      <c r="B1208" s="1">
        <v>42146</v>
      </c>
      <c r="C1208">
        <v>1</v>
      </c>
      <c r="D1208">
        <v>0</v>
      </c>
    </row>
    <row r="1209" spans="1:4" x14ac:dyDescent="0.3">
      <c r="A1209" t="s">
        <v>207</v>
      </c>
      <c r="B1209" s="1">
        <v>42153</v>
      </c>
      <c r="C1209">
        <v>35</v>
      </c>
      <c r="D1209">
        <v>0</v>
      </c>
    </row>
    <row r="1210" spans="1:4" x14ac:dyDescent="0.3">
      <c r="A1210" t="s">
        <v>207</v>
      </c>
      <c r="B1210" s="1">
        <v>42160</v>
      </c>
      <c r="C1210">
        <v>17</v>
      </c>
      <c r="D1210">
        <v>0</v>
      </c>
    </row>
    <row r="1211" spans="1:4" x14ac:dyDescent="0.3">
      <c r="A1211" t="s">
        <v>207</v>
      </c>
      <c r="B1211" s="1">
        <v>42167</v>
      </c>
      <c r="C1211">
        <v>35</v>
      </c>
      <c r="D1211">
        <v>0</v>
      </c>
    </row>
    <row r="1212" spans="1:4" x14ac:dyDescent="0.3">
      <c r="A1212" t="s">
        <v>207</v>
      </c>
      <c r="B1212" s="1">
        <v>42174</v>
      </c>
      <c r="C1212">
        <v>28</v>
      </c>
      <c r="D1212">
        <v>0</v>
      </c>
    </row>
    <row r="1213" spans="1:4" x14ac:dyDescent="0.3">
      <c r="A1213" t="s">
        <v>207</v>
      </c>
      <c r="B1213" s="1">
        <v>42181</v>
      </c>
      <c r="C1213">
        <v>0</v>
      </c>
      <c r="D1213">
        <v>4</v>
      </c>
    </row>
    <row r="1214" spans="1:4" x14ac:dyDescent="0.3">
      <c r="A1214" t="s">
        <v>173</v>
      </c>
      <c r="B1214" s="1">
        <v>42006</v>
      </c>
      <c r="C1214">
        <v>0</v>
      </c>
      <c r="D1214">
        <v>0</v>
      </c>
    </row>
    <row r="1215" spans="1:4" x14ac:dyDescent="0.3">
      <c r="A1215" t="s">
        <v>173</v>
      </c>
      <c r="B1215" s="1">
        <v>42013</v>
      </c>
      <c r="C1215">
        <v>0</v>
      </c>
      <c r="D1215">
        <v>0</v>
      </c>
    </row>
    <row r="1216" spans="1:4" x14ac:dyDescent="0.3">
      <c r="A1216" t="s">
        <v>173</v>
      </c>
      <c r="B1216" s="1">
        <v>42020</v>
      </c>
      <c r="C1216">
        <v>0</v>
      </c>
      <c r="D1216">
        <v>0</v>
      </c>
    </row>
    <row r="1217" spans="1:4" x14ac:dyDescent="0.3">
      <c r="A1217" t="s">
        <v>173</v>
      </c>
      <c r="B1217" s="1">
        <v>42027</v>
      </c>
      <c r="C1217">
        <v>0</v>
      </c>
      <c r="D1217">
        <v>0</v>
      </c>
    </row>
    <row r="1218" spans="1:4" x14ac:dyDescent="0.3">
      <c r="A1218" t="s">
        <v>173</v>
      </c>
      <c r="B1218" s="1">
        <v>42034</v>
      </c>
      <c r="C1218">
        <v>0</v>
      </c>
      <c r="D1218">
        <v>0</v>
      </c>
    </row>
    <row r="1219" spans="1:4" x14ac:dyDescent="0.3">
      <c r="A1219" t="s">
        <v>173</v>
      </c>
      <c r="B1219" s="1">
        <v>42041</v>
      </c>
      <c r="C1219">
        <v>0</v>
      </c>
      <c r="D1219">
        <v>0</v>
      </c>
    </row>
    <row r="1220" spans="1:4" x14ac:dyDescent="0.3">
      <c r="A1220" t="s">
        <v>173</v>
      </c>
      <c r="B1220" s="1">
        <v>42048</v>
      </c>
      <c r="C1220">
        <v>0</v>
      </c>
      <c r="D1220">
        <v>0</v>
      </c>
    </row>
    <row r="1221" spans="1:4" x14ac:dyDescent="0.3">
      <c r="A1221" t="s">
        <v>173</v>
      </c>
      <c r="B1221" s="1">
        <v>42055</v>
      </c>
      <c r="C1221">
        <v>0</v>
      </c>
      <c r="D1221">
        <v>0</v>
      </c>
    </row>
    <row r="1222" spans="1:4" x14ac:dyDescent="0.3">
      <c r="A1222" t="s">
        <v>173</v>
      </c>
      <c r="B1222" s="1">
        <v>42062</v>
      </c>
      <c r="C1222">
        <v>0</v>
      </c>
      <c r="D1222">
        <v>0</v>
      </c>
    </row>
    <row r="1223" spans="1:4" x14ac:dyDescent="0.3">
      <c r="A1223" t="s">
        <v>173</v>
      </c>
      <c r="B1223" s="1">
        <v>42069</v>
      </c>
      <c r="C1223">
        <v>0</v>
      </c>
      <c r="D1223">
        <v>0</v>
      </c>
    </row>
    <row r="1224" spans="1:4" x14ac:dyDescent="0.3">
      <c r="A1224" t="s">
        <v>173</v>
      </c>
      <c r="B1224" s="1">
        <v>42076</v>
      </c>
      <c r="C1224">
        <v>0</v>
      </c>
      <c r="D1224">
        <v>0</v>
      </c>
    </row>
    <row r="1225" spans="1:4" x14ac:dyDescent="0.3">
      <c r="A1225" t="s">
        <v>173</v>
      </c>
      <c r="B1225" s="1">
        <v>42083</v>
      </c>
      <c r="C1225">
        <v>0</v>
      </c>
      <c r="D1225">
        <v>0</v>
      </c>
    </row>
    <row r="1226" spans="1:4" x14ac:dyDescent="0.3">
      <c r="A1226" t="s">
        <v>173</v>
      </c>
      <c r="B1226" s="1">
        <v>42090</v>
      </c>
      <c r="C1226">
        <v>0</v>
      </c>
      <c r="D1226">
        <v>0</v>
      </c>
    </row>
    <row r="1227" spans="1:4" x14ac:dyDescent="0.3">
      <c r="A1227" t="s">
        <v>173</v>
      </c>
      <c r="B1227" s="1">
        <v>42097</v>
      </c>
      <c r="C1227">
        <v>0</v>
      </c>
      <c r="D1227">
        <v>0</v>
      </c>
    </row>
    <row r="1228" spans="1:4" x14ac:dyDescent="0.3">
      <c r="A1228" t="s">
        <v>173</v>
      </c>
      <c r="B1228" s="1">
        <v>42104</v>
      </c>
      <c r="C1228">
        <v>0</v>
      </c>
      <c r="D1228">
        <v>0</v>
      </c>
    </row>
    <row r="1229" spans="1:4" x14ac:dyDescent="0.3">
      <c r="A1229" t="s">
        <v>173</v>
      </c>
      <c r="B1229" s="1">
        <v>42118</v>
      </c>
      <c r="C1229">
        <v>0</v>
      </c>
      <c r="D1229">
        <v>0</v>
      </c>
    </row>
    <row r="1230" spans="1:4" x14ac:dyDescent="0.3">
      <c r="A1230" t="s">
        <v>174</v>
      </c>
      <c r="B1230" s="1">
        <v>42006</v>
      </c>
      <c r="C1230">
        <v>0</v>
      </c>
      <c r="D1230">
        <v>0</v>
      </c>
    </row>
    <row r="1231" spans="1:4" x14ac:dyDescent="0.3">
      <c r="A1231" t="s">
        <v>174</v>
      </c>
      <c r="B1231" s="1">
        <v>42013</v>
      </c>
      <c r="C1231">
        <v>0</v>
      </c>
      <c r="D1231">
        <v>0</v>
      </c>
    </row>
    <row r="1232" spans="1:4" x14ac:dyDescent="0.3">
      <c r="A1232" t="s">
        <v>174</v>
      </c>
      <c r="B1232" s="1">
        <v>42020</v>
      </c>
      <c r="C1232">
        <v>8</v>
      </c>
      <c r="D1232">
        <v>0</v>
      </c>
    </row>
    <row r="1233" spans="1:4" x14ac:dyDescent="0.3">
      <c r="A1233" t="s">
        <v>174</v>
      </c>
      <c r="B1233" s="1">
        <v>42027</v>
      </c>
      <c r="C1233">
        <v>0</v>
      </c>
      <c r="D1233">
        <v>0</v>
      </c>
    </row>
    <row r="1234" spans="1:4" x14ac:dyDescent="0.3">
      <c r="A1234" t="s">
        <v>174</v>
      </c>
      <c r="B1234" s="1">
        <v>42034</v>
      </c>
      <c r="C1234">
        <v>0</v>
      </c>
      <c r="D1234">
        <v>0</v>
      </c>
    </row>
    <row r="1235" spans="1:4" x14ac:dyDescent="0.3">
      <c r="A1235" t="s">
        <v>174</v>
      </c>
      <c r="B1235" s="1">
        <v>42041</v>
      </c>
      <c r="C1235">
        <v>0</v>
      </c>
      <c r="D1235">
        <v>0</v>
      </c>
    </row>
    <row r="1236" spans="1:4" x14ac:dyDescent="0.3">
      <c r="A1236" t="s">
        <v>174</v>
      </c>
      <c r="B1236" s="1">
        <v>42048</v>
      </c>
      <c r="C1236">
        <v>0</v>
      </c>
      <c r="D1236">
        <v>0</v>
      </c>
    </row>
    <row r="1237" spans="1:4" x14ac:dyDescent="0.3">
      <c r="A1237" t="s">
        <v>174</v>
      </c>
      <c r="B1237" s="1">
        <v>42055</v>
      </c>
      <c r="C1237">
        <v>0</v>
      </c>
      <c r="D1237">
        <v>0</v>
      </c>
    </row>
    <row r="1238" spans="1:4" x14ac:dyDescent="0.3">
      <c r="A1238" t="s">
        <v>174</v>
      </c>
      <c r="B1238" s="1">
        <v>42062</v>
      </c>
      <c r="C1238">
        <v>0</v>
      </c>
      <c r="D1238">
        <v>0</v>
      </c>
    </row>
    <row r="1239" spans="1:4" x14ac:dyDescent="0.3">
      <c r="A1239" t="s">
        <v>174</v>
      </c>
      <c r="B1239" s="1">
        <v>42069</v>
      </c>
      <c r="C1239">
        <v>0</v>
      </c>
      <c r="D1239">
        <v>0</v>
      </c>
    </row>
    <row r="1240" spans="1:4" x14ac:dyDescent="0.3">
      <c r="A1240" t="s">
        <v>174</v>
      </c>
      <c r="B1240" s="1">
        <v>42076</v>
      </c>
      <c r="C1240">
        <v>0</v>
      </c>
      <c r="D1240">
        <v>0</v>
      </c>
    </row>
    <row r="1241" spans="1:4" x14ac:dyDescent="0.3">
      <c r="A1241" t="s">
        <v>174</v>
      </c>
      <c r="B1241" s="1">
        <v>42083</v>
      </c>
      <c r="C1241">
        <v>0</v>
      </c>
      <c r="D1241">
        <v>0</v>
      </c>
    </row>
    <row r="1242" spans="1:4" x14ac:dyDescent="0.3">
      <c r="A1242" t="s">
        <v>174</v>
      </c>
      <c r="B1242" s="1">
        <v>42090</v>
      </c>
      <c r="C1242">
        <v>0</v>
      </c>
      <c r="D1242">
        <v>0</v>
      </c>
    </row>
    <row r="1243" spans="1:4" x14ac:dyDescent="0.3">
      <c r="A1243" t="s">
        <v>174</v>
      </c>
      <c r="B1243" s="1">
        <v>42097</v>
      </c>
      <c r="C1243">
        <v>0</v>
      </c>
      <c r="D1243">
        <v>0</v>
      </c>
    </row>
    <row r="1244" spans="1:4" x14ac:dyDescent="0.3">
      <c r="A1244" t="s">
        <v>174</v>
      </c>
      <c r="B1244" s="1">
        <v>42104</v>
      </c>
      <c r="C1244">
        <v>0</v>
      </c>
      <c r="D1244">
        <v>0</v>
      </c>
    </row>
    <row r="1245" spans="1:4" x14ac:dyDescent="0.3">
      <c r="A1245" t="s">
        <v>174</v>
      </c>
      <c r="B1245" s="1">
        <v>42111</v>
      </c>
      <c r="C1245">
        <v>0</v>
      </c>
      <c r="D1245">
        <v>0</v>
      </c>
    </row>
    <row r="1246" spans="1:4" x14ac:dyDescent="0.3">
      <c r="A1246" t="s">
        <v>174</v>
      </c>
      <c r="B1246" s="1">
        <v>42118</v>
      </c>
      <c r="C1246">
        <v>0</v>
      </c>
      <c r="D1246">
        <v>0</v>
      </c>
    </row>
    <row r="1247" spans="1:4" x14ac:dyDescent="0.3">
      <c r="A1247" t="s">
        <v>174</v>
      </c>
      <c r="B1247" s="1">
        <v>42125</v>
      </c>
      <c r="C1247">
        <v>0</v>
      </c>
      <c r="D1247">
        <v>0</v>
      </c>
    </row>
    <row r="1248" spans="1:4" x14ac:dyDescent="0.3">
      <c r="A1248" t="s">
        <v>174</v>
      </c>
      <c r="B1248" s="1">
        <v>42132</v>
      </c>
      <c r="C1248">
        <v>0</v>
      </c>
      <c r="D1248">
        <v>0</v>
      </c>
    </row>
    <row r="1249" spans="1:4" x14ac:dyDescent="0.3">
      <c r="A1249" t="s">
        <v>174</v>
      </c>
      <c r="B1249" s="1">
        <v>42139</v>
      </c>
      <c r="C1249">
        <v>0</v>
      </c>
      <c r="D1249">
        <v>0</v>
      </c>
    </row>
    <row r="1250" spans="1:4" x14ac:dyDescent="0.3">
      <c r="A1250" t="s">
        <v>174</v>
      </c>
      <c r="B1250" s="1">
        <v>42146</v>
      </c>
      <c r="C1250">
        <v>0</v>
      </c>
      <c r="D1250">
        <v>0</v>
      </c>
    </row>
    <row r="1251" spans="1:4" x14ac:dyDescent="0.3">
      <c r="A1251" t="s">
        <v>174</v>
      </c>
      <c r="B1251" s="1">
        <v>42153</v>
      </c>
      <c r="C1251">
        <v>0</v>
      </c>
      <c r="D1251">
        <v>0</v>
      </c>
    </row>
    <row r="1252" spans="1:4" x14ac:dyDescent="0.3">
      <c r="A1252" t="s">
        <v>174</v>
      </c>
      <c r="B1252" s="1">
        <v>42160</v>
      </c>
      <c r="C1252">
        <v>0</v>
      </c>
      <c r="D1252">
        <v>0</v>
      </c>
    </row>
    <row r="1253" spans="1:4" x14ac:dyDescent="0.3">
      <c r="A1253" t="s">
        <v>174</v>
      </c>
      <c r="B1253" s="1">
        <v>42167</v>
      </c>
      <c r="C1253">
        <v>0</v>
      </c>
      <c r="D1253">
        <v>0</v>
      </c>
    </row>
    <row r="1254" spans="1:4" x14ac:dyDescent="0.3">
      <c r="A1254" t="s">
        <v>174</v>
      </c>
      <c r="B1254" s="1">
        <v>42174</v>
      </c>
      <c r="C1254">
        <v>0</v>
      </c>
      <c r="D1254">
        <v>0</v>
      </c>
    </row>
    <row r="1255" spans="1:4" x14ac:dyDescent="0.3">
      <c r="A1255" t="s">
        <v>174</v>
      </c>
      <c r="B1255" s="1">
        <v>42181</v>
      </c>
      <c r="C1255">
        <v>2</v>
      </c>
      <c r="D1255">
        <v>0</v>
      </c>
    </row>
    <row r="1256" spans="1:4" x14ac:dyDescent="0.3">
      <c r="A1256" t="s">
        <v>175</v>
      </c>
      <c r="B1256" s="1">
        <v>42006</v>
      </c>
      <c r="C1256">
        <v>30</v>
      </c>
      <c r="D1256">
        <v>0</v>
      </c>
    </row>
    <row r="1257" spans="1:4" x14ac:dyDescent="0.3">
      <c r="A1257" t="s">
        <v>175</v>
      </c>
      <c r="B1257" s="1">
        <v>42013</v>
      </c>
      <c r="C1257">
        <v>30</v>
      </c>
      <c r="D1257">
        <v>0</v>
      </c>
    </row>
    <row r="1258" spans="1:4" x14ac:dyDescent="0.3">
      <c r="A1258" t="s">
        <v>175</v>
      </c>
      <c r="B1258" s="1">
        <v>42020</v>
      </c>
      <c r="C1258">
        <v>30</v>
      </c>
      <c r="D1258">
        <v>0</v>
      </c>
    </row>
    <row r="1259" spans="1:4" x14ac:dyDescent="0.3">
      <c r="A1259" t="s">
        <v>175</v>
      </c>
      <c r="B1259" s="1">
        <v>42027</v>
      </c>
      <c r="C1259">
        <v>30</v>
      </c>
      <c r="D1259">
        <v>0</v>
      </c>
    </row>
    <row r="1260" spans="1:4" x14ac:dyDescent="0.3">
      <c r="A1260" t="s">
        <v>175</v>
      </c>
      <c r="B1260" s="1">
        <v>42034</v>
      </c>
      <c r="C1260">
        <v>30</v>
      </c>
      <c r="D1260">
        <v>0</v>
      </c>
    </row>
    <row r="1261" spans="1:4" x14ac:dyDescent="0.3">
      <c r="A1261" t="s">
        <v>175</v>
      </c>
      <c r="B1261" s="1">
        <v>42041</v>
      </c>
      <c r="C1261">
        <v>30</v>
      </c>
      <c r="D1261">
        <v>0</v>
      </c>
    </row>
    <row r="1262" spans="1:4" x14ac:dyDescent="0.3">
      <c r="A1262" t="s">
        <v>175</v>
      </c>
      <c r="B1262" s="1">
        <v>42048</v>
      </c>
      <c r="C1262">
        <v>30</v>
      </c>
      <c r="D1262">
        <v>0</v>
      </c>
    </row>
    <row r="1263" spans="1:4" x14ac:dyDescent="0.3">
      <c r="A1263" t="s">
        <v>175</v>
      </c>
      <c r="B1263" s="1">
        <v>42055</v>
      </c>
      <c r="C1263">
        <v>30</v>
      </c>
      <c r="D1263">
        <v>0</v>
      </c>
    </row>
    <row r="1264" spans="1:4" x14ac:dyDescent="0.3">
      <c r="A1264" t="s">
        <v>175</v>
      </c>
      <c r="B1264" s="1">
        <v>42062</v>
      </c>
      <c r="C1264">
        <v>30</v>
      </c>
      <c r="D1264">
        <v>0</v>
      </c>
    </row>
    <row r="1265" spans="1:4" x14ac:dyDescent="0.3">
      <c r="A1265" t="s">
        <v>175</v>
      </c>
      <c r="B1265" s="1">
        <v>42069</v>
      </c>
      <c r="C1265">
        <v>30</v>
      </c>
      <c r="D1265">
        <v>0</v>
      </c>
    </row>
    <row r="1266" spans="1:4" x14ac:dyDescent="0.3">
      <c r="A1266" t="s">
        <v>175</v>
      </c>
      <c r="B1266" s="1">
        <v>42076</v>
      </c>
      <c r="C1266">
        <v>30</v>
      </c>
      <c r="D1266">
        <v>0</v>
      </c>
    </row>
    <row r="1267" spans="1:4" x14ac:dyDescent="0.3">
      <c r="A1267" t="s">
        <v>175</v>
      </c>
      <c r="B1267" s="1">
        <v>42083</v>
      </c>
      <c r="C1267">
        <v>30</v>
      </c>
      <c r="D1267">
        <v>0</v>
      </c>
    </row>
    <row r="1268" spans="1:4" x14ac:dyDescent="0.3">
      <c r="A1268" t="s">
        <v>175</v>
      </c>
      <c r="B1268" s="1">
        <v>42090</v>
      </c>
      <c r="C1268">
        <v>30</v>
      </c>
      <c r="D1268">
        <v>0</v>
      </c>
    </row>
    <row r="1269" spans="1:4" x14ac:dyDescent="0.3">
      <c r="A1269" t="s">
        <v>175</v>
      </c>
      <c r="B1269" s="1">
        <v>42097</v>
      </c>
      <c r="C1269">
        <v>30</v>
      </c>
      <c r="D1269">
        <v>0</v>
      </c>
    </row>
    <row r="1270" spans="1:4" x14ac:dyDescent="0.3">
      <c r="A1270" t="s">
        <v>175</v>
      </c>
      <c r="B1270" s="1">
        <v>42104</v>
      </c>
      <c r="C1270">
        <v>30</v>
      </c>
      <c r="D1270">
        <v>0</v>
      </c>
    </row>
    <row r="1271" spans="1:4" x14ac:dyDescent="0.3">
      <c r="A1271" t="s">
        <v>175</v>
      </c>
      <c r="B1271" s="1">
        <v>42111</v>
      </c>
      <c r="C1271">
        <v>30</v>
      </c>
      <c r="D1271">
        <v>0</v>
      </c>
    </row>
    <row r="1272" spans="1:4" x14ac:dyDescent="0.3">
      <c r="A1272" t="s">
        <v>175</v>
      </c>
      <c r="B1272" s="1">
        <v>42118</v>
      </c>
      <c r="C1272">
        <v>30</v>
      </c>
      <c r="D1272">
        <v>0</v>
      </c>
    </row>
    <row r="1273" spans="1:4" x14ac:dyDescent="0.3">
      <c r="A1273" t="s">
        <v>175</v>
      </c>
      <c r="B1273" s="1">
        <v>42125</v>
      </c>
      <c r="C1273">
        <v>30</v>
      </c>
      <c r="D1273">
        <v>0</v>
      </c>
    </row>
    <row r="1274" spans="1:4" x14ac:dyDescent="0.3">
      <c r="A1274" t="s">
        <v>175</v>
      </c>
      <c r="B1274" s="1">
        <v>42132</v>
      </c>
      <c r="C1274">
        <v>30</v>
      </c>
      <c r="D1274">
        <v>0</v>
      </c>
    </row>
    <row r="1275" spans="1:4" x14ac:dyDescent="0.3">
      <c r="A1275" t="s">
        <v>175</v>
      </c>
      <c r="B1275" s="1">
        <v>42139</v>
      </c>
      <c r="C1275">
        <v>30</v>
      </c>
      <c r="D1275">
        <v>0</v>
      </c>
    </row>
    <row r="1276" spans="1:4" x14ac:dyDescent="0.3">
      <c r="A1276" t="s">
        <v>175</v>
      </c>
      <c r="B1276" s="1">
        <v>42146</v>
      </c>
      <c r="C1276">
        <v>30</v>
      </c>
      <c r="D1276">
        <v>0</v>
      </c>
    </row>
    <row r="1277" spans="1:4" x14ac:dyDescent="0.3">
      <c r="A1277" t="s">
        <v>175</v>
      </c>
      <c r="B1277" s="1">
        <v>42153</v>
      </c>
      <c r="C1277">
        <v>30</v>
      </c>
      <c r="D1277">
        <v>0</v>
      </c>
    </row>
    <row r="1278" spans="1:4" x14ac:dyDescent="0.3">
      <c r="A1278" t="s">
        <v>175</v>
      </c>
      <c r="B1278" s="1">
        <v>42160</v>
      </c>
      <c r="C1278">
        <v>30</v>
      </c>
      <c r="D1278">
        <v>0</v>
      </c>
    </row>
    <row r="1279" spans="1:4" x14ac:dyDescent="0.3">
      <c r="A1279" t="s">
        <v>175</v>
      </c>
      <c r="B1279" s="1">
        <v>42167</v>
      </c>
      <c r="C1279">
        <v>30</v>
      </c>
      <c r="D1279">
        <v>0</v>
      </c>
    </row>
    <row r="1280" spans="1:4" x14ac:dyDescent="0.3">
      <c r="A1280" t="s">
        <v>175</v>
      </c>
      <c r="B1280" s="1">
        <v>42174</v>
      </c>
      <c r="C1280">
        <v>30</v>
      </c>
      <c r="D1280">
        <v>0</v>
      </c>
    </row>
    <row r="1281" spans="1:4" x14ac:dyDescent="0.3">
      <c r="A1281" t="s">
        <v>175</v>
      </c>
      <c r="B1281" s="1">
        <v>42181</v>
      </c>
      <c r="C1281">
        <v>30</v>
      </c>
      <c r="D1281">
        <v>0</v>
      </c>
    </row>
    <row r="1282" spans="1:4" x14ac:dyDescent="0.3">
      <c r="A1282" t="s">
        <v>176</v>
      </c>
      <c r="B1282" s="1">
        <v>42006</v>
      </c>
      <c r="C1282">
        <v>0</v>
      </c>
      <c r="D1282">
        <v>0</v>
      </c>
    </row>
    <row r="1283" spans="1:4" x14ac:dyDescent="0.3">
      <c r="A1283" t="s">
        <v>176</v>
      </c>
      <c r="B1283" s="1">
        <v>42013</v>
      </c>
      <c r="C1283">
        <v>0</v>
      </c>
      <c r="D1283">
        <v>0</v>
      </c>
    </row>
    <row r="1284" spans="1:4" x14ac:dyDescent="0.3">
      <c r="A1284" t="s">
        <v>176</v>
      </c>
      <c r="B1284" s="1">
        <v>42020</v>
      </c>
      <c r="C1284">
        <v>2</v>
      </c>
      <c r="D1284">
        <v>0</v>
      </c>
    </row>
    <row r="1285" spans="1:4" x14ac:dyDescent="0.3">
      <c r="A1285" t="s">
        <v>176</v>
      </c>
      <c r="B1285" s="1">
        <v>42027</v>
      </c>
      <c r="C1285">
        <v>4</v>
      </c>
      <c r="D1285">
        <v>0</v>
      </c>
    </row>
    <row r="1286" spans="1:4" x14ac:dyDescent="0.3">
      <c r="A1286" t="s">
        <v>176</v>
      </c>
      <c r="B1286" s="1">
        <v>42041</v>
      </c>
      <c r="C1286">
        <v>1</v>
      </c>
      <c r="D1286">
        <v>0</v>
      </c>
    </row>
    <row r="1287" spans="1:4" x14ac:dyDescent="0.3">
      <c r="A1287" t="s">
        <v>176</v>
      </c>
      <c r="B1287" s="1">
        <v>42055</v>
      </c>
      <c r="C1287">
        <v>8</v>
      </c>
      <c r="D1287">
        <v>0</v>
      </c>
    </row>
    <row r="1288" spans="1:4" x14ac:dyDescent="0.3">
      <c r="A1288" t="s">
        <v>176</v>
      </c>
      <c r="B1288" s="1">
        <v>42062</v>
      </c>
      <c r="C1288">
        <v>1</v>
      </c>
      <c r="D1288">
        <v>0</v>
      </c>
    </row>
    <row r="1289" spans="1:4" x14ac:dyDescent="0.3">
      <c r="A1289" t="s">
        <v>176</v>
      </c>
      <c r="B1289" s="1">
        <v>42069</v>
      </c>
      <c r="C1289">
        <v>1</v>
      </c>
      <c r="D1289">
        <v>0</v>
      </c>
    </row>
    <row r="1290" spans="1:4" x14ac:dyDescent="0.3">
      <c r="A1290" t="s">
        <v>176</v>
      </c>
      <c r="B1290" s="1">
        <v>42076</v>
      </c>
      <c r="C1290">
        <v>5</v>
      </c>
      <c r="D1290">
        <v>0</v>
      </c>
    </row>
    <row r="1291" spans="1:4" x14ac:dyDescent="0.3">
      <c r="A1291" t="s">
        <v>176</v>
      </c>
      <c r="B1291" s="1">
        <v>42083</v>
      </c>
      <c r="C1291">
        <v>0</v>
      </c>
      <c r="D1291">
        <v>0</v>
      </c>
    </row>
    <row r="1292" spans="1:4" x14ac:dyDescent="0.3">
      <c r="A1292" t="s">
        <v>176</v>
      </c>
      <c r="B1292" s="1">
        <v>42104</v>
      </c>
      <c r="C1292">
        <v>3</v>
      </c>
      <c r="D1292">
        <v>0</v>
      </c>
    </row>
    <row r="1293" spans="1:4" x14ac:dyDescent="0.3">
      <c r="A1293" t="s">
        <v>176</v>
      </c>
      <c r="B1293" s="1">
        <v>42111</v>
      </c>
      <c r="C1293">
        <v>4</v>
      </c>
      <c r="D1293">
        <v>0</v>
      </c>
    </row>
    <row r="1294" spans="1:4" x14ac:dyDescent="0.3">
      <c r="A1294" t="s">
        <v>176</v>
      </c>
      <c r="B1294" s="1">
        <v>42132</v>
      </c>
      <c r="C1294">
        <v>2</v>
      </c>
      <c r="D1294">
        <v>0</v>
      </c>
    </row>
    <row r="1295" spans="1:4" x14ac:dyDescent="0.3">
      <c r="A1295" t="s">
        <v>176</v>
      </c>
      <c r="B1295" s="1">
        <v>42139</v>
      </c>
      <c r="C1295">
        <v>4</v>
      </c>
      <c r="D1295">
        <v>0</v>
      </c>
    </row>
    <row r="1296" spans="1:4" x14ac:dyDescent="0.3">
      <c r="A1296" t="s">
        <v>176</v>
      </c>
      <c r="B1296" s="1">
        <v>42153</v>
      </c>
      <c r="C1296">
        <v>2</v>
      </c>
      <c r="D1296">
        <v>0</v>
      </c>
    </row>
    <row r="1297" spans="1:4" x14ac:dyDescent="0.3">
      <c r="A1297" t="s">
        <v>176</v>
      </c>
      <c r="B1297" s="1">
        <v>42160</v>
      </c>
      <c r="C1297">
        <v>0</v>
      </c>
      <c r="D1297">
        <v>0</v>
      </c>
    </row>
    <row r="1298" spans="1:4" x14ac:dyDescent="0.3">
      <c r="A1298" t="s">
        <v>176</v>
      </c>
      <c r="B1298" s="1">
        <v>42167</v>
      </c>
      <c r="C1298">
        <v>2</v>
      </c>
      <c r="D1298">
        <v>0</v>
      </c>
    </row>
    <row r="1299" spans="1:4" x14ac:dyDescent="0.3">
      <c r="A1299" t="s">
        <v>176</v>
      </c>
      <c r="B1299" s="1">
        <v>42174</v>
      </c>
      <c r="C1299">
        <v>1</v>
      </c>
      <c r="D1299">
        <v>0</v>
      </c>
    </row>
    <row r="1300" spans="1:4" x14ac:dyDescent="0.3">
      <c r="A1300" t="s">
        <v>176</v>
      </c>
      <c r="B1300" s="1">
        <v>42181</v>
      </c>
      <c r="C1300">
        <v>0</v>
      </c>
      <c r="D1300">
        <v>0</v>
      </c>
    </row>
    <row r="1301" spans="1:4" x14ac:dyDescent="0.3">
      <c r="A1301" t="s">
        <v>177</v>
      </c>
      <c r="B1301" s="1">
        <v>42006</v>
      </c>
      <c r="C1301">
        <v>22</v>
      </c>
      <c r="D1301">
        <v>0</v>
      </c>
    </row>
    <row r="1302" spans="1:4" x14ac:dyDescent="0.3">
      <c r="A1302" t="s">
        <v>177</v>
      </c>
      <c r="B1302" s="1">
        <v>42013</v>
      </c>
      <c r="C1302">
        <v>24</v>
      </c>
      <c r="D1302">
        <v>0</v>
      </c>
    </row>
    <row r="1303" spans="1:4" x14ac:dyDescent="0.3">
      <c r="A1303" t="s">
        <v>177</v>
      </c>
      <c r="B1303" s="1">
        <v>42020</v>
      </c>
      <c r="C1303">
        <v>230</v>
      </c>
      <c r="D1303">
        <v>0</v>
      </c>
    </row>
    <row r="1304" spans="1:4" x14ac:dyDescent="0.3">
      <c r="A1304" t="s">
        <v>177</v>
      </c>
      <c r="B1304" s="1">
        <v>42027</v>
      </c>
      <c r="C1304">
        <v>230</v>
      </c>
      <c r="D1304">
        <v>0</v>
      </c>
    </row>
    <row r="1305" spans="1:4" x14ac:dyDescent="0.3">
      <c r="A1305" t="s">
        <v>177</v>
      </c>
      <c r="B1305" s="1">
        <v>42034</v>
      </c>
      <c r="C1305">
        <v>230</v>
      </c>
      <c r="D1305">
        <v>0</v>
      </c>
    </row>
    <row r="1306" spans="1:4" x14ac:dyDescent="0.3">
      <c r="A1306" t="s">
        <v>177</v>
      </c>
      <c r="B1306" s="1">
        <v>42041</v>
      </c>
      <c r="C1306">
        <v>230</v>
      </c>
      <c r="D1306">
        <v>0</v>
      </c>
    </row>
    <row r="1307" spans="1:4" x14ac:dyDescent="0.3">
      <c r="A1307" t="s">
        <v>177</v>
      </c>
      <c r="B1307" s="1">
        <v>42048</v>
      </c>
      <c r="C1307">
        <v>230</v>
      </c>
      <c r="D1307">
        <v>0</v>
      </c>
    </row>
    <row r="1308" spans="1:4" x14ac:dyDescent="0.3">
      <c r="A1308" t="s">
        <v>177</v>
      </c>
      <c r="B1308" s="1">
        <v>42055</v>
      </c>
      <c r="C1308">
        <v>230</v>
      </c>
      <c r="D1308">
        <v>0</v>
      </c>
    </row>
    <row r="1309" spans="1:4" x14ac:dyDescent="0.3">
      <c r="A1309" t="s">
        <v>177</v>
      </c>
      <c r="B1309" s="1">
        <v>42062</v>
      </c>
      <c r="C1309">
        <v>230</v>
      </c>
      <c r="D1309">
        <v>0</v>
      </c>
    </row>
    <row r="1310" spans="1:4" x14ac:dyDescent="0.3">
      <c r="A1310" t="s">
        <v>177</v>
      </c>
      <c r="B1310" s="1">
        <v>42069</v>
      </c>
      <c r="C1310">
        <v>230</v>
      </c>
      <c r="D1310">
        <v>0</v>
      </c>
    </row>
    <row r="1311" spans="1:4" x14ac:dyDescent="0.3">
      <c r="A1311" t="s">
        <v>177</v>
      </c>
      <c r="B1311" s="1">
        <v>42076</v>
      </c>
      <c r="C1311">
        <v>230</v>
      </c>
      <c r="D1311">
        <v>0</v>
      </c>
    </row>
    <row r="1312" spans="1:4" x14ac:dyDescent="0.3">
      <c r="A1312" t="s">
        <v>177</v>
      </c>
      <c r="B1312" s="1">
        <v>42083</v>
      </c>
      <c r="C1312">
        <v>230</v>
      </c>
      <c r="D1312">
        <v>0</v>
      </c>
    </row>
    <row r="1313" spans="1:4" x14ac:dyDescent="0.3">
      <c r="A1313" t="s">
        <v>177</v>
      </c>
      <c r="B1313" s="1">
        <v>42090</v>
      </c>
      <c r="C1313">
        <v>230</v>
      </c>
      <c r="D1313">
        <v>0</v>
      </c>
    </row>
    <row r="1314" spans="1:4" x14ac:dyDescent="0.3">
      <c r="A1314" t="s">
        <v>177</v>
      </c>
      <c r="B1314" s="1">
        <v>42097</v>
      </c>
      <c r="C1314">
        <v>230</v>
      </c>
      <c r="D1314">
        <v>0</v>
      </c>
    </row>
    <row r="1315" spans="1:4" x14ac:dyDescent="0.3">
      <c r="A1315" t="s">
        <v>177</v>
      </c>
      <c r="B1315" s="1">
        <v>42104</v>
      </c>
      <c r="C1315">
        <v>230</v>
      </c>
      <c r="D1315">
        <v>0</v>
      </c>
    </row>
    <row r="1316" spans="1:4" x14ac:dyDescent="0.3">
      <c r="A1316" t="s">
        <v>177</v>
      </c>
      <c r="B1316" s="1">
        <v>42111</v>
      </c>
      <c r="C1316">
        <v>230</v>
      </c>
      <c r="D1316">
        <v>0</v>
      </c>
    </row>
    <row r="1317" spans="1:4" x14ac:dyDescent="0.3">
      <c r="A1317" t="s">
        <v>177</v>
      </c>
      <c r="B1317" s="1">
        <v>42118</v>
      </c>
      <c r="C1317">
        <v>230</v>
      </c>
      <c r="D1317">
        <v>0</v>
      </c>
    </row>
    <row r="1318" spans="1:4" x14ac:dyDescent="0.3">
      <c r="A1318" t="s">
        <v>177</v>
      </c>
      <c r="B1318" s="1">
        <v>42125</v>
      </c>
      <c r="C1318">
        <v>230</v>
      </c>
      <c r="D1318">
        <v>0</v>
      </c>
    </row>
    <row r="1319" spans="1:4" x14ac:dyDescent="0.3">
      <c r="A1319" t="s">
        <v>177</v>
      </c>
      <c r="B1319" s="1">
        <v>42132</v>
      </c>
      <c r="C1319">
        <v>230</v>
      </c>
      <c r="D1319">
        <v>0</v>
      </c>
    </row>
    <row r="1320" spans="1:4" x14ac:dyDescent="0.3">
      <c r="A1320" t="s">
        <v>177</v>
      </c>
      <c r="B1320" s="1">
        <v>42139</v>
      </c>
      <c r="C1320">
        <v>310</v>
      </c>
      <c r="D1320">
        <v>0</v>
      </c>
    </row>
    <row r="1321" spans="1:4" x14ac:dyDescent="0.3">
      <c r="A1321" t="s">
        <v>177</v>
      </c>
      <c r="B1321" s="1">
        <v>42146</v>
      </c>
      <c r="C1321">
        <v>310</v>
      </c>
      <c r="D1321">
        <v>0</v>
      </c>
    </row>
    <row r="1322" spans="1:4" x14ac:dyDescent="0.3">
      <c r="A1322" t="s">
        <v>177</v>
      </c>
      <c r="B1322" s="1">
        <v>42153</v>
      </c>
      <c r="C1322">
        <v>310</v>
      </c>
      <c r="D1322">
        <v>0</v>
      </c>
    </row>
    <row r="1323" spans="1:4" x14ac:dyDescent="0.3">
      <c r="A1323" t="s">
        <v>177</v>
      </c>
      <c r="B1323" s="1">
        <v>42160</v>
      </c>
      <c r="C1323">
        <v>24</v>
      </c>
      <c r="D1323">
        <v>0</v>
      </c>
    </row>
    <row r="1324" spans="1:4" x14ac:dyDescent="0.3">
      <c r="A1324" t="s">
        <v>177</v>
      </c>
      <c r="B1324" s="1">
        <v>42167</v>
      </c>
      <c r="C1324">
        <v>32</v>
      </c>
      <c r="D1324">
        <v>0</v>
      </c>
    </row>
    <row r="1325" spans="1:4" x14ac:dyDescent="0.3">
      <c r="A1325" t="s">
        <v>177</v>
      </c>
      <c r="B1325" s="1">
        <v>42174</v>
      </c>
      <c r="C1325">
        <v>32</v>
      </c>
      <c r="D1325">
        <v>0</v>
      </c>
    </row>
    <row r="1326" spans="1:4" x14ac:dyDescent="0.3">
      <c r="A1326" t="s">
        <v>177</v>
      </c>
      <c r="B1326" s="1">
        <v>42181</v>
      </c>
      <c r="C1326">
        <v>24</v>
      </c>
      <c r="D1326">
        <v>0</v>
      </c>
    </row>
    <row r="1327" spans="1:4" x14ac:dyDescent="0.3">
      <c r="A1327" t="s">
        <v>178</v>
      </c>
      <c r="B1327" s="1">
        <v>42006</v>
      </c>
      <c r="C1327">
        <v>0</v>
      </c>
      <c r="D1327">
        <v>0</v>
      </c>
    </row>
    <row r="1328" spans="1:4" x14ac:dyDescent="0.3">
      <c r="A1328" t="s">
        <v>178</v>
      </c>
      <c r="B1328" s="1">
        <v>42013</v>
      </c>
      <c r="C1328">
        <v>0</v>
      </c>
      <c r="D1328">
        <v>0</v>
      </c>
    </row>
    <row r="1329" spans="1:4" x14ac:dyDescent="0.3">
      <c r="A1329" t="s">
        <v>178</v>
      </c>
      <c r="B1329" s="1">
        <v>42020</v>
      </c>
      <c r="C1329">
        <v>2</v>
      </c>
      <c r="D1329">
        <v>0</v>
      </c>
    </row>
    <row r="1330" spans="1:4" x14ac:dyDescent="0.3">
      <c r="A1330" t="s">
        <v>178</v>
      </c>
      <c r="B1330" s="1">
        <v>42027</v>
      </c>
      <c r="C1330">
        <v>2</v>
      </c>
      <c r="D1330">
        <v>0</v>
      </c>
    </row>
    <row r="1331" spans="1:4" x14ac:dyDescent="0.3">
      <c r="A1331" t="s">
        <v>178</v>
      </c>
      <c r="B1331" s="1">
        <v>42034</v>
      </c>
      <c r="C1331">
        <v>1</v>
      </c>
      <c r="D1331">
        <v>0</v>
      </c>
    </row>
    <row r="1332" spans="1:4" x14ac:dyDescent="0.3">
      <c r="A1332" t="s">
        <v>178</v>
      </c>
      <c r="B1332" s="1">
        <v>42048</v>
      </c>
      <c r="C1332">
        <v>10</v>
      </c>
      <c r="D1332">
        <v>0</v>
      </c>
    </row>
    <row r="1333" spans="1:4" x14ac:dyDescent="0.3">
      <c r="A1333" t="s">
        <v>178</v>
      </c>
      <c r="B1333" s="1">
        <v>42055</v>
      </c>
      <c r="C1333">
        <v>2</v>
      </c>
      <c r="D1333">
        <v>0</v>
      </c>
    </row>
    <row r="1334" spans="1:4" x14ac:dyDescent="0.3">
      <c r="A1334" t="s">
        <v>178</v>
      </c>
      <c r="B1334" s="1">
        <v>42069</v>
      </c>
      <c r="C1334">
        <v>22</v>
      </c>
      <c r="D1334">
        <v>0</v>
      </c>
    </row>
    <row r="1335" spans="1:4" x14ac:dyDescent="0.3">
      <c r="A1335" t="s">
        <v>178</v>
      </c>
      <c r="B1335" s="1">
        <v>42076</v>
      </c>
      <c r="C1335">
        <v>2</v>
      </c>
      <c r="D1335">
        <v>0</v>
      </c>
    </row>
    <row r="1336" spans="1:4" x14ac:dyDescent="0.3">
      <c r="A1336" t="s">
        <v>178</v>
      </c>
      <c r="B1336" s="1">
        <v>42090</v>
      </c>
      <c r="C1336">
        <v>0</v>
      </c>
      <c r="D1336">
        <v>0</v>
      </c>
    </row>
    <row r="1337" spans="1:4" x14ac:dyDescent="0.3">
      <c r="A1337" t="s">
        <v>178</v>
      </c>
      <c r="B1337" s="1">
        <v>42097</v>
      </c>
      <c r="C1337">
        <v>0</v>
      </c>
      <c r="D1337">
        <v>0</v>
      </c>
    </row>
    <row r="1338" spans="1:4" x14ac:dyDescent="0.3">
      <c r="A1338" t="s">
        <v>178</v>
      </c>
      <c r="B1338" s="1">
        <v>42104</v>
      </c>
      <c r="C1338">
        <v>2</v>
      </c>
      <c r="D1338">
        <v>0</v>
      </c>
    </row>
    <row r="1339" spans="1:4" x14ac:dyDescent="0.3">
      <c r="A1339" t="s">
        <v>178</v>
      </c>
      <c r="B1339" s="1">
        <v>42111</v>
      </c>
      <c r="C1339">
        <v>2</v>
      </c>
      <c r="D1339">
        <v>0</v>
      </c>
    </row>
    <row r="1340" spans="1:4" x14ac:dyDescent="0.3">
      <c r="A1340" t="s">
        <v>178</v>
      </c>
      <c r="B1340" s="1">
        <v>42130</v>
      </c>
      <c r="C1340">
        <v>0</v>
      </c>
      <c r="D1340">
        <v>0</v>
      </c>
    </row>
    <row r="1341" spans="1:4" x14ac:dyDescent="0.3">
      <c r="A1341" t="s">
        <v>178</v>
      </c>
      <c r="B1341" s="1">
        <v>42132</v>
      </c>
      <c r="C1341">
        <v>3</v>
      </c>
      <c r="D1341">
        <v>0</v>
      </c>
    </row>
    <row r="1342" spans="1:4" x14ac:dyDescent="0.3">
      <c r="A1342" t="s">
        <v>178</v>
      </c>
      <c r="B1342" s="1">
        <v>42160</v>
      </c>
      <c r="C1342">
        <v>0</v>
      </c>
      <c r="D1342">
        <v>0</v>
      </c>
    </row>
    <row r="1343" spans="1:4" x14ac:dyDescent="0.3">
      <c r="A1343" t="s">
        <v>179</v>
      </c>
      <c r="B1343" s="1">
        <v>42006</v>
      </c>
      <c r="C1343">
        <v>6</v>
      </c>
      <c r="D1343">
        <v>0</v>
      </c>
    </row>
    <row r="1344" spans="1:4" x14ac:dyDescent="0.3">
      <c r="A1344" t="s">
        <v>179</v>
      </c>
      <c r="B1344" s="1">
        <v>42013</v>
      </c>
      <c r="C1344">
        <v>1</v>
      </c>
      <c r="D1344">
        <v>0</v>
      </c>
    </row>
    <row r="1345" spans="1:4" x14ac:dyDescent="0.3">
      <c r="A1345" t="s">
        <v>179</v>
      </c>
      <c r="B1345" s="1">
        <v>42020</v>
      </c>
      <c r="C1345">
        <v>4</v>
      </c>
      <c r="D1345">
        <v>4</v>
      </c>
    </row>
    <row r="1346" spans="1:4" x14ac:dyDescent="0.3">
      <c r="A1346" t="s">
        <v>179</v>
      </c>
      <c r="B1346" s="1">
        <v>42027</v>
      </c>
      <c r="C1346">
        <v>10</v>
      </c>
      <c r="D1346">
        <v>0</v>
      </c>
    </row>
    <row r="1347" spans="1:4" x14ac:dyDescent="0.3">
      <c r="A1347" t="s">
        <v>179</v>
      </c>
      <c r="B1347" s="1">
        <v>42034</v>
      </c>
      <c r="C1347">
        <v>18</v>
      </c>
      <c r="D1347">
        <v>0</v>
      </c>
    </row>
    <row r="1348" spans="1:4" x14ac:dyDescent="0.3">
      <c r="A1348" t="s">
        <v>179</v>
      </c>
      <c r="B1348" s="1">
        <v>42041</v>
      </c>
      <c r="C1348">
        <v>14</v>
      </c>
      <c r="D1348">
        <v>0</v>
      </c>
    </row>
    <row r="1349" spans="1:4" x14ac:dyDescent="0.3">
      <c r="A1349" t="s">
        <v>179</v>
      </c>
      <c r="B1349" s="1">
        <v>42048</v>
      </c>
      <c r="C1349">
        <v>19</v>
      </c>
      <c r="D1349">
        <v>0</v>
      </c>
    </row>
    <row r="1350" spans="1:4" x14ac:dyDescent="0.3">
      <c r="A1350" t="s">
        <v>179</v>
      </c>
      <c r="B1350" s="1">
        <v>42055</v>
      </c>
      <c r="C1350">
        <v>2</v>
      </c>
      <c r="D1350">
        <v>0</v>
      </c>
    </row>
    <row r="1351" spans="1:4" x14ac:dyDescent="0.3">
      <c r="A1351" t="s">
        <v>179</v>
      </c>
      <c r="B1351" s="1">
        <v>42062</v>
      </c>
      <c r="C1351">
        <v>22</v>
      </c>
      <c r="D1351">
        <v>0</v>
      </c>
    </row>
    <row r="1352" spans="1:4" x14ac:dyDescent="0.3">
      <c r="A1352" t="s">
        <v>179</v>
      </c>
      <c r="B1352" s="1">
        <v>42069</v>
      </c>
      <c r="C1352">
        <v>18</v>
      </c>
      <c r="D1352">
        <v>0</v>
      </c>
    </row>
    <row r="1353" spans="1:4" x14ac:dyDescent="0.3">
      <c r="A1353" t="s">
        <v>179</v>
      </c>
      <c r="B1353" s="1">
        <v>42076</v>
      </c>
      <c r="C1353">
        <v>9</v>
      </c>
      <c r="D1353">
        <v>0</v>
      </c>
    </row>
    <row r="1354" spans="1:4" x14ac:dyDescent="0.3">
      <c r="A1354" t="s">
        <v>179</v>
      </c>
      <c r="B1354" s="1">
        <v>42083</v>
      </c>
      <c r="C1354">
        <v>16</v>
      </c>
      <c r="D1354">
        <v>0</v>
      </c>
    </row>
    <row r="1355" spans="1:4" x14ac:dyDescent="0.3">
      <c r="A1355" t="s">
        <v>179</v>
      </c>
      <c r="B1355" s="1">
        <v>42090</v>
      </c>
      <c r="C1355">
        <v>37</v>
      </c>
      <c r="D1355">
        <v>0</v>
      </c>
    </row>
    <row r="1356" spans="1:4" x14ac:dyDescent="0.3">
      <c r="A1356" t="s">
        <v>179</v>
      </c>
      <c r="B1356" s="1">
        <v>42097</v>
      </c>
      <c r="C1356">
        <v>14</v>
      </c>
      <c r="D1356">
        <v>0</v>
      </c>
    </row>
    <row r="1357" spans="1:4" x14ac:dyDescent="0.3">
      <c r="A1357" t="s">
        <v>179</v>
      </c>
      <c r="B1357" s="1">
        <v>42104</v>
      </c>
      <c r="C1357">
        <v>26</v>
      </c>
      <c r="D1357">
        <v>0</v>
      </c>
    </row>
    <row r="1358" spans="1:4" x14ac:dyDescent="0.3">
      <c r="A1358" t="s">
        <v>179</v>
      </c>
      <c r="B1358" s="1">
        <v>42111</v>
      </c>
      <c r="C1358">
        <v>24</v>
      </c>
      <c r="D1358">
        <v>0</v>
      </c>
    </row>
    <row r="1359" spans="1:4" x14ac:dyDescent="0.3">
      <c r="A1359" t="s">
        <v>179</v>
      </c>
      <c r="B1359" s="1">
        <v>42118</v>
      </c>
      <c r="C1359">
        <v>17</v>
      </c>
      <c r="D1359">
        <v>0</v>
      </c>
    </row>
    <row r="1360" spans="1:4" x14ac:dyDescent="0.3">
      <c r="A1360" t="s">
        <v>179</v>
      </c>
      <c r="B1360" s="1">
        <v>42125</v>
      </c>
      <c r="C1360">
        <v>8</v>
      </c>
      <c r="D1360">
        <v>0</v>
      </c>
    </row>
    <row r="1361" spans="1:4" x14ac:dyDescent="0.3">
      <c r="A1361" t="s">
        <v>179</v>
      </c>
      <c r="B1361" s="1">
        <v>42132</v>
      </c>
      <c r="C1361">
        <v>10</v>
      </c>
      <c r="D1361">
        <v>0</v>
      </c>
    </row>
    <row r="1362" spans="1:4" x14ac:dyDescent="0.3">
      <c r="A1362" t="s">
        <v>179</v>
      </c>
      <c r="B1362" s="1">
        <v>42139</v>
      </c>
      <c r="C1362">
        <v>21</v>
      </c>
      <c r="D1362">
        <v>0</v>
      </c>
    </row>
    <row r="1363" spans="1:4" x14ac:dyDescent="0.3">
      <c r="A1363" t="s">
        <v>179</v>
      </c>
      <c r="B1363" s="1">
        <v>42146</v>
      </c>
      <c r="C1363">
        <v>34</v>
      </c>
      <c r="D1363">
        <v>0</v>
      </c>
    </row>
    <row r="1364" spans="1:4" x14ac:dyDescent="0.3">
      <c r="A1364" t="s">
        <v>179</v>
      </c>
      <c r="B1364" s="1">
        <v>42153</v>
      </c>
      <c r="C1364">
        <v>7</v>
      </c>
      <c r="D1364">
        <v>0</v>
      </c>
    </row>
    <row r="1365" spans="1:4" x14ac:dyDescent="0.3">
      <c r="A1365" t="s">
        <v>179</v>
      </c>
      <c r="B1365" s="1">
        <v>42160</v>
      </c>
      <c r="C1365">
        <v>19</v>
      </c>
      <c r="D1365">
        <v>0</v>
      </c>
    </row>
    <row r="1366" spans="1:4" x14ac:dyDescent="0.3">
      <c r="A1366" t="s">
        <v>179</v>
      </c>
      <c r="B1366" s="1">
        <v>42167</v>
      </c>
      <c r="C1366">
        <v>13</v>
      </c>
      <c r="D1366">
        <v>0</v>
      </c>
    </row>
    <row r="1367" spans="1:4" x14ac:dyDescent="0.3">
      <c r="A1367" t="s">
        <v>179</v>
      </c>
      <c r="B1367" s="1">
        <v>42174</v>
      </c>
      <c r="C1367">
        <v>2</v>
      </c>
      <c r="D1367">
        <v>0</v>
      </c>
    </row>
    <row r="1368" spans="1:4" x14ac:dyDescent="0.3">
      <c r="A1368" t="s">
        <v>179</v>
      </c>
      <c r="B1368" s="1">
        <v>42181</v>
      </c>
      <c r="C1368">
        <v>3</v>
      </c>
      <c r="D1368">
        <v>0</v>
      </c>
    </row>
    <row r="1369" spans="1:4" x14ac:dyDescent="0.3">
      <c r="A1369" t="s">
        <v>209</v>
      </c>
      <c r="B1369" s="1">
        <v>42090</v>
      </c>
      <c r="C1369">
        <v>1</v>
      </c>
      <c r="D1369">
        <v>0</v>
      </c>
    </row>
    <row r="1370" spans="1:4" x14ac:dyDescent="0.3">
      <c r="A1370" t="s">
        <v>209</v>
      </c>
      <c r="B1370" s="1">
        <v>42097</v>
      </c>
      <c r="C1370">
        <v>1</v>
      </c>
      <c r="D1370">
        <v>0</v>
      </c>
    </row>
    <row r="1371" spans="1:4" x14ac:dyDescent="0.3">
      <c r="A1371" t="s">
        <v>209</v>
      </c>
      <c r="B1371" s="1">
        <v>42104</v>
      </c>
      <c r="C1371">
        <v>35</v>
      </c>
      <c r="D1371">
        <v>0</v>
      </c>
    </row>
    <row r="1372" spans="1:4" x14ac:dyDescent="0.3">
      <c r="A1372" t="s">
        <v>209</v>
      </c>
      <c r="B1372" s="1">
        <v>42111</v>
      </c>
      <c r="C1372">
        <v>2</v>
      </c>
      <c r="D1372">
        <v>0</v>
      </c>
    </row>
    <row r="1373" spans="1:4" x14ac:dyDescent="0.3">
      <c r="A1373" t="s">
        <v>209</v>
      </c>
      <c r="B1373" s="1">
        <v>42118</v>
      </c>
      <c r="C1373">
        <v>1</v>
      </c>
      <c r="D1373">
        <v>0</v>
      </c>
    </row>
    <row r="1374" spans="1:4" x14ac:dyDescent="0.3">
      <c r="A1374" t="s">
        <v>209</v>
      </c>
      <c r="B1374" s="1">
        <v>42125</v>
      </c>
      <c r="C1374">
        <v>2</v>
      </c>
      <c r="D1374">
        <v>0</v>
      </c>
    </row>
    <row r="1375" spans="1:4" x14ac:dyDescent="0.3">
      <c r="A1375" t="s">
        <v>209</v>
      </c>
      <c r="B1375" s="1">
        <v>42132</v>
      </c>
      <c r="C1375">
        <v>1</v>
      </c>
      <c r="D1375">
        <v>0</v>
      </c>
    </row>
    <row r="1376" spans="1:4" x14ac:dyDescent="0.3">
      <c r="A1376" t="s">
        <v>209</v>
      </c>
      <c r="B1376" s="1">
        <v>42139</v>
      </c>
      <c r="C1376">
        <v>3</v>
      </c>
      <c r="D1376">
        <v>0</v>
      </c>
    </row>
    <row r="1377" spans="1:4" x14ac:dyDescent="0.3">
      <c r="A1377" t="s">
        <v>209</v>
      </c>
      <c r="B1377" s="1">
        <v>42146</v>
      </c>
      <c r="C1377">
        <v>1</v>
      </c>
      <c r="D1377">
        <v>0</v>
      </c>
    </row>
    <row r="1378" spans="1:4" x14ac:dyDescent="0.3">
      <c r="A1378" t="s">
        <v>209</v>
      </c>
      <c r="B1378" s="1">
        <v>42153</v>
      </c>
      <c r="C1378">
        <v>1</v>
      </c>
      <c r="D1378">
        <v>0</v>
      </c>
    </row>
    <row r="1379" spans="1:4" x14ac:dyDescent="0.3">
      <c r="A1379" t="s">
        <v>209</v>
      </c>
      <c r="B1379" s="1">
        <v>42160</v>
      </c>
      <c r="C1379">
        <v>1</v>
      </c>
      <c r="D1379">
        <v>0</v>
      </c>
    </row>
    <row r="1380" spans="1:4" x14ac:dyDescent="0.3">
      <c r="A1380" t="s">
        <v>209</v>
      </c>
      <c r="B1380" s="1">
        <v>42167</v>
      </c>
      <c r="C1380">
        <v>2</v>
      </c>
      <c r="D1380">
        <v>0</v>
      </c>
    </row>
    <row r="1381" spans="1:4" x14ac:dyDescent="0.3">
      <c r="A1381" t="s">
        <v>209</v>
      </c>
      <c r="B1381" s="1">
        <v>42174</v>
      </c>
      <c r="C1381">
        <v>1</v>
      </c>
      <c r="D1381">
        <v>0</v>
      </c>
    </row>
    <row r="1382" spans="1:4" x14ac:dyDescent="0.3">
      <c r="A1382" t="s">
        <v>209</v>
      </c>
      <c r="B1382" s="1">
        <v>42181</v>
      </c>
      <c r="C1382">
        <v>1</v>
      </c>
      <c r="D1382">
        <v>0</v>
      </c>
    </row>
    <row r="1383" spans="1:4" x14ac:dyDescent="0.3">
      <c r="A1383" t="s">
        <v>180</v>
      </c>
      <c r="B1383" s="1">
        <v>42006</v>
      </c>
      <c r="C1383">
        <v>37</v>
      </c>
      <c r="D1383">
        <v>0</v>
      </c>
    </row>
    <row r="1384" spans="1:4" x14ac:dyDescent="0.3">
      <c r="A1384" t="s">
        <v>180</v>
      </c>
      <c r="B1384" s="1">
        <v>42013</v>
      </c>
      <c r="C1384">
        <v>8</v>
      </c>
      <c r="D1384">
        <v>0</v>
      </c>
    </row>
    <row r="1385" spans="1:4" x14ac:dyDescent="0.3">
      <c r="A1385" t="s">
        <v>180</v>
      </c>
      <c r="B1385" s="1">
        <v>42020</v>
      </c>
      <c r="C1385">
        <v>68</v>
      </c>
      <c r="D1385">
        <v>0</v>
      </c>
    </row>
    <row r="1386" spans="1:4" x14ac:dyDescent="0.3">
      <c r="A1386" t="s">
        <v>180</v>
      </c>
      <c r="B1386" s="1">
        <v>42027</v>
      </c>
      <c r="C1386">
        <v>52</v>
      </c>
      <c r="D1386">
        <v>0</v>
      </c>
    </row>
    <row r="1387" spans="1:4" x14ac:dyDescent="0.3">
      <c r="A1387" t="s">
        <v>180</v>
      </c>
      <c r="B1387" s="1">
        <v>42034</v>
      </c>
      <c r="C1387">
        <v>44</v>
      </c>
      <c r="D1387">
        <v>0</v>
      </c>
    </row>
    <row r="1388" spans="1:4" x14ac:dyDescent="0.3">
      <c r="A1388" t="s">
        <v>180</v>
      </c>
      <c r="B1388" s="1">
        <v>42041</v>
      </c>
      <c r="C1388">
        <v>36</v>
      </c>
      <c r="D1388">
        <v>0</v>
      </c>
    </row>
    <row r="1389" spans="1:4" x14ac:dyDescent="0.3">
      <c r="A1389" t="s">
        <v>180</v>
      </c>
      <c r="B1389" s="1">
        <v>42048</v>
      </c>
      <c r="C1389">
        <v>24</v>
      </c>
      <c r="D1389">
        <v>0</v>
      </c>
    </row>
    <row r="1390" spans="1:4" x14ac:dyDescent="0.3">
      <c r="A1390" t="s">
        <v>180</v>
      </c>
      <c r="B1390" s="1">
        <v>42055</v>
      </c>
      <c r="C1390">
        <v>24</v>
      </c>
      <c r="D1390">
        <v>0</v>
      </c>
    </row>
    <row r="1391" spans="1:4" x14ac:dyDescent="0.3">
      <c r="A1391" t="s">
        <v>180</v>
      </c>
      <c r="B1391" s="1">
        <v>42062</v>
      </c>
      <c r="C1391">
        <v>24</v>
      </c>
      <c r="D1391">
        <v>0</v>
      </c>
    </row>
    <row r="1392" spans="1:4" x14ac:dyDescent="0.3">
      <c r="A1392" t="s">
        <v>180</v>
      </c>
      <c r="B1392" s="1">
        <v>42069</v>
      </c>
      <c r="C1392">
        <v>28</v>
      </c>
      <c r="D1392">
        <v>0</v>
      </c>
    </row>
    <row r="1393" spans="1:4" x14ac:dyDescent="0.3">
      <c r="A1393" t="s">
        <v>180</v>
      </c>
      <c r="B1393" s="1">
        <v>42076</v>
      </c>
      <c r="C1393">
        <v>30</v>
      </c>
      <c r="D1393">
        <v>0</v>
      </c>
    </row>
    <row r="1394" spans="1:4" x14ac:dyDescent="0.3">
      <c r="A1394" t="s">
        <v>180</v>
      </c>
      <c r="B1394" s="1">
        <v>42083</v>
      </c>
      <c r="C1394">
        <v>32</v>
      </c>
      <c r="D1394">
        <v>0</v>
      </c>
    </row>
    <row r="1395" spans="1:4" x14ac:dyDescent="0.3">
      <c r="A1395" t="s">
        <v>180</v>
      </c>
      <c r="B1395" s="1">
        <v>42090</v>
      </c>
      <c r="C1395">
        <v>32</v>
      </c>
      <c r="D1395">
        <v>0</v>
      </c>
    </row>
    <row r="1396" spans="1:4" x14ac:dyDescent="0.3">
      <c r="A1396" t="s">
        <v>180</v>
      </c>
      <c r="B1396" s="1">
        <v>42097</v>
      </c>
      <c r="C1396">
        <v>40</v>
      </c>
      <c r="D1396">
        <v>0</v>
      </c>
    </row>
    <row r="1397" spans="1:4" x14ac:dyDescent="0.3">
      <c r="A1397" t="s">
        <v>180</v>
      </c>
      <c r="B1397" s="1">
        <v>42104</v>
      </c>
      <c r="C1397">
        <v>32</v>
      </c>
      <c r="D1397">
        <v>0</v>
      </c>
    </row>
    <row r="1398" spans="1:4" x14ac:dyDescent="0.3">
      <c r="A1398" t="s">
        <v>180</v>
      </c>
      <c r="B1398" s="1">
        <v>42111</v>
      </c>
      <c r="C1398">
        <v>40</v>
      </c>
      <c r="D1398">
        <v>0</v>
      </c>
    </row>
    <row r="1399" spans="1:4" x14ac:dyDescent="0.3">
      <c r="A1399" t="s">
        <v>180</v>
      </c>
      <c r="B1399" s="1">
        <v>42118</v>
      </c>
      <c r="C1399">
        <v>38</v>
      </c>
      <c r="D1399">
        <v>0</v>
      </c>
    </row>
    <row r="1400" spans="1:4" x14ac:dyDescent="0.3">
      <c r="A1400" t="s">
        <v>180</v>
      </c>
      <c r="B1400" s="1">
        <v>42125</v>
      </c>
      <c r="C1400">
        <v>38</v>
      </c>
      <c r="D1400">
        <v>0</v>
      </c>
    </row>
    <row r="1401" spans="1:4" x14ac:dyDescent="0.3">
      <c r="A1401" t="s">
        <v>180</v>
      </c>
      <c r="B1401" s="1">
        <v>42132</v>
      </c>
      <c r="C1401">
        <v>38</v>
      </c>
      <c r="D1401">
        <v>0</v>
      </c>
    </row>
    <row r="1402" spans="1:4" x14ac:dyDescent="0.3">
      <c r="A1402" t="s">
        <v>180</v>
      </c>
      <c r="B1402" s="1">
        <v>42139</v>
      </c>
      <c r="C1402">
        <v>40</v>
      </c>
      <c r="D1402">
        <v>0</v>
      </c>
    </row>
    <row r="1403" spans="1:4" x14ac:dyDescent="0.3">
      <c r="A1403" t="s">
        <v>180</v>
      </c>
      <c r="B1403" s="1">
        <v>42146</v>
      </c>
      <c r="C1403">
        <v>40</v>
      </c>
      <c r="D1403">
        <v>0</v>
      </c>
    </row>
    <row r="1404" spans="1:4" x14ac:dyDescent="0.3">
      <c r="A1404" t="s">
        <v>180</v>
      </c>
      <c r="B1404" s="1">
        <v>42153</v>
      </c>
      <c r="C1404">
        <v>32</v>
      </c>
      <c r="D1404">
        <v>0</v>
      </c>
    </row>
    <row r="1405" spans="1:4" x14ac:dyDescent="0.3">
      <c r="A1405" t="s">
        <v>180</v>
      </c>
      <c r="B1405" s="1">
        <v>42160</v>
      </c>
      <c r="C1405">
        <v>22</v>
      </c>
      <c r="D1405">
        <v>0</v>
      </c>
    </row>
    <row r="1406" spans="1:4" x14ac:dyDescent="0.3">
      <c r="A1406" t="s">
        <v>180</v>
      </c>
      <c r="B1406" s="1">
        <v>42167</v>
      </c>
      <c r="C1406">
        <v>40</v>
      </c>
      <c r="D1406">
        <v>0</v>
      </c>
    </row>
    <row r="1407" spans="1:4" x14ac:dyDescent="0.3">
      <c r="A1407" t="s">
        <v>180</v>
      </c>
      <c r="B1407" s="1">
        <v>42171</v>
      </c>
      <c r="C1407">
        <v>0</v>
      </c>
      <c r="D1407">
        <v>0</v>
      </c>
    </row>
    <row r="1408" spans="1:4" x14ac:dyDescent="0.3">
      <c r="A1408" t="s">
        <v>180</v>
      </c>
      <c r="B1408" s="1">
        <v>42174</v>
      </c>
      <c r="C1408">
        <v>40</v>
      </c>
      <c r="D1408">
        <v>0</v>
      </c>
    </row>
    <row r="1409" spans="1:4" x14ac:dyDescent="0.3">
      <c r="A1409" t="s">
        <v>180</v>
      </c>
      <c r="B1409" s="1">
        <v>42181</v>
      </c>
      <c r="C1409">
        <v>42</v>
      </c>
      <c r="D1409">
        <v>0</v>
      </c>
    </row>
    <row r="1410" spans="1:4" x14ac:dyDescent="0.3">
      <c r="A1410" t="s">
        <v>181</v>
      </c>
      <c r="B1410" s="1">
        <v>42006</v>
      </c>
      <c r="C1410">
        <v>132</v>
      </c>
      <c r="D1410">
        <v>0</v>
      </c>
    </row>
    <row r="1411" spans="1:4" x14ac:dyDescent="0.3">
      <c r="A1411" t="s">
        <v>181</v>
      </c>
      <c r="B1411" s="1">
        <v>42013</v>
      </c>
      <c r="C1411">
        <v>213</v>
      </c>
      <c r="D1411">
        <v>0</v>
      </c>
    </row>
    <row r="1412" spans="1:4" x14ac:dyDescent="0.3">
      <c r="A1412" t="s">
        <v>181</v>
      </c>
      <c r="B1412" s="1">
        <v>42020</v>
      </c>
      <c r="C1412">
        <v>283</v>
      </c>
      <c r="D1412">
        <v>0</v>
      </c>
    </row>
    <row r="1413" spans="1:4" x14ac:dyDescent="0.3">
      <c r="A1413" t="s">
        <v>181</v>
      </c>
      <c r="B1413" s="1">
        <v>42027</v>
      </c>
      <c r="C1413">
        <v>94</v>
      </c>
      <c r="D1413">
        <v>0</v>
      </c>
    </row>
    <row r="1414" spans="1:4" x14ac:dyDescent="0.3">
      <c r="A1414" t="s">
        <v>181</v>
      </c>
      <c r="B1414" s="1">
        <v>42034</v>
      </c>
      <c r="C1414">
        <v>320</v>
      </c>
      <c r="D1414">
        <v>0</v>
      </c>
    </row>
    <row r="1415" spans="1:4" x14ac:dyDescent="0.3">
      <c r="A1415" t="s">
        <v>181</v>
      </c>
      <c r="B1415" s="1">
        <v>42041</v>
      </c>
      <c r="C1415">
        <v>85</v>
      </c>
      <c r="D1415">
        <v>0</v>
      </c>
    </row>
    <row r="1416" spans="1:4" x14ac:dyDescent="0.3">
      <c r="A1416" t="s">
        <v>181</v>
      </c>
      <c r="B1416" s="1">
        <v>42048</v>
      </c>
      <c r="C1416">
        <v>229</v>
      </c>
      <c r="D1416">
        <v>0</v>
      </c>
    </row>
    <row r="1417" spans="1:4" x14ac:dyDescent="0.3">
      <c r="A1417" t="s">
        <v>181</v>
      </c>
      <c r="B1417" s="1">
        <v>42055</v>
      </c>
      <c r="C1417">
        <v>40</v>
      </c>
      <c r="D1417">
        <v>0</v>
      </c>
    </row>
    <row r="1418" spans="1:4" x14ac:dyDescent="0.3">
      <c r="A1418" t="s">
        <v>181</v>
      </c>
      <c r="B1418" s="1">
        <v>42062</v>
      </c>
      <c r="C1418">
        <v>153</v>
      </c>
      <c r="D1418">
        <v>0</v>
      </c>
    </row>
    <row r="1419" spans="1:4" x14ac:dyDescent="0.3">
      <c r="A1419" t="s">
        <v>181</v>
      </c>
      <c r="B1419" s="1">
        <v>42069</v>
      </c>
      <c r="C1419">
        <v>255</v>
      </c>
      <c r="D1419">
        <v>0</v>
      </c>
    </row>
    <row r="1420" spans="1:4" x14ac:dyDescent="0.3">
      <c r="A1420" t="s">
        <v>181</v>
      </c>
      <c r="B1420" s="1">
        <v>42076</v>
      </c>
      <c r="C1420">
        <v>237</v>
      </c>
      <c r="D1420">
        <v>0</v>
      </c>
    </row>
    <row r="1421" spans="1:4" x14ac:dyDescent="0.3">
      <c r="A1421" t="s">
        <v>181</v>
      </c>
      <c r="B1421" s="1">
        <v>42083</v>
      </c>
      <c r="C1421">
        <v>40</v>
      </c>
      <c r="D1421">
        <v>0</v>
      </c>
    </row>
    <row r="1422" spans="1:4" x14ac:dyDescent="0.3">
      <c r="A1422" t="s">
        <v>181</v>
      </c>
      <c r="B1422" s="1">
        <v>42090</v>
      </c>
      <c r="C1422">
        <v>328</v>
      </c>
      <c r="D1422">
        <v>0</v>
      </c>
    </row>
    <row r="1423" spans="1:4" x14ac:dyDescent="0.3">
      <c r="A1423" t="s">
        <v>181</v>
      </c>
      <c r="B1423" s="1">
        <v>42097</v>
      </c>
      <c r="C1423">
        <v>238</v>
      </c>
      <c r="D1423">
        <v>0</v>
      </c>
    </row>
    <row r="1424" spans="1:4" x14ac:dyDescent="0.3">
      <c r="A1424" t="s">
        <v>181</v>
      </c>
      <c r="B1424" s="1">
        <v>42104</v>
      </c>
      <c r="C1424">
        <v>256</v>
      </c>
      <c r="D1424">
        <v>0</v>
      </c>
    </row>
    <row r="1425" spans="1:4" x14ac:dyDescent="0.3">
      <c r="A1425" t="s">
        <v>181</v>
      </c>
      <c r="B1425" s="1">
        <v>42111</v>
      </c>
      <c r="C1425">
        <v>77</v>
      </c>
      <c r="D1425">
        <v>0</v>
      </c>
    </row>
    <row r="1426" spans="1:4" x14ac:dyDescent="0.3">
      <c r="A1426" t="s">
        <v>181</v>
      </c>
      <c r="B1426" s="1">
        <v>42118</v>
      </c>
      <c r="C1426">
        <v>211</v>
      </c>
      <c r="D1426">
        <v>0</v>
      </c>
    </row>
    <row r="1427" spans="1:4" x14ac:dyDescent="0.3">
      <c r="A1427" t="s">
        <v>181</v>
      </c>
      <c r="B1427" s="1">
        <v>42125</v>
      </c>
      <c r="C1427">
        <v>282</v>
      </c>
      <c r="D1427">
        <v>0</v>
      </c>
    </row>
    <row r="1428" spans="1:4" x14ac:dyDescent="0.3">
      <c r="A1428" t="s">
        <v>181</v>
      </c>
      <c r="B1428" s="1">
        <v>42132</v>
      </c>
      <c r="C1428">
        <v>238</v>
      </c>
      <c r="D1428">
        <v>0</v>
      </c>
    </row>
    <row r="1429" spans="1:4" x14ac:dyDescent="0.3">
      <c r="A1429" t="s">
        <v>181</v>
      </c>
      <c r="B1429" s="1">
        <v>42139</v>
      </c>
      <c r="C1429">
        <v>355</v>
      </c>
      <c r="D1429">
        <v>0</v>
      </c>
    </row>
    <row r="1430" spans="1:4" x14ac:dyDescent="0.3">
      <c r="A1430" t="s">
        <v>181</v>
      </c>
      <c r="B1430" s="1">
        <v>42146</v>
      </c>
      <c r="C1430">
        <v>193</v>
      </c>
      <c r="D1430">
        <v>0</v>
      </c>
    </row>
    <row r="1431" spans="1:4" x14ac:dyDescent="0.3">
      <c r="A1431" t="s">
        <v>181</v>
      </c>
      <c r="B1431" s="1">
        <v>42153</v>
      </c>
      <c r="C1431">
        <v>256</v>
      </c>
      <c r="D1431">
        <v>0</v>
      </c>
    </row>
    <row r="1432" spans="1:4" x14ac:dyDescent="0.3">
      <c r="A1432" t="s">
        <v>181</v>
      </c>
      <c r="B1432" s="1">
        <v>42160</v>
      </c>
      <c r="C1432">
        <v>140</v>
      </c>
      <c r="D1432">
        <v>0</v>
      </c>
    </row>
    <row r="1433" spans="1:4" x14ac:dyDescent="0.3">
      <c r="A1433" t="s">
        <v>181</v>
      </c>
      <c r="B1433" s="1">
        <v>42167</v>
      </c>
      <c r="C1433">
        <v>85</v>
      </c>
      <c r="D1433">
        <v>0</v>
      </c>
    </row>
    <row r="1434" spans="1:4" x14ac:dyDescent="0.3">
      <c r="A1434" t="s">
        <v>181</v>
      </c>
      <c r="B1434" s="1">
        <v>42174</v>
      </c>
      <c r="C1434">
        <v>400</v>
      </c>
      <c r="D1434">
        <v>0</v>
      </c>
    </row>
    <row r="1435" spans="1:4" x14ac:dyDescent="0.3">
      <c r="A1435" t="s">
        <v>181</v>
      </c>
      <c r="B1435" s="1">
        <v>42181</v>
      </c>
      <c r="C1435">
        <v>400</v>
      </c>
      <c r="D1435">
        <v>0</v>
      </c>
    </row>
    <row r="1436" spans="1:4" x14ac:dyDescent="0.3">
      <c r="A1436" t="s">
        <v>182</v>
      </c>
      <c r="B1436" s="1">
        <v>42006</v>
      </c>
      <c r="C1436">
        <v>0</v>
      </c>
      <c r="D1436">
        <v>0</v>
      </c>
    </row>
    <row r="1437" spans="1:4" x14ac:dyDescent="0.3">
      <c r="A1437" t="s">
        <v>182</v>
      </c>
      <c r="B1437" s="1">
        <v>42013</v>
      </c>
      <c r="C1437">
        <v>0</v>
      </c>
      <c r="D1437">
        <v>0</v>
      </c>
    </row>
    <row r="1438" spans="1:4" x14ac:dyDescent="0.3">
      <c r="A1438" t="s">
        <v>182</v>
      </c>
      <c r="B1438" s="1">
        <v>42020</v>
      </c>
      <c r="C1438">
        <v>0</v>
      </c>
      <c r="D1438">
        <v>0</v>
      </c>
    </row>
    <row r="1439" spans="1:4" x14ac:dyDescent="0.3">
      <c r="A1439" t="s">
        <v>182</v>
      </c>
      <c r="B1439" s="1">
        <v>42027</v>
      </c>
      <c r="C1439">
        <v>0</v>
      </c>
      <c r="D1439">
        <v>0</v>
      </c>
    </row>
    <row r="1440" spans="1:4" x14ac:dyDescent="0.3">
      <c r="A1440" t="s">
        <v>182</v>
      </c>
      <c r="B1440" s="1">
        <v>42034</v>
      </c>
      <c r="C1440">
        <v>0</v>
      </c>
      <c r="D1440">
        <v>0</v>
      </c>
    </row>
    <row r="1441" spans="1:4" x14ac:dyDescent="0.3">
      <c r="A1441" t="s">
        <v>182</v>
      </c>
      <c r="B1441" s="1">
        <v>42041</v>
      </c>
      <c r="C1441">
        <v>0</v>
      </c>
      <c r="D1441">
        <v>0</v>
      </c>
    </row>
    <row r="1442" spans="1:4" x14ac:dyDescent="0.3">
      <c r="A1442" t="s">
        <v>182</v>
      </c>
      <c r="B1442" s="1">
        <v>42048</v>
      </c>
      <c r="C1442">
        <v>15</v>
      </c>
      <c r="D1442">
        <v>0</v>
      </c>
    </row>
    <row r="1443" spans="1:4" x14ac:dyDescent="0.3">
      <c r="A1443" t="s">
        <v>182</v>
      </c>
      <c r="B1443" s="1">
        <v>42055</v>
      </c>
      <c r="C1443">
        <v>0</v>
      </c>
      <c r="D1443">
        <v>0</v>
      </c>
    </row>
    <row r="1444" spans="1:4" x14ac:dyDescent="0.3">
      <c r="A1444" t="s">
        <v>182</v>
      </c>
      <c r="B1444" s="1">
        <v>42062</v>
      </c>
      <c r="C1444">
        <v>0</v>
      </c>
      <c r="D1444">
        <v>0</v>
      </c>
    </row>
    <row r="1445" spans="1:4" x14ac:dyDescent="0.3">
      <c r="A1445" t="s">
        <v>182</v>
      </c>
      <c r="B1445" s="1">
        <v>42069</v>
      </c>
      <c r="C1445">
        <v>0</v>
      </c>
      <c r="D1445">
        <v>0</v>
      </c>
    </row>
    <row r="1446" spans="1:4" x14ac:dyDescent="0.3">
      <c r="A1446" t="s">
        <v>182</v>
      </c>
      <c r="B1446" s="1">
        <v>42076</v>
      </c>
      <c r="C1446">
        <v>1</v>
      </c>
      <c r="D1446">
        <v>0</v>
      </c>
    </row>
    <row r="1447" spans="1:4" x14ac:dyDescent="0.3">
      <c r="A1447" t="s">
        <v>182</v>
      </c>
      <c r="B1447" s="1">
        <v>42083</v>
      </c>
      <c r="C1447">
        <v>0</v>
      </c>
      <c r="D1447">
        <v>0</v>
      </c>
    </row>
    <row r="1448" spans="1:4" x14ac:dyDescent="0.3">
      <c r="A1448" t="s">
        <v>182</v>
      </c>
      <c r="B1448" s="1">
        <v>42090</v>
      </c>
      <c r="C1448">
        <v>0</v>
      </c>
      <c r="D1448">
        <v>0</v>
      </c>
    </row>
    <row r="1449" spans="1:4" x14ac:dyDescent="0.3">
      <c r="A1449" t="s">
        <v>182</v>
      </c>
      <c r="B1449" s="1">
        <v>42097</v>
      </c>
      <c r="C1449">
        <v>0</v>
      </c>
      <c r="D1449">
        <v>0</v>
      </c>
    </row>
    <row r="1450" spans="1:4" x14ac:dyDescent="0.3">
      <c r="A1450" t="s">
        <v>182</v>
      </c>
      <c r="B1450" s="1">
        <v>42104</v>
      </c>
      <c r="C1450">
        <v>0</v>
      </c>
      <c r="D1450">
        <v>0</v>
      </c>
    </row>
    <row r="1451" spans="1:4" x14ac:dyDescent="0.3">
      <c r="A1451" t="s">
        <v>182</v>
      </c>
      <c r="B1451" s="1">
        <v>42111</v>
      </c>
      <c r="C1451">
        <v>2</v>
      </c>
      <c r="D1451">
        <v>0</v>
      </c>
    </row>
    <row r="1452" spans="1:4" x14ac:dyDescent="0.3">
      <c r="A1452" t="s">
        <v>182</v>
      </c>
      <c r="B1452" s="1">
        <v>42118</v>
      </c>
      <c r="C1452">
        <v>0</v>
      </c>
      <c r="D1452">
        <v>0</v>
      </c>
    </row>
    <row r="1453" spans="1:4" x14ac:dyDescent="0.3">
      <c r="A1453" t="s">
        <v>182</v>
      </c>
      <c r="B1453" s="1">
        <v>42125</v>
      </c>
      <c r="C1453">
        <v>0</v>
      </c>
      <c r="D1453">
        <v>0</v>
      </c>
    </row>
    <row r="1454" spans="1:4" x14ac:dyDescent="0.3">
      <c r="A1454" t="s">
        <v>182</v>
      </c>
      <c r="B1454" s="1">
        <v>42132</v>
      </c>
      <c r="C1454">
        <v>0</v>
      </c>
      <c r="D1454">
        <v>0</v>
      </c>
    </row>
    <row r="1455" spans="1:4" x14ac:dyDescent="0.3">
      <c r="A1455" t="s">
        <v>182</v>
      </c>
      <c r="B1455" s="1">
        <v>42139</v>
      </c>
      <c r="C1455">
        <v>0</v>
      </c>
      <c r="D1455">
        <v>0</v>
      </c>
    </row>
    <row r="1456" spans="1:4" x14ac:dyDescent="0.3">
      <c r="A1456" t="s">
        <v>182</v>
      </c>
      <c r="B1456" s="1">
        <v>42146</v>
      </c>
      <c r="C1456">
        <v>0</v>
      </c>
      <c r="D1456">
        <v>0</v>
      </c>
    </row>
    <row r="1457" spans="1:4" x14ac:dyDescent="0.3">
      <c r="A1457" t="s">
        <v>182</v>
      </c>
      <c r="B1457" s="1">
        <v>42153</v>
      </c>
      <c r="C1457">
        <v>0</v>
      </c>
      <c r="D1457">
        <v>0</v>
      </c>
    </row>
    <row r="1458" spans="1:4" x14ac:dyDescent="0.3">
      <c r="A1458" t="s">
        <v>182</v>
      </c>
      <c r="B1458" s="1">
        <v>42160</v>
      </c>
      <c r="C1458">
        <v>0</v>
      </c>
      <c r="D1458">
        <v>0</v>
      </c>
    </row>
    <row r="1459" spans="1:4" x14ac:dyDescent="0.3">
      <c r="A1459" t="s">
        <v>182</v>
      </c>
      <c r="B1459" s="1">
        <v>42167</v>
      </c>
      <c r="C1459">
        <v>0</v>
      </c>
      <c r="D1459">
        <v>0</v>
      </c>
    </row>
    <row r="1460" spans="1:4" x14ac:dyDescent="0.3">
      <c r="A1460" t="s">
        <v>182</v>
      </c>
      <c r="B1460" s="1">
        <v>42174</v>
      </c>
      <c r="C1460">
        <v>0</v>
      </c>
      <c r="D1460">
        <v>0</v>
      </c>
    </row>
    <row r="1461" spans="1:4" x14ac:dyDescent="0.3">
      <c r="A1461" t="s">
        <v>182</v>
      </c>
      <c r="B1461" s="1">
        <v>42181</v>
      </c>
      <c r="C1461">
        <v>0</v>
      </c>
      <c r="D1461">
        <v>0</v>
      </c>
    </row>
    <row r="1462" spans="1:4" x14ac:dyDescent="0.3">
      <c r="A1462" t="s">
        <v>183</v>
      </c>
      <c r="B1462" s="1">
        <v>42006</v>
      </c>
      <c r="C1462">
        <v>16</v>
      </c>
      <c r="D1462">
        <v>0</v>
      </c>
    </row>
    <row r="1463" spans="1:4" x14ac:dyDescent="0.3">
      <c r="A1463" t="s">
        <v>183</v>
      </c>
      <c r="B1463" s="1">
        <v>42013</v>
      </c>
      <c r="C1463">
        <v>16</v>
      </c>
      <c r="D1463">
        <v>0</v>
      </c>
    </row>
    <row r="1464" spans="1:4" x14ac:dyDescent="0.3">
      <c r="A1464" t="s">
        <v>183</v>
      </c>
      <c r="B1464" s="1">
        <v>42020</v>
      </c>
      <c r="C1464">
        <v>40</v>
      </c>
      <c r="D1464">
        <v>0</v>
      </c>
    </row>
    <row r="1465" spans="1:4" x14ac:dyDescent="0.3">
      <c r="A1465" t="s">
        <v>183</v>
      </c>
      <c r="B1465" s="1">
        <v>42027</v>
      </c>
      <c r="C1465">
        <v>40</v>
      </c>
      <c r="D1465">
        <v>0</v>
      </c>
    </row>
    <row r="1466" spans="1:4" x14ac:dyDescent="0.3">
      <c r="A1466" t="s">
        <v>183</v>
      </c>
      <c r="B1466" s="1">
        <v>42034</v>
      </c>
      <c r="C1466">
        <v>40</v>
      </c>
      <c r="D1466">
        <v>0</v>
      </c>
    </row>
    <row r="1467" spans="1:4" x14ac:dyDescent="0.3">
      <c r="A1467" t="s">
        <v>183</v>
      </c>
      <c r="B1467" s="1">
        <v>42041</v>
      </c>
      <c r="C1467">
        <v>36</v>
      </c>
      <c r="D1467">
        <v>0</v>
      </c>
    </row>
    <row r="1468" spans="1:4" x14ac:dyDescent="0.3">
      <c r="A1468" t="s">
        <v>183</v>
      </c>
      <c r="B1468" s="1">
        <v>42048</v>
      </c>
      <c r="C1468">
        <v>36</v>
      </c>
      <c r="D1468">
        <v>0</v>
      </c>
    </row>
    <row r="1469" spans="1:4" x14ac:dyDescent="0.3">
      <c r="A1469" t="s">
        <v>183</v>
      </c>
      <c r="B1469" s="1">
        <v>42055</v>
      </c>
      <c r="C1469">
        <v>40</v>
      </c>
      <c r="D1469">
        <v>0</v>
      </c>
    </row>
    <row r="1470" spans="1:4" x14ac:dyDescent="0.3">
      <c r="A1470" t="s">
        <v>183</v>
      </c>
      <c r="B1470" s="1">
        <v>42062</v>
      </c>
      <c r="C1470">
        <v>40</v>
      </c>
      <c r="D1470">
        <v>0</v>
      </c>
    </row>
    <row r="1471" spans="1:4" x14ac:dyDescent="0.3">
      <c r="A1471" t="s">
        <v>183</v>
      </c>
      <c r="B1471" s="1">
        <v>42069</v>
      </c>
      <c r="C1471">
        <v>40</v>
      </c>
      <c r="D1471">
        <v>0</v>
      </c>
    </row>
    <row r="1472" spans="1:4" x14ac:dyDescent="0.3">
      <c r="A1472" t="s">
        <v>183</v>
      </c>
      <c r="B1472" s="1">
        <v>42076</v>
      </c>
      <c r="C1472">
        <v>40</v>
      </c>
      <c r="D1472">
        <v>0</v>
      </c>
    </row>
    <row r="1473" spans="1:4" x14ac:dyDescent="0.3">
      <c r="A1473" t="s">
        <v>183</v>
      </c>
      <c r="B1473" s="1">
        <v>42083</v>
      </c>
      <c r="C1473">
        <v>40</v>
      </c>
      <c r="D1473">
        <v>0</v>
      </c>
    </row>
    <row r="1474" spans="1:4" x14ac:dyDescent="0.3">
      <c r="A1474" t="s">
        <v>183</v>
      </c>
      <c r="B1474" s="1">
        <v>42090</v>
      </c>
      <c r="C1474">
        <v>40</v>
      </c>
      <c r="D1474">
        <v>0</v>
      </c>
    </row>
    <row r="1475" spans="1:4" x14ac:dyDescent="0.3">
      <c r="A1475" t="s">
        <v>183</v>
      </c>
      <c r="B1475" s="1">
        <v>42097</v>
      </c>
      <c r="C1475">
        <v>40</v>
      </c>
      <c r="D1475">
        <v>0</v>
      </c>
    </row>
    <row r="1476" spans="1:4" x14ac:dyDescent="0.3">
      <c r="A1476" t="s">
        <v>183</v>
      </c>
      <c r="B1476" s="1">
        <v>42104</v>
      </c>
      <c r="C1476">
        <v>40</v>
      </c>
      <c r="D1476">
        <v>0</v>
      </c>
    </row>
    <row r="1477" spans="1:4" x14ac:dyDescent="0.3">
      <c r="A1477" t="s">
        <v>183</v>
      </c>
      <c r="B1477" s="1">
        <v>42111</v>
      </c>
      <c r="C1477">
        <v>40</v>
      </c>
      <c r="D1477">
        <v>0</v>
      </c>
    </row>
    <row r="1478" spans="1:4" x14ac:dyDescent="0.3">
      <c r="A1478" t="s">
        <v>183</v>
      </c>
      <c r="B1478" s="1">
        <v>42118</v>
      </c>
      <c r="C1478">
        <v>40</v>
      </c>
      <c r="D1478">
        <v>0</v>
      </c>
    </row>
    <row r="1479" spans="1:4" x14ac:dyDescent="0.3">
      <c r="A1479" t="s">
        <v>183</v>
      </c>
      <c r="B1479" s="1">
        <v>42125</v>
      </c>
      <c r="C1479">
        <v>40</v>
      </c>
      <c r="D1479">
        <v>0</v>
      </c>
    </row>
    <row r="1480" spans="1:4" x14ac:dyDescent="0.3">
      <c r="A1480" t="s">
        <v>183</v>
      </c>
      <c r="B1480" s="1">
        <v>42132</v>
      </c>
      <c r="C1480">
        <v>40</v>
      </c>
      <c r="D1480">
        <v>0</v>
      </c>
    </row>
    <row r="1481" spans="1:4" x14ac:dyDescent="0.3">
      <c r="A1481" t="s">
        <v>183</v>
      </c>
      <c r="B1481" s="1">
        <v>42139</v>
      </c>
      <c r="C1481">
        <v>40</v>
      </c>
      <c r="D1481">
        <v>0</v>
      </c>
    </row>
    <row r="1482" spans="1:4" x14ac:dyDescent="0.3">
      <c r="A1482" t="s">
        <v>183</v>
      </c>
      <c r="B1482" s="1">
        <v>42146</v>
      </c>
      <c r="C1482">
        <v>40</v>
      </c>
      <c r="D1482">
        <v>0</v>
      </c>
    </row>
    <row r="1483" spans="1:4" x14ac:dyDescent="0.3">
      <c r="A1483" t="s">
        <v>183</v>
      </c>
      <c r="B1483" s="1">
        <v>42153</v>
      </c>
      <c r="C1483">
        <v>32</v>
      </c>
      <c r="D1483">
        <v>0</v>
      </c>
    </row>
    <row r="1484" spans="1:4" x14ac:dyDescent="0.3">
      <c r="A1484" t="s">
        <v>183</v>
      </c>
      <c r="B1484" s="1">
        <v>42160</v>
      </c>
      <c r="C1484">
        <v>32</v>
      </c>
      <c r="D1484">
        <v>0</v>
      </c>
    </row>
    <row r="1485" spans="1:4" x14ac:dyDescent="0.3">
      <c r="A1485" t="s">
        <v>183</v>
      </c>
      <c r="B1485" s="1">
        <v>42167</v>
      </c>
      <c r="C1485">
        <v>37</v>
      </c>
      <c r="D1485">
        <v>0</v>
      </c>
    </row>
    <row r="1486" spans="1:4" x14ac:dyDescent="0.3">
      <c r="A1486" t="s">
        <v>183</v>
      </c>
      <c r="B1486" s="1">
        <v>42174</v>
      </c>
      <c r="C1486">
        <v>37</v>
      </c>
      <c r="D1486">
        <v>0</v>
      </c>
    </row>
    <row r="1487" spans="1:4" x14ac:dyDescent="0.3">
      <c r="A1487" t="s">
        <v>183</v>
      </c>
      <c r="B1487" s="1">
        <v>42181</v>
      </c>
      <c r="C1487">
        <v>40</v>
      </c>
      <c r="D1487">
        <v>0</v>
      </c>
    </row>
    <row r="1488" spans="1:4" x14ac:dyDescent="0.3">
      <c r="A1488" t="s">
        <v>184</v>
      </c>
      <c r="B1488" s="1">
        <v>42006</v>
      </c>
      <c r="C1488">
        <v>5</v>
      </c>
      <c r="D1488">
        <v>0</v>
      </c>
    </row>
    <row r="1489" spans="1:4" x14ac:dyDescent="0.3">
      <c r="A1489" t="s">
        <v>184</v>
      </c>
      <c r="B1489" s="1">
        <v>42013</v>
      </c>
      <c r="C1489">
        <v>1</v>
      </c>
      <c r="D1489">
        <v>0</v>
      </c>
    </row>
    <row r="1490" spans="1:4" x14ac:dyDescent="0.3">
      <c r="A1490" t="s">
        <v>184</v>
      </c>
      <c r="B1490" s="1">
        <v>42020</v>
      </c>
      <c r="C1490">
        <v>50</v>
      </c>
      <c r="D1490">
        <v>0</v>
      </c>
    </row>
    <row r="1491" spans="1:4" x14ac:dyDescent="0.3">
      <c r="A1491" t="s">
        <v>184</v>
      </c>
      <c r="B1491" s="1">
        <v>42027</v>
      </c>
      <c r="C1491">
        <v>40</v>
      </c>
      <c r="D1491">
        <v>0</v>
      </c>
    </row>
    <row r="1492" spans="1:4" x14ac:dyDescent="0.3">
      <c r="A1492" t="s">
        <v>184</v>
      </c>
      <c r="B1492" s="1">
        <v>42034</v>
      </c>
      <c r="C1492">
        <v>50</v>
      </c>
      <c r="D1492">
        <v>0</v>
      </c>
    </row>
    <row r="1493" spans="1:4" x14ac:dyDescent="0.3">
      <c r="A1493" t="s">
        <v>184</v>
      </c>
      <c r="B1493" s="1">
        <v>42041</v>
      </c>
      <c r="C1493">
        <v>8</v>
      </c>
      <c r="D1493">
        <v>0</v>
      </c>
    </row>
    <row r="1494" spans="1:4" x14ac:dyDescent="0.3">
      <c r="A1494" t="s">
        <v>184</v>
      </c>
      <c r="B1494" s="1">
        <v>42048</v>
      </c>
      <c r="C1494">
        <v>20</v>
      </c>
      <c r="D1494">
        <v>0</v>
      </c>
    </row>
    <row r="1495" spans="1:4" x14ac:dyDescent="0.3">
      <c r="A1495" t="s">
        <v>184</v>
      </c>
      <c r="B1495" s="1">
        <v>42055</v>
      </c>
      <c r="C1495">
        <v>3</v>
      </c>
      <c r="D1495">
        <v>0</v>
      </c>
    </row>
    <row r="1496" spans="1:4" x14ac:dyDescent="0.3">
      <c r="A1496" t="s">
        <v>184</v>
      </c>
      <c r="B1496" s="1">
        <v>42062</v>
      </c>
      <c r="C1496">
        <v>5</v>
      </c>
      <c r="D1496">
        <v>0</v>
      </c>
    </row>
    <row r="1497" spans="1:4" x14ac:dyDescent="0.3">
      <c r="A1497" t="s">
        <v>184</v>
      </c>
      <c r="B1497" s="1">
        <v>42069</v>
      </c>
      <c r="C1497">
        <v>10</v>
      </c>
      <c r="D1497">
        <v>0</v>
      </c>
    </row>
    <row r="1498" spans="1:4" x14ac:dyDescent="0.3">
      <c r="A1498" t="s">
        <v>184</v>
      </c>
      <c r="B1498" s="1">
        <v>42076</v>
      </c>
      <c r="C1498">
        <v>2</v>
      </c>
      <c r="D1498">
        <v>0</v>
      </c>
    </row>
    <row r="1499" spans="1:4" x14ac:dyDescent="0.3">
      <c r="A1499" t="s">
        <v>184</v>
      </c>
      <c r="B1499" s="1">
        <v>42083</v>
      </c>
      <c r="C1499">
        <v>15</v>
      </c>
      <c r="D1499">
        <v>0</v>
      </c>
    </row>
    <row r="1500" spans="1:4" x14ac:dyDescent="0.3">
      <c r="A1500" t="s">
        <v>184</v>
      </c>
      <c r="B1500" s="1">
        <v>42090</v>
      </c>
      <c r="C1500">
        <v>3</v>
      </c>
      <c r="D1500">
        <v>0</v>
      </c>
    </row>
    <row r="1501" spans="1:4" x14ac:dyDescent="0.3">
      <c r="A1501" t="s">
        <v>184</v>
      </c>
      <c r="B1501" s="1">
        <v>42097</v>
      </c>
      <c r="C1501">
        <v>30</v>
      </c>
      <c r="D1501">
        <v>0</v>
      </c>
    </row>
    <row r="1502" spans="1:4" x14ac:dyDescent="0.3">
      <c r="A1502" t="s">
        <v>184</v>
      </c>
      <c r="B1502" s="1">
        <v>42104</v>
      </c>
      <c r="C1502">
        <v>8</v>
      </c>
      <c r="D1502">
        <v>0</v>
      </c>
    </row>
    <row r="1503" spans="1:4" x14ac:dyDescent="0.3">
      <c r="A1503" t="s">
        <v>184</v>
      </c>
      <c r="B1503" s="1">
        <v>42111</v>
      </c>
      <c r="C1503">
        <v>50</v>
      </c>
      <c r="D1503">
        <v>0</v>
      </c>
    </row>
    <row r="1504" spans="1:4" x14ac:dyDescent="0.3">
      <c r="A1504" t="s">
        <v>184</v>
      </c>
      <c r="B1504" s="1">
        <v>42118</v>
      </c>
      <c r="C1504">
        <v>70</v>
      </c>
      <c r="D1504">
        <v>0</v>
      </c>
    </row>
    <row r="1505" spans="1:4" x14ac:dyDescent="0.3">
      <c r="A1505" t="s">
        <v>184</v>
      </c>
      <c r="B1505" s="1">
        <v>42125</v>
      </c>
      <c r="C1505">
        <v>6</v>
      </c>
      <c r="D1505">
        <v>0</v>
      </c>
    </row>
    <row r="1506" spans="1:4" x14ac:dyDescent="0.3">
      <c r="A1506" t="s">
        <v>184</v>
      </c>
      <c r="B1506" s="1">
        <v>42132</v>
      </c>
      <c r="C1506">
        <v>10</v>
      </c>
      <c r="D1506">
        <v>0</v>
      </c>
    </row>
    <row r="1507" spans="1:4" x14ac:dyDescent="0.3">
      <c r="A1507" t="s">
        <v>184</v>
      </c>
      <c r="B1507" s="1">
        <v>42139</v>
      </c>
      <c r="C1507">
        <v>2</v>
      </c>
      <c r="D1507">
        <v>0</v>
      </c>
    </row>
    <row r="1508" spans="1:4" x14ac:dyDescent="0.3">
      <c r="A1508" t="s">
        <v>184</v>
      </c>
      <c r="B1508" s="1">
        <v>42146</v>
      </c>
      <c r="C1508">
        <v>1</v>
      </c>
      <c r="D1508">
        <v>0</v>
      </c>
    </row>
    <row r="1509" spans="1:4" x14ac:dyDescent="0.3">
      <c r="A1509" t="s">
        <v>184</v>
      </c>
      <c r="B1509" s="1">
        <v>42160</v>
      </c>
      <c r="C1509">
        <v>0</v>
      </c>
      <c r="D1509">
        <v>0</v>
      </c>
    </row>
    <row r="1510" spans="1:4" x14ac:dyDescent="0.3">
      <c r="A1510" t="s">
        <v>184</v>
      </c>
      <c r="B1510" s="1">
        <v>42167</v>
      </c>
      <c r="C1510">
        <v>0</v>
      </c>
      <c r="D1510">
        <v>0</v>
      </c>
    </row>
    <row r="1511" spans="1:4" x14ac:dyDescent="0.3">
      <c r="A1511" t="s">
        <v>184</v>
      </c>
      <c r="B1511" s="1">
        <v>42174</v>
      </c>
      <c r="C1511">
        <v>40</v>
      </c>
      <c r="D1511">
        <v>0</v>
      </c>
    </row>
    <row r="1512" spans="1:4" x14ac:dyDescent="0.3">
      <c r="A1512" t="s">
        <v>184</v>
      </c>
      <c r="B1512" s="1">
        <v>42181</v>
      </c>
      <c r="C1512">
        <v>1</v>
      </c>
      <c r="D1512">
        <v>0</v>
      </c>
    </row>
    <row r="1513" spans="1:4" x14ac:dyDescent="0.3">
      <c r="A1513" t="s">
        <v>185</v>
      </c>
      <c r="B1513" s="1">
        <v>42006</v>
      </c>
      <c r="C1513">
        <v>0</v>
      </c>
      <c r="D1513">
        <v>0</v>
      </c>
    </row>
    <row r="1514" spans="1:4" x14ac:dyDescent="0.3">
      <c r="A1514" t="s">
        <v>185</v>
      </c>
      <c r="B1514" s="1">
        <v>42013</v>
      </c>
      <c r="C1514">
        <v>0</v>
      </c>
      <c r="D1514">
        <v>0</v>
      </c>
    </row>
    <row r="1515" spans="1:4" x14ac:dyDescent="0.3">
      <c r="A1515" t="s">
        <v>185</v>
      </c>
      <c r="B1515" s="1">
        <v>42020</v>
      </c>
      <c r="C1515">
        <v>0</v>
      </c>
      <c r="D1515">
        <v>0</v>
      </c>
    </row>
    <row r="1516" spans="1:4" x14ac:dyDescent="0.3">
      <c r="A1516" t="s">
        <v>185</v>
      </c>
      <c r="B1516" s="1">
        <v>42027</v>
      </c>
      <c r="C1516">
        <v>0</v>
      </c>
      <c r="D1516">
        <v>0</v>
      </c>
    </row>
    <row r="1517" spans="1:4" x14ac:dyDescent="0.3">
      <c r="A1517" t="s">
        <v>185</v>
      </c>
      <c r="B1517" s="1">
        <v>42034</v>
      </c>
      <c r="C1517">
        <v>0</v>
      </c>
      <c r="D1517">
        <v>0</v>
      </c>
    </row>
    <row r="1518" spans="1:4" x14ac:dyDescent="0.3">
      <c r="A1518" t="s">
        <v>185</v>
      </c>
      <c r="B1518" s="1">
        <v>42041</v>
      </c>
      <c r="C1518">
        <v>0</v>
      </c>
      <c r="D1518">
        <v>0</v>
      </c>
    </row>
    <row r="1519" spans="1:4" x14ac:dyDescent="0.3">
      <c r="A1519" t="s">
        <v>185</v>
      </c>
      <c r="B1519" s="1">
        <v>42048</v>
      </c>
      <c r="C1519">
        <v>2</v>
      </c>
      <c r="D1519">
        <v>0</v>
      </c>
    </row>
    <row r="1520" spans="1:4" x14ac:dyDescent="0.3">
      <c r="A1520" t="s">
        <v>185</v>
      </c>
      <c r="B1520" s="1">
        <v>42062</v>
      </c>
      <c r="C1520">
        <v>0</v>
      </c>
      <c r="D1520">
        <v>0</v>
      </c>
    </row>
    <row r="1521" spans="1:4" x14ac:dyDescent="0.3">
      <c r="A1521" t="s">
        <v>185</v>
      </c>
      <c r="B1521" s="1">
        <v>42069</v>
      </c>
      <c r="C1521">
        <v>0</v>
      </c>
      <c r="D1521">
        <v>0</v>
      </c>
    </row>
    <row r="1522" spans="1:4" x14ac:dyDescent="0.3">
      <c r="A1522" t="s">
        <v>185</v>
      </c>
      <c r="B1522" s="1">
        <v>42090</v>
      </c>
      <c r="C1522">
        <v>0</v>
      </c>
      <c r="D1522">
        <v>0</v>
      </c>
    </row>
    <row r="1523" spans="1:4" x14ac:dyDescent="0.3">
      <c r="A1523" t="s">
        <v>185</v>
      </c>
      <c r="B1523" s="1">
        <v>42097</v>
      </c>
      <c r="C1523">
        <v>0</v>
      </c>
      <c r="D1523">
        <v>0</v>
      </c>
    </row>
    <row r="1524" spans="1:4" x14ac:dyDescent="0.3">
      <c r="A1524" t="s">
        <v>185</v>
      </c>
      <c r="B1524" s="1">
        <v>42104</v>
      </c>
      <c r="C1524">
        <v>0</v>
      </c>
      <c r="D1524">
        <v>0</v>
      </c>
    </row>
    <row r="1525" spans="1:4" x14ac:dyDescent="0.3">
      <c r="A1525" t="s">
        <v>185</v>
      </c>
      <c r="B1525" s="1">
        <v>42118</v>
      </c>
      <c r="C1525">
        <v>0</v>
      </c>
      <c r="D1525">
        <v>0</v>
      </c>
    </row>
    <row r="1526" spans="1:4" x14ac:dyDescent="0.3">
      <c r="A1526" t="s">
        <v>185</v>
      </c>
      <c r="B1526" s="1">
        <v>42125</v>
      </c>
      <c r="C1526">
        <v>0</v>
      </c>
      <c r="D1526">
        <v>0</v>
      </c>
    </row>
    <row r="1527" spans="1:4" x14ac:dyDescent="0.3">
      <c r="A1527" t="s">
        <v>185</v>
      </c>
      <c r="B1527" s="1">
        <v>42132</v>
      </c>
      <c r="C1527">
        <v>0</v>
      </c>
      <c r="D1527">
        <v>0</v>
      </c>
    </row>
    <row r="1528" spans="1:4" x14ac:dyDescent="0.3">
      <c r="A1528" t="s">
        <v>185</v>
      </c>
      <c r="B1528" s="1">
        <v>42139</v>
      </c>
      <c r="C1528">
        <v>2</v>
      </c>
      <c r="D1528">
        <v>0</v>
      </c>
    </row>
    <row r="1529" spans="1:4" x14ac:dyDescent="0.3">
      <c r="A1529" t="s">
        <v>185</v>
      </c>
      <c r="B1529" s="1">
        <v>42146</v>
      </c>
      <c r="C1529">
        <v>0</v>
      </c>
      <c r="D1529">
        <v>0</v>
      </c>
    </row>
    <row r="1530" spans="1:4" x14ac:dyDescent="0.3">
      <c r="A1530" t="s">
        <v>185</v>
      </c>
      <c r="B1530" s="1">
        <v>42153</v>
      </c>
      <c r="C1530">
        <v>0</v>
      </c>
      <c r="D1530">
        <v>0</v>
      </c>
    </row>
    <row r="1531" spans="1:4" x14ac:dyDescent="0.3">
      <c r="A1531" t="s">
        <v>185</v>
      </c>
      <c r="B1531" s="1">
        <v>42160</v>
      </c>
      <c r="C1531">
        <v>0</v>
      </c>
      <c r="D1531">
        <v>0</v>
      </c>
    </row>
    <row r="1532" spans="1:4" x14ac:dyDescent="0.3">
      <c r="A1532" t="s">
        <v>185</v>
      </c>
      <c r="B1532" s="1">
        <v>42167</v>
      </c>
      <c r="C1532">
        <v>0</v>
      </c>
      <c r="D1532">
        <v>0</v>
      </c>
    </row>
    <row r="1533" spans="1:4" x14ac:dyDescent="0.3">
      <c r="A1533" t="s">
        <v>185</v>
      </c>
      <c r="B1533" s="1">
        <v>42174</v>
      </c>
      <c r="C1533">
        <v>0</v>
      </c>
      <c r="D1533">
        <v>0</v>
      </c>
    </row>
    <row r="1534" spans="1:4" x14ac:dyDescent="0.3">
      <c r="A1534" t="s">
        <v>185</v>
      </c>
      <c r="B1534" s="1">
        <v>42181</v>
      </c>
      <c r="C1534">
        <v>0</v>
      </c>
      <c r="D1534">
        <v>0</v>
      </c>
    </row>
    <row r="1535" spans="1:4" x14ac:dyDescent="0.3">
      <c r="A1535" t="s">
        <v>186</v>
      </c>
      <c r="B1535" s="1">
        <v>42006</v>
      </c>
      <c r="C1535">
        <v>0</v>
      </c>
      <c r="D1535">
        <v>0</v>
      </c>
    </row>
    <row r="1536" spans="1:4" x14ac:dyDescent="0.3">
      <c r="A1536" t="s">
        <v>186</v>
      </c>
      <c r="B1536" s="1">
        <v>42013</v>
      </c>
      <c r="C1536">
        <v>0</v>
      </c>
      <c r="D1536">
        <v>0</v>
      </c>
    </row>
    <row r="1537" spans="1:4" x14ac:dyDescent="0.3">
      <c r="A1537" t="s">
        <v>186</v>
      </c>
      <c r="B1537" s="1">
        <v>42020</v>
      </c>
      <c r="C1537">
        <v>2</v>
      </c>
      <c r="D1537">
        <v>0</v>
      </c>
    </row>
    <row r="1538" spans="1:4" x14ac:dyDescent="0.3">
      <c r="A1538" t="s">
        <v>186</v>
      </c>
      <c r="B1538" s="1">
        <v>42027</v>
      </c>
      <c r="C1538">
        <v>1</v>
      </c>
      <c r="D1538">
        <v>0</v>
      </c>
    </row>
    <row r="1539" spans="1:4" x14ac:dyDescent="0.3">
      <c r="A1539" t="s">
        <v>186</v>
      </c>
      <c r="B1539" s="1">
        <v>42034</v>
      </c>
      <c r="C1539">
        <v>1</v>
      </c>
      <c r="D1539">
        <v>0</v>
      </c>
    </row>
    <row r="1540" spans="1:4" x14ac:dyDescent="0.3">
      <c r="A1540" t="s">
        <v>186</v>
      </c>
      <c r="B1540" s="1">
        <v>42041</v>
      </c>
      <c r="C1540">
        <v>15</v>
      </c>
      <c r="D1540">
        <v>0</v>
      </c>
    </row>
    <row r="1541" spans="1:4" x14ac:dyDescent="0.3">
      <c r="A1541" t="s">
        <v>186</v>
      </c>
      <c r="B1541" s="1">
        <v>42048</v>
      </c>
      <c r="C1541">
        <v>2</v>
      </c>
      <c r="D1541">
        <v>0</v>
      </c>
    </row>
    <row r="1542" spans="1:4" x14ac:dyDescent="0.3">
      <c r="A1542" t="s">
        <v>186</v>
      </c>
      <c r="B1542" s="1">
        <v>42055</v>
      </c>
      <c r="C1542">
        <v>5</v>
      </c>
      <c r="D1542">
        <v>0</v>
      </c>
    </row>
    <row r="1543" spans="1:4" x14ac:dyDescent="0.3">
      <c r="A1543" t="s">
        <v>186</v>
      </c>
      <c r="B1543" s="1">
        <v>42062</v>
      </c>
      <c r="C1543">
        <v>0</v>
      </c>
      <c r="D1543">
        <v>0</v>
      </c>
    </row>
    <row r="1544" spans="1:4" x14ac:dyDescent="0.3">
      <c r="A1544" t="s">
        <v>186</v>
      </c>
      <c r="B1544" s="1">
        <v>42069</v>
      </c>
      <c r="C1544">
        <v>0</v>
      </c>
      <c r="D1544">
        <v>0</v>
      </c>
    </row>
    <row r="1545" spans="1:4" x14ac:dyDescent="0.3">
      <c r="A1545" t="s">
        <v>186</v>
      </c>
      <c r="B1545" s="1">
        <v>42076</v>
      </c>
      <c r="C1545">
        <v>2</v>
      </c>
      <c r="D1545">
        <v>0</v>
      </c>
    </row>
    <row r="1546" spans="1:4" x14ac:dyDescent="0.3">
      <c r="A1546" t="s">
        <v>186</v>
      </c>
      <c r="B1546" s="1">
        <v>42083</v>
      </c>
      <c r="C1546">
        <v>1</v>
      </c>
      <c r="D1546">
        <v>0</v>
      </c>
    </row>
    <row r="1547" spans="1:4" x14ac:dyDescent="0.3">
      <c r="A1547" t="s">
        <v>186</v>
      </c>
      <c r="B1547" s="1">
        <v>42090</v>
      </c>
      <c r="C1547">
        <v>1</v>
      </c>
      <c r="D1547">
        <v>0</v>
      </c>
    </row>
    <row r="1548" spans="1:4" x14ac:dyDescent="0.3">
      <c r="A1548" t="s">
        <v>186</v>
      </c>
      <c r="B1548" s="1">
        <v>42097</v>
      </c>
      <c r="C1548">
        <v>5</v>
      </c>
      <c r="D1548">
        <v>0</v>
      </c>
    </row>
    <row r="1549" spans="1:4" x14ac:dyDescent="0.3">
      <c r="A1549" t="s">
        <v>186</v>
      </c>
      <c r="B1549" s="1">
        <v>42104</v>
      </c>
      <c r="C1549">
        <v>5</v>
      </c>
      <c r="D1549">
        <v>0</v>
      </c>
    </row>
    <row r="1550" spans="1:4" x14ac:dyDescent="0.3">
      <c r="A1550" t="s">
        <v>186</v>
      </c>
      <c r="B1550" s="1">
        <v>42111</v>
      </c>
      <c r="C1550">
        <v>2</v>
      </c>
      <c r="D1550">
        <v>0</v>
      </c>
    </row>
    <row r="1551" spans="1:4" x14ac:dyDescent="0.3">
      <c r="A1551" t="s">
        <v>186</v>
      </c>
      <c r="B1551" s="1">
        <v>42118</v>
      </c>
      <c r="C1551">
        <v>1</v>
      </c>
      <c r="D1551">
        <v>0</v>
      </c>
    </row>
    <row r="1552" spans="1:4" x14ac:dyDescent="0.3">
      <c r="A1552" t="s">
        <v>186</v>
      </c>
      <c r="B1552" s="1">
        <v>42125</v>
      </c>
      <c r="C1552">
        <v>355</v>
      </c>
      <c r="D1552">
        <v>0</v>
      </c>
    </row>
    <row r="1553" spans="1:4" x14ac:dyDescent="0.3">
      <c r="A1553" t="s">
        <v>186</v>
      </c>
      <c r="B1553" s="1">
        <v>42132</v>
      </c>
      <c r="C1553">
        <v>1</v>
      </c>
      <c r="D1553">
        <v>0</v>
      </c>
    </row>
    <row r="1554" spans="1:4" x14ac:dyDescent="0.3">
      <c r="A1554" t="s">
        <v>186</v>
      </c>
      <c r="B1554" s="1">
        <v>42139</v>
      </c>
      <c r="C1554">
        <v>3</v>
      </c>
      <c r="D1554">
        <v>0</v>
      </c>
    </row>
    <row r="1555" spans="1:4" x14ac:dyDescent="0.3">
      <c r="A1555" t="s">
        <v>186</v>
      </c>
      <c r="B1555" s="1">
        <v>42146</v>
      </c>
      <c r="C1555">
        <v>1</v>
      </c>
      <c r="D1555">
        <v>0</v>
      </c>
    </row>
    <row r="1556" spans="1:4" x14ac:dyDescent="0.3">
      <c r="A1556" t="s">
        <v>186</v>
      </c>
      <c r="B1556" s="1">
        <v>42153</v>
      </c>
      <c r="C1556">
        <v>5</v>
      </c>
      <c r="D1556">
        <v>0</v>
      </c>
    </row>
    <row r="1557" spans="1:4" x14ac:dyDescent="0.3">
      <c r="A1557" t="s">
        <v>186</v>
      </c>
      <c r="B1557" s="1">
        <v>42160</v>
      </c>
      <c r="C1557">
        <v>5</v>
      </c>
      <c r="D1557">
        <v>0</v>
      </c>
    </row>
    <row r="1558" spans="1:4" x14ac:dyDescent="0.3">
      <c r="A1558" t="s">
        <v>186</v>
      </c>
      <c r="B1558" s="1">
        <v>42167</v>
      </c>
      <c r="C1558">
        <v>1</v>
      </c>
      <c r="D1558">
        <v>0</v>
      </c>
    </row>
    <row r="1559" spans="1:4" x14ac:dyDescent="0.3">
      <c r="A1559" t="s">
        <v>186</v>
      </c>
      <c r="B1559" s="1">
        <v>42174</v>
      </c>
      <c r="C1559">
        <v>5</v>
      </c>
      <c r="D1559">
        <v>0</v>
      </c>
    </row>
    <row r="1560" spans="1:4" x14ac:dyDescent="0.3">
      <c r="A1560" t="s">
        <v>186</v>
      </c>
      <c r="B1560" s="1">
        <v>42181</v>
      </c>
      <c r="C1560">
        <v>0</v>
      </c>
      <c r="D1560">
        <v>0</v>
      </c>
    </row>
    <row r="1561" spans="1:4" x14ac:dyDescent="0.3">
      <c r="A1561" t="s">
        <v>187</v>
      </c>
      <c r="B1561" s="1">
        <v>42006</v>
      </c>
      <c r="C1561">
        <v>45</v>
      </c>
      <c r="D1561">
        <v>6</v>
      </c>
    </row>
    <row r="1562" spans="1:4" x14ac:dyDescent="0.3">
      <c r="A1562" t="s">
        <v>187</v>
      </c>
      <c r="B1562" s="1">
        <v>42013</v>
      </c>
      <c r="C1562">
        <v>72</v>
      </c>
      <c r="D1562">
        <v>2</v>
      </c>
    </row>
    <row r="1563" spans="1:4" x14ac:dyDescent="0.3">
      <c r="A1563" t="s">
        <v>187</v>
      </c>
      <c r="B1563" s="1">
        <v>42020</v>
      </c>
      <c r="C1563">
        <v>83</v>
      </c>
      <c r="D1563">
        <v>0</v>
      </c>
    </row>
    <row r="1564" spans="1:4" x14ac:dyDescent="0.3">
      <c r="A1564" t="s">
        <v>187</v>
      </c>
      <c r="B1564" s="1">
        <v>42027</v>
      </c>
      <c r="C1564">
        <v>16</v>
      </c>
      <c r="D1564">
        <v>0</v>
      </c>
    </row>
    <row r="1565" spans="1:4" x14ac:dyDescent="0.3">
      <c r="A1565" t="s">
        <v>187</v>
      </c>
      <c r="B1565" s="1">
        <v>42034</v>
      </c>
      <c r="C1565">
        <v>40</v>
      </c>
      <c r="D1565">
        <v>37</v>
      </c>
    </row>
    <row r="1566" spans="1:4" x14ac:dyDescent="0.3">
      <c r="A1566" t="s">
        <v>187</v>
      </c>
      <c r="B1566" s="1">
        <v>42041</v>
      </c>
      <c r="C1566">
        <v>120</v>
      </c>
      <c r="D1566">
        <v>2</v>
      </c>
    </row>
    <row r="1567" spans="1:4" x14ac:dyDescent="0.3">
      <c r="A1567" t="s">
        <v>187</v>
      </c>
      <c r="B1567" s="1">
        <v>42048</v>
      </c>
      <c r="C1567">
        <v>90</v>
      </c>
      <c r="D1567">
        <v>0</v>
      </c>
    </row>
    <row r="1568" spans="1:4" x14ac:dyDescent="0.3">
      <c r="A1568" t="s">
        <v>187</v>
      </c>
      <c r="B1568" s="1">
        <v>42055</v>
      </c>
      <c r="C1568">
        <v>13</v>
      </c>
      <c r="D1568">
        <v>4</v>
      </c>
    </row>
    <row r="1569" spans="1:4" x14ac:dyDescent="0.3">
      <c r="A1569" t="s">
        <v>187</v>
      </c>
      <c r="B1569" s="1">
        <v>42062</v>
      </c>
      <c r="C1569">
        <v>8</v>
      </c>
      <c r="D1569">
        <v>0</v>
      </c>
    </row>
    <row r="1570" spans="1:4" x14ac:dyDescent="0.3">
      <c r="A1570" t="s">
        <v>187</v>
      </c>
      <c r="B1570" s="1">
        <v>42069</v>
      </c>
      <c r="C1570">
        <v>14</v>
      </c>
      <c r="D1570">
        <v>0</v>
      </c>
    </row>
    <row r="1571" spans="1:4" x14ac:dyDescent="0.3">
      <c r="A1571" t="s">
        <v>187</v>
      </c>
      <c r="B1571" s="1">
        <v>42076</v>
      </c>
      <c r="C1571">
        <v>49</v>
      </c>
      <c r="D1571">
        <v>2</v>
      </c>
    </row>
    <row r="1572" spans="1:4" x14ac:dyDescent="0.3">
      <c r="A1572" t="s">
        <v>187</v>
      </c>
      <c r="B1572" s="1">
        <v>42083</v>
      </c>
      <c r="C1572">
        <v>10</v>
      </c>
      <c r="D1572">
        <v>2</v>
      </c>
    </row>
    <row r="1573" spans="1:4" x14ac:dyDescent="0.3">
      <c r="A1573" t="s">
        <v>187</v>
      </c>
      <c r="B1573" s="1">
        <v>42090</v>
      </c>
      <c r="C1573">
        <v>80</v>
      </c>
      <c r="D1573">
        <v>3</v>
      </c>
    </row>
    <row r="1574" spans="1:4" x14ac:dyDescent="0.3">
      <c r="A1574" t="s">
        <v>187</v>
      </c>
      <c r="B1574" s="1">
        <v>42097</v>
      </c>
      <c r="C1574">
        <v>12</v>
      </c>
      <c r="D1574">
        <v>0</v>
      </c>
    </row>
    <row r="1575" spans="1:4" x14ac:dyDescent="0.3">
      <c r="A1575" t="s">
        <v>187</v>
      </c>
      <c r="B1575" s="1">
        <v>42104</v>
      </c>
      <c r="C1575">
        <v>40</v>
      </c>
      <c r="D1575">
        <v>3</v>
      </c>
    </row>
    <row r="1576" spans="1:4" x14ac:dyDescent="0.3">
      <c r="A1576" t="s">
        <v>187</v>
      </c>
      <c r="B1576" s="1">
        <v>42111</v>
      </c>
      <c r="C1576">
        <v>0</v>
      </c>
      <c r="D1576">
        <v>0</v>
      </c>
    </row>
    <row r="1577" spans="1:4" x14ac:dyDescent="0.3">
      <c r="A1577" t="s">
        <v>187</v>
      </c>
      <c r="B1577" s="1">
        <v>42118</v>
      </c>
      <c r="C1577">
        <v>10</v>
      </c>
      <c r="D1577">
        <v>2</v>
      </c>
    </row>
    <row r="1578" spans="1:4" x14ac:dyDescent="0.3">
      <c r="A1578" t="s">
        <v>187</v>
      </c>
      <c r="B1578" s="1">
        <v>42125</v>
      </c>
      <c r="C1578">
        <v>13</v>
      </c>
      <c r="D1578">
        <v>25</v>
      </c>
    </row>
    <row r="1579" spans="1:4" x14ac:dyDescent="0.3">
      <c r="A1579" t="s">
        <v>187</v>
      </c>
      <c r="B1579" s="1">
        <v>42132</v>
      </c>
      <c r="C1579">
        <v>110</v>
      </c>
      <c r="D1579">
        <v>6</v>
      </c>
    </row>
    <row r="1580" spans="1:4" x14ac:dyDescent="0.3">
      <c r="A1580" t="s">
        <v>187</v>
      </c>
      <c r="B1580" s="1">
        <v>42139</v>
      </c>
      <c r="C1580">
        <v>55</v>
      </c>
      <c r="D1580">
        <v>0</v>
      </c>
    </row>
    <row r="1581" spans="1:4" x14ac:dyDescent="0.3">
      <c r="A1581" t="s">
        <v>187</v>
      </c>
      <c r="B1581" s="1">
        <v>42146</v>
      </c>
      <c r="C1581">
        <v>12</v>
      </c>
      <c r="D1581">
        <v>0</v>
      </c>
    </row>
    <row r="1582" spans="1:4" x14ac:dyDescent="0.3">
      <c r="A1582" t="s">
        <v>187</v>
      </c>
      <c r="B1582" s="1">
        <v>42153</v>
      </c>
      <c r="C1582">
        <v>68</v>
      </c>
      <c r="D1582">
        <v>0</v>
      </c>
    </row>
    <row r="1583" spans="1:4" x14ac:dyDescent="0.3">
      <c r="A1583" t="s">
        <v>187</v>
      </c>
      <c r="B1583" s="1">
        <v>42160</v>
      </c>
      <c r="C1583">
        <v>20</v>
      </c>
      <c r="D1583">
        <v>2</v>
      </c>
    </row>
    <row r="1584" spans="1:4" x14ac:dyDescent="0.3">
      <c r="A1584" t="s">
        <v>187</v>
      </c>
      <c r="B1584" s="1">
        <v>42167</v>
      </c>
      <c r="C1584">
        <v>70</v>
      </c>
      <c r="D1584">
        <v>5</v>
      </c>
    </row>
    <row r="1585" spans="1:4" x14ac:dyDescent="0.3">
      <c r="A1585" t="s">
        <v>187</v>
      </c>
      <c r="B1585" s="1">
        <v>42174</v>
      </c>
      <c r="C1585">
        <v>70</v>
      </c>
      <c r="D1585">
        <v>0</v>
      </c>
    </row>
    <row r="1586" spans="1:4" x14ac:dyDescent="0.3">
      <c r="A1586" t="s">
        <v>187</v>
      </c>
      <c r="B1586" s="1">
        <v>42181</v>
      </c>
      <c r="C1586">
        <v>12</v>
      </c>
      <c r="D1586">
        <v>25</v>
      </c>
    </row>
    <row r="1587" spans="1:4" x14ac:dyDescent="0.3">
      <c r="A1587" t="s">
        <v>188</v>
      </c>
      <c r="B1587" s="1">
        <v>42006</v>
      </c>
      <c r="C1587">
        <v>0</v>
      </c>
      <c r="D1587">
        <v>0</v>
      </c>
    </row>
    <row r="1588" spans="1:4" x14ac:dyDescent="0.3">
      <c r="A1588" t="s">
        <v>188</v>
      </c>
      <c r="B1588" s="1">
        <v>42013</v>
      </c>
      <c r="C1588">
        <v>0</v>
      </c>
      <c r="D1588">
        <v>0</v>
      </c>
    </row>
    <row r="1589" spans="1:4" x14ac:dyDescent="0.3">
      <c r="A1589" t="s">
        <v>188</v>
      </c>
      <c r="B1589" s="1">
        <v>42020</v>
      </c>
      <c r="C1589">
        <v>1</v>
      </c>
      <c r="D1589">
        <v>0</v>
      </c>
    </row>
    <row r="1590" spans="1:4" x14ac:dyDescent="0.3">
      <c r="A1590" t="s">
        <v>188</v>
      </c>
      <c r="B1590" s="1">
        <v>42027</v>
      </c>
      <c r="C1590">
        <v>0</v>
      </c>
      <c r="D1590">
        <v>0</v>
      </c>
    </row>
    <row r="1591" spans="1:4" x14ac:dyDescent="0.3">
      <c r="A1591" t="s">
        <v>188</v>
      </c>
      <c r="B1591" s="1">
        <v>42034</v>
      </c>
      <c r="C1591">
        <v>0</v>
      </c>
      <c r="D1591">
        <v>0</v>
      </c>
    </row>
    <row r="1592" spans="1:4" x14ac:dyDescent="0.3">
      <c r="A1592" t="s">
        <v>188</v>
      </c>
      <c r="B1592" s="1">
        <v>42041</v>
      </c>
      <c r="C1592">
        <v>0</v>
      </c>
      <c r="D1592">
        <v>0</v>
      </c>
    </row>
    <row r="1593" spans="1:4" x14ac:dyDescent="0.3">
      <c r="A1593" t="s">
        <v>188</v>
      </c>
      <c r="B1593" s="1">
        <v>42048</v>
      </c>
      <c r="C1593">
        <v>15</v>
      </c>
      <c r="D1593">
        <v>0</v>
      </c>
    </row>
    <row r="1594" spans="1:4" x14ac:dyDescent="0.3">
      <c r="A1594" t="s">
        <v>188</v>
      </c>
      <c r="B1594" s="1">
        <v>42055</v>
      </c>
      <c r="C1594">
        <v>0</v>
      </c>
      <c r="D1594">
        <v>0</v>
      </c>
    </row>
    <row r="1595" spans="1:4" x14ac:dyDescent="0.3">
      <c r="A1595" t="s">
        <v>188</v>
      </c>
      <c r="B1595" s="1">
        <v>42062</v>
      </c>
      <c r="C1595">
        <v>0</v>
      </c>
      <c r="D1595">
        <v>0</v>
      </c>
    </row>
    <row r="1596" spans="1:4" x14ac:dyDescent="0.3">
      <c r="A1596" t="s">
        <v>188</v>
      </c>
      <c r="B1596" s="1">
        <v>42069</v>
      </c>
      <c r="C1596">
        <v>0</v>
      </c>
      <c r="D1596">
        <v>0</v>
      </c>
    </row>
    <row r="1597" spans="1:4" x14ac:dyDescent="0.3">
      <c r="A1597" t="s">
        <v>188</v>
      </c>
      <c r="B1597" s="1">
        <v>42076</v>
      </c>
      <c r="C1597">
        <v>19</v>
      </c>
      <c r="D1597">
        <v>0</v>
      </c>
    </row>
    <row r="1598" spans="1:4" x14ac:dyDescent="0.3">
      <c r="A1598" t="s">
        <v>188</v>
      </c>
      <c r="B1598" s="1">
        <v>42083</v>
      </c>
      <c r="C1598">
        <v>0</v>
      </c>
      <c r="D1598">
        <v>0</v>
      </c>
    </row>
    <row r="1599" spans="1:4" x14ac:dyDescent="0.3">
      <c r="A1599" t="s">
        <v>188</v>
      </c>
      <c r="B1599" s="1">
        <v>42090</v>
      </c>
      <c r="C1599">
        <v>0</v>
      </c>
      <c r="D1599">
        <v>0</v>
      </c>
    </row>
    <row r="1600" spans="1:4" x14ac:dyDescent="0.3">
      <c r="A1600" t="s">
        <v>188</v>
      </c>
      <c r="B1600" s="1">
        <v>42097</v>
      </c>
      <c r="C1600">
        <v>0</v>
      </c>
      <c r="D1600">
        <v>0</v>
      </c>
    </row>
    <row r="1601" spans="1:4" x14ac:dyDescent="0.3">
      <c r="A1601" t="s">
        <v>188</v>
      </c>
      <c r="B1601" s="1">
        <v>42104</v>
      </c>
      <c r="C1601">
        <v>0</v>
      </c>
      <c r="D1601">
        <v>0</v>
      </c>
    </row>
    <row r="1602" spans="1:4" x14ac:dyDescent="0.3">
      <c r="A1602" t="s">
        <v>188</v>
      </c>
      <c r="B1602" s="1">
        <v>42111</v>
      </c>
      <c r="C1602">
        <v>2</v>
      </c>
      <c r="D1602">
        <v>0</v>
      </c>
    </row>
    <row r="1603" spans="1:4" x14ac:dyDescent="0.3">
      <c r="A1603" t="s">
        <v>188</v>
      </c>
      <c r="B1603" s="1">
        <v>42118</v>
      </c>
      <c r="C1603">
        <v>75</v>
      </c>
      <c r="D1603">
        <v>0</v>
      </c>
    </row>
    <row r="1604" spans="1:4" x14ac:dyDescent="0.3">
      <c r="A1604" t="s">
        <v>188</v>
      </c>
      <c r="B1604" s="1">
        <v>42125</v>
      </c>
      <c r="C1604">
        <v>0</v>
      </c>
      <c r="D1604">
        <v>0</v>
      </c>
    </row>
    <row r="1605" spans="1:4" x14ac:dyDescent="0.3">
      <c r="A1605" t="s">
        <v>188</v>
      </c>
      <c r="B1605" s="1">
        <v>42132</v>
      </c>
      <c r="C1605">
        <v>0</v>
      </c>
      <c r="D1605">
        <v>0</v>
      </c>
    </row>
    <row r="1606" spans="1:4" x14ac:dyDescent="0.3">
      <c r="A1606" t="s">
        <v>188</v>
      </c>
      <c r="B1606" s="1">
        <v>42139</v>
      </c>
      <c r="C1606">
        <v>15</v>
      </c>
      <c r="D1606">
        <v>0</v>
      </c>
    </row>
    <row r="1607" spans="1:4" x14ac:dyDescent="0.3">
      <c r="A1607" t="s">
        <v>188</v>
      </c>
      <c r="B1607" s="1">
        <v>42146</v>
      </c>
      <c r="C1607">
        <v>0</v>
      </c>
      <c r="D1607">
        <v>0</v>
      </c>
    </row>
    <row r="1608" spans="1:4" x14ac:dyDescent="0.3">
      <c r="A1608" t="s">
        <v>188</v>
      </c>
      <c r="B1608" s="1">
        <v>42153</v>
      </c>
      <c r="C1608">
        <v>0</v>
      </c>
      <c r="D1608">
        <v>0</v>
      </c>
    </row>
    <row r="1609" spans="1:4" x14ac:dyDescent="0.3">
      <c r="A1609" t="s">
        <v>188</v>
      </c>
      <c r="B1609" s="1">
        <v>42160</v>
      </c>
      <c r="C1609">
        <v>0</v>
      </c>
      <c r="D1609">
        <v>0</v>
      </c>
    </row>
    <row r="1610" spans="1:4" x14ac:dyDescent="0.3">
      <c r="A1610" t="s">
        <v>188</v>
      </c>
      <c r="B1610" s="1">
        <v>42167</v>
      </c>
      <c r="C1610">
        <v>1</v>
      </c>
      <c r="D1610">
        <v>0</v>
      </c>
    </row>
    <row r="1611" spans="1:4" x14ac:dyDescent="0.3">
      <c r="A1611" t="s">
        <v>188</v>
      </c>
      <c r="B1611" s="1">
        <v>42174</v>
      </c>
      <c r="C1611">
        <v>0</v>
      </c>
      <c r="D1611">
        <v>0</v>
      </c>
    </row>
    <row r="1612" spans="1:4" x14ac:dyDescent="0.3">
      <c r="A1612" t="s">
        <v>188</v>
      </c>
      <c r="B1612" s="1">
        <v>42181</v>
      </c>
      <c r="C1612">
        <v>0</v>
      </c>
      <c r="D1612">
        <v>0</v>
      </c>
    </row>
    <row r="1613" spans="1:4" x14ac:dyDescent="0.3">
      <c r="A1613" t="s">
        <v>212</v>
      </c>
      <c r="B1613" s="1">
        <v>42139</v>
      </c>
      <c r="C1613">
        <v>350</v>
      </c>
      <c r="D1613">
        <v>0</v>
      </c>
    </row>
    <row r="1614" spans="1:4" x14ac:dyDescent="0.3">
      <c r="A1614" t="s">
        <v>212</v>
      </c>
      <c r="B1614" s="1">
        <v>42146</v>
      </c>
      <c r="C1614">
        <v>40</v>
      </c>
      <c r="D1614">
        <v>1</v>
      </c>
    </row>
    <row r="1615" spans="1:4" x14ac:dyDescent="0.3">
      <c r="A1615" t="s">
        <v>212</v>
      </c>
      <c r="B1615" s="1">
        <v>42153</v>
      </c>
      <c r="C1615">
        <v>32</v>
      </c>
      <c r="D1615">
        <v>0</v>
      </c>
    </row>
    <row r="1616" spans="1:4" x14ac:dyDescent="0.3">
      <c r="A1616" t="s">
        <v>212</v>
      </c>
      <c r="B1616" s="1">
        <v>42160</v>
      </c>
      <c r="C1616">
        <v>193</v>
      </c>
      <c r="D1616">
        <v>0</v>
      </c>
    </row>
    <row r="1617" spans="1:4" x14ac:dyDescent="0.3">
      <c r="A1617" t="s">
        <v>212</v>
      </c>
      <c r="B1617" s="1">
        <v>42167</v>
      </c>
      <c r="C1617">
        <v>40</v>
      </c>
      <c r="D1617">
        <v>6</v>
      </c>
    </row>
    <row r="1618" spans="1:4" x14ac:dyDescent="0.3">
      <c r="A1618" t="s">
        <v>212</v>
      </c>
      <c r="B1618" s="1">
        <v>42174</v>
      </c>
      <c r="C1618">
        <v>40</v>
      </c>
      <c r="D1618">
        <v>20</v>
      </c>
    </row>
    <row r="1619" spans="1:4" x14ac:dyDescent="0.3">
      <c r="A1619" t="s">
        <v>212</v>
      </c>
      <c r="B1619" s="1">
        <v>42181</v>
      </c>
      <c r="C1619">
        <v>40</v>
      </c>
      <c r="D1619">
        <v>1</v>
      </c>
    </row>
    <row r="1620" spans="1:4" x14ac:dyDescent="0.3">
      <c r="A1620" t="s">
        <v>189</v>
      </c>
      <c r="B1620" s="1">
        <v>42006</v>
      </c>
      <c r="C1620">
        <v>4</v>
      </c>
      <c r="D1620">
        <v>0</v>
      </c>
    </row>
    <row r="1621" spans="1:4" x14ac:dyDescent="0.3">
      <c r="A1621" t="s">
        <v>189</v>
      </c>
      <c r="B1621" s="1">
        <v>42013</v>
      </c>
      <c r="C1621">
        <v>1</v>
      </c>
      <c r="D1621">
        <v>0</v>
      </c>
    </row>
    <row r="1622" spans="1:4" x14ac:dyDescent="0.3">
      <c r="A1622" t="s">
        <v>189</v>
      </c>
      <c r="B1622" s="1">
        <v>42020</v>
      </c>
      <c r="C1622">
        <v>1</v>
      </c>
      <c r="D1622">
        <v>0</v>
      </c>
    </row>
    <row r="1623" spans="1:4" x14ac:dyDescent="0.3">
      <c r="A1623" t="s">
        <v>189</v>
      </c>
      <c r="B1623" s="1">
        <v>42027</v>
      </c>
      <c r="C1623">
        <v>1</v>
      </c>
      <c r="D1623">
        <v>0</v>
      </c>
    </row>
    <row r="1624" spans="1:4" x14ac:dyDescent="0.3">
      <c r="A1624" t="s">
        <v>189</v>
      </c>
      <c r="B1624" s="1">
        <v>42034</v>
      </c>
      <c r="C1624">
        <v>5</v>
      </c>
      <c r="D1624">
        <v>0</v>
      </c>
    </row>
    <row r="1625" spans="1:4" x14ac:dyDescent="0.3">
      <c r="A1625" t="s">
        <v>189</v>
      </c>
      <c r="B1625" s="1">
        <v>42041</v>
      </c>
      <c r="C1625">
        <v>1</v>
      </c>
      <c r="D1625">
        <v>0</v>
      </c>
    </row>
    <row r="1626" spans="1:4" x14ac:dyDescent="0.3">
      <c r="A1626" t="s">
        <v>189</v>
      </c>
      <c r="B1626" s="1">
        <v>42048</v>
      </c>
      <c r="C1626">
        <v>25</v>
      </c>
      <c r="D1626">
        <v>0</v>
      </c>
    </row>
    <row r="1627" spans="1:4" x14ac:dyDescent="0.3">
      <c r="A1627" t="s">
        <v>189</v>
      </c>
      <c r="B1627" s="1">
        <v>42055</v>
      </c>
      <c r="C1627">
        <v>1</v>
      </c>
      <c r="D1627">
        <v>0</v>
      </c>
    </row>
    <row r="1628" spans="1:4" x14ac:dyDescent="0.3">
      <c r="A1628" t="s">
        <v>189</v>
      </c>
      <c r="B1628" s="1">
        <v>42062</v>
      </c>
      <c r="C1628">
        <v>2</v>
      </c>
      <c r="D1628">
        <v>0</v>
      </c>
    </row>
    <row r="1629" spans="1:4" x14ac:dyDescent="0.3">
      <c r="A1629" t="s">
        <v>189</v>
      </c>
      <c r="B1629" s="1">
        <v>42069</v>
      </c>
      <c r="C1629">
        <v>1</v>
      </c>
      <c r="D1629">
        <v>0</v>
      </c>
    </row>
    <row r="1630" spans="1:4" x14ac:dyDescent="0.3">
      <c r="A1630" t="s">
        <v>189</v>
      </c>
      <c r="B1630" s="1">
        <v>42076</v>
      </c>
      <c r="C1630">
        <v>25</v>
      </c>
      <c r="D1630">
        <v>0</v>
      </c>
    </row>
    <row r="1631" spans="1:4" x14ac:dyDescent="0.3">
      <c r="A1631" t="s">
        <v>189</v>
      </c>
      <c r="B1631" s="1">
        <v>42083</v>
      </c>
      <c r="C1631">
        <v>40</v>
      </c>
      <c r="D1631">
        <v>0</v>
      </c>
    </row>
    <row r="1632" spans="1:4" x14ac:dyDescent="0.3">
      <c r="A1632" t="s">
        <v>189</v>
      </c>
      <c r="B1632" s="1">
        <v>42090</v>
      </c>
      <c r="C1632">
        <v>15</v>
      </c>
      <c r="D1632">
        <v>0</v>
      </c>
    </row>
    <row r="1633" spans="1:4" x14ac:dyDescent="0.3">
      <c r="A1633" t="s">
        <v>189</v>
      </c>
      <c r="B1633" s="1">
        <v>42097</v>
      </c>
      <c r="C1633">
        <v>1</v>
      </c>
      <c r="D1633">
        <v>0</v>
      </c>
    </row>
    <row r="1634" spans="1:4" x14ac:dyDescent="0.3">
      <c r="A1634" t="s">
        <v>189</v>
      </c>
      <c r="B1634" s="1">
        <v>42104</v>
      </c>
      <c r="C1634">
        <v>4</v>
      </c>
      <c r="D1634">
        <v>0</v>
      </c>
    </row>
    <row r="1635" spans="1:4" x14ac:dyDescent="0.3">
      <c r="A1635" t="s">
        <v>189</v>
      </c>
      <c r="B1635" s="1">
        <v>42111</v>
      </c>
      <c r="C1635">
        <v>2</v>
      </c>
      <c r="D1635">
        <v>0</v>
      </c>
    </row>
    <row r="1636" spans="1:4" x14ac:dyDescent="0.3">
      <c r="A1636" t="s">
        <v>189</v>
      </c>
      <c r="B1636" s="1">
        <v>42118</v>
      </c>
      <c r="C1636">
        <v>15</v>
      </c>
      <c r="D1636">
        <v>0</v>
      </c>
    </row>
    <row r="1637" spans="1:4" x14ac:dyDescent="0.3">
      <c r="A1637" t="s">
        <v>189</v>
      </c>
      <c r="B1637" s="1">
        <v>42125</v>
      </c>
      <c r="C1637">
        <v>1</v>
      </c>
      <c r="D1637">
        <v>0</v>
      </c>
    </row>
    <row r="1638" spans="1:4" x14ac:dyDescent="0.3">
      <c r="A1638" t="s">
        <v>189</v>
      </c>
      <c r="B1638" s="1">
        <v>42132</v>
      </c>
      <c r="C1638">
        <v>1</v>
      </c>
      <c r="D1638">
        <v>0</v>
      </c>
    </row>
    <row r="1639" spans="1:4" x14ac:dyDescent="0.3">
      <c r="A1639" t="s">
        <v>189</v>
      </c>
      <c r="B1639" s="1">
        <v>42139</v>
      </c>
      <c r="C1639">
        <v>55</v>
      </c>
      <c r="D1639">
        <v>0</v>
      </c>
    </row>
    <row r="1640" spans="1:4" x14ac:dyDescent="0.3">
      <c r="A1640" t="s">
        <v>189</v>
      </c>
      <c r="B1640" s="1">
        <v>42146</v>
      </c>
      <c r="C1640">
        <v>1</v>
      </c>
      <c r="D1640">
        <v>0</v>
      </c>
    </row>
    <row r="1641" spans="1:4" x14ac:dyDescent="0.3">
      <c r="A1641" t="s">
        <v>189</v>
      </c>
      <c r="B1641" s="1">
        <v>42153</v>
      </c>
      <c r="C1641">
        <v>16</v>
      </c>
      <c r="D1641">
        <v>0</v>
      </c>
    </row>
    <row r="1642" spans="1:4" x14ac:dyDescent="0.3">
      <c r="A1642" t="s">
        <v>189</v>
      </c>
      <c r="B1642" s="1">
        <v>42160</v>
      </c>
      <c r="C1642">
        <v>5</v>
      </c>
      <c r="D1642">
        <v>0</v>
      </c>
    </row>
    <row r="1643" spans="1:4" x14ac:dyDescent="0.3">
      <c r="A1643" t="s">
        <v>189</v>
      </c>
      <c r="B1643" s="1">
        <v>42167</v>
      </c>
      <c r="C1643">
        <v>25</v>
      </c>
      <c r="D1643">
        <v>0</v>
      </c>
    </row>
    <row r="1644" spans="1:4" x14ac:dyDescent="0.3">
      <c r="A1644" t="s">
        <v>189</v>
      </c>
      <c r="B1644" s="1">
        <v>42174</v>
      </c>
      <c r="C1644">
        <v>1</v>
      </c>
      <c r="D1644">
        <v>2</v>
      </c>
    </row>
    <row r="1645" spans="1:4" x14ac:dyDescent="0.3">
      <c r="A1645" t="s">
        <v>189</v>
      </c>
      <c r="B1645" s="1">
        <v>42181</v>
      </c>
      <c r="C1645">
        <v>0</v>
      </c>
      <c r="D1645">
        <v>2</v>
      </c>
    </row>
    <row r="1646" spans="1:4" x14ac:dyDescent="0.3">
      <c r="A1646" t="s">
        <v>190</v>
      </c>
      <c r="B1646" s="1">
        <v>42006</v>
      </c>
      <c r="C1646">
        <v>0</v>
      </c>
      <c r="D1646">
        <v>0</v>
      </c>
    </row>
    <row r="1647" spans="1:4" x14ac:dyDescent="0.3">
      <c r="A1647" t="s">
        <v>190</v>
      </c>
      <c r="B1647" s="1">
        <v>42013</v>
      </c>
      <c r="C1647">
        <v>0</v>
      </c>
      <c r="D1647">
        <v>0</v>
      </c>
    </row>
    <row r="1648" spans="1:4" x14ac:dyDescent="0.3">
      <c r="A1648" t="s">
        <v>190</v>
      </c>
      <c r="B1648" s="1">
        <v>42020</v>
      </c>
      <c r="C1648">
        <v>0</v>
      </c>
      <c r="D1648">
        <v>0</v>
      </c>
    </row>
    <row r="1649" spans="1:4" x14ac:dyDescent="0.3">
      <c r="A1649" t="s">
        <v>190</v>
      </c>
      <c r="B1649" s="1">
        <v>42055</v>
      </c>
      <c r="C1649">
        <v>8</v>
      </c>
      <c r="D1649">
        <v>0</v>
      </c>
    </row>
    <row r="1650" spans="1:4" x14ac:dyDescent="0.3">
      <c r="A1650" t="s">
        <v>190</v>
      </c>
      <c r="B1650" s="1">
        <v>42069</v>
      </c>
      <c r="C1650">
        <v>0</v>
      </c>
      <c r="D1650">
        <v>0</v>
      </c>
    </row>
    <row r="1651" spans="1:4" x14ac:dyDescent="0.3">
      <c r="A1651" t="s">
        <v>190</v>
      </c>
      <c r="B1651" s="1">
        <v>42076</v>
      </c>
      <c r="C1651">
        <v>7</v>
      </c>
      <c r="D1651">
        <v>0</v>
      </c>
    </row>
    <row r="1652" spans="1:4" x14ac:dyDescent="0.3">
      <c r="A1652" t="s">
        <v>190</v>
      </c>
      <c r="B1652" s="1">
        <v>42083</v>
      </c>
      <c r="C1652">
        <v>8</v>
      </c>
      <c r="D1652">
        <v>0</v>
      </c>
    </row>
    <row r="1653" spans="1:4" x14ac:dyDescent="0.3">
      <c r="A1653" t="s">
        <v>190</v>
      </c>
      <c r="B1653" s="1">
        <v>42111</v>
      </c>
      <c r="C1653">
        <v>2</v>
      </c>
      <c r="D1653">
        <v>0</v>
      </c>
    </row>
    <row r="1654" spans="1:4" x14ac:dyDescent="0.3">
      <c r="A1654" t="s">
        <v>190</v>
      </c>
      <c r="B1654" s="1">
        <v>42139</v>
      </c>
      <c r="C1654">
        <v>4</v>
      </c>
      <c r="D1654">
        <v>0</v>
      </c>
    </row>
    <row r="1655" spans="1:4" x14ac:dyDescent="0.3">
      <c r="A1655" t="s">
        <v>190</v>
      </c>
      <c r="B1655" s="1">
        <v>42146</v>
      </c>
      <c r="C1655">
        <v>0</v>
      </c>
      <c r="D1655">
        <v>0</v>
      </c>
    </row>
    <row r="1656" spans="1:4" x14ac:dyDescent="0.3">
      <c r="A1656" t="s">
        <v>190</v>
      </c>
      <c r="B1656" s="1">
        <v>42160</v>
      </c>
      <c r="C1656">
        <v>0</v>
      </c>
      <c r="D1656">
        <v>0</v>
      </c>
    </row>
    <row r="1657" spans="1:4" x14ac:dyDescent="0.3">
      <c r="A1657" t="s">
        <v>190</v>
      </c>
      <c r="B1657" s="1">
        <v>42167</v>
      </c>
      <c r="C1657">
        <v>3</v>
      </c>
      <c r="D1657">
        <v>0</v>
      </c>
    </row>
    <row r="1658" spans="1:4" x14ac:dyDescent="0.3">
      <c r="A1658" t="s">
        <v>190</v>
      </c>
      <c r="B1658" s="1">
        <v>42174</v>
      </c>
      <c r="C1658">
        <v>2</v>
      </c>
      <c r="D1658">
        <v>0</v>
      </c>
    </row>
    <row r="1659" spans="1:4" x14ac:dyDescent="0.3">
      <c r="A1659" t="s">
        <v>204</v>
      </c>
      <c r="B1659" s="1">
        <v>42013</v>
      </c>
      <c r="C1659">
        <v>13</v>
      </c>
      <c r="D1659">
        <v>0</v>
      </c>
    </row>
    <row r="1660" spans="1:4" x14ac:dyDescent="0.3">
      <c r="A1660" t="s">
        <v>204</v>
      </c>
      <c r="B1660" s="1">
        <v>42020</v>
      </c>
      <c r="C1660">
        <v>3</v>
      </c>
      <c r="D1660">
        <v>0</v>
      </c>
    </row>
    <row r="1661" spans="1:4" x14ac:dyDescent="0.3">
      <c r="A1661" t="s">
        <v>204</v>
      </c>
      <c r="B1661" s="1">
        <v>42027</v>
      </c>
      <c r="C1661">
        <v>105</v>
      </c>
      <c r="D1661">
        <v>0</v>
      </c>
    </row>
    <row r="1662" spans="1:4" x14ac:dyDescent="0.3">
      <c r="A1662" t="s">
        <v>204</v>
      </c>
      <c r="B1662" s="1">
        <v>42041</v>
      </c>
      <c r="C1662">
        <v>8</v>
      </c>
      <c r="D1662">
        <v>0</v>
      </c>
    </row>
    <row r="1663" spans="1:4" x14ac:dyDescent="0.3">
      <c r="A1663" t="s">
        <v>204</v>
      </c>
      <c r="B1663" s="1">
        <v>42048</v>
      </c>
      <c r="C1663">
        <v>35</v>
      </c>
      <c r="D1663">
        <v>0</v>
      </c>
    </row>
    <row r="1664" spans="1:4" x14ac:dyDescent="0.3">
      <c r="A1664" t="s">
        <v>204</v>
      </c>
      <c r="B1664" s="1">
        <v>42055</v>
      </c>
      <c r="C1664">
        <v>15</v>
      </c>
      <c r="D1664">
        <v>0</v>
      </c>
    </row>
    <row r="1665" spans="1:4" x14ac:dyDescent="0.3">
      <c r="A1665" t="s">
        <v>204</v>
      </c>
      <c r="B1665" s="1">
        <v>42062</v>
      </c>
      <c r="C1665">
        <v>1</v>
      </c>
      <c r="D1665">
        <v>0</v>
      </c>
    </row>
    <row r="1666" spans="1:4" x14ac:dyDescent="0.3">
      <c r="A1666" t="s">
        <v>204</v>
      </c>
      <c r="B1666" s="1">
        <v>42069</v>
      </c>
      <c r="C1666">
        <v>9</v>
      </c>
      <c r="D1666">
        <v>0</v>
      </c>
    </row>
    <row r="1667" spans="1:4" x14ac:dyDescent="0.3">
      <c r="A1667" t="s">
        <v>204</v>
      </c>
      <c r="B1667" s="1">
        <v>42076</v>
      </c>
      <c r="C1667">
        <v>6</v>
      </c>
      <c r="D1667">
        <v>0</v>
      </c>
    </row>
    <row r="1668" spans="1:4" x14ac:dyDescent="0.3">
      <c r="A1668" t="s">
        <v>204</v>
      </c>
      <c r="B1668" s="1">
        <v>42083</v>
      </c>
      <c r="C1668">
        <v>400</v>
      </c>
      <c r="D1668">
        <v>0</v>
      </c>
    </row>
    <row r="1669" spans="1:4" x14ac:dyDescent="0.3">
      <c r="A1669" t="s">
        <v>204</v>
      </c>
      <c r="B1669" s="1">
        <v>42090</v>
      </c>
      <c r="C1669">
        <v>21</v>
      </c>
      <c r="D1669">
        <v>0</v>
      </c>
    </row>
    <row r="1670" spans="1:4" x14ac:dyDescent="0.3">
      <c r="A1670" t="s">
        <v>204</v>
      </c>
      <c r="B1670" s="1">
        <v>42097</v>
      </c>
      <c r="C1670">
        <v>6</v>
      </c>
      <c r="D1670">
        <v>0</v>
      </c>
    </row>
    <row r="1671" spans="1:4" x14ac:dyDescent="0.3">
      <c r="A1671" t="s">
        <v>204</v>
      </c>
      <c r="B1671" s="1">
        <v>42104</v>
      </c>
      <c r="C1671">
        <v>115</v>
      </c>
      <c r="D1671">
        <v>0</v>
      </c>
    </row>
    <row r="1672" spans="1:4" x14ac:dyDescent="0.3">
      <c r="A1672" t="s">
        <v>204</v>
      </c>
      <c r="B1672" s="1">
        <v>42111</v>
      </c>
      <c r="C1672">
        <v>1</v>
      </c>
      <c r="D1672">
        <v>0</v>
      </c>
    </row>
    <row r="1673" spans="1:4" x14ac:dyDescent="0.3">
      <c r="A1673" t="s">
        <v>204</v>
      </c>
      <c r="B1673" s="1">
        <v>42118</v>
      </c>
      <c r="C1673">
        <v>115</v>
      </c>
      <c r="D1673">
        <v>0</v>
      </c>
    </row>
    <row r="1674" spans="1:4" x14ac:dyDescent="0.3">
      <c r="A1674" t="s">
        <v>204</v>
      </c>
      <c r="B1674" s="1">
        <v>42125</v>
      </c>
      <c r="C1674">
        <v>8</v>
      </c>
      <c r="D1674">
        <v>0</v>
      </c>
    </row>
    <row r="1675" spans="1:4" x14ac:dyDescent="0.3">
      <c r="A1675" t="s">
        <v>204</v>
      </c>
      <c r="B1675" s="1">
        <v>42132</v>
      </c>
      <c r="C1675">
        <v>12</v>
      </c>
      <c r="D1675">
        <v>0</v>
      </c>
    </row>
    <row r="1676" spans="1:4" x14ac:dyDescent="0.3">
      <c r="A1676" t="s">
        <v>204</v>
      </c>
      <c r="B1676" s="1">
        <v>42139</v>
      </c>
      <c r="C1676">
        <v>12</v>
      </c>
      <c r="D1676">
        <v>0</v>
      </c>
    </row>
    <row r="1677" spans="1:4" x14ac:dyDescent="0.3">
      <c r="A1677" t="s">
        <v>204</v>
      </c>
      <c r="B1677" s="1">
        <v>42146</v>
      </c>
      <c r="C1677">
        <v>5</v>
      </c>
      <c r="D1677">
        <v>0</v>
      </c>
    </row>
    <row r="1678" spans="1:4" x14ac:dyDescent="0.3">
      <c r="A1678" t="s">
        <v>204</v>
      </c>
      <c r="B1678" s="1">
        <v>42153</v>
      </c>
      <c r="C1678">
        <v>4</v>
      </c>
      <c r="D1678">
        <v>0</v>
      </c>
    </row>
    <row r="1679" spans="1:4" x14ac:dyDescent="0.3">
      <c r="A1679" t="s">
        <v>204</v>
      </c>
      <c r="B1679" s="1">
        <v>42160</v>
      </c>
      <c r="C1679">
        <v>775</v>
      </c>
      <c r="D1679">
        <v>0</v>
      </c>
    </row>
    <row r="1680" spans="1:4" x14ac:dyDescent="0.3">
      <c r="A1680" t="s">
        <v>204</v>
      </c>
      <c r="B1680" s="1">
        <v>42167</v>
      </c>
      <c r="C1680">
        <v>14</v>
      </c>
      <c r="D1680">
        <v>0</v>
      </c>
    </row>
    <row r="1681" spans="1:4" x14ac:dyDescent="0.3">
      <c r="A1681" t="s">
        <v>204</v>
      </c>
      <c r="B1681" s="1">
        <v>42174</v>
      </c>
      <c r="C1681">
        <v>8</v>
      </c>
      <c r="D1681">
        <v>0</v>
      </c>
    </row>
    <row r="1682" spans="1:4" x14ac:dyDescent="0.3">
      <c r="A1682" t="s">
        <v>204</v>
      </c>
      <c r="B1682" s="1">
        <v>42181</v>
      </c>
      <c r="C1682">
        <v>15</v>
      </c>
      <c r="D1682">
        <v>0</v>
      </c>
    </row>
    <row r="1683" spans="1:4" x14ac:dyDescent="0.3">
      <c r="A1683" t="s">
        <v>210</v>
      </c>
      <c r="B1683" s="1">
        <v>42111</v>
      </c>
      <c r="C1683">
        <v>2</v>
      </c>
      <c r="D1683">
        <v>0</v>
      </c>
    </row>
    <row r="1684" spans="1:4" x14ac:dyDescent="0.3">
      <c r="A1684" t="s">
        <v>210</v>
      </c>
      <c r="B1684" s="1">
        <v>42160</v>
      </c>
      <c r="C1684">
        <v>0</v>
      </c>
      <c r="D1684">
        <v>0</v>
      </c>
    </row>
    <row r="1685" spans="1:4" x14ac:dyDescent="0.3">
      <c r="A1685" t="s">
        <v>191</v>
      </c>
      <c r="B1685" s="1">
        <v>42006</v>
      </c>
      <c r="C1685">
        <v>6</v>
      </c>
      <c r="D1685">
        <v>0</v>
      </c>
    </row>
    <row r="1686" spans="1:4" x14ac:dyDescent="0.3">
      <c r="A1686" t="s">
        <v>191</v>
      </c>
      <c r="B1686" s="1">
        <v>42013</v>
      </c>
      <c r="C1686">
        <v>0</v>
      </c>
      <c r="D1686">
        <v>0</v>
      </c>
    </row>
    <row r="1687" spans="1:4" x14ac:dyDescent="0.3">
      <c r="A1687" t="s">
        <v>191</v>
      </c>
      <c r="B1687" s="1">
        <v>42020</v>
      </c>
      <c r="C1687">
        <v>11</v>
      </c>
      <c r="D1687">
        <v>0</v>
      </c>
    </row>
    <row r="1688" spans="1:4" x14ac:dyDescent="0.3">
      <c r="A1688" t="s">
        <v>191</v>
      </c>
      <c r="B1688" s="1">
        <v>42027</v>
      </c>
      <c r="C1688">
        <v>10</v>
      </c>
      <c r="D1688">
        <v>0</v>
      </c>
    </row>
    <row r="1689" spans="1:4" x14ac:dyDescent="0.3">
      <c r="A1689" t="s">
        <v>191</v>
      </c>
      <c r="B1689" s="1">
        <v>42034</v>
      </c>
      <c r="C1689">
        <v>10</v>
      </c>
      <c r="D1689">
        <v>0</v>
      </c>
    </row>
    <row r="1690" spans="1:4" x14ac:dyDescent="0.3">
      <c r="A1690" t="s">
        <v>191</v>
      </c>
      <c r="B1690" s="1">
        <v>42041</v>
      </c>
      <c r="C1690">
        <v>10</v>
      </c>
      <c r="D1690">
        <v>0</v>
      </c>
    </row>
    <row r="1691" spans="1:4" x14ac:dyDescent="0.3">
      <c r="A1691" t="s">
        <v>191</v>
      </c>
      <c r="B1691" s="1">
        <v>42048</v>
      </c>
      <c r="C1691">
        <v>22</v>
      </c>
      <c r="D1691">
        <v>0</v>
      </c>
    </row>
    <row r="1692" spans="1:4" x14ac:dyDescent="0.3">
      <c r="A1692" t="s">
        <v>191</v>
      </c>
      <c r="B1692" s="1">
        <v>42055</v>
      </c>
      <c r="C1692">
        <v>15</v>
      </c>
      <c r="D1692">
        <v>0</v>
      </c>
    </row>
    <row r="1693" spans="1:4" x14ac:dyDescent="0.3">
      <c r="A1693" t="s">
        <v>191</v>
      </c>
      <c r="B1693" s="1">
        <v>42062</v>
      </c>
      <c r="C1693">
        <v>8</v>
      </c>
      <c r="D1693">
        <v>0</v>
      </c>
    </row>
    <row r="1694" spans="1:4" x14ac:dyDescent="0.3">
      <c r="A1694" t="s">
        <v>191</v>
      </c>
      <c r="B1694" s="1">
        <v>42069</v>
      </c>
      <c r="C1694">
        <v>10</v>
      </c>
      <c r="D1694">
        <v>0</v>
      </c>
    </row>
    <row r="1695" spans="1:4" x14ac:dyDescent="0.3">
      <c r="A1695" t="s">
        <v>191</v>
      </c>
      <c r="B1695" s="1">
        <v>42076</v>
      </c>
      <c r="C1695">
        <v>15</v>
      </c>
      <c r="D1695">
        <v>0</v>
      </c>
    </row>
    <row r="1696" spans="1:4" x14ac:dyDescent="0.3">
      <c r="A1696" t="s">
        <v>191</v>
      </c>
      <c r="B1696" s="1">
        <v>42083</v>
      </c>
      <c r="C1696">
        <v>10</v>
      </c>
      <c r="D1696">
        <v>0</v>
      </c>
    </row>
    <row r="1697" spans="1:4" x14ac:dyDescent="0.3">
      <c r="A1697" t="s">
        <v>191</v>
      </c>
      <c r="B1697" s="1">
        <v>42090</v>
      </c>
      <c r="C1697">
        <v>10</v>
      </c>
      <c r="D1697">
        <v>0</v>
      </c>
    </row>
    <row r="1698" spans="1:4" x14ac:dyDescent="0.3">
      <c r="A1698" t="s">
        <v>191</v>
      </c>
      <c r="B1698" s="1">
        <v>42097</v>
      </c>
      <c r="C1698">
        <v>10</v>
      </c>
      <c r="D1698">
        <v>0</v>
      </c>
    </row>
    <row r="1699" spans="1:4" x14ac:dyDescent="0.3">
      <c r="A1699" t="s">
        <v>191</v>
      </c>
      <c r="B1699" s="1">
        <v>42104</v>
      </c>
      <c r="C1699">
        <v>10</v>
      </c>
      <c r="D1699">
        <v>0</v>
      </c>
    </row>
    <row r="1700" spans="1:4" x14ac:dyDescent="0.3">
      <c r="A1700" t="s">
        <v>191</v>
      </c>
      <c r="B1700" s="1">
        <v>42111</v>
      </c>
      <c r="C1700">
        <v>26</v>
      </c>
      <c r="D1700">
        <v>0</v>
      </c>
    </row>
    <row r="1701" spans="1:4" x14ac:dyDescent="0.3">
      <c r="A1701" t="s">
        <v>191</v>
      </c>
      <c r="B1701" s="1">
        <v>42118</v>
      </c>
      <c r="C1701">
        <v>8</v>
      </c>
      <c r="D1701">
        <v>0</v>
      </c>
    </row>
    <row r="1702" spans="1:4" x14ac:dyDescent="0.3">
      <c r="A1702" t="s">
        <v>191</v>
      </c>
      <c r="B1702" s="1">
        <v>42125</v>
      </c>
      <c r="C1702">
        <v>10</v>
      </c>
      <c r="D1702">
        <v>0</v>
      </c>
    </row>
    <row r="1703" spans="1:4" x14ac:dyDescent="0.3">
      <c r="A1703" t="s">
        <v>191</v>
      </c>
      <c r="B1703" s="1">
        <v>42132</v>
      </c>
      <c r="C1703">
        <v>10</v>
      </c>
      <c r="D1703">
        <v>0</v>
      </c>
    </row>
    <row r="1704" spans="1:4" x14ac:dyDescent="0.3">
      <c r="A1704" t="s">
        <v>191</v>
      </c>
      <c r="B1704" s="1">
        <v>42139</v>
      </c>
      <c r="C1704">
        <v>13</v>
      </c>
      <c r="D1704">
        <v>0</v>
      </c>
    </row>
    <row r="1705" spans="1:4" x14ac:dyDescent="0.3">
      <c r="A1705" t="s">
        <v>191</v>
      </c>
      <c r="B1705" s="1">
        <v>42146</v>
      </c>
      <c r="C1705">
        <v>7</v>
      </c>
      <c r="D1705">
        <v>0</v>
      </c>
    </row>
    <row r="1706" spans="1:4" x14ac:dyDescent="0.3">
      <c r="A1706" t="s">
        <v>191</v>
      </c>
      <c r="B1706" s="1">
        <v>42153</v>
      </c>
      <c r="C1706">
        <v>10</v>
      </c>
      <c r="D1706">
        <v>0</v>
      </c>
    </row>
    <row r="1707" spans="1:4" x14ac:dyDescent="0.3">
      <c r="A1707" t="s">
        <v>191</v>
      </c>
      <c r="B1707" s="1">
        <v>42160</v>
      </c>
      <c r="C1707">
        <v>10</v>
      </c>
      <c r="D1707">
        <v>0</v>
      </c>
    </row>
    <row r="1708" spans="1:4" x14ac:dyDescent="0.3">
      <c r="A1708" t="s">
        <v>191</v>
      </c>
      <c r="B1708" s="1">
        <v>42167</v>
      </c>
      <c r="C1708">
        <v>11</v>
      </c>
      <c r="D1708">
        <v>0</v>
      </c>
    </row>
    <row r="1709" spans="1:4" x14ac:dyDescent="0.3">
      <c r="A1709" t="s">
        <v>191</v>
      </c>
      <c r="B1709" s="1">
        <v>42174</v>
      </c>
      <c r="C1709">
        <v>11</v>
      </c>
      <c r="D1709">
        <v>0</v>
      </c>
    </row>
    <row r="1710" spans="1:4" x14ac:dyDescent="0.3">
      <c r="A1710" t="s">
        <v>191</v>
      </c>
      <c r="B1710" s="1">
        <v>42181</v>
      </c>
      <c r="C1710">
        <v>11</v>
      </c>
      <c r="D1710">
        <v>0</v>
      </c>
    </row>
    <row r="1711" spans="1:4" x14ac:dyDescent="0.3">
      <c r="A1711" t="s">
        <v>192</v>
      </c>
      <c r="B1711" s="1">
        <v>42006</v>
      </c>
      <c r="C1711">
        <v>24</v>
      </c>
      <c r="D1711">
        <v>0</v>
      </c>
    </row>
    <row r="1712" spans="1:4" x14ac:dyDescent="0.3">
      <c r="A1712" t="s">
        <v>192</v>
      </c>
      <c r="B1712" s="1">
        <v>42013</v>
      </c>
      <c r="C1712">
        <v>0</v>
      </c>
      <c r="D1712">
        <v>0</v>
      </c>
    </row>
    <row r="1713" spans="1:4" x14ac:dyDescent="0.3">
      <c r="A1713" t="s">
        <v>192</v>
      </c>
      <c r="B1713" s="1">
        <v>42020</v>
      </c>
      <c r="C1713">
        <v>36</v>
      </c>
      <c r="D1713">
        <v>0</v>
      </c>
    </row>
    <row r="1714" spans="1:4" x14ac:dyDescent="0.3">
      <c r="A1714" t="s">
        <v>192</v>
      </c>
      <c r="B1714" s="1">
        <v>42027</v>
      </c>
      <c r="C1714">
        <v>40</v>
      </c>
      <c r="D1714">
        <v>0</v>
      </c>
    </row>
    <row r="1715" spans="1:4" x14ac:dyDescent="0.3">
      <c r="A1715" t="s">
        <v>192</v>
      </c>
      <c r="B1715" s="1">
        <v>42034</v>
      </c>
      <c r="C1715">
        <v>40</v>
      </c>
      <c r="D1715">
        <v>0</v>
      </c>
    </row>
    <row r="1716" spans="1:4" x14ac:dyDescent="0.3">
      <c r="A1716" t="s">
        <v>192</v>
      </c>
      <c r="B1716" s="1">
        <v>42041</v>
      </c>
      <c r="C1716">
        <v>40</v>
      </c>
      <c r="D1716">
        <v>0</v>
      </c>
    </row>
    <row r="1717" spans="1:4" x14ac:dyDescent="0.3">
      <c r="A1717" t="s">
        <v>192</v>
      </c>
      <c r="B1717" s="1">
        <v>42048</v>
      </c>
      <c r="C1717">
        <v>40</v>
      </c>
      <c r="D1717">
        <v>0</v>
      </c>
    </row>
    <row r="1718" spans="1:4" x14ac:dyDescent="0.3">
      <c r="A1718" t="s">
        <v>192</v>
      </c>
      <c r="B1718" s="1">
        <v>42055</v>
      </c>
      <c r="C1718">
        <v>40</v>
      </c>
      <c r="D1718">
        <v>0</v>
      </c>
    </row>
    <row r="1719" spans="1:4" x14ac:dyDescent="0.3">
      <c r="A1719" t="s">
        <v>192</v>
      </c>
      <c r="B1719" s="1">
        <v>42062</v>
      </c>
      <c r="C1719">
        <v>40</v>
      </c>
      <c r="D1719">
        <v>0</v>
      </c>
    </row>
    <row r="1720" spans="1:4" x14ac:dyDescent="0.3">
      <c r="A1720" t="s">
        <v>192</v>
      </c>
      <c r="B1720" s="1">
        <v>42069</v>
      </c>
      <c r="C1720">
        <v>40</v>
      </c>
      <c r="D1720">
        <v>0</v>
      </c>
    </row>
    <row r="1721" spans="1:4" x14ac:dyDescent="0.3">
      <c r="A1721" t="s">
        <v>192</v>
      </c>
      <c r="B1721" s="1">
        <v>42076</v>
      </c>
      <c r="C1721">
        <v>40</v>
      </c>
      <c r="D1721">
        <v>0</v>
      </c>
    </row>
    <row r="1722" spans="1:4" x14ac:dyDescent="0.3">
      <c r="A1722" t="s">
        <v>192</v>
      </c>
      <c r="B1722" s="1">
        <v>42083</v>
      </c>
      <c r="C1722">
        <v>27</v>
      </c>
      <c r="D1722">
        <v>0</v>
      </c>
    </row>
    <row r="1723" spans="1:4" x14ac:dyDescent="0.3">
      <c r="A1723" t="s">
        <v>192</v>
      </c>
      <c r="B1723" s="1">
        <v>42090</v>
      </c>
      <c r="C1723">
        <v>29</v>
      </c>
      <c r="D1723">
        <v>0</v>
      </c>
    </row>
    <row r="1724" spans="1:4" x14ac:dyDescent="0.3">
      <c r="A1724" t="s">
        <v>192</v>
      </c>
      <c r="B1724" s="1">
        <v>42097</v>
      </c>
      <c r="C1724">
        <v>435</v>
      </c>
      <c r="D1724">
        <v>0</v>
      </c>
    </row>
    <row r="1725" spans="1:4" x14ac:dyDescent="0.3">
      <c r="A1725" t="s">
        <v>192</v>
      </c>
      <c r="B1725" s="1">
        <v>42104</v>
      </c>
      <c r="C1725">
        <v>40</v>
      </c>
      <c r="D1725">
        <v>0</v>
      </c>
    </row>
    <row r="1726" spans="1:4" x14ac:dyDescent="0.3">
      <c r="A1726" t="s">
        <v>192</v>
      </c>
      <c r="B1726" s="1">
        <v>42111</v>
      </c>
      <c r="C1726">
        <v>18</v>
      </c>
      <c r="D1726">
        <v>0</v>
      </c>
    </row>
    <row r="1727" spans="1:4" x14ac:dyDescent="0.3">
      <c r="A1727" t="s">
        <v>192</v>
      </c>
      <c r="B1727" s="1">
        <v>42118</v>
      </c>
      <c r="C1727">
        <v>33</v>
      </c>
      <c r="D1727">
        <v>0</v>
      </c>
    </row>
    <row r="1728" spans="1:4" x14ac:dyDescent="0.3">
      <c r="A1728" t="s">
        <v>192</v>
      </c>
      <c r="B1728" s="1">
        <v>42125</v>
      </c>
      <c r="C1728">
        <v>345</v>
      </c>
      <c r="D1728">
        <v>0</v>
      </c>
    </row>
    <row r="1729" spans="1:4" x14ac:dyDescent="0.3">
      <c r="A1729" t="s">
        <v>192</v>
      </c>
      <c r="B1729" s="1">
        <v>42132</v>
      </c>
      <c r="C1729">
        <v>435</v>
      </c>
      <c r="D1729">
        <v>0</v>
      </c>
    </row>
    <row r="1730" spans="1:4" x14ac:dyDescent="0.3">
      <c r="A1730" t="s">
        <v>192</v>
      </c>
      <c r="B1730" s="1">
        <v>42139</v>
      </c>
      <c r="C1730">
        <v>40</v>
      </c>
      <c r="D1730">
        <v>0</v>
      </c>
    </row>
    <row r="1731" spans="1:4" x14ac:dyDescent="0.3">
      <c r="A1731" t="s">
        <v>192</v>
      </c>
      <c r="B1731" s="1">
        <v>42146</v>
      </c>
      <c r="C1731">
        <v>425</v>
      </c>
      <c r="D1731">
        <v>0</v>
      </c>
    </row>
    <row r="1732" spans="1:4" x14ac:dyDescent="0.3">
      <c r="A1732" t="s">
        <v>192</v>
      </c>
      <c r="B1732" s="1">
        <v>42153</v>
      </c>
      <c r="C1732">
        <v>2725</v>
      </c>
      <c r="D1732">
        <v>0</v>
      </c>
    </row>
    <row r="1733" spans="1:4" x14ac:dyDescent="0.3">
      <c r="A1733" t="s">
        <v>192</v>
      </c>
      <c r="B1733" s="1">
        <v>42160</v>
      </c>
      <c r="C1733">
        <v>33</v>
      </c>
      <c r="D1733">
        <v>0</v>
      </c>
    </row>
    <row r="1734" spans="1:4" x14ac:dyDescent="0.3">
      <c r="A1734" t="s">
        <v>192</v>
      </c>
      <c r="B1734" s="1">
        <v>42167</v>
      </c>
      <c r="C1734">
        <v>41</v>
      </c>
      <c r="D1734">
        <v>0</v>
      </c>
    </row>
    <row r="1735" spans="1:4" x14ac:dyDescent="0.3">
      <c r="A1735" t="s">
        <v>192</v>
      </c>
      <c r="B1735" s="1">
        <v>42174</v>
      </c>
      <c r="C1735">
        <v>41</v>
      </c>
      <c r="D1735">
        <v>0</v>
      </c>
    </row>
    <row r="1736" spans="1:4" x14ac:dyDescent="0.3">
      <c r="A1736" t="s">
        <v>192</v>
      </c>
      <c r="B1736" s="1">
        <v>42181</v>
      </c>
      <c r="C1736">
        <v>40</v>
      </c>
      <c r="D1736">
        <v>0</v>
      </c>
    </row>
    <row r="1737" spans="1:4" x14ac:dyDescent="0.3">
      <c r="A1737" t="s">
        <v>211</v>
      </c>
      <c r="B1737" s="1">
        <v>42111</v>
      </c>
      <c r="C1737">
        <v>2</v>
      </c>
      <c r="D1737">
        <v>0</v>
      </c>
    </row>
    <row r="1738" spans="1:4" x14ac:dyDescent="0.3">
      <c r="A1738" t="s">
        <v>211</v>
      </c>
      <c r="B1738" s="1">
        <v>42118</v>
      </c>
      <c r="C1738">
        <v>4</v>
      </c>
      <c r="D1738">
        <v>4</v>
      </c>
    </row>
    <row r="1739" spans="1:4" x14ac:dyDescent="0.3">
      <c r="A1739" t="s">
        <v>211</v>
      </c>
      <c r="B1739" s="1">
        <v>42139</v>
      </c>
      <c r="C1739">
        <v>0</v>
      </c>
      <c r="D1739">
        <v>0</v>
      </c>
    </row>
    <row r="1740" spans="1:4" x14ac:dyDescent="0.3">
      <c r="A1740" t="s">
        <v>211</v>
      </c>
      <c r="B1740" s="1">
        <v>42146</v>
      </c>
      <c r="C1740">
        <v>2</v>
      </c>
      <c r="D1740">
        <v>0</v>
      </c>
    </row>
    <row r="1741" spans="1:4" x14ac:dyDescent="0.3">
      <c r="A1741" t="s">
        <v>211</v>
      </c>
      <c r="B1741" s="1">
        <v>42153</v>
      </c>
      <c r="C1741">
        <v>0</v>
      </c>
      <c r="D1741">
        <v>0</v>
      </c>
    </row>
    <row r="1742" spans="1:4" x14ac:dyDescent="0.3">
      <c r="A1742" t="s">
        <v>211</v>
      </c>
      <c r="B1742" s="1">
        <v>42160</v>
      </c>
      <c r="C1742">
        <v>0</v>
      </c>
      <c r="D1742">
        <v>0</v>
      </c>
    </row>
    <row r="1743" spans="1:4" x14ac:dyDescent="0.3">
      <c r="A1743" t="s">
        <v>211</v>
      </c>
      <c r="B1743" s="1">
        <v>42167</v>
      </c>
      <c r="C1743">
        <v>0</v>
      </c>
      <c r="D1743">
        <v>0</v>
      </c>
    </row>
    <row r="1744" spans="1:4" x14ac:dyDescent="0.3">
      <c r="A1744" t="s">
        <v>211</v>
      </c>
      <c r="B1744" s="1">
        <v>42174</v>
      </c>
      <c r="C1744">
        <v>0</v>
      </c>
      <c r="D1744">
        <v>0</v>
      </c>
    </row>
    <row r="1745" spans="1:4" x14ac:dyDescent="0.3">
      <c r="A1745" t="s">
        <v>193</v>
      </c>
      <c r="B1745" s="1">
        <v>42006</v>
      </c>
      <c r="C1745">
        <v>0</v>
      </c>
      <c r="D1745">
        <v>0</v>
      </c>
    </row>
    <row r="1746" spans="1:4" x14ac:dyDescent="0.3">
      <c r="A1746" t="s">
        <v>193</v>
      </c>
      <c r="B1746" s="1">
        <v>42013</v>
      </c>
      <c r="C1746">
        <v>0</v>
      </c>
      <c r="D1746">
        <v>0</v>
      </c>
    </row>
    <row r="1747" spans="1:4" x14ac:dyDescent="0.3">
      <c r="A1747" t="s">
        <v>193</v>
      </c>
      <c r="B1747" s="1">
        <v>42020</v>
      </c>
      <c r="C1747">
        <v>2</v>
      </c>
      <c r="D1747">
        <v>0</v>
      </c>
    </row>
    <row r="1748" spans="1:4" x14ac:dyDescent="0.3">
      <c r="A1748" t="s">
        <v>193</v>
      </c>
      <c r="B1748" s="1">
        <v>42069</v>
      </c>
      <c r="C1748">
        <v>0</v>
      </c>
      <c r="D1748">
        <v>0</v>
      </c>
    </row>
    <row r="1749" spans="1:4" x14ac:dyDescent="0.3">
      <c r="A1749" t="s">
        <v>193</v>
      </c>
      <c r="B1749" s="1">
        <v>42076</v>
      </c>
      <c r="C1749">
        <v>0</v>
      </c>
      <c r="D1749">
        <v>0</v>
      </c>
    </row>
    <row r="1750" spans="1:4" x14ac:dyDescent="0.3">
      <c r="A1750" t="s">
        <v>193</v>
      </c>
      <c r="B1750" s="1">
        <v>42111</v>
      </c>
      <c r="C1750">
        <v>2</v>
      </c>
      <c r="D1750">
        <v>0</v>
      </c>
    </row>
    <row r="1751" spans="1:4" x14ac:dyDescent="0.3">
      <c r="A1751" t="s">
        <v>193</v>
      </c>
      <c r="B1751" s="1">
        <v>42125</v>
      </c>
      <c r="C1751">
        <v>0</v>
      </c>
      <c r="D1751">
        <v>0</v>
      </c>
    </row>
    <row r="1752" spans="1:4" x14ac:dyDescent="0.3">
      <c r="A1752" t="s">
        <v>193</v>
      </c>
      <c r="B1752" s="1">
        <v>42146</v>
      </c>
      <c r="C1752">
        <v>0</v>
      </c>
      <c r="D1752">
        <v>0</v>
      </c>
    </row>
    <row r="1753" spans="1:4" x14ac:dyDescent="0.3">
      <c r="A1753" t="s">
        <v>193</v>
      </c>
      <c r="B1753" s="1">
        <v>42160</v>
      </c>
      <c r="C1753">
        <v>0</v>
      </c>
      <c r="D1753">
        <v>0</v>
      </c>
    </row>
    <row r="1754" spans="1:4" x14ac:dyDescent="0.3">
      <c r="A1754" t="s">
        <v>194</v>
      </c>
      <c r="B1754" s="1">
        <v>42006</v>
      </c>
      <c r="C1754">
        <v>20</v>
      </c>
      <c r="D1754">
        <v>0</v>
      </c>
    </row>
    <row r="1755" spans="1:4" x14ac:dyDescent="0.3">
      <c r="A1755" t="s">
        <v>194</v>
      </c>
      <c r="B1755" s="1">
        <v>42013</v>
      </c>
      <c r="C1755">
        <v>19</v>
      </c>
      <c r="D1755">
        <v>0</v>
      </c>
    </row>
    <row r="1756" spans="1:4" x14ac:dyDescent="0.3">
      <c r="A1756" t="s">
        <v>194</v>
      </c>
      <c r="B1756" s="1">
        <v>42020</v>
      </c>
      <c r="C1756">
        <v>37</v>
      </c>
      <c r="D1756">
        <v>0</v>
      </c>
    </row>
    <row r="1757" spans="1:4" x14ac:dyDescent="0.3">
      <c r="A1757" t="s">
        <v>194</v>
      </c>
      <c r="B1757" s="1">
        <v>42027</v>
      </c>
      <c r="C1757">
        <v>43</v>
      </c>
      <c r="D1757">
        <v>0</v>
      </c>
    </row>
    <row r="1758" spans="1:4" x14ac:dyDescent="0.3">
      <c r="A1758" t="s">
        <v>194</v>
      </c>
      <c r="B1758" s="1">
        <v>42034</v>
      </c>
      <c r="C1758">
        <v>45</v>
      </c>
      <c r="D1758">
        <v>0</v>
      </c>
    </row>
    <row r="1759" spans="1:4" x14ac:dyDescent="0.3">
      <c r="A1759" t="s">
        <v>194</v>
      </c>
      <c r="B1759" s="1">
        <v>42041</v>
      </c>
      <c r="C1759">
        <v>41</v>
      </c>
      <c r="D1759">
        <v>0</v>
      </c>
    </row>
    <row r="1760" spans="1:4" x14ac:dyDescent="0.3">
      <c r="A1760" t="s">
        <v>194</v>
      </c>
      <c r="B1760" s="1">
        <v>42048</v>
      </c>
      <c r="C1760">
        <v>425</v>
      </c>
      <c r="D1760">
        <v>0</v>
      </c>
    </row>
    <row r="1761" spans="1:4" x14ac:dyDescent="0.3">
      <c r="A1761" t="s">
        <v>194</v>
      </c>
      <c r="B1761" s="1">
        <v>42055</v>
      </c>
      <c r="C1761">
        <v>40</v>
      </c>
      <c r="D1761">
        <v>0</v>
      </c>
    </row>
    <row r="1762" spans="1:4" x14ac:dyDescent="0.3">
      <c r="A1762" t="s">
        <v>194</v>
      </c>
      <c r="B1762" s="1">
        <v>42062</v>
      </c>
      <c r="C1762">
        <v>38</v>
      </c>
      <c r="D1762">
        <v>0</v>
      </c>
    </row>
    <row r="1763" spans="1:4" x14ac:dyDescent="0.3">
      <c r="A1763" t="s">
        <v>194</v>
      </c>
      <c r="B1763" s="1">
        <v>42066</v>
      </c>
      <c r="C1763">
        <v>0</v>
      </c>
      <c r="D1763">
        <v>0</v>
      </c>
    </row>
    <row r="1764" spans="1:4" x14ac:dyDescent="0.3">
      <c r="A1764" t="s">
        <v>194</v>
      </c>
      <c r="B1764" s="1">
        <v>42069</v>
      </c>
      <c r="C1764">
        <v>44</v>
      </c>
      <c r="D1764">
        <v>0</v>
      </c>
    </row>
    <row r="1765" spans="1:4" x14ac:dyDescent="0.3">
      <c r="A1765" t="s">
        <v>194</v>
      </c>
      <c r="B1765" s="1">
        <v>42076</v>
      </c>
      <c r="C1765">
        <v>41</v>
      </c>
      <c r="D1765">
        <v>0</v>
      </c>
    </row>
    <row r="1766" spans="1:4" x14ac:dyDescent="0.3">
      <c r="A1766" t="s">
        <v>194</v>
      </c>
      <c r="B1766" s="1">
        <v>42081</v>
      </c>
      <c r="C1766">
        <v>0</v>
      </c>
      <c r="D1766">
        <v>0</v>
      </c>
    </row>
    <row r="1767" spans="1:4" x14ac:dyDescent="0.3">
      <c r="A1767" t="s">
        <v>194</v>
      </c>
      <c r="B1767" s="1">
        <v>42083</v>
      </c>
      <c r="C1767">
        <v>41</v>
      </c>
      <c r="D1767">
        <v>0</v>
      </c>
    </row>
    <row r="1768" spans="1:4" x14ac:dyDescent="0.3">
      <c r="A1768" t="s">
        <v>194</v>
      </c>
      <c r="B1768" s="1">
        <v>42090</v>
      </c>
      <c r="C1768">
        <v>379</v>
      </c>
      <c r="D1768">
        <v>0</v>
      </c>
    </row>
    <row r="1769" spans="1:4" x14ac:dyDescent="0.3">
      <c r="A1769" t="s">
        <v>194</v>
      </c>
      <c r="B1769" s="1">
        <v>42097</v>
      </c>
      <c r="C1769">
        <v>41</v>
      </c>
      <c r="D1769">
        <v>0</v>
      </c>
    </row>
    <row r="1770" spans="1:4" x14ac:dyDescent="0.3">
      <c r="A1770" t="s">
        <v>194</v>
      </c>
      <c r="B1770" s="1">
        <v>42104</v>
      </c>
      <c r="C1770">
        <v>36</v>
      </c>
      <c r="D1770">
        <v>0</v>
      </c>
    </row>
    <row r="1771" spans="1:4" x14ac:dyDescent="0.3">
      <c r="A1771" t="s">
        <v>194</v>
      </c>
      <c r="B1771" s="1">
        <v>42111</v>
      </c>
      <c r="C1771">
        <v>40</v>
      </c>
      <c r="D1771">
        <v>0</v>
      </c>
    </row>
    <row r="1772" spans="1:4" x14ac:dyDescent="0.3">
      <c r="A1772" t="s">
        <v>194</v>
      </c>
      <c r="B1772" s="1">
        <v>42118</v>
      </c>
      <c r="C1772">
        <v>40</v>
      </c>
      <c r="D1772">
        <v>0</v>
      </c>
    </row>
    <row r="1773" spans="1:4" x14ac:dyDescent="0.3">
      <c r="A1773" t="s">
        <v>194</v>
      </c>
      <c r="B1773" s="1">
        <v>42125</v>
      </c>
      <c r="C1773">
        <v>31</v>
      </c>
      <c r="D1773">
        <v>0</v>
      </c>
    </row>
    <row r="1774" spans="1:4" x14ac:dyDescent="0.3">
      <c r="A1774" t="s">
        <v>194</v>
      </c>
      <c r="B1774" s="1">
        <v>42132</v>
      </c>
      <c r="C1774">
        <v>40</v>
      </c>
      <c r="D1774">
        <v>0</v>
      </c>
    </row>
    <row r="1775" spans="1:4" x14ac:dyDescent="0.3">
      <c r="A1775" t="s">
        <v>194</v>
      </c>
      <c r="B1775" s="1">
        <v>42137</v>
      </c>
      <c r="C1775">
        <v>0</v>
      </c>
      <c r="D1775">
        <v>0</v>
      </c>
    </row>
    <row r="1776" spans="1:4" x14ac:dyDescent="0.3">
      <c r="A1776" t="s">
        <v>194</v>
      </c>
      <c r="B1776" s="1">
        <v>42139</v>
      </c>
      <c r="C1776">
        <v>37</v>
      </c>
      <c r="D1776">
        <v>0</v>
      </c>
    </row>
    <row r="1777" spans="1:4" x14ac:dyDescent="0.3">
      <c r="A1777" t="s">
        <v>194</v>
      </c>
      <c r="B1777" s="1">
        <v>42146</v>
      </c>
      <c r="C1777">
        <v>40</v>
      </c>
      <c r="D1777">
        <v>0</v>
      </c>
    </row>
    <row r="1778" spans="1:4" x14ac:dyDescent="0.3">
      <c r="A1778" t="s">
        <v>194</v>
      </c>
      <c r="B1778" s="1">
        <v>42153</v>
      </c>
      <c r="C1778">
        <v>34</v>
      </c>
      <c r="D1778">
        <v>0</v>
      </c>
    </row>
    <row r="1779" spans="1:4" x14ac:dyDescent="0.3">
      <c r="A1779" t="s">
        <v>194</v>
      </c>
      <c r="B1779" s="1">
        <v>42160</v>
      </c>
      <c r="C1779">
        <v>32</v>
      </c>
      <c r="D1779">
        <v>0</v>
      </c>
    </row>
    <row r="1780" spans="1:4" x14ac:dyDescent="0.3">
      <c r="A1780" t="s">
        <v>194</v>
      </c>
      <c r="B1780" s="1">
        <v>42167</v>
      </c>
      <c r="C1780">
        <v>40</v>
      </c>
      <c r="D1780">
        <v>0</v>
      </c>
    </row>
    <row r="1781" spans="1:4" x14ac:dyDescent="0.3">
      <c r="A1781" t="s">
        <v>194</v>
      </c>
      <c r="B1781" s="1">
        <v>42172</v>
      </c>
      <c r="C1781">
        <v>0</v>
      </c>
      <c r="D1781">
        <v>0</v>
      </c>
    </row>
    <row r="1782" spans="1:4" x14ac:dyDescent="0.3">
      <c r="A1782" t="s">
        <v>194</v>
      </c>
      <c r="B1782" s="1">
        <v>42174</v>
      </c>
      <c r="C1782">
        <v>36</v>
      </c>
      <c r="D1782">
        <v>0</v>
      </c>
    </row>
    <row r="1783" spans="1:4" x14ac:dyDescent="0.3">
      <c r="A1783" t="s">
        <v>194</v>
      </c>
      <c r="B1783" s="1">
        <v>42181</v>
      </c>
      <c r="C1783">
        <v>31</v>
      </c>
      <c r="D1783">
        <v>0</v>
      </c>
    </row>
    <row r="1784" spans="1:4" x14ac:dyDescent="0.3">
      <c r="A1784" t="s">
        <v>195</v>
      </c>
      <c r="B1784" s="1">
        <v>42006</v>
      </c>
      <c r="C1784">
        <v>10</v>
      </c>
      <c r="D1784">
        <v>0</v>
      </c>
    </row>
    <row r="1785" spans="1:4" x14ac:dyDescent="0.3">
      <c r="A1785" t="s">
        <v>195</v>
      </c>
      <c r="B1785" s="1">
        <v>42013</v>
      </c>
      <c r="C1785">
        <v>5</v>
      </c>
      <c r="D1785">
        <v>0</v>
      </c>
    </row>
    <row r="1786" spans="1:4" x14ac:dyDescent="0.3">
      <c r="A1786" t="s">
        <v>195</v>
      </c>
      <c r="B1786" s="1">
        <v>42020</v>
      </c>
      <c r="C1786">
        <v>26</v>
      </c>
      <c r="D1786">
        <v>0</v>
      </c>
    </row>
    <row r="1787" spans="1:4" x14ac:dyDescent="0.3">
      <c r="A1787" t="s">
        <v>195</v>
      </c>
      <c r="B1787" s="1">
        <v>42027</v>
      </c>
      <c r="C1787">
        <v>58</v>
      </c>
      <c r="D1787">
        <v>0</v>
      </c>
    </row>
    <row r="1788" spans="1:4" x14ac:dyDescent="0.3">
      <c r="A1788" t="s">
        <v>195</v>
      </c>
      <c r="B1788" s="1">
        <v>42034</v>
      </c>
      <c r="C1788">
        <v>18</v>
      </c>
      <c r="D1788">
        <v>0</v>
      </c>
    </row>
    <row r="1789" spans="1:4" x14ac:dyDescent="0.3">
      <c r="A1789" t="s">
        <v>195</v>
      </c>
      <c r="B1789" s="1">
        <v>42041</v>
      </c>
      <c r="C1789">
        <v>16</v>
      </c>
      <c r="D1789">
        <v>0</v>
      </c>
    </row>
    <row r="1790" spans="1:4" x14ac:dyDescent="0.3">
      <c r="A1790" t="s">
        <v>195</v>
      </c>
      <c r="B1790" s="1">
        <v>42048</v>
      </c>
      <c r="C1790">
        <v>24</v>
      </c>
      <c r="D1790">
        <v>0</v>
      </c>
    </row>
    <row r="1791" spans="1:4" x14ac:dyDescent="0.3">
      <c r="A1791" t="s">
        <v>195</v>
      </c>
      <c r="B1791" s="1">
        <v>42055</v>
      </c>
      <c r="C1791">
        <v>26</v>
      </c>
      <c r="D1791">
        <v>0</v>
      </c>
    </row>
    <row r="1792" spans="1:4" x14ac:dyDescent="0.3">
      <c r="A1792" t="s">
        <v>195</v>
      </c>
      <c r="B1792" s="1">
        <v>42062</v>
      </c>
      <c r="C1792">
        <v>19</v>
      </c>
      <c r="D1792">
        <v>0</v>
      </c>
    </row>
    <row r="1793" spans="1:4" x14ac:dyDescent="0.3">
      <c r="A1793" t="s">
        <v>195</v>
      </c>
      <c r="B1793" s="1">
        <v>42069</v>
      </c>
      <c r="C1793">
        <v>30</v>
      </c>
      <c r="D1793">
        <v>0</v>
      </c>
    </row>
    <row r="1794" spans="1:4" x14ac:dyDescent="0.3">
      <c r="A1794" t="s">
        <v>195</v>
      </c>
      <c r="B1794" s="1">
        <v>42076</v>
      </c>
      <c r="C1794">
        <v>20</v>
      </c>
      <c r="D1794">
        <v>0</v>
      </c>
    </row>
    <row r="1795" spans="1:4" x14ac:dyDescent="0.3">
      <c r="A1795" t="s">
        <v>195</v>
      </c>
      <c r="B1795" s="1">
        <v>42083</v>
      </c>
      <c r="C1795">
        <v>11</v>
      </c>
      <c r="D1795">
        <v>0</v>
      </c>
    </row>
    <row r="1796" spans="1:4" x14ac:dyDescent="0.3">
      <c r="A1796" t="s">
        <v>195</v>
      </c>
      <c r="B1796" s="1">
        <v>42090</v>
      </c>
      <c r="C1796">
        <v>12</v>
      </c>
      <c r="D1796">
        <v>0</v>
      </c>
    </row>
    <row r="1797" spans="1:4" x14ac:dyDescent="0.3">
      <c r="A1797" t="s">
        <v>195</v>
      </c>
      <c r="B1797" s="1">
        <v>42097</v>
      </c>
      <c r="C1797">
        <v>16</v>
      </c>
      <c r="D1797">
        <v>0</v>
      </c>
    </row>
    <row r="1798" spans="1:4" x14ac:dyDescent="0.3">
      <c r="A1798" t="s">
        <v>195</v>
      </c>
      <c r="B1798" s="1">
        <v>42104</v>
      </c>
      <c r="C1798">
        <v>18</v>
      </c>
      <c r="D1798">
        <v>0</v>
      </c>
    </row>
    <row r="1799" spans="1:4" x14ac:dyDescent="0.3">
      <c r="A1799" t="s">
        <v>195</v>
      </c>
      <c r="B1799" s="1">
        <v>42111</v>
      </c>
      <c r="C1799">
        <v>18</v>
      </c>
      <c r="D1799">
        <v>0</v>
      </c>
    </row>
    <row r="1800" spans="1:4" x14ac:dyDescent="0.3">
      <c r="A1800" t="s">
        <v>195</v>
      </c>
      <c r="B1800" s="1">
        <v>42118</v>
      </c>
      <c r="C1800">
        <v>19</v>
      </c>
      <c r="D1800">
        <v>0</v>
      </c>
    </row>
    <row r="1801" spans="1:4" x14ac:dyDescent="0.3">
      <c r="A1801" t="s">
        <v>195</v>
      </c>
      <c r="B1801" s="1">
        <v>42125</v>
      </c>
      <c r="C1801">
        <v>9</v>
      </c>
      <c r="D1801">
        <v>0</v>
      </c>
    </row>
    <row r="1802" spans="1:4" x14ac:dyDescent="0.3">
      <c r="A1802" t="s">
        <v>195</v>
      </c>
      <c r="B1802" s="1">
        <v>42132</v>
      </c>
      <c r="C1802">
        <v>13</v>
      </c>
      <c r="D1802">
        <v>0</v>
      </c>
    </row>
    <row r="1803" spans="1:4" x14ac:dyDescent="0.3">
      <c r="A1803" t="s">
        <v>195</v>
      </c>
      <c r="B1803" s="1">
        <v>42139</v>
      </c>
      <c r="C1803">
        <v>15</v>
      </c>
      <c r="D1803">
        <v>0</v>
      </c>
    </row>
    <row r="1804" spans="1:4" x14ac:dyDescent="0.3">
      <c r="A1804" t="s">
        <v>195</v>
      </c>
      <c r="B1804" s="1">
        <v>42146</v>
      </c>
      <c r="C1804">
        <v>7</v>
      </c>
      <c r="D1804">
        <v>0</v>
      </c>
    </row>
    <row r="1805" spans="1:4" x14ac:dyDescent="0.3">
      <c r="A1805" t="s">
        <v>195</v>
      </c>
      <c r="B1805" s="1">
        <v>42153</v>
      </c>
      <c r="C1805">
        <v>5</v>
      </c>
      <c r="D1805">
        <v>0</v>
      </c>
    </row>
    <row r="1806" spans="1:4" x14ac:dyDescent="0.3">
      <c r="A1806" t="s">
        <v>195</v>
      </c>
      <c r="B1806" s="1">
        <v>42160</v>
      </c>
      <c r="C1806">
        <v>14</v>
      </c>
      <c r="D1806">
        <v>0</v>
      </c>
    </row>
    <row r="1807" spans="1:4" x14ac:dyDescent="0.3">
      <c r="A1807" t="s">
        <v>195</v>
      </c>
      <c r="B1807" s="1">
        <v>42167</v>
      </c>
      <c r="C1807">
        <v>1</v>
      </c>
      <c r="D1807">
        <v>0</v>
      </c>
    </row>
    <row r="1808" spans="1:4" x14ac:dyDescent="0.3">
      <c r="A1808" t="s">
        <v>195</v>
      </c>
      <c r="B1808" s="1">
        <v>42174</v>
      </c>
      <c r="C1808">
        <v>23</v>
      </c>
      <c r="D1808">
        <v>0</v>
      </c>
    </row>
    <row r="1809" spans="1:4" x14ac:dyDescent="0.3">
      <c r="A1809" t="s">
        <v>195</v>
      </c>
      <c r="B1809" s="1">
        <v>42181</v>
      </c>
      <c r="C1809">
        <v>16</v>
      </c>
      <c r="D1809">
        <v>0</v>
      </c>
    </row>
    <row r="1810" spans="1:4" x14ac:dyDescent="0.3">
      <c r="A1810" t="s">
        <v>196</v>
      </c>
      <c r="B1810" s="1">
        <v>42006</v>
      </c>
      <c r="C1810">
        <v>0</v>
      </c>
      <c r="D1810">
        <v>0</v>
      </c>
    </row>
    <row r="1811" spans="1:4" x14ac:dyDescent="0.3">
      <c r="A1811" t="s">
        <v>196</v>
      </c>
      <c r="B1811" s="1">
        <v>42013</v>
      </c>
      <c r="C1811">
        <v>0</v>
      </c>
      <c r="D1811">
        <v>0</v>
      </c>
    </row>
    <row r="1812" spans="1:4" x14ac:dyDescent="0.3">
      <c r="A1812" t="s">
        <v>196</v>
      </c>
      <c r="B1812" s="1">
        <v>42020</v>
      </c>
      <c r="C1812">
        <v>4</v>
      </c>
      <c r="D1812">
        <v>0</v>
      </c>
    </row>
    <row r="1813" spans="1:4" x14ac:dyDescent="0.3">
      <c r="A1813" t="s">
        <v>196</v>
      </c>
      <c r="B1813" s="1">
        <v>42027</v>
      </c>
      <c r="C1813">
        <v>0</v>
      </c>
      <c r="D1813">
        <v>0</v>
      </c>
    </row>
    <row r="1814" spans="1:4" x14ac:dyDescent="0.3">
      <c r="A1814" t="s">
        <v>196</v>
      </c>
      <c r="B1814" s="1">
        <v>42034</v>
      </c>
      <c r="C1814">
        <v>0</v>
      </c>
      <c r="D1814">
        <v>0</v>
      </c>
    </row>
    <row r="1815" spans="1:4" x14ac:dyDescent="0.3">
      <c r="A1815" t="s">
        <v>196</v>
      </c>
      <c r="B1815" s="1">
        <v>42041</v>
      </c>
      <c r="C1815">
        <v>0</v>
      </c>
      <c r="D1815">
        <v>0</v>
      </c>
    </row>
    <row r="1816" spans="1:4" x14ac:dyDescent="0.3">
      <c r="A1816" t="s">
        <v>196</v>
      </c>
      <c r="B1816" s="1">
        <v>42048</v>
      </c>
      <c r="C1816">
        <v>1</v>
      </c>
      <c r="D1816">
        <v>0</v>
      </c>
    </row>
    <row r="1817" spans="1:4" x14ac:dyDescent="0.3">
      <c r="A1817" t="s">
        <v>196</v>
      </c>
      <c r="B1817" s="1">
        <v>42055</v>
      </c>
      <c r="C1817">
        <v>0</v>
      </c>
      <c r="D1817">
        <v>0</v>
      </c>
    </row>
    <row r="1818" spans="1:4" x14ac:dyDescent="0.3">
      <c r="A1818" t="s">
        <v>196</v>
      </c>
      <c r="B1818" s="1">
        <v>42062</v>
      </c>
      <c r="C1818">
        <v>0</v>
      </c>
      <c r="D1818">
        <v>0</v>
      </c>
    </row>
    <row r="1819" spans="1:4" x14ac:dyDescent="0.3">
      <c r="A1819" t="s">
        <v>196</v>
      </c>
      <c r="B1819" s="1">
        <v>42069</v>
      </c>
      <c r="C1819">
        <v>0</v>
      </c>
      <c r="D1819">
        <v>0</v>
      </c>
    </row>
    <row r="1820" spans="1:4" x14ac:dyDescent="0.3">
      <c r="A1820" t="s">
        <v>196</v>
      </c>
      <c r="B1820" s="1">
        <v>42076</v>
      </c>
      <c r="C1820">
        <v>1</v>
      </c>
      <c r="D1820">
        <v>0</v>
      </c>
    </row>
    <row r="1821" spans="1:4" x14ac:dyDescent="0.3">
      <c r="A1821" t="s">
        <v>196</v>
      </c>
      <c r="B1821" s="1">
        <v>42083</v>
      </c>
      <c r="C1821">
        <v>0</v>
      </c>
      <c r="D1821">
        <v>0</v>
      </c>
    </row>
    <row r="1822" spans="1:4" x14ac:dyDescent="0.3">
      <c r="A1822" t="s">
        <v>196</v>
      </c>
      <c r="B1822" s="1">
        <v>42090</v>
      </c>
      <c r="C1822">
        <v>0</v>
      </c>
      <c r="D1822">
        <v>0</v>
      </c>
    </row>
    <row r="1823" spans="1:4" x14ac:dyDescent="0.3">
      <c r="A1823" t="s">
        <v>196</v>
      </c>
      <c r="B1823" s="1">
        <v>42097</v>
      </c>
      <c r="C1823">
        <v>0</v>
      </c>
      <c r="D1823">
        <v>0</v>
      </c>
    </row>
    <row r="1824" spans="1:4" x14ac:dyDescent="0.3">
      <c r="A1824" t="s">
        <v>196</v>
      </c>
      <c r="B1824" s="1">
        <v>42104</v>
      </c>
      <c r="C1824">
        <v>0</v>
      </c>
      <c r="D1824">
        <v>0</v>
      </c>
    </row>
    <row r="1825" spans="1:4" x14ac:dyDescent="0.3">
      <c r="A1825" t="s">
        <v>196</v>
      </c>
      <c r="B1825" s="1">
        <v>42111</v>
      </c>
      <c r="C1825">
        <v>2</v>
      </c>
      <c r="D1825">
        <v>0</v>
      </c>
    </row>
    <row r="1826" spans="1:4" x14ac:dyDescent="0.3">
      <c r="A1826" t="s">
        <v>196</v>
      </c>
      <c r="B1826" s="1">
        <v>42118</v>
      </c>
      <c r="C1826">
        <v>2</v>
      </c>
      <c r="D1826">
        <v>2</v>
      </c>
    </row>
    <row r="1827" spans="1:4" x14ac:dyDescent="0.3">
      <c r="A1827" t="s">
        <v>196</v>
      </c>
      <c r="B1827" s="1">
        <v>42125</v>
      </c>
      <c r="C1827">
        <v>0</v>
      </c>
      <c r="D1827">
        <v>0</v>
      </c>
    </row>
    <row r="1828" spans="1:4" x14ac:dyDescent="0.3">
      <c r="A1828" t="s">
        <v>196</v>
      </c>
      <c r="B1828" s="1">
        <v>42132</v>
      </c>
      <c r="C1828">
        <v>0</v>
      </c>
      <c r="D1828">
        <v>0</v>
      </c>
    </row>
    <row r="1829" spans="1:4" x14ac:dyDescent="0.3">
      <c r="A1829" t="s">
        <v>196</v>
      </c>
      <c r="B1829" s="1">
        <v>42139</v>
      </c>
      <c r="C1829">
        <v>1</v>
      </c>
      <c r="D1829">
        <v>0</v>
      </c>
    </row>
    <row r="1830" spans="1:4" x14ac:dyDescent="0.3">
      <c r="A1830" t="s">
        <v>196</v>
      </c>
      <c r="B1830" s="1">
        <v>42146</v>
      </c>
      <c r="C1830">
        <v>0</v>
      </c>
      <c r="D1830">
        <v>0</v>
      </c>
    </row>
    <row r="1831" spans="1:4" x14ac:dyDescent="0.3">
      <c r="A1831" t="s">
        <v>196</v>
      </c>
      <c r="B1831" s="1">
        <v>42153</v>
      </c>
      <c r="C1831">
        <v>0</v>
      </c>
      <c r="D1831">
        <v>0</v>
      </c>
    </row>
    <row r="1832" spans="1:4" x14ac:dyDescent="0.3">
      <c r="A1832" t="s">
        <v>196</v>
      </c>
      <c r="B1832" s="1">
        <v>42160</v>
      </c>
      <c r="C1832">
        <v>0</v>
      </c>
      <c r="D1832">
        <v>0</v>
      </c>
    </row>
    <row r="1833" spans="1:4" x14ac:dyDescent="0.3">
      <c r="A1833" t="s">
        <v>196</v>
      </c>
      <c r="B1833" s="1">
        <v>42167</v>
      </c>
      <c r="C1833">
        <v>0</v>
      </c>
      <c r="D1833">
        <v>0</v>
      </c>
    </row>
    <row r="1834" spans="1:4" x14ac:dyDescent="0.3">
      <c r="A1834" t="s">
        <v>196</v>
      </c>
      <c r="B1834" s="1">
        <v>42174</v>
      </c>
      <c r="C1834">
        <v>0</v>
      </c>
      <c r="D1834">
        <v>0</v>
      </c>
    </row>
    <row r="1835" spans="1:4" x14ac:dyDescent="0.3">
      <c r="A1835" t="s">
        <v>196</v>
      </c>
      <c r="B1835" s="1">
        <v>42181</v>
      </c>
      <c r="C1835">
        <v>0</v>
      </c>
      <c r="D1835">
        <v>0</v>
      </c>
    </row>
    <row r="1836" spans="1:4" x14ac:dyDescent="0.3">
      <c r="A1836" t="s">
        <v>197</v>
      </c>
      <c r="B1836" s="1">
        <v>42006</v>
      </c>
      <c r="C1836">
        <v>0</v>
      </c>
      <c r="D1836">
        <v>0</v>
      </c>
    </row>
    <row r="1837" spans="1:4" x14ac:dyDescent="0.3">
      <c r="A1837" t="s">
        <v>197</v>
      </c>
      <c r="B1837" s="1">
        <v>42013</v>
      </c>
      <c r="C1837">
        <v>0</v>
      </c>
      <c r="D1837">
        <v>0</v>
      </c>
    </row>
    <row r="1838" spans="1:4" x14ac:dyDescent="0.3">
      <c r="A1838" t="s">
        <v>197</v>
      </c>
      <c r="B1838" s="1">
        <v>42048</v>
      </c>
      <c r="C1838">
        <v>1</v>
      </c>
      <c r="D1838">
        <v>0</v>
      </c>
    </row>
    <row r="1839" spans="1:4" x14ac:dyDescent="0.3">
      <c r="A1839" t="s">
        <v>197</v>
      </c>
      <c r="B1839" s="1">
        <v>42062</v>
      </c>
      <c r="C1839">
        <v>0</v>
      </c>
      <c r="D1839">
        <v>0</v>
      </c>
    </row>
    <row r="1840" spans="1:4" x14ac:dyDescent="0.3">
      <c r="A1840" t="s">
        <v>197</v>
      </c>
      <c r="B1840" s="1">
        <v>42076</v>
      </c>
      <c r="C1840">
        <v>0</v>
      </c>
      <c r="D1840">
        <v>0</v>
      </c>
    </row>
    <row r="1841" spans="1:4" x14ac:dyDescent="0.3">
      <c r="A1841" t="s">
        <v>197</v>
      </c>
      <c r="B1841" s="1">
        <v>42083</v>
      </c>
      <c r="C1841">
        <v>0</v>
      </c>
      <c r="D1841">
        <v>0</v>
      </c>
    </row>
    <row r="1842" spans="1:4" x14ac:dyDescent="0.3">
      <c r="A1842" t="s">
        <v>197</v>
      </c>
      <c r="B1842" s="1">
        <v>42090</v>
      </c>
      <c r="C1842">
        <v>0</v>
      </c>
      <c r="D1842">
        <v>0</v>
      </c>
    </row>
    <row r="1843" spans="1:4" x14ac:dyDescent="0.3">
      <c r="A1843" t="s">
        <v>197</v>
      </c>
      <c r="B1843" s="1">
        <v>42111</v>
      </c>
      <c r="C1843">
        <v>15</v>
      </c>
      <c r="D1843">
        <v>0</v>
      </c>
    </row>
    <row r="1844" spans="1:4" x14ac:dyDescent="0.3">
      <c r="A1844" t="s">
        <v>197</v>
      </c>
      <c r="B1844" s="1">
        <v>42139</v>
      </c>
      <c r="C1844">
        <v>2</v>
      </c>
      <c r="D1844">
        <v>0</v>
      </c>
    </row>
    <row r="1845" spans="1:4" x14ac:dyDescent="0.3">
      <c r="A1845" t="s">
        <v>197</v>
      </c>
      <c r="B1845" s="1">
        <v>42153</v>
      </c>
      <c r="C1845">
        <v>0</v>
      </c>
      <c r="D1845">
        <v>0</v>
      </c>
    </row>
    <row r="1846" spans="1:4" x14ac:dyDescent="0.3">
      <c r="A1846" t="s">
        <v>197</v>
      </c>
      <c r="B1846" s="1">
        <v>42160</v>
      </c>
      <c r="C1846">
        <v>0</v>
      </c>
      <c r="D1846">
        <v>0</v>
      </c>
    </row>
    <row r="1847" spans="1:4" x14ac:dyDescent="0.3">
      <c r="A1847" t="s">
        <v>197</v>
      </c>
      <c r="B1847" s="1">
        <v>42167</v>
      </c>
      <c r="C1847">
        <v>15</v>
      </c>
      <c r="D1847">
        <v>0</v>
      </c>
    </row>
    <row r="1848" spans="1:4" x14ac:dyDescent="0.3">
      <c r="A1848" t="s">
        <v>197</v>
      </c>
      <c r="B1848" s="1">
        <v>42181</v>
      </c>
      <c r="C1848">
        <v>0</v>
      </c>
      <c r="D1848">
        <v>0</v>
      </c>
    </row>
    <row r="1849" spans="1:4" x14ac:dyDescent="0.3">
      <c r="A1849" t="s">
        <v>156</v>
      </c>
      <c r="B1849" s="1">
        <v>42006</v>
      </c>
      <c r="C1849">
        <v>70</v>
      </c>
      <c r="D1849">
        <v>0</v>
      </c>
    </row>
    <row r="1850" spans="1:4" x14ac:dyDescent="0.3">
      <c r="A1850" t="s">
        <v>156</v>
      </c>
      <c r="B1850" s="1">
        <v>42013</v>
      </c>
      <c r="C1850">
        <v>35</v>
      </c>
      <c r="D1850">
        <v>4</v>
      </c>
    </row>
    <row r="1851" spans="1:4" x14ac:dyDescent="0.3">
      <c r="A1851" t="s">
        <v>156</v>
      </c>
      <c r="B1851" s="1">
        <v>42020</v>
      </c>
      <c r="C1851">
        <v>18</v>
      </c>
      <c r="D1851">
        <v>2</v>
      </c>
    </row>
    <row r="1852" spans="1:4" x14ac:dyDescent="0.3">
      <c r="A1852" t="s">
        <v>156</v>
      </c>
      <c r="B1852" s="1">
        <v>42027</v>
      </c>
      <c r="C1852">
        <v>25</v>
      </c>
      <c r="D1852">
        <v>2</v>
      </c>
    </row>
    <row r="1853" spans="1:4" x14ac:dyDescent="0.3">
      <c r="A1853" t="s">
        <v>156</v>
      </c>
      <c r="B1853" s="1">
        <v>42034</v>
      </c>
      <c r="C1853">
        <v>6</v>
      </c>
      <c r="D1853">
        <v>2</v>
      </c>
    </row>
    <row r="1854" spans="1:4" x14ac:dyDescent="0.3">
      <c r="A1854" t="s">
        <v>156</v>
      </c>
      <c r="B1854" s="1">
        <v>42041</v>
      </c>
      <c r="C1854">
        <v>2</v>
      </c>
      <c r="D1854">
        <v>2</v>
      </c>
    </row>
    <row r="1855" spans="1:4" x14ac:dyDescent="0.3">
      <c r="A1855" t="s">
        <v>156</v>
      </c>
      <c r="B1855" s="1">
        <v>42048</v>
      </c>
      <c r="C1855">
        <v>5</v>
      </c>
      <c r="D1855">
        <v>0</v>
      </c>
    </row>
    <row r="1856" spans="1:4" x14ac:dyDescent="0.3">
      <c r="A1856" t="s">
        <v>156</v>
      </c>
      <c r="B1856" s="1">
        <v>42055</v>
      </c>
      <c r="C1856">
        <v>27</v>
      </c>
      <c r="D1856">
        <v>1</v>
      </c>
    </row>
    <row r="1857" spans="1:4" x14ac:dyDescent="0.3">
      <c r="A1857" t="s">
        <v>156</v>
      </c>
      <c r="B1857" s="1">
        <v>42062</v>
      </c>
      <c r="C1857">
        <v>16</v>
      </c>
      <c r="D1857">
        <v>0</v>
      </c>
    </row>
    <row r="1858" spans="1:4" x14ac:dyDescent="0.3">
      <c r="A1858" t="s">
        <v>156</v>
      </c>
      <c r="B1858" s="1">
        <v>42069</v>
      </c>
      <c r="C1858">
        <v>35</v>
      </c>
      <c r="D1858">
        <v>2</v>
      </c>
    </row>
    <row r="1859" spans="1:4" x14ac:dyDescent="0.3">
      <c r="A1859" t="s">
        <v>156</v>
      </c>
      <c r="B1859" s="1">
        <v>42076</v>
      </c>
      <c r="C1859">
        <v>5</v>
      </c>
      <c r="D1859">
        <v>2</v>
      </c>
    </row>
    <row r="1860" spans="1:4" x14ac:dyDescent="0.3">
      <c r="A1860" t="s">
        <v>156</v>
      </c>
      <c r="B1860" s="1">
        <v>42083</v>
      </c>
      <c r="C1860">
        <v>5</v>
      </c>
      <c r="D1860">
        <v>0</v>
      </c>
    </row>
    <row r="1861" spans="1:4" x14ac:dyDescent="0.3">
      <c r="A1861" t="s">
        <v>156</v>
      </c>
      <c r="B1861" s="1">
        <v>42090</v>
      </c>
      <c r="C1861">
        <v>4</v>
      </c>
      <c r="D1861">
        <v>0</v>
      </c>
    </row>
    <row r="1862" spans="1:4" x14ac:dyDescent="0.3">
      <c r="A1862" t="s">
        <v>156</v>
      </c>
      <c r="B1862" s="1">
        <v>42097</v>
      </c>
      <c r="C1862">
        <v>0</v>
      </c>
      <c r="D1862">
        <v>0</v>
      </c>
    </row>
    <row r="1863" spans="1:4" x14ac:dyDescent="0.3">
      <c r="A1863" t="s">
        <v>156</v>
      </c>
      <c r="B1863" s="1">
        <v>42104</v>
      </c>
      <c r="C1863">
        <v>5</v>
      </c>
      <c r="D1863">
        <v>0</v>
      </c>
    </row>
    <row r="1864" spans="1:4" x14ac:dyDescent="0.3">
      <c r="A1864" t="s">
        <v>156</v>
      </c>
      <c r="B1864" s="1">
        <v>42111</v>
      </c>
      <c r="C1864">
        <v>4</v>
      </c>
      <c r="D1864">
        <v>2</v>
      </c>
    </row>
    <row r="1865" spans="1:4" x14ac:dyDescent="0.3">
      <c r="A1865" t="s">
        <v>156</v>
      </c>
      <c r="B1865" s="1">
        <v>42118</v>
      </c>
      <c r="C1865">
        <v>45</v>
      </c>
      <c r="D1865">
        <v>2</v>
      </c>
    </row>
    <row r="1866" spans="1:4" x14ac:dyDescent="0.3">
      <c r="A1866" t="s">
        <v>156</v>
      </c>
      <c r="B1866" s="1">
        <v>42125</v>
      </c>
      <c r="C1866">
        <v>7</v>
      </c>
      <c r="D1866">
        <v>0</v>
      </c>
    </row>
    <row r="1867" spans="1:4" x14ac:dyDescent="0.3">
      <c r="A1867" t="s">
        <v>156</v>
      </c>
      <c r="B1867" s="1">
        <v>42132</v>
      </c>
      <c r="C1867">
        <v>89</v>
      </c>
      <c r="D1867">
        <v>0</v>
      </c>
    </row>
    <row r="1868" spans="1:4" x14ac:dyDescent="0.3">
      <c r="A1868" t="s">
        <v>156</v>
      </c>
      <c r="B1868" s="1">
        <v>42139</v>
      </c>
      <c r="C1868">
        <v>8</v>
      </c>
      <c r="D1868">
        <v>15</v>
      </c>
    </row>
    <row r="1869" spans="1:4" x14ac:dyDescent="0.3">
      <c r="A1869" t="s">
        <v>156</v>
      </c>
      <c r="B1869" s="1">
        <v>42146</v>
      </c>
      <c r="C1869">
        <v>35</v>
      </c>
      <c r="D1869">
        <v>3</v>
      </c>
    </row>
    <row r="1870" spans="1:4" x14ac:dyDescent="0.3">
      <c r="A1870" t="s">
        <v>156</v>
      </c>
      <c r="B1870" s="1">
        <v>42153</v>
      </c>
      <c r="C1870">
        <v>40</v>
      </c>
      <c r="D1870">
        <v>2</v>
      </c>
    </row>
    <row r="1871" spans="1:4" x14ac:dyDescent="0.3">
      <c r="A1871" t="s">
        <v>156</v>
      </c>
      <c r="B1871" s="1">
        <v>42160</v>
      </c>
      <c r="C1871">
        <v>4</v>
      </c>
      <c r="D1871">
        <v>0</v>
      </c>
    </row>
    <row r="1872" spans="1:4" x14ac:dyDescent="0.3">
      <c r="A1872" t="s">
        <v>156</v>
      </c>
      <c r="B1872" s="1">
        <v>42167</v>
      </c>
      <c r="C1872">
        <v>20</v>
      </c>
      <c r="D1872">
        <v>0</v>
      </c>
    </row>
    <row r="1873" spans="1:4" x14ac:dyDescent="0.3">
      <c r="A1873" t="s">
        <v>156</v>
      </c>
      <c r="B1873" s="1">
        <v>42174</v>
      </c>
      <c r="C1873">
        <v>6</v>
      </c>
      <c r="D1873">
        <v>5</v>
      </c>
    </row>
    <row r="1874" spans="1:4" x14ac:dyDescent="0.3">
      <c r="A1874" t="s">
        <v>156</v>
      </c>
      <c r="B1874" s="1">
        <v>42181</v>
      </c>
      <c r="C1874">
        <v>11</v>
      </c>
      <c r="D1874">
        <v>25</v>
      </c>
    </row>
    <row r="1875" spans="1:4" x14ac:dyDescent="0.3">
      <c r="A1875" t="s">
        <v>198</v>
      </c>
      <c r="B1875" s="1">
        <v>42006</v>
      </c>
      <c r="C1875">
        <v>22</v>
      </c>
      <c r="D1875">
        <v>0</v>
      </c>
    </row>
    <row r="1876" spans="1:4" x14ac:dyDescent="0.3">
      <c r="A1876" t="s">
        <v>198</v>
      </c>
      <c r="B1876" s="1">
        <v>42013</v>
      </c>
      <c r="C1876">
        <v>24</v>
      </c>
      <c r="D1876">
        <v>0</v>
      </c>
    </row>
    <row r="1877" spans="1:4" x14ac:dyDescent="0.3">
      <c r="A1877" t="s">
        <v>198</v>
      </c>
      <c r="B1877" s="1">
        <v>42020</v>
      </c>
      <c r="C1877">
        <v>270</v>
      </c>
      <c r="D1877">
        <v>0</v>
      </c>
    </row>
    <row r="1878" spans="1:4" x14ac:dyDescent="0.3">
      <c r="A1878" t="s">
        <v>198</v>
      </c>
      <c r="B1878" s="1">
        <v>42027</v>
      </c>
      <c r="C1878">
        <v>40</v>
      </c>
      <c r="D1878">
        <v>2</v>
      </c>
    </row>
    <row r="1879" spans="1:4" x14ac:dyDescent="0.3">
      <c r="A1879" t="s">
        <v>198</v>
      </c>
      <c r="B1879" s="1">
        <v>42034</v>
      </c>
      <c r="C1879">
        <v>40</v>
      </c>
      <c r="D1879">
        <v>2</v>
      </c>
    </row>
    <row r="1880" spans="1:4" x14ac:dyDescent="0.3">
      <c r="A1880" t="s">
        <v>198</v>
      </c>
      <c r="B1880" s="1">
        <v>42041</v>
      </c>
      <c r="C1880">
        <v>24</v>
      </c>
      <c r="D1880">
        <v>0</v>
      </c>
    </row>
    <row r="1881" spans="1:4" x14ac:dyDescent="0.3">
      <c r="A1881" t="s">
        <v>198</v>
      </c>
      <c r="B1881" s="1">
        <v>42048</v>
      </c>
      <c r="C1881">
        <v>38</v>
      </c>
      <c r="D1881">
        <v>0</v>
      </c>
    </row>
    <row r="1882" spans="1:4" x14ac:dyDescent="0.3">
      <c r="A1882" t="s">
        <v>198</v>
      </c>
      <c r="B1882" s="1">
        <v>42055</v>
      </c>
      <c r="C1882">
        <v>40</v>
      </c>
      <c r="D1882">
        <v>0</v>
      </c>
    </row>
    <row r="1883" spans="1:4" x14ac:dyDescent="0.3">
      <c r="A1883" t="s">
        <v>198</v>
      </c>
      <c r="B1883" s="1">
        <v>42062</v>
      </c>
      <c r="C1883">
        <v>40</v>
      </c>
      <c r="D1883">
        <v>0</v>
      </c>
    </row>
    <row r="1884" spans="1:4" x14ac:dyDescent="0.3">
      <c r="A1884" t="s">
        <v>198</v>
      </c>
      <c r="B1884" s="1">
        <v>42069</v>
      </c>
      <c r="C1884">
        <v>40</v>
      </c>
      <c r="D1884">
        <v>0</v>
      </c>
    </row>
    <row r="1885" spans="1:4" x14ac:dyDescent="0.3">
      <c r="A1885" t="s">
        <v>198</v>
      </c>
      <c r="B1885" s="1">
        <v>42076</v>
      </c>
      <c r="C1885">
        <v>40</v>
      </c>
      <c r="D1885">
        <v>0</v>
      </c>
    </row>
    <row r="1886" spans="1:4" x14ac:dyDescent="0.3">
      <c r="A1886" t="s">
        <v>198</v>
      </c>
      <c r="B1886" s="1">
        <v>42083</v>
      </c>
      <c r="C1886">
        <v>40</v>
      </c>
      <c r="D1886">
        <v>0</v>
      </c>
    </row>
    <row r="1887" spans="1:4" x14ac:dyDescent="0.3">
      <c r="A1887" t="s">
        <v>198</v>
      </c>
      <c r="B1887" s="1">
        <v>42090</v>
      </c>
      <c r="C1887">
        <v>40</v>
      </c>
      <c r="D1887">
        <v>0</v>
      </c>
    </row>
    <row r="1888" spans="1:4" x14ac:dyDescent="0.3">
      <c r="A1888" t="s">
        <v>198</v>
      </c>
      <c r="B1888" s="1">
        <v>42097</v>
      </c>
      <c r="C1888">
        <v>330</v>
      </c>
      <c r="D1888">
        <v>0</v>
      </c>
    </row>
    <row r="1889" spans="1:4" x14ac:dyDescent="0.3">
      <c r="A1889" t="s">
        <v>198</v>
      </c>
      <c r="B1889" s="1">
        <v>42104</v>
      </c>
      <c r="C1889">
        <v>40</v>
      </c>
      <c r="D1889">
        <v>10</v>
      </c>
    </row>
    <row r="1890" spans="1:4" x14ac:dyDescent="0.3">
      <c r="A1890" t="s">
        <v>198</v>
      </c>
      <c r="B1890" s="1">
        <v>42111</v>
      </c>
      <c r="C1890">
        <v>40</v>
      </c>
      <c r="D1890">
        <v>0</v>
      </c>
    </row>
    <row r="1891" spans="1:4" x14ac:dyDescent="0.3">
      <c r="A1891" t="s">
        <v>198</v>
      </c>
      <c r="B1891" s="1">
        <v>42118</v>
      </c>
      <c r="C1891">
        <v>40</v>
      </c>
      <c r="D1891">
        <v>0</v>
      </c>
    </row>
    <row r="1892" spans="1:4" x14ac:dyDescent="0.3">
      <c r="A1892" t="s">
        <v>198</v>
      </c>
      <c r="B1892" s="1">
        <v>42125</v>
      </c>
      <c r="C1892">
        <v>40</v>
      </c>
      <c r="D1892">
        <v>0</v>
      </c>
    </row>
    <row r="1893" spans="1:4" x14ac:dyDescent="0.3">
      <c r="A1893" t="s">
        <v>198</v>
      </c>
      <c r="B1893" s="1">
        <v>42132</v>
      </c>
      <c r="C1893">
        <v>36</v>
      </c>
      <c r="D1893">
        <v>0</v>
      </c>
    </row>
    <row r="1894" spans="1:4" x14ac:dyDescent="0.3">
      <c r="A1894" t="s">
        <v>198</v>
      </c>
      <c r="B1894" s="1">
        <v>42139</v>
      </c>
      <c r="C1894">
        <v>40</v>
      </c>
      <c r="D1894">
        <v>0</v>
      </c>
    </row>
    <row r="1895" spans="1:4" x14ac:dyDescent="0.3">
      <c r="A1895" t="s">
        <v>198</v>
      </c>
      <c r="B1895" s="1">
        <v>42146</v>
      </c>
      <c r="C1895">
        <v>40</v>
      </c>
      <c r="D1895">
        <v>0</v>
      </c>
    </row>
    <row r="1896" spans="1:4" x14ac:dyDescent="0.3">
      <c r="A1896" t="s">
        <v>198</v>
      </c>
      <c r="B1896" s="1">
        <v>42153</v>
      </c>
      <c r="C1896">
        <v>40</v>
      </c>
      <c r="D1896">
        <v>0</v>
      </c>
    </row>
    <row r="1897" spans="1:4" x14ac:dyDescent="0.3">
      <c r="A1897" t="s">
        <v>198</v>
      </c>
      <c r="B1897" s="1">
        <v>42160</v>
      </c>
      <c r="C1897">
        <v>32</v>
      </c>
      <c r="D1897">
        <v>0</v>
      </c>
    </row>
    <row r="1898" spans="1:4" x14ac:dyDescent="0.3">
      <c r="A1898" t="s">
        <v>198</v>
      </c>
      <c r="B1898" s="1">
        <v>42167</v>
      </c>
      <c r="C1898">
        <v>40</v>
      </c>
      <c r="D1898">
        <v>0</v>
      </c>
    </row>
    <row r="1899" spans="1:4" x14ac:dyDescent="0.3">
      <c r="A1899" t="s">
        <v>198</v>
      </c>
      <c r="B1899" s="1">
        <v>42174</v>
      </c>
      <c r="C1899">
        <v>32</v>
      </c>
      <c r="D1899">
        <v>0</v>
      </c>
    </row>
    <row r="1900" spans="1:4" x14ac:dyDescent="0.3">
      <c r="A1900" t="s">
        <v>198</v>
      </c>
      <c r="B1900" s="1">
        <v>42181</v>
      </c>
      <c r="C1900">
        <v>40</v>
      </c>
      <c r="D1900">
        <v>0</v>
      </c>
    </row>
    <row r="1901" spans="1:4" x14ac:dyDescent="0.3">
      <c r="A1901" t="s">
        <v>199</v>
      </c>
      <c r="B1901" s="1">
        <v>42006</v>
      </c>
      <c r="C1901">
        <v>104</v>
      </c>
      <c r="D1901">
        <v>0</v>
      </c>
    </row>
    <row r="1902" spans="1:4" x14ac:dyDescent="0.3">
      <c r="A1902" t="s">
        <v>199</v>
      </c>
      <c r="B1902" s="1">
        <v>42013</v>
      </c>
      <c r="C1902">
        <v>270</v>
      </c>
      <c r="D1902">
        <v>0</v>
      </c>
    </row>
    <row r="1903" spans="1:4" x14ac:dyDescent="0.3">
      <c r="A1903" t="s">
        <v>199</v>
      </c>
      <c r="B1903" s="1">
        <v>42020</v>
      </c>
      <c r="C1903">
        <v>44</v>
      </c>
      <c r="D1903">
        <v>0</v>
      </c>
    </row>
    <row r="1904" spans="1:4" x14ac:dyDescent="0.3">
      <c r="A1904" t="s">
        <v>199</v>
      </c>
      <c r="B1904" s="1">
        <v>42027</v>
      </c>
      <c r="C1904">
        <v>44</v>
      </c>
      <c r="D1904">
        <v>0</v>
      </c>
    </row>
    <row r="1905" spans="1:4" x14ac:dyDescent="0.3">
      <c r="A1905" t="s">
        <v>199</v>
      </c>
      <c r="B1905" s="1">
        <v>42034</v>
      </c>
      <c r="C1905">
        <v>44</v>
      </c>
      <c r="D1905">
        <v>0</v>
      </c>
    </row>
    <row r="1906" spans="1:4" x14ac:dyDescent="0.3">
      <c r="A1906" t="s">
        <v>199</v>
      </c>
      <c r="B1906" s="1">
        <v>42041</v>
      </c>
      <c r="C1906">
        <v>440</v>
      </c>
      <c r="D1906">
        <v>0</v>
      </c>
    </row>
    <row r="1907" spans="1:4" x14ac:dyDescent="0.3">
      <c r="A1907" t="s">
        <v>199</v>
      </c>
      <c r="B1907" s="1">
        <v>42048</v>
      </c>
      <c r="C1907">
        <v>440</v>
      </c>
      <c r="D1907">
        <v>0</v>
      </c>
    </row>
    <row r="1908" spans="1:4" x14ac:dyDescent="0.3">
      <c r="A1908" t="s">
        <v>199</v>
      </c>
      <c r="B1908" s="1">
        <v>42055</v>
      </c>
      <c r="C1908">
        <v>440</v>
      </c>
      <c r="D1908">
        <v>0</v>
      </c>
    </row>
    <row r="1909" spans="1:4" x14ac:dyDescent="0.3">
      <c r="A1909" t="s">
        <v>199</v>
      </c>
      <c r="B1909" s="1">
        <v>42062</v>
      </c>
      <c r="C1909">
        <v>40</v>
      </c>
      <c r="D1909">
        <v>0</v>
      </c>
    </row>
    <row r="1910" spans="1:4" x14ac:dyDescent="0.3">
      <c r="A1910" t="s">
        <v>199</v>
      </c>
      <c r="B1910" s="1">
        <v>42069</v>
      </c>
      <c r="C1910">
        <v>44</v>
      </c>
      <c r="D1910">
        <v>0</v>
      </c>
    </row>
    <row r="1911" spans="1:4" x14ac:dyDescent="0.3">
      <c r="A1911" t="s">
        <v>199</v>
      </c>
      <c r="B1911" s="1">
        <v>42076</v>
      </c>
      <c r="C1911">
        <v>42</v>
      </c>
      <c r="D1911">
        <v>0</v>
      </c>
    </row>
    <row r="1912" spans="1:4" x14ac:dyDescent="0.3">
      <c r="A1912" t="s">
        <v>199</v>
      </c>
      <c r="B1912" s="1">
        <v>42083</v>
      </c>
      <c r="C1912">
        <v>430</v>
      </c>
      <c r="D1912">
        <v>0</v>
      </c>
    </row>
    <row r="1913" spans="1:4" x14ac:dyDescent="0.3">
      <c r="A1913" t="s">
        <v>199</v>
      </c>
      <c r="B1913" s="1">
        <v>42090</v>
      </c>
      <c r="C1913">
        <v>44</v>
      </c>
      <c r="D1913">
        <v>0</v>
      </c>
    </row>
    <row r="1914" spans="1:4" x14ac:dyDescent="0.3">
      <c r="A1914" t="s">
        <v>199</v>
      </c>
      <c r="B1914" s="1">
        <v>42097</v>
      </c>
      <c r="C1914">
        <v>130</v>
      </c>
      <c r="D1914">
        <v>0</v>
      </c>
    </row>
    <row r="1915" spans="1:4" x14ac:dyDescent="0.3">
      <c r="A1915" t="s">
        <v>199</v>
      </c>
      <c r="B1915" s="1">
        <v>42104</v>
      </c>
      <c r="C1915">
        <v>36</v>
      </c>
      <c r="D1915">
        <v>0</v>
      </c>
    </row>
    <row r="1916" spans="1:4" x14ac:dyDescent="0.3">
      <c r="A1916" t="s">
        <v>199</v>
      </c>
      <c r="B1916" s="1">
        <v>42111</v>
      </c>
      <c r="C1916">
        <v>450</v>
      </c>
      <c r="D1916">
        <v>0</v>
      </c>
    </row>
    <row r="1917" spans="1:4" x14ac:dyDescent="0.3">
      <c r="A1917" t="s">
        <v>199</v>
      </c>
      <c r="B1917" s="1">
        <v>42118</v>
      </c>
      <c r="C1917">
        <v>42</v>
      </c>
      <c r="D1917">
        <v>0</v>
      </c>
    </row>
    <row r="1918" spans="1:4" x14ac:dyDescent="0.3">
      <c r="A1918" t="s">
        <v>199</v>
      </c>
      <c r="B1918" s="1">
        <v>42125</v>
      </c>
      <c r="C1918">
        <v>130</v>
      </c>
      <c r="D1918">
        <v>0</v>
      </c>
    </row>
    <row r="1919" spans="1:4" x14ac:dyDescent="0.3">
      <c r="A1919" t="s">
        <v>199</v>
      </c>
      <c r="B1919" s="1">
        <v>42132</v>
      </c>
      <c r="C1919">
        <v>46</v>
      </c>
      <c r="D1919">
        <v>0</v>
      </c>
    </row>
    <row r="1920" spans="1:4" x14ac:dyDescent="0.3">
      <c r="A1920" t="s">
        <v>199</v>
      </c>
      <c r="B1920" s="1">
        <v>42139</v>
      </c>
      <c r="C1920">
        <v>430</v>
      </c>
      <c r="D1920">
        <v>0</v>
      </c>
    </row>
    <row r="1921" spans="1:4" x14ac:dyDescent="0.3">
      <c r="A1921" t="s">
        <v>199</v>
      </c>
      <c r="B1921" s="1">
        <v>42146</v>
      </c>
      <c r="C1921">
        <v>45</v>
      </c>
      <c r="D1921">
        <v>0</v>
      </c>
    </row>
    <row r="1922" spans="1:4" x14ac:dyDescent="0.3">
      <c r="A1922" t="s">
        <v>199</v>
      </c>
      <c r="B1922" s="1">
        <v>42153</v>
      </c>
      <c r="C1922">
        <v>440</v>
      </c>
      <c r="D1922">
        <v>0</v>
      </c>
    </row>
    <row r="1923" spans="1:4" x14ac:dyDescent="0.3">
      <c r="A1923" t="s">
        <v>199</v>
      </c>
      <c r="B1923" s="1">
        <v>42160</v>
      </c>
      <c r="C1923">
        <v>36</v>
      </c>
      <c r="D1923">
        <v>0</v>
      </c>
    </row>
    <row r="1924" spans="1:4" x14ac:dyDescent="0.3">
      <c r="A1924" t="s">
        <v>199</v>
      </c>
      <c r="B1924" s="1">
        <v>42167</v>
      </c>
      <c r="C1924">
        <v>18</v>
      </c>
      <c r="D1924">
        <v>0</v>
      </c>
    </row>
    <row r="1925" spans="1:4" x14ac:dyDescent="0.3">
      <c r="A1925" t="s">
        <v>199</v>
      </c>
      <c r="B1925" s="1">
        <v>42174</v>
      </c>
      <c r="C1925">
        <v>28</v>
      </c>
      <c r="D1925">
        <v>0</v>
      </c>
    </row>
    <row r="1926" spans="1:4" x14ac:dyDescent="0.3">
      <c r="A1926" t="s">
        <v>199</v>
      </c>
      <c r="B1926" s="1">
        <v>42181</v>
      </c>
      <c r="C1926">
        <v>44</v>
      </c>
      <c r="D1926">
        <v>0</v>
      </c>
    </row>
    <row r="1927" spans="1:4" x14ac:dyDescent="0.3">
      <c r="A1927" t="s">
        <v>200</v>
      </c>
      <c r="B1927" s="1">
        <v>42006</v>
      </c>
      <c r="C1927">
        <v>0</v>
      </c>
      <c r="D1927">
        <v>0</v>
      </c>
    </row>
    <row r="1928" spans="1:4" x14ac:dyDescent="0.3">
      <c r="A1928" t="s">
        <v>200</v>
      </c>
      <c r="B1928" s="1">
        <v>42013</v>
      </c>
      <c r="C1928">
        <v>0</v>
      </c>
      <c r="D1928">
        <v>0</v>
      </c>
    </row>
    <row r="1929" spans="1:4" x14ac:dyDescent="0.3">
      <c r="A1929" t="s">
        <v>200</v>
      </c>
      <c r="B1929" s="1">
        <v>42020</v>
      </c>
      <c r="C1929">
        <v>1</v>
      </c>
      <c r="D1929">
        <v>0</v>
      </c>
    </row>
    <row r="1930" spans="1:4" x14ac:dyDescent="0.3">
      <c r="A1930" t="s">
        <v>200</v>
      </c>
      <c r="B1930" s="1">
        <v>42027</v>
      </c>
      <c r="C1930">
        <v>0</v>
      </c>
      <c r="D1930">
        <v>0</v>
      </c>
    </row>
    <row r="1931" spans="1:4" x14ac:dyDescent="0.3">
      <c r="A1931" t="s">
        <v>200</v>
      </c>
      <c r="B1931" s="1">
        <v>42034</v>
      </c>
      <c r="C1931">
        <v>0</v>
      </c>
      <c r="D1931">
        <v>0</v>
      </c>
    </row>
    <row r="1932" spans="1:4" x14ac:dyDescent="0.3">
      <c r="A1932" t="s">
        <v>200</v>
      </c>
      <c r="B1932" s="1">
        <v>42041</v>
      </c>
      <c r="C1932">
        <v>0</v>
      </c>
      <c r="D1932">
        <v>0</v>
      </c>
    </row>
    <row r="1933" spans="1:4" x14ac:dyDescent="0.3">
      <c r="A1933" t="s">
        <v>200</v>
      </c>
      <c r="B1933" s="1">
        <v>42048</v>
      </c>
      <c r="C1933">
        <v>0</v>
      </c>
      <c r="D1933">
        <v>0</v>
      </c>
    </row>
    <row r="1934" spans="1:4" x14ac:dyDescent="0.3">
      <c r="A1934" t="s">
        <v>200</v>
      </c>
      <c r="B1934" s="1">
        <v>42055</v>
      </c>
      <c r="C1934">
        <v>8</v>
      </c>
      <c r="D1934">
        <v>0</v>
      </c>
    </row>
    <row r="1935" spans="1:4" x14ac:dyDescent="0.3">
      <c r="A1935" t="s">
        <v>200</v>
      </c>
      <c r="B1935" s="1">
        <v>42062</v>
      </c>
      <c r="C1935">
        <v>0</v>
      </c>
      <c r="D1935">
        <v>0</v>
      </c>
    </row>
    <row r="1936" spans="1:4" x14ac:dyDescent="0.3">
      <c r="A1936" t="s">
        <v>200</v>
      </c>
      <c r="B1936" s="1">
        <v>42069</v>
      </c>
      <c r="C1936">
        <v>0</v>
      </c>
      <c r="D1936">
        <v>0</v>
      </c>
    </row>
    <row r="1937" spans="1:4" x14ac:dyDescent="0.3">
      <c r="A1937" t="s">
        <v>200</v>
      </c>
      <c r="B1937" s="1">
        <v>42076</v>
      </c>
      <c r="C1937">
        <v>4</v>
      </c>
      <c r="D1937">
        <v>0</v>
      </c>
    </row>
    <row r="1938" spans="1:4" x14ac:dyDescent="0.3">
      <c r="A1938" t="s">
        <v>200</v>
      </c>
      <c r="B1938" s="1">
        <v>42083</v>
      </c>
      <c r="C1938">
        <v>0</v>
      </c>
      <c r="D1938">
        <v>0</v>
      </c>
    </row>
    <row r="1939" spans="1:4" x14ac:dyDescent="0.3">
      <c r="A1939" t="s">
        <v>200</v>
      </c>
      <c r="B1939" s="1">
        <v>42090</v>
      </c>
      <c r="C1939">
        <v>0</v>
      </c>
      <c r="D1939">
        <v>0</v>
      </c>
    </row>
    <row r="1940" spans="1:4" x14ac:dyDescent="0.3">
      <c r="A1940" t="s">
        <v>200</v>
      </c>
      <c r="B1940" s="1">
        <v>42097</v>
      </c>
      <c r="C1940">
        <v>0</v>
      </c>
      <c r="D1940">
        <v>0</v>
      </c>
    </row>
    <row r="1941" spans="1:4" x14ac:dyDescent="0.3">
      <c r="A1941" t="s">
        <v>200</v>
      </c>
      <c r="B1941" s="1">
        <v>42104</v>
      </c>
      <c r="C1941">
        <v>0</v>
      </c>
      <c r="D1941">
        <v>0</v>
      </c>
    </row>
    <row r="1942" spans="1:4" x14ac:dyDescent="0.3">
      <c r="A1942" t="s">
        <v>200</v>
      </c>
      <c r="B1942" s="1">
        <v>42111</v>
      </c>
      <c r="C1942">
        <v>5</v>
      </c>
      <c r="D1942">
        <v>0</v>
      </c>
    </row>
    <row r="1943" spans="1:4" x14ac:dyDescent="0.3">
      <c r="A1943" t="s">
        <v>200</v>
      </c>
      <c r="B1943" s="1">
        <v>42118</v>
      </c>
      <c r="C1943">
        <v>0</v>
      </c>
      <c r="D1943">
        <v>0</v>
      </c>
    </row>
    <row r="1944" spans="1:4" x14ac:dyDescent="0.3">
      <c r="A1944" t="s">
        <v>200</v>
      </c>
      <c r="B1944" s="1">
        <v>42125</v>
      </c>
      <c r="C1944">
        <v>2</v>
      </c>
      <c r="D1944">
        <v>0</v>
      </c>
    </row>
    <row r="1945" spans="1:4" x14ac:dyDescent="0.3">
      <c r="A1945" t="s">
        <v>200</v>
      </c>
      <c r="B1945" s="1">
        <v>42132</v>
      </c>
      <c r="C1945">
        <v>0</v>
      </c>
      <c r="D1945">
        <v>0</v>
      </c>
    </row>
    <row r="1946" spans="1:4" x14ac:dyDescent="0.3">
      <c r="A1946" t="s">
        <v>200</v>
      </c>
      <c r="B1946" s="1">
        <v>42139</v>
      </c>
      <c r="C1946">
        <v>5</v>
      </c>
      <c r="D1946">
        <v>0</v>
      </c>
    </row>
    <row r="1947" spans="1:4" x14ac:dyDescent="0.3">
      <c r="A1947" t="s">
        <v>200</v>
      </c>
      <c r="B1947" s="1">
        <v>42146</v>
      </c>
      <c r="C1947">
        <v>0</v>
      </c>
      <c r="D1947">
        <v>0</v>
      </c>
    </row>
    <row r="1948" spans="1:4" x14ac:dyDescent="0.3">
      <c r="A1948" t="s">
        <v>200</v>
      </c>
      <c r="B1948" s="1">
        <v>42153</v>
      </c>
      <c r="C1948">
        <v>0</v>
      </c>
      <c r="D1948">
        <v>0</v>
      </c>
    </row>
    <row r="1949" spans="1:4" x14ac:dyDescent="0.3">
      <c r="A1949" t="s">
        <v>200</v>
      </c>
      <c r="B1949" s="1">
        <v>42160</v>
      </c>
      <c r="C1949">
        <v>0</v>
      </c>
      <c r="D1949">
        <v>0</v>
      </c>
    </row>
    <row r="1950" spans="1:4" x14ac:dyDescent="0.3">
      <c r="A1950" t="s">
        <v>200</v>
      </c>
      <c r="B1950" s="1">
        <v>42167</v>
      </c>
      <c r="C1950">
        <v>1</v>
      </c>
      <c r="D1950">
        <v>0</v>
      </c>
    </row>
    <row r="1951" spans="1:4" x14ac:dyDescent="0.3">
      <c r="A1951" t="s">
        <v>200</v>
      </c>
      <c r="B1951" s="1">
        <v>42174</v>
      </c>
      <c r="C1951">
        <v>0</v>
      </c>
      <c r="D1951">
        <v>0</v>
      </c>
    </row>
    <row r="1952" spans="1:4" x14ac:dyDescent="0.3">
      <c r="A1952" t="s">
        <v>200</v>
      </c>
      <c r="B1952" s="1">
        <v>42181</v>
      </c>
      <c r="C1952">
        <v>0</v>
      </c>
      <c r="D1952">
        <v>0</v>
      </c>
    </row>
    <row r="1953" spans="1:4" x14ac:dyDescent="0.3">
      <c r="A1953" t="s">
        <v>201</v>
      </c>
      <c r="B1953" s="1">
        <v>42006</v>
      </c>
      <c r="C1953">
        <v>0</v>
      </c>
      <c r="D1953">
        <v>0</v>
      </c>
    </row>
    <row r="1954" spans="1:4" x14ac:dyDescent="0.3">
      <c r="A1954" t="s">
        <v>201</v>
      </c>
      <c r="B1954" s="1">
        <v>42013</v>
      </c>
      <c r="C1954">
        <v>12</v>
      </c>
      <c r="D1954">
        <v>0</v>
      </c>
    </row>
    <row r="1955" spans="1:4" x14ac:dyDescent="0.3">
      <c r="A1955" t="s">
        <v>201</v>
      </c>
      <c r="B1955" s="1">
        <v>42020</v>
      </c>
      <c r="C1955">
        <v>16</v>
      </c>
      <c r="D1955">
        <v>0</v>
      </c>
    </row>
    <row r="1956" spans="1:4" x14ac:dyDescent="0.3">
      <c r="A1956" t="s">
        <v>201</v>
      </c>
      <c r="B1956" s="1">
        <v>42027</v>
      </c>
      <c r="C1956">
        <v>8</v>
      </c>
      <c r="D1956">
        <v>0</v>
      </c>
    </row>
    <row r="1957" spans="1:4" x14ac:dyDescent="0.3">
      <c r="A1957" t="s">
        <v>201</v>
      </c>
      <c r="B1957" s="1">
        <v>42034</v>
      </c>
      <c r="C1957">
        <v>0</v>
      </c>
      <c r="D1957">
        <v>0</v>
      </c>
    </row>
    <row r="1958" spans="1:4" x14ac:dyDescent="0.3">
      <c r="A1958" t="s">
        <v>201</v>
      </c>
      <c r="B1958" s="1">
        <v>42041</v>
      </c>
      <c r="C1958">
        <v>24</v>
      </c>
      <c r="D1958">
        <v>0</v>
      </c>
    </row>
    <row r="1959" spans="1:4" x14ac:dyDescent="0.3">
      <c r="A1959" t="s">
        <v>201</v>
      </c>
      <c r="B1959" s="1">
        <v>42048</v>
      </c>
      <c r="C1959">
        <v>32</v>
      </c>
      <c r="D1959">
        <v>0</v>
      </c>
    </row>
    <row r="1960" spans="1:4" x14ac:dyDescent="0.3">
      <c r="A1960" t="s">
        <v>201</v>
      </c>
      <c r="B1960" s="1">
        <v>42055</v>
      </c>
      <c r="C1960">
        <v>20</v>
      </c>
      <c r="D1960">
        <v>0</v>
      </c>
    </row>
    <row r="1961" spans="1:4" x14ac:dyDescent="0.3">
      <c r="A1961" t="s">
        <v>201</v>
      </c>
      <c r="B1961" s="1">
        <v>42062</v>
      </c>
      <c r="C1961">
        <v>16</v>
      </c>
      <c r="D1961">
        <v>0</v>
      </c>
    </row>
    <row r="1962" spans="1:4" x14ac:dyDescent="0.3">
      <c r="A1962" t="s">
        <v>201</v>
      </c>
      <c r="B1962" s="1">
        <v>42069</v>
      </c>
      <c r="C1962">
        <v>28</v>
      </c>
      <c r="D1962">
        <v>0</v>
      </c>
    </row>
    <row r="1963" spans="1:4" x14ac:dyDescent="0.3">
      <c r="A1963" t="s">
        <v>201</v>
      </c>
      <c r="B1963" s="1">
        <v>42076</v>
      </c>
      <c r="C1963">
        <v>32</v>
      </c>
      <c r="D1963">
        <v>0</v>
      </c>
    </row>
    <row r="1964" spans="1:4" x14ac:dyDescent="0.3">
      <c r="A1964" t="s">
        <v>201</v>
      </c>
      <c r="B1964" s="1">
        <v>42083</v>
      </c>
      <c r="C1964">
        <v>20</v>
      </c>
      <c r="D1964">
        <v>0</v>
      </c>
    </row>
    <row r="1965" spans="1:4" x14ac:dyDescent="0.3">
      <c r="A1965" t="s">
        <v>201</v>
      </c>
      <c r="B1965" s="1">
        <v>42090</v>
      </c>
      <c r="C1965">
        <v>20</v>
      </c>
      <c r="D1965">
        <v>0</v>
      </c>
    </row>
    <row r="1966" spans="1:4" x14ac:dyDescent="0.3">
      <c r="A1966" t="s">
        <v>201</v>
      </c>
      <c r="B1966" s="1">
        <v>42097</v>
      </c>
      <c r="C1966">
        <v>28</v>
      </c>
      <c r="D1966">
        <v>0</v>
      </c>
    </row>
    <row r="1967" spans="1:4" x14ac:dyDescent="0.3">
      <c r="A1967" t="s">
        <v>201</v>
      </c>
      <c r="B1967" s="1">
        <v>42104</v>
      </c>
      <c r="C1967">
        <v>16</v>
      </c>
      <c r="D1967">
        <v>0</v>
      </c>
    </row>
    <row r="1968" spans="1:4" x14ac:dyDescent="0.3">
      <c r="A1968" t="s">
        <v>201</v>
      </c>
      <c r="B1968" s="1">
        <v>42111</v>
      </c>
      <c r="C1968">
        <v>8</v>
      </c>
      <c r="D1968">
        <v>0</v>
      </c>
    </row>
    <row r="1969" spans="1:4" x14ac:dyDescent="0.3">
      <c r="A1969" t="s">
        <v>201</v>
      </c>
      <c r="B1969" s="1">
        <v>42118</v>
      </c>
      <c r="C1969">
        <v>12</v>
      </c>
      <c r="D1969">
        <v>0</v>
      </c>
    </row>
    <row r="1970" spans="1:4" x14ac:dyDescent="0.3">
      <c r="A1970" t="s">
        <v>201</v>
      </c>
      <c r="B1970" s="1">
        <v>42125</v>
      </c>
      <c r="C1970">
        <v>8</v>
      </c>
      <c r="D1970">
        <v>0</v>
      </c>
    </row>
    <row r="1971" spans="1:4" x14ac:dyDescent="0.3">
      <c r="A1971" t="s">
        <v>201</v>
      </c>
      <c r="B1971" s="1">
        <v>42132</v>
      </c>
      <c r="C1971">
        <v>20</v>
      </c>
      <c r="D1971">
        <v>0</v>
      </c>
    </row>
    <row r="1972" spans="1:4" x14ac:dyDescent="0.3">
      <c r="A1972" t="s">
        <v>201</v>
      </c>
      <c r="B1972" s="1">
        <v>42137</v>
      </c>
      <c r="C1972">
        <v>0</v>
      </c>
      <c r="D1972">
        <v>0</v>
      </c>
    </row>
    <row r="1973" spans="1:4" x14ac:dyDescent="0.3">
      <c r="A1973" t="s">
        <v>201</v>
      </c>
      <c r="B1973" s="1">
        <v>42139</v>
      </c>
      <c r="C1973">
        <v>20</v>
      </c>
      <c r="D1973">
        <v>0</v>
      </c>
    </row>
    <row r="1974" spans="1:4" x14ac:dyDescent="0.3">
      <c r="A1974" t="s">
        <v>201</v>
      </c>
      <c r="B1974" s="1">
        <v>42146</v>
      </c>
      <c r="C1974">
        <v>14</v>
      </c>
      <c r="D1974">
        <v>0</v>
      </c>
    </row>
    <row r="1975" spans="1:4" x14ac:dyDescent="0.3">
      <c r="A1975" t="s">
        <v>201</v>
      </c>
      <c r="B1975" s="1">
        <v>42153</v>
      </c>
      <c r="C1975">
        <v>14</v>
      </c>
      <c r="D1975">
        <v>0</v>
      </c>
    </row>
    <row r="1976" spans="1:4" x14ac:dyDescent="0.3">
      <c r="A1976" t="s">
        <v>201</v>
      </c>
      <c r="B1976" s="1">
        <v>42160</v>
      </c>
      <c r="C1976">
        <v>14</v>
      </c>
      <c r="D1976">
        <v>0</v>
      </c>
    </row>
    <row r="1977" spans="1:4" x14ac:dyDescent="0.3">
      <c r="A1977" t="s">
        <v>201</v>
      </c>
      <c r="B1977" s="1">
        <v>42167</v>
      </c>
      <c r="C1977">
        <v>11</v>
      </c>
      <c r="D1977">
        <v>0</v>
      </c>
    </row>
    <row r="1978" spans="1:4" x14ac:dyDescent="0.3">
      <c r="A1978" t="s">
        <v>201</v>
      </c>
      <c r="B1978" s="1">
        <v>42174</v>
      </c>
      <c r="C1978">
        <v>16</v>
      </c>
      <c r="D1978">
        <v>0</v>
      </c>
    </row>
    <row r="1979" spans="1:4" x14ac:dyDescent="0.3">
      <c r="A1979" t="s">
        <v>201</v>
      </c>
      <c r="B1979" s="1">
        <v>42181</v>
      </c>
      <c r="C1979">
        <v>4</v>
      </c>
      <c r="D1979">
        <v>0</v>
      </c>
    </row>
    <row r="1980" spans="1:4" x14ac:dyDescent="0.3">
      <c r="A1980" t="s">
        <v>202</v>
      </c>
      <c r="B1980" s="1">
        <v>42006</v>
      </c>
      <c r="C1980">
        <v>5</v>
      </c>
      <c r="D1980">
        <v>2</v>
      </c>
    </row>
    <row r="1981" spans="1:4" x14ac:dyDescent="0.3">
      <c r="A1981" t="s">
        <v>202</v>
      </c>
      <c r="B1981" s="1">
        <v>42013</v>
      </c>
      <c r="C1981">
        <v>3</v>
      </c>
      <c r="D1981">
        <v>0</v>
      </c>
    </row>
    <row r="1982" spans="1:4" x14ac:dyDescent="0.3">
      <c r="A1982" t="s">
        <v>202</v>
      </c>
      <c r="B1982" s="1">
        <v>42020</v>
      </c>
      <c r="C1982">
        <v>7</v>
      </c>
      <c r="D1982">
        <v>0</v>
      </c>
    </row>
    <row r="1983" spans="1:4" x14ac:dyDescent="0.3">
      <c r="A1983" t="s">
        <v>202</v>
      </c>
      <c r="B1983" s="1">
        <v>42027</v>
      </c>
      <c r="C1983">
        <v>4</v>
      </c>
      <c r="D1983">
        <v>0</v>
      </c>
    </row>
    <row r="1984" spans="1:4" x14ac:dyDescent="0.3">
      <c r="A1984" t="s">
        <v>202</v>
      </c>
      <c r="B1984" s="1">
        <v>42034</v>
      </c>
      <c r="C1984">
        <v>3</v>
      </c>
      <c r="D1984">
        <v>0</v>
      </c>
    </row>
    <row r="1985" spans="1:4" x14ac:dyDescent="0.3">
      <c r="A1985" t="s">
        <v>202</v>
      </c>
      <c r="B1985" s="1">
        <v>42041</v>
      </c>
      <c r="C1985">
        <v>35</v>
      </c>
      <c r="D1985">
        <v>2</v>
      </c>
    </row>
    <row r="1986" spans="1:4" x14ac:dyDescent="0.3">
      <c r="A1986" t="s">
        <v>202</v>
      </c>
      <c r="B1986" s="1">
        <v>42048</v>
      </c>
      <c r="C1986">
        <v>71</v>
      </c>
      <c r="D1986">
        <v>2</v>
      </c>
    </row>
    <row r="1987" spans="1:4" x14ac:dyDescent="0.3">
      <c r="A1987" t="s">
        <v>202</v>
      </c>
      <c r="B1987" s="1">
        <v>42055</v>
      </c>
      <c r="C1987">
        <v>4</v>
      </c>
      <c r="D1987">
        <v>0</v>
      </c>
    </row>
    <row r="1988" spans="1:4" x14ac:dyDescent="0.3">
      <c r="A1988" t="s">
        <v>202</v>
      </c>
      <c r="B1988" s="1">
        <v>42062</v>
      </c>
      <c r="C1988">
        <v>265</v>
      </c>
      <c r="D1988">
        <v>0</v>
      </c>
    </row>
    <row r="1989" spans="1:4" x14ac:dyDescent="0.3">
      <c r="A1989" t="s">
        <v>202</v>
      </c>
      <c r="B1989" s="1">
        <v>42069</v>
      </c>
      <c r="C1989">
        <v>25</v>
      </c>
      <c r="D1989">
        <v>0</v>
      </c>
    </row>
    <row r="1990" spans="1:4" x14ac:dyDescent="0.3">
      <c r="A1990" t="s">
        <v>202</v>
      </c>
      <c r="B1990" s="1">
        <v>42076</v>
      </c>
      <c r="C1990">
        <v>28</v>
      </c>
      <c r="D1990">
        <v>0</v>
      </c>
    </row>
    <row r="1991" spans="1:4" x14ac:dyDescent="0.3">
      <c r="A1991" t="s">
        <v>202</v>
      </c>
      <c r="B1991" s="1">
        <v>42083</v>
      </c>
      <c r="C1991">
        <v>3</v>
      </c>
      <c r="D1991">
        <v>2</v>
      </c>
    </row>
    <row r="1992" spans="1:4" x14ac:dyDescent="0.3">
      <c r="A1992" t="s">
        <v>202</v>
      </c>
      <c r="B1992" s="1">
        <v>42090</v>
      </c>
      <c r="C1992">
        <v>3</v>
      </c>
      <c r="D1992">
        <v>2</v>
      </c>
    </row>
    <row r="1993" spans="1:4" x14ac:dyDescent="0.3">
      <c r="A1993" t="s">
        <v>202</v>
      </c>
      <c r="B1993" s="1">
        <v>42097</v>
      </c>
      <c r="C1993">
        <v>15</v>
      </c>
      <c r="D1993">
        <v>0</v>
      </c>
    </row>
    <row r="1994" spans="1:4" x14ac:dyDescent="0.3">
      <c r="A1994" t="s">
        <v>202</v>
      </c>
      <c r="B1994" s="1">
        <v>42104</v>
      </c>
      <c r="C1994">
        <v>25</v>
      </c>
      <c r="D1994">
        <v>0</v>
      </c>
    </row>
    <row r="1995" spans="1:4" x14ac:dyDescent="0.3">
      <c r="A1995" t="s">
        <v>202</v>
      </c>
      <c r="B1995" s="1">
        <v>42111</v>
      </c>
      <c r="C1995">
        <v>65</v>
      </c>
      <c r="D1995">
        <v>0</v>
      </c>
    </row>
    <row r="1996" spans="1:4" x14ac:dyDescent="0.3">
      <c r="A1996" t="s">
        <v>202</v>
      </c>
      <c r="B1996" s="1">
        <v>42118</v>
      </c>
      <c r="C1996">
        <v>10</v>
      </c>
      <c r="D1996">
        <v>0</v>
      </c>
    </row>
    <row r="1997" spans="1:4" x14ac:dyDescent="0.3">
      <c r="A1997" t="s">
        <v>202</v>
      </c>
      <c r="B1997" s="1">
        <v>42125</v>
      </c>
      <c r="C1997">
        <v>5</v>
      </c>
      <c r="D1997">
        <v>2</v>
      </c>
    </row>
    <row r="1998" spans="1:4" x14ac:dyDescent="0.3">
      <c r="A1998" t="s">
        <v>202</v>
      </c>
      <c r="B1998" s="1">
        <v>42132</v>
      </c>
      <c r="C1998">
        <v>15</v>
      </c>
      <c r="D1998">
        <v>2</v>
      </c>
    </row>
    <row r="1999" spans="1:4" x14ac:dyDescent="0.3">
      <c r="A1999" t="s">
        <v>202</v>
      </c>
      <c r="B1999" s="1">
        <v>42139</v>
      </c>
      <c r="C1999">
        <v>27</v>
      </c>
      <c r="D1999">
        <v>15</v>
      </c>
    </row>
    <row r="2000" spans="1:4" x14ac:dyDescent="0.3">
      <c r="A2000" t="s">
        <v>202</v>
      </c>
      <c r="B2000" s="1">
        <v>42146</v>
      </c>
      <c r="C2000">
        <v>40</v>
      </c>
      <c r="D2000">
        <v>0</v>
      </c>
    </row>
    <row r="2001" spans="1:4" x14ac:dyDescent="0.3">
      <c r="A2001" t="s">
        <v>202</v>
      </c>
      <c r="B2001" s="1">
        <v>42153</v>
      </c>
      <c r="C2001">
        <v>25</v>
      </c>
      <c r="D2001">
        <v>0</v>
      </c>
    </row>
    <row r="2002" spans="1:4" x14ac:dyDescent="0.3">
      <c r="A2002" t="s">
        <v>202</v>
      </c>
      <c r="B2002" s="1">
        <v>42160</v>
      </c>
      <c r="C2002">
        <v>4</v>
      </c>
      <c r="D2002">
        <v>0</v>
      </c>
    </row>
    <row r="2003" spans="1:4" x14ac:dyDescent="0.3">
      <c r="A2003" t="s">
        <v>202</v>
      </c>
      <c r="B2003" s="1">
        <v>42167</v>
      </c>
      <c r="C2003">
        <v>25</v>
      </c>
      <c r="D2003">
        <v>2</v>
      </c>
    </row>
    <row r="2004" spans="1:4" x14ac:dyDescent="0.3">
      <c r="A2004" t="s">
        <v>202</v>
      </c>
      <c r="B2004" s="1">
        <v>42174</v>
      </c>
      <c r="C2004">
        <v>23</v>
      </c>
      <c r="D2004">
        <v>2</v>
      </c>
    </row>
    <row r="2005" spans="1:4" x14ac:dyDescent="0.3">
      <c r="A2005" t="s">
        <v>202</v>
      </c>
      <c r="B2005" s="1">
        <v>42181</v>
      </c>
      <c r="C2005">
        <v>11</v>
      </c>
      <c r="D2005">
        <v>0</v>
      </c>
    </row>
    <row r="2006" spans="1:4" x14ac:dyDescent="0.3">
      <c r="A2006" t="s">
        <v>203</v>
      </c>
      <c r="B2006" s="1">
        <v>42006</v>
      </c>
      <c r="C2006">
        <v>20</v>
      </c>
      <c r="D2006">
        <v>0</v>
      </c>
    </row>
    <row r="2007" spans="1:4" x14ac:dyDescent="0.3">
      <c r="A2007" t="s">
        <v>203</v>
      </c>
      <c r="B2007" s="1">
        <v>42013</v>
      </c>
      <c r="C2007">
        <v>24</v>
      </c>
      <c r="D2007">
        <v>0</v>
      </c>
    </row>
    <row r="2008" spans="1:4" x14ac:dyDescent="0.3">
      <c r="A2008" t="s">
        <v>203</v>
      </c>
      <c r="B2008" s="1">
        <v>42020</v>
      </c>
      <c r="C2008">
        <v>40</v>
      </c>
      <c r="D2008">
        <v>0</v>
      </c>
    </row>
    <row r="2009" spans="1:4" x14ac:dyDescent="0.3">
      <c r="A2009" t="s">
        <v>203</v>
      </c>
      <c r="B2009" s="1">
        <v>42027</v>
      </c>
      <c r="C2009">
        <v>40</v>
      </c>
      <c r="D2009">
        <v>0</v>
      </c>
    </row>
    <row r="2010" spans="1:4" x14ac:dyDescent="0.3">
      <c r="A2010" t="s">
        <v>203</v>
      </c>
      <c r="B2010" s="1">
        <v>42034</v>
      </c>
      <c r="C2010">
        <v>40</v>
      </c>
      <c r="D2010">
        <v>0</v>
      </c>
    </row>
    <row r="2011" spans="1:4" x14ac:dyDescent="0.3">
      <c r="A2011" t="s">
        <v>203</v>
      </c>
      <c r="B2011" s="1">
        <v>42041</v>
      </c>
      <c r="C2011">
        <v>40</v>
      </c>
      <c r="D2011">
        <v>0</v>
      </c>
    </row>
    <row r="2012" spans="1:4" x14ac:dyDescent="0.3">
      <c r="A2012" t="s">
        <v>203</v>
      </c>
      <c r="B2012" s="1">
        <v>42048</v>
      </c>
      <c r="C2012">
        <v>40</v>
      </c>
      <c r="D2012">
        <v>0</v>
      </c>
    </row>
    <row r="2013" spans="1:4" x14ac:dyDescent="0.3">
      <c r="A2013" t="s">
        <v>203</v>
      </c>
      <c r="B2013" s="1">
        <v>42055</v>
      </c>
      <c r="C2013">
        <v>40</v>
      </c>
      <c r="D2013">
        <v>0</v>
      </c>
    </row>
    <row r="2014" spans="1:4" x14ac:dyDescent="0.3">
      <c r="A2014" t="s">
        <v>203</v>
      </c>
      <c r="B2014" s="1">
        <v>42062</v>
      </c>
      <c r="C2014">
        <v>40</v>
      </c>
      <c r="D2014">
        <v>0</v>
      </c>
    </row>
    <row r="2015" spans="1:4" x14ac:dyDescent="0.3">
      <c r="A2015" t="s">
        <v>203</v>
      </c>
      <c r="B2015" s="1">
        <v>42069</v>
      </c>
      <c r="C2015">
        <v>40</v>
      </c>
      <c r="D2015">
        <v>0</v>
      </c>
    </row>
    <row r="2016" spans="1:4" x14ac:dyDescent="0.3">
      <c r="A2016" t="s">
        <v>203</v>
      </c>
      <c r="B2016" s="1">
        <v>42076</v>
      </c>
      <c r="C2016">
        <v>40</v>
      </c>
      <c r="D2016">
        <v>0</v>
      </c>
    </row>
    <row r="2017" spans="1:4" x14ac:dyDescent="0.3">
      <c r="A2017" t="s">
        <v>203</v>
      </c>
      <c r="B2017" s="1">
        <v>42083</v>
      </c>
      <c r="C2017">
        <v>40</v>
      </c>
      <c r="D2017">
        <v>0</v>
      </c>
    </row>
    <row r="2018" spans="1:4" x14ac:dyDescent="0.3">
      <c r="A2018" t="s">
        <v>203</v>
      </c>
      <c r="B2018" s="1">
        <v>42090</v>
      </c>
      <c r="C2018">
        <v>40</v>
      </c>
      <c r="D2018">
        <v>0</v>
      </c>
    </row>
    <row r="2019" spans="1:4" x14ac:dyDescent="0.3">
      <c r="A2019" t="s">
        <v>203</v>
      </c>
      <c r="B2019" s="1">
        <v>42097</v>
      </c>
      <c r="C2019">
        <v>40</v>
      </c>
      <c r="D2019">
        <v>0</v>
      </c>
    </row>
    <row r="2020" spans="1:4" x14ac:dyDescent="0.3">
      <c r="A2020" t="s">
        <v>203</v>
      </c>
      <c r="B2020" s="1">
        <v>42104</v>
      </c>
      <c r="C2020">
        <v>40</v>
      </c>
      <c r="D2020">
        <v>0</v>
      </c>
    </row>
    <row r="2021" spans="1:4" x14ac:dyDescent="0.3">
      <c r="A2021" t="s">
        <v>203</v>
      </c>
      <c r="B2021" s="1">
        <v>42111</v>
      </c>
      <c r="C2021">
        <v>40</v>
      </c>
      <c r="D2021">
        <v>0</v>
      </c>
    </row>
    <row r="2022" spans="1:4" x14ac:dyDescent="0.3">
      <c r="A2022" t="s">
        <v>203</v>
      </c>
      <c r="B2022" s="1">
        <v>42118</v>
      </c>
      <c r="C2022">
        <v>40</v>
      </c>
      <c r="D2022">
        <v>0</v>
      </c>
    </row>
    <row r="2023" spans="1:4" x14ac:dyDescent="0.3">
      <c r="A2023" t="s">
        <v>203</v>
      </c>
      <c r="B2023" s="1">
        <v>42125</v>
      </c>
      <c r="C2023">
        <v>40</v>
      </c>
      <c r="D2023">
        <v>0</v>
      </c>
    </row>
    <row r="2024" spans="1:4" x14ac:dyDescent="0.3">
      <c r="A2024" t="s">
        <v>203</v>
      </c>
      <c r="B2024" s="1">
        <v>42132</v>
      </c>
      <c r="C2024">
        <v>40</v>
      </c>
      <c r="D2024">
        <v>0</v>
      </c>
    </row>
    <row r="2025" spans="1:4" x14ac:dyDescent="0.3">
      <c r="A2025" t="s">
        <v>203</v>
      </c>
      <c r="B2025" s="1">
        <v>42139</v>
      </c>
      <c r="C2025">
        <v>40</v>
      </c>
      <c r="D2025">
        <v>0</v>
      </c>
    </row>
    <row r="2026" spans="1:4" x14ac:dyDescent="0.3">
      <c r="A2026" t="s">
        <v>203</v>
      </c>
      <c r="B2026" s="1">
        <v>42146</v>
      </c>
      <c r="C2026">
        <v>40</v>
      </c>
      <c r="D2026">
        <v>0</v>
      </c>
    </row>
    <row r="2027" spans="1:4" x14ac:dyDescent="0.3">
      <c r="A2027" t="s">
        <v>203</v>
      </c>
      <c r="B2027" s="1">
        <v>42153</v>
      </c>
      <c r="C2027">
        <v>40</v>
      </c>
      <c r="D2027">
        <v>0</v>
      </c>
    </row>
    <row r="2028" spans="1:4" x14ac:dyDescent="0.3">
      <c r="A2028" t="s">
        <v>203</v>
      </c>
      <c r="B2028" s="1">
        <v>42160</v>
      </c>
      <c r="C2028">
        <v>30</v>
      </c>
      <c r="D2028">
        <v>0</v>
      </c>
    </row>
    <row r="2029" spans="1:4" x14ac:dyDescent="0.3">
      <c r="A2029" t="s">
        <v>203</v>
      </c>
      <c r="B2029" s="1">
        <v>42167</v>
      </c>
      <c r="C2029">
        <v>40</v>
      </c>
      <c r="D2029">
        <v>0</v>
      </c>
    </row>
    <row r="2030" spans="1:4" x14ac:dyDescent="0.3">
      <c r="A2030" t="s">
        <v>203</v>
      </c>
      <c r="B2030" s="1">
        <v>42174</v>
      </c>
      <c r="C2030">
        <v>40</v>
      </c>
      <c r="D2030">
        <v>0</v>
      </c>
    </row>
    <row r="2031" spans="1:4" x14ac:dyDescent="0.3">
      <c r="A2031" t="s">
        <v>203</v>
      </c>
      <c r="B2031" s="1">
        <v>42181</v>
      </c>
      <c r="C2031">
        <v>40</v>
      </c>
      <c r="D2031">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19C5E-97A0-47DE-91AD-D7B17A7DDDFE}">
  <dimension ref="A1:D7"/>
  <sheetViews>
    <sheetView workbookViewId="0">
      <selection activeCell="I24" sqref="I24"/>
    </sheetView>
  </sheetViews>
  <sheetFormatPr defaultRowHeight="14.4" x14ac:dyDescent="0.3"/>
  <cols>
    <col min="1" max="1" width="10.5546875" bestFit="1" customWidth="1"/>
    <col min="2" max="2" width="15.109375" style="6" bestFit="1" customWidth="1"/>
    <col min="3" max="3" width="18.21875" style="6" bestFit="1" customWidth="1"/>
    <col min="4" max="4" width="21.77734375" style="6" bestFit="1" customWidth="1"/>
  </cols>
  <sheetData>
    <row r="1" spans="1:4" x14ac:dyDescent="0.3">
      <c r="A1" s="8" t="s">
        <v>510</v>
      </c>
    </row>
    <row r="2" spans="1:4" x14ac:dyDescent="0.3">
      <c r="A2" t="s">
        <v>513</v>
      </c>
    </row>
    <row r="3" spans="1:4" x14ac:dyDescent="0.3">
      <c r="A3" s="3" t="s">
        <v>374</v>
      </c>
      <c r="B3" s="6" t="s" vm="2">
        <v>453</v>
      </c>
    </row>
    <row r="5" spans="1:4" x14ac:dyDescent="0.3">
      <c r="A5" s="3" t="s">
        <v>2</v>
      </c>
      <c r="B5" s="6" t="s">
        <v>509</v>
      </c>
      <c r="C5" s="6" t="s">
        <v>394</v>
      </c>
      <c r="D5" s="6" t="s">
        <v>512</v>
      </c>
    </row>
    <row r="6" spans="1:4" x14ac:dyDescent="0.3">
      <c r="A6" s="4" t="s">
        <v>460</v>
      </c>
      <c r="C6" s="6">
        <v>1805269</v>
      </c>
      <c r="D6" s="6">
        <v>68</v>
      </c>
    </row>
    <row r="7" spans="1:4" x14ac:dyDescent="0.3">
      <c r="A7" s="4" t="s">
        <v>392</v>
      </c>
      <c r="C7" s="6">
        <v>1805269</v>
      </c>
      <c r="D7" s="6">
        <v>68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1820B-3A4F-4BB5-B3DF-20B4E3559E09}">
  <dimension ref="A1:K14"/>
  <sheetViews>
    <sheetView workbookViewId="0">
      <selection activeCell="K2" sqref="K2"/>
    </sheetView>
  </sheetViews>
  <sheetFormatPr defaultRowHeight="14.4" x14ac:dyDescent="0.3"/>
  <cols>
    <col min="1" max="1" width="11.109375" bestFit="1" customWidth="1"/>
    <col min="2" max="2" width="31.33203125" bestFit="1" customWidth="1"/>
    <col min="3" max="3" width="12.88671875" bestFit="1" customWidth="1"/>
    <col min="4" max="4" width="13.109375" bestFit="1" customWidth="1"/>
  </cols>
  <sheetData>
    <row r="1" spans="1:11" x14ac:dyDescent="0.3">
      <c r="A1" s="8" t="s">
        <v>508</v>
      </c>
      <c r="K1" t="s">
        <v>565</v>
      </c>
    </row>
    <row r="2" spans="1:11" x14ac:dyDescent="0.3">
      <c r="A2" s="3" t="s">
        <v>375</v>
      </c>
      <c r="B2" s="3" t="s">
        <v>507</v>
      </c>
      <c r="C2" t="s">
        <v>395</v>
      </c>
      <c r="D2" t="s">
        <v>504</v>
      </c>
    </row>
    <row r="3" spans="1:11" x14ac:dyDescent="0.3">
      <c r="A3" t="s">
        <v>428</v>
      </c>
      <c r="B3" t="s">
        <v>377</v>
      </c>
      <c r="C3">
        <v>1277</v>
      </c>
      <c r="D3">
        <v>208754</v>
      </c>
    </row>
    <row r="4" spans="1:11" x14ac:dyDescent="0.3">
      <c r="A4" t="s">
        <v>433</v>
      </c>
      <c r="B4" t="s">
        <v>382</v>
      </c>
      <c r="C4">
        <v>288</v>
      </c>
      <c r="D4">
        <v>190379</v>
      </c>
    </row>
    <row r="5" spans="1:11" x14ac:dyDescent="0.3">
      <c r="A5" t="s">
        <v>429</v>
      </c>
      <c r="B5" t="s">
        <v>378</v>
      </c>
      <c r="C5">
        <v>159</v>
      </c>
      <c r="D5">
        <v>101016</v>
      </c>
    </row>
    <row r="6" spans="1:11" x14ac:dyDescent="0.3">
      <c r="A6" t="s">
        <v>431</v>
      </c>
      <c r="B6" t="s">
        <v>380</v>
      </c>
      <c r="C6">
        <v>107</v>
      </c>
      <c r="D6">
        <v>54925</v>
      </c>
    </row>
    <row r="7" spans="1:11" x14ac:dyDescent="0.3">
      <c r="A7" t="s">
        <v>432</v>
      </c>
      <c r="B7" t="s">
        <v>381</v>
      </c>
      <c r="C7">
        <v>14</v>
      </c>
      <c r="D7">
        <v>37164</v>
      </c>
    </row>
    <row r="8" spans="1:11" x14ac:dyDescent="0.3">
      <c r="A8" t="s">
        <v>435</v>
      </c>
      <c r="B8" t="s">
        <v>384</v>
      </c>
      <c r="C8">
        <v>22</v>
      </c>
      <c r="D8">
        <v>30653</v>
      </c>
    </row>
    <row r="9" spans="1:11" x14ac:dyDescent="0.3">
      <c r="A9" t="s">
        <v>430</v>
      </c>
      <c r="B9" t="s">
        <v>379</v>
      </c>
      <c r="C9">
        <v>1</v>
      </c>
      <c r="D9">
        <v>5355</v>
      </c>
    </row>
    <row r="10" spans="1:11" x14ac:dyDescent="0.3">
      <c r="A10" t="s">
        <v>438</v>
      </c>
      <c r="B10" t="s">
        <v>387</v>
      </c>
      <c r="C10">
        <v>0</v>
      </c>
      <c r="D10">
        <v>0</v>
      </c>
    </row>
    <row r="11" spans="1:11" x14ac:dyDescent="0.3">
      <c r="A11" t="s">
        <v>437</v>
      </c>
      <c r="B11" t="s">
        <v>386</v>
      </c>
      <c r="C11">
        <v>0</v>
      </c>
      <c r="D11">
        <v>0</v>
      </c>
    </row>
    <row r="12" spans="1:11" x14ac:dyDescent="0.3">
      <c r="A12" t="s">
        <v>439</v>
      </c>
      <c r="B12" t="s">
        <v>388</v>
      </c>
      <c r="C12">
        <v>0</v>
      </c>
      <c r="D12">
        <v>0</v>
      </c>
    </row>
    <row r="13" spans="1:11" x14ac:dyDescent="0.3">
      <c r="A13" t="s">
        <v>436</v>
      </c>
      <c r="B13" t="s">
        <v>385</v>
      </c>
      <c r="C13">
        <v>0</v>
      </c>
      <c r="D13">
        <v>0</v>
      </c>
    </row>
    <row r="14" spans="1:11" x14ac:dyDescent="0.3">
      <c r="A14" t="s">
        <v>434</v>
      </c>
      <c r="B14" t="s">
        <v>383</v>
      </c>
      <c r="C14">
        <v>0</v>
      </c>
      <c r="D14">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CEF35-664E-4A66-8123-C95ECDF94581}">
  <dimension ref="A1:C24"/>
  <sheetViews>
    <sheetView workbookViewId="0">
      <selection activeCell="A3" sqref="A3"/>
    </sheetView>
  </sheetViews>
  <sheetFormatPr defaultRowHeight="14.4" x14ac:dyDescent="0.3"/>
  <cols>
    <col min="1" max="1" width="15.109375" bestFit="1" customWidth="1"/>
    <col min="2" max="2" width="15.5546875" bestFit="1" customWidth="1"/>
    <col min="3" max="4" width="12.88671875" bestFit="1" customWidth="1"/>
  </cols>
  <sheetData>
    <row r="1" spans="1:3" x14ac:dyDescent="0.3">
      <c r="A1" s="37" t="s">
        <v>566</v>
      </c>
    </row>
    <row r="2" spans="1:3" x14ac:dyDescent="0.3">
      <c r="A2" t="s">
        <v>134</v>
      </c>
    </row>
    <row r="4" spans="1:3" x14ac:dyDescent="0.3">
      <c r="A4" s="3" t="s">
        <v>7</v>
      </c>
      <c r="B4" t="s" vm="1">
        <v>505</v>
      </c>
    </row>
    <row r="6" spans="1:3" x14ac:dyDescent="0.3">
      <c r="A6" s="3" t="s">
        <v>119</v>
      </c>
      <c r="B6" t="s">
        <v>504</v>
      </c>
      <c r="C6" t="s">
        <v>395</v>
      </c>
    </row>
    <row r="7" spans="1:3" x14ac:dyDescent="0.3">
      <c r="A7" t="s">
        <v>134</v>
      </c>
      <c r="B7" s="5">
        <v>311569</v>
      </c>
      <c r="C7" s="5">
        <v>402</v>
      </c>
    </row>
    <row r="8" spans="1:3" x14ac:dyDescent="0.3">
      <c r="A8" t="s">
        <v>187</v>
      </c>
      <c r="B8" s="5">
        <v>106029</v>
      </c>
      <c r="C8" s="5">
        <v>126</v>
      </c>
    </row>
    <row r="9" spans="1:3" x14ac:dyDescent="0.3">
      <c r="A9" t="s">
        <v>135</v>
      </c>
      <c r="B9" s="5">
        <v>86542</v>
      </c>
      <c r="C9" s="5">
        <v>939</v>
      </c>
    </row>
    <row r="10" spans="1:3" x14ac:dyDescent="0.3">
      <c r="A10" t="s">
        <v>146</v>
      </c>
      <c r="B10" s="5">
        <v>58939</v>
      </c>
      <c r="C10" s="5">
        <v>43</v>
      </c>
    </row>
    <row r="11" spans="1:3" x14ac:dyDescent="0.3">
      <c r="A11" t="s">
        <v>141</v>
      </c>
      <c r="B11" s="5">
        <v>36276</v>
      </c>
      <c r="C11" s="5">
        <v>8</v>
      </c>
    </row>
    <row r="12" spans="1:3" x14ac:dyDescent="0.3">
      <c r="A12" t="s">
        <v>163</v>
      </c>
      <c r="B12" s="5">
        <v>8918</v>
      </c>
      <c r="C12" s="5">
        <v>25</v>
      </c>
    </row>
    <row r="13" spans="1:3" x14ac:dyDescent="0.3">
      <c r="A13" t="s">
        <v>202</v>
      </c>
      <c r="B13" s="5">
        <v>5790</v>
      </c>
      <c r="C13" s="5">
        <v>33</v>
      </c>
    </row>
    <row r="14" spans="1:3" x14ac:dyDescent="0.3">
      <c r="A14" t="s">
        <v>198</v>
      </c>
      <c r="B14" s="5">
        <v>4410</v>
      </c>
      <c r="C14" s="5">
        <v>14</v>
      </c>
    </row>
    <row r="15" spans="1:3" x14ac:dyDescent="0.3">
      <c r="A15" t="s">
        <v>172</v>
      </c>
      <c r="B15" s="5">
        <v>2954</v>
      </c>
      <c r="C15" s="5">
        <v>80</v>
      </c>
    </row>
    <row r="16" spans="1:3" x14ac:dyDescent="0.3">
      <c r="A16" t="s">
        <v>157</v>
      </c>
      <c r="B16" s="5">
        <v>2604</v>
      </c>
      <c r="C16" s="5">
        <v>62</v>
      </c>
    </row>
    <row r="17" spans="1:3" x14ac:dyDescent="0.3">
      <c r="A17" t="s">
        <v>206</v>
      </c>
      <c r="B17" s="5">
        <v>1122</v>
      </c>
      <c r="C17" s="5">
        <v>8</v>
      </c>
    </row>
    <row r="18" spans="1:3" x14ac:dyDescent="0.3">
      <c r="A18" t="s">
        <v>156</v>
      </c>
      <c r="B18" s="5">
        <v>915</v>
      </c>
      <c r="C18" s="5">
        <v>71</v>
      </c>
    </row>
    <row r="19" spans="1:3" x14ac:dyDescent="0.3">
      <c r="A19" t="s">
        <v>196</v>
      </c>
      <c r="B19" s="5">
        <v>735</v>
      </c>
      <c r="C19" s="5">
        <v>2</v>
      </c>
    </row>
    <row r="20" spans="1:3" x14ac:dyDescent="0.3">
      <c r="A20" t="s">
        <v>189</v>
      </c>
      <c r="B20" s="5">
        <v>693</v>
      </c>
      <c r="C20" s="5">
        <v>4</v>
      </c>
    </row>
    <row r="21" spans="1:3" x14ac:dyDescent="0.3">
      <c r="A21" t="s">
        <v>207</v>
      </c>
      <c r="B21" s="5">
        <v>624</v>
      </c>
      <c r="C21" s="5">
        <v>16</v>
      </c>
    </row>
    <row r="22" spans="1:3" x14ac:dyDescent="0.3">
      <c r="A22" t="s">
        <v>179</v>
      </c>
      <c r="B22" s="5">
        <v>156</v>
      </c>
      <c r="C22" s="5">
        <v>4</v>
      </c>
    </row>
    <row r="23" spans="1:3" x14ac:dyDescent="0.3">
      <c r="A23" t="s">
        <v>211</v>
      </c>
      <c r="B23" s="5">
        <v>147</v>
      </c>
      <c r="C23" s="5">
        <v>4</v>
      </c>
    </row>
    <row r="24" spans="1:3" x14ac:dyDescent="0.3">
      <c r="A24" t="s">
        <v>212</v>
      </c>
      <c r="B24" s="5">
        <v>132</v>
      </c>
      <c r="C24" s="5">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45218-ECDF-4EC6-8D16-AFFBE918B46C}">
  <dimension ref="A1:B212"/>
  <sheetViews>
    <sheetView topLeftCell="A24" workbookViewId="0">
      <selection activeCell="A7" sqref="A7"/>
    </sheetView>
  </sheetViews>
  <sheetFormatPr defaultRowHeight="14.4" x14ac:dyDescent="0.3"/>
  <sheetData>
    <row r="1" spans="1:1" x14ac:dyDescent="0.3">
      <c r="A1" t="s">
        <v>461</v>
      </c>
    </row>
    <row r="2" spans="1:1" x14ac:dyDescent="0.3">
      <c r="A2" t="s">
        <v>462</v>
      </c>
    </row>
    <row r="4" spans="1:1" ht="18" x14ac:dyDescent="0.3">
      <c r="A4" s="17" t="s">
        <v>463</v>
      </c>
    </row>
    <row r="6" spans="1:1" x14ac:dyDescent="0.3">
      <c r="A6" t="s">
        <v>464</v>
      </c>
    </row>
    <row r="7" spans="1:1" x14ac:dyDescent="0.3">
      <c r="A7" t="s">
        <v>465</v>
      </c>
    </row>
    <row r="9" spans="1:1" x14ac:dyDescent="0.3">
      <c r="A9" s="8" t="s">
        <v>466</v>
      </c>
    </row>
    <row r="16" spans="1:1" ht="18" x14ac:dyDescent="0.3">
      <c r="A16" s="17" t="s">
        <v>467</v>
      </c>
    </row>
    <row r="18" spans="1:1" x14ac:dyDescent="0.3">
      <c r="A18" t="s">
        <v>472</v>
      </c>
    </row>
    <row r="19" spans="1:1" x14ac:dyDescent="0.3">
      <c r="A19" s="11"/>
    </row>
    <row r="20" spans="1:1" x14ac:dyDescent="0.3">
      <c r="A20" s="11" t="s">
        <v>468</v>
      </c>
    </row>
    <row r="21" spans="1:1" x14ac:dyDescent="0.3">
      <c r="A21" s="11" t="s">
        <v>469</v>
      </c>
    </row>
    <row r="22" spans="1:1" x14ac:dyDescent="0.3">
      <c r="A22" s="11" t="s">
        <v>470</v>
      </c>
    </row>
    <row r="24" spans="1:1" x14ac:dyDescent="0.3">
      <c r="A24" t="s">
        <v>471</v>
      </c>
    </row>
    <row r="26" spans="1:1" x14ac:dyDescent="0.3">
      <c r="A26" s="8" t="s">
        <v>473</v>
      </c>
    </row>
    <row r="44" spans="1:1" ht="18" x14ac:dyDescent="0.3">
      <c r="A44" s="17" t="s">
        <v>474</v>
      </c>
    </row>
    <row r="45" spans="1:1" x14ac:dyDescent="0.3">
      <c r="A45" t="s">
        <v>475</v>
      </c>
    </row>
    <row r="46" spans="1:1" x14ac:dyDescent="0.3">
      <c r="A46" s="8" t="s">
        <v>476</v>
      </c>
    </row>
    <row r="47" spans="1:1" x14ac:dyDescent="0.3">
      <c r="A47" t="s">
        <v>481</v>
      </c>
    </row>
    <row r="48" spans="1:1" x14ac:dyDescent="0.3">
      <c r="A48" t="s">
        <v>480</v>
      </c>
    </row>
    <row r="49" spans="1:2" x14ac:dyDescent="0.3">
      <c r="A49" s="11"/>
      <c r="B49" s="11" t="s">
        <v>477</v>
      </c>
    </row>
    <row r="50" spans="1:2" x14ac:dyDescent="0.3">
      <c r="B50" s="11" t="s">
        <v>478</v>
      </c>
    </row>
    <row r="51" spans="1:2" x14ac:dyDescent="0.3">
      <c r="A51" t="s">
        <v>479</v>
      </c>
    </row>
    <row r="52" spans="1:2" x14ac:dyDescent="0.3">
      <c r="A52" s="8" t="s">
        <v>482</v>
      </c>
    </row>
    <row r="53" spans="1:2" x14ac:dyDescent="0.3">
      <c r="A53" t="s">
        <v>484</v>
      </c>
    </row>
    <row r="54" spans="1:2" x14ac:dyDescent="0.3">
      <c r="A54" t="s">
        <v>483</v>
      </c>
    </row>
    <row r="55" spans="1:2" x14ac:dyDescent="0.3">
      <c r="A55" s="8" t="s">
        <v>485</v>
      </c>
    </row>
    <row r="56" spans="1:2" x14ac:dyDescent="0.3">
      <c r="A56" t="s">
        <v>487</v>
      </c>
    </row>
    <row r="57" spans="1:2" x14ac:dyDescent="0.3">
      <c r="A57" t="s">
        <v>486</v>
      </c>
    </row>
    <row r="59" spans="1:2" x14ac:dyDescent="0.3">
      <c r="A59" s="8" t="s">
        <v>488</v>
      </c>
    </row>
    <row r="158" spans="1:2" ht="18" x14ac:dyDescent="0.3">
      <c r="A158" s="17" t="s">
        <v>489</v>
      </c>
    </row>
    <row r="159" spans="1:2" x14ac:dyDescent="0.3">
      <c r="A159" t="s">
        <v>490</v>
      </c>
    </row>
    <row r="160" spans="1:2" x14ac:dyDescent="0.3">
      <c r="B160" s="11" t="s">
        <v>491</v>
      </c>
    </row>
    <row r="161" spans="1:2" x14ac:dyDescent="0.3">
      <c r="A161" s="11"/>
      <c r="B161" s="11" t="s">
        <v>492</v>
      </c>
    </row>
    <row r="162" spans="1:2" x14ac:dyDescent="0.3">
      <c r="B162" s="11" t="s">
        <v>493</v>
      </c>
    </row>
    <row r="164" spans="1:2" x14ac:dyDescent="0.3">
      <c r="A164" s="8" t="s">
        <v>494</v>
      </c>
    </row>
    <row r="203" spans="1:2" ht="18" x14ac:dyDescent="0.3">
      <c r="A203" s="17" t="s">
        <v>495</v>
      </c>
    </row>
    <row r="204" spans="1:2" x14ac:dyDescent="0.3">
      <c r="A204" t="s">
        <v>496</v>
      </c>
    </row>
    <row r="205" spans="1:2" x14ac:dyDescent="0.3">
      <c r="B205" s="11" t="s">
        <v>500</v>
      </c>
    </row>
    <row r="206" spans="1:2" x14ac:dyDescent="0.3">
      <c r="A206" s="11"/>
      <c r="B206" s="11" t="s">
        <v>497</v>
      </c>
    </row>
    <row r="207" spans="1:2" x14ac:dyDescent="0.3">
      <c r="B207" s="11" t="s">
        <v>498</v>
      </c>
    </row>
    <row r="208" spans="1:2" x14ac:dyDescent="0.3">
      <c r="B208" s="11" t="s">
        <v>499</v>
      </c>
    </row>
    <row r="210" spans="1:1" ht="18" x14ac:dyDescent="0.3">
      <c r="A210" s="17" t="s">
        <v>501</v>
      </c>
    </row>
    <row r="211" spans="1:1" x14ac:dyDescent="0.3">
      <c r="A211" t="s">
        <v>502</v>
      </c>
    </row>
    <row r="212" spans="1:1" x14ac:dyDescent="0.3">
      <c r="A212" t="s">
        <v>503</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33859-3896-4B6B-8630-9A867E9D3B07}">
  <dimension ref="A1:L597"/>
  <sheetViews>
    <sheetView topLeftCell="A19" zoomScale="85" zoomScaleNormal="85" workbookViewId="0">
      <selection activeCell="I4" sqref="I4"/>
    </sheetView>
  </sheetViews>
  <sheetFormatPr defaultRowHeight="14.4" x14ac:dyDescent="0.3"/>
  <cols>
    <col min="1" max="1" width="10.88671875" customWidth="1"/>
    <col min="2" max="2" width="18.5546875" customWidth="1"/>
    <col min="3" max="3" width="16.5546875" customWidth="1"/>
    <col min="4" max="4" width="12.5546875" customWidth="1"/>
    <col min="5" max="5" width="16.109375" customWidth="1"/>
    <col min="6" max="6" width="24.21875" customWidth="1"/>
    <col min="7" max="7" width="12.5546875" customWidth="1"/>
    <col min="8" max="8" width="16.109375" customWidth="1"/>
    <col min="9" max="9" width="24.21875" customWidth="1"/>
    <col min="10" max="10" width="17.33203125" customWidth="1"/>
    <col min="11" max="11" width="21" customWidth="1"/>
    <col min="12" max="12" width="29.109375" customWidth="1"/>
  </cols>
  <sheetData>
    <row r="1" spans="1:12" ht="51" customHeight="1" x14ac:dyDescent="0.3">
      <c r="A1" s="14" t="s">
        <v>443</v>
      </c>
      <c r="B1" s="15" t="s">
        <v>393</v>
      </c>
      <c r="C1" s="15" t="s">
        <v>444</v>
      </c>
      <c r="D1" s="15" t="s">
        <v>445</v>
      </c>
      <c r="E1" s="16" t="s">
        <v>454</v>
      </c>
      <c r="F1" s="14" t="s">
        <v>446</v>
      </c>
      <c r="G1" s="15" t="s">
        <v>447</v>
      </c>
      <c r="H1" s="16" t="s">
        <v>455</v>
      </c>
      <c r="I1" s="14" t="s">
        <v>448</v>
      </c>
      <c r="J1" s="15" t="s">
        <v>449</v>
      </c>
      <c r="K1" s="15" t="s">
        <v>450</v>
      </c>
      <c r="L1" s="14" t="s">
        <v>451</v>
      </c>
    </row>
    <row r="2" spans="1:12" hidden="1" x14ac:dyDescent="0.3">
      <c r="A2" t="str">
        <f>Q3_worksheet!A27</f>
        <v>001</v>
      </c>
      <c r="B2" t="str">
        <f>Q3_worksheet!B27</f>
        <v>(blank)</v>
      </c>
      <c r="C2">
        <f>Q3_worksheet!C27</f>
        <v>0</v>
      </c>
      <c r="D2" s="6">
        <f>Q3_worksheet!D27</f>
        <v>0</v>
      </c>
      <c r="E2" s="6">
        <f>Q3_worksheet!E27</f>
        <v>0</v>
      </c>
      <c r="F2" s="6">
        <f t="shared" ref="F2:F65" si="0">IFERROR(E2/D2,0)</f>
        <v>0</v>
      </c>
      <c r="G2" s="6">
        <f>Q3_worksheet!F27</f>
        <v>16565</v>
      </c>
      <c r="H2" s="6">
        <f>Q3_worksheet!G27</f>
        <v>12580</v>
      </c>
      <c r="I2" s="6">
        <f t="shared" ref="I2:I65" si="1">IFERROR(H2/G2,0)</f>
        <v>0.759432538484757</v>
      </c>
      <c r="J2" s="6">
        <f t="shared" ref="J2:J65" si="2">G2-D2</f>
        <v>16565</v>
      </c>
      <c r="K2" s="6">
        <f t="shared" ref="K2:K65" si="3">H2-E2</f>
        <v>12580</v>
      </c>
      <c r="L2" s="6">
        <f t="shared" ref="L2:L65" si="4">I2-F2</f>
        <v>0.759432538484757</v>
      </c>
    </row>
    <row r="3" spans="1:12" x14ac:dyDescent="0.3">
      <c r="A3" t="str">
        <f>Q3_worksheet!A99</f>
        <v>002</v>
      </c>
      <c r="B3">
        <f>Q3_worksheet!B99</f>
        <v>195</v>
      </c>
      <c r="C3" t="str">
        <f>Q3_worksheet!C99</f>
        <v>Al Ramos</v>
      </c>
      <c r="D3" s="6">
        <f>Q3_worksheet!D99</f>
        <v>2548</v>
      </c>
      <c r="E3" s="6">
        <f>Q3_worksheet!E99</f>
        <v>2565652</v>
      </c>
      <c r="F3" s="6">
        <f t="shared" si="0"/>
        <v>1006.927786499215</v>
      </c>
      <c r="G3" s="6">
        <f>Q3_worksheet!F99</f>
        <v>911</v>
      </c>
      <c r="H3" s="6">
        <f>Q3_worksheet!G99</f>
        <v>2625338</v>
      </c>
      <c r="I3" s="6">
        <f t="shared" si="1"/>
        <v>2881.8199780461032</v>
      </c>
      <c r="J3" s="6">
        <f t="shared" si="2"/>
        <v>-1637</v>
      </c>
      <c r="K3" s="6">
        <f t="shared" si="3"/>
        <v>59686</v>
      </c>
      <c r="L3" s="6">
        <f t="shared" si="4"/>
        <v>1874.8921915468882</v>
      </c>
    </row>
    <row r="4" spans="1:12" x14ac:dyDescent="0.3">
      <c r="A4" t="str">
        <f>Q3_worksheet!A137</f>
        <v>003</v>
      </c>
      <c r="B4">
        <f>Q3_worksheet!B137</f>
        <v>404</v>
      </c>
      <c r="C4" t="str">
        <f>Q3_worksheet!C137</f>
        <v>Alberta Gill</v>
      </c>
      <c r="D4" s="6">
        <f>Q3_worksheet!D137</f>
        <v>133</v>
      </c>
      <c r="E4" s="6">
        <f>Q3_worksheet!E137</f>
        <v>198175</v>
      </c>
      <c r="F4" s="6">
        <f t="shared" si="0"/>
        <v>1490.0375939849623</v>
      </c>
      <c r="G4" s="6">
        <f>Q3_worksheet!F137</f>
        <v>95</v>
      </c>
      <c r="H4" s="6">
        <f>Q3_worksheet!G137</f>
        <v>21919</v>
      </c>
      <c r="I4" s="6">
        <f t="shared" si="1"/>
        <v>230.72631578947369</v>
      </c>
      <c r="J4" s="6">
        <f t="shared" si="2"/>
        <v>-38</v>
      </c>
      <c r="K4" s="6">
        <f t="shared" si="3"/>
        <v>-176256</v>
      </c>
      <c r="L4" s="6">
        <f t="shared" si="4"/>
        <v>-1259.3112781954887</v>
      </c>
    </row>
    <row r="5" spans="1:12" x14ac:dyDescent="0.3">
      <c r="A5" t="str">
        <f>Q3_worksheet!A321</f>
        <v>008</v>
      </c>
      <c r="B5">
        <f>Q3_worksheet!B321</f>
        <v>404</v>
      </c>
      <c r="C5" t="str">
        <f>Q3_worksheet!C321</f>
        <v>Alberta Gill</v>
      </c>
      <c r="D5" s="6">
        <f>Q3_worksheet!D321</f>
        <v>177</v>
      </c>
      <c r="E5" s="6">
        <f>Q3_worksheet!E321</f>
        <v>338153</v>
      </c>
      <c r="F5" s="6">
        <f t="shared" si="0"/>
        <v>1910.4689265536724</v>
      </c>
      <c r="G5" s="6">
        <f>Q3_worksheet!F321</f>
        <v>185</v>
      </c>
      <c r="H5" s="6">
        <f>Q3_worksheet!G321</f>
        <v>43215</v>
      </c>
      <c r="I5" s="6">
        <f t="shared" si="1"/>
        <v>233.59459459459458</v>
      </c>
      <c r="J5" s="6">
        <f t="shared" si="2"/>
        <v>8</v>
      </c>
      <c r="K5" s="6">
        <f t="shared" si="3"/>
        <v>-294938</v>
      </c>
      <c r="L5" s="6">
        <f t="shared" si="4"/>
        <v>-1676.8743319590778</v>
      </c>
    </row>
    <row r="6" spans="1:12" x14ac:dyDescent="0.3">
      <c r="A6" t="str">
        <f>Q3_worksheet!A92</f>
        <v>002</v>
      </c>
      <c r="B6">
        <f>Q3_worksheet!B92</f>
        <v>106</v>
      </c>
      <c r="C6" t="str">
        <f>Q3_worksheet!C92</f>
        <v>Allan Wood</v>
      </c>
      <c r="D6" s="6">
        <f>Q3_worksheet!D92</f>
        <v>185</v>
      </c>
      <c r="E6" s="6">
        <f>Q3_worksheet!E92</f>
        <v>5310</v>
      </c>
      <c r="F6" s="6">
        <f t="shared" si="0"/>
        <v>28.702702702702702</v>
      </c>
      <c r="G6" s="6">
        <f>Q3_worksheet!F92</f>
        <v>1010</v>
      </c>
      <c r="H6" s="6">
        <f>Q3_worksheet!G92</f>
        <v>2138536</v>
      </c>
      <c r="I6" s="6">
        <f t="shared" si="1"/>
        <v>2117.3623762376237</v>
      </c>
      <c r="J6" s="6">
        <f t="shared" si="2"/>
        <v>825</v>
      </c>
      <c r="K6" s="6">
        <f t="shared" si="3"/>
        <v>2133226</v>
      </c>
      <c r="L6" s="6">
        <f t="shared" si="4"/>
        <v>2088.6596735349212</v>
      </c>
    </row>
    <row r="7" spans="1:12" hidden="1" x14ac:dyDescent="0.3">
      <c r="A7" t="str">
        <f>Q3_worksheet!A32</f>
        <v>001</v>
      </c>
      <c r="B7">
        <f>Q3_worksheet!B32</f>
        <v>19</v>
      </c>
      <c r="C7" t="str">
        <f>Q3_worksheet!C32</f>
        <v>Frank Diaz</v>
      </c>
      <c r="D7" s="6">
        <f>Q3_worksheet!D32</f>
        <v>0</v>
      </c>
      <c r="E7" s="6">
        <f>Q3_worksheet!E32</f>
        <v>0</v>
      </c>
      <c r="F7" s="6">
        <f t="shared" si="0"/>
        <v>0</v>
      </c>
      <c r="G7" s="6">
        <f>Q3_worksheet!F32</f>
        <v>4</v>
      </c>
      <c r="H7" s="6">
        <f>Q3_worksheet!G32</f>
        <v>108</v>
      </c>
      <c r="I7" s="6">
        <f t="shared" si="1"/>
        <v>27</v>
      </c>
      <c r="J7" s="6">
        <f t="shared" si="2"/>
        <v>4</v>
      </c>
      <c r="K7" s="6">
        <f t="shared" si="3"/>
        <v>108</v>
      </c>
      <c r="L7" s="6">
        <f t="shared" si="4"/>
        <v>27</v>
      </c>
    </row>
    <row r="8" spans="1:12" hidden="1" x14ac:dyDescent="0.3">
      <c r="A8" t="str">
        <f>Q3_worksheet!A33</f>
        <v>001</v>
      </c>
      <c r="B8">
        <f>Q3_worksheet!B33</f>
        <v>22</v>
      </c>
      <c r="C8" t="str">
        <f>Q3_worksheet!C33</f>
        <v>Marion Scott</v>
      </c>
      <c r="D8" s="6">
        <f>Q3_worksheet!D33</f>
        <v>0</v>
      </c>
      <c r="E8" s="6">
        <f>Q3_worksheet!E33</f>
        <v>0</v>
      </c>
      <c r="F8" s="6">
        <f t="shared" si="0"/>
        <v>0</v>
      </c>
      <c r="G8" s="6">
        <f>Q3_worksheet!F33</f>
        <v>29</v>
      </c>
      <c r="H8" s="6">
        <f>Q3_worksheet!G33</f>
        <v>78931</v>
      </c>
      <c r="I8" s="6">
        <f t="shared" si="1"/>
        <v>2721.7586206896553</v>
      </c>
      <c r="J8" s="6">
        <f t="shared" si="2"/>
        <v>29</v>
      </c>
      <c r="K8" s="6">
        <f t="shared" si="3"/>
        <v>78931</v>
      </c>
      <c r="L8" s="6">
        <f t="shared" si="4"/>
        <v>2721.7586206896553</v>
      </c>
    </row>
    <row r="9" spans="1:12" x14ac:dyDescent="0.3">
      <c r="A9" t="str">
        <f>Q3_worksheet!A302</f>
        <v>008</v>
      </c>
      <c r="B9">
        <f>Q3_worksheet!B302</f>
        <v>304</v>
      </c>
      <c r="C9" t="str">
        <f>Q3_worksheet!C302</f>
        <v>Allen Price</v>
      </c>
      <c r="D9" s="6">
        <f>Q3_worksheet!D302</f>
        <v>19</v>
      </c>
      <c r="E9" s="6">
        <f>Q3_worksheet!E302</f>
        <v>437</v>
      </c>
      <c r="F9" s="6">
        <f t="shared" si="0"/>
        <v>23</v>
      </c>
      <c r="G9" s="6">
        <f>Q3_worksheet!F302</f>
        <v>7</v>
      </c>
      <c r="H9" s="6">
        <f>Q3_worksheet!G302</f>
        <v>164</v>
      </c>
      <c r="I9" s="6">
        <f t="shared" si="1"/>
        <v>23.428571428571427</v>
      </c>
      <c r="J9" s="6">
        <f t="shared" si="2"/>
        <v>-12</v>
      </c>
      <c r="K9" s="6">
        <f t="shared" si="3"/>
        <v>-273</v>
      </c>
      <c r="L9" s="6">
        <f t="shared" si="4"/>
        <v>0.42857142857142705</v>
      </c>
    </row>
    <row r="10" spans="1:12" x14ac:dyDescent="0.3">
      <c r="A10" t="str">
        <f>Q3_worksheet!A28</f>
        <v>001</v>
      </c>
      <c r="B10">
        <f>Q3_worksheet!B28</f>
        <v>1</v>
      </c>
      <c r="C10" t="str">
        <f>Q3_worksheet!C28</f>
        <v>Antonio Torres</v>
      </c>
      <c r="D10" s="6">
        <f>Q3_worksheet!D28</f>
        <v>911</v>
      </c>
      <c r="E10" s="6">
        <f>Q3_worksheet!E28</f>
        <v>2011582</v>
      </c>
      <c r="F10" s="6">
        <f t="shared" si="0"/>
        <v>2208.1031833150382</v>
      </c>
      <c r="G10" s="6">
        <f>Q3_worksheet!F28</f>
        <v>1101</v>
      </c>
      <c r="H10" s="6">
        <f>Q3_worksheet!G28</f>
        <v>3005624</v>
      </c>
      <c r="I10" s="6">
        <f t="shared" si="1"/>
        <v>2729.9037238873752</v>
      </c>
      <c r="J10" s="6">
        <f t="shared" si="2"/>
        <v>190</v>
      </c>
      <c r="K10" s="6">
        <f t="shared" si="3"/>
        <v>994042</v>
      </c>
      <c r="L10" s="6">
        <f t="shared" si="4"/>
        <v>521.80054057233701</v>
      </c>
    </row>
    <row r="11" spans="1:12" x14ac:dyDescent="0.3">
      <c r="A11" t="str">
        <f>Q3_worksheet!A64</f>
        <v>001</v>
      </c>
      <c r="B11">
        <f>Q3_worksheet!B64</f>
        <v>391</v>
      </c>
      <c r="C11" t="str">
        <f>Q3_worksheet!C64</f>
        <v>Barry Mckenzie</v>
      </c>
      <c r="D11" s="6">
        <f>Q3_worksheet!D64</f>
        <v>405</v>
      </c>
      <c r="E11" s="6">
        <f>Q3_worksheet!E64</f>
        <v>446351</v>
      </c>
      <c r="F11" s="6">
        <f t="shared" si="0"/>
        <v>1102.1012345679012</v>
      </c>
      <c r="G11" s="6">
        <f>Q3_worksheet!F64</f>
        <v>1620</v>
      </c>
      <c r="H11" s="6">
        <f>Q3_worksheet!G64</f>
        <v>471227</v>
      </c>
      <c r="I11" s="6">
        <f t="shared" si="1"/>
        <v>290.88086419753085</v>
      </c>
      <c r="J11" s="6">
        <f t="shared" si="2"/>
        <v>1215</v>
      </c>
      <c r="K11" s="6">
        <f t="shared" si="3"/>
        <v>24876</v>
      </c>
      <c r="L11" s="6">
        <f t="shared" si="4"/>
        <v>-811.22037037037035</v>
      </c>
    </row>
    <row r="12" spans="1:12" x14ac:dyDescent="0.3">
      <c r="A12" t="str">
        <f>Q3_worksheet!A315</f>
        <v>008</v>
      </c>
      <c r="B12">
        <f>Q3_worksheet!B315</f>
        <v>391</v>
      </c>
      <c r="C12" t="str">
        <f>Q3_worksheet!C315</f>
        <v>Barry Mckenzie</v>
      </c>
      <c r="D12" s="6">
        <f>Q3_worksheet!D315</f>
        <v>12</v>
      </c>
      <c r="E12" s="6">
        <f>Q3_worksheet!E315</f>
        <v>309</v>
      </c>
      <c r="F12" s="6">
        <f t="shared" si="0"/>
        <v>25.75</v>
      </c>
      <c r="G12" s="6">
        <f>Q3_worksheet!F315</f>
        <v>745</v>
      </c>
      <c r="H12" s="6">
        <f>Q3_worksheet!G315</f>
        <v>191763</v>
      </c>
      <c r="I12" s="6">
        <f t="shared" si="1"/>
        <v>257.39999999999998</v>
      </c>
      <c r="J12" s="6">
        <f t="shared" si="2"/>
        <v>733</v>
      </c>
      <c r="K12" s="6">
        <f t="shared" si="3"/>
        <v>191454</v>
      </c>
      <c r="L12" s="6">
        <f t="shared" si="4"/>
        <v>231.64999999999998</v>
      </c>
    </row>
    <row r="13" spans="1:12" hidden="1" x14ac:dyDescent="0.3">
      <c r="A13" t="str">
        <f>Q3_worksheet!A38</f>
        <v>001</v>
      </c>
      <c r="B13">
        <f>Q3_worksheet!B38</f>
        <v>37</v>
      </c>
      <c r="C13" t="str">
        <f>Q3_worksheet!C38</f>
        <v>Kirk Byrd</v>
      </c>
      <c r="D13" s="6">
        <f>Q3_worksheet!D38</f>
        <v>0</v>
      </c>
      <c r="E13" s="6">
        <f>Q3_worksheet!E38</f>
        <v>0</v>
      </c>
      <c r="F13" s="6">
        <f t="shared" si="0"/>
        <v>0</v>
      </c>
      <c r="G13" s="6">
        <f>Q3_worksheet!F38</f>
        <v>5</v>
      </c>
      <c r="H13" s="6">
        <f>Q3_worksheet!G38</f>
        <v>1225</v>
      </c>
      <c r="I13" s="6">
        <f t="shared" si="1"/>
        <v>245</v>
      </c>
      <c r="J13" s="6">
        <f t="shared" si="2"/>
        <v>5</v>
      </c>
      <c r="K13" s="6">
        <f t="shared" si="3"/>
        <v>1225</v>
      </c>
      <c r="L13" s="6">
        <f t="shared" si="4"/>
        <v>245</v>
      </c>
    </row>
    <row r="14" spans="1:12" x14ac:dyDescent="0.3">
      <c r="A14" t="str">
        <f>Q3_worksheet!A149</f>
        <v>004</v>
      </c>
      <c r="B14">
        <f>Q3_worksheet!B149</f>
        <v>259</v>
      </c>
      <c r="C14" t="str">
        <f>Q3_worksheet!C149</f>
        <v>Beulah Gibbs</v>
      </c>
      <c r="D14" s="6">
        <f>Q3_worksheet!D149</f>
        <v>1154</v>
      </c>
      <c r="E14" s="6">
        <f>Q3_worksheet!E149</f>
        <v>401449</v>
      </c>
      <c r="F14" s="6">
        <f t="shared" si="0"/>
        <v>347.87608318890813</v>
      </c>
      <c r="G14" s="6">
        <f>Q3_worksheet!F149</f>
        <v>2249</v>
      </c>
      <c r="H14" s="6">
        <f>Q3_worksheet!G149</f>
        <v>600648</v>
      </c>
      <c r="I14" s="6">
        <f t="shared" si="1"/>
        <v>267.07336594041794</v>
      </c>
      <c r="J14" s="6">
        <f t="shared" si="2"/>
        <v>1095</v>
      </c>
      <c r="K14" s="6">
        <f t="shared" si="3"/>
        <v>199199</v>
      </c>
      <c r="L14" s="6">
        <f t="shared" si="4"/>
        <v>-80.802717248490183</v>
      </c>
    </row>
    <row r="15" spans="1:12" hidden="1" x14ac:dyDescent="0.3">
      <c r="A15" t="str">
        <f>Q3_worksheet!A40</f>
        <v>001</v>
      </c>
      <c r="B15">
        <f>Q3_worksheet!B40</f>
        <v>106</v>
      </c>
      <c r="C15" t="str">
        <f>Q3_worksheet!C40</f>
        <v>Allan Wood</v>
      </c>
      <c r="D15" s="6">
        <f>Q3_worksheet!D40</f>
        <v>646</v>
      </c>
      <c r="E15" s="6">
        <f>Q3_worksheet!E40</f>
        <v>227334</v>
      </c>
      <c r="F15" s="6">
        <f t="shared" si="0"/>
        <v>351.91021671826627</v>
      </c>
      <c r="G15" s="6">
        <f>Q3_worksheet!F40</f>
        <v>0</v>
      </c>
      <c r="H15" s="6">
        <f>Q3_worksheet!G40</f>
        <v>0</v>
      </c>
      <c r="I15" s="6">
        <f t="shared" si="1"/>
        <v>0</v>
      </c>
      <c r="J15" s="6">
        <f t="shared" si="2"/>
        <v>-646</v>
      </c>
      <c r="K15" s="6">
        <f t="shared" si="3"/>
        <v>-227334</v>
      </c>
      <c r="L15" s="6">
        <f t="shared" si="4"/>
        <v>-351.91021671826627</v>
      </c>
    </row>
    <row r="16" spans="1:12" x14ac:dyDescent="0.3">
      <c r="A16" t="str">
        <f>Q3_worksheet!A296</f>
        <v>008</v>
      </c>
      <c r="B16">
        <f>Q3_worksheet!B296</f>
        <v>259</v>
      </c>
      <c r="C16" t="str">
        <f>Q3_worksheet!C296</f>
        <v>Beulah Gibbs</v>
      </c>
      <c r="D16" s="6">
        <f>Q3_worksheet!D296</f>
        <v>122</v>
      </c>
      <c r="E16" s="6">
        <f>Q3_worksheet!E296</f>
        <v>43012</v>
      </c>
      <c r="F16" s="6">
        <f t="shared" si="0"/>
        <v>352.55737704918033</v>
      </c>
      <c r="G16" s="6">
        <f>Q3_worksheet!F296</f>
        <v>86</v>
      </c>
      <c r="H16" s="6">
        <f>Q3_worksheet!G296</f>
        <v>225346</v>
      </c>
      <c r="I16" s="6">
        <f t="shared" si="1"/>
        <v>2620.3023255813955</v>
      </c>
      <c r="J16" s="6">
        <f t="shared" si="2"/>
        <v>-36</v>
      </c>
      <c r="K16" s="6">
        <f t="shared" si="3"/>
        <v>182334</v>
      </c>
      <c r="L16" s="6">
        <f t="shared" si="4"/>
        <v>2267.7449485322149</v>
      </c>
    </row>
    <row r="17" spans="1:12" x14ac:dyDescent="0.3">
      <c r="A17" t="str">
        <f>Q3_worksheet!A41</f>
        <v>001</v>
      </c>
      <c r="B17">
        <f>Q3_worksheet!B41</f>
        <v>168</v>
      </c>
      <c r="C17" t="str">
        <f>Q3_worksheet!C41</f>
        <v>Brittany Carlson</v>
      </c>
      <c r="D17" s="6">
        <f>Q3_worksheet!D41</f>
        <v>122</v>
      </c>
      <c r="E17" s="6">
        <f>Q3_worksheet!E41</f>
        <v>74453</v>
      </c>
      <c r="F17" s="6">
        <f t="shared" si="0"/>
        <v>610.27049180327867</v>
      </c>
      <c r="G17" s="6">
        <f>Q3_worksheet!F41</f>
        <v>10</v>
      </c>
      <c r="H17" s="6">
        <f>Q3_worksheet!G41</f>
        <v>375</v>
      </c>
      <c r="I17" s="6">
        <f t="shared" si="1"/>
        <v>37.5</v>
      </c>
      <c r="J17" s="6">
        <f t="shared" si="2"/>
        <v>-112</v>
      </c>
      <c r="K17" s="6">
        <f t="shared" si="3"/>
        <v>-74078</v>
      </c>
      <c r="L17" s="6">
        <f t="shared" si="4"/>
        <v>-572.77049180327867</v>
      </c>
    </row>
    <row r="18" spans="1:12" hidden="1" x14ac:dyDescent="0.3">
      <c r="A18" t="str">
        <f>Q3_worksheet!A43</f>
        <v>001</v>
      </c>
      <c r="B18">
        <f>Q3_worksheet!B43</f>
        <v>194</v>
      </c>
      <c r="C18" t="str">
        <f>Q3_worksheet!C43</f>
        <v>Hector Wright</v>
      </c>
      <c r="D18" s="6">
        <f>Q3_worksheet!D43</f>
        <v>4</v>
      </c>
      <c r="E18" s="6">
        <f>Q3_worksheet!E43</f>
        <v>90</v>
      </c>
      <c r="F18" s="6">
        <f t="shared" si="0"/>
        <v>22.5</v>
      </c>
      <c r="G18" s="6">
        <f>Q3_worksheet!F43</f>
        <v>0</v>
      </c>
      <c r="H18" s="6">
        <f>Q3_worksheet!G43</f>
        <v>0</v>
      </c>
      <c r="I18" s="6">
        <f t="shared" si="1"/>
        <v>0</v>
      </c>
      <c r="J18" s="6">
        <f t="shared" si="2"/>
        <v>-4</v>
      </c>
      <c r="K18" s="6">
        <f t="shared" si="3"/>
        <v>-90</v>
      </c>
      <c r="L18" s="6">
        <f t="shared" si="4"/>
        <v>-22.5</v>
      </c>
    </row>
    <row r="19" spans="1:12" x14ac:dyDescent="0.3">
      <c r="A19" t="str">
        <f>Q3_worksheet!A93</f>
        <v>002</v>
      </c>
      <c r="B19">
        <f>Q3_worksheet!B93</f>
        <v>168</v>
      </c>
      <c r="C19" t="str">
        <f>Q3_worksheet!C93</f>
        <v>Brittany Carlson</v>
      </c>
      <c r="D19" s="6">
        <f>Q3_worksheet!D93</f>
        <v>56</v>
      </c>
      <c r="E19" s="6">
        <f>Q3_worksheet!E93</f>
        <v>2100</v>
      </c>
      <c r="F19" s="6">
        <f t="shared" si="0"/>
        <v>37.5</v>
      </c>
      <c r="G19" s="6">
        <f>Q3_worksheet!F93</f>
        <v>8</v>
      </c>
      <c r="H19" s="6">
        <f>Q3_worksheet!G93</f>
        <v>300</v>
      </c>
      <c r="I19" s="6">
        <f t="shared" si="1"/>
        <v>37.5</v>
      </c>
      <c r="J19" s="6">
        <f t="shared" si="2"/>
        <v>-48</v>
      </c>
      <c r="K19" s="6">
        <f t="shared" si="3"/>
        <v>-1800</v>
      </c>
      <c r="L19" s="6">
        <f t="shared" si="4"/>
        <v>0</v>
      </c>
    </row>
    <row r="20" spans="1:12" x14ac:dyDescent="0.3">
      <c r="A20" t="str">
        <f>Q3_worksheet!A103</f>
        <v>002</v>
      </c>
      <c r="B20">
        <f>Q3_worksheet!B103</f>
        <v>249</v>
      </c>
      <c r="C20" t="str">
        <f>Q3_worksheet!C103</f>
        <v>Cary Foster</v>
      </c>
      <c r="D20" s="6">
        <f>Q3_worksheet!D103</f>
        <v>580</v>
      </c>
      <c r="E20" s="6">
        <f>Q3_worksheet!E103</f>
        <v>1953907</v>
      </c>
      <c r="F20" s="6">
        <f t="shared" si="0"/>
        <v>3368.8051724137931</v>
      </c>
      <c r="G20" s="6">
        <f>Q3_worksheet!F103</f>
        <v>756</v>
      </c>
      <c r="H20" s="6">
        <f>Q3_worksheet!G103</f>
        <v>3089674</v>
      </c>
      <c r="I20" s="6">
        <f t="shared" si="1"/>
        <v>4086.8703703703704</v>
      </c>
      <c r="J20" s="6">
        <f t="shared" si="2"/>
        <v>176</v>
      </c>
      <c r="K20" s="6">
        <f t="shared" si="3"/>
        <v>1135767</v>
      </c>
      <c r="L20" s="6">
        <f t="shared" si="4"/>
        <v>718.06519795657732</v>
      </c>
    </row>
    <row r="21" spans="1:12" x14ac:dyDescent="0.3">
      <c r="A21" t="str">
        <f>Q3_worksheet!A148</f>
        <v>004</v>
      </c>
      <c r="B21">
        <f>Q3_worksheet!B148</f>
        <v>249</v>
      </c>
      <c r="C21" t="str">
        <f>Q3_worksheet!C148</f>
        <v>Cary Foster</v>
      </c>
      <c r="D21" s="6">
        <f>Q3_worksheet!D148</f>
        <v>78</v>
      </c>
      <c r="E21" s="6">
        <f>Q3_worksheet!E148</f>
        <v>247397</v>
      </c>
      <c r="F21" s="6">
        <f t="shared" si="0"/>
        <v>3171.7564102564102</v>
      </c>
      <c r="G21" s="6">
        <f>Q3_worksheet!F148</f>
        <v>32</v>
      </c>
      <c r="H21" s="6">
        <f>Q3_worksheet!G148</f>
        <v>130772</v>
      </c>
      <c r="I21" s="6">
        <f t="shared" si="1"/>
        <v>4086.625</v>
      </c>
      <c r="J21" s="6">
        <f t="shared" si="2"/>
        <v>-46</v>
      </c>
      <c r="K21" s="6">
        <f t="shared" si="3"/>
        <v>-116625</v>
      </c>
      <c r="L21" s="6">
        <f t="shared" si="4"/>
        <v>914.86858974358984</v>
      </c>
    </row>
    <row r="22" spans="1:12" x14ac:dyDescent="0.3">
      <c r="A22" t="str">
        <f>Q3_worksheet!A295</f>
        <v>008</v>
      </c>
      <c r="B22">
        <f>Q3_worksheet!B295</f>
        <v>249</v>
      </c>
      <c r="C22" t="str">
        <f>Q3_worksheet!C295</f>
        <v>Cary Foster</v>
      </c>
      <c r="D22" s="6">
        <f>Q3_worksheet!D295</f>
        <v>40</v>
      </c>
      <c r="E22" s="6">
        <f>Q3_worksheet!E295</f>
        <v>163462</v>
      </c>
      <c r="F22" s="6">
        <f t="shared" si="0"/>
        <v>4086.55</v>
      </c>
      <c r="G22" s="6">
        <f>Q3_worksheet!F295</f>
        <v>54</v>
      </c>
      <c r="H22" s="6">
        <f>Q3_worksheet!G295</f>
        <v>226587</v>
      </c>
      <c r="I22" s="6">
        <f t="shared" si="1"/>
        <v>4196.0555555555557</v>
      </c>
      <c r="J22" s="6">
        <f t="shared" si="2"/>
        <v>14</v>
      </c>
      <c r="K22" s="6">
        <f t="shared" si="3"/>
        <v>63125</v>
      </c>
      <c r="L22" s="6">
        <f t="shared" si="4"/>
        <v>109.50555555555547</v>
      </c>
    </row>
    <row r="23" spans="1:12" x14ac:dyDescent="0.3">
      <c r="A23" t="str">
        <f>Q3_worksheet!A95</f>
        <v>002</v>
      </c>
      <c r="B23">
        <f>Q3_worksheet!B95</f>
        <v>179</v>
      </c>
      <c r="C23" t="str">
        <f>Q3_worksheet!C95</f>
        <v>Cassandra Poole</v>
      </c>
      <c r="D23" s="6">
        <f>Q3_worksheet!D95</f>
        <v>225</v>
      </c>
      <c r="E23" s="6">
        <f>Q3_worksheet!E95</f>
        <v>183562</v>
      </c>
      <c r="F23" s="6">
        <f t="shared" si="0"/>
        <v>815.83111111111111</v>
      </c>
      <c r="G23" s="6">
        <f>Q3_worksheet!F95</f>
        <v>677</v>
      </c>
      <c r="H23" s="6">
        <f>Q3_worksheet!G95</f>
        <v>297922</v>
      </c>
      <c r="I23" s="6">
        <f t="shared" si="1"/>
        <v>440.06203840472676</v>
      </c>
      <c r="J23" s="6">
        <f t="shared" si="2"/>
        <v>452</v>
      </c>
      <c r="K23" s="6">
        <f t="shared" si="3"/>
        <v>114360</v>
      </c>
      <c r="L23" s="6">
        <f t="shared" si="4"/>
        <v>-375.76907270638435</v>
      </c>
    </row>
    <row r="24" spans="1:12" hidden="1" x14ac:dyDescent="0.3">
      <c r="A24" t="str">
        <f>Q3_worksheet!A49</f>
        <v>001</v>
      </c>
      <c r="B24">
        <f>Q3_worksheet!B49</f>
        <v>259</v>
      </c>
      <c r="C24" t="str">
        <f>Q3_worksheet!C49</f>
        <v>Beulah Gibbs</v>
      </c>
      <c r="D24" s="6">
        <f>Q3_worksheet!D49</f>
        <v>0</v>
      </c>
      <c r="E24" s="6">
        <f>Q3_worksheet!E49</f>
        <v>0</v>
      </c>
      <c r="F24" s="6">
        <f t="shared" si="0"/>
        <v>0</v>
      </c>
      <c r="G24" s="6">
        <f>Q3_worksheet!F49</f>
        <v>5</v>
      </c>
      <c r="H24" s="6">
        <f>Q3_worksheet!G49</f>
        <v>13375</v>
      </c>
      <c r="I24" s="6">
        <f t="shared" si="1"/>
        <v>2675</v>
      </c>
      <c r="J24" s="6">
        <f t="shared" si="2"/>
        <v>5</v>
      </c>
      <c r="K24" s="6">
        <f t="shared" si="3"/>
        <v>13375</v>
      </c>
      <c r="L24" s="6">
        <f t="shared" si="4"/>
        <v>2675</v>
      </c>
    </row>
    <row r="25" spans="1:12" x14ac:dyDescent="0.3">
      <c r="A25" t="str">
        <f>Q3_worksheet!A146</f>
        <v>004</v>
      </c>
      <c r="B25">
        <f>Q3_worksheet!B146</f>
        <v>179</v>
      </c>
      <c r="C25" t="str">
        <f>Q3_worksheet!C146</f>
        <v>Cassandra Poole</v>
      </c>
      <c r="D25" s="6">
        <f>Q3_worksheet!D146</f>
        <v>1497</v>
      </c>
      <c r="E25" s="6">
        <f>Q3_worksheet!E146</f>
        <v>1138379</v>
      </c>
      <c r="F25" s="6">
        <f t="shared" si="0"/>
        <v>760.44021376085504</v>
      </c>
      <c r="G25" s="6">
        <f>Q3_worksheet!F146</f>
        <v>309</v>
      </c>
      <c r="H25" s="6">
        <f>Q3_worksheet!G146</f>
        <v>1361952</v>
      </c>
      <c r="I25" s="6">
        <f t="shared" si="1"/>
        <v>4407.6116504854372</v>
      </c>
      <c r="J25" s="6">
        <f t="shared" si="2"/>
        <v>-1188</v>
      </c>
      <c r="K25" s="6">
        <f t="shared" si="3"/>
        <v>223573</v>
      </c>
      <c r="L25" s="6">
        <f t="shared" si="4"/>
        <v>3647.1714367245822</v>
      </c>
    </row>
    <row r="26" spans="1:12" x14ac:dyDescent="0.3">
      <c r="A26" t="str">
        <f>Q3_worksheet!A58</f>
        <v>001</v>
      </c>
      <c r="B26">
        <f>Q3_worksheet!B58</f>
        <v>368</v>
      </c>
      <c r="C26" t="str">
        <f>Q3_worksheet!C58</f>
        <v>Cesar Greene</v>
      </c>
      <c r="D26" s="6">
        <f>Q3_worksheet!D58</f>
        <v>1</v>
      </c>
      <c r="E26" s="6">
        <f>Q3_worksheet!E58</f>
        <v>245</v>
      </c>
      <c r="F26" s="6">
        <f t="shared" si="0"/>
        <v>245</v>
      </c>
      <c r="G26" s="6">
        <f>Q3_worksheet!F58</f>
        <v>175</v>
      </c>
      <c r="H26" s="6">
        <f>Q3_worksheet!G58</f>
        <v>42875</v>
      </c>
      <c r="I26" s="6">
        <f t="shared" si="1"/>
        <v>245</v>
      </c>
      <c r="J26" s="6">
        <f t="shared" si="2"/>
        <v>174</v>
      </c>
      <c r="K26" s="6">
        <f t="shared" si="3"/>
        <v>42630</v>
      </c>
      <c r="L26" s="6">
        <f t="shared" si="4"/>
        <v>0</v>
      </c>
    </row>
    <row r="27" spans="1:12" x14ac:dyDescent="0.3">
      <c r="A27" t="str">
        <f>Q3_worksheet!A205</f>
        <v>005</v>
      </c>
      <c r="B27">
        <f>Q3_worksheet!B205</f>
        <v>368</v>
      </c>
      <c r="C27" t="str">
        <f>Q3_worksheet!C205</f>
        <v>Cesar Greene</v>
      </c>
      <c r="D27" s="6">
        <f>Q3_worksheet!D205</f>
        <v>23</v>
      </c>
      <c r="E27" s="6">
        <f>Q3_worksheet!E205</f>
        <v>5194</v>
      </c>
      <c r="F27" s="6">
        <f t="shared" si="0"/>
        <v>225.82608695652175</v>
      </c>
      <c r="G27" s="6">
        <f>Q3_worksheet!F205</f>
        <v>63</v>
      </c>
      <c r="H27" s="6">
        <f>Q3_worksheet!G205</f>
        <v>9894</v>
      </c>
      <c r="I27" s="6">
        <f t="shared" si="1"/>
        <v>157.04761904761904</v>
      </c>
      <c r="J27" s="6">
        <f t="shared" si="2"/>
        <v>40</v>
      </c>
      <c r="K27" s="6">
        <f t="shared" si="3"/>
        <v>4700</v>
      </c>
      <c r="L27" s="6">
        <f t="shared" si="4"/>
        <v>-68.778467908902712</v>
      </c>
    </row>
    <row r="28" spans="1:12" x14ac:dyDescent="0.3">
      <c r="A28" t="str">
        <f>Q3_worksheet!A311</f>
        <v>008</v>
      </c>
      <c r="B28">
        <f>Q3_worksheet!B311</f>
        <v>368</v>
      </c>
      <c r="C28" t="str">
        <f>Q3_worksheet!C311</f>
        <v>Cesar Greene</v>
      </c>
      <c r="D28" s="6">
        <f>Q3_worksheet!D311</f>
        <v>86</v>
      </c>
      <c r="E28" s="6">
        <f>Q3_worksheet!E311</f>
        <v>18865</v>
      </c>
      <c r="F28" s="6">
        <f t="shared" si="0"/>
        <v>219.36046511627907</v>
      </c>
      <c r="G28" s="6">
        <f>Q3_worksheet!F311</f>
        <v>465</v>
      </c>
      <c r="H28" s="6">
        <f>Q3_worksheet!G311</f>
        <v>113925</v>
      </c>
      <c r="I28" s="6">
        <f t="shared" si="1"/>
        <v>245</v>
      </c>
      <c r="J28" s="6">
        <f t="shared" si="2"/>
        <v>379</v>
      </c>
      <c r="K28" s="6">
        <f t="shared" si="3"/>
        <v>95060</v>
      </c>
      <c r="L28" s="6">
        <f t="shared" si="4"/>
        <v>25.639534883720927</v>
      </c>
    </row>
    <row r="29" spans="1:12" hidden="1" x14ac:dyDescent="0.3">
      <c r="A29" t="str">
        <f>Q3_worksheet!A54</f>
        <v>001</v>
      </c>
      <c r="B29">
        <f>Q3_worksheet!B54</f>
        <v>352</v>
      </c>
      <c r="C29" t="str">
        <f>Q3_worksheet!C54</f>
        <v>Myra Vega</v>
      </c>
      <c r="D29" s="6">
        <f>Q3_worksheet!D54</f>
        <v>0</v>
      </c>
      <c r="E29" s="6">
        <f>Q3_worksheet!E54</f>
        <v>0</v>
      </c>
      <c r="F29" s="6">
        <f t="shared" si="0"/>
        <v>0</v>
      </c>
      <c r="G29" s="6">
        <f>Q3_worksheet!F54</f>
        <v>10</v>
      </c>
      <c r="H29" s="6">
        <f>Q3_worksheet!G54</f>
        <v>190</v>
      </c>
      <c r="I29" s="6">
        <f t="shared" si="1"/>
        <v>19</v>
      </c>
      <c r="J29" s="6">
        <f t="shared" si="2"/>
        <v>10</v>
      </c>
      <c r="K29" s="6">
        <f t="shared" si="3"/>
        <v>190</v>
      </c>
      <c r="L29" s="6">
        <f t="shared" si="4"/>
        <v>19</v>
      </c>
    </row>
    <row r="30" spans="1:12" hidden="1" x14ac:dyDescent="0.3">
      <c r="A30" t="str">
        <f>Q3_worksheet!A55</f>
        <v>001</v>
      </c>
      <c r="B30">
        <f>Q3_worksheet!B55</f>
        <v>357</v>
      </c>
      <c r="C30" t="str">
        <f>Q3_worksheet!C55</f>
        <v>Jesus Peterson</v>
      </c>
      <c r="D30" s="6">
        <f>Q3_worksheet!D55</f>
        <v>0</v>
      </c>
      <c r="E30" s="6">
        <f>Q3_worksheet!E55</f>
        <v>0</v>
      </c>
      <c r="F30" s="6">
        <f t="shared" si="0"/>
        <v>0</v>
      </c>
      <c r="G30" s="6">
        <f>Q3_worksheet!F55</f>
        <v>49</v>
      </c>
      <c r="H30" s="6">
        <f>Q3_worksheet!G55</f>
        <v>26875</v>
      </c>
      <c r="I30" s="6">
        <f t="shared" si="1"/>
        <v>548.46938775510205</v>
      </c>
      <c r="J30" s="6">
        <f t="shared" si="2"/>
        <v>49</v>
      </c>
      <c r="K30" s="6">
        <f t="shared" si="3"/>
        <v>26875</v>
      </c>
      <c r="L30" s="6">
        <f t="shared" si="4"/>
        <v>548.46938775510205</v>
      </c>
    </row>
    <row r="31" spans="1:12" hidden="1" x14ac:dyDescent="0.3">
      <c r="A31" t="str">
        <f>Q3_worksheet!A56</f>
        <v>001</v>
      </c>
      <c r="B31">
        <f>Q3_worksheet!B56</f>
        <v>357</v>
      </c>
      <c r="C31" t="str">
        <f>Q3_worksheet!C56</f>
        <v>Stanley Peterson</v>
      </c>
      <c r="D31" s="6">
        <f>Q3_worksheet!D56</f>
        <v>4</v>
      </c>
      <c r="E31" s="6">
        <f>Q3_worksheet!E56</f>
        <v>80</v>
      </c>
      <c r="F31" s="6">
        <f t="shared" si="0"/>
        <v>20</v>
      </c>
      <c r="G31" s="6">
        <f>Q3_worksheet!F56</f>
        <v>0</v>
      </c>
      <c r="H31" s="6">
        <f>Q3_worksheet!G56</f>
        <v>0</v>
      </c>
      <c r="I31" s="6">
        <f t="shared" si="1"/>
        <v>0</v>
      </c>
      <c r="J31" s="6">
        <f t="shared" si="2"/>
        <v>-4</v>
      </c>
      <c r="K31" s="6">
        <f t="shared" si="3"/>
        <v>-80</v>
      </c>
      <c r="L31" s="6">
        <f t="shared" si="4"/>
        <v>-20</v>
      </c>
    </row>
    <row r="32" spans="1:12" x14ac:dyDescent="0.3">
      <c r="A32" t="str">
        <f>Q3_worksheet!A35</f>
        <v>001</v>
      </c>
      <c r="B32">
        <f>Q3_worksheet!B35</f>
        <v>27</v>
      </c>
      <c r="C32" t="str">
        <f>Q3_worksheet!C35</f>
        <v>Cindy Lunt</v>
      </c>
      <c r="D32" s="6">
        <f>Q3_worksheet!D35</f>
        <v>644</v>
      </c>
      <c r="E32" s="6">
        <f>Q3_worksheet!E35</f>
        <v>239490</v>
      </c>
      <c r="F32" s="6">
        <f t="shared" si="0"/>
        <v>371.87888198757764</v>
      </c>
      <c r="G32" s="6">
        <f>Q3_worksheet!F35</f>
        <v>327</v>
      </c>
      <c r="H32" s="6">
        <f>Q3_worksheet!G35</f>
        <v>478089</v>
      </c>
      <c r="I32" s="6">
        <f t="shared" si="1"/>
        <v>1462.045871559633</v>
      </c>
      <c r="J32" s="6">
        <f t="shared" si="2"/>
        <v>-317</v>
      </c>
      <c r="K32" s="6">
        <f t="shared" si="3"/>
        <v>238599</v>
      </c>
      <c r="L32" s="6">
        <f t="shared" si="4"/>
        <v>1090.1669895720554</v>
      </c>
    </row>
    <row r="33" spans="1:12" x14ac:dyDescent="0.3">
      <c r="A33" t="str">
        <f>Q3_worksheet!A86</f>
        <v>002</v>
      </c>
      <c r="B33">
        <f>Q3_worksheet!B86</f>
        <v>27</v>
      </c>
      <c r="C33" t="str">
        <f>Q3_worksheet!C86</f>
        <v>Cindy Lunt</v>
      </c>
      <c r="D33" s="6">
        <f>Q3_worksheet!D86</f>
        <v>783</v>
      </c>
      <c r="E33" s="6">
        <f>Q3_worksheet!E86</f>
        <v>271697</v>
      </c>
      <c r="F33" s="6">
        <f t="shared" si="0"/>
        <v>346.99489144316732</v>
      </c>
      <c r="G33" s="6">
        <f>Q3_worksheet!F86</f>
        <v>418</v>
      </c>
      <c r="H33" s="6">
        <f>Q3_worksheet!G86</f>
        <v>470466</v>
      </c>
      <c r="I33" s="6">
        <f t="shared" si="1"/>
        <v>1125.5167464114832</v>
      </c>
      <c r="J33" s="6">
        <f t="shared" si="2"/>
        <v>-365</v>
      </c>
      <c r="K33" s="6">
        <f t="shared" si="3"/>
        <v>198769</v>
      </c>
      <c r="L33" s="6">
        <f t="shared" si="4"/>
        <v>778.52185496831589</v>
      </c>
    </row>
    <row r="34" spans="1:12" x14ac:dyDescent="0.3">
      <c r="A34" t="str">
        <f>Q3_worksheet!A142</f>
        <v>004</v>
      </c>
      <c r="B34">
        <f>Q3_worksheet!B142</f>
        <v>27</v>
      </c>
      <c r="C34" t="str">
        <f>Q3_worksheet!C142</f>
        <v>Cindy Lunt</v>
      </c>
      <c r="D34" s="6">
        <f>Q3_worksheet!D142</f>
        <v>291</v>
      </c>
      <c r="E34" s="6">
        <f>Q3_worksheet!E142</f>
        <v>117275</v>
      </c>
      <c r="F34" s="6">
        <f t="shared" si="0"/>
        <v>403.0068728522337</v>
      </c>
      <c r="G34" s="6">
        <f>Q3_worksheet!F142</f>
        <v>735</v>
      </c>
      <c r="H34" s="6">
        <f>Q3_worksheet!G142</f>
        <v>241714</v>
      </c>
      <c r="I34" s="6">
        <f t="shared" si="1"/>
        <v>328.86258503401359</v>
      </c>
      <c r="J34" s="6">
        <f t="shared" si="2"/>
        <v>444</v>
      </c>
      <c r="K34" s="6">
        <f t="shared" si="3"/>
        <v>124439</v>
      </c>
      <c r="L34" s="6">
        <f t="shared" si="4"/>
        <v>-74.144287818220107</v>
      </c>
    </row>
    <row r="35" spans="1:12" x14ac:dyDescent="0.3">
      <c r="A35" t="str">
        <f>Q3_worksheet!A235</f>
        <v>006</v>
      </c>
      <c r="B35">
        <f>Q3_worksheet!B235</f>
        <v>27</v>
      </c>
      <c r="C35" t="str">
        <f>Q3_worksheet!C235</f>
        <v>Cindy Lunt</v>
      </c>
      <c r="D35" s="6">
        <f>Q3_worksheet!D235</f>
        <v>272</v>
      </c>
      <c r="E35" s="6">
        <f>Q3_worksheet!E235</f>
        <v>112760</v>
      </c>
      <c r="F35" s="6">
        <f t="shared" si="0"/>
        <v>414.55882352941177</v>
      </c>
      <c r="G35" s="6">
        <f>Q3_worksheet!F235</f>
        <v>96</v>
      </c>
      <c r="H35" s="6">
        <f>Q3_worksheet!G235</f>
        <v>320313</v>
      </c>
      <c r="I35" s="6">
        <f t="shared" si="1"/>
        <v>3336.59375</v>
      </c>
      <c r="J35" s="6">
        <f t="shared" si="2"/>
        <v>-176</v>
      </c>
      <c r="K35" s="6">
        <f t="shared" si="3"/>
        <v>207553</v>
      </c>
      <c r="L35" s="6">
        <f t="shared" si="4"/>
        <v>2922.0349264705883</v>
      </c>
    </row>
    <row r="36" spans="1:12" x14ac:dyDescent="0.3">
      <c r="A36" t="str">
        <f>Q3_worksheet!A275</f>
        <v>008</v>
      </c>
      <c r="B36">
        <f>Q3_worksheet!B275</f>
        <v>27</v>
      </c>
      <c r="C36" t="str">
        <f>Q3_worksheet!C275</f>
        <v>Cindy Lunt</v>
      </c>
      <c r="D36" s="6">
        <f>Q3_worksheet!D275</f>
        <v>117</v>
      </c>
      <c r="E36" s="6">
        <f>Q3_worksheet!E275</f>
        <v>51942</v>
      </c>
      <c r="F36" s="6">
        <f t="shared" si="0"/>
        <v>443.94871794871796</v>
      </c>
      <c r="G36" s="6">
        <f>Q3_worksheet!F275</f>
        <v>48</v>
      </c>
      <c r="H36" s="6">
        <f>Q3_worksheet!G275</f>
        <v>157076</v>
      </c>
      <c r="I36" s="6">
        <f t="shared" si="1"/>
        <v>3272.4166666666665</v>
      </c>
      <c r="J36" s="6">
        <f t="shared" si="2"/>
        <v>-69</v>
      </c>
      <c r="K36" s="6">
        <f t="shared" si="3"/>
        <v>105134</v>
      </c>
      <c r="L36" s="6">
        <f t="shared" si="4"/>
        <v>2828.4679487179487</v>
      </c>
    </row>
    <row r="37" spans="1:12" hidden="1" x14ac:dyDescent="0.3">
      <c r="A37" t="str">
        <f>Q3_worksheet!A62</f>
        <v>001</v>
      </c>
      <c r="B37">
        <f>Q3_worksheet!B62</f>
        <v>385</v>
      </c>
      <c r="C37" t="str">
        <f>Q3_worksheet!C62</f>
        <v>Lillian Jefferson</v>
      </c>
      <c r="D37" s="6">
        <f>Q3_worksheet!D62</f>
        <v>82</v>
      </c>
      <c r="E37" s="6">
        <f>Q3_worksheet!E62</f>
        <v>1230</v>
      </c>
      <c r="F37" s="6">
        <f t="shared" si="0"/>
        <v>15</v>
      </c>
      <c r="G37" s="6">
        <f>Q3_worksheet!F62</f>
        <v>0</v>
      </c>
      <c r="H37" s="6">
        <f>Q3_worksheet!G62</f>
        <v>0</v>
      </c>
      <c r="I37" s="6">
        <f t="shared" si="1"/>
        <v>0</v>
      </c>
      <c r="J37" s="6">
        <f t="shared" si="2"/>
        <v>-82</v>
      </c>
      <c r="K37" s="6">
        <f t="shared" si="3"/>
        <v>-1230</v>
      </c>
      <c r="L37" s="6">
        <f t="shared" si="4"/>
        <v>-15</v>
      </c>
    </row>
    <row r="38" spans="1:12" x14ac:dyDescent="0.3">
      <c r="A38" t="str">
        <f>Q3_worksheet!A225</f>
        <v>005</v>
      </c>
      <c r="B38">
        <f>Q3_worksheet!B225</f>
        <v>411</v>
      </c>
      <c r="C38" t="str">
        <f>Q3_worksheet!C225</f>
        <v>Claire Edwards</v>
      </c>
      <c r="D38" s="6">
        <f>Q3_worksheet!D225</f>
        <v>25</v>
      </c>
      <c r="E38" s="6">
        <f>Q3_worksheet!E225</f>
        <v>5625</v>
      </c>
      <c r="F38" s="6">
        <f t="shared" si="0"/>
        <v>225</v>
      </c>
      <c r="G38" s="6">
        <f>Q3_worksheet!F225</f>
        <v>25</v>
      </c>
      <c r="H38" s="6">
        <f>Q3_worksheet!G225</f>
        <v>573</v>
      </c>
      <c r="I38" s="6">
        <f t="shared" si="1"/>
        <v>22.92</v>
      </c>
      <c r="J38" s="6">
        <f t="shared" si="2"/>
        <v>0</v>
      </c>
      <c r="K38" s="6">
        <f t="shared" si="3"/>
        <v>-5052</v>
      </c>
      <c r="L38" s="6">
        <f t="shared" si="4"/>
        <v>-202.07999999999998</v>
      </c>
    </row>
    <row r="39" spans="1:12" x14ac:dyDescent="0.3">
      <c r="A39" t="str">
        <f>Q3_worksheet!A47</f>
        <v>001</v>
      </c>
      <c r="B39">
        <f>Q3_worksheet!B47</f>
        <v>239</v>
      </c>
      <c r="C39" t="str">
        <f>Q3_worksheet!C47</f>
        <v>Clarence Padilla</v>
      </c>
      <c r="D39" s="6">
        <f>Q3_worksheet!D47</f>
        <v>38339</v>
      </c>
      <c r="E39" s="6">
        <f>Q3_worksheet!E47</f>
        <v>1350365</v>
      </c>
      <c r="F39" s="6">
        <f t="shared" si="0"/>
        <v>35.221706356451655</v>
      </c>
      <c r="G39" s="6">
        <f>Q3_worksheet!F47</f>
        <v>46219</v>
      </c>
      <c r="H39" s="6">
        <f>Q3_worksheet!G47</f>
        <v>1985158</v>
      </c>
      <c r="I39" s="6">
        <f t="shared" si="1"/>
        <v>42.951123996624766</v>
      </c>
      <c r="J39" s="6">
        <f t="shared" si="2"/>
        <v>7880</v>
      </c>
      <c r="K39" s="6">
        <f t="shared" si="3"/>
        <v>634793</v>
      </c>
      <c r="L39" s="6">
        <f t="shared" si="4"/>
        <v>7.7294176401731107</v>
      </c>
    </row>
    <row r="40" spans="1:12" x14ac:dyDescent="0.3">
      <c r="A40" t="str">
        <f>Q3_worksheet!A265</f>
        <v>007</v>
      </c>
      <c r="B40">
        <f>Q3_worksheet!B265</f>
        <v>239</v>
      </c>
      <c r="C40" t="str">
        <f>Q3_worksheet!C265</f>
        <v>Clarence Padilla</v>
      </c>
      <c r="D40" s="6">
        <f>Q3_worksheet!D265</f>
        <v>1406</v>
      </c>
      <c r="E40" s="6">
        <f>Q3_worksheet!E265</f>
        <v>61328</v>
      </c>
      <c r="F40" s="6">
        <f t="shared" si="0"/>
        <v>43.618776671408249</v>
      </c>
      <c r="G40" s="6">
        <f>Q3_worksheet!F265</f>
        <v>105</v>
      </c>
      <c r="H40" s="6">
        <f>Q3_worksheet!G265</f>
        <v>24676</v>
      </c>
      <c r="I40" s="6">
        <f t="shared" si="1"/>
        <v>235.00952380952381</v>
      </c>
      <c r="J40" s="6">
        <f t="shared" si="2"/>
        <v>-1301</v>
      </c>
      <c r="K40" s="6">
        <f t="shared" si="3"/>
        <v>-36652</v>
      </c>
      <c r="L40" s="6">
        <f t="shared" si="4"/>
        <v>191.39074713811556</v>
      </c>
    </row>
    <row r="41" spans="1:12" hidden="1" x14ac:dyDescent="0.3">
      <c r="A41" t="str">
        <f>Q3_worksheet!A66</f>
        <v>001</v>
      </c>
      <c r="B41">
        <f>Q3_worksheet!B66</f>
        <v>398</v>
      </c>
      <c r="C41" t="str">
        <f>Q3_worksheet!C66</f>
        <v>Mona Howard</v>
      </c>
      <c r="D41" s="6">
        <f>Q3_worksheet!D66</f>
        <v>0</v>
      </c>
      <c r="E41" s="6">
        <f>Q3_worksheet!E66</f>
        <v>0</v>
      </c>
      <c r="F41" s="6">
        <f t="shared" si="0"/>
        <v>0</v>
      </c>
      <c r="G41" s="6">
        <f>Q3_worksheet!F66</f>
        <v>48</v>
      </c>
      <c r="H41" s="6">
        <f>Q3_worksheet!G66</f>
        <v>720</v>
      </c>
      <c r="I41" s="6">
        <f t="shared" si="1"/>
        <v>15</v>
      </c>
      <c r="J41" s="6">
        <f t="shared" si="2"/>
        <v>48</v>
      </c>
      <c r="K41" s="6">
        <f t="shared" si="3"/>
        <v>720</v>
      </c>
      <c r="L41" s="6">
        <f t="shared" si="4"/>
        <v>15</v>
      </c>
    </row>
    <row r="42" spans="1:12" hidden="1" x14ac:dyDescent="0.3">
      <c r="A42" t="str">
        <f>Q3_worksheet!A67</f>
        <v>001</v>
      </c>
      <c r="B42">
        <f>Q3_worksheet!B67</f>
        <v>400</v>
      </c>
      <c r="C42" t="str">
        <f>Q3_worksheet!C67</f>
        <v>Roberto Ortega</v>
      </c>
      <c r="D42" s="6">
        <f>Q3_worksheet!D67</f>
        <v>2725</v>
      </c>
      <c r="E42" s="6">
        <f>Q3_worksheet!E67</f>
        <v>56393</v>
      </c>
      <c r="F42" s="6">
        <f t="shared" si="0"/>
        <v>20.694678899082568</v>
      </c>
      <c r="G42" s="6">
        <f>Q3_worksheet!F67</f>
        <v>0</v>
      </c>
      <c r="H42" s="6">
        <f>Q3_worksheet!G67</f>
        <v>0</v>
      </c>
      <c r="I42" s="6">
        <f t="shared" si="1"/>
        <v>0</v>
      </c>
      <c r="J42" s="6">
        <f t="shared" si="2"/>
        <v>-2725</v>
      </c>
      <c r="K42" s="6">
        <f t="shared" si="3"/>
        <v>-56393</v>
      </c>
      <c r="L42" s="6">
        <f t="shared" si="4"/>
        <v>-20.694678899082568</v>
      </c>
    </row>
    <row r="43" spans="1:12" hidden="1" x14ac:dyDescent="0.3">
      <c r="A43" t="str">
        <f>Q3_worksheet!A68</f>
        <v>001</v>
      </c>
      <c r="B43">
        <f>Q3_worksheet!B68</f>
        <v>401</v>
      </c>
      <c r="C43" t="str">
        <f>Q3_worksheet!C68</f>
        <v>Maryann Cohen</v>
      </c>
      <c r="D43" s="6">
        <f>Q3_worksheet!D68</f>
        <v>253</v>
      </c>
      <c r="E43" s="6">
        <f>Q3_worksheet!E68</f>
        <v>6630</v>
      </c>
      <c r="F43" s="6">
        <f t="shared" si="0"/>
        <v>26.205533596837945</v>
      </c>
      <c r="G43" s="6">
        <f>Q3_worksheet!F68</f>
        <v>0</v>
      </c>
      <c r="H43" s="6">
        <f>Q3_worksheet!G68</f>
        <v>0</v>
      </c>
      <c r="I43" s="6">
        <f t="shared" si="1"/>
        <v>0</v>
      </c>
      <c r="J43" s="6">
        <f t="shared" si="2"/>
        <v>-253</v>
      </c>
      <c r="K43" s="6">
        <f t="shared" si="3"/>
        <v>-6630</v>
      </c>
      <c r="L43" s="6">
        <f t="shared" si="4"/>
        <v>-26.205533596837945</v>
      </c>
    </row>
    <row r="44" spans="1:12" x14ac:dyDescent="0.3">
      <c r="A44" t="str">
        <f>Q3_worksheet!A294</f>
        <v>008</v>
      </c>
      <c r="B44">
        <f>Q3_worksheet!B294</f>
        <v>239</v>
      </c>
      <c r="C44" t="str">
        <f>Q3_worksheet!C294</f>
        <v>Clarence Padilla</v>
      </c>
      <c r="D44" s="6">
        <f>Q3_worksheet!D294</f>
        <v>160</v>
      </c>
      <c r="E44" s="6">
        <f>Q3_worksheet!E294</f>
        <v>5876</v>
      </c>
      <c r="F44" s="6">
        <f t="shared" si="0"/>
        <v>36.725000000000001</v>
      </c>
      <c r="G44" s="6">
        <f>Q3_worksheet!F294</f>
        <v>10</v>
      </c>
      <c r="H44" s="6">
        <f>Q3_worksheet!G294</f>
        <v>2350</v>
      </c>
      <c r="I44" s="6">
        <f t="shared" si="1"/>
        <v>235</v>
      </c>
      <c r="J44" s="6">
        <f t="shared" si="2"/>
        <v>-150</v>
      </c>
      <c r="K44" s="6">
        <f t="shared" si="3"/>
        <v>-3526</v>
      </c>
      <c r="L44" s="6">
        <f t="shared" si="4"/>
        <v>198.27500000000001</v>
      </c>
    </row>
    <row r="45" spans="1:12" hidden="1" x14ac:dyDescent="0.3">
      <c r="A45" t="str">
        <f>Q3_worksheet!A70</f>
        <v>001</v>
      </c>
      <c r="B45">
        <f>Q3_worksheet!B70</f>
        <v>403</v>
      </c>
      <c r="C45" t="str">
        <f>Q3_worksheet!C70</f>
        <v>Joyce Ferguson</v>
      </c>
      <c r="D45" s="6">
        <f>Q3_worksheet!D70</f>
        <v>1</v>
      </c>
      <c r="E45" s="6">
        <f>Q3_worksheet!E70</f>
        <v>17</v>
      </c>
      <c r="F45" s="6">
        <f t="shared" si="0"/>
        <v>17</v>
      </c>
      <c r="G45" s="6">
        <f>Q3_worksheet!F70</f>
        <v>0</v>
      </c>
      <c r="H45" s="6">
        <f>Q3_worksheet!G70</f>
        <v>0</v>
      </c>
      <c r="I45" s="6">
        <f t="shared" si="1"/>
        <v>0</v>
      </c>
      <c r="J45" s="6">
        <f t="shared" si="2"/>
        <v>-1</v>
      </c>
      <c r="K45" s="6">
        <f t="shared" si="3"/>
        <v>-17</v>
      </c>
      <c r="L45" s="6">
        <f t="shared" si="4"/>
        <v>-17</v>
      </c>
    </row>
    <row r="46" spans="1:12" hidden="1" x14ac:dyDescent="0.3">
      <c r="A46" t="str">
        <f>Q3_worksheet!A71</f>
        <v>001</v>
      </c>
      <c r="B46">
        <f>Q3_worksheet!B71</f>
        <v>405</v>
      </c>
      <c r="C46" t="str">
        <f>Q3_worksheet!C71</f>
        <v>Lynn Perkins</v>
      </c>
      <c r="D46" s="6">
        <f>Q3_worksheet!D71</f>
        <v>667</v>
      </c>
      <c r="E46" s="6">
        <f>Q3_worksheet!E71</f>
        <v>12325</v>
      </c>
      <c r="F46" s="6">
        <f t="shared" si="0"/>
        <v>18.478260869565219</v>
      </c>
      <c r="G46" s="6">
        <f>Q3_worksheet!F71</f>
        <v>0</v>
      </c>
      <c r="H46" s="6">
        <f>Q3_worksheet!G71</f>
        <v>0</v>
      </c>
      <c r="I46" s="6">
        <f t="shared" si="1"/>
        <v>0</v>
      </c>
      <c r="J46" s="6">
        <f t="shared" si="2"/>
        <v>-667</v>
      </c>
      <c r="K46" s="6">
        <f t="shared" si="3"/>
        <v>-12325</v>
      </c>
      <c r="L46" s="6">
        <f t="shared" si="4"/>
        <v>-18.478260869565219</v>
      </c>
    </row>
    <row r="47" spans="1:12" x14ac:dyDescent="0.3">
      <c r="A47" t="str">
        <f>Q3_worksheet!A90</f>
        <v>002</v>
      </c>
      <c r="B47">
        <f>Q3_worksheet!B90</f>
        <v>38</v>
      </c>
      <c r="C47" t="str">
        <f>Q3_worksheet!C90</f>
        <v>Conrad Walker</v>
      </c>
      <c r="D47" s="6">
        <f>Q3_worksheet!D90</f>
        <v>1052</v>
      </c>
      <c r="E47" s="6">
        <f>Q3_worksheet!E90</f>
        <v>3981171</v>
      </c>
      <c r="F47" s="6">
        <f t="shared" si="0"/>
        <v>3784.3830798479089</v>
      </c>
      <c r="G47" s="6">
        <f>Q3_worksheet!F90</f>
        <v>958</v>
      </c>
      <c r="H47" s="6">
        <f>Q3_worksheet!G90</f>
        <v>6232236</v>
      </c>
      <c r="I47" s="6">
        <f t="shared" si="1"/>
        <v>6505.4655532359084</v>
      </c>
      <c r="J47" s="6">
        <f t="shared" si="2"/>
        <v>-94</v>
      </c>
      <c r="K47" s="6">
        <f t="shared" si="3"/>
        <v>2251065</v>
      </c>
      <c r="L47" s="6">
        <f t="shared" si="4"/>
        <v>2721.0824733879995</v>
      </c>
    </row>
    <row r="48" spans="1:12" x14ac:dyDescent="0.3">
      <c r="A48" t="str">
        <f>Q3_worksheet!A145</f>
        <v>004</v>
      </c>
      <c r="B48">
        <f>Q3_worksheet!B145</f>
        <v>169</v>
      </c>
      <c r="C48" t="str">
        <f>Q3_worksheet!C145</f>
        <v>Cornelius Gibson</v>
      </c>
      <c r="D48" s="6">
        <f>Q3_worksheet!D145</f>
        <v>316</v>
      </c>
      <c r="E48" s="6">
        <f>Q3_worksheet!E145</f>
        <v>228467</v>
      </c>
      <c r="F48" s="6">
        <f t="shared" si="0"/>
        <v>722.99683544303798</v>
      </c>
      <c r="G48" s="6">
        <f>Q3_worksheet!F145</f>
        <v>807</v>
      </c>
      <c r="H48" s="6">
        <f>Q3_worksheet!G145</f>
        <v>270699</v>
      </c>
      <c r="I48" s="6">
        <f t="shared" si="1"/>
        <v>335.4386617100372</v>
      </c>
      <c r="J48" s="6">
        <f t="shared" si="2"/>
        <v>491</v>
      </c>
      <c r="K48" s="6">
        <f t="shared" si="3"/>
        <v>42232</v>
      </c>
      <c r="L48" s="6">
        <f t="shared" si="4"/>
        <v>-387.55817373300079</v>
      </c>
    </row>
    <row r="49" spans="1:12" x14ac:dyDescent="0.3">
      <c r="A49" t="str">
        <f>Q3_worksheet!A284</f>
        <v>008</v>
      </c>
      <c r="B49">
        <f>Q3_worksheet!B284</f>
        <v>169</v>
      </c>
      <c r="C49" t="str">
        <f>Q3_worksheet!C284</f>
        <v>Cornelius Gibson</v>
      </c>
      <c r="D49" s="6">
        <f>Q3_worksheet!D284</f>
        <v>47</v>
      </c>
      <c r="E49" s="6">
        <f>Q3_worksheet!E284</f>
        <v>21289</v>
      </c>
      <c r="F49" s="6">
        <f t="shared" si="0"/>
        <v>452.95744680851061</v>
      </c>
      <c r="G49" s="6">
        <f>Q3_worksheet!F284</f>
        <v>65</v>
      </c>
      <c r="H49" s="6">
        <f>Q3_worksheet!G284</f>
        <v>21838</v>
      </c>
      <c r="I49" s="6">
        <f t="shared" si="1"/>
        <v>335.96923076923076</v>
      </c>
      <c r="J49" s="6">
        <f t="shared" si="2"/>
        <v>18</v>
      </c>
      <c r="K49" s="6">
        <f t="shared" si="3"/>
        <v>549</v>
      </c>
      <c r="L49" s="6">
        <f t="shared" si="4"/>
        <v>-116.98821603927985</v>
      </c>
    </row>
    <row r="50" spans="1:12" hidden="1" x14ac:dyDescent="0.3">
      <c r="A50" t="str">
        <f>Q3_worksheet!A75</f>
        <v>001</v>
      </c>
      <c r="B50">
        <f>Q3_worksheet!B75</f>
        <v>420</v>
      </c>
      <c r="C50" t="str">
        <f>Q3_worksheet!C75</f>
        <v>Lyle Grant</v>
      </c>
      <c r="D50" s="6">
        <f>Q3_worksheet!D75</f>
        <v>0</v>
      </c>
      <c r="E50" s="6">
        <f>Q3_worksheet!E75</f>
        <v>0</v>
      </c>
      <c r="F50" s="6">
        <f t="shared" si="0"/>
        <v>0</v>
      </c>
      <c r="G50" s="6">
        <f>Q3_worksheet!F75</f>
        <v>1</v>
      </c>
      <c r="H50" s="6">
        <f>Q3_worksheet!G75</f>
        <v>24</v>
      </c>
      <c r="I50" s="6">
        <f t="shared" si="1"/>
        <v>24</v>
      </c>
      <c r="J50" s="6">
        <f t="shared" si="2"/>
        <v>1</v>
      </c>
      <c r="K50" s="6">
        <f t="shared" si="3"/>
        <v>24</v>
      </c>
      <c r="L50" s="6">
        <f t="shared" si="4"/>
        <v>24</v>
      </c>
    </row>
    <row r="51" spans="1:12" hidden="1" x14ac:dyDescent="0.3">
      <c r="A51" t="str">
        <f>Q3_worksheet!A76</f>
        <v>001</v>
      </c>
      <c r="B51">
        <f>Q3_worksheet!B76</f>
        <v>421</v>
      </c>
      <c r="C51" t="str">
        <f>Q3_worksheet!C76</f>
        <v>Emma Goodwin</v>
      </c>
      <c r="D51" s="6">
        <f>Q3_worksheet!D76</f>
        <v>0</v>
      </c>
      <c r="E51" s="6">
        <f>Q3_worksheet!E76</f>
        <v>0</v>
      </c>
      <c r="F51" s="6">
        <f t="shared" si="0"/>
        <v>0</v>
      </c>
      <c r="G51" s="6">
        <f>Q3_worksheet!F76</f>
        <v>1412</v>
      </c>
      <c r="H51" s="6">
        <f>Q3_worksheet!G76</f>
        <v>133942</v>
      </c>
      <c r="I51" s="6">
        <f t="shared" si="1"/>
        <v>94.859773371104822</v>
      </c>
      <c r="J51" s="6">
        <f t="shared" si="2"/>
        <v>1412</v>
      </c>
      <c r="K51" s="6">
        <f t="shared" si="3"/>
        <v>133942</v>
      </c>
      <c r="L51" s="6">
        <f t="shared" si="4"/>
        <v>94.859773371104822</v>
      </c>
    </row>
    <row r="52" spans="1:12" hidden="1" x14ac:dyDescent="0.3">
      <c r="A52" t="str">
        <f>Q3_worksheet!A77</f>
        <v>001</v>
      </c>
      <c r="B52">
        <f>Q3_worksheet!B77</f>
        <v>422</v>
      </c>
      <c r="C52" t="str">
        <f>Q3_worksheet!C77</f>
        <v>Afton Call</v>
      </c>
      <c r="D52" s="6">
        <f>Q3_worksheet!D77</f>
        <v>0</v>
      </c>
      <c r="E52" s="6">
        <f>Q3_worksheet!E77</f>
        <v>0</v>
      </c>
      <c r="F52" s="6">
        <f t="shared" si="0"/>
        <v>0</v>
      </c>
      <c r="G52" s="6">
        <f>Q3_worksheet!F77</f>
        <v>10</v>
      </c>
      <c r="H52" s="6">
        <f>Q3_worksheet!G77</f>
        <v>140</v>
      </c>
      <c r="I52" s="6">
        <f t="shared" si="1"/>
        <v>14</v>
      </c>
      <c r="J52" s="6">
        <f t="shared" si="2"/>
        <v>10</v>
      </c>
      <c r="K52" s="6">
        <f t="shared" si="3"/>
        <v>140</v>
      </c>
      <c r="L52" s="6">
        <f t="shared" si="4"/>
        <v>14</v>
      </c>
    </row>
    <row r="53" spans="1:12" hidden="1" x14ac:dyDescent="0.3">
      <c r="A53" t="str">
        <f>Q3_worksheet!A78</f>
        <v>002</v>
      </c>
      <c r="B53" t="str">
        <f>Q3_worksheet!B78</f>
        <v>(blank)</v>
      </c>
      <c r="C53">
        <f>Q3_worksheet!C78</f>
        <v>0</v>
      </c>
      <c r="D53" s="6">
        <f>Q3_worksheet!D78</f>
        <v>0</v>
      </c>
      <c r="E53" s="6">
        <f>Q3_worksheet!E78</f>
        <v>0</v>
      </c>
      <c r="F53" s="6">
        <f t="shared" si="0"/>
        <v>0</v>
      </c>
      <c r="G53" s="6">
        <f>Q3_worksheet!F78</f>
        <v>0</v>
      </c>
      <c r="H53" s="6">
        <f>Q3_worksheet!G78</f>
        <v>0</v>
      </c>
      <c r="I53" s="6">
        <f t="shared" si="1"/>
        <v>0</v>
      </c>
      <c r="J53" s="6">
        <f t="shared" si="2"/>
        <v>0</v>
      </c>
      <c r="K53" s="6">
        <f t="shared" si="3"/>
        <v>0</v>
      </c>
      <c r="L53" s="6">
        <f t="shared" si="4"/>
        <v>0</v>
      </c>
    </row>
    <row r="54" spans="1:12" hidden="1" x14ac:dyDescent="0.3">
      <c r="A54" t="str">
        <f>Q3_worksheet!A79</f>
        <v>002</v>
      </c>
      <c r="B54">
        <f>Q3_worksheet!B79</f>
        <v>1</v>
      </c>
      <c r="C54" t="str">
        <f>Q3_worksheet!C79</f>
        <v>Antonio Torres</v>
      </c>
      <c r="D54" s="6">
        <f>Q3_worksheet!D79</f>
        <v>0</v>
      </c>
      <c r="E54" s="6">
        <f>Q3_worksheet!E79</f>
        <v>0</v>
      </c>
      <c r="F54" s="6">
        <f t="shared" si="0"/>
        <v>0</v>
      </c>
      <c r="G54" s="6">
        <f>Q3_worksheet!F79</f>
        <v>2</v>
      </c>
      <c r="H54" s="6">
        <f>Q3_worksheet!G79</f>
        <v>4500</v>
      </c>
      <c r="I54" s="6">
        <f t="shared" si="1"/>
        <v>2250</v>
      </c>
      <c r="J54" s="6">
        <f t="shared" si="2"/>
        <v>2</v>
      </c>
      <c r="K54" s="6">
        <f t="shared" si="3"/>
        <v>4500</v>
      </c>
      <c r="L54" s="6">
        <f t="shared" si="4"/>
        <v>2250</v>
      </c>
    </row>
    <row r="55" spans="1:12" hidden="1" x14ac:dyDescent="0.3">
      <c r="A55" t="str">
        <f>Q3_worksheet!A80</f>
        <v>002</v>
      </c>
      <c r="B55">
        <f>Q3_worksheet!B80</f>
        <v>3</v>
      </c>
      <c r="C55" t="str">
        <f>Q3_worksheet!C80</f>
        <v>Melanie Green</v>
      </c>
      <c r="D55" s="6">
        <f>Q3_worksheet!D80</f>
        <v>72</v>
      </c>
      <c r="E55" s="6">
        <f>Q3_worksheet!E80</f>
        <v>261510</v>
      </c>
      <c r="F55" s="6">
        <f t="shared" si="0"/>
        <v>3632.0833333333335</v>
      </c>
      <c r="G55" s="6">
        <f>Q3_worksheet!F80</f>
        <v>0</v>
      </c>
      <c r="H55" s="6">
        <f>Q3_worksheet!G80</f>
        <v>0</v>
      </c>
      <c r="I55" s="6">
        <f t="shared" si="1"/>
        <v>0</v>
      </c>
      <c r="J55" s="6">
        <f t="shared" si="2"/>
        <v>-72</v>
      </c>
      <c r="K55" s="6">
        <f t="shared" si="3"/>
        <v>-261510</v>
      </c>
      <c r="L55" s="6">
        <f t="shared" si="4"/>
        <v>-3632.0833333333335</v>
      </c>
    </row>
    <row r="56" spans="1:12" x14ac:dyDescent="0.3">
      <c r="A56" t="str">
        <f>Q3_worksheet!A39</f>
        <v>001</v>
      </c>
      <c r="B56">
        <f>Q3_worksheet!B39</f>
        <v>44</v>
      </c>
      <c r="C56" t="str">
        <f>Q3_worksheet!C39</f>
        <v>Dale Hamilton</v>
      </c>
      <c r="D56" s="6">
        <f>Q3_worksheet!D39</f>
        <v>1040</v>
      </c>
      <c r="E56" s="6">
        <f>Q3_worksheet!E39</f>
        <v>100100</v>
      </c>
      <c r="F56" s="6">
        <f t="shared" si="0"/>
        <v>96.25</v>
      </c>
      <c r="G56" s="6">
        <f>Q3_worksheet!F39</f>
        <v>1000</v>
      </c>
      <c r="H56" s="6">
        <f>Q3_worksheet!G39</f>
        <v>96250</v>
      </c>
      <c r="I56" s="6">
        <f t="shared" si="1"/>
        <v>96.25</v>
      </c>
      <c r="J56" s="6">
        <f t="shared" si="2"/>
        <v>-40</v>
      </c>
      <c r="K56" s="6">
        <f t="shared" si="3"/>
        <v>-3850</v>
      </c>
      <c r="L56" s="6">
        <f t="shared" si="4"/>
        <v>0</v>
      </c>
    </row>
    <row r="57" spans="1:12" x14ac:dyDescent="0.3">
      <c r="A57" t="str">
        <f>Q3_worksheet!A65</f>
        <v>001</v>
      </c>
      <c r="B57">
        <f>Q3_worksheet!B65</f>
        <v>396</v>
      </c>
      <c r="C57" t="str">
        <f>Q3_worksheet!C65</f>
        <v>Darryl Burgess</v>
      </c>
      <c r="D57" s="6">
        <f>Q3_worksheet!D65</f>
        <v>35</v>
      </c>
      <c r="E57" s="6">
        <f>Q3_worksheet!E65</f>
        <v>832</v>
      </c>
      <c r="F57" s="6">
        <f t="shared" si="0"/>
        <v>23.771428571428572</v>
      </c>
      <c r="G57" s="6">
        <f>Q3_worksheet!F65</f>
        <v>326</v>
      </c>
      <c r="H57" s="6">
        <f>Q3_worksheet!G65</f>
        <v>109210</v>
      </c>
      <c r="I57" s="6">
        <f t="shared" si="1"/>
        <v>335</v>
      </c>
      <c r="J57" s="6">
        <f t="shared" si="2"/>
        <v>291</v>
      </c>
      <c r="K57" s="6">
        <f t="shared" si="3"/>
        <v>108378</v>
      </c>
      <c r="L57" s="6">
        <f t="shared" si="4"/>
        <v>311.2285714285714</v>
      </c>
    </row>
    <row r="58" spans="1:12" x14ac:dyDescent="0.3">
      <c r="A58" t="str">
        <f>Q3_worksheet!A115</f>
        <v>002</v>
      </c>
      <c r="B58">
        <f>Q3_worksheet!B115</f>
        <v>396</v>
      </c>
      <c r="C58" t="str">
        <f>Q3_worksheet!C115</f>
        <v>Darryl Burgess</v>
      </c>
      <c r="D58" s="6">
        <f>Q3_worksheet!D115</f>
        <v>9</v>
      </c>
      <c r="E58" s="6">
        <f>Q3_worksheet!E115</f>
        <v>288</v>
      </c>
      <c r="F58" s="6">
        <f t="shared" si="0"/>
        <v>32</v>
      </c>
      <c r="G58" s="6">
        <f>Q3_worksheet!F115</f>
        <v>155</v>
      </c>
      <c r="H58" s="6">
        <f>Q3_worksheet!G115</f>
        <v>51925</v>
      </c>
      <c r="I58" s="6">
        <f t="shared" si="1"/>
        <v>335</v>
      </c>
      <c r="J58" s="6">
        <f t="shared" si="2"/>
        <v>146</v>
      </c>
      <c r="K58" s="6">
        <f t="shared" si="3"/>
        <v>51637</v>
      </c>
      <c r="L58" s="6">
        <f t="shared" si="4"/>
        <v>303</v>
      </c>
    </row>
    <row r="59" spans="1:12" x14ac:dyDescent="0.3">
      <c r="A59" t="str">
        <f>Q3_worksheet!A154</f>
        <v>004</v>
      </c>
      <c r="B59">
        <f>Q3_worksheet!B154</f>
        <v>396</v>
      </c>
      <c r="C59" t="str">
        <f>Q3_worksheet!C154</f>
        <v>Darryl Burgess</v>
      </c>
      <c r="D59" s="6">
        <f>Q3_worksheet!D154</f>
        <v>78</v>
      </c>
      <c r="E59" s="6">
        <f>Q3_worksheet!E154</f>
        <v>2496</v>
      </c>
      <c r="F59" s="6">
        <f t="shared" si="0"/>
        <v>32</v>
      </c>
      <c r="G59" s="6">
        <f>Q3_worksheet!F154</f>
        <v>1100</v>
      </c>
      <c r="H59" s="6">
        <f>Q3_worksheet!G154</f>
        <v>377880</v>
      </c>
      <c r="I59" s="6">
        <f t="shared" si="1"/>
        <v>343.5272727272727</v>
      </c>
      <c r="J59" s="6">
        <f t="shared" si="2"/>
        <v>1022</v>
      </c>
      <c r="K59" s="6">
        <f t="shared" si="3"/>
        <v>375384</v>
      </c>
      <c r="L59" s="6">
        <f t="shared" si="4"/>
        <v>311.5272727272727</v>
      </c>
    </row>
    <row r="60" spans="1:12" x14ac:dyDescent="0.3">
      <c r="A60" t="str">
        <f>Q3_worksheet!A316</f>
        <v>008</v>
      </c>
      <c r="B60">
        <f>Q3_worksheet!B316</f>
        <v>396</v>
      </c>
      <c r="C60" t="str">
        <f>Q3_worksheet!C316</f>
        <v>Darryl Burgess</v>
      </c>
      <c r="D60" s="6">
        <f>Q3_worksheet!D316</f>
        <v>21</v>
      </c>
      <c r="E60" s="6">
        <f>Q3_worksheet!E316</f>
        <v>672</v>
      </c>
      <c r="F60" s="6">
        <f t="shared" si="0"/>
        <v>32</v>
      </c>
      <c r="G60" s="6">
        <f>Q3_worksheet!F316</f>
        <v>38</v>
      </c>
      <c r="H60" s="6">
        <f>Q3_worksheet!G316</f>
        <v>13645</v>
      </c>
      <c r="I60" s="6">
        <f t="shared" si="1"/>
        <v>359.07894736842104</v>
      </c>
      <c r="J60" s="6">
        <f t="shared" si="2"/>
        <v>17</v>
      </c>
      <c r="K60" s="6">
        <f t="shared" si="3"/>
        <v>12973</v>
      </c>
      <c r="L60" s="6">
        <f t="shared" si="4"/>
        <v>327.07894736842104</v>
      </c>
    </row>
    <row r="61" spans="1:12" x14ac:dyDescent="0.3">
      <c r="A61" t="str">
        <f>Q3_worksheet!A183</f>
        <v>005</v>
      </c>
      <c r="B61">
        <f>Q3_worksheet!B183</f>
        <v>204</v>
      </c>
      <c r="C61" t="str">
        <f>Q3_worksheet!C183</f>
        <v>Deborah Bennett</v>
      </c>
      <c r="D61" s="6">
        <f>Q3_worksheet!D183</f>
        <v>8</v>
      </c>
      <c r="E61" s="6">
        <f>Q3_worksheet!E183</f>
        <v>36276</v>
      </c>
      <c r="F61" s="6">
        <f t="shared" si="0"/>
        <v>4534.5</v>
      </c>
      <c r="G61" s="6">
        <f>Q3_worksheet!F183</f>
        <v>9</v>
      </c>
      <c r="H61" s="6">
        <f>Q3_worksheet!G183</f>
        <v>90</v>
      </c>
      <c r="I61" s="6">
        <f t="shared" si="1"/>
        <v>10</v>
      </c>
      <c r="J61" s="6">
        <f t="shared" si="2"/>
        <v>1</v>
      </c>
      <c r="K61" s="6">
        <f t="shared" si="3"/>
        <v>-36186</v>
      </c>
      <c r="L61" s="6">
        <f t="shared" si="4"/>
        <v>-4524.5</v>
      </c>
    </row>
    <row r="62" spans="1:12" x14ac:dyDescent="0.3">
      <c r="A62" t="str">
        <f>Q3_worksheet!A292</f>
        <v>008</v>
      </c>
      <c r="B62">
        <f>Q3_worksheet!B292</f>
        <v>204</v>
      </c>
      <c r="C62" t="str">
        <f>Q3_worksheet!C292</f>
        <v>Deborah Bennett</v>
      </c>
      <c r="D62" s="6">
        <f>Q3_worksheet!D292</f>
        <v>2</v>
      </c>
      <c r="E62" s="6">
        <f>Q3_worksheet!E292</f>
        <v>6046</v>
      </c>
      <c r="F62" s="6">
        <f t="shared" si="0"/>
        <v>3023</v>
      </c>
      <c r="G62" s="6">
        <f>Q3_worksheet!F292</f>
        <v>2</v>
      </c>
      <c r="H62" s="6">
        <f>Q3_worksheet!G292</f>
        <v>6296</v>
      </c>
      <c r="I62" s="6">
        <f t="shared" si="1"/>
        <v>3148</v>
      </c>
      <c r="J62" s="6">
        <f t="shared" si="2"/>
        <v>0</v>
      </c>
      <c r="K62" s="6">
        <f t="shared" si="3"/>
        <v>250</v>
      </c>
      <c r="L62" s="6">
        <f t="shared" si="4"/>
        <v>125</v>
      </c>
    </row>
    <row r="63" spans="1:12" x14ac:dyDescent="0.3">
      <c r="A63" t="str">
        <f>Q3_worksheet!A279</f>
        <v>008</v>
      </c>
      <c r="B63">
        <f>Q3_worksheet!B279</f>
        <v>53</v>
      </c>
      <c r="C63" t="str">
        <f>Q3_worksheet!C279</f>
        <v>Delia Lopez</v>
      </c>
      <c r="D63" s="6">
        <f>Q3_worksheet!D279</f>
        <v>2</v>
      </c>
      <c r="E63" s="6">
        <f>Q3_worksheet!E279</f>
        <v>50</v>
      </c>
      <c r="F63" s="6">
        <f t="shared" si="0"/>
        <v>25</v>
      </c>
      <c r="G63" s="6">
        <f>Q3_worksheet!F279</f>
        <v>1</v>
      </c>
      <c r="H63" s="6">
        <f>Q3_worksheet!G279</f>
        <v>25</v>
      </c>
      <c r="I63" s="6">
        <f t="shared" si="1"/>
        <v>25</v>
      </c>
      <c r="J63" s="6">
        <f t="shared" si="2"/>
        <v>-1</v>
      </c>
      <c r="K63" s="6">
        <f t="shared" si="3"/>
        <v>-25</v>
      </c>
      <c r="L63" s="6">
        <f t="shared" si="4"/>
        <v>0</v>
      </c>
    </row>
    <row r="64" spans="1:12" x14ac:dyDescent="0.3">
      <c r="A64" t="str">
        <f>Q3_worksheet!A141</f>
        <v>004</v>
      </c>
      <c r="B64">
        <f>Q3_worksheet!B141</f>
        <v>11</v>
      </c>
      <c r="C64" t="str">
        <f>Q3_worksheet!C141</f>
        <v>Earnest Drake</v>
      </c>
      <c r="D64" s="6">
        <f>Q3_worksheet!D141</f>
        <v>134</v>
      </c>
      <c r="E64" s="6">
        <f>Q3_worksheet!E141</f>
        <v>497557</v>
      </c>
      <c r="F64" s="6">
        <f t="shared" si="0"/>
        <v>3713.1119402985073</v>
      </c>
      <c r="G64" s="6">
        <f>Q3_worksheet!F141</f>
        <v>147</v>
      </c>
      <c r="H64" s="6">
        <f>Q3_worksheet!G141</f>
        <v>554548</v>
      </c>
      <c r="I64" s="6">
        <f t="shared" si="1"/>
        <v>3772.4353741496598</v>
      </c>
      <c r="J64" s="6">
        <f t="shared" si="2"/>
        <v>13</v>
      </c>
      <c r="K64" s="6">
        <f t="shared" si="3"/>
        <v>56991</v>
      </c>
      <c r="L64" s="6">
        <f t="shared" si="4"/>
        <v>59.323433851152458</v>
      </c>
    </row>
    <row r="65" spans="1:12" x14ac:dyDescent="0.3">
      <c r="A65" t="str">
        <f>Q3_worksheet!A270</f>
        <v>008</v>
      </c>
      <c r="B65">
        <f>Q3_worksheet!B270</f>
        <v>11</v>
      </c>
      <c r="C65" t="str">
        <f>Q3_worksheet!C270</f>
        <v>Earnest Drake</v>
      </c>
      <c r="D65" s="6">
        <f>Q3_worksheet!D270</f>
        <v>8</v>
      </c>
      <c r="E65" s="6">
        <f>Q3_worksheet!E270</f>
        <v>30385</v>
      </c>
      <c r="F65" s="6">
        <f t="shared" si="0"/>
        <v>3798.125</v>
      </c>
      <c r="G65" s="6">
        <f>Q3_worksheet!F270</f>
        <v>59</v>
      </c>
      <c r="H65" s="6">
        <f>Q3_worksheet!G270</f>
        <v>218301</v>
      </c>
      <c r="I65" s="6">
        <f t="shared" si="1"/>
        <v>3700.0169491525426</v>
      </c>
      <c r="J65" s="6">
        <f t="shared" si="2"/>
        <v>51</v>
      </c>
      <c r="K65" s="6">
        <f t="shared" si="3"/>
        <v>187916</v>
      </c>
      <c r="L65" s="6">
        <f t="shared" si="4"/>
        <v>-98.108050847457434</v>
      </c>
    </row>
    <row r="66" spans="1:12" x14ac:dyDescent="0.3">
      <c r="A66" t="str">
        <f>Q3_worksheet!A84</f>
        <v>002</v>
      </c>
      <c r="B66">
        <f>Q3_worksheet!B84</f>
        <v>20</v>
      </c>
      <c r="C66" t="str">
        <f>Q3_worksheet!C84</f>
        <v>Ed Craig</v>
      </c>
      <c r="D66" s="6">
        <f>Q3_worksheet!D84</f>
        <v>7791</v>
      </c>
      <c r="E66" s="6">
        <f>Q3_worksheet!E84</f>
        <v>2544989</v>
      </c>
      <c r="F66" s="6">
        <f t="shared" ref="F66:F129" si="5">IFERROR(E66/D66,0)</f>
        <v>326.65755358747271</v>
      </c>
      <c r="G66" s="6">
        <f>Q3_worksheet!F84</f>
        <v>9127</v>
      </c>
      <c r="H66" s="6">
        <f>Q3_worksheet!G84</f>
        <v>2576936</v>
      </c>
      <c r="I66" s="6">
        <f t="shared" ref="I66:I129" si="6">IFERROR(H66/G66,0)</f>
        <v>282.34206201380522</v>
      </c>
      <c r="J66" s="6">
        <f t="shared" ref="J66:J129" si="7">G66-D66</f>
        <v>1336</v>
      </c>
      <c r="K66" s="6">
        <f t="shared" ref="K66:K129" si="8">H66-E66</f>
        <v>31947</v>
      </c>
      <c r="L66" s="6">
        <f t="shared" ref="L66:L129" si="9">I66-F66</f>
        <v>-44.315491573667487</v>
      </c>
    </row>
    <row r="67" spans="1:12" x14ac:dyDescent="0.3">
      <c r="A67" t="str">
        <f>Q3_worksheet!A42</f>
        <v>001</v>
      </c>
      <c r="B67">
        <f>Q3_worksheet!B42</f>
        <v>180</v>
      </c>
      <c r="C67" t="str">
        <f>Q3_worksheet!C42</f>
        <v>Elisa Warren</v>
      </c>
      <c r="D67" s="6">
        <f>Q3_worksheet!D42</f>
        <v>51</v>
      </c>
      <c r="E67" s="6">
        <f>Q3_worksheet!E42</f>
        <v>37782</v>
      </c>
      <c r="F67" s="6">
        <f t="shared" si="5"/>
        <v>740.82352941176475</v>
      </c>
      <c r="G67" s="6">
        <f>Q3_worksheet!F42</f>
        <v>175</v>
      </c>
      <c r="H67" s="6">
        <f>Q3_worksheet!G42</f>
        <v>7510</v>
      </c>
      <c r="I67" s="6">
        <f t="shared" si="6"/>
        <v>42.914285714285711</v>
      </c>
      <c r="J67" s="6">
        <f t="shared" si="7"/>
        <v>124</v>
      </c>
      <c r="K67" s="6">
        <f t="shared" si="8"/>
        <v>-30272</v>
      </c>
      <c r="L67" s="6">
        <f t="shared" si="9"/>
        <v>-697.90924369747904</v>
      </c>
    </row>
    <row r="68" spans="1:12" x14ac:dyDescent="0.3">
      <c r="A68" t="str">
        <f>Q3_worksheet!A240</f>
        <v>006</v>
      </c>
      <c r="B68">
        <f>Q3_worksheet!B240</f>
        <v>180</v>
      </c>
      <c r="C68" t="str">
        <f>Q3_worksheet!C240</f>
        <v>Elisa Warren</v>
      </c>
      <c r="D68" s="6">
        <f>Q3_worksheet!D240</f>
        <v>389</v>
      </c>
      <c r="E68" s="6">
        <f>Q3_worksheet!E240</f>
        <v>162849</v>
      </c>
      <c r="F68" s="6">
        <f t="shared" si="5"/>
        <v>418.63496143958866</v>
      </c>
      <c r="G68" s="6">
        <f>Q3_worksheet!F240</f>
        <v>203</v>
      </c>
      <c r="H68" s="6">
        <f>Q3_worksheet!G240</f>
        <v>155313</v>
      </c>
      <c r="I68" s="6">
        <f t="shared" si="6"/>
        <v>765.0886699507389</v>
      </c>
      <c r="J68" s="6">
        <f t="shared" si="7"/>
        <v>-186</v>
      </c>
      <c r="K68" s="6">
        <f t="shared" si="8"/>
        <v>-7536</v>
      </c>
      <c r="L68" s="6">
        <f t="shared" si="9"/>
        <v>346.45370851115024</v>
      </c>
    </row>
    <row r="69" spans="1:12" hidden="1" x14ac:dyDescent="0.3">
      <c r="A69" t="str">
        <f>Q3_worksheet!A94</f>
        <v>002</v>
      </c>
      <c r="B69">
        <f>Q3_worksheet!B94</f>
        <v>169</v>
      </c>
      <c r="C69" t="str">
        <f>Q3_worksheet!C94</f>
        <v>Cornelius Gibson</v>
      </c>
      <c r="D69" s="6">
        <f>Q3_worksheet!D94</f>
        <v>0</v>
      </c>
      <c r="E69" s="6">
        <f>Q3_worksheet!E94</f>
        <v>0</v>
      </c>
      <c r="F69" s="6">
        <f t="shared" si="5"/>
        <v>0</v>
      </c>
      <c r="G69" s="6">
        <f>Q3_worksheet!F94</f>
        <v>10</v>
      </c>
      <c r="H69" s="6">
        <f>Q3_worksheet!G94</f>
        <v>33751</v>
      </c>
      <c r="I69" s="6">
        <f t="shared" si="6"/>
        <v>3375.1</v>
      </c>
      <c r="J69" s="6">
        <f t="shared" si="7"/>
        <v>10</v>
      </c>
      <c r="K69" s="6">
        <f t="shared" si="8"/>
        <v>33751</v>
      </c>
      <c r="L69" s="6">
        <f t="shared" si="9"/>
        <v>3375.1</v>
      </c>
    </row>
    <row r="70" spans="1:12" x14ac:dyDescent="0.3">
      <c r="A70" t="str">
        <f>Q3_worksheet!A286</f>
        <v>008</v>
      </c>
      <c r="B70">
        <f>Q3_worksheet!B286</f>
        <v>180</v>
      </c>
      <c r="C70" t="str">
        <f>Q3_worksheet!C286</f>
        <v>Elisa Warren</v>
      </c>
      <c r="D70" s="6">
        <f>Q3_worksheet!D286</f>
        <v>408</v>
      </c>
      <c r="E70" s="6">
        <f>Q3_worksheet!E286</f>
        <v>113698</v>
      </c>
      <c r="F70" s="6">
        <f t="shared" si="5"/>
        <v>278.67156862745099</v>
      </c>
      <c r="G70" s="6">
        <f>Q3_worksheet!F286</f>
        <v>14</v>
      </c>
      <c r="H70" s="6">
        <f>Q3_worksheet!G286</f>
        <v>3466</v>
      </c>
      <c r="I70" s="6">
        <f t="shared" si="6"/>
        <v>247.57142857142858</v>
      </c>
      <c r="J70" s="6">
        <f t="shared" si="7"/>
        <v>-394</v>
      </c>
      <c r="K70" s="6">
        <f t="shared" si="8"/>
        <v>-110232</v>
      </c>
      <c r="L70" s="6">
        <f t="shared" si="9"/>
        <v>-31.100140056022411</v>
      </c>
    </row>
    <row r="71" spans="1:12" hidden="1" x14ac:dyDescent="0.3">
      <c r="A71" t="str">
        <f>Q3_worksheet!A96</f>
        <v>002</v>
      </c>
      <c r="B71">
        <f>Q3_worksheet!B96</f>
        <v>184</v>
      </c>
      <c r="C71" t="str">
        <f>Q3_worksheet!C96</f>
        <v>Tammy Wilkins</v>
      </c>
      <c r="D71" s="6">
        <f>Q3_worksheet!D96</f>
        <v>4</v>
      </c>
      <c r="E71" s="6">
        <f>Q3_worksheet!E96</f>
        <v>12013</v>
      </c>
      <c r="F71" s="6">
        <f t="shared" si="5"/>
        <v>3003.25</v>
      </c>
      <c r="G71" s="6">
        <f>Q3_worksheet!F96</f>
        <v>0</v>
      </c>
      <c r="H71" s="6">
        <f>Q3_worksheet!G96</f>
        <v>0</v>
      </c>
      <c r="I71" s="6">
        <f t="shared" si="6"/>
        <v>0</v>
      </c>
      <c r="J71" s="6">
        <f t="shared" si="7"/>
        <v>-4</v>
      </c>
      <c r="K71" s="6">
        <f t="shared" si="8"/>
        <v>-12013</v>
      </c>
      <c r="L71" s="6">
        <f t="shared" si="9"/>
        <v>-3003.25</v>
      </c>
    </row>
    <row r="72" spans="1:12" x14ac:dyDescent="0.3">
      <c r="A72" t="str">
        <f>Q3_worksheet!A91</f>
        <v>002</v>
      </c>
      <c r="B72">
        <f>Q3_worksheet!B91</f>
        <v>45</v>
      </c>
      <c r="C72" t="str">
        <f>Q3_worksheet!C91</f>
        <v>Ernesto Todd</v>
      </c>
      <c r="D72" s="6">
        <f>Q3_worksheet!D91</f>
        <v>1040</v>
      </c>
      <c r="E72" s="6">
        <f>Q3_worksheet!E91</f>
        <v>10986664</v>
      </c>
      <c r="F72" s="6">
        <f t="shared" si="5"/>
        <v>10564.1</v>
      </c>
      <c r="G72" s="6">
        <f>Q3_worksheet!F91</f>
        <v>1000</v>
      </c>
      <c r="H72" s="6">
        <f>Q3_worksheet!G91</f>
        <v>10564100</v>
      </c>
      <c r="I72" s="6">
        <f t="shared" si="6"/>
        <v>10564.1</v>
      </c>
      <c r="J72" s="6">
        <f t="shared" si="7"/>
        <v>-40</v>
      </c>
      <c r="K72" s="6">
        <f t="shared" si="8"/>
        <v>-422564</v>
      </c>
      <c r="L72" s="6">
        <f t="shared" si="9"/>
        <v>0</v>
      </c>
    </row>
    <row r="73" spans="1:12" hidden="1" x14ac:dyDescent="0.3">
      <c r="A73" t="str">
        <f>Q3_worksheet!A98</f>
        <v>002</v>
      </c>
      <c r="B73">
        <f>Q3_worksheet!B98</f>
        <v>194</v>
      </c>
      <c r="C73" t="str">
        <f>Q3_worksheet!C98</f>
        <v>Hector Wright</v>
      </c>
      <c r="D73" s="6">
        <f>Q3_worksheet!D98</f>
        <v>4</v>
      </c>
      <c r="E73" s="6">
        <f>Q3_worksheet!E98</f>
        <v>90</v>
      </c>
      <c r="F73" s="6">
        <f t="shared" si="5"/>
        <v>22.5</v>
      </c>
      <c r="G73" s="6">
        <f>Q3_worksheet!F98</f>
        <v>0</v>
      </c>
      <c r="H73" s="6">
        <f>Q3_worksheet!G98</f>
        <v>0</v>
      </c>
      <c r="I73" s="6">
        <f t="shared" si="6"/>
        <v>0</v>
      </c>
      <c r="J73" s="6">
        <f t="shared" si="7"/>
        <v>-4</v>
      </c>
      <c r="K73" s="6">
        <f t="shared" si="8"/>
        <v>-90</v>
      </c>
      <c r="L73" s="6">
        <f t="shared" si="9"/>
        <v>-22.5</v>
      </c>
    </row>
    <row r="74" spans="1:12" x14ac:dyDescent="0.3">
      <c r="A74" t="str">
        <f>Q3_worksheet!A60</f>
        <v>001</v>
      </c>
      <c r="B74">
        <f>Q3_worksheet!B60</f>
        <v>375</v>
      </c>
      <c r="C74" t="str">
        <f>Q3_worksheet!C60</f>
        <v>Fannie Parks</v>
      </c>
      <c r="D74" s="6">
        <f>Q3_worksheet!D60</f>
        <v>1</v>
      </c>
      <c r="E74" s="6">
        <f>Q3_worksheet!E60</f>
        <v>21</v>
      </c>
      <c r="F74" s="6">
        <f t="shared" si="5"/>
        <v>21</v>
      </c>
      <c r="G74" s="6">
        <f>Q3_worksheet!F60</f>
        <v>225</v>
      </c>
      <c r="H74" s="6">
        <f>Q3_worksheet!G60</f>
        <v>536</v>
      </c>
      <c r="I74" s="6">
        <f t="shared" si="6"/>
        <v>2.382222222222222</v>
      </c>
      <c r="J74" s="6">
        <f t="shared" si="7"/>
        <v>224</v>
      </c>
      <c r="K74" s="6">
        <f t="shared" si="8"/>
        <v>515</v>
      </c>
      <c r="L74" s="6">
        <f t="shared" si="9"/>
        <v>-18.617777777777778</v>
      </c>
    </row>
    <row r="75" spans="1:12" x14ac:dyDescent="0.3">
      <c r="A75" t="str">
        <f>Q3_worksheet!A152</f>
        <v>004</v>
      </c>
      <c r="B75">
        <f>Q3_worksheet!B152</f>
        <v>375</v>
      </c>
      <c r="C75" t="str">
        <f>Q3_worksheet!C152</f>
        <v>Fannie Parks</v>
      </c>
      <c r="D75" s="6">
        <f>Q3_worksheet!D152</f>
        <v>743</v>
      </c>
      <c r="E75" s="6">
        <f>Q3_worksheet!E152</f>
        <v>9901</v>
      </c>
      <c r="F75" s="6">
        <f t="shared" si="5"/>
        <v>13.325706594885599</v>
      </c>
      <c r="G75" s="6">
        <f>Q3_worksheet!F152</f>
        <v>1350</v>
      </c>
      <c r="H75" s="6">
        <f>Q3_worksheet!G152</f>
        <v>3123</v>
      </c>
      <c r="I75" s="6">
        <f t="shared" si="6"/>
        <v>2.3133333333333335</v>
      </c>
      <c r="J75" s="6">
        <f t="shared" si="7"/>
        <v>607</v>
      </c>
      <c r="K75" s="6">
        <f t="shared" si="8"/>
        <v>-6778</v>
      </c>
      <c r="L75" s="6">
        <f t="shared" si="9"/>
        <v>-11.012373261552266</v>
      </c>
    </row>
    <row r="76" spans="1:12" x14ac:dyDescent="0.3">
      <c r="A76" t="str">
        <f>Q3_worksheet!A255</f>
        <v>006</v>
      </c>
      <c r="B76">
        <f>Q3_worksheet!B255</f>
        <v>375</v>
      </c>
      <c r="C76" t="str">
        <f>Q3_worksheet!C255</f>
        <v>Fannie Parks</v>
      </c>
      <c r="D76" s="6">
        <f>Q3_worksheet!D255</f>
        <v>36</v>
      </c>
      <c r="E76" s="6">
        <f>Q3_worksheet!E255</f>
        <v>474</v>
      </c>
      <c r="F76" s="6">
        <f t="shared" si="5"/>
        <v>13.166666666666666</v>
      </c>
      <c r="G76" s="6">
        <f>Q3_worksheet!F255</f>
        <v>10</v>
      </c>
      <c r="H76" s="6">
        <f>Q3_worksheet!G255</f>
        <v>239</v>
      </c>
      <c r="I76" s="6">
        <f t="shared" si="6"/>
        <v>23.9</v>
      </c>
      <c r="J76" s="6">
        <f t="shared" si="7"/>
        <v>-26</v>
      </c>
      <c r="K76" s="6">
        <f t="shared" si="8"/>
        <v>-235</v>
      </c>
      <c r="L76" s="6">
        <f t="shared" si="9"/>
        <v>10.733333333333333</v>
      </c>
    </row>
    <row r="77" spans="1:12" hidden="1" x14ac:dyDescent="0.3">
      <c r="A77" t="str">
        <f>Q3_worksheet!A102</f>
        <v>002</v>
      </c>
      <c r="B77">
        <f>Q3_worksheet!B102</f>
        <v>239</v>
      </c>
      <c r="C77" t="str">
        <f>Q3_worksheet!C102</f>
        <v>Clarence Padilla</v>
      </c>
      <c r="D77" s="6">
        <f>Q3_worksheet!D102</f>
        <v>225</v>
      </c>
      <c r="E77" s="6">
        <f>Q3_worksheet!E102</f>
        <v>39327</v>
      </c>
      <c r="F77" s="6">
        <f t="shared" si="5"/>
        <v>174.78666666666666</v>
      </c>
      <c r="G77" s="6">
        <f>Q3_worksheet!F102</f>
        <v>0</v>
      </c>
      <c r="H77" s="6">
        <f>Q3_worksheet!G102</f>
        <v>0</v>
      </c>
      <c r="I77" s="6">
        <f t="shared" si="6"/>
        <v>0</v>
      </c>
      <c r="J77" s="6">
        <f t="shared" si="7"/>
        <v>-225</v>
      </c>
      <c r="K77" s="6">
        <f t="shared" si="8"/>
        <v>-39327</v>
      </c>
      <c r="L77" s="6">
        <f t="shared" si="9"/>
        <v>-174.78666666666666</v>
      </c>
    </row>
    <row r="78" spans="1:12" x14ac:dyDescent="0.3">
      <c r="A78" t="str">
        <f>Q3_worksheet!A74</f>
        <v>001</v>
      </c>
      <c r="B78">
        <f>Q3_worksheet!B74</f>
        <v>415</v>
      </c>
      <c r="C78" t="str">
        <f>Q3_worksheet!C74</f>
        <v>Floyd Hunter</v>
      </c>
      <c r="D78" s="6">
        <f>Q3_worksheet!D74</f>
        <v>8</v>
      </c>
      <c r="E78" s="6">
        <f>Q3_worksheet!E74</f>
        <v>23077</v>
      </c>
      <c r="F78" s="6">
        <f t="shared" si="5"/>
        <v>2884.625</v>
      </c>
      <c r="G78" s="6">
        <f>Q3_worksheet!F74</f>
        <v>18</v>
      </c>
      <c r="H78" s="6">
        <f>Q3_worksheet!G74</f>
        <v>51923</v>
      </c>
      <c r="I78" s="6">
        <f t="shared" si="6"/>
        <v>2884.6111111111113</v>
      </c>
      <c r="J78" s="6">
        <f t="shared" si="7"/>
        <v>10</v>
      </c>
      <c r="K78" s="6">
        <f t="shared" si="8"/>
        <v>28846</v>
      </c>
      <c r="L78" s="6">
        <f t="shared" si="9"/>
        <v>-1.3888888888686779E-2</v>
      </c>
    </row>
    <row r="79" spans="1:12" hidden="1" x14ac:dyDescent="0.3">
      <c r="A79" t="str">
        <f>Q3_worksheet!A104</f>
        <v>002</v>
      </c>
      <c r="B79">
        <f>Q3_worksheet!B104</f>
        <v>255</v>
      </c>
      <c r="C79" t="str">
        <f>Q3_worksheet!C104</f>
        <v>Lois Moran</v>
      </c>
      <c r="D79" s="6">
        <f>Q3_worksheet!D104</f>
        <v>2</v>
      </c>
      <c r="E79" s="6">
        <f>Q3_worksheet!E104</f>
        <v>36</v>
      </c>
      <c r="F79" s="6">
        <f t="shared" si="5"/>
        <v>18</v>
      </c>
      <c r="G79" s="6">
        <f>Q3_worksheet!F104</f>
        <v>0</v>
      </c>
      <c r="H79" s="6">
        <f>Q3_worksheet!G104</f>
        <v>0</v>
      </c>
      <c r="I79" s="6">
        <f t="shared" si="6"/>
        <v>0</v>
      </c>
      <c r="J79" s="6">
        <f t="shared" si="7"/>
        <v>-2</v>
      </c>
      <c r="K79" s="6">
        <f t="shared" si="8"/>
        <v>-36</v>
      </c>
      <c r="L79" s="6">
        <f t="shared" si="9"/>
        <v>-18</v>
      </c>
    </row>
    <row r="80" spans="1:12" hidden="1" x14ac:dyDescent="0.3">
      <c r="A80" t="str">
        <f>Q3_worksheet!A105</f>
        <v>002</v>
      </c>
      <c r="B80">
        <f>Q3_worksheet!B105</f>
        <v>259</v>
      </c>
      <c r="C80" t="str">
        <f>Q3_worksheet!C105</f>
        <v>Beulah Gibbs</v>
      </c>
      <c r="D80" s="6">
        <f>Q3_worksheet!D105</f>
        <v>0</v>
      </c>
      <c r="E80" s="6">
        <f>Q3_worksheet!E105</f>
        <v>0</v>
      </c>
      <c r="F80" s="6">
        <f t="shared" si="5"/>
        <v>0</v>
      </c>
      <c r="G80" s="6">
        <f>Q3_worksheet!F105</f>
        <v>4</v>
      </c>
      <c r="H80" s="6">
        <f>Q3_worksheet!G105</f>
        <v>107</v>
      </c>
      <c r="I80" s="6">
        <f t="shared" si="6"/>
        <v>26.75</v>
      </c>
      <c r="J80" s="6">
        <f t="shared" si="7"/>
        <v>4</v>
      </c>
      <c r="K80" s="6">
        <f t="shared" si="8"/>
        <v>107</v>
      </c>
      <c r="L80" s="6">
        <f t="shared" si="9"/>
        <v>26.75</v>
      </c>
    </row>
    <row r="81" spans="1:12" x14ac:dyDescent="0.3">
      <c r="A81" t="str">
        <f>Q3_worksheet!A328</f>
        <v>008</v>
      </c>
      <c r="B81">
        <f>Q3_worksheet!B328</f>
        <v>415</v>
      </c>
      <c r="C81" t="str">
        <f>Q3_worksheet!C328</f>
        <v>Floyd Hunter</v>
      </c>
      <c r="D81" s="6">
        <f>Q3_worksheet!D328</f>
        <v>32</v>
      </c>
      <c r="E81" s="6">
        <f>Q3_worksheet!E328</f>
        <v>92308</v>
      </c>
      <c r="F81" s="6">
        <f t="shared" si="5"/>
        <v>2884.625</v>
      </c>
      <c r="G81" s="6">
        <f>Q3_worksheet!F328</f>
        <v>41</v>
      </c>
      <c r="H81" s="6">
        <f>Q3_worksheet!G328</f>
        <v>118271</v>
      </c>
      <c r="I81" s="6">
        <f t="shared" si="6"/>
        <v>2884.6585365853657</v>
      </c>
      <c r="J81" s="6">
        <f t="shared" si="7"/>
        <v>9</v>
      </c>
      <c r="K81" s="6">
        <f t="shared" si="8"/>
        <v>25963</v>
      </c>
      <c r="L81" s="6">
        <f t="shared" si="9"/>
        <v>3.353658536570947E-2</v>
      </c>
    </row>
    <row r="82" spans="1:12" hidden="1" x14ac:dyDescent="0.3">
      <c r="A82" t="str">
        <f>Q3_worksheet!A107</f>
        <v>002</v>
      </c>
      <c r="B82">
        <f>Q3_worksheet!B107</f>
        <v>281</v>
      </c>
      <c r="C82" t="str">
        <f>Q3_worksheet!C107</f>
        <v>Marcia Neal</v>
      </c>
      <c r="D82" s="6">
        <f>Q3_worksheet!D107</f>
        <v>7</v>
      </c>
      <c r="E82" s="6">
        <f>Q3_worksheet!E107</f>
        <v>182</v>
      </c>
      <c r="F82" s="6">
        <f t="shared" si="5"/>
        <v>26</v>
      </c>
      <c r="G82" s="6">
        <f>Q3_worksheet!F107</f>
        <v>0</v>
      </c>
      <c r="H82" s="6">
        <f>Q3_worksheet!G107</f>
        <v>0</v>
      </c>
      <c r="I82" s="6">
        <f t="shared" si="6"/>
        <v>0</v>
      </c>
      <c r="J82" s="6">
        <f t="shared" si="7"/>
        <v>-7</v>
      </c>
      <c r="K82" s="6">
        <f t="shared" si="8"/>
        <v>-182</v>
      </c>
      <c r="L82" s="6">
        <f t="shared" si="9"/>
        <v>-26</v>
      </c>
    </row>
    <row r="83" spans="1:12" hidden="1" x14ac:dyDescent="0.3">
      <c r="A83" t="str">
        <f>Q3_worksheet!A108</f>
        <v>002</v>
      </c>
      <c r="B83">
        <f>Q3_worksheet!B108</f>
        <v>314</v>
      </c>
      <c r="C83" t="str">
        <f>Q3_worksheet!C108</f>
        <v>Marianne Baldwin</v>
      </c>
      <c r="D83" s="6">
        <f>Q3_worksheet!D108</f>
        <v>0</v>
      </c>
      <c r="E83" s="6">
        <f>Q3_worksheet!E108</f>
        <v>0</v>
      </c>
      <c r="F83" s="6">
        <f t="shared" si="5"/>
        <v>0</v>
      </c>
      <c r="G83" s="6">
        <f>Q3_worksheet!F108</f>
        <v>14</v>
      </c>
      <c r="H83" s="6">
        <f>Q3_worksheet!G108</f>
        <v>28287</v>
      </c>
      <c r="I83" s="6">
        <f t="shared" si="6"/>
        <v>2020.5</v>
      </c>
      <c r="J83" s="6">
        <f t="shared" si="7"/>
        <v>14</v>
      </c>
      <c r="K83" s="6">
        <f t="shared" si="8"/>
        <v>28287</v>
      </c>
      <c r="L83" s="6">
        <f t="shared" si="9"/>
        <v>2020.5</v>
      </c>
    </row>
    <row r="84" spans="1:12" x14ac:dyDescent="0.3">
      <c r="A84" t="str">
        <f>Q3_worksheet!A83</f>
        <v>002</v>
      </c>
      <c r="B84">
        <f>Q3_worksheet!B83</f>
        <v>19</v>
      </c>
      <c r="C84" t="str">
        <f>Q3_worksheet!C83</f>
        <v>Frank Diaz</v>
      </c>
      <c r="D84" s="6">
        <f>Q3_worksheet!D83</f>
        <v>20</v>
      </c>
      <c r="E84" s="6">
        <f>Q3_worksheet!E83</f>
        <v>540</v>
      </c>
      <c r="F84" s="6">
        <f t="shared" si="5"/>
        <v>27</v>
      </c>
      <c r="G84" s="6">
        <f>Q3_worksheet!F83</f>
        <v>6</v>
      </c>
      <c r="H84" s="6">
        <f>Q3_worksheet!G83</f>
        <v>162</v>
      </c>
      <c r="I84" s="6">
        <f t="shared" si="6"/>
        <v>27</v>
      </c>
      <c r="J84" s="6">
        <f t="shared" si="7"/>
        <v>-14</v>
      </c>
      <c r="K84" s="6">
        <f t="shared" si="8"/>
        <v>-378</v>
      </c>
      <c r="L84" s="6">
        <f t="shared" si="9"/>
        <v>0</v>
      </c>
    </row>
    <row r="85" spans="1:12" hidden="1" x14ac:dyDescent="0.3">
      <c r="A85" t="str">
        <f>Q3_worksheet!A110</f>
        <v>002</v>
      </c>
      <c r="B85">
        <f>Q3_worksheet!B110</f>
        <v>357</v>
      </c>
      <c r="C85" t="str">
        <f>Q3_worksheet!C110</f>
        <v>Stanley Peterson</v>
      </c>
      <c r="D85" s="6">
        <f>Q3_worksheet!D110</f>
        <v>36</v>
      </c>
      <c r="E85" s="6">
        <f>Q3_worksheet!E110</f>
        <v>360</v>
      </c>
      <c r="F85" s="6">
        <f t="shared" si="5"/>
        <v>10</v>
      </c>
      <c r="G85" s="6">
        <f>Q3_worksheet!F110</f>
        <v>0</v>
      </c>
      <c r="H85" s="6">
        <f>Q3_worksheet!G110</f>
        <v>0</v>
      </c>
      <c r="I85" s="6">
        <f t="shared" si="6"/>
        <v>0</v>
      </c>
      <c r="J85" s="6">
        <f t="shared" si="7"/>
        <v>-36</v>
      </c>
      <c r="K85" s="6">
        <f t="shared" si="8"/>
        <v>-360</v>
      </c>
      <c r="L85" s="6">
        <f t="shared" si="9"/>
        <v>-10</v>
      </c>
    </row>
    <row r="86" spans="1:12" hidden="1" x14ac:dyDescent="0.3">
      <c r="A86" t="str">
        <f>Q3_worksheet!A111</f>
        <v>002</v>
      </c>
      <c r="B86">
        <f>Q3_worksheet!B111</f>
        <v>369</v>
      </c>
      <c r="C86" t="str">
        <f>Q3_worksheet!C111</f>
        <v>Clark Morgan</v>
      </c>
      <c r="D86" s="6">
        <f>Q3_worksheet!D111</f>
        <v>746</v>
      </c>
      <c r="E86" s="6">
        <f>Q3_worksheet!E111</f>
        <v>15666</v>
      </c>
      <c r="F86" s="6">
        <f t="shared" si="5"/>
        <v>21</v>
      </c>
      <c r="G86" s="6">
        <f>Q3_worksheet!F111</f>
        <v>0</v>
      </c>
      <c r="H86" s="6">
        <f>Q3_worksheet!G111</f>
        <v>0</v>
      </c>
      <c r="I86" s="6">
        <f t="shared" si="6"/>
        <v>0</v>
      </c>
      <c r="J86" s="6">
        <f t="shared" si="7"/>
        <v>-746</v>
      </c>
      <c r="K86" s="6">
        <f t="shared" si="8"/>
        <v>-15666</v>
      </c>
      <c r="L86" s="6">
        <f t="shared" si="9"/>
        <v>-21</v>
      </c>
    </row>
    <row r="87" spans="1:12" x14ac:dyDescent="0.3">
      <c r="A87" t="str">
        <f>Q3_worksheet!A234</f>
        <v>006</v>
      </c>
      <c r="B87">
        <f>Q3_worksheet!B234</f>
        <v>19</v>
      </c>
      <c r="C87" t="str">
        <f>Q3_worksheet!C234</f>
        <v>Frank Diaz</v>
      </c>
      <c r="D87" s="6">
        <f>Q3_worksheet!D234</f>
        <v>49</v>
      </c>
      <c r="E87" s="6">
        <f>Q3_worksheet!E234</f>
        <v>1323</v>
      </c>
      <c r="F87" s="6">
        <f t="shared" si="5"/>
        <v>27</v>
      </c>
      <c r="G87" s="6">
        <f>Q3_worksheet!F234</f>
        <v>69</v>
      </c>
      <c r="H87" s="6">
        <f>Q3_worksheet!G234</f>
        <v>181303</v>
      </c>
      <c r="I87" s="6">
        <f t="shared" si="6"/>
        <v>2627.5797101449275</v>
      </c>
      <c r="J87" s="6">
        <f t="shared" si="7"/>
        <v>20</v>
      </c>
      <c r="K87" s="6">
        <f t="shared" si="8"/>
        <v>179980</v>
      </c>
      <c r="L87" s="6">
        <f t="shared" si="9"/>
        <v>2600.5797101449275</v>
      </c>
    </row>
    <row r="88" spans="1:12" x14ac:dyDescent="0.3">
      <c r="A88" t="str">
        <f>Q3_worksheet!A273</f>
        <v>008</v>
      </c>
      <c r="B88">
        <f>Q3_worksheet!B273</f>
        <v>19</v>
      </c>
      <c r="C88" t="str">
        <f>Q3_worksheet!C273</f>
        <v>Frank Diaz</v>
      </c>
      <c r="D88" s="6">
        <f>Q3_worksheet!D273</f>
        <v>3</v>
      </c>
      <c r="E88" s="6">
        <f>Q3_worksheet!E273</f>
        <v>81</v>
      </c>
      <c r="F88" s="6">
        <f t="shared" si="5"/>
        <v>27</v>
      </c>
      <c r="G88" s="6">
        <f>Q3_worksheet!F273</f>
        <v>46</v>
      </c>
      <c r="H88" s="6">
        <f>Q3_worksheet!G273</f>
        <v>124272</v>
      </c>
      <c r="I88" s="6">
        <f t="shared" si="6"/>
        <v>2701.5652173913045</v>
      </c>
      <c r="J88" s="6">
        <f t="shared" si="7"/>
        <v>43</v>
      </c>
      <c r="K88" s="6">
        <f t="shared" si="8"/>
        <v>124191</v>
      </c>
      <c r="L88" s="6">
        <f t="shared" si="9"/>
        <v>2674.5652173913045</v>
      </c>
    </row>
    <row r="89" spans="1:12" hidden="1" x14ac:dyDescent="0.3">
      <c r="A89" t="str">
        <f>Q3_worksheet!A114</f>
        <v>002</v>
      </c>
      <c r="B89">
        <f>Q3_worksheet!B114</f>
        <v>391</v>
      </c>
      <c r="C89" t="str">
        <f>Q3_worksheet!C114</f>
        <v>Barry Mckenzie</v>
      </c>
      <c r="D89" s="6">
        <f>Q3_worksheet!D114</f>
        <v>0</v>
      </c>
      <c r="E89" s="6">
        <f>Q3_worksheet!E114</f>
        <v>0</v>
      </c>
      <c r="F89" s="6">
        <f t="shared" si="5"/>
        <v>0</v>
      </c>
      <c r="G89" s="6">
        <f>Q3_worksheet!F114</f>
        <v>14</v>
      </c>
      <c r="H89" s="6">
        <f>Q3_worksheet!G114</f>
        <v>3605</v>
      </c>
      <c r="I89" s="6">
        <f t="shared" si="6"/>
        <v>257.5</v>
      </c>
      <c r="J89" s="6">
        <f t="shared" si="7"/>
        <v>14</v>
      </c>
      <c r="K89" s="6">
        <f t="shared" si="8"/>
        <v>3605</v>
      </c>
      <c r="L89" s="6">
        <f t="shared" si="9"/>
        <v>257.5</v>
      </c>
    </row>
    <row r="90" spans="1:12" x14ac:dyDescent="0.3">
      <c r="A90" t="str">
        <f>Q3_worksheet!A112</f>
        <v>002</v>
      </c>
      <c r="B90">
        <f>Q3_worksheet!B112</f>
        <v>381</v>
      </c>
      <c r="C90" t="str">
        <f>Q3_worksheet!C112</f>
        <v>Frankie Mcdaniel</v>
      </c>
      <c r="D90" s="6">
        <f>Q3_worksheet!D112</f>
        <v>954</v>
      </c>
      <c r="E90" s="6">
        <f>Q3_worksheet!E112</f>
        <v>2062718</v>
      </c>
      <c r="F90" s="6">
        <f t="shared" si="5"/>
        <v>2162.1781970649895</v>
      </c>
      <c r="G90" s="6">
        <f>Q3_worksheet!F112</f>
        <v>915</v>
      </c>
      <c r="H90" s="6">
        <f>Q3_worksheet!G112</f>
        <v>234737</v>
      </c>
      <c r="I90" s="6">
        <f t="shared" si="6"/>
        <v>256.54316939890708</v>
      </c>
      <c r="J90" s="6">
        <f t="shared" si="7"/>
        <v>-39</v>
      </c>
      <c r="K90" s="6">
        <f t="shared" si="8"/>
        <v>-1827981</v>
      </c>
      <c r="L90" s="6">
        <f t="shared" si="9"/>
        <v>-1905.6350276660824</v>
      </c>
    </row>
    <row r="91" spans="1:12" hidden="1" x14ac:dyDescent="0.3">
      <c r="A91" t="str">
        <f>Q3_worksheet!A116</f>
        <v>002</v>
      </c>
      <c r="B91">
        <f>Q3_worksheet!B116</f>
        <v>398</v>
      </c>
      <c r="C91" t="str">
        <f>Q3_worksheet!C116</f>
        <v>Mona Howard</v>
      </c>
      <c r="D91" s="6">
        <f>Q3_worksheet!D116</f>
        <v>0</v>
      </c>
      <c r="E91" s="6">
        <f>Q3_worksheet!E116</f>
        <v>0</v>
      </c>
      <c r="F91" s="6">
        <f t="shared" si="5"/>
        <v>0</v>
      </c>
      <c r="G91" s="6">
        <f>Q3_worksheet!F116</f>
        <v>2</v>
      </c>
      <c r="H91" s="6">
        <f>Q3_worksheet!G116</f>
        <v>30</v>
      </c>
      <c r="I91" s="6">
        <f t="shared" si="6"/>
        <v>15</v>
      </c>
      <c r="J91" s="6">
        <f t="shared" si="7"/>
        <v>2</v>
      </c>
      <c r="K91" s="6">
        <f t="shared" si="8"/>
        <v>30</v>
      </c>
      <c r="L91" s="6">
        <f t="shared" si="9"/>
        <v>15</v>
      </c>
    </row>
    <row r="92" spans="1:12" x14ac:dyDescent="0.3">
      <c r="A92" t="str">
        <f>Q3_worksheet!A144</f>
        <v>004</v>
      </c>
      <c r="B92">
        <f>Q3_worksheet!B144</f>
        <v>133</v>
      </c>
      <c r="C92" t="str">
        <f>Q3_worksheet!C144</f>
        <v>Geneva Moody</v>
      </c>
      <c r="D92" s="6">
        <f>Q3_worksheet!D144</f>
        <v>152</v>
      </c>
      <c r="E92" s="6">
        <f>Q3_worksheet!E144</f>
        <v>142146</v>
      </c>
      <c r="F92" s="6">
        <f t="shared" si="5"/>
        <v>935.17105263157896</v>
      </c>
      <c r="G92" s="6">
        <f>Q3_worksheet!F144</f>
        <v>146</v>
      </c>
      <c r="H92" s="6">
        <f>Q3_worksheet!G144</f>
        <v>434351</v>
      </c>
      <c r="I92" s="6">
        <f t="shared" si="6"/>
        <v>2975.0068493150684</v>
      </c>
      <c r="J92" s="6">
        <f t="shared" si="7"/>
        <v>-6</v>
      </c>
      <c r="K92" s="6">
        <f t="shared" si="8"/>
        <v>292205</v>
      </c>
      <c r="L92" s="6">
        <f t="shared" si="9"/>
        <v>2039.8357966834894</v>
      </c>
    </row>
    <row r="93" spans="1:12" x14ac:dyDescent="0.3">
      <c r="A93" t="str">
        <f>Q3_worksheet!A170</f>
        <v>005</v>
      </c>
      <c r="B93">
        <f>Q3_worksheet!B170</f>
        <v>133</v>
      </c>
      <c r="C93" t="str">
        <f>Q3_worksheet!C170</f>
        <v>Geneva Moody</v>
      </c>
      <c r="D93" s="6">
        <f>Q3_worksheet!D170</f>
        <v>127</v>
      </c>
      <c r="E93" s="6">
        <f>Q3_worksheet!E170</f>
        <v>34570</v>
      </c>
      <c r="F93" s="6">
        <f t="shared" si="5"/>
        <v>272.20472440944883</v>
      </c>
      <c r="G93" s="6">
        <f>Q3_worksheet!F170</f>
        <v>23</v>
      </c>
      <c r="H93" s="6">
        <f>Q3_worksheet!G170</f>
        <v>333</v>
      </c>
      <c r="I93" s="6">
        <f t="shared" si="6"/>
        <v>14.478260869565217</v>
      </c>
      <c r="J93" s="6">
        <f t="shared" si="7"/>
        <v>-104</v>
      </c>
      <c r="K93" s="6">
        <f t="shared" si="8"/>
        <v>-34237</v>
      </c>
      <c r="L93" s="6">
        <f t="shared" si="9"/>
        <v>-257.72646353988364</v>
      </c>
    </row>
    <row r="94" spans="1:12" hidden="1" x14ac:dyDescent="0.3">
      <c r="A94" t="str">
        <f>Q3_worksheet!A119</f>
        <v>002</v>
      </c>
      <c r="B94">
        <f>Q3_worksheet!B119</f>
        <v>401</v>
      </c>
      <c r="C94" t="str">
        <f>Q3_worksheet!C119</f>
        <v>Maryann Cohen</v>
      </c>
      <c r="D94" s="6">
        <f>Q3_worksheet!D119</f>
        <v>11</v>
      </c>
      <c r="E94" s="6">
        <f>Q3_worksheet!E119</f>
        <v>286</v>
      </c>
      <c r="F94" s="6">
        <f t="shared" si="5"/>
        <v>26</v>
      </c>
      <c r="G94" s="6">
        <f>Q3_worksheet!F119</f>
        <v>0</v>
      </c>
      <c r="H94" s="6">
        <f>Q3_worksheet!G119</f>
        <v>0</v>
      </c>
      <c r="I94" s="6">
        <f t="shared" si="6"/>
        <v>0</v>
      </c>
      <c r="J94" s="6">
        <f t="shared" si="7"/>
        <v>-11</v>
      </c>
      <c r="K94" s="6">
        <f t="shared" si="8"/>
        <v>-286</v>
      </c>
      <c r="L94" s="6">
        <f t="shared" si="9"/>
        <v>-26</v>
      </c>
    </row>
    <row r="95" spans="1:12" x14ac:dyDescent="0.3">
      <c r="A95" t="str">
        <f>Q3_worksheet!A281</f>
        <v>008</v>
      </c>
      <c r="B95">
        <f>Q3_worksheet!B281</f>
        <v>133</v>
      </c>
      <c r="C95" t="str">
        <f>Q3_worksheet!C281</f>
        <v>Geneva Moody</v>
      </c>
      <c r="D95" s="6">
        <f>Q3_worksheet!D281</f>
        <v>8</v>
      </c>
      <c r="E95" s="6">
        <f>Q3_worksheet!E281</f>
        <v>238</v>
      </c>
      <c r="F95" s="6">
        <f t="shared" si="5"/>
        <v>29.75</v>
      </c>
      <c r="G95" s="6">
        <f>Q3_worksheet!F281</f>
        <v>37</v>
      </c>
      <c r="H95" s="6">
        <f>Q3_worksheet!G281</f>
        <v>110075</v>
      </c>
      <c r="I95" s="6">
        <f t="shared" si="6"/>
        <v>2975</v>
      </c>
      <c r="J95" s="6">
        <f t="shared" si="7"/>
        <v>29</v>
      </c>
      <c r="K95" s="6">
        <f t="shared" si="8"/>
        <v>109837</v>
      </c>
      <c r="L95" s="6">
        <f t="shared" si="9"/>
        <v>2945.25</v>
      </c>
    </row>
    <row r="96" spans="1:12" x14ac:dyDescent="0.3">
      <c r="A96" t="str">
        <f>Q3_worksheet!A72</f>
        <v>001</v>
      </c>
      <c r="B96">
        <f>Q3_worksheet!B72</f>
        <v>406</v>
      </c>
      <c r="C96" t="str">
        <f>Q3_worksheet!C72</f>
        <v>Grant Daniel</v>
      </c>
      <c r="D96" s="6">
        <f>Q3_worksheet!D72</f>
        <v>2988</v>
      </c>
      <c r="E96" s="6">
        <f>Q3_worksheet!E72</f>
        <v>558169</v>
      </c>
      <c r="F96" s="6">
        <f t="shared" si="5"/>
        <v>186.80354752342703</v>
      </c>
      <c r="G96" s="6">
        <f>Q3_worksheet!F72</f>
        <v>17031</v>
      </c>
      <c r="H96" s="6">
        <f>Q3_worksheet!G72</f>
        <v>896013</v>
      </c>
      <c r="I96" s="6">
        <f t="shared" si="6"/>
        <v>52.610709881979922</v>
      </c>
      <c r="J96" s="6">
        <f t="shared" si="7"/>
        <v>14043</v>
      </c>
      <c r="K96" s="6">
        <f t="shared" si="8"/>
        <v>337844</v>
      </c>
      <c r="L96" s="6">
        <f t="shared" si="9"/>
        <v>-134.19283764144711</v>
      </c>
    </row>
    <row r="97" spans="1:12" hidden="1" x14ac:dyDescent="0.3">
      <c r="A97" t="str">
        <f>Q3_worksheet!A122</f>
        <v>002</v>
      </c>
      <c r="B97">
        <f>Q3_worksheet!B122</f>
        <v>417</v>
      </c>
      <c r="C97" t="str">
        <f>Q3_worksheet!C122</f>
        <v>William Casey</v>
      </c>
      <c r="D97" s="6">
        <f>Q3_worksheet!D122</f>
        <v>0</v>
      </c>
      <c r="E97" s="6">
        <f>Q3_worksheet!E122</f>
        <v>0</v>
      </c>
      <c r="F97" s="6">
        <f t="shared" si="5"/>
        <v>0</v>
      </c>
      <c r="G97" s="6">
        <f>Q3_worksheet!F122</f>
        <v>9474</v>
      </c>
      <c r="H97" s="6">
        <f>Q3_worksheet!G122</f>
        <v>20856</v>
      </c>
      <c r="I97" s="6">
        <f t="shared" si="6"/>
        <v>2.2013932868904371</v>
      </c>
      <c r="J97" s="6">
        <f t="shared" si="7"/>
        <v>9474</v>
      </c>
      <c r="K97" s="6">
        <f t="shared" si="8"/>
        <v>20856</v>
      </c>
      <c r="L97" s="6">
        <f t="shared" si="9"/>
        <v>2.2013932868904371</v>
      </c>
    </row>
    <row r="98" spans="1:12" hidden="1" x14ac:dyDescent="0.3">
      <c r="A98" t="str">
        <f>Q3_worksheet!A123</f>
        <v>003</v>
      </c>
      <c r="B98" t="str">
        <f>Q3_worksheet!B123</f>
        <v>(blank)</v>
      </c>
      <c r="C98">
        <f>Q3_worksheet!C123</f>
        <v>0</v>
      </c>
      <c r="D98" s="6">
        <f>Q3_worksheet!D123</f>
        <v>0</v>
      </c>
      <c r="E98" s="6">
        <f>Q3_worksheet!E123</f>
        <v>0</v>
      </c>
      <c r="F98" s="6">
        <f t="shared" si="5"/>
        <v>0</v>
      </c>
      <c r="G98" s="6">
        <f>Q3_worksheet!F123</f>
        <v>5340</v>
      </c>
      <c r="H98" s="6">
        <f>Q3_worksheet!G123</f>
        <v>746988</v>
      </c>
      <c r="I98" s="6">
        <f t="shared" si="6"/>
        <v>139.88539325842697</v>
      </c>
      <c r="J98" s="6">
        <f t="shared" si="7"/>
        <v>5340</v>
      </c>
      <c r="K98" s="6">
        <f t="shared" si="8"/>
        <v>746988</v>
      </c>
      <c r="L98" s="6">
        <f t="shared" si="9"/>
        <v>139.88539325842697</v>
      </c>
    </row>
    <row r="99" spans="1:12" x14ac:dyDescent="0.3">
      <c r="A99" t="str">
        <f>Q3_worksheet!A121</f>
        <v>002</v>
      </c>
      <c r="B99">
        <f>Q3_worksheet!B121</f>
        <v>406</v>
      </c>
      <c r="C99" t="str">
        <f>Q3_worksheet!C121</f>
        <v>Grant Daniel</v>
      </c>
      <c r="D99" s="6">
        <f>Q3_worksheet!D121</f>
        <v>1307</v>
      </c>
      <c r="E99" s="6">
        <f>Q3_worksheet!E121</f>
        <v>1005284</v>
      </c>
      <c r="F99" s="6">
        <f t="shared" si="5"/>
        <v>769.15378729915835</v>
      </c>
      <c r="G99" s="6">
        <f>Q3_worksheet!F121</f>
        <v>15920</v>
      </c>
      <c r="H99" s="6">
        <f>Q3_worksheet!G121</f>
        <v>831203</v>
      </c>
      <c r="I99" s="6">
        <f t="shared" si="6"/>
        <v>52.211243718592968</v>
      </c>
      <c r="J99" s="6">
        <f t="shared" si="7"/>
        <v>14613</v>
      </c>
      <c r="K99" s="6">
        <f t="shared" si="8"/>
        <v>-174081</v>
      </c>
      <c r="L99" s="6">
        <f t="shared" si="9"/>
        <v>-716.94254358056537</v>
      </c>
    </row>
    <row r="100" spans="1:12" hidden="1" x14ac:dyDescent="0.3">
      <c r="A100" t="str">
        <f>Q3_worksheet!A125</f>
        <v>003</v>
      </c>
      <c r="B100">
        <f>Q3_worksheet!B125</f>
        <v>15</v>
      </c>
      <c r="C100" t="str">
        <f>Q3_worksheet!C125</f>
        <v>Don Young</v>
      </c>
      <c r="D100" s="6">
        <f>Q3_worksheet!D125</f>
        <v>19</v>
      </c>
      <c r="E100" s="6">
        <f>Q3_worksheet!E125</f>
        <v>52525</v>
      </c>
      <c r="F100" s="6">
        <f t="shared" si="5"/>
        <v>2764.4736842105262</v>
      </c>
      <c r="G100" s="6">
        <f>Q3_worksheet!F125</f>
        <v>0</v>
      </c>
      <c r="H100" s="6">
        <f>Q3_worksheet!G125</f>
        <v>0</v>
      </c>
      <c r="I100" s="6">
        <f t="shared" si="6"/>
        <v>0</v>
      </c>
      <c r="J100" s="6">
        <f t="shared" si="7"/>
        <v>-19</v>
      </c>
      <c r="K100" s="6">
        <f t="shared" si="8"/>
        <v>-52525</v>
      </c>
      <c r="L100" s="6">
        <f t="shared" si="9"/>
        <v>-2764.4736842105262</v>
      </c>
    </row>
    <row r="101" spans="1:12" x14ac:dyDescent="0.3">
      <c r="A101" t="str">
        <f>Q3_worksheet!A138</f>
        <v>003</v>
      </c>
      <c r="B101">
        <f>Q3_worksheet!B138</f>
        <v>406</v>
      </c>
      <c r="C101" t="str">
        <f>Q3_worksheet!C138</f>
        <v>Grant Daniel</v>
      </c>
      <c r="D101" s="6">
        <f>Q3_worksheet!D138</f>
        <v>64</v>
      </c>
      <c r="E101" s="6">
        <f>Q3_worksheet!E138</f>
        <v>270224</v>
      </c>
      <c r="F101" s="6">
        <f t="shared" si="5"/>
        <v>4222.25</v>
      </c>
      <c r="G101" s="6">
        <f>Q3_worksheet!F138</f>
        <v>67</v>
      </c>
      <c r="H101" s="6">
        <f>Q3_worksheet!G138</f>
        <v>33365</v>
      </c>
      <c r="I101" s="6">
        <f t="shared" si="6"/>
        <v>497.9850746268657</v>
      </c>
      <c r="J101" s="6">
        <f t="shared" si="7"/>
        <v>3</v>
      </c>
      <c r="K101" s="6">
        <f t="shared" si="8"/>
        <v>-236859</v>
      </c>
      <c r="L101" s="6">
        <f t="shared" si="9"/>
        <v>-3724.2649253731342</v>
      </c>
    </row>
    <row r="102" spans="1:12" x14ac:dyDescent="0.3">
      <c r="A102" t="str">
        <f>Q3_worksheet!A156</f>
        <v>004</v>
      </c>
      <c r="B102">
        <f>Q3_worksheet!B156</f>
        <v>406</v>
      </c>
      <c r="C102" t="str">
        <f>Q3_worksheet!C156</f>
        <v>Grant Daniel</v>
      </c>
      <c r="D102" s="6">
        <f>Q3_worksheet!D156</f>
        <v>18</v>
      </c>
      <c r="E102" s="6">
        <f>Q3_worksheet!E156</f>
        <v>58772</v>
      </c>
      <c r="F102" s="6">
        <f t="shared" si="5"/>
        <v>3265.1111111111113</v>
      </c>
      <c r="G102" s="6">
        <f>Q3_worksheet!F156</f>
        <v>4430</v>
      </c>
      <c r="H102" s="6">
        <f>Q3_worksheet!G156</f>
        <v>227543</v>
      </c>
      <c r="I102" s="6">
        <f t="shared" si="6"/>
        <v>51.36410835214447</v>
      </c>
      <c r="J102" s="6">
        <f t="shared" si="7"/>
        <v>4412</v>
      </c>
      <c r="K102" s="6">
        <f t="shared" si="8"/>
        <v>168771</v>
      </c>
      <c r="L102" s="6">
        <f t="shared" si="9"/>
        <v>-3213.747002758967</v>
      </c>
    </row>
    <row r="103" spans="1:12" x14ac:dyDescent="0.3">
      <c r="A103" t="str">
        <f>Q3_worksheet!A260</f>
        <v>006</v>
      </c>
      <c r="B103">
        <f>Q3_worksheet!B260</f>
        <v>406</v>
      </c>
      <c r="C103" t="str">
        <f>Q3_worksheet!C260</f>
        <v>Grant Daniel</v>
      </c>
      <c r="D103" s="6">
        <f>Q3_worksheet!D260</f>
        <v>2273</v>
      </c>
      <c r="E103" s="6">
        <f>Q3_worksheet!E260</f>
        <v>1234528</v>
      </c>
      <c r="F103" s="6">
        <f t="shared" si="5"/>
        <v>543.12714474263089</v>
      </c>
      <c r="G103" s="6">
        <f>Q3_worksheet!F260</f>
        <v>54038</v>
      </c>
      <c r="H103" s="6">
        <f>Q3_worksheet!G260</f>
        <v>2735880</v>
      </c>
      <c r="I103" s="6">
        <f t="shared" si="6"/>
        <v>50.628816758577294</v>
      </c>
      <c r="J103" s="6">
        <f t="shared" si="7"/>
        <v>51765</v>
      </c>
      <c r="K103" s="6">
        <f t="shared" si="8"/>
        <v>1501352</v>
      </c>
      <c r="L103" s="6">
        <f t="shared" si="9"/>
        <v>-492.49832798405362</v>
      </c>
    </row>
    <row r="104" spans="1:12" x14ac:dyDescent="0.3">
      <c r="A104" t="str">
        <f>Q3_worksheet!A69</f>
        <v>001</v>
      </c>
      <c r="B104">
        <f>Q3_worksheet!B69</f>
        <v>402</v>
      </c>
      <c r="C104" t="str">
        <f>Q3_worksheet!C69</f>
        <v>Gwendolyn Alvarado</v>
      </c>
      <c r="D104" s="6">
        <f>Q3_worksheet!D69</f>
        <v>31</v>
      </c>
      <c r="E104" s="6">
        <f>Q3_worksheet!E69</f>
        <v>396</v>
      </c>
      <c r="F104" s="6">
        <f t="shared" si="5"/>
        <v>12.774193548387096</v>
      </c>
      <c r="G104" s="6">
        <f>Q3_worksheet!F69</f>
        <v>45</v>
      </c>
      <c r="H104" s="6">
        <f>Q3_worksheet!G69</f>
        <v>90</v>
      </c>
      <c r="I104" s="6">
        <f t="shared" si="6"/>
        <v>2</v>
      </c>
      <c r="J104" s="6">
        <f t="shared" si="7"/>
        <v>14</v>
      </c>
      <c r="K104" s="6">
        <f t="shared" si="8"/>
        <v>-306</v>
      </c>
      <c r="L104" s="6">
        <f t="shared" si="9"/>
        <v>-10.774193548387096</v>
      </c>
    </row>
    <row r="105" spans="1:12" x14ac:dyDescent="0.3">
      <c r="A105" t="str">
        <f>Q3_worksheet!A120</f>
        <v>002</v>
      </c>
      <c r="B105">
        <f>Q3_worksheet!B120</f>
        <v>402</v>
      </c>
      <c r="C105" t="str">
        <f>Q3_worksheet!C120</f>
        <v>Gwendolyn Alvarado</v>
      </c>
      <c r="D105" s="6">
        <f>Q3_worksheet!D120</f>
        <v>4</v>
      </c>
      <c r="E105" s="6">
        <f>Q3_worksheet!E120</f>
        <v>72</v>
      </c>
      <c r="F105" s="6">
        <f t="shared" si="5"/>
        <v>18</v>
      </c>
      <c r="G105" s="6">
        <f>Q3_worksheet!F120</f>
        <v>4</v>
      </c>
      <c r="H105" s="6">
        <f>Q3_worksheet!G120</f>
        <v>80</v>
      </c>
      <c r="I105" s="6">
        <f t="shared" si="6"/>
        <v>20</v>
      </c>
      <c r="J105" s="6">
        <f t="shared" si="7"/>
        <v>0</v>
      </c>
      <c r="K105" s="6">
        <f t="shared" si="8"/>
        <v>8</v>
      </c>
      <c r="L105" s="6">
        <f t="shared" si="9"/>
        <v>2</v>
      </c>
    </row>
    <row r="106" spans="1:12" x14ac:dyDescent="0.3">
      <c r="A106" t="str">
        <f>Q3_worksheet!A319</f>
        <v>008</v>
      </c>
      <c r="B106">
        <f>Q3_worksheet!B319</f>
        <v>402</v>
      </c>
      <c r="C106" t="str">
        <f>Q3_worksheet!C319</f>
        <v>Gwendolyn Alvarado</v>
      </c>
      <c r="D106" s="6">
        <f>Q3_worksheet!D319</f>
        <v>974</v>
      </c>
      <c r="E106" s="6">
        <f>Q3_worksheet!E319</f>
        <v>7164</v>
      </c>
      <c r="F106" s="6">
        <f t="shared" si="5"/>
        <v>7.3552361396303905</v>
      </c>
      <c r="G106" s="6">
        <f>Q3_worksheet!F319</f>
        <v>269</v>
      </c>
      <c r="H106" s="6">
        <f>Q3_worksheet!G319</f>
        <v>610</v>
      </c>
      <c r="I106" s="6">
        <f t="shared" si="6"/>
        <v>2.2676579925650557</v>
      </c>
      <c r="J106" s="6">
        <f t="shared" si="7"/>
        <v>-705</v>
      </c>
      <c r="K106" s="6">
        <f t="shared" si="8"/>
        <v>-6554</v>
      </c>
      <c r="L106" s="6">
        <f t="shared" si="9"/>
        <v>-5.0875781470653347</v>
      </c>
    </row>
    <row r="107" spans="1:12" hidden="1" x14ac:dyDescent="0.3">
      <c r="A107" t="str">
        <f>Q3_worksheet!A132</f>
        <v>003</v>
      </c>
      <c r="B107">
        <f>Q3_worksheet!B132</f>
        <v>184</v>
      </c>
      <c r="C107" t="str">
        <f>Q3_worksheet!C132</f>
        <v>Tammy Wilkins</v>
      </c>
      <c r="D107" s="6">
        <f>Q3_worksheet!D132</f>
        <v>20</v>
      </c>
      <c r="E107" s="6">
        <f>Q3_worksheet!E132</f>
        <v>51119</v>
      </c>
      <c r="F107" s="6">
        <f t="shared" si="5"/>
        <v>2555.9499999999998</v>
      </c>
      <c r="G107" s="6">
        <f>Q3_worksheet!F132</f>
        <v>0</v>
      </c>
      <c r="H107" s="6">
        <f>Q3_worksheet!G132</f>
        <v>0</v>
      </c>
      <c r="I107" s="6">
        <f t="shared" si="6"/>
        <v>0</v>
      </c>
      <c r="J107" s="6">
        <f t="shared" si="7"/>
        <v>-20</v>
      </c>
      <c r="K107" s="6">
        <f t="shared" si="8"/>
        <v>-51119</v>
      </c>
      <c r="L107" s="6">
        <f t="shared" si="9"/>
        <v>-2555.9499999999998</v>
      </c>
    </row>
    <row r="108" spans="1:12" x14ac:dyDescent="0.3">
      <c r="A108" t="str">
        <f>Q3_worksheet!A289</f>
        <v>008</v>
      </c>
      <c r="B108">
        <f>Q3_worksheet!B289</f>
        <v>194</v>
      </c>
      <c r="C108" t="str">
        <f>Q3_worksheet!C289</f>
        <v>Hector Wright</v>
      </c>
      <c r="D108" s="6">
        <f>Q3_worksheet!D289</f>
        <v>19</v>
      </c>
      <c r="E108" s="6">
        <f>Q3_worksheet!E289</f>
        <v>3870</v>
      </c>
      <c r="F108" s="6">
        <f t="shared" si="5"/>
        <v>203.68421052631578</v>
      </c>
      <c r="G108" s="6">
        <f>Q3_worksheet!F289</f>
        <v>2</v>
      </c>
      <c r="H108" s="6">
        <f>Q3_worksheet!G289</f>
        <v>45</v>
      </c>
      <c r="I108" s="6">
        <f t="shared" si="6"/>
        <v>22.5</v>
      </c>
      <c r="J108" s="6">
        <f t="shared" si="7"/>
        <v>-17</v>
      </c>
      <c r="K108" s="6">
        <f t="shared" si="8"/>
        <v>-3825</v>
      </c>
      <c r="L108" s="6">
        <f t="shared" si="9"/>
        <v>-181.18421052631578</v>
      </c>
    </row>
    <row r="109" spans="1:12" x14ac:dyDescent="0.3">
      <c r="A109" t="str">
        <f>Q3_worksheet!A45</f>
        <v>001</v>
      </c>
      <c r="B109">
        <f>Q3_worksheet!B45</f>
        <v>203</v>
      </c>
      <c r="C109" t="str">
        <f>Q3_worksheet!C45</f>
        <v>Helen Paul</v>
      </c>
      <c r="D109" s="6">
        <f>Q3_worksheet!D45</f>
        <v>466</v>
      </c>
      <c r="E109" s="6">
        <f>Q3_worksheet!E45</f>
        <v>3020213</v>
      </c>
      <c r="F109" s="6">
        <f t="shared" si="5"/>
        <v>6481.1437768240339</v>
      </c>
      <c r="G109" s="6">
        <f>Q3_worksheet!F45</f>
        <v>461</v>
      </c>
      <c r="H109" s="6">
        <f>Q3_worksheet!G45</f>
        <v>2970103</v>
      </c>
      <c r="I109" s="6">
        <f t="shared" si="6"/>
        <v>6442.7396963123647</v>
      </c>
      <c r="J109" s="6">
        <f t="shared" si="7"/>
        <v>-5</v>
      </c>
      <c r="K109" s="6">
        <f t="shared" si="8"/>
        <v>-50110</v>
      </c>
      <c r="L109" s="6">
        <f t="shared" si="9"/>
        <v>-38.404080511669235</v>
      </c>
    </row>
    <row r="110" spans="1:12" hidden="1" x14ac:dyDescent="0.3">
      <c r="A110" t="str">
        <f>Q3_worksheet!A135</f>
        <v>003</v>
      </c>
      <c r="B110">
        <f>Q3_worksheet!B135</f>
        <v>386</v>
      </c>
      <c r="C110" t="str">
        <f>Q3_worksheet!C135</f>
        <v>Raquel Singleton</v>
      </c>
      <c r="D110" s="6">
        <f>Q3_worksheet!D135</f>
        <v>0</v>
      </c>
      <c r="E110" s="6">
        <f>Q3_worksheet!E135</f>
        <v>0</v>
      </c>
      <c r="F110" s="6">
        <f t="shared" si="5"/>
        <v>0</v>
      </c>
      <c r="G110" s="6">
        <f>Q3_worksheet!F135</f>
        <v>15</v>
      </c>
      <c r="H110" s="6">
        <f>Q3_worksheet!G135</f>
        <v>21</v>
      </c>
      <c r="I110" s="6">
        <f t="shared" si="6"/>
        <v>1.4</v>
      </c>
      <c r="J110" s="6">
        <f t="shared" si="7"/>
        <v>15</v>
      </c>
      <c r="K110" s="6">
        <f t="shared" si="8"/>
        <v>21</v>
      </c>
      <c r="L110" s="6">
        <f t="shared" si="9"/>
        <v>1.4</v>
      </c>
    </row>
    <row r="111" spans="1:12" hidden="1" x14ac:dyDescent="0.3">
      <c r="A111" t="str">
        <f>Q3_worksheet!A136</f>
        <v>003</v>
      </c>
      <c r="B111">
        <f>Q3_worksheet!B136</f>
        <v>401</v>
      </c>
      <c r="C111" t="str">
        <f>Q3_worksheet!C136</f>
        <v>Maryann Cohen</v>
      </c>
      <c r="D111" s="6">
        <f>Q3_worksheet!D136</f>
        <v>78</v>
      </c>
      <c r="E111" s="6">
        <f>Q3_worksheet!E136</f>
        <v>2028</v>
      </c>
      <c r="F111" s="6">
        <f t="shared" si="5"/>
        <v>26</v>
      </c>
      <c r="G111" s="6">
        <f>Q3_worksheet!F136</f>
        <v>0</v>
      </c>
      <c r="H111" s="6">
        <f>Q3_worksheet!G136</f>
        <v>0</v>
      </c>
      <c r="I111" s="6">
        <f t="shared" si="6"/>
        <v>0</v>
      </c>
      <c r="J111" s="6">
        <f t="shared" si="7"/>
        <v>-78</v>
      </c>
      <c r="K111" s="6">
        <f t="shared" si="8"/>
        <v>-2028</v>
      </c>
      <c r="L111" s="6">
        <f t="shared" si="9"/>
        <v>-26</v>
      </c>
    </row>
    <row r="112" spans="1:12" x14ac:dyDescent="0.3">
      <c r="A112" t="str">
        <f>Q3_worksheet!A243</f>
        <v>006</v>
      </c>
      <c r="B112">
        <f>Q3_worksheet!B243</f>
        <v>203</v>
      </c>
      <c r="C112" t="str">
        <f>Q3_worksheet!C243</f>
        <v>Helen Paul</v>
      </c>
      <c r="D112" s="6">
        <f>Q3_worksheet!D243</f>
        <v>466</v>
      </c>
      <c r="E112" s="6">
        <f>Q3_worksheet!E243</f>
        <v>3020219</v>
      </c>
      <c r="F112" s="6">
        <f t="shared" si="5"/>
        <v>6481.1566523605152</v>
      </c>
      <c r="G112" s="6">
        <f>Q3_worksheet!F243</f>
        <v>453</v>
      </c>
      <c r="H112" s="6">
        <f>Q3_worksheet!G243</f>
        <v>2920571</v>
      </c>
      <c r="I112" s="6">
        <f t="shared" si="6"/>
        <v>6447.1766004415013</v>
      </c>
      <c r="J112" s="6">
        <f t="shared" si="7"/>
        <v>-13</v>
      </c>
      <c r="K112" s="6">
        <f t="shared" si="8"/>
        <v>-99648</v>
      </c>
      <c r="L112" s="6">
        <f t="shared" si="9"/>
        <v>-33.980051919013931</v>
      </c>
    </row>
    <row r="113" spans="1:12" x14ac:dyDescent="0.3">
      <c r="A113" t="str">
        <f>Q3_worksheet!A106</f>
        <v>002</v>
      </c>
      <c r="B113">
        <f>Q3_worksheet!B106</f>
        <v>269</v>
      </c>
      <c r="C113" t="str">
        <f>Q3_worksheet!C106</f>
        <v>Jo Manning</v>
      </c>
      <c r="D113" s="6">
        <f>Q3_worksheet!D106</f>
        <v>45</v>
      </c>
      <c r="E113" s="6">
        <f>Q3_worksheet!E106</f>
        <v>1358</v>
      </c>
      <c r="F113" s="6">
        <f t="shared" si="5"/>
        <v>30.177777777777777</v>
      </c>
      <c r="G113" s="6">
        <f>Q3_worksheet!F106</f>
        <v>10</v>
      </c>
      <c r="H113" s="6">
        <f>Q3_worksheet!G106</f>
        <v>33925</v>
      </c>
      <c r="I113" s="6">
        <f t="shared" si="6"/>
        <v>3392.5</v>
      </c>
      <c r="J113" s="6">
        <f t="shared" si="7"/>
        <v>-35</v>
      </c>
      <c r="K113" s="6">
        <f t="shared" si="8"/>
        <v>32567</v>
      </c>
      <c r="L113" s="6">
        <f t="shared" si="9"/>
        <v>3362.3222222222221</v>
      </c>
    </row>
    <row r="114" spans="1:12" hidden="1" x14ac:dyDescent="0.3">
      <c r="A114" t="str">
        <f>Q3_worksheet!A139</f>
        <v>004</v>
      </c>
      <c r="B114" t="str">
        <f>Q3_worksheet!B139</f>
        <v>(blank)</v>
      </c>
      <c r="C114">
        <f>Q3_worksheet!C139</f>
        <v>0</v>
      </c>
      <c r="D114" s="6">
        <f>Q3_worksheet!D139</f>
        <v>0</v>
      </c>
      <c r="E114" s="6">
        <f>Q3_worksheet!E139</f>
        <v>0</v>
      </c>
      <c r="F114" s="6">
        <f t="shared" si="5"/>
        <v>0</v>
      </c>
      <c r="G114" s="6">
        <f>Q3_worksheet!F139</f>
        <v>0</v>
      </c>
      <c r="H114" s="6">
        <f>Q3_worksheet!G139</f>
        <v>0</v>
      </c>
      <c r="I114" s="6">
        <f t="shared" si="6"/>
        <v>0</v>
      </c>
      <c r="J114" s="6">
        <f t="shared" si="7"/>
        <v>0</v>
      </c>
      <c r="K114" s="6">
        <f t="shared" si="8"/>
        <v>0</v>
      </c>
      <c r="L114" s="6">
        <f t="shared" si="9"/>
        <v>0</v>
      </c>
    </row>
    <row r="115" spans="1:12" hidden="1" x14ac:dyDescent="0.3">
      <c r="A115" t="str">
        <f>Q3_worksheet!A140</f>
        <v>004</v>
      </c>
      <c r="B115">
        <f>Q3_worksheet!B140</f>
        <v>2</v>
      </c>
      <c r="C115" t="str">
        <f>Q3_worksheet!C140</f>
        <v>Ellen Estrada</v>
      </c>
      <c r="D115" s="6">
        <f>Q3_worksheet!D140</f>
        <v>6</v>
      </c>
      <c r="E115" s="6">
        <f>Q3_worksheet!E140</f>
        <v>150</v>
      </c>
      <c r="F115" s="6">
        <f t="shared" si="5"/>
        <v>25</v>
      </c>
      <c r="G115" s="6">
        <f>Q3_worksheet!F140</f>
        <v>0</v>
      </c>
      <c r="H115" s="6">
        <f>Q3_worksheet!G140</f>
        <v>0</v>
      </c>
      <c r="I115" s="6">
        <f t="shared" si="6"/>
        <v>0</v>
      </c>
      <c r="J115" s="6">
        <f t="shared" si="7"/>
        <v>-6</v>
      </c>
      <c r="K115" s="6">
        <f t="shared" si="8"/>
        <v>-150</v>
      </c>
      <c r="L115" s="6">
        <f t="shared" si="9"/>
        <v>-25</v>
      </c>
    </row>
    <row r="116" spans="1:12" x14ac:dyDescent="0.3">
      <c r="A116" t="str">
        <f>Q3_worksheet!A150</f>
        <v>004</v>
      </c>
      <c r="B116">
        <f>Q3_worksheet!B150</f>
        <v>269</v>
      </c>
      <c r="C116" t="str">
        <f>Q3_worksheet!C150</f>
        <v>Jo Manning</v>
      </c>
      <c r="D116" s="6">
        <f>Q3_worksheet!D150</f>
        <v>194</v>
      </c>
      <c r="E116" s="6">
        <f>Q3_worksheet!E150</f>
        <v>6202</v>
      </c>
      <c r="F116" s="6">
        <f t="shared" si="5"/>
        <v>31.969072164948454</v>
      </c>
      <c r="G116" s="6">
        <f>Q3_worksheet!F150</f>
        <v>153</v>
      </c>
      <c r="H116" s="6">
        <f>Q3_worksheet!G150</f>
        <v>523625</v>
      </c>
      <c r="I116" s="6">
        <f t="shared" si="6"/>
        <v>3422.3856209150326</v>
      </c>
      <c r="J116" s="6">
        <f t="shared" si="7"/>
        <v>-41</v>
      </c>
      <c r="K116" s="6">
        <f t="shared" si="8"/>
        <v>517423</v>
      </c>
      <c r="L116" s="6">
        <f t="shared" si="9"/>
        <v>3390.4165487500841</v>
      </c>
    </row>
    <row r="117" spans="1:12" x14ac:dyDescent="0.3">
      <c r="A117" t="str">
        <f>Q3_worksheet!A48</f>
        <v>001</v>
      </c>
      <c r="B117">
        <f>Q3_worksheet!B48</f>
        <v>248</v>
      </c>
      <c r="C117" t="str">
        <f>Q3_worksheet!C48</f>
        <v>Jodi Powers</v>
      </c>
      <c r="D117" s="6">
        <f>Q3_worksheet!D48</f>
        <v>8710</v>
      </c>
      <c r="E117" s="6">
        <f>Q3_worksheet!E48</f>
        <v>243317</v>
      </c>
      <c r="F117" s="6">
        <f t="shared" si="5"/>
        <v>27.9353616532721</v>
      </c>
      <c r="G117" s="6">
        <f>Q3_worksheet!F48</f>
        <v>85874</v>
      </c>
      <c r="H117" s="6">
        <f>Q3_worksheet!G48</f>
        <v>1760418</v>
      </c>
      <c r="I117" s="6">
        <f t="shared" si="6"/>
        <v>20.500011644968207</v>
      </c>
      <c r="J117" s="6">
        <f t="shared" si="7"/>
        <v>77164</v>
      </c>
      <c r="K117" s="6">
        <f t="shared" si="8"/>
        <v>1517101</v>
      </c>
      <c r="L117" s="6">
        <f t="shared" si="9"/>
        <v>-7.4353500083038924</v>
      </c>
    </row>
    <row r="118" spans="1:12" hidden="1" x14ac:dyDescent="0.3">
      <c r="A118" t="str">
        <f>Q3_worksheet!A143</f>
        <v>004</v>
      </c>
      <c r="B118">
        <f>Q3_worksheet!B143</f>
        <v>34</v>
      </c>
      <c r="C118" t="str">
        <f>Q3_worksheet!C143</f>
        <v>Sheryl Hill</v>
      </c>
      <c r="D118" s="6">
        <f>Q3_worksheet!D143</f>
        <v>102</v>
      </c>
      <c r="E118" s="6">
        <f>Q3_worksheet!E143</f>
        <v>418831</v>
      </c>
      <c r="F118" s="6">
        <f t="shared" si="5"/>
        <v>4106.1862745098042</v>
      </c>
      <c r="G118" s="6">
        <f>Q3_worksheet!F143</f>
        <v>0</v>
      </c>
      <c r="H118" s="6">
        <f>Q3_worksheet!G143</f>
        <v>0</v>
      </c>
      <c r="I118" s="6">
        <f t="shared" si="6"/>
        <v>0</v>
      </c>
      <c r="J118" s="6">
        <f t="shared" si="7"/>
        <v>-102</v>
      </c>
      <c r="K118" s="6">
        <f t="shared" si="8"/>
        <v>-418831</v>
      </c>
      <c r="L118" s="6">
        <f t="shared" si="9"/>
        <v>-4106.1862745098042</v>
      </c>
    </row>
    <row r="119" spans="1:12" x14ac:dyDescent="0.3">
      <c r="A119" t="str">
        <f>Q3_worksheet!A36</f>
        <v>001</v>
      </c>
      <c r="B119">
        <f>Q3_worksheet!B36</f>
        <v>30</v>
      </c>
      <c r="C119" t="str">
        <f>Q3_worksheet!C36</f>
        <v>Joe Perry</v>
      </c>
      <c r="D119" s="6">
        <f>Q3_worksheet!D36</f>
        <v>2</v>
      </c>
      <c r="E119" s="6">
        <f>Q3_worksheet!E36</f>
        <v>4873</v>
      </c>
      <c r="F119" s="6">
        <f t="shared" si="5"/>
        <v>2436.5</v>
      </c>
      <c r="G119" s="6">
        <f>Q3_worksheet!F36</f>
        <v>155</v>
      </c>
      <c r="H119" s="6">
        <f>Q3_worksheet!G36</f>
        <v>38905</v>
      </c>
      <c r="I119" s="6">
        <f t="shared" si="6"/>
        <v>251</v>
      </c>
      <c r="J119" s="6">
        <f t="shared" si="7"/>
        <v>153</v>
      </c>
      <c r="K119" s="6">
        <f t="shared" si="8"/>
        <v>34032</v>
      </c>
      <c r="L119" s="6">
        <f t="shared" si="9"/>
        <v>-2185.5</v>
      </c>
    </row>
    <row r="120" spans="1:12" x14ac:dyDescent="0.3">
      <c r="A120" t="str">
        <f>Q3_worksheet!A87</f>
        <v>002</v>
      </c>
      <c r="B120">
        <f>Q3_worksheet!B87</f>
        <v>30</v>
      </c>
      <c r="C120" t="str">
        <f>Q3_worksheet!C87</f>
        <v>Joe Perry</v>
      </c>
      <c r="D120" s="6">
        <f>Q3_worksheet!D87</f>
        <v>163</v>
      </c>
      <c r="E120" s="6">
        <f>Q3_worksheet!E87</f>
        <v>99040</v>
      </c>
      <c r="F120" s="6">
        <f t="shared" si="5"/>
        <v>607.60736196319021</v>
      </c>
      <c r="G120" s="6">
        <f>Q3_worksheet!F87</f>
        <v>525</v>
      </c>
      <c r="H120" s="6">
        <f>Q3_worksheet!G87</f>
        <v>131775</v>
      </c>
      <c r="I120" s="6">
        <f t="shared" si="6"/>
        <v>251</v>
      </c>
      <c r="J120" s="6">
        <f t="shared" si="7"/>
        <v>362</v>
      </c>
      <c r="K120" s="6">
        <f t="shared" si="8"/>
        <v>32735</v>
      </c>
      <c r="L120" s="6">
        <f t="shared" si="9"/>
        <v>-356.60736196319021</v>
      </c>
    </row>
    <row r="121" spans="1:12" x14ac:dyDescent="0.3">
      <c r="A121" t="str">
        <f>Q3_worksheet!A128</f>
        <v>003</v>
      </c>
      <c r="B121">
        <f>Q3_worksheet!B128</f>
        <v>30</v>
      </c>
      <c r="C121" t="str">
        <f>Q3_worksheet!C128</f>
        <v>Joe Perry</v>
      </c>
      <c r="D121" s="6">
        <f>Q3_worksheet!D128</f>
        <v>229</v>
      </c>
      <c r="E121" s="6">
        <f>Q3_worksheet!E128</f>
        <v>275444</v>
      </c>
      <c r="F121" s="6">
        <f t="shared" si="5"/>
        <v>1202.8122270742358</v>
      </c>
      <c r="G121" s="6">
        <f>Q3_worksheet!F128</f>
        <v>120</v>
      </c>
      <c r="H121" s="6">
        <f>Q3_worksheet!G128</f>
        <v>30120</v>
      </c>
      <c r="I121" s="6">
        <f t="shared" si="6"/>
        <v>251</v>
      </c>
      <c r="J121" s="6">
        <f t="shared" si="7"/>
        <v>-109</v>
      </c>
      <c r="K121" s="6">
        <f t="shared" si="8"/>
        <v>-245324</v>
      </c>
      <c r="L121" s="6">
        <f t="shared" si="9"/>
        <v>-951.81222707423581</v>
      </c>
    </row>
    <row r="122" spans="1:12" x14ac:dyDescent="0.3">
      <c r="A122" t="str">
        <f>Q3_worksheet!A276</f>
        <v>008</v>
      </c>
      <c r="B122">
        <f>Q3_worksheet!B276</f>
        <v>30</v>
      </c>
      <c r="C122" t="str">
        <f>Q3_worksheet!C276</f>
        <v>Joe Perry</v>
      </c>
      <c r="D122" s="6">
        <f>Q3_worksheet!D276</f>
        <v>5</v>
      </c>
      <c r="E122" s="6">
        <f>Q3_worksheet!E276</f>
        <v>12183</v>
      </c>
      <c r="F122" s="6">
        <f t="shared" si="5"/>
        <v>2436.6</v>
      </c>
      <c r="G122" s="6">
        <f>Q3_worksheet!F276</f>
        <v>1</v>
      </c>
      <c r="H122" s="6">
        <f>Q3_worksheet!G276</f>
        <v>251</v>
      </c>
      <c r="I122" s="6">
        <f t="shared" si="6"/>
        <v>251</v>
      </c>
      <c r="J122" s="6">
        <f t="shared" si="7"/>
        <v>-4</v>
      </c>
      <c r="K122" s="6">
        <f t="shared" si="8"/>
        <v>-11932</v>
      </c>
      <c r="L122" s="6">
        <f t="shared" si="9"/>
        <v>-2185.6</v>
      </c>
    </row>
    <row r="123" spans="1:12" x14ac:dyDescent="0.3">
      <c r="A123" t="str">
        <f>Q3_worksheet!A313</f>
        <v>008</v>
      </c>
      <c r="B123">
        <f>Q3_worksheet!B313</f>
        <v>376</v>
      </c>
      <c r="C123" t="str">
        <f>Q3_worksheet!C313</f>
        <v>Katie Hodges</v>
      </c>
      <c r="D123" s="6">
        <f>Q3_worksheet!D313</f>
        <v>2</v>
      </c>
      <c r="E123" s="6">
        <f>Q3_worksheet!E313</f>
        <v>374</v>
      </c>
      <c r="F123" s="6">
        <f t="shared" si="5"/>
        <v>187</v>
      </c>
      <c r="G123" s="6">
        <f>Q3_worksheet!F313</f>
        <v>5</v>
      </c>
      <c r="H123" s="6">
        <f>Q3_worksheet!G313</f>
        <v>935</v>
      </c>
      <c r="I123" s="6">
        <f t="shared" si="6"/>
        <v>187</v>
      </c>
      <c r="J123" s="6">
        <f t="shared" si="7"/>
        <v>3</v>
      </c>
      <c r="K123" s="6">
        <f t="shared" si="8"/>
        <v>561</v>
      </c>
      <c r="L123" s="6">
        <f t="shared" si="9"/>
        <v>0</v>
      </c>
    </row>
    <row r="124" spans="1:12" x14ac:dyDescent="0.3">
      <c r="A124" t="str">
        <f>Q3_worksheet!A46</f>
        <v>001</v>
      </c>
      <c r="B124">
        <f>Q3_worksheet!B46</f>
        <v>210</v>
      </c>
      <c r="C124" t="str">
        <f>Q3_worksheet!C46</f>
        <v>Kenny Robertson</v>
      </c>
      <c r="D124" s="6">
        <f>Q3_worksheet!D46</f>
        <v>743</v>
      </c>
      <c r="E124" s="6">
        <f>Q3_worksheet!E46</f>
        <v>496408</v>
      </c>
      <c r="F124" s="6">
        <f t="shared" si="5"/>
        <v>668.11305518169581</v>
      </c>
      <c r="G124" s="6">
        <f>Q3_worksheet!F46</f>
        <v>84</v>
      </c>
      <c r="H124" s="6">
        <f>Q3_worksheet!G46</f>
        <v>199752</v>
      </c>
      <c r="I124" s="6">
        <f t="shared" si="6"/>
        <v>2378</v>
      </c>
      <c r="J124" s="6">
        <f t="shared" si="7"/>
        <v>-659</v>
      </c>
      <c r="K124" s="6">
        <f t="shared" si="8"/>
        <v>-296656</v>
      </c>
      <c r="L124" s="6">
        <f t="shared" si="9"/>
        <v>1709.8869448183041</v>
      </c>
    </row>
    <row r="125" spans="1:12" x14ac:dyDescent="0.3">
      <c r="A125" t="str">
        <f>Q3_worksheet!A101</f>
        <v>002</v>
      </c>
      <c r="B125">
        <f>Q3_worksheet!B101</f>
        <v>210</v>
      </c>
      <c r="C125" t="str">
        <f>Q3_worksheet!C101</f>
        <v>Kenny Robertson</v>
      </c>
      <c r="D125" s="6">
        <f>Q3_worksheet!D101</f>
        <v>321</v>
      </c>
      <c r="E125" s="6">
        <f>Q3_worksheet!E101</f>
        <v>174783</v>
      </c>
      <c r="F125" s="6">
        <f t="shared" si="5"/>
        <v>544.49532710280369</v>
      </c>
      <c r="G125" s="6">
        <f>Q3_worksheet!F101</f>
        <v>14</v>
      </c>
      <c r="H125" s="6">
        <f>Q3_worksheet!G101</f>
        <v>33292</v>
      </c>
      <c r="I125" s="6">
        <f t="shared" si="6"/>
        <v>2378</v>
      </c>
      <c r="J125" s="6">
        <f t="shared" si="7"/>
        <v>-307</v>
      </c>
      <c r="K125" s="6">
        <f t="shared" si="8"/>
        <v>-141491</v>
      </c>
      <c r="L125" s="6">
        <f t="shared" si="9"/>
        <v>1833.5046728971963</v>
      </c>
    </row>
    <row r="126" spans="1:12" hidden="1" x14ac:dyDescent="0.3">
      <c r="A126" t="str">
        <f>Q3_worksheet!A151</f>
        <v>004</v>
      </c>
      <c r="B126">
        <f>Q3_worksheet!B151</f>
        <v>352</v>
      </c>
      <c r="C126" t="str">
        <f>Q3_worksheet!C151</f>
        <v>Myra Vega</v>
      </c>
      <c r="D126" s="6">
        <f>Q3_worksheet!D151</f>
        <v>0</v>
      </c>
      <c r="E126" s="6">
        <f>Q3_worksheet!E151</f>
        <v>0</v>
      </c>
      <c r="F126" s="6">
        <f t="shared" si="5"/>
        <v>0</v>
      </c>
      <c r="G126" s="6">
        <f>Q3_worksheet!F151</f>
        <v>1</v>
      </c>
      <c r="H126" s="6">
        <f>Q3_worksheet!G151</f>
        <v>19</v>
      </c>
      <c r="I126" s="6">
        <f t="shared" si="6"/>
        <v>19</v>
      </c>
      <c r="J126" s="6">
        <f t="shared" si="7"/>
        <v>1</v>
      </c>
      <c r="K126" s="6">
        <f t="shared" si="8"/>
        <v>19</v>
      </c>
      <c r="L126" s="6">
        <f t="shared" si="9"/>
        <v>19</v>
      </c>
    </row>
    <row r="127" spans="1:12" x14ac:dyDescent="0.3">
      <c r="A127" t="str">
        <f>Q3_worksheet!A147</f>
        <v>004</v>
      </c>
      <c r="B127">
        <f>Q3_worksheet!B147</f>
        <v>210</v>
      </c>
      <c r="C127" t="str">
        <f>Q3_worksheet!C147</f>
        <v>Kenny Robertson</v>
      </c>
      <c r="D127" s="6">
        <f>Q3_worksheet!D147</f>
        <v>4</v>
      </c>
      <c r="E127" s="6">
        <f>Q3_worksheet!E147</f>
        <v>9512</v>
      </c>
      <c r="F127" s="6">
        <f t="shared" si="5"/>
        <v>2378</v>
      </c>
      <c r="G127" s="6">
        <f>Q3_worksheet!F147</f>
        <v>845</v>
      </c>
      <c r="H127" s="6">
        <f>Q3_worksheet!G147</f>
        <v>200941</v>
      </c>
      <c r="I127" s="6">
        <f t="shared" si="6"/>
        <v>237.8</v>
      </c>
      <c r="J127" s="6">
        <f t="shared" si="7"/>
        <v>841</v>
      </c>
      <c r="K127" s="6">
        <f t="shared" si="8"/>
        <v>191429</v>
      </c>
      <c r="L127" s="6">
        <f t="shared" si="9"/>
        <v>-2140.1999999999998</v>
      </c>
    </row>
    <row r="128" spans="1:12" hidden="1" x14ac:dyDescent="0.3">
      <c r="A128" t="str">
        <f>Q3_worksheet!A153</f>
        <v>004</v>
      </c>
      <c r="B128">
        <f>Q3_worksheet!B153</f>
        <v>390</v>
      </c>
      <c r="C128" t="str">
        <f>Q3_worksheet!C153</f>
        <v>Brendan Curry</v>
      </c>
      <c r="D128" s="6">
        <f>Q3_worksheet!D153</f>
        <v>17</v>
      </c>
      <c r="E128" s="6">
        <f>Q3_worksheet!E153</f>
        <v>61298</v>
      </c>
      <c r="F128" s="6">
        <f t="shared" si="5"/>
        <v>3605.7647058823532</v>
      </c>
      <c r="G128" s="6">
        <f>Q3_worksheet!F153</f>
        <v>0</v>
      </c>
      <c r="H128" s="6">
        <f>Q3_worksheet!G153</f>
        <v>0</v>
      </c>
      <c r="I128" s="6">
        <f t="shared" si="6"/>
        <v>0</v>
      </c>
      <c r="J128" s="6">
        <f t="shared" si="7"/>
        <v>-17</v>
      </c>
      <c r="K128" s="6">
        <f t="shared" si="8"/>
        <v>-61298</v>
      </c>
      <c r="L128" s="6">
        <f t="shared" si="9"/>
        <v>-3605.7647058823532</v>
      </c>
    </row>
    <row r="129" spans="1:12" x14ac:dyDescent="0.3">
      <c r="A129" t="str">
        <f>Q3_worksheet!A245</f>
        <v>006</v>
      </c>
      <c r="B129">
        <f>Q3_worksheet!B245</f>
        <v>210</v>
      </c>
      <c r="C129" t="str">
        <f>Q3_worksheet!C245</f>
        <v>Kenny Robertson</v>
      </c>
      <c r="D129" s="6">
        <f>Q3_worksheet!D245</f>
        <v>20</v>
      </c>
      <c r="E129" s="6">
        <f>Q3_worksheet!E245</f>
        <v>36859</v>
      </c>
      <c r="F129" s="6">
        <f t="shared" si="5"/>
        <v>1842.95</v>
      </c>
      <c r="G129" s="6">
        <f>Q3_worksheet!F245</f>
        <v>19</v>
      </c>
      <c r="H129" s="6">
        <f>Q3_worksheet!G245</f>
        <v>55883</v>
      </c>
      <c r="I129" s="6">
        <f t="shared" si="6"/>
        <v>2941.2105263157896</v>
      </c>
      <c r="J129" s="6">
        <f t="shared" si="7"/>
        <v>-1</v>
      </c>
      <c r="K129" s="6">
        <f t="shared" si="8"/>
        <v>19024</v>
      </c>
      <c r="L129" s="6">
        <f t="shared" si="9"/>
        <v>1098.2605263157895</v>
      </c>
    </row>
    <row r="130" spans="1:12" hidden="1" x14ac:dyDescent="0.3">
      <c r="A130" t="str">
        <f>Q3_worksheet!A155</f>
        <v>004</v>
      </c>
      <c r="B130">
        <f>Q3_worksheet!B155</f>
        <v>402</v>
      </c>
      <c r="C130" t="str">
        <f>Q3_worksheet!C155</f>
        <v>Gwendolyn Alvarado</v>
      </c>
      <c r="D130" s="6">
        <f>Q3_worksheet!D155</f>
        <v>0</v>
      </c>
      <c r="E130" s="6">
        <f>Q3_worksheet!E155</f>
        <v>0</v>
      </c>
      <c r="F130" s="6">
        <f t="shared" ref="F130:F193" si="10">IFERROR(E130/D130,0)</f>
        <v>0</v>
      </c>
      <c r="G130" s="6">
        <f>Q3_worksheet!F155</f>
        <v>30</v>
      </c>
      <c r="H130" s="6">
        <f>Q3_worksheet!G155</f>
        <v>600</v>
      </c>
      <c r="I130" s="6">
        <f t="shared" ref="I130:I193" si="11">IFERROR(H130/G130,0)</f>
        <v>20</v>
      </c>
      <c r="J130" s="6">
        <f t="shared" ref="J130:J193" si="12">G130-D130</f>
        <v>30</v>
      </c>
      <c r="K130" s="6">
        <f t="shared" ref="K130:K193" si="13">H130-E130</f>
        <v>600</v>
      </c>
      <c r="L130" s="6">
        <f t="shared" ref="L130:L193" si="14">I130-F130</f>
        <v>20</v>
      </c>
    </row>
    <row r="131" spans="1:12" x14ac:dyDescent="0.3">
      <c r="A131" t="str">
        <f>Q3_worksheet!A293</f>
        <v>008</v>
      </c>
      <c r="B131">
        <f>Q3_worksheet!B293</f>
        <v>210</v>
      </c>
      <c r="C131" t="str">
        <f>Q3_worksheet!C293</f>
        <v>Kenny Robertson</v>
      </c>
      <c r="D131" s="6">
        <f>Q3_worksheet!D293</f>
        <v>7</v>
      </c>
      <c r="E131" s="6">
        <f>Q3_worksheet!E293</f>
        <v>16646</v>
      </c>
      <c r="F131" s="6">
        <f t="shared" si="10"/>
        <v>2378</v>
      </c>
      <c r="G131" s="6">
        <f>Q3_worksheet!F293</f>
        <v>43</v>
      </c>
      <c r="H131" s="6">
        <f>Q3_worksheet!G293</f>
        <v>107376</v>
      </c>
      <c r="I131" s="6">
        <f t="shared" si="11"/>
        <v>2497.1162790697676</v>
      </c>
      <c r="J131" s="6">
        <f t="shared" si="12"/>
        <v>36</v>
      </c>
      <c r="K131" s="6">
        <f t="shared" si="13"/>
        <v>90730</v>
      </c>
      <c r="L131" s="6">
        <f t="shared" si="14"/>
        <v>119.11627906976764</v>
      </c>
    </row>
    <row r="132" spans="1:12" hidden="1" x14ac:dyDescent="0.3">
      <c r="A132" t="str">
        <f>Q3_worksheet!A157</f>
        <v>004</v>
      </c>
      <c r="B132">
        <f>Q3_worksheet!B157</f>
        <v>422</v>
      </c>
      <c r="C132" t="str">
        <f>Q3_worksheet!C157</f>
        <v>Afton Call</v>
      </c>
      <c r="D132" s="6">
        <f>Q3_worksheet!D157</f>
        <v>0</v>
      </c>
      <c r="E132" s="6">
        <f>Q3_worksheet!E157</f>
        <v>0</v>
      </c>
      <c r="F132" s="6">
        <f t="shared" si="10"/>
        <v>0</v>
      </c>
      <c r="G132" s="6">
        <f>Q3_worksheet!F157</f>
        <v>25</v>
      </c>
      <c r="H132" s="6">
        <f>Q3_worksheet!G157</f>
        <v>35</v>
      </c>
      <c r="I132" s="6">
        <f t="shared" si="11"/>
        <v>1.4</v>
      </c>
      <c r="J132" s="6">
        <f t="shared" si="12"/>
        <v>25</v>
      </c>
      <c r="K132" s="6">
        <f t="shared" si="13"/>
        <v>35</v>
      </c>
      <c r="L132" s="6">
        <f t="shared" si="14"/>
        <v>1.4</v>
      </c>
    </row>
    <row r="133" spans="1:12" hidden="1" x14ac:dyDescent="0.3">
      <c r="A133" t="str">
        <f>Q3_worksheet!A158</f>
        <v>005</v>
      </c>
      <c r="B133" t="str">
        <f>Q3_worksheet!B158</f>
        <v>(blank)</v>
      </c>
      <c r="C133">
        <f>Q3_worksheet!C158</f>
        <v>0</v>
      </c>
      <c r="D133" s="6">
        <f>Q3_worksheet!D158</f>
        <v>0</v>
      </c>
      <c r="E133" s="6">
        <f>Q3_worksheet!E158</f>
        <v>0</v>
      </c>
      <c r="F133" s="6">
        <f t="shared" si="10"/>
        <v>0</v>
      </c>
      <c r="G133" s="6">
        <f>Q3_worksheet!F158</f>
        <v>61</v>
      </c>
      <c r="H133" s="6">
        <f>Q3_worksheet!G158</f>
        <v>1105</v>
      </c>
      <c r="I133" s="6">
        <f t="shared" si="11"/>
        <v>18.114754098360656</v>
      </c>
      <c r="J133" s="6">
        <f t="shared" si="12"/>
        <v>61</v>
      </c>
      <c r="K133" s="6">
        <f t="shared" si="13"/>
        <v>1105</v>
      </c>
      <c r="L133" s="6">
        <f t="shared" si="14"/>
        <v>18.114754098360656</v>
      </c>
    </row>
    <row r="134" spans="1:12" hidden="1" x14ac:dyDescent="0.3">
      <c r="A134" t="str">
        <f>Q3_worksheet!A159</f>
        <v>005</v>
      </c>
      <c r="B134">
        <f>Q3_worksheet!B159</f>
        <v>2</v>
      </c>
      <c r="C134" t="str">
        <f>Q3_worksheet!C159</f>
        <v>Ellen Estrada</v>
      </c>
      <c r="D134" s="6">
        <f>Q3_worksheet!D159</f>
        <v>0</v>
      </c>
      <c r="E134" s="6">
        <f>Q3_worksheet!E159</f>
        <v>0</v>
      </c>
      <c r="F134" s="6">
        <f t="shared" si="10"/>
        <v>0</v>
      </c>
      <c r="G134" s="6">
        <f>Q3_worksheet!F159</f>
        <v>0</v>
      </c>
      <c r="H134" s="6">
        <f>Q3_worksheet!G159</f>
        <v>0</v>
      </c>
      <c r="I134" s="6">
        <f t="shared" si="11"/>
        <v>0</v>
      </c>
      <c r="J134" s="6">
        <f t="shared" si="12"/>
        <v>0</v>
      </c>
      <c r="K134" s="6">
        <f t="shared" si="13"/>
        <v>0</v>
      </c>
      <c r="L134" s="6">
        <f t="shared" si="14"/>
        <v>0</v>
      </c>
    </row>
    <row r="135" spans="1:12" hidden="1" x14ac:dyDescent="0.3">
      <c r="A135" t="str">
        <f>Q3_worksheet!A160</f>
        <v>005</v>
      </c>
      <c r="B135">
        <f>Q3_worksheet!B160</f>
        <v>6</v>
      </c>
      <c r="C135" t="str">
        <f>Q3_worksheet!C160</f>
        <v>Kelly Murray</v>
      </c>
      <c r="D135" s="6">
        <f>Q3_worksheet!D160</f>
        <v>4</v>
      </c>
      <c r="E135" s="6">
        <f>Q3_worksheet!E160</f>
        <v>88</v>
      </c>
      <c r="F135" s="6">
        <f t="shared" si="10"/>
        <v>22</v>
      </c>
      <c r="G135" s="6">
        <f>Q3_worksheet!F160</f>
        <v>0</v>
      </c>
      <c r="H135" s="6">
        <f>Q3_worksheet!G160</f>
        <v>0</v>
      </c>
      <c r="I135" s="6">
        <f t="shared" si="11"/>
        <v>0</v>
      </c>
      <c r="J135" s="6">
        <f t="shared" si="12"/>
        <v>-4</v>
      </c>
      <c r="K135" s="6">
        <f t="shared" si="13"/>
        <v>-88</v>
      </c>
      <c r="L135" s="6">
        <f t="shared" si="14"/>
        <v>-22</v>
      </c>
    </row>
    <row r="136" spans="1:12" hidden="1" x14ac:dyDescent="0.3">
      <c r="A136" t="str">
        <f>Q3_worksheet!A161</f>
        <v>005</v>
      </c>
      <c r="B136">
        <f>Q3_worksheet!B161</f>
        <v>11</v>
      </c>
      <c r="C136" t="str">
        <f>Q3_worksheet!C161</f>
        <v>Earnest Drake</v>
      </c>
      <c r="D136" s="6">
        <f>Q3_worksheet!D161</f>
        <v>0</v>
      </c>
      <c r="E136" s="6">
        <f>Q3_worksheet!E161</f>
        <v>0</v>
      </c>
      <c r="F136" s="6">
        <f t="shared" si="10"/>
        <v>0</v>
      </c>
      <c r="G136" s="6">
        <f>Q3_worksheet!F161</f>
        <v>24</v>
      </c>
      <c r="H136" s="6">
        <f>Q3_worksheet!G161</f>
        <v>329</v>
      </c>
      <c r="I136" s="6">
        <f t="shared" si="11"/>
        <v>13.708333333333334</v>
      </c>
      <c r="J136" s="6">
        <f t="shared" si="12"/>
        <v>24</v>
      </c>
      <c r="K136" s="6">
        <f t="shared" si="13"/>
        <v>329</v>
      </c>
      <c r="L136" s="6">
        <f t="shared" si="14"/>
        <v>13.708333333333334</v>
      </c>
    </row>
    <row r="137" spans="1:12" hidden="1" x14ac:dyDescent="0.3">
      <c r="A137" t="str">
        <f>Q3_worksheet!A162</f>
        <v>005</v>
      </c>
      <c r="B137">
        <f>Q3_worksheet!B162</f>
        <v>15</v>
      </c>
      <c r="C137" t="str">
        <f>Q3_worksheet!C162</f>
        <v>Don Young</v>
      </c>
      <c r="D137" s="6">
        <f>Q3_worksheet!D162</f>
        <v>0</v>
      </c>
      <c r="E137" s="6">
        <f>Q3_worksheet!E162</f>
        <v>0</v>
      </c>
      <c r="F137" s="6">
        <f t="shared" si="10"/>
        <v>0</v>
      </c>
      <c r="G137" s="6">
        <f>Q3_worksheet!F162</f>
        <v>0</v>
      </c>
      <c r="H137" s="6">
        <f>Q3_worksheet!G162</f>
        <v>0</v>
      </c>
      <c r="I137" s="6">
        <f t="shared" si="11"/>
        <v>0</v>
      </c>
      <c r="J137" s="6">
        <f t="shared" si="12"/>
        <v>0</v>
      </c>
      <c r="K137" s="6">
        <f t="shared" si="13"/>
        <v>0</v>
      </c>
      <c r="L137" s="6">
        <f t="shared" si="14"/>
        <v>0</v>
      </c>
    </row>
    <row r="138" spans="1:12" hidden="1" x14ac:dyDescent="0.3">
      <c r="A138" t="str">
        <f>Q3_worksheet!A163</f>
        <v>005</v>
      </c>
      <c r="B138">
        <f>Q3_worksheet!B163</f>
        <v>27</v>
      </c>
      <c r="C138" t="str">
        <f>Q3_worksheet!C163</f>
        <v>Cindy Lunt</v>
      </c>
      <c r="D138" s="6">
        <f>Q3_worksheet!D163</f>
        <v>0</v>
      </c>
      <c r="E138" s="6">
        <f>Q3_worksheet!E163</f>
        <v>0</v>
      </c>
      <c r="F138" s="6">
        <f t="shared" si="10"/>
        <v>0</v>
      </c>
      <c r="G138" s="6">
        <f>Q3_worksheet!F163</f>
        <v>24</v>
      </c>
      <c r="H138" s="6">
        <f>Q3_worksheet!G163</f>
        <v>321</v>
      </c>
      <c r="I138" s="6">
        <f t="shared" si="11"/>
        <v>13.375</v>
      </c>
      <c r="J138" s="6">
        <f t="shared" si="12"/>
        <v>24</v>
      </c>
      <c r="K138" s="6">
        <f t="shared" si="13"/>
        <v>321</v>
      </c>
      <c r="L138" s="6">
        <f t="shared" si="14"/>
        <v>13.375</v>
      </c>
    </row>
    <row r="139" spans="1:12" hidden="1" x14ac:dyDescent="0.3">
      <c r="A139" t="str">
        <f>Q3_worksheet!A164</f>
        <v>005</v>
      </c>
      <c r="B139">
        <f>Q3_worksheet!B164</f>
        <v>34</v>
      </c>
      <c r="C139" t="str">
        <f>Q3_worksheet!C164</f>
        <v>Sheryl Hill</v>
      </c>
      <c r="D139" s="6">
        <f>Q3_worksheet!D164</f>
        <v>0</v>
      </c>
      <c r="E139" s="6">
        <f>Q3_worksheet!E164</f>
        <v>0</v>
      </c>
      <c r="F139" s="6">
        <f t="shared" si="10"/>
        <v>0</v>
      </c>
      <c r="G139" s="6">
        <f>Q3_worksheet!F164</f>
        <v>25</v>
      </c>
      <c r="H139" s="6">
        <f>Q3_worksheet!G164</f>
        <v>375</v>
      </c>
      <c r="I139" s="6">
        <f t="shared" si="11"/>
        <v>15</v>
      </c>
      <c r="J139" s="6">
        <f t="shared" si="12"/>
        <v>25</v>
      </c>
      <c r="K139" s="6">
        <f t="shared" si="13"/>
        <v>375</v>
      </c>
      <c r="L139" s="6">
        <f t="shared" si="14"/>
        <v>15</v>
      </c>
    </row>
    <row r="140" spans="1:12" x14ac:dyDescent="0.3">
      <c r="A140" t="str">
        <f>Q3_worksheet!A165</f>
        <v>005</v>
      </c>
      <c r="B140">
        <f>Q3_worksheet!B165</f>
        <v>37</v>
      </c>
      <c r="C140" t="str">
        <f>Q3_worksheet!C165</f>
        <v>Kirk Byrd</v>
      </c>
      <c r="D140" s="6">
        <f>Q3_worksheet!D165</f>
        <v>17</v>
      </c>
      <c r="E140" s="6">
        <f>Q3_worksheet!E165</f>
        <v>2842</v>
      </c>
      <c r="F140" s="6">
        <f t="shared" si="10"/>
        <v>167.1764705882353</v>
      </c>
      <c r="G140" s="6">
        <f>Q3_worksheet!F165</f>
        <v>19</v>
      </c>
      <c r="H140" s="6">
        <f>Q3_worksheet!G165</f>
        <v>512</v>
      </c>
      <c r="I140" s="6">
        <f t="shared" si="11"/>
        <v>26.94736842105263</v>
      </c>
      <c r="J140" s="6">
        <f t="shared" si="12"/>
        <v>2</v>
      </c>
      <c r="K140" s="6">
        <f t="shared" si="13"/>
        <v>-2330</v>
      </c>
      <c r="L140" s="6">
        <f t="shared" si="14"/>
        <v>-140.22910216718267</v>
      </c>
    </row>
    <row r="141" spans="1:12" hidden="1" x14ac:dyDescent="0.3">
      <c r="A141" t="str">
        <f>Q3_worksheet!A166</f>
        <v>005</v>
      </c>
      <c r="B141">
        <f>Q3_worksheet!B166</f>
        <v>38</v>
      </c>
      <c r="C141" t="str">
        <f>Q3_worksheet!C166</f>
        <v>Conrad Walker</v>
      </c>
      <c r="D141" s="6">
        <f>Q3_worksheet!D166</f>
        <v>0</v>
      </c>
      <c r="E141" s="6">
        <f>Q3_worksheet!E166</f>
        <v>0</v>
      </c>
      <c r="F141" s="6">
        <f t="shared" si="10"/>
        <v>0</v>
      </c>
      <c r="G141" s="6">
        <f>Q3_worksheet!F166</f>
        <v>23</v>
      </c>
      <c r="H141" s="6">
        <f>Q3_worksheet!G166</f>
        <v>345</v>
      </c>
      <c r="I141" s="6">
        <f t="shared" si="11"/>
        <v>15</v>
      </c>
      <c r="J141" s="6">
        <f t="shared" si="12"/>
        <v>23</v>
      </c>
      <c r="K141" s="6">
        <f t="shared" si="13"/>
        <v>345</v>
      </c>
      <c r="L141" s="6">
        <f t="shared" si="14"/>
        <v>15</v>
      </c>
    </row>
    <row r="142" spans="1:12" x14ac:dyDescent="0.3">
      <c r="A142" t="str">
        <f>Q3_worksheet!A278</f>
        <v>008</v>
      </c>
      <c r="B142">
        <f>Q3_worksheet!B278</f>
        <v>37</v>
      </c>
      <c r="C142" t="str">
        <f>Q3_worksheet!C278</f>
        <v>Kirk Byrd</v>
      </c>
      <c r="D142" s="6">
        <f>Q3_worksheet!D278</f>
        <v>4</v>
      </c>
      <c r="E142" s="6">
        <f>Q3_worksheet!E278</f>
        <v>539</v>
      </c>
      <c r="F142" s="6">
        <f t="shared" si="10"/>
        <v>134.75</v>
      </c>
      <c r="G142" s="6">
        <f>Q3_worksheet!F278</f>
        <v>10</v>
      </c>
      <c r="H142" s="6">
        <f>Q3_worksheet!G278</f>
        <v>245</v>
      </c>
      <c r="I142" s="6">
        <f t="shared" si="11"/>
        <v>24.5</v>
      </c>
      <c r="J142" s="6">
        <f t="shared" si="12"/>
        <v>6</v>
      </c>
      <c r="K142" s="6">
        <f t="shared" si="13"/>
        <v>-294</v>
      </c>
      <c r="L142" s="6">
        <f t="shared" si="14"/>
        <v>-110.25</v>
      </c>
    </row>
    <row r="143" spans="1:12" hidden="1" x14ac:dyDescent="0.3">
      <c r="A143" t="str">
        <f>Q3_worksheet!A168</f>
        <v>005</v>
      </c>
      <c r="B143">
        <f>Q3_worksheet!B168</f>
        <v>53</v>
      </c>
      <c r="C143" t="str">
        <f>Q3_worksheet!C168</f>
        <v>Delia Lopez</v>
      </c>
      <c r="D143" s="6">
        <f>Q3_worksheet!D168</f>
        <v>0</v>
      </c>
      <c r="E143" s="6">
        <f>Q3_worksheet!E168</f>
        <v>0</v>
      </c>
      <c r="F143" s="6">
        <f t="shared" si="10"/>
        <v>0</v>
      </c>
      <c r="G143" s="6">
        <f>Q3_worksheet!F168</f>
        <v>20</v>
      </c>
      <c r="H143" s="6">
        <f>Q3_worksheet!G168</f>
        <v>350</v>
      </c>
      <c r="I143" s="6">
        <f t="shared" si="11"/>
        <v>17.5</v>
      </c>
      <c r="J143" s="6">
        <f t="shared" si="12"/>
        <v>20</v>
      </c>
      <c r="K143" s="6">
        <f t="shared" si="13"/>
        <v>350</v>
      </c>
      <c r="L143" s="6">
        <f t="shared" si="14"/>
        <v>17.5</v>
      </c>
    </row>
    <row r="144" spans="1:12" hidden="1" x14ac:dyDescent="0.3">
      <c r="A144" t="str">
        <f>Q3_worksheet!A169</f>
        <v>005</v>
      </c>
      <c r="B144">
        <f>Q3_worksheet!B169</f>
        <v>106</v>
      </c>
      <c r="C144" t="str">
        <f>Q3_worksheet!C169</f>
        <v>Allan Wood</v>
      </c>
      <c r="D144" s="6">
        <f>Q3_worksheet!D169</f>
        <v>0</v>
      </c>
      <c r="E144" s="6">
        <f>Q3_worksheet!E169</f>
        <v>0</v>
      </c>
      <c r="F144" s="6">
        <f t="shared" si="10"/>
        <v>0</v>
      </c>
      <c r="G144" s="6">
        <f>Q3_worksheet!F169</f>
        <v>1</v>
      </c>
      <c r="H144" s="6">
        <f>Q3_worksheet!G169</f>
        <v>15</v>
      </c>
      <c r="I144" s="6">
        <f t="shared" si="11"/>
        <v>15</v>
      </c>
      <c r="J144" s="6">
        <f t="shared" si="12"/>
        <v>1</v>
      </c>
      <c r="K144" s="6">
        <f t="shared" si="13"/>
        <v>15</v>
      </c>
      <c r="L144" s="6">
        <f t="shared" si="14"/>
        <v>15</v>
      </c>
    </row>
    <row r="145" spans="1:12" x14ac:dyDescent="0.3">
      <c r="A145" t="str">
        <f>Q3_worksheet!A89</f>
        <v>002</v>
      </c>
      <c r="B145">
        <f>Q3_worksheet!B89</f>
        <v>35</v>
      </c>
      <c r="C145" t="str">
        <f>Q3_worksheet!C89</f>
        <v>Leonard Wong</v>
      </c>
      <c r="D145" s="6">
        <f>Q3_worksheet!D89</f>
        <v>965</v>
      </c>
      <c r="E145" s="6">
        <f>Q3_worksheet!E89</f>
        <v>2723086</v>
      </c>
      <c r="F145" s="6">
        <f t="shared" si="10"/>
        <v>2821.8507772020725</v>
      </c>
      <c r="G145" s="6">
        <f>Q3_worksheet!F89</f>
        <v>905</v>
      </c>
      <c r="H145" s="6">
        <f>Q3_worksheet!G89</f>
        <v>2617701</v>
      </c>
      <c r="I145" s="6">
        <f t="shared" si="11"/>
        <v>2892.4872928176796</v>
      </c>
      <c r="J145" s="6">
        <f t="shared" si="12"/>
        <v>-60</v>
      </c>
      <c r="K145" s="6">
        <f t="shared" si="13"/>
        <v>-105385</v>
      </c>
      <c r="L145" s="6">
        <f t="shared" si="14"/>
        <v>70.636515615607095</v>
      </c>
    </row>
    <row r="146" spans="1:12" x14ac:dyDescent="0.3">
      <c r="A146" t="str">
        <f>Q3_worksheet!A51</f>
        <v>001</v>
      </c>
      <c r="B146">
        <f>Q3_worksheet!B51</f>
        <v>287</v>
      </c>
      <c r="C146" t="str">
        <f>Q3_worksheet!C51</f>
        <v>Levi Christensen</v>
      </c>
      <c r="D146" s="6">
        <f>Q3_worksheet!D51</f>
        <v>2101</v>
      </c>
      <c r="E146" s="6">
        <f>Q3_worksheet!E51</f>
        <v>608482</v>
      </c>
      <c r="F146" s="6">
        <f t="shared" si="10"/>
        <v>289.6154212279867</v>
      </c>
      <c r="G146" s="6">
        <f>Q3_worksheet!F51</f>
        <v>2729</v>
      </c>
      <c r="H146" s="6">
        <f>Q3_worksheet!G51</f>
        <v>945065</v>
      </c>
      <c r="I146" s="6">
        <f t="shared" si="11"/>
        <v>346.30450714547453</v>
      </c>
      <c r="J146" s="6">
        <f t="shared" si="12"/>
        <v>628</v>
      </c>
      <c r="K146" s="6">
        <f t="shared" si="13"/>
        <v>336583</v>
      </c>
      <c r="L146" s="6">
        <f t="shared" si="14"/>
        <v>56.68908591748783</v>
      </c>
    </row>
    <row r="147" spans="1:12" hidden="1" x14ac:dyDescent="0.3">
      <c r="A147" t="str">
        <f>Q3_worksheet!A172</f>
        <v>005</v>
      </c>
      <c r="B147">
        <f>Q3_worksheet!B172</f>
        <v>168</v>
      </c>
      <c r="C147" t="str">
        <f>Q3_worksheet!C172</f>
        <v>Brittany Carlson</v>
      </c>
      <c r="D147" s="6">
        <f>Q3_worksheet!D172</f>
        <v>0</v>
      </c>
      <c r="E147" s="6">
        <f>Q3_worksheet!E172</f>
        <v>0</v>
      </c>
      <c r="F147" s="6">
        <f t="shared" si="10"/>
        <v>0</v>
      </c>
      <c r="G147" s="6">
        <f>Q3_worksheet!F172</f>
        <v>18</v>
      </c>
      <c r="H147" s="6">
        <f>Q3_worksheet!G172</f>
        <v>270</v>
      </c>
      <c r="I147" s="6">
        <f t="shared" si="11"/>
        <v>15</v>
      </c>
      <c r="J147" s="6">
        <f t="shared" si="12"/>
        <v>18</v>
      </c>
      <c r="K147" s="6">
        <f t="shared" si="13"/>
        <v>270</v>
      </c>
      <c r="L147" s="6">
        <f t="shared" si="14"/>
        <v>15</v>
      </c>
    </row>
    <row r="148" spans="1:12" hidden="1" x14ac:dyDescent="0.3">
      <c r="A148" t="str">
        <f>Q3_worksheet!A173</f>
        <v>005</v>
      </c>
      <c r="B148">
        <f>Q3_worksheet!B173</f>
        <v>169</v>
      </c>
      <c r="C148" t="str">
        <f>Q3_worksheet!C173</f>
        <v>Cornelius Gibson</v>
      </c>
      <c r="D148" s="6">
        <f>Q3_worksheet!D173</f>
        <v>0</v>
      </c>
      <c r="E148" s="6">
        <f>Q3_worksheet!E173</f>
        <v>0</v>
      </c>
      <c r="F148" s="6">
        <f t="shared" si="10"/>
        <v>0</v>
      </c>
      <c r="G148" s="6">
        <f>Q3_worksheet!F173</f>
        <v>69</v>
      </c>
      <c r="H148" s="6">
        <f>Q3_worksheet!G173</f>
        <v>15530</v>
      </c>
      <c r="I148" s="6">
        <f t="shared" si="11"/>
        <v>225.07246376811594</v>
      </c>
      <c r="J148" s="6">
        <f t="shared" si="12"/>
        <v>69</v>
      </c>
      <c r="K148" s="6">
        <f t="shared" si="13"/>
        <v>15530</v>
      </c>
      <c r="L148" s="6">
        <f t="shared" si="14"/>
        <v>225.07246376811594</v>
      </c>
    </row>
    <row r="149" spans="1:12" hidden="1" x14ac:dyDescent="0.3">
      <c r="A149" t="str">
        <f>Q3_worksheet!A174</f>
        <v>005</v>
      </c>
      <c r="B149">
        <f>Q3_worksheet!B174</f>
        <v>179</v>
      </c>
      <c r="C149" t="str">
        <f>Q3_worksheet!C174</f>
        <v>Cassandra Poole</v>
      </c>
      <c r="D149" s="6">
        <f>Q3_worksheet!D174</f>
        <v>0</v>
      </c>
      <c r="E149" s="6">
        <f>Q3_worksheet!E174</f>
        <v>0</v>
      </c>
      <c r="F149" s="6">
        <f t="shared" si="10"/>
        <v>0</v>
      </c>
      <c r="G149" s="6">
        <f>Q3_worksheet!F174</f>
        <v>25</v>
      </c>
      <c r="H149" s="6">
        <f>Q3_worksheet!G174</f>
        <v>333</v>
      </c>
      <c r="I149" s="6">
        <f t="shared" si="11"/>
        <v>13.32</v>
      </c>
      <c r="J149" s="6">
        <f t="shared" si="12"/>
        <v>25</v>
      </c>
      <c r="K149" s="6">
        <f t="shared" si="13"/>
        <v>333</v>
      </c>
      <c r="L149" s="6">
        <f t="shared" si="14"/>
        <v>13.32</v>
      </c>
    </row>
    <row r="150" spans="1:12" hidden="1" x14ac:dyDescent="0.3">
      <c r="A150" t="str">
        <f>Q3_worksheet!A175</f>
        <v>005</v>
      </c>
      <c r="B150">
        <f>Q3_worksheet!B175</f>
        <v>180</v>
      </c>
      <c r="C150" t="str">
        <f>Q3_worksheet!C175</f>
        <v>Elisa Warren</v>
      </c>
      <c r="D150" s="6">
        <f>Q3_worksheet!D175</f>
        <v>0</v>
      </c>
      <c r="E150" s="6">
        <f>Q3_worksheet!E175</f>
        <v>0</v>
      </c>
      <c r="F150" s="6">
        <f t="shared" si="10"/>
        <v>0</v>
      </c>
      <c r="G150" s="6">
        <f>Q3_worksheet!F175</f>
        <v>30</v>
      </c>
      <c r="H150" s="6">
        <f>Q3_worksheet!G175</f>
        <v>1586</v>
      </c>
      <c r="I150" s="6">
        <f t="shared" si="11"/>
        <v>52.866666666666667</v>
      </c>
      <c r="J150" s="6">
        <f t="shared" si="12"/>
        <v>30</v>
      </c>
      <c r="K150" s="6">
        <f t="shared" si="13"/>
        <v>1586</v>
      </c>
      <c r="L150" s="6">
        <f t="shared" si="14"/>
        <v>52.866666666666667</v>
      </c>
    </row>
    <row r="151" spans="1:12" hidden="1" x14ac:dyDescent="0.3">
      <c r="A151" t="str">
        <f>Q3_worksheet!A176</f>
        <v>005</v>
      </c>
      <c r="B151">
        <f>Q3_worksheet!B176</f>
        <v>181</v>
      </c>
      <c r="C151" t="str">
        <f>Q3_worksheet!C176</f>
        <v>Ramona Myers</v>
      </c>
      <c r="D151" s="6">
        <f>Q3_worksheet!D176</f>
        <v>0</v>
      </c>
      <c r="E151" s="6">
        <f>Q3_worksheet!E176</f>
        <v>0</v>
      </c>
      <c r="F151" s="6">
        <f t="shared" si="10"/>
        <v>0</v>
      </c>
      <c r="G151" s="6">
        <f>Q3_worksheet!F176</f>
        <v>0</v>
      </c>
      <c r="H151" s="6">
        <f>Q3_worksheet!G176</f>
        <v>0</v>
      </c>
      <c r="I151" s="6">
        <f t="shared" si="11"/>
        <v>0</v>
      </c>
      <c r="J151" s="6">
        <f t="shared" si="12"/>
        <v>0</v>
      </c>
      <c r="K151" s="6">
        <f t="shared" si="13"/>
        <v>0</v>
      </c>
      <c r="L151" s="6">
        <f t="shared" si="14"/>
        <v>0</v>
      </c>
    </row>
    <row r="152" spans="1:12" hidden="1" x14ac:dyDescent="0.3">
      <c r="A152" t="str">
        <f>Q3_worksheet!A177</f>
        <v>005</v>
      </c>
      <c r="B152">
        <f>Q3_worksheet!B177</f>
        <v>184</v>
      </c>
      <c r="C152" t="str">
        <f>Q3_worksheet!C177</f>
        <v>Tammy Wilkins</v>
      </c>
      <c r="D152" s="6">
        <f>Q3_worksheet!D177</f>
        <v>0</v>
      </c>
      <c r="E152" s="6">
        <f>Q3_worksheet!E177</f>
        <v>0</v>
      </c>
      <c r="F152" s="6">
        <f t="shared" si="10"/>
        <v>0</v>
      </c>
      <c r="G152" s="6">
        <f>Q3_worksheet!F177</f>
        <v>0</v>
      </c>
      <c r="H152" s="6">
        <f>Q3_worksheet!G177</f>
        <v>0</v>
      </c>
      <c r="I152" s="6">
        <f t="shared" si="11"/>
        <v>0</v>
      </c>
      <c r="J152" s="6">
        <f t="shared" si="12"/>
        <v>0</v>
      </c>
      <c r="K152" s="6">
        <f t="shared" si="13"/>
        <v>0</v>
      </c>
      <c r="L152" s="6">
        <f t="shared" si="14"/>
        <v>0</v>
      </c>
    </row>
    <row r="153" spans="1:12" hidden="1" x14ac:dyDescent="0.3">
      <c r="A153" t="str">
        <f>Q3_worksheet!A178</f>
        <v>005</v>
      </c>
      <c r="B153">
        <f>Q3_worksheet!B178</f>
        <v>192</v>
      </c>
      <c r="C153" t="str">
        <f>Q3_worksheet!C178</f>
        <v>Mike Briggs</v>
      </c>
      <c r="D153" s="6">
        <f>Q3_worksheet!D178</f>
        <v>0</v>
      </c>
      <c r="E153" s="6">
        <f>Q3_worksheet!E178</f>
        <v>6</v>
      </c>
      <c r="F153" s="6">
        <f t="shared" si="10"/>
        <v>0</v>
      </c>
      <c r="G153" s="6">
        <f>Q3_worksheet!F178</f>
        <v>23</v>
      </c>
      <c r="H153" s="6">
        <f>Q3_worksheet!G178</f>
        <v>321</v>
      </c>
      <c r="I153" s="6">
        <f t="shared" si="11"/>
        <v>13.956521739130435</v>
      </c>
      <c r="J153" s="6">
        <f t="shared" si="12"/>
        <v>23</v>
      </c>
      <c r="K153" s="6">
        <f t="shared" si="13"/>
        <v>315</v>
      </c>
      <c r="L153" s="6">
        <f t="shared" si="14"/>
        <v>13.956521739130435</v>
      </c>
    </row>
    <row r="154" spans="1:12" hidden="1" x14ac:dyDescent="0.3">
      <c r="A154" t="str">
        <f>Q3_worksheet!A179</f>
        <v>005</v>
      </c>
      <c r="B154">
        <f>Q3_worksheet!B179</f>
        <v>195</v>
      </c>
      <c r="C154" t="str">
        <f>Q3_worksheet!C179</f>
        <v>Al Ramos</v>
      </c>
      <c r="D154" s="6">
        <f>Q3_worksheet!D179</f>
        <v>0</v>
      </c>
      <c r="E154" s="6">
        <f>Q3_worksheet!E179</f>
        <v>0</v>
      </c>
      <c r="F154" s="6">
        <f t="shared" si="10"/>
        <v>0</v>
      </c>
      <c r="G154" s="6">
        <f>Q3_worksheet!F179</f>
        <v>24</v>
      </c>
      <c r="H154" s="6">
        <f>Q3_worksheet!G179</f>
        <v>360</v>
      </c>
      <c r="I154" s="6">
        <f t="shared" si="11"/>
        <v>15</v>
      </c>
      <c r="J154" s="6">
        <f t="shared" si="12"/>
        <v>24</v>
      </c>
      <c r="K154" s="6">
        <f t="shared" si="13"/>
        <v>360</v>
      </c>
      <c r="L154" s="6">
        <f t="shared" si="14"/>
        <v>15</v>
      </c>
    </row>
    <row r="155" spans="1:12" hidden="1" x14ac:dyDescent="0.3">
      <c r="A155" t="str">
        <f>Q3_worksheet!A180</f>
        <v>005</v>
      </c>
      <c r="B155">
        <f>Q3_worksheet!B180</f>
        <v>199</v>
      </c>
      <c r="C155" t="str">
        <f>Q3_worksheet!C180</f>
        <v>Nettie Stevens</v>
      </c>
      <c r="D155" s="6">
        <f>Q3_worksheet!D180</f>
        <v>0</v>
      </c>
      <c r="E155" s="6">
        <f>Q3_worksheet!E180</f>
        <v>0</v>
      </c>
      <c r="F155" s="6">
        <f t="shared" si="10"/>
        <v>0</v>
      </c>
      <c r="G155" s="6">
        <f>Q3_worksheet!F180</f>
        <v>25</v>
      </c>
      <c r="H155" s="6">
        <f>Q3_worksheet!G180</f>
        <v>345</v>
      </c>
      <c r="I155" s="6">
        <f t="shared" si="11"/>
        <v>13.8</v>
      </c>
      <c r="J155" s="6">
        <f t="shared" si="12"/>
        <v>25</v>
      </c>
      <c r="K155" s="6">
        <f t="shared" si="13"/>
        <v>345</v>
      </c>
      <c r="L155" s="6">
        <f t="shared" si="14"/>
        <v>13.8</v>
      </c>
    </row>
    <row r="156" spans="1:12" hidden="1" x14ac:dyDescent="0.3">
      <c r="A156" t="str">
        <f>Q3_worksheet!A181</f>
        <v>005</v>
      </c>
      <c r="B156">
        <f>Q3_worksheet!B181</f>
        <v>201</v>
      </c>
      <c r="C156" t="str">
        <f>Q3_worksheet!C181</f>
        <v>Michele Lee</v>
      </c>
      <c r="D156" s="6">
        <f>Q3_worksheet!D181</f>
        <v>0</v>
      </c>
      <c r="E156" s="6">
        <f>Q3_worksheet!E181</f>
        <v>0</v>
      </c>
      <c r="F156" s="6">
        <f t="shared" si="10"/>
        <v>0</v>
      </c>
      <c r="G156" s="6">
        <f>Q3_worksheet!F181</f>
        <v>24</v>
      </c>
      <c r="H156" s="6">
        <f>Q3_worksheet!G181</f>
        <v>333</v>
      </c>
      <c r="I156" s="6">
        <f t="shared" si="11"/>
        <v>13.875</v>
      </c>
      <c r="J156" s="6">
        <f t="shared" si="12"/>
        <v>24</v>
      </c>
      <c r="K156" s="6">
        <f t="shared" si="13"/>
        <v>333</v>
      </c>
      <c r="L156" s="6">
        <f t="shared" si="14"/>
        <v>13.875</v>
      </c>
    </row>
    <row r="157" spans="1:12" hidden="1" x14ac:dyDescent="0.3">
      <c r="A157" t="str">
        <f>Q3_worksheet!A182</f>
        <v>005</v>
      </c>
      <c r="B157">
        <f>Q3_worksheet!B182</f>
        <v>203</v>
      </c>
      <c r="C157" t="str">
        <f>Q3_worksheet!C182</f>
        <v>Helen Paul</v>
      </c>
      <c r="D157" s="6">
        <f>Q3_worksheet!D182</f>
        <v>0</v>
      </c>
      <c r="E157" s="6">
        <f>Q3_worksheet!E182</f>
        <v>0</v>
      </c>
      <c r="F157" s="6">
        <f t="shared" si="10"/>
        <v>0</v>
      </c>
      <c r="G157" s="6">
        <f>Q3_worksheet!F182</f>
        <v>25</v>
      </c>
      <c r="H157" s="6">
        <f>Q3_worksheet!G182</f>
        <v>513</v>
      </c>
      <c r="I157" s="6">
        <f t="shared" si="11"/>
        <v>20.52</v>
      </c>
      <c r="J157" s="6">
        <f t="shared" si="12"/>
        <v>25</v>
      </c>
      <c r="K157" s="6">
        <f t="shared" si="13"/>
        <v>513</v>
      </c>
      <c r="L157" s="6">
        <f t="shared" si="14"/>
        <v>20.52</v>
      </c>
    </row>
    <row r="158" spans="1:12" x14ac:dyDescent="0.3">
      <c r="A158" t="str">
        <f>Q3_worksheet!A249</f>
        <v>006</v>
      </c>
      <c r="B158">
        <f>Q3_worksheet!B249</f>
        <v>287</v>
      </c>
      <c r="C158" t="str">
        <f>Q3_worksheet!C249</f>
        <v>Levi Christensen</v>
      </c>
      <c r="D158" s="6">
        <f>Q3_worksheet!D249</f>
        <v>1476</v>
      </c>
      <c r="E158" s="6">
        <f>Q3_worksheet!E249</f>
        <v>318066</v>
      </c>
      <c r="F158" s="6">
        <f t="shared" si="10"/>
        <v>215.49186991869919</v>
      </c>
      <c r="G158" s="6">
        <f>Q3_worksheet!F249</f>
        <v>2199</v>
      </c>
      <c r="H158" s="6">
        <f>Q3_worksheet!G249</f>
        <v>312849</v>
      </c>
      <c r="I158" s="6">
        <f t="shared" si="11"/>
        <v>142.26875852660299</v>
      </c>
      <c r="J158" s="6">
        <f t="shared" si="12"/>
        <v>723</v>
      </c>
      <c r="K158" s="6">
        <f t="shared" si="13"/>
        <v>-5217</v>
      </c>
      <c r="L158" s="6">
        <f t="shared" si="14"/>
        <v>-73.2231113920962</v>
      </c>
    </row>
    <row r="159" spans="1:12" hidden="1" x14ac:dyDescent="0.3">
      <c r="A159" t="str">
        <f>Q3_worksheet!A184</f>
        <v>005</v>
      </c>
      <c r="B159">
        <f>Q3_worksheet!B184</f>
        <v>210</v>
      </c>
      <c r="C159" t="str">
        <f>Q3_worksheet!C184</f>
        <v>Kenny Robertson</v>
      </c>
      <c r="D159" s="6">
        <f>Q3_worksheet!D184</f>
        <v>0</v>
      </c>
      <c r="E159" s="6">
        <f>Q3_worksheet!E184</f>
        <v>0</v>
      </c>
      <c r="F159" s="6">
        <f t="shared" si="10"/>
        <v>0</v>
      </c>
      <c r="G159" s="6">
        <f>Q3_worksheet!F184</f>
        <v>23</v>
      </c>
      <c r="H159" s="6">
        <f>Q3_worksheet!G184</f>
        <v>282</v>
      </c>
      <c r="I159" s="6">
        <f t="shared" si="11"/>
        <v>12.260869565217391</v>
      </c>
      <c r="J159" s="6">
        <f t="shared" si="12"/>
        <v>23</v>
      </c>
      <c r="K159" s="6">
        <f t="shared" si="13"/>
        <v>282</v>
      </c>
      <c r="L159" s="6">
        <f t="shared" si="14"/>
        <v>12.260869565217391</v>
      </c>
    </row>
    <row r="160" spans="1:12" hidden="1" x14ac:dyDescent="0.3">
      <c r="A160" t="str">
        <f>Q3_worksheet!A185</f>
        <v>005</v>
      </c>
      <c r="B160">
        <f>Q3_worksheet!B185</f>
        <v>255</v>
      </c>
      <c r="C160" t="str">
        <f>Q3_worksheet!C185</f>
        <v>Lois Moran</v>
      </c>
      <c r="D160" s="6">
        <f>Q3_worksheet!D185</f>
        <v>0</v>
      </c>
      <c r="E160" s="6">
        <f>Q3_worksheet!E185</f>
        <v>0</v>
      </c>
      <c r="F160" s="6">
        <f t="shared" si="10"/>
        <v>0</v>
      </c>
      <c r="G160" s="6">
        <f>Q3_worksheet!F185</f>
        <v>0</v>
      </c>
      <c r="H160" s="6">
        <f>Q3_worksheet!G185</f>
        <v>0</v>
      </c>
      <c r="I160" s="6">
        <f t="shared" si="11"/>
        <v>0</v>
      </c>
      <c r="J160" s="6">
        <f t="shared" si="12"/>
        <v>0</v>
      </c>
      <c r="K160" s="6">
        <f t="shared" si="13"/>
        <v>0</v>
      </c>
      <c r="L160" s="6">
        <f t="shared" si="14"/>
        <v>0</v>
      </c>
    </row>
    <row r="161" spans="1:12" hidden="1" x14ac:dyDescent="0.3">
      <c r="A161" t="str">
        <f>Q3_worksheet!A186</f>
        <v>005</v>
      </c>
      <c r="B161">
        <f>Q3_worksheet!B186</f>
        <v>259</v>
      </c>
      <c r="C161" t="str">
        <f>Q3_worksheet!C186</f>
        <v>Beulah Gibbs</v>
      </c>
      <c r="D161" s="6">
        <f>Q3_worksheet!D186</f>
        <v>0</v>
      </c>
      <c r="E161" s="6">
        <f>Q3_worksheet!E186</f>
        <v>0</v>
      </c>
      <c r="F161" s="6">
        <f t="shared" si="10"/>
        <v>0</v>
      </c>
      <c r="G161" s="6">
        <f>Q3_worksheet!F186</f>
        <v>25</v>
      </c>
      <c r="H161" s="6">
        <f>Q3_worksheet!G186</f>
        <v>336</v>
      </c>
      <c r="I161" s="6">
        <f t="shared" si="11"/>
        <v>13.44</v>
      </c>
      <c r="J161" s="6">
        <f t="shared" si="12"/>
        <v>25</v>
      </c>
      <c r="K161" s="6">
        <f t="shared" si="13"/>
        <v>336</v>
      </c>
      <c r="L161" s="6">
        <f t="shared" si="14"/>
        <v>13.44</v>
      </c>
    </row>
    <row r="162" spans="1:12" x14ac:dyDescent="0.3">
      <c r="A162" t="str">
        <f>Q3_worksheet!A171</f>
        <v>005</v>
      </c>
      <c r="B162">
        <f>Q3_worksheet!B171</f>
        <v>153</v>
      </c>
      <c r="C162" t="str">
        <f>Q3_worksheet!C171</f>
        <v>Lynne Soto</v>
      </c>
      <c r="D162" s="6">
        <f>Q3_worksheet!D171</f>
        <v>2</v>
      </c>
      <c r="E162" s="6">
        <f>Q3_worksheet!E171</f>
        <v>29</v>
      </c>
      <c r="F162" s="6">
        <f t="shared" si="10"/>
        <v>14.5</v>
      </c>
      <c r="G162" s="6">
        <f>Q3_worksheet!F171</f>
        <v>26</v>
      </c>
      <c r="H162" s="6">
        <f>Q3_worksheet!G171</f>
        <v>372</v>
      </c>
      <c r="I162" s="6">
        <f t="shared" si="11"/>
        <v>14.307692307692308</v>
      </c>
      <c r="J162" s="6">
        <f t="shared" si="12"/>
        <v>24</v>
      </c>
      <c r="K162" s="6">
        <f t="shared" si="13"/>
        <v>343</v>
      </c>
      <c r="L162" s="6">
        <f t="shared" si="14"/>
        <v>-0.19230769230769162</v>
      </c>
    </row>
    <row r="163" spans="1:12" hidden="1" x14ac:dyDescent="0.3">
      <c r="A163" t="str">
        <f>Q3_worksheet!A188</f>
        <v>005</v>
      </c>
      <c r="B163">
        <f>Q3_worksheet!B188</f>
        <v>269</v>
      </c>
      <c r="C163" t="str">
        <f>Q3_worksheet!C188</f>
        <v>Jo Manning</v>
      </c>
      <c r="D163" s="6">
        <f>Q3_worksheet!D188</f>
        <v>0</v>
      </c>
      <c r="E163" s="6">
        <f>Q3_worksheet!E188</f>
        <v>0</v>
      </c>
      <c r="F163" s="6">
        <f t="shared" si="10"/>
        <v>0</v>
      </c>
      <c r="G163" s="6">
        <f>Q3_worksheet!F188</f>
        <v>23</v>
      </c>
      <c r="H163" s="6">
        <f>Q3_worksheet!G188</f>
        <v>339</v>
      </c>
      <c r="I163" s="6">
        <f t="shared" si="11"/>
        <v>14.739130434782609</v>
      </c>
      <c r="J163" s="6">
        <f t="shared" si="12"/>
        <v>23</v>
      </c>
      <c r="K163" s="6">
        <f t="shared" si="13"/>
        <v>339</v>
      </c>
      <c r="L163" s="6">
        <f t="shared" si="14"/>
        <v>14.739130434782609</v>
      </c>
    </row>
    <row r="164" spans="1:12" hidden="1" x14ac:dyDescent="0.3">
      <c r="A164" t="str">
        <f>Q3_worksheet!A189</f>
        <v>005</v>
      </c>
      <c r="B164">
        <f>Q3_worksheet!B189</f>
        <v>274</v>
      </c>
      <c r="C164" t="str">
        <f>Q3_worksheet!C189</f>
        <v>Angel Watts</v>
      </c>
      <c r="D164" s="6">
        <f>Q3_worksheet!D189</f>
        <v>0</v>
      </c>
      <c r="E164" s="6">
        <f>Q3_worksheet!E189</f>
        <v>0</v>
      </c>
      <c r="F164" s="6">
        <f t="shared" si="10"/>
        <v>0</v>
      </c>
      <c r="G164" s="6">
        <f>Q3_worksheet!F189</f>
        <v>1</v>
      </c>
      <c r="H164" s="6">
        <f>Q3_worksheet!G189</f>
        <v>15</v>
      </c>
      <c r="I164" s="6">
        <f t="shared" si="11"/>
        <v>15</v>
      </c>
      <c r="J164" s="6">
        <f t="shared" si="12"/>
        <v>1</v>
      </c>
      <c r="K164" s="6">
        <f t="shared" si="13"/>
        <v>15</v>
      </c>
      <c r="L164" s="6">
        <f t="shared" si="14"/>
        <v>15</v>
      </c>
    </row>
    <row r="165" spans="1:12" hidden="1" x14ac:dyDescent="0.3">
      <c r="A165" t="str">
        <f>Q3_worksheet!A190</f>
        <v>005</v>
      </c>
      <c r="B165">
        <f>Q3_worksheet!B190</f>
        <v>276</v>
      </c>
      <c r="C165" t="str">
        <f>Q3_worksheet!C190</f>
        <v>Morris Glover</v>
      </c>
      <c r="D165" s="6">
        <f>Q3_worksheet!D190</f>
        <v>0</v>
      </c>
      <c r="E165" s="6">
        <f>Q3_worksheet!E190</f>
        <v>0</v>
      </c>
      <c r="F165" s="6">
        <f t="shared" si="10"/>
        <v>0</v>
      </c>
      <c r="G165" s="6">
        <f>Q3_worksheet!F190</f>
        <v>18</v>
      </c>
      <c r="H165" s="6">
        <f>Q3_worksheet!G190</f>
        <v>252</v>
      </c>
      <c r="I165" s="6">
        <f t="shared" si="11"/>
        <v>14</v>
      </c>
      <c r="J165" s="6">
        <f t="shared" si="12"/>
        <v>18</v>
      </c>
      <c r="K165" s="6">
        <f t="shared" si="13"/>
        <v>252</v>
      </c>
      <c r="L165" s="6">
        <f t="shared" si="14"/>
        <v>14</v>
      </c>
    </row>
    <row r="166" spans="1:12" hidden="1" x14ac:dyDescent="0.3">
      <c r="A166" t="str">
        <f>Q3_worksheet!A191</f>
        <v>005</v>
      </c>
      <c r="B166">
        <f>Q3_worksheet!B191</f>
        <v>281</v>
      </c>
      <c r="C166" t="str">
        <f>Q3_worksheet!C191</f>
        <v>Marcia Neal</v>
      </c>
      <c r="D166" s="6">
        <f>Q3_worksheet!D191</f>
        <v>0</v>
      </c>
      <c r="E166" s="6">
        <f>Q3_worksheet!E191</f>
        <v>0</v>
      </c>
      <c r="F166" s="6">
        <f t="shared" si="10"/>
        <v>0</v>
      </c>
      <c r="G166" s="6">
        <f>Q3_worksheet!F191</f>
        <v>25</v>
      </c>
      <c r="H166" s="6">
        <f>Q3_worksheet!G191</f>
        <v>354</v>
      </c>
      <c r="I166" s="6">
        <f t="shared" si="11"/>
        <v>14.16</v>
      </c>
      <c r="J166" s="6">
        <f t="shared" si="12"/>
        <v>25</v>
      </c>
      <c r="K166" s="6">
        <f t="shared" si="13"/>
        <v>354</v>
      </c>
      <c r="L166" s="6">
        <f t="shared" si="14"/>
        <v>14.16</v>
      </c>
    </row>
    <row r="167" spans="1:12" hidden="1" x14ac:dyDescent="0.3">
      <c r="A167" t="str">
        <f>Q3_worksheet!A192</f>
        <v>005</v>
      </c>
      <c r="B167">
        <f>Q3_worksheet!B192</f>
        <v>291</v>
      </c>
      <c r="C167" t="str">
        <f>Q3_worksheet!C192</f>
        <v>Carlton Mcdonald</v>
      </c>
      <c r="D167" s="6">
        <f>Q3_worksheet!D192</f>
        <v>0</v>
      </c>
      <c r="E167" s="6">
        <f>Q3_worksheet!E192</f>
        <v>0</v>
      </c>
      <c r="F167" s="6">
        <f t="shared" si="10"/>
        <v>0</v>
      </c>
      <c r="G167" s="6">
        <f>Q3_worksheet!F192</f>
        <v>0</v>
      </c>
      <c r="H167" s="6">
        <f>Q3_worksheet!G192</f>
        <v>0</v>
      </c>
      <c r="I167" s="6">
        <f t="shared" si="11"/>
        <v>0</v>
      </c>
      <c r="J167" s="6">
        <f t="shared" si="12"/>
        <v>0</v>
      </c>
      <c r="K167" s="6">
        <f t="shared" si="13"/>
        <v>0</v>
      </c>
      <c r="L167" s="6">
        <f t="shared" si="14"/>
        <v>0</v>
      </c>
    </row>
    <row r="168" spans="1:12" hidden="1" x14ac:dyDescent="0.3">
      <c r="A168" t="str">
        <f>Q3_worksheet!A193</f>
        <v>005</v>
      </c>
      <c r="B168">
        <f>Q3_worksheet!B193</f>
        <v>302</v>
      </c>
      <c r="C168" t="str">
        <f>Q3_worksheet!C193</f>
        <v>Leslie Dean</v>
      </c>
      <c r="D168" s="6">
        <f>Q3_worksheet!D193</f>
        <v>0</v>
      </c>
      <c r="E168" s="6">
        <f>Q3_worksheet!E193</f>
        <v>0</v>
      </c>
      <c r="F168" s="6">
        <f t="shared" si="10"/>
        <v>0</v>
      </c>
      <c r="G168" s="6">
        <f>Q3_worksheet!F193</f>
        <v>0</v>
      </c>
      <c r="H168" s="6">
        <f>Q3_worksheet!G193</f>
        <v>0</v>
      </c>
      <c r="I168" s="6">
        <f t="shared" si="11"/>
        <v>0</v>
      </c>
      <c r="J168" s="6">
        <f t="shared" si="12"/>
        <v>0</v>
      </c>
      <c r="K168" s="6">
        <f t="shared" si="13"/>
        <v>0</v>
      </c>
      <c r="L168" s="6">
        <f t="shared" si="14"/>
        <v>0</v>
      </c>
    </row>
    <row r="169" spans="1:12" hidden="1" x14ac:dyDescent="0.3">
      <c r="A169" t="str">
        <f>Q3_worksheet!A194</f>
        <v>005</v>
      </c>
      <c r="B169">
        <f>Q3_worksheet!B194</f>
        <v>304</v>
      </c>
      <c r="C169" t="str">
        <f>Q3_worksheet!C194</f>
        <v>Allen Price</v>
      </c>
      <c r="D169" s="6">
        <f>Q3_worksheet!D194</f>
        <v>0</v>
      </c>
      <c r="E169" s="6">
        <f>Q3_worksheet!E194</f>
        <v>0</v>
      </c>
      <c r="F169" s="6">
        <f t="shared" si="10"/>
        <v>0</v>
      </c>
      <c r="G169" s="6">
        <f>Q3_worksheet!F194</f>
        <v>7</v>
      </c>
      <c r="H169" s="6">
        <f>Q3_worksheet!G194</f>
        <v>129</v>
      </c>
      <c r="I169" s="6">
        <f t="shared" si="11"/>
        <v>18.428571428571427</v>
      </c>
      <c r="J169" s="6">
        <f t="shared" si="12"/>
        <v>7</v>
      </c>
      <c r="K169" s="6">
        <f t="shared" si="13"/>
        <v>129</v>
      </c>
      <c r="L169" s="6">
        <f t="shared" si="14"/>
        <v>18.428571428571427</v>
      </c>
    </row>
    <row r="170" spans="1:12" x14ac:dyDescent="0.3">
      <c r="A170" t="str">
        <f>Q3_worksheet!A282</f>
        <v>008</v>
      </c>
      <c r="B170">
        <f>Q3_worksheet!B282</f>
        <v>153</v>
      </c>
      <c r="C170" t="str">
        <f>Q3_worksheet!C282</f>
        <v>Lynne Soto</v>
      </c>
      <c r="D170" s="6">
        <f>Q3_worksheet!D282</f>
        <v>6</v>
      </c>
      <c r="E170" s="6">
        <f>Q3_worksheet!E282</f>
        <v>87</v>
      </c>
      <c r="F170" s="6">
        <f t="shared" si="10"/>
        <v>14.5</v>
      </c>
      <c r="G170" s="6">
        <f>Q3_worksheet!F282</f>
        <v>8</v>
      </c>
      <c r="H170" s="6">
        <f>Q3_worksheet!G282</f>
        <v>160</v>
      </c>
      <c r="I170" s="6">
        <f t="shared" si="11"/>
        <v>20</v>
      </c>
      <c r="J170" s="6">
        <f t="shared" si="12"/>
        <v>2</v>
      </c>
      <c r="K170" s="6">
        <f t="shared" si="13"/>
        <v>73</v>
      </c>
      <c r="L170" s="6">
        <f t="shared" si="14"/>
        <v>5.5</v>
      </c>
    </row>
    <row r="171" spans="1:12" hidden="1" x14ac:dyDescent="0.3">
      <c r="A171" t="str">
        <f>Q3_worksheet!A196</f>
        <v>005</v>
      </c>
      <c r="B171">
        <f>Q3_worksheet!B196</f>
        <v>316</v>
      </c>
      <c r="C171" t="str">
        <f>Q3_worksheet!C196</f>
        <v>Marguerite Thornton</v>
      </c>
      <c r="D171" s="6">
        <f>Q3_worksheet!D196</f>
        <v>0</v>
      </c>
      <c r="E171" s="6">
        <f>Q3_worksheet!E196</f>
        <v>0</v>
      </c>
      <c r="F171" s="6">
        <f t="shared" si="10"/>
        <v>0</v>
      </c>
      <c r="G171" s="6">
        <f>Q3_worksheet!F196</f>
        <v>0</v>
      </c>
      <c r="H171" s="6">
        <f>Q3_worksheet!G196</f>
        <v>0</v>
      </c>
      <c r="I171" s="6">
        <f t="shared" si="11"/>
        <v>0</v>
      </c>
      <c r="J171" s="6">
        <f t="shared" si="12"/>
        <v>0</v>
      </c>
      <c r="K171" s="6">
        <f t="shared" si="13"/>
        <v>0</v>
      </c>
      <c r="L171" s="6">
        <f t="shared" si="14"/>
        <v>0</v>
      </c>
    </row>
    <row r="172" spans="1:12" hidden="1" x14ac:dyDescent="0.3">
      <c r="A172" t="str">
        <f>Q3_worksheet!A197</f>
        <v>005</v>
      </c>
      <c r="B172">
        <f>Q3_worksheet!B197</f>
        <v>320</v>
      </c>
      <c r="C172" t="str">
        <f>Q3_worksheet!C197</f>
        <v>Terry Moreno</v>
      </c>
      <c r="D172" s="6">
        <f>Q3_worksheet!D197</f>
        <v>0</v>
      </c>
      <c r="E172" s="6">
        <f>Q3_worksheet!E197</f>
        <v>0</v>
      </c>
      <c r="F172" s="6">
        <f t="shared" si="10"/>
        <v>0</v>
      </c>
      <c r="G172" s="6">
        <f>Q3_worksheet!F197</f>
        <v>25</v>
      </c>
      <c r="H172" s="6">
        <f>Q3_worksheet!G197</f>
        <v>330</v>
      </c>
      <c r="I172" s="6">
        <f t="shared" si="11"/>
        <v>13.2</v>
      </c>
      <c r="J172" s="6">
        <f t="shared" si="12"/>
        <v>25</v>
      </c>
      <c r="K172" s="6">
        <f t="shared" si="13"/>
        <v>330</v>
      </c>
      <c r="L172" s="6">
        <f t="shared" si="14"/>
        <v>13.2</v>
      </c>
    </row>
    <row r="173" spans="1:12" x14ac:dyDescent="0.3">
      <c r="A173" t="str">
        <f>Q3_worksheet!A82</f>
        <v>002</v>
      </c>
      <c r="B173">
        <f>Q3_worksheet!B82</f>
        <v>13</v>
      </c>
      <c r="C173" t="str">
        <f>Q3_worksheet!C82</f>
        <v>Mamie Day</v>
      </c>
      <c r="D173" s="6">
        <f>Q3_worksheet!D82</f>
        <v>209</v>
      </c>
      <c r="E173" s="6">
        <f>Q3_worksheet!E82</f>
        <v>756533</v>
      </c>
      <c r="F173" s="6">
        <f t="shared" si="10"/>
        <v>3619.7751196172248</v>
      </c>
      <c r="G173" s="6">
        <f>Q3_worksheet!F82</f>
        <v>170</v>
      </c>
      <c r="H173" s="6">
        <f>Q3_worksheet!G82</f>
        <v>789885</v>
      </c>
      <c r="I173" s="6">
        <f t="shared" si="11"/>
        <v>4646.3823529411766</v>
      </c>
      <c r="J173" s="6">
        <f t="shared" si="12"/>
        <v>-39</v>
      </c>
      <c r="K173" s="6">
        <f t="shared" si="13"/>
        <v>33352</v>
      </c>
      <c r="L173" s="6">
        <f t="shared" si="14"/>
        <v>1026.6072333239517</v>
      </c>
    </row>
    <row r="174" spans="1:12" hidden="1" x14ac:dyDescent="0.3">
      <c r="A174" t="str">
        <f>Q3_worksheet!A199</f>
        <v>005</v>
      </c>
      <c r="B174">
        <f>Q3_worksheet!B199</f>
        <v>343</v>
      </c>
      <c r="C174" t="str">
        <f>Q3_worksheet!C199</f>
        <v>Tommy Graves</v>
      </c>
      <c r="D174" s="6">
        <f>Q3_worksheet!D199</f>
        <v>0</v>
      </c>
      <c r="E174" s="6">
        <f>Q3_worksheet!E199</f>
        <v>0</v>
      </c>
      <c r="F174" s="6">
        <f t="shared" si="10"/>
        <v>0</v>
      </c>
      <c r="G174" s="6">
        <f>Q3_worksheet!F199</f>
        <v>24</v>
      </c>
      <c r="H174" s="6">
        <f>Q3_worksheet!G199</f>
        <v>363</v>
      </c>
      <c r="I174" s="6">
        <f t="shared" si="11"/>
        <v>15.125</v>
      </c>
      <c r="J174" s="6">
        <f t="shared" si="12"/>
        <v>24</v>
      </c>
      <c r="K174" s="6">
        <f t="shared" si="13"/>
        <v>363</v>
      </c>
      <c r="L174" s="6">
        <f t="shared" si="14"/>
        <v>15.125</v>
      </c>
    </row>
    <row r="175" spans="1:12" hidden="1" x14ac:dyDescent="0.3">
      <c r="A175" t="str">
        <f>Q3_worksheet!A200</f>
        <v>005</v>
      </c>
      <c r="B175">
        <f>Q3_worksheet!B200</f>
        <v>345</v>
      </c>
      <c r="C175" t="str">
        <f>Q3_worksheet!C200</f>
        <v>Sidney Hansen</v>
      </c>
      <c r="D175" s="6">
        <f>Q3_worksheet!D200</f>
        <v>0</v>
      </c>
      <c r="E175" s="6">
        <f>Q3_worksheet!E200</f>
        <v>0</v>
      </c>
      <c r="F175" s="6">
        <f t="shared" si="10"/>
        <v>0</v>
      </c>
      <c r="G175" s="6">
        <f>Q3_worksheet!F200</f>
        <v>10</v>
      </c>
      <c r="H175" s="6">
        <f>Q3_worksheet!G200</f>
        <v>166</v>
      </c>
      <c r="I175" s="6">
        <f t="shared" si="11"/>
        <v>16.600000000000001</v>
      </c>
      <c r="J175" s="6">
        <f t="shared" si="12"/>
        <v>10</v>
      </c>
      <c r="K175" s="6">
        <f t="shared" si="13"/>
        <v>166</v>
      </c>
      <c r="L175" s="6">
        <f t="shared" si="14"/>
        <v>16.600000000000001</v>
      </c>
    </row>
    <row r="176" spans="1:12" x14ac:dyDescent="0.3">
      <c r="A176" t="str">
        <f>Q3_worksheet!A124</f>
        <v>003</v>
      </c>
      <c r="B176">
        <f>Q3_worksheet!B124</f>
        <v>13</v>
      </c>
      <c r="C176" t="str">
        <f>Q3_worksheet!C124</f>
        <v>Mamie Day</v>
      </c>
      <c r="D176" s="6">
        <f>Q3_worksheet!D124</f>
        <v>167</v>
      </c>
      <c r="E176" s="6">
        <f>Q3_worksheet!E124</f>
        <v>641906</v>
      </c>
      <c r="F176" s="6">
        <f t="shared" si="10"/>
        <v>3843.7485029940121</v>
      </c>
      <c r="G176" s="6">
        <f>Q3_worksheet!F124</f>
        <v>170</v>
      </c>
      <c r="H176" s="6">
        <f>Q3_worksheet!G124</f>
        <v>786927</v>
      </c>
      <c r="I176" s="6">
        <f t="shared" si="11"/>
        <v>4628.982352941176</v>
      </c>
      <c r="J176" s="6">
        <f t="shared" si="12"/>
        <v>3</v>
      </c>
      <c r="K176" s="6">
        <f t="shared" si="13"/>
        <v>145021</v>
      </c>
      <c r="L176" s="6">
        <f t="shared" si="14"/>
        <v>785.23384994716389</v>
      </c>
    </row>
    <row r="177" spans="1:12" hidden="1" x14ac:dyDescent="0.3">
      <c r="A177" t="str">
        <f>Q3_worksheet!A202</f>
        <v>005</v>
      </c>
      <c r="B177">
        <f>Q3_worksheet!B202</f>
        <v>357</v>
      </c>
      <c r="C177" t="str">
        <f>Q3_worksheet!C202</f>
        <v>Jesus Peterson</v>
      </c>
      <c r="D177" s="6">
        <f>Q3_worksheet!D202</f>
        <v>0</v>
      </c>
      <c r="E177" s="6">
        <f>Q3_worksheet!E202</f>
        <v>0</v>
      </c>
      <c r="F177" s="6">
        <f t="shared" si="10"/>
        <v>0</v>
      </c>
      <c r="G177" s="6">
        <f>Q3_worksheet!F202</f>
        <v>25</v>
      </c>
      <c r="H177" s="6">
        <f>Q3_worksheet!G202</f>
        <v>351</v>
      </c>
      <c r="I177" s="6">
        <f t="shared" si="11"/>
        <v>14.04</v>
      </c>
      <c r="J177" s="6">
        <f t="shared" si="12"/>
        <v>25</v>
      </c>
      <c r="K177" s="6">
        <f t="shared" si="13"/>
        <v>351</v>
      </c>
      <c r="L177" s="6">
        <f t="shared" si="14"/>
        <v>14.04</v>
      </c>
    </row>
    <row r="178" spans="1:12" hidden="1" x14ac:dyDescent="0.3">
      <c r="A178" t="str">
        <f>Q3_worksheet!A203</f>
        <v>005</v>
      </c>
      <c r="B178">
        <f>Q3_worksheet!B203</f>
        <v>357</v>
      </c>
      <c r="C178" t="str">
        <f>Q3_worksheet!C203</f>
        <v>Stanley Peterson</v>
      </c>
      <c r="D178" s="6">
        <f>Q3_worksheet!D203</f>
        <v>0</v>
      </c>
      <c r="E178" s="6">
        <f>Q3_worksheet!E203</f>
        <v>0</v>
      </c>
      <c r="F178" s="6">
        <f t="shared" si="10"/>
        <v>0</v>
      </c>
      <c r="G178" s="6">
        <f>Q3_worksheet!F203</f>
        <v>0</v>
      </c>
      <c r="H178" s="6">
        <f>Q3_worksheet!G203</f>
        <v>0</v>
      </c>
      <c r="I178" s="6">
        <f t="shared" si="11"/>
        <v>0</v>
      </c>
      <c r="J178" s="6">
        <f t="shared" si="12"/>
        <v>0</v>
      </c>
      <c r="K178" s="6">
        <f t="shared" si="13"/>
        <v>0</v>
      </c>
      <c r="L178" s="6">
        <f t="shared" si="14"/>
        <v>0</v>
      </c>
    </row>
    <row r="179" spans="1:12" hidden="1" x14ac:dyDescent="0.3">
      <c r="A179" t="str">
        <f>Q3_worksheet!A204</f>
        <v>005</v>
      </c>
      <c r="B179">
        <f>Q3_worksheet!B204</f>
        <v>367</v>
      </c>
      <c r="C179" t="str">
        <f>Q3_worksheet!C204</f>
        <v>Samuel Harper</v>
      </c>
      <c r="D179" s="6">
        <f>Q3_worksheet!D204</f>
        <v>0</v>
      </c>
      <c r="E179" s="6">
        <f>Q3_worksheet!E204</f>
        <v>0</v>
      </c>
      <c r="F179" s="6">
        <f t="shared" si="10"/>
        <v>0</v>
      </c>
      <c r="G179" s="6">
        <f>Q3_worksheet!F204</f>
        <v>0</v>
      </c>
      <c r="H179" s="6">
        <f>Q3_worksheet!G204</f>
        <v>0</v>
      </c>
      <c r="I179" s="6">
        <f t="shared" si="11"/>
        <v>0</v>
      </c>
      <c r="J179" s="6">
        <f t="shared" si="12"/>
        <v>0</v>
      </c>
      <c r="K179" s="6">
        <f t="shared" si="13"/>
        <v>0</v>
      </c>
      <c r="L179" s="6">
        <f t="shared" si="14"/>
        <v>0</v>
      </c>
    </row>
    <row r="180" spans="1:12" x14ac:dyDescent="0.3">
      <c r="A180" t="str">
        <f>Q3_worksheet!A263</f>
        <v>007</v>
      </c>
      <c r="B180">
        <f>Q3_worksheet!B263</f>
        <v>13</v>
      </c>
      <c r="C180" t="str">
        <f>Q3_worksheet!C263</f>
        <v>Mamie Day</v>
      </c>
      <c r="D180" s="6">
        <f>Q3_worksheet!D263</f>
        <v>369</v>
      </c>
      <c r="E180" s="6">
        <f>Q3_worksheet!E263</f>
        <v>1663337</v>
      </c>
      <c r="F180" s="6">
        <f t="shared" si="10"/>
        <v>4507.6883468834685</v>
      </c>
      <c r="G180" s="6">
        <f>Q3_worksheet!F263</f>
        <v>319</v>
      </c>
      <c r="H180" s="6">
        <f>Q3_worksheet!G263</f>
        <v>206181</v>
      </c>
      <c r="I180" s="6">
        <f t="shared" si="11"/>
        <v>646.33542319749222</v>
      </c>
      <c r="J180" s="6">
        <f t="shared" si="12"/>
        <v>-50</v>
      </c>
      <c r="K180" s="6">
        <f t="shared" si="13"/>
        <v>-1457156</v>
      </c>
      <c r="L180" s="6">
        <f t="shared" si="14"/>
        <v>-3861.3529236859763</v>
      </c>
    </row>
    <row r="181" spans="1:12" hidden="1" x14ac:dyDescent="0.3">
      <c r="A181" t="str">
        <f>Q3_worksheet!A206</f>
        <v>005</v>
      </c>
      <c r="B181">
        <f>Q3_worksheet!B206</f>
        <v>369</v>
      </c>
      <c r="C181" t="str">
        <f>Q3_worksheet!C206</f>
        <v>Clark Morgan</v>
      </c>
      <c r="D181" s="6">
        <f>Q3_worksheet!D206</f>
        <v>0</v>
      </c>
      <c r="E181" s="6">
        <f>Q3_worksheet!E206</f>
        <v>0</v>
      </c>
      <c r="F181" s="6">
        <f t="shared" si="10"/>
        <v>0</v>
      </c>
      <c r="G181" s="6">
        <f>Q3_worksheet!F206</f>
        <v>0</v>
      </c>
      <c r="H181" s="6">
        <f>Q3_worksheet!G206</f>
        <v>0</v>
      </c>
      <c r="I181" s="6">
        <f t="shared" si="11"/>
        <v>0</v>
      </c>
      <c r="J181" s="6">
        <f t="shared" si="12"/>
        <v>0</v>
      </c>
      <c r="K181" s="6">
        <f t="shared" si="13"/>
        <v>0</v>
      </c>
      <c r="L181" s="6">
        <f t="shared" si="14"/>
        <v>0</v>
      </c>
    </row>
    <row r="182" spans="1:12" hidden="1" x14ac:dyDescent="0.3">
      <c r="A182" t="str">
        <f>Q3_worksheet!A207</f>
        <v>005</v>
      </c>
      <c r="B182">
        <f>Q3_worksheet!B207</f>
        <v>375</v>
      </c>
      <c r="C182" t="str">
        <f>Q3_worksheet!C207</f>
        <v>Fannie Parks</v>
      </c>
      <c r="D182" s="6">
        <f>Q3_worksheet!D207</f>
        <v>0</v>
      </c>
      <c r="E182" s="6">
        <f>Q3_worksheet!E207</f>
        <v>0</v>
      </c>
      <c r="F182" s="6">
        <f t="shared" si="10"/>
        <v>0</v>
      </c>
      <c r="G182" s="6">
        <f>Q3_worksheet!F207</f>
        <v>23</v>
      </c>
      <c r="H182" s="6">
        <f>Q3_worksheet!G207</f>
        <v>318</v>
      </c>
      <c r="I182" s="6">
        <f t="shared" si="11"/>
        <v>13.826086956521738</v>
      </c>
      <c r="J182" s="6">
        <f t="shared" si="12"/>
        <v>23</v>
      </c>
      <c r="K182" s="6">
        <f t="shared" si="13"/>
        <v>318</v>
      </c>
      <c r="L182" s="6">
        <f t="shared" si="14"/>
        <v>13.826086956521738</v>
      </c>
    </row>
    <row r="183" spans="1:12" hidden="1" x14ac:dyDescent="0.3">
      <c r="A183" t="str">
        <f>Q3_worksheet!A208</f>
        <v>005</v>
      </c>
      <c r="B183">
        <f>Q3_worksheet!B208</f>
        <v>376</v>
      </c>
      <c r="C183" t="str">
        <f>Q3_worksheet!C208</f>
        <v>Katie Hodges</v>
      </c>
      <c r="D183" s="6">
        <f>Q3_worksheet!D208</f>
        <v>0</v>
      </c>
      <c r="E183" s="6">
        <f>Q3_worksheet!E208</f>
        <v>0</v>
      </c>
      <c r="F183" s="6">
        <f t="shared" si="10"/>
        <v>0</v>
      </c>
      <c r="G183" s="6">
        <f>Q3_worksheet!F208</f>
        <v>25</v>
      </c>
      <c r="H183" s="6">
        <f>Q3_worksheet!G208</f>
        <v>701</v>
      </c>
      <c r="I183" s="6">
        <f t="shared" si="11"/>
        <v>28.04</v>
      </c>
      <c r="J183" s="6">
        <f t="shared" si="12"/>
        <v>25</v>
      </c>
      <c r="K183" s="6">
        <f t="shared" si="13"/>
        <v>701</v>
      </c>
      <c r="L183" s="6">
        <f t="shared" si="14"/>
        <v>28.04</v>
      </c>
    </row>
    <row r="184" spans="1:12" hidden="1" x14ac:dyDescent="0.3">
      <c r="A184" t="str">
        <f>Q3_worksheet!A209</f>
        <v>005</v>
      </c>
      <c r="B184">
        <f>Q3_worksheet!B209</f>
        <v>380</v>
      </c>
      <c r="C184" t="str">
        <f>Q3_worksheet!C209</f>
        <v>Preston Robinson</v>
      </c>
      <c r="D184" s="6">
        <f>Q3_worksheet!D209</f>
        <v>0</v>
      </c>
      <c r="E184" s="6">
        <f>Q3_worksheet!E209</f>
        <v>0</v>
      </c>
      <c r="F184" s="6">
        <f t="shared" si="10"/>
        <v>0</v>
      </c>
      <c r="G184" s="6">
        <f>Q3_worksheet!F209</f>
        <v>24</v>
      </c>
      <c r="H184" s="6">
        <f>Q3_worksheet!G209</f>
        <v>336</v>
      </c>
      <c r="I184" s="6">
        <f t="shared" si="11"/>
        <v>14</v>
      </c>
      <c r="J184" s="6">
        <f t="shared" si="12"/>
        <v>24</v>
      </c>
      <c r="K184" s="6">
        <f t="shared" si="13"/>
        <v>336</v>
      </c>
      <c r="L184" s="6">
        <f t="shared" si="14"/>
        <v>14</v>
      </c>
    </row>
    <row r="185" spans="1:12" hidden="1" x14ac:dyDescent="0.3">
      <c r="A185" t="str">
        <f>Q3_worksheet!A210</f>
        <v>005</v>
      </c>
      <c r="B185">
        <f>Q3_worksheet!B210</f>
        <v>381</v>
      </c>
      <c r="C185" t="str">
        <f>Q3_worksheet!C210</f>
        <v>Frankie Mcdaniel</v>
      </c>
      <c r="D185" s="6">
        <f>Q3_worksheet!D210</f>
        <v>0</v>
      </c>
      <c r="E185" s="6">
        <f>Q3_worksheet!E210</f>
        <v>0</v>
      </c>
      <c r="F185" s="6">
        <f t="shared" si="10"/>
        <v>0</v>
      </c>
      <c r="G185" s="6">
        <f>Q3_worksheet!F210</f>
        <v>25</v>
      </c>
      <c r="H185" s="6">
        <f>Q3_worksheet!G210</f>
        <v>375</v>
      </c>
      <c r="I185" s="6">
        <f t="shared" si="11"/>
        <v>15</v>
      </c>
      <c r="J185" s="6">
        <f t="shared" si="12"/>
        <v>25</v>
      </c>
      <c r="K185" s="6">
        <f t="shared" si="13"/>
        <v>375</v>
      </c>
      <c r="L185" s="6">
        <f t="shared" si="14"/>
        <v>15</v>
      </c>
    </row>
    <row r="186" spans="1:12" hidden="1" x14ac:dyDescent="0.3">
      <c r="A186" t="str">
        <f>Q3_worksheet!A211</f>
        <v>005</v>
      </c>
      <c r="B186">
        <f>Q3_worksheet!B211</f>
        <v>385</v>
      </c>
      <c r="C186" t="str">
        <f>Q3_worksheet!C211</f>
        <v>Lillian Jefferson</v>
      </c>
      <c r="D186" s="6">
        <f>Q3_worksheet!D211</f>
        <v>0</v>
      </c>
      <c r="E186" s="6">
        <f>Q3_worksheet!E211</f>
        <v>0</v>
      </c>
      <c r="F186" s="6">
        <f t="shared" si="10"/>
        <v>0</v>
      </c>
      <c r="G186" s="6">
        <f>Q3_worksheet!F211</f>
        <v>0</v>
      </c>
      <c r="H186" s="6">
        <f>Q3_worksheet!G211</f>
        <v>0</v>
      </c>
      <c r="I186" s="6">
        <f t="shared" si="11"/>
        <v>0</v>
      </c>
      <c r="J186" s="6">
        <f t="shared" si="12"/>
        <v>0</v>
      </c>
      <c r="K186" s="6">
        <f t="shared" si="13"/>
        <v>0</v>
      </c>
      <c r="L186" s="6">
        <f t="shared" si="14"/>
        <v>0</v>
      </c>
    </row>
    <row r="187" spans="1:12" hidden="1" x14ac:dyDescent="0.3">
      <c r="A187" t="str">
        <f>Q3_worksheet!A212</f>
        <v>005</v>
      </c>
      <c r="B187">
        <f>Q3_worksheet!B212</f>
        <v>390</v>
      </c>
      <c r="C187" t="str">
        <f>Q3_worksheet!C212</f>
        <v>Brendan Curry</v>
      </c>
      <c r="D187" s="6">
        <f>Q3_worksheet!D212</f>
        <v>0</v>
      </c>
      <c r="E187" s="6">
        <f>Q3_worksheet!E212</f>
        <v>0</v>
      </c>
      <c r="F187" s="6">
        <f t="shared" si="10"/>
        <v>0</v>
      </c>
      <c r="G187" s="6">
        <f>Q3_worksheet!F212</f>
        <v>0</v>
      </c>
      <c r="H187" s="6">
        <f>Q3_worksheet!G212</f>
        <v>0</v>
      </c>
      <c r="I187" s="6">
        <f t="shared" si="11"/>
        <v>0</v>
      </c>
      <c r="J187" s="6">
        <f t="shared" si="12"/>
        <v>0</v>
      </c>
      <c r="K187" s="6">
        <f t="shared" si="13"/>
        <v>0</v>
      </c>
      <c r="L187" s="6">
        <f t="shared" si="14"/>
        <v>0</v>
      </c>
    </row>
    <row r="188" spans="1:12" hidden="1" x14ac:dyDescent="0.3">
      <c r="A188" t="str">
        <f>Q3_worksheet!A213</f>
        <v>005</v>
      </c>
      <c r="B188">
        <f>Q3_worksheet!B213</f>
        <v>391</v>
      </c>
      <c r="C188" t="str">
        <f>Q3_worksheet!C213</f>
        <v>Barry Mckenzie</v>
      </c>
      <c r="D188" s="6">
        <f>Q3_worksheet!D213</f>
        <v>0</v>
      </c>
      <c r="E188" s="6">
        <f>Q3_worksheet!E213</f>
        <v>0</v>
      </c>
      <c r="F188" s="6">
        <f t="shared" si="10"/>
        <v>0</v>
      </c>
      <c r="G188" s="6">
        <f>Q3_worksheet!F213</f>
        <v>24</v>
      </c>
      <c r="H188" s="6">
        <f>Q3_worksheet!G213</f>
        <v>342</v>
      </c>
      <c r="I188" s="6">
        <f t="shared" si="11"/>
        <v>14.25</v>
      </c>
      <c r="J188" s="6">
        <f t="shared" si="12"/>
        <v>24</v>
      </c>
      <c r="K188" s="6">
        <f t="shared" si="13"/>
        <v>342</v>
      </c>
      <c r="L188" s="6">
        <f t="shared" si="14"/>
        <v>14.25</v>
      </c>
    </row>
    <row r="189" spans="1:12" hidden="1" x14ac:dyDescent="0.3">
      <c r="A189" t="str">
        <f>Q3_worksheet!A214</f>
        <v>005</v>
      </c>
      <c r="B189">
        <f>Q3_worksheet!B214</f>
        <v>396</v>
      </c>
      <c r="C189" t="str">
        <f>Q3_worksheet!C214</f>
        <v>Darryl Burgess</v>
      </c>
      <c r="D189" s="6">
        <f>Q3_worksheet!D214</f>
        <v>0</v>
      </c>
      <c r="E189" s="6">
        <f>Q3_worksheet!E214</f>
        <v>0</v>
      </c>
      <c r="F189" s="6">
        <f t="shared" si="10"/>
        <v>0</v>
      </c>
      <c r="G189" s="6">
        <f>Q3_worksheet!F214</f>
        <v>25</v>
      </c>
      <c r="H189" s="6">
        <f>Q3_worksheet!G214</f>
        <v>354</v>
      </c>
      <c r="I189" s="6">
        <f t="shared" si="11"/>
        <v>14.16</v>
      </c>
      <c r="J189" s="6">
        <f t="shared" si="12"/>
        <v>25</v>
      </c>
      <c r="K189" s="6">
        <f t="shared" si="13"/>
        <v>354</v>
      </c>
      <c r="L189" s="6">
        <f t="shared" si="14"/>
        <v>14.16</v>
      </c>
    </row>
    <row r="190" spans="1:12" x14ac:dyDescent="0.3">
      <c r="A190" t="str">
        <f>Q3_worksheet!A57</f>
        <v>001</v>
      </c>
      <c r="B190">
        <f>Q3_worksheet!B57</f>
        <v>358</v>
      </c>
      <c r="C190" t="str">
        <f>Q3_worksheet!C57</f>
        <v>Marc Wallace</v>
      </c>
      <c r="D190" s="6">
        <f>Q3_worksheet!D57</f>
        <v>11878</v>
      </c>
      <c r="E190" s="6">
        <f>Q3_worksheet!E57</f>
        <v>290408</v>
      </c>
      <c r="F190" s="6">
        <f t="shared" si="10"/>
        <v>24.449233877757198</v>
      </c>
      <c r="G190" s="6">
        <f>Q3_worksheet!F57</f>
        <v>8903</v>
      </c>
      <c r="H190" s="6">
        <f>Q3_worksheet!G57</f>
        <v>1488029</v>
      </c>
      <c r="I190" s="6">
        <f t="shared" si="11"/>
        <v>167.13793103448276</v>
      </c>
      <c r="J190" s="6">
        <f t="shared" si="12"/>
        <v>-2975</v>
      </c>
      <c r="K190" s="6">
        <f t="shared" si="13"/>
        <v>1197621</v>
      </c>
      <c r="L190" s="6">
        <f t="shared" si="14"/>
        <v>142.68869715672557</v>
      </c>
    </row>
    <row r="191" spans="1:12" hidden="1" x14ac:dyDescent="0.3">
      <c r="A191" t="str">
        <f>Q3_worksheet!A216</f>
        <v>005</v>
      </c>
      <c r="B191">
        <f>Q3_worksheet!B216</f>
        <v>399</v>
      </c>
      <c r="C191" t="str">
        <f>Q3_worksheet!C216</f>
        <v>Yvette Miller</v>
      </c>
      <c r="D191" s="6">
        <f>Q3_worksheet!D216</f>
        <v>0</v>
      </c>
      <c r="E191" s="6">
        <f>Q3_worksheet!E216</f>
        <v>0</v>
      </c>
      <c r="F191" s="6">
        <f t="shared" si="10"/>
        <v>0</v>
      </c>
      <c r="G191" s="6">
        <f>Q3_worksheet!F216</f>
        <v>24</v>
      </c>
      <c r="H191" s="6">
        <f>Q3_worksheet!G216</f>
        <v>360</v>
      </c>
      <c r="I191" s="6">
        <f t="shared" si="11"/>
        <v>15</v>
      </c>
      <c r="J191" s="6">
        <f t="shared" si="12"/>
        <v>24</v>
      </c>
      <c r="K191" s="6">
        <f t="shared" si="13"/>
        <v>360</v>
      </c>
      <c r="L191" s="6">
        <f t="shared" si="14"/>
        <v>15</v>
      </c>
    </row>
    <row r="192" spans="1:12" hidden="1" x14ac:dyDescent="0.3">
      <c r="A192" t="str">
        <f>Q3_worksheet!A217</f>
        <v>005</v>
      </c>
      <c r="B192">
        <f>Q3_worksheet!B217</f>
        <v>400</v>
      </c>
      <c r="C192" t="str">
        <f>Q3_worksheet!C217</f>
        <v>Roberto Ortega</v>
      </c>
      <c r="D192" s="6">
        <f>Q3_worksheet!D217</f>
        <v>0</v>
      </c>
      <c r="E192" s="6">
        <f>Q3_worksheet!E217</f>
        <v>0</v>
      </c>
      <c r="F192" s="6">
        <f t="shared" si="10"/>
        <v>0</v>
      </c>
      <c r="G192" s="6">
        <f>Q3_worksheet!F217</f>
        <v>3</v>
      </c>
      <c r="H192" s="6">
        <f>Q3_worksheet!G217</f>
        <v>45</v>
      </c>
      <c r="I192" s="6">
        <f t="shared" si="11"/>
        <v>15</v>
      </c>
      <c r="J192" s="6">
        <f t="shared" si="12"/>
        <v>3</v>
      </c>
      <c r="K192" s="6">
        <f t="shared" si="13"/>
        <v>45</v>
      </c>
      <c r="L192" s="6">
        <f t="shared" si="14"/>
        <v>15</v>
      </c>
    </row>
    <row r="193" spans="1:12" hidden="1" x14ac:dyDescent="0.3">
      <c r="A193" t="str">
        <f>Q3_worksheet!A218</f>
        <v>005</v>
      </c>
      <c r="B193">
        <f>Q3_worksheet!B218</f>
        <v>401</v>
      </c>
      <c r="C193" t="str">
        <f>Q3_worksheet!C218</f>
        <v>Maryann Cohen</v>
      </c>
      <c r="D193" s="6">
        <f>Q3_worksheet!D218</f>
        <v>0</v>
      </c>
      <c r="E193" s="6">
        <f>Q3_worksheet!E218</f>
        <v>0</v>
      </c>
      <c r="F193" s="6">
        <f t="shared" si="10"/>
        <v>0</v>
      </c>
      <c r="G193" s="6">
        <f>Q3_worksheet!F218</f>
        <v>0</v>
      </c>
      <c r="H193" s="6">
        <f>Q3_worksheet!G218</f>
        <v>0</v>
      </c>
      <c r="I193" s="6">
        <f t="shared" si="11"/>
        <v>0</v>
      </c>
      <c r="J193" s="6">
        <f t="shared" si="12"/>
        <v>0</v>
      </c>
      <c r="K193" s="6">
        <f t="shared" si="13"/>
        <v>0</v>
      </c>
      <c r="L193" s="6">
        <f t="shared" si="14"/>
        <v>0</v>
      </c>
    </row>
    <row r="194" spans="1:12" hidden="1" x14ac:dyDescent="0.3">
      <c r="A194" t="str">
        <f>Q3_worksheet!A219</f>
        <v>005</v>
      </c>
      <c r="B194">
        <f>Q3_worksheet!B219</f>
        <v>402</v>
      </c>
      <c r="C194" t="str">
        <f>Q3_worksheet!C219</f>
        <v>Gwendolyn Alvarado</v>
      </c>
      <c r="D194" s="6">
        <f>Q3_worksheet!D219</f>
        <v>0</v>
      </c>
      <c r="E194" s="6">
        <f>Q3_worksheet!E219</f>
        <v>0</v>
      </c>
      <c r="F194" s="6">
        <f t="shared" ref="F194:F257" si="15">IFERROR(E194/D194,0)</f>
        <v>0</v>
      </c>
      <c r="G194" s="6">
        <f>Q3_worksheet!F219</f>
        <v>23</v>
      </c>
      <c r="H194" s="6">
        <f>Q3_worksheet!G219</f>
        <v>339</v>
      </c>
      <c r="I194" s="6">
        <f t="shared" ref="I194:I257" si="16">IFERROR(H194/G194,0)</f>
        <v>14.739130434782609</v>
      </c>
      <c r="J194" s="6">
        <f t="shared" ref="J194:J257" si="17">G194-D194</f>
        <v>23</v>
      </c>
      <c r="K194" s="6">
        <f t="shared" ref="K194:K257" si="18">H194-E194</f>
        <v>339</v>
      </c>
      <c r="L194" s="6">
        <f t="shared" ref="L194:L257" si="19">I194-F194</f>
        <v>14.739130434782609</v>
      </c>
    </row>
    <row r="195" spans="1:12" hidden="1" x14ac:dyDescent="0.3">
      <c r="A195" t="str">
        <f>Q3_worksheet!A220</f>
        <v>005</v>
      </c>
      <c r="B195">
        <f>Q3_worksheet!B220</f>
        <v>403</v>
      </c>
      <c r="C195" t="str">
        <f>Q3_worksheet!C220</f>
        <v>Joyce Ferguson</v>
      </c>
      <c r="D195" s="6">
        <f>Q3_worksheet!D220</f>
        <v>21</v>
      </c>
      <c r="E195" s="6">
        <f>Q3_worksheet!E220</f>
        <v>357</v>
      </c>
      <c r="F195" s="6">
        <f t="shared" si="15"/>
        <v>17</v>
      </c>
      <c r="G195" s="6">
        <f>Q3_worksheet!F220</f>
        <v>0</v>
      </c>
      <c r="H195" s="6">
        <f>Q3_worksheet!G220</f>
        <v>0</v>
      </c>
      <c r="I195" s="6">
        <f t="shared" si="16"/>
        <v>0</v>
      </c>
      <c r="J195" s="6">
        <f t="shared" si="17"/>
        <v>-21</v>
      </c>
      <c r="K195" s="6">
        <f t="shared" si="18"/>
        <v>-357</v>
      </c>
      <c r="L195" s="6">
        <f t="shared" si="19"/>
        <v>-17</v>
      </c>
    </row>
    <row r="196" spans="1:12" hidden="1" x14ac:dyDescent="0.3">
      <c r="A196" t="str">
        <f>Q3_worksheet!A221</f>
        <v>005</v>
      </c>
      <c r="B196">
        <f>Q3_worksheet!B221</f>
        <v>405</v>
      </c>
      <c r="C196" t="str">
        <f>Q3_worksheet!C221</f>
        <v>Lynn Perkins</v>
      </c>
      <c r="D196" s="6">
        <f>Q3_worksheet!D221</f>
        <v>0</v>
      </c>
      <c r="E196" s="6">
        <f>Q3_worksheet!E221</f>
        <v>0</v>
      </c>
      <c r="F196" s="6">
        <f t="shared" si="15"/>
        <v>0</v>
      </c>
      <c r="G196" s="6">
        <f>Q3_worksheet!F221</f>
        <v>0</v>
      </c>
      <c r="H196" s="6">
        <f>Q3_worksheet!G221</f>
        <v>0</v>
      </c>
      <c r="I196" s="6">
        <f t="shared" si="16"/>
        <v>0</v>
      </c>
      <c r="J196" s="6">
        <f t="shared" si="17"/>
        <v>0</v>
      </c>
      <c r="K196" s="6">
        <f t="shared" si="18"/>
        <v>0</v>
      </c>
      <c r="L196" s="6">
        <f t="shared" si="19"/>
        <v>0</v>
      </c>
    </row>
    <row r="197" spans="1:12" hidden="1" x14ac:dyDescent="0.3">
      <c r="A197" t="str">
        <f>Q3_worksheet!A222</f>
        <v>005</v>
      </c>
      <c r="B197">
        <f>Q3_worksheet!B222</f>
        <v>406</v>
      </c>
      <c r="C197" t="str">
        <f>Q3_worksheet!C222</f>
        <v>Grant Daniel</v>
      </c>
      <c r="D197" s="6">
        <f>Q3_worksheet!D222</f>
        <v>0</v>
      </c>
      <c r="E197" s="6">
        <f>Q3_worksheet!E222</f>
        <v>0</v>
      </c>
      <c r="F197" s="6">
        <f t="shared" si="15"/>
        <v>0</v>
      </c>
      <c r="G197" s="6">
        <f>Q3_worksheet!F222</f>
        <v>3</v>
      </c>
      <c r="H197" s="6">
        <f>Q3_worksheet!G222</f>
        <v>15865</v>
      </c>
      <c r="I197" s="6">
        <f t="shared" si="16"/>
        <v>5288.333333333333</v>
      </c>
      <c r="J197" s="6">
        <f t="shared" si="17"/>
        <v>3</v>
      </c>
      <c r="K197" s="6">
        <f t="shared" si="18"/>
        <v>15865</v>
      </c>
      <c r="L197" s="6">
        <f t="shared" si="19"/>
        <v>5288.333333333333</v>
      </c>
    </row>
    <row r="198" spans="1:12" hidden="1" x14ac:dyDescent="0.3">
      <c r="A198" t="str">
        <f>Q3_worksheet!A223</f>
        <v>005</v>
      </c>
      <c r="B198">
        <f>Q3_worksheet!B223</f>
        <v>407</v>
      </c>
      <c r="C198" t="str">
        <f>Q3_worksheet!C223</f>
        <v>Maxine Tyler</v>
      </c>
      <c r="D198" s="6">
        <f>Q3_worksheet!D223</f>
        <v>0</v>
      </c>
      <c r="E198" s="6">
        <f>Q3_worksheet!E223</f>
        <v>0</v>
      </c>
      <c r="F198" s="6">
        <f t="shared" si="15"/>
        <v>0</v>
      </c>
      <c r="G198" s="6">
        <f>Q3_worksheet!F223</f>
        <v>1</v>
      </c>
      <c r="H198" s="6">
        <f>Q3_worksheet!G223</f>
        <v>15</v>
      </c>
      <c r="I198" s="6">
        <f t="shared" si="16"/>
        <v>15</v>
      </c>
      <c r="J198" s="6">
        <f t="shared" si="17"/>
        <v>1</v>
      </c>
      <c r="K198" s="6">
        <f t="shared" si="18"/>
        <v>15</v>
      </c>
      <c r="L198" s="6">
        <f t="shared" si="19"/>
        <v>15</v>
      </c>
    </row>
    <row r="199" spans="1:12" x14ac:dyDescent="0.3">
      <c r="A199" t="str">
        <f>Q3_worksheet!A50</f>
        <v>001</v>
      </c>
      <c r="B199">
        <f>Q3_worksheet!B50</f>
        <v>281</v>
      </c>
      <c r="C199" t="str">
        <f>Q3_worksheet!C50</f>
        <v>Marcia Neal</v>
      </c>
      <c r="D199" s="6">
        <f>Q3_worksheet!D50</f>
        <v>197</v>
      </c>
      <c r="E199" s="6">
        <f>Q3_worksheet!E50</f>
        <v>1521</v>
      </c>
      <c r="F199" s="6">
        <f t="shared" si="15"/>
        <v>7.7208121827411169</v>
      </c>
      <c r="G199" s="6">
        <f>Q3_worksheet!F50</f>
        <v>15</v>
      </c>
      <c r="H199" s="6">
        <f>Q3_worksheet!G50</f>
        <v>2795</v>
      </c>
      <c r="I199" s="6">
        <f t="shared" si="16"/>
        <v>186.33333333333334</v>
      </c>
      <c r="J199" s="6">
        <f t="shared" si="17"/>
        <v>-182</v>
      </c>
      <c r="K199" s="6">
        <f t="shared" si="18"/>
        <v>1274</v>
      </c>
      <c r="L199" s="6">
        <f t="shared" si="19"/>
        <v>178.61252115059222</v>
      </c>
    </row>
    <row r="200" spans="1:12" x14ac:dyDescent="0.3">
      <c r="A200" t="str">
        <f>Q3_worksheet!A248</f>
        <v>006</v>
      </c>
      <c r="B200">
        <f>Q3_worksheet!B248</f>
        <v>281</v>
      </c>
      <c r="C200" t="str">
        <f>Q3_worksheet!C248</f>
        <v>Marcia Neal</v>
      </c>
      <c r="D200" s="6">
        <f>Q3_worksheet!D248</f>
        <v>47</v>
      </c>
      <c r="E200" s="6">
        <f>Q3_worksheet!E248</f>
        <v>702</v>
      </c>
      <c r="F200" s="6">
        <f t="shared" si="15"/>
        <v>14.936170212765957</v>
      </c>
      <c r="G200" s="6">
        <f>Q3_worksheet!F248</f>
        <v>974</v>
      </c>
      <c r="H200" s="6">
        <f>Q3_worksheet!G248</f>
        <v>27495</v>
      </c>
      <c r="I200" s="6">
        <f t="shared" si="16"/>
        <v>28.228952772073921</v>
      </c>
      <c r="J200" s="6">
        <f t="shared" si="17"/>
        <v>927</v>
      </c>
      <c r="K200" s="6">
        <f t="shared" si="18"/>
        <v>26793</v>
      </c>
      <c r="L200" s="6">
        <f t="shared" si="19"/>
        <v>13.292782559307964</v>
      </c>
    </row>
    <row r="201" spans="1:12" hidden="1" x14ac:dyDescent="0.3">
      <c r="A201" t="str">
        <f>Q3_worksheet!A226</f>
        <v>005</v>
      </c>
      <c r="B201">
        <f>Q3_worksheet!B226</f>
        <v>413</v>
      </c>
      <c r="C201" t="str">
        <f>Q3_worksheet!C226</f>
        <v>Lynette Alvarez</v>
      </c>
      <c r="D201" s="6">
        <f>Q3_worksheet!D226</f>
        <v>0</v>
      </c>
      <c r="E201" s="6">
        <f>Q3_worksheet!E226</f>
        <v>0</v>
      </c>
      <c r="F201" s="6">
        <f t="shared" si="15"/>
        <v>0</v>
      </c>
      <c r="G201" s="6">
        <f>Q3_worksheet!F226</f>
        <v>75</v>
      </c>
      <c r="H201" s="6">
        <f>Q3_worksheet!G226</f>
        <v>258</v>
      </c>
      <c r="I201" s="6">
        <f t="shared" si="16"/>
        <v>3.44</v>
      </c>
      <c r="J201" s="6">
        <f t="shared" si="17"/>
        <v>75</v>
      </c>
      <c r="K201" s="6">
        <f t="shared" si="18"/>
        <v>258</v>
      </c>
      <c r="L201" s="6">
        <f t="shared" si="19"/>
        <v>3.44</v>
      </c>
    </row>
    <row r="202" spans="1:12" hidden="1" x14ac:dyDescent="0.3">
      <c r="A202" t="str">
        <f>Q3_worksheet!A227</f>
        <v>005</v>
      </c>
      <c r="B202">
        <f>Q3_worksheet!B227</f>
        <v>414</v>
      </c>
      <c r="C202" t="str">
        <f>Q3_worksheet!C227</f>
        <v>Rosemarie Pena</v>
      </c>
      <c r="D202" s="6">
        <f>Q3_worksheet!D227</f>
        <v>0</v>
      </c>
      <c r="E202" s="6">
        <f>Q3_worksheet!E227</f>
        <v>0</v>
      </c>
      <c r="F202" s="6">
        <f t="shared" si="15"/>
        <v>0</v>
      </c>
      <c r="G202" s="6">
        <f>Q3_worksheet!F227</f>
        <v>25</v>
      </c>
      <c r="H202" s="6">
        <f>Q3_worksheet!G227</f>
        <v>348</v>
      </c>
      <c r="I202" s="6">
        <f t="shared" si="16"/>
        <v>13.92</v>
      </c>
      <c r="J202" s="6">
        <f t="shared" si="17"/>
        <v>25</v>
      </c>
      <c r="K202" s="6">
        <f t="shared" si="18"/>
        <v>348</v>
      </c>
      <c r="L202" s="6">
        <f t="shared" si="19"/>
        <v>13.92</v>
      </c>
    </row>
    <row r="203" spans="1:12" hidden="1" x14ac:dyDescent="0.3">
      <c r="A203" t="str">
        <f>Q3_worksheet!A228</f>
        <v>005</v>
      </c>
      <c r="B203">
        <f>Q3_worksheet!B228</f>
        <v>415</v>
      </c>
      <c r="C203" t="str">
        <f>Q3_worksheet!C228</f>
        <v>Floyd Hunter</v>
      </c>
      <c r="D203" s="6">
        <f>Q3_worksheet!D228</f>
        <v>0</v>
      </c>
      <c r="E203" s="6">
        <f>Q3_worksheet!E228</f>
        <v>0</v>
      </c>
      <c r="F203" s="6">
        <f t="shared" si="15"/>
        <v>0</v>
      </c>
      <c r="G203" s="6">
        <f>Q3_worksheet!F228</f>
        <v>39</v>
      </c>
      <c r="H203" s="6">
        <f>Q3_worksheet!G228</f>
        <v>86674</v>
      </c>
      <c r="I203" s="6">
        <f t="shared" si="16"/>
        <v>2222.4102564102564</v>
      </c>
      <c r="J203" s="6">
        <f t="shared" si="17"/>
        <v>39</v>
      </c>
      <c r="K203" s="6">
        <f t="shared" si="18"/>
        <v>86674</v>
      </c>
      <c r="L203" s="6">
        <f t="shared" si="19"/>
        <v>2222.4102564102564</v>
      </c>
    </row>
    <row r="204" spans="1:12" hidden="1" x14ac:dyDescent="0.3">
      <c r="A204" t="str">
        <f>Q3_worksheet!A229</f>
        <v>005</v>
      </c>
      <c r="B204">
        <f>Q3_worksheet!B229</f>
        <v>416</v>
      </c>
      <c r="C204" t="str">
        <f>Q3_worksheet!C229</f>
        <v>Mark Sharp</v>
      </c>
      <c r="D204" s="6">
        <f>Q3_worksheet!D229</f>
        <v>0</v>
      </c>
      <c r="E204" s="6">
        <f>Q3_worksheet!E229</f>
        <v>0</v>
      </c>
      <c r="F204" s="6">
        <f t="shared" si="15"/>
        <v>0</v>
      </c>
      <c r="G204" s="6">
        <f>Q3_worksheet!F229</f>
        <v>9</v>
      </c>
      <c r="H204" s="6">
        <f>Q3_worksheet!G229</f>
        <v>151</v>
      </c>
      <c r="I204" s="6">
        <f t="shared" si="16"/>
        <v>16.777777777777779</v>
      </c>
      <c r="J204" s="6">
        <f t="shared" si="17"/>
        <v>9</v>
      </c>
      <c r="K204" s="6">
        <f t="shared" si="18"/>
        <v>151</v>
      </c>
      <c r="L204" s="6">
        <f t="shared" si="19"/>
        <v>16.777777777777779</v>
      </c>
    </row>
    <row r="205" spans="1:12" hidden="1" x14ac:dyDescent="0.3">
      <c r="A205" t="str">
        <f>Q3_worksheet!A230</f>
        <v>005</v>
      </c>
      <c r="B205">
        <f>Q3_worksheet!B230</f>
        <v>420</v>
      </c>
      <c r="C205" t="str">
        <f>Q3_worksheet!C230</f>
        <v>Lyle Grant</v>
      </c>
      <c r="D205" s="6">
        <f>Q3_worksheet!D230</f>
        <v>0</v>
      </c>
      <c r="E205" s="6">
        <f>Q3_worksheet!E230</f>
        <v>0</v>
      </c>
      <c r="F205" s="6">
        <f t="shared" si="15"/>
        <v>0</v>
      </c>
      <c r="G205" s="6">
        <f>Q3_worksheet!F230</f>
        <v>1</v>
      </c>
      <c r="H205" s="6">
        <f>Q3_worksheet!G230</f>
        <v>15</v>
      </c>
      <c r="I205" s="6">
        <f t="shared" si="16"/>
        <v>15</v>
      </c>
      <c r="J205" s="6">
        <f t="shared" si="17"/>
        <v>1</v>
      </c>
      <c r="K205" s="6">
        <f t="shared" si="18"/>
        <v>15</v>
      </c>
      <c r="L205" s="6">
        <f t="shared" si="19"/>
        <v>15</v>
      </c>
    </row>
    <row r="206" spans="1:12" hidden="1" x14ac:dyDescent="0.3">
      <c r="A206" t="str">
        <f>Q3_worksheet!A231</f>
        <v>005</v>
      </c>
      <c r="B206">
        <f>Q3_worksheet!B231</f>
        <v>422</v>
      </c>
      <c r="C206" t="str">
        <f>Q3_worksheet!C231</f>
        <v>Afton Call</v>
      </c>
      <c r="D206" s="6">
        <f>Q3_worksheet!D231</f>
        <v>0</v>
      </c>
      <c r="E206" s="6">
        <f>Q3_worksheet!E231</f>
        <v>0</v>
      </c>
      <c r="F206" s="6">
        <f t="shared" si="15"/>
        <v>0</v>
      </c>
      <c r="G206" s="6">
        <f>Q3_worksheet!F231</f>
        <v>72</v>
      </c>
      <c r="H206" s="6">
        <f>Q3_worksheet!G231</f>
        <v>172</v>
      </c>
      <c r="I206" s="6">
        <f t="shared" si="16"/>
        <v>2.3888888888888888</v>
      </c>
      <c r="J206" s="6">
        <f t="shared" si="17"/>
        <v>72</v>
      </c>
      <c r="K206" s="6">
        <f t="shared" si="18"/>
        <v>172</v>
      </c>
      <c r="L206" s="6">
        <f t="shared" si="19"/>
        <v>2.3888888888888888</v>
      </c>
    </row>
    <row r="207" spans="1:12" hidden="1" x14ac:dyDescent="0.3">
      <c r="A207" t="str">
        <f>Q3_worksheet!A232</f>
        <v>006</v>
      </c>
      <c r="B207" t="str">
        <f>Q3_worksheet!B232</f>
        <v>(blank)</v>
      </c>
      <c r="C207">
        <f>Q3_worksheet!C232</f>
        <v>0</v>
      </c>
      <c r="D207" s="6">
        <f>Q3_worksheet!D232</f>
        <v>0</v>
      </c>
      <c r="E207" s="6">
        <f>Q3_worksheet!E232</f>
        <v>0</v>
      </c>
      <c r="F207" s="6">
        <f t="shared" si="15"/>
        <v>0</v>
      </c>
      <c r="G207" s="6">
        <f>Q3_worksheet!F232</f>
        <v>0</v>
      </c>
      <c r="H207" s="6">
        <f>Q3_worksheet!G232</f>
        <v>0</v>
      </c>
      <c r="I207" s="6">
        <f t="shared" si="16"/>
        <v>0</v>
      </c>
      <c r="J207" s="6">
        <f t="shared" si="17"/>
        <v>0</v>
      </c>
      <c r="K207" s="6">
        <f t="shared" si="18"/>
        <v>0</v>
      </c>
      <c r="L207" s="6">
        <f t="shared" si="19"/>
        <v>0</v>
      </c>
    </row>
    <row r="208" spans="1:12" hidden="1" x14ac:dyDescent="0.3">
      <c r="A208" t="str">
        <f>Q3_worksheet!A233</f>
        <v>006</v>
      </c>
      <c r="B208">
        <f>Q3_worksheet!B233</f>
        <v>15</v>
      </c>
      <c r="C208" t="str">
        <f>Q3_worksheet!C233</f>
        <v>Don Young</v>
      </c>
      <c r="D208" s="6">
        <f>Q3_worksheet!D233</f>
        <v>5</v>
      </c>
      <c r="E208" s="6">
        <f>Q3_worksheet!E233</f>
        <v>13822</v>
      </c>
      <c r="F208" s="6">
        <f t="shared" si="15"/>
        <v>2764.4</v>
      </c>
      <c r="G208" s="6">
        <f>Q3_worksheet!F233</f>
        <v>0</v>
      </c>
      <c r="H208" s="6">
        <f>Q3_worksheet!G233</f>
        <v>0</v>
      </c>
      <c r="I208" s="6">
        <f t="shared" si="16"/>
        <v>0</v>
      </c>
      <c r="J208" s="6">
        <f t="shared" si="17"/>
        <v>-5</v>
      </c>
      <c r="K208" s="6">
        <f t="shared" si="18"/>
        <v>-13822</v>
      </c>
      <c r="L208" s="6">
        <f t="shared" si="19"/>
        <v>-2764.4</v>
      </c>
    </row>
    <row r="209" spans="1:12" x14ac:dyDescent="0.3">
      <c r="A209" t="str">
        <f>Q3_worksheet!A300</f>
        <v>008</v>
      </c>
      <c r="B209">
        <f>Q3_worksheet!B300</f>
        <v>281</v>
      </c>
      <c r="C209" t="str">
        <f>Q3_worksheet!C300</f>
        <v>Marcia Neal</v>
      </c>
      <c r="D209" s="6">
        <f>Q3_worksheet!D300</f>
        <v>38</v>
      </c>
      <c r="E209" s="6">
        <f>Q3_worksheet!E300</f>
        <v>988</v>
      </c>
      <c r="F209" s="6">
        <f t="shared" si="15"/>
        <v>26</v>
      </c>
      <c r="G209" s="6">
        <f>Q3_worksheet!F300</f>
        <v>155</v>
      </c>
      <c r="H209" s="6">
        <f>Q3_worksheet!G300</f>
        <v>403</v>
      </c>
      <c r="I209" s="6">
        <f t="shared" si="16"/>
        <v>2.6</v>
      </c>
      <c r="J209" s="6">
        <f t="shared" si="17"/>
        <v>117</v>
      </c>
      <c r="K209" s="6">
        <f t="shared" si="18"/>
        <v>-585</v>
      </c>
      <c r="L209" s="6">
        <f t="shared" si="19"/>
        <v>-23.4</v>
      </c>
    </row>
    <row r="210" spans="1:12" x14ac:dyDescent="0.3">
      <c r="A210" t="str">
        <f>Q3_worksheet!A195</f>
        <v>005</v>
      </c>
      <c r="B210">
        <f>Q3_worksheet!B195</f>
        <v>314</v>
      </c>
      <c r="C210" t="str">
        <f>Q3_worksheet!C195</f>
        <v>Marianne Baldwin</v>
      </c>
      <c r="D210" s="6">
        <f>Q3_worksheet!D195</f>
        <v>10</v>
      </c>
      <c r="E210" s="6">
        <f>Q3_worksheet!E195</f>
        <v>609</v>
      </c>
      <c r="F210" s="6">
        <f t="shared" si="15"/>
        <v>60.9</v>
      </c>
      <c r="G210" s="6">
        <f>Q3_worksheet!F195</f>
        <v>37</v>
      </c>
      <c r="H210" s="6">
        <f>Q3_worksheet!G195</f>
        <v>2727</v>
      </c>
      <c r="I210" s="6">
        <f t="shared" si="16"/>
        <v>73.702702702702709</v>
      </c>
      <c r="J210" s="6">
        <f t="shared" si="17"/>
        <v>27</v>
      </c>
      <c r="K210" s="6">
        <f t="shared" si="18"/>
        <v>2118</v>
      </c>
      <c r="L210" s="6">
        <f t="shared" si="19"/>
        <v>12.80270270270271</v>
      </c>
    </row>
    <row r="211" spans="1:12" x14ac:dyDescent="0.3">
      <c r="A211" t="str">
        <f>Q3_worksheet!A167</f>
        <v>005</v>
      </c>
      <c r="B211">
        <f>Q3_worksheet!B167</f>
        <v>39</v>
      </c>
      <c r="C211" t="str">
        <f>Q3_worksheet!C167</f>
        <v>Marie Hudson</v>
      </c>
      <c r="D211" s="6">
        <f>Q3_worksheet!D167</f>
        <v>780</v>
      </c>
      <c r="E211" s="6">
        <f>Q3_worksheet!E167</f>
        <v>56550</v>
      </c>
      <c r="F211" s="6">
        <f t="shared" si="15"/>
        <v>72.5</v>
      </c>
      <c r="G211" s="6">
        <f>Q3_worksheet!F167</f>
        <v>750</v>
      </c>
      <c r="H211" s="6">
        <f>Q3_worksheet!G167</f>
        <v>7395</v>
      </c>
      <c r="I211" s="6">
        <f t="shared" si="16"/>
        <v>9.86</v>
      </c>
      <c r="J211" s="6">
        <f t="shared" si="17"/>
        <v>-30</v>
      </c>
      <c r="K211" s="6">
        <f t="shared" si="18"/>
        <v>-49155</v>
      </c>
      <c r="L211" s="6">
        <f t="shared" si="19"/>
        <v>-62.64</v>
      </c>
    </row>
    <row r="212" spans="1:12" hidden="1" x14ac:dyDescent="0.3">
      <c r="A212" t="str">
        <f>Q3_worksheet!A237</f>
        <v>006</v>
      </c>
      <c r="B212">
        <f>Q3_worksheet!B237</f>
        <v>37</v>
      </c>
      <c r="C212" t="str">
        <f>Q3_worksheet!C237</f>
        <v>Kirk Byrd</v>
      </c>
      <c r="D212" s="6">
        <f>Q3_worksheet!D237</f>
        <v>1</v>
      </c>
      <c r="E212" s="6">
        <f>Q3_worksheet!E237</f>
        <v>245</v>
      </c>
      <c r="F212" s="6">
        <f t="shared" si="15"/>
        <v>245</v>
      </c>
      <c r="G212" s="6">
        <f>Q3_worksheet!F237</f>
        <v>0</v>
      </c>
      <c r="H212" s="6">
        <f>Q3_worksheet!G237</f>
        <v>0</v>
      </c>
      <c r="I212" s="6">
        <f t="shared" si="16"/>
        <v>0</v>
      </c>
      <c r="J212" s="6">
        <f t="shared" si="17"/>
        <v>-1</v>
      </c>
      <c r="K212" s="6">
        <f t="shared" si="18"/>
        <v>-245</v>
      </c>
      <c r="L212" s="6">
        <f t="shared" si="19"/>
        <v>-245</v>
      </c>
    </row>
    <row r="213" spans="1:12" x14ac:dyDescent="0.3">
      <c r="A213" t="str">
        <f>Q3_worksheet!A126</f>
        <v>003</v>
      </c>
      <c r="B213">
        <f>Q3_worksheet!B126</f>
        <v>22</v>
      </c>
      <c r="C213" t="str">
        <f>Q3_worksheet!C126</f>
        <v>Marion Scott</v>
      </c>
      <c r="D213" s="6">
        <f>Q3_worksheet!D126</f>
        <v>40</v>
      </c>
      <c r="E213" s="6">
        <f>Q3_worksheet!E126</f>
        <v>108526</v>
      </c>
      <c r="F213" s="6">
        <f t="shared" si="15"/>
        <v>2713.15</v>
      </c>
      <c r="G213" s="6">
        <f>Q3_worksheet!F126</f>
        <v>25</v>
      </c>
      <c r="H213" s="6">
        <f>Q3_worksheet!G126</f>
        <v>8118</v>
      </c>
      <c r="I213" s="6">
        <f t="shared" si="16"/>
        <v>324.72000000000003</v>
      </c>
      <c r="J213" s="6">
        <f t="shared" si="17"/>
        <v>-15</v>
      </c>
      <c r="K213" s="6">
        <f t="shared" si="18"/>
        <v>-100408</v>
      </c>
      <c r="L213" s="6">
        <f t="shared" si="19"/>
        <v>-2388.4300000000003</v>
      </c>
    </row>
    <row r="214" spans="1:12" x14ac:dyDescent="0.3">
      <c r="A214" t="str">
        <f>Q3_worksheet!A31</f>
        <v>001</v>
      </c>
      <c r="B214">
        <f>Q3_worksheet!B31</f>
        <v>18</v>
      </c>
      <c r="C214" t="str">
        <f>Q3_worksheet!C31</f>
        <v>Marty Barnes</v>
      </c>
      <c r="D214" s="6">
        <f>Q3_worksheet!D31</f>
        <v>4998</v>
      </c>
      <c r="E214" s="6">
        <f>Q3_worksheet!E31</f>
        <v>12840</v>
      </c>
      <c r="F214" s="6">
        <f t="shared" si="15"/>
        <v>2.5690276110444179</v>
      </c>
      <c r="G214" s="6">
        <f>Q3_worksheet!F31</f>
        <v>74200</v>
      </c>
      <c r="H214" s="6">
        <f>Q3_worksheet!G31</f>
        <v>14840</v>
      </c>
      <c r="I214" s="6">
        <f t="shared" si="16"/>
        <v>0.2</v>
      </c>
      <c r="J214" s="6">
        <f t="shared" si="17"/>
        <v>69202</v>
      </c>
      <c r="K214" s="6">
        <f t="shared" si="18"/>
        <v>2000</v>
      </c>
      <c r="L214" s="6">
        <f t="shared" si="19"/>
        <v>-2.3690276110444177</v>
      </c>
    </row>
    <row r="215" spans="1:12" x14ac:dyDescent="0.3">
      <c r="A215" t="str">
        <f>Q3_worksheet!A85</f>
        <v>002</v>
      </c>
      <c r="B215">
        <f>Q3_worksheet!B85</f>
        <v>23</v>
      </c>
      <c r="C215" t="str">
        <f>Q3_worksheet!C85</f>
        <v>Mary Waters</v>
      </c>
      <c r="D215" s="6">
        <f>Q3_worksheet!D85</f>
        <v>14</v>
      </c>
      <c r="E215" s="6">
        <f>Q3_worksheet!E85</f>
        <v>43485</v>
      </c>
      <c r="F215" s="6">
        <f t="shared" si="15"/>
        <v>3106.0714285714284</v>
      </c>
      <c r="G215" s="6">
        <f>Q3_worksheet!F85</f>
        <v>146</v>
      </c>
      <c r="H215" s="6">
        <f>Q3_worksheet!G85</f>
        <v>521208</v>
      </c>
      <c r="I215" s="6">
        <f t="shared" si="16"/>
        <v>3569.9178082191779</v>
      </c>
      <c r="J215" s="6">
        <f t="shared" si="17"/>
        <v>132</v>
      </c>
      <c r="K215" s="6">
        <f t="shared" si="18"/>
        <v>477723</v>
      </c>
      <c r="L215" s="6">
        <f t="shared" si="19"/>
        <v>463.84637964774947</v>
      </c>
    </row>
    <row r="216" spans="1:12" hidden="1" x14ac:dyDescent="0.3">
      <c r="A216" t="str">
        <f>Q3_worksheet!A241</f>
        <v>006</v>
      </c>
      <c r="B216">
        <f>Q3_worksheet!B241</f>
        <v>194</v>
      </c>
      <c r="C216" t="str">
        <f>Q3_worksheet!C241</f>
        <v>Hector Wright</v>
      </c>
      <c r="D216" s="6">
        <f>Q3_worksheet!D241</f>
        <v>2</v>
      </c>
      <c r="E216" s="6">
        <f>Q3_worksheet!E241</f>
        <v>45</v>
      </c>
      <c r="F216" s="6">
        <f t="shared" si="15"/>
        <v>22.5</v>
      </c>
      <c r="G216" s="6">
        <f>Q3_worksheet!F241</f>
        <v>0</v>
      </c>
      <c r="H216" s="6">
        <f>Q3_worksheet!G241</f>
        <v>0</v>
      </c>
      <c r="I216" s="6">
        <f t="shared" si="16"/>
        <v>0</v>
      </c>
      <c r="J216" s="6">
        <f t="shared" si="17"/>
        <v>-2</v>
      </c>
      <c r="K216" s="6">
        <f t="shared" si="18"/>
        <v>-45</v>
      </c>
      <c r="L216" s="6">
        <f t="shared" si="19"/>
        <v>-22.5</v>
      </c>
    </row>
    <row r="217" spans="1:12" x14ac:dyDescent="0.3">
      <c r="A217" t="str">
        <f>Q3_worksheet!A127</f>
        <v>003</v>
      </c>
      <c r="B217">
        <f>Q3_worksheet!B127</f>
        <v>23</v>
      </c>
      <c r="C217" t="str">
        <f>Q3_worksheet!C127</f>
        <v>Mary Waters</v>
      </c>
      <c r="D217" s="6">
        <f>Q3_worksheet!D127</f>
        <v>24</v>
      </c>
      <c r="E217" s="6">
        <f>Q3_worksheet!E127</f>
        <v>86450</v>
      </c>
      <c r="F217" s="6">
        <f t="shared" si="15"/>
        <v>3602.0833333333335</v>
      </c>
      <c r="G217" s="6">
        <f>Q3_worksheet!F127</f>
        <v>9</v>
      </c>
      <c r="H217" s="6">
        <f>Q3_worksheet!G127</f>
        <v>187497</v>
      </c>
      <c r="I217" s="6">
        <f t="shared" si="16"/>
        <v>20833</v>
      </c>
      <c r="J217" s="6">
        <f t="shared" si="17"/>
        <v>-15</v>
      </c>
      <c r="K217" s="6">
        <f t="shared" si="18"/>
        <v>101047</v>
      </c>
      <c r="L217" s="6">
        <f t="shared" si="19"/>
        <v>17230.916666666668</v>
      </c>
    </row>
    <row r="218" spans="1:12" x14ac:dyDescent="0.3">
      <c r="A218" t="str">
        <f>Q3_worksheet!A274</f>
        <v>008</v>
      </c>
      <c r="B218">
        <f>Q3_worksheet!B274</f>
        <v>23</v>
      </c>
      <c r="C218" t="str">
        <f>Q3_worksheet!C274</f>
        <v>Mary Waters</v>
      </c>
      <c r="D218" s="6">
        <f>Q3_worksheet!D274</f>
        <v>10</v>
      </c>
      <c r="E218" s="6">
        <f>Q3_worksheet!E274</f>
        <v>35882</v>
      </c>
      <c r="F218" s="6">
        <f t="shared" si="15"/>
        <v>3588.2</v>
      </c>
      <c r="G218" s="6">
        <f>Q3_worksheet!F274</f>
        <v>2</v>
      </c>
      <c r="H218" s="6">
        <f>Q3_worksheet!G274</f>
        <v>7212</v>
      </c>
      <c r="I218" s="6">
        <f t="shared" si="16"/>
        <v>3606</v>
      </c>
      <c r="J218" s="6">
        <f t="shared" si="17"/>
        <v>-8</v>
      </c>
      <c r="K218" s="6">
        <f t="shared" si="18"/>
        <v>-28670</v>
      </c>
      <c r="L218" s="6">
        <f t="shared" si="19"/>
        <v>17.800000000000182</v>
      </c>
    </row>
    <row r="219" spans="1:12" hidden="1" x14ac:dyDescent="0.3">
      <c r="A219" t="str">
        <f>Q3_worksheet!A244</f>
        <v>006</v>
      </c>
      <c r="B219">
        <f>Q3_worksheet!B244</f>
        <v>204</v>
      </c>
      <c r="C219" t="str">
        <f>Q3_worksheet!C244</f>
        <v>Deborah Bennett</v>
      </c>
      <c r="D219" s="6">
        <f>Q3_worksheet!D244</f>
        <v>0</v>
      </c>
      <c r="E219" s="6">
        <f>Q3_worksheet!E244</f>
        <v>0</v>
      </c>
      <c r="F219" s="6">
        <f t="shared" si="15"/>
        <v>0</v>
      </c>
      <c r="G219" s="6">
        <f>Q3_worksheet!F244</f>
        <v>15</v>
      </c>
      <c r="H219" s="6">
        <f>Q3_worksheet!G244</f>
        <v>4722</v>
      </c>
      <c r="I219" s="6">
        <f t="shared" si="16"/>
        <v>314.8</v>
      </c>
      <c r="J219" s="6">
        <f t="shared" si="17"/>
        <v>15</v>
      </c>
      <c r="K219" s="6">
        <f t="shared" si="18"/>
        <v>4722</v>
      </c>
      <c r="L219" s="6">
        <f t="shared" si="19"/>
        <v>314.8</v>
      </c>
    </row>
    <row r="220" spans="1:12" x14ac:dyDescent="0.3">
      <c r="A220" t="str">
        <f>Q3_worksheet!A322</f>
        <v>008</v>
      </c>
      <c r="B220">
        <f>Q3_worksheet!B322</f>
        <v>407</v>
      </c>
      <c r="C220" t="str">
        <f>Q3_worksheet!C322</f>
        <v>Maxine Tyler</v>
      </c>
      <c r="D220" s="6">
        <f>Q3_worksheet!D322</f>
        <v>53</v>
      </c>
      <c r="E220" s="6">
        <f>Q3_worksheet!E322</f>
        <v>344</v>
      </c>
      <c r="F220" s="6">
        <f t="shared" si="15"/>
        <v>6.4905660377358494</v>
      </c>
      <c r="G220" s="6">
        <f>Q3_worksheet!F322</f>
        <v>65</v>
      </c>
      <c r="H220" s="6">
        <f>Q3_worksheet!G322</f>
        <v>1155</v>
      </c>
      <c r="I220" s="6">
        <f t="shared" si="16"/>
        <v>17.76923076923077</v>
      </c>
      <c r="J220" s="6">
        <f t="shared" si="17"/>
        <v>12</v>
      </c>
      <c r="K220" s="6">
        <f t="shared" si="18"/>
        <v>811</v>
      </c>
      <c r="L220" s="6">
        <f t="shared" si="19"/>
        <v>11.278664731494921</v>
      </c>
    </row>
    <row r="221" spans="1:12" hidden="1" x14ac:dyDescent="0.3">
      <c r="A221" t="str">
        <f>Q3_worksheet!A246</f>
        <v>006</v>
      </c>
      <c r="B221">
        <f>Q3_worksheet!B246</f>
        <v>255</v>
      </c>
      <c r="C221" t="str">
        <f>Q3_worksheet!C246</f>
        <v>Lois Moran</v>
      </c>
      <c r="D221" s="6">
        <f>Q3_worksheet!D246</f>
        <v>0</v>
      </c>
      <c r="E221" s="6">
        <f>Q3_worksheet!E246</f>
        <v>0</v>
      </c>
      <c r="F221" s="6">
        <f t="shared" si="15"/>
        <v>0</v>
      </c>
      <c r="G221" s="6">
        <f>Q3_worksheet!F246</f>
        <v>0</v>
      </c>
      <c r="H221" s="6">
        <f>Q3_worksheet!G246</f>
        <v>0</v>
      </c>
      <c r="I221" s="6">
        <f t="shared" si="16"/>
        <v>0</v>
      </c>
      <c r="J221" s="6">
        <f t="shared" si="17"/>
        <v>0</v>
      </c>
      <c r="K221" s="6">
        <f t="shared" si="18"/>
        <v>0</v>
      </c>
      <c r="L221" s="6">
        <f t="shared" si="19"/>
        <v>0</v>
      </c>
    </row>
    <row r="222" spans="1:12" hidden="1" x14ac:dyDescent="0.3">
      <c r="A222" t="str">
        <f>Q3_worksheet!A247</f>
        <v>006</v>
      </c>
      <c r="B222">
        <f>Q3_worksheet!B247</f>
        <v>274</v>
      </c>
      <c r="C222" t="str">
        <f>Q3_worksheet!C247</f>
        <v>Angel Watts</v>
      </c>
      <c r="D222" s="6">
        <f>Q3_worksheet!D247</f>
        <v>0</v>
      </c>
      <c r="E222" s="6">
        <f>Q3_worksheet!E247</f>
        <v>0</v>
      </c>
      <c r="F222" s="6">
        <f t="shared" si="15"/>
        <v>0</v>
      </c>
      <c r="G222" s="6">
        <f>Q3_worksheet!F247</f>
        <v>0</v>
      </c>
      <c r="H222" s="6">
        <f>Q3_worksheet!G247</f>
        <v>0</v>
      </c>
      <c r="I222" s="6">
        <f t="shared" si="16"/>
        <v>0</v>
      </c>
      <c r="J222" s="6">
        <f t="shared" si="17"/>
        <v>0</v>
      </c>
      <c r="K222" s="6">
        <f t="shared" si="18"/>
        <v>0</v>
      </c>
      <c r="L222" s="6">
        <f t="shared" si="19"/>
        <v>0</v>
      </c>
    </row>
    <row r="223" spans="1:12" x14ac:dyDescent="0.3">
      <c r="A223" t="str">
        <f>Q3_worksheet!A29</f>
        <v>001</v>
      </c>
      <c r="B223">
        <f>Q3_worksheet!B29</f>
        <v>3</v>
      </c>
      <c r="C223" t="str">
        <f>Q3_worksheet!C29</f>
        <v>Melanie Green</v>
      </c>
      <c r="D223" s="6">
        <f>Q3_worksheet!D29</f>
        <v>849</v>
      </c>
      <c r="E223" s="6">
        <f>Q3_worksheet!E29</f>
        <v>2089458</v>
      </c>
      <c r="F223" s="6">
        <f t="shared" si="15"/>
        <v>2461.0812720848057</v>
      </c>
      <c r="G223" s="6">
        <f>Q3_worksheet!F29</f>
        <v>938</v>
      </c>
      <c r="H223" s="6">
        <f>Q3_worksheet!G29</f>
        <v>720018</v>
      </c>
      <c r="I223" s="6">
        <f t="shared" si="16"/>
        <v>767.60980810234537</v>
      </c>
      <c r="J223" s="6">
        <f t="shared" si="17"/>
        <v>89</v>
      </c>
      <c r="K223" s="6">
        <f t="shared" si="18"/>
        <v>-1369440</v>
      </c>
      <c r="L223" s="6">
        <f t="shared" si="19"/>
        <v>-1693.4714639824604</v>
      </c>
    </row>
    <row r="224" spans="1:12" x14ac:dyDescent="0.3">
      <c r="A224" t="str">
        <f>Q3_worksheet!A59</f>
        <v>001</v>
      </c>
      <c r="B224">
        <f>Q3_worksheet!B59</f>
        <v>374</v>
      </c>
      <c r="C224" t="str">
        <f>Q3_worksheet!C59</f>
        <v>Melvin Strickland</v>
      </c>
      <c r="D224" s="6">
        <f>Q3_worksheet!D59</f>
        <v>3543</v>
      </c>
      <c r="E224" s="6">
        <f>Q3_worksheet!E59</f>
        <v>69540</v>
      </c>
      <c r="F224" s="6">
        <f t="shared" si="15"/>
        <v>19.627434377646061</v>
      </c>
      <c r="G224" s="6">
        <f>Q3_worksheet!F59</f>
        <v>4829</v>
      </c>
      <c r="H224" s="6">
        <f>Q3_worksheet!G59</f>
        <v>101409</v>
      </c>
      <c r="I224" s="6">
        <f t="shared" si="16"/>
        <v>21</v>
      </c>
      <c r="J224" s="6">
        <f t="shared" si="17"/>
        <v>1286</v>
      </c>
      <c r="K224" s="6">
        <f t="shared" si="18"/>
        <v>31869</v>
      </c>
      <c r="L224" s="6">
        <f t="shared" si="19"/>
        <v>1.3725656223539389</v>
      </c>
    </row>
    <row r="225" spans="1:12" hidden="1" x14ac:dyDescent="0.3">
      <c r="A225" t="str">
        <f>Q3_worksheet!A250</f>
        <v>006</v>
      </c>
      <c r="B225">
        <f>Q3_worksheet!B250</f>
        <v>314</v>
      </c>
      <c r="C225" t="str">
        <f>Q3_worksheet!C250</f>
        <v>Marianne Baldwin</v>
      </c>
      <c r="D225" s="6">
        <f>Q3_worksheet!D250</f>
        <v>0</v>
      </c>
      <c r="E225" s="6">
        <f>Q3_worksheet!E250</f>
        <v>0</v>
      </c>
      <c r="F225" s="6">
        <f t="shared" si="15"/>
        <v>0</v>
      </c>
      <c r="G225" s="6">
        <f>Q3_worksheet!F250</f>
        <v>3</v>
      </c>
      <c r="H225" s="6">
        <f>Q3_worksheet!G250</f>
        <v>6525</v>
      </c>
      <c r="I225" s="6">
        <f t="shared" si="16"/>
        <v>2175</v>
      </c>
      <c r="J225" s="6">
        <f t="shared" si="17"/>
        <v>3</v>
      </c>
      <c r="K225" s="6">
        <f t="shared" si="18"/>
        <v>6525</v>
      </c>
      <c r="L225" s="6">
        <f t="shared" si="19"/>
        <v>2175</v>
      </c>
    </row>
    <row r="226" spans="1:12" x14ac:dyDescent="0.3">
      <c r="A226" t="str">
        <f>Q3_worksheet!A254</f>
        <v>006</v>
      </c>
      <c r="B226">
        <f>Q3_worksheet!B254</f>
        <v>374</v>
      </c>
      <c r="C226" t="str">
        <f>Q3_worksheet!C254</f>
        <v>Melvin Strickland</v>
      </c>
      <c r="D226" s="6">
        <f>Q3_worksheet!D254</f>
        <v>1997</v>
      </c>
      <c r="E226" s="6">
        <f>Q3_worksheet!E254</f>
        <v>35372</v>
      </c>
      <c r="F226" s="6">
        <f t="shared" si="15"/>
        <v>17.712568853279919</v>
      </c>
      <c r="G226" s="6">
        <f>Q3_worksheet!F254</f>
        <v>3880</v>
      </c>
      <c r="H226" s="6">
        <f>Q3_worksheet!G254</f>
        <v>81480</v>
      </c>
      <c r="I226" s="6">
        <f t="shared" si="16"/>
        <v>21</v>
      </c>
      <c r="J226" s="6">
        <f t="shared" si="17"/>
        <v>1883</v>
      </c>
      <c r="K226" s="6">
        <f t="shared" si="18"/>
        <v>46108</v>
      </c>
      <c r="L226" s="6">
        <f t="shared" si="19"/>
        <v>3.2874311467200812</v>
      </c>
    </row>
    <row r="227" spans="1:12" hidden="1" x14ac:dyDescent="0.3">
      <c r="A227" t="str">
        <f>Q3_worksheet!A252</f>
        <v>006</v>
      </c>
      <c r="B227">
        <f>Q3_worksheet!B252</f>
        <v>357</v>
      </c>
      <c r="C227" t="str">
        <f>Q3_worksheet!C252</f>
        <v>Jesus Peterson</v>
      </c>
      <c r="D227" s="6">
        <f>Q3_worksheet!D252</f>
        <v>0</v>
      </c>
      <c r="E227" s="6">
        <f>Q3_worksheet!E252</f>
        <v>0</v>
      </c>
      <c r="F227" s="6">
        <f t="shared" si="15"/>
        <v>0</v>
      </c>
      <c r="G227" s="6">
        <f>Q3_worksheet!F252</f>
        <v>336</v>
      </c>
      <c r="H227" s="6">
        <f>Q3_worksheet!G252</f>
        <v>290700</v>
      </c>
      <c r="I227" s="6">
        <f t="shared" si="16"/>
        <v>865.17857142857144</v>
      </c>
      <c r="J227" s="6">
        <f t="shared" si="17"/>
        <v>336</v>
      </c>
      <c r="K227" s="6">
        <f t="shared" si="18"/>
        <v>290700</v>
      </c>
      <c r="L227" s="6">
        <f t="shared" si="19"/>
        <v>865.17857142857144</v>
      </c>
    </row>
    <row r="228" spans="1:12" hidden="1" x14ac:dyDescent="0.3">
      <c r="A228" t="str">
        <f>Q3_worksheet!A253</f>
        <v>006</v>
      </c>
      <c r="B228">
        <f>Q3_worksheet!B253</f>
        <v>357</v>
      </c>
      <c r="C228" t="str">
        <f>Q3_worksheet!C253</f>
        <v>Stanley Peterson</v>
      </c>
      <c r="D228" s="6">
        <f>Q3_worksheet!D253</f>
        <v>383</v>
      </c>
      <c r="E228" s="6">
        <f>Q3_worksheet!E253</f>
        <v>2745</v>
      </c>
      <c r="F228" s="6">
        <f t="shared" si="15"/>
        <v>7.1671018276762402</v>
      </c>
      <c r="G228" s="6">
        <f>Q3_worksheet!F253</f>
        <v>0</v>
      </c>
      <c r="H228" s="6">
        <f>Q3_worksheet!G253</f>
        <v>0</v>
      </c>
      <c r="I228" s="6">
        <f t="shared" si="16"/>
        <v>0</v>
      </c>
      <c r="J228" s="6">
        <f t="shared" si="17"/>
        <v>-383</v>
      </c>
      <c r="K228" s="6">
        <f t="shared" si="18"/>
        <v>-2745</v>
      </c>
      <c r="L228" s="6">
        <f t="shared" si="19"/>
        <v>-7.1671018276762402</v>
      </c>
    </row>
    <row r="229" spans="1:12" x14ac:dyDescent="0.3">
      <c r="A229" t="str">
        <f>Q3_worksheet!A291</f>
        <v>008</v>
      </c>
      <c r="B229">
        <f>Q3_worksheet!B291</f>
        <v>201</v>
      </c>
      <c r="C229" t="str">
        <f>Q3_worksheet!C291</f>
        <v>Michele Lee</v>
      </c>
      <c r="D229" s="6">
        <f>Q3_worksheet!D291</f>
        <v>18</v>
      </c>
      <c r="E229" s="6">
        <f>Q3_worksheet!E291</f>
        <v>423</v>
      </c>
      <c r="F229" s="6">
        <f t="shared" si="15"/>
        <v>23.5</v>
      </c>
      <c r="G229" s="6">
        <f>Q3_worksheet!F291</f>
        <v>6</v>
      </c>
      <c r="H229" s="6">
        <f>Q3_worksheet!G291</f>
        <v>189</v>
      </c>
      <c r="I229" s="6">
        <f t="shared" si="16"/>
        <v>31.5</v>
      </c>
      <c r="J229" s="6">
        <f t="shared" si="17"/>
        <v>-12</v>
      </c>
      <c r="K229" s="6">
        <f t="shared" si="18"/>
        <v>-234</v>
      </c>
      <c r="L229" s="6">
        <f t="shared" si="19"/>
        <v>8</v>
      </c>
    </row>
    <row r="230" spans="1:12" x14ac:dyDescent="0.3">
      <c r="A230" t="str">
        <f>Q3_worksheet!A97</f>
        <v>002</v>
      </c>
      <c r="B230">
        <f>Q3_worksheet!B97</f>
        <v>192</v>
      </c>
      <c r="C230" t="str">
        <f>Q3_worksheet!C97</f>
        <v>Mike Briggs</v>
      </c>
      <c r="D230" s="6">
        <f>Q3_worksheet!D97</f>
        <v>962</v>
      </c>
      <c r="E230" s="6">
        <f>Q3_worksheet!E97</f>
        <v>2250629</v>
      </c>
      <c r="F230" s="6">
        <f t="shared" si="15"/>
        <v>2339.531185031185</v>
      </c>
      <c r="G230" s="6">
        <f>Q3_worksheet!F97</f>
        <v>877</v>
      </c>
      <c r="H230" s="6">
        <f>Q3_worksheet!G97</f>
        <v>2115772</v>
      </c>
      <c r="I230" s="6">
        <f t="shared" si="16"/>
        <v>2412.5108323831241</v>
      </c>
      <c r="J230" s="6">
        <f t="shared" si="17"/>
        <v>-85</v>
      </c>
      <c r="K230" s="6">
        <f t="shared" si="18"/>
        <v>-134857</v>
      </c>
      <c r="L230" s="6">
        <f t="shared" si="19"/>
        <v>72.979647351939093</v>
      </c>
    </row>
    <row r="231" spans="1:12" x14ac:dyDescent="0.3">
      <c r="A231" t="str">
        <f>Q3_worksheet!A215</f>
        <v>005</v>
      </c>
      <c r="B231">
        <f>Q3_worksheet!B215</f>
        <v>398</v>
      </c>
      <c r="C231" t="str">
        <f>Q3_worksheet!C215</f>
        <v>Mona Howard</v>
      </c>
      <c r="D231" s="6">
        <f>Q3_worksheet!D215</f>
        <v>314</v>
      </c>
      <c r="E231" s="6">
        <f>Q3_worksheet!E215</f>
        <v>528</v>
      </c>
      <c r="F231" s="6">
        <f t="shared" si="15"/>
        <v>1.6815286624203822</v>
      </c>
      <c r="G231" s="6">
        <f>Q3_worksheet!F215</f>
        <v>22</v>
      </c>
      <c r="H231" s="6">
        <f>Q3_worksheet!G215</f>
        <v>309</v>
      </c>
      <c r="I231" s="6">
        <f t="shared" si="16"/>
        <v>14.045454545454545</v>
      </c>
      <c r="J231" s="6">
        <f t="shared" si="17"/>
        <v>-292</v>
      </c>
      <c r="K231" s="6">
        <f t="shared" si="18"/>
        <v>-219</v>
      </c>
      <c r="L231" s="6">
        <f t="shared" si="19"/>
        <v>12.363925883034163</v>
      </c>
    </row>
    <row r="232" spans="1:12" hidden="1" x14ac:dyDescent="0.3">
      <c r="A232" t="str">
        <f>Q3_worksheet!A257</f>
        <v>006</v>
      </c>
      <c r="B232">
        <f>Q3_worksheet!B257</f>
        <v>391</v>
      </c>
      <c r="C232" t="str">
        <f>Q3_worksheet!C257</f>
        <v>Barry Mckenzie</v>
      </c>
      <c r="D232" s="6">
        <f>Q3_worksheet!D257</f>
        <v>0</v>
      </c>
      <c r="E232" s="6">
        <f>Q3_worksheet!E257</f>
        <v>0</v>
      </c>
      <c r="F232" s="6">
        <f t="shared" si="15"/>
        <v>0</v>
      </c>
      <c r="G232" s="6">
        <f>Q3_worksheet!F257</f>
        <v>241</v>
      </c>
      <c r="H232" s="6">
        <f>Q3_worksheet!G257</f>
        <v>83689</v>
      </c>
      <c r="I232" s="6">
        <f t="shared" si="16"/>
        <v>347.25726141078837</v>
      </c>
      <c r="J232" s="6">
        <f t="shared" si="17"/>
        <v>241</v>
      </c>
      <c r="K232" s="6">
        <f t="shared" si="18"/>
        <v>83689</v>
      </c>
      <c r="L232" s="6">
        <f t="shared" si="19"/>
        <v>347.25726141078837</v>
      </c>
    </row>
    <row r="233" spans="1:12" hidden="1" x14ac:dyDescent="0.3">
      <c r="A233" t="str">
        <f>Q3_worksheet!A258</f>
        <v>006</v>
      </c>
      <c r="B233">
        <f>Q3_worksheet!B258</f>
        <v>398</v>
      </c>
      <c r="C233" t="str">
        <f>Q3_worksheet!C258</f>
        <v>Mona Howard</v>
      </c>
      <c r="D233" s="6">
        <f>Q3_worksheet!D258</f>
        <v>0</v>
      </c>
      <c r="E233" s="6">
        <f>Q3_worksheet!E258</f>
        <v>0</v>
      </c>
      <c r="F233" s="6">
        <f t="shared" si="15"/>
        <v>0</v>
      </c>
      <c r="G233" s="6">
        <f>Q3_worksheet!F258</f>
        <v>19</v>
      </c>
      <c r="H233" s="6">
        <f>Q3_worksheet!G258</f>
        <v>9375</v>
      </c>
      <c r="I233" s="6">
        <f t="shared" si="16"/>
        <v>493.42105263157896</v>
      </c>
      <c r="J233" s="6">
        <f t="shared" si="17"/>
        <v>19</v>
      </c>
      <c r="K233" s="6">
        <f t="shared" si="18"/>
        <v>9375</v>
      </c>
      <c r="L233" s="6">
        <f t="shared" si="19"/>
        <v>493.42105263157896</v>
      </c>
    </row>
    <row r="234" spans="1:12" hidden="1" x14ac:dyDescent="0.3">
      <c r="A234" t="str">
        <f>Q3_worksheet!A259</f>
        <v>006</v>
      </c>
      <c r="B234">
        <f>Q3_worksheet!B259</f>
        <v>401</v>
      </c>
      <c r="C234" t="str">
        <f>Q3_worksheet!C259</f>
        <v>Maryann Cohen</v>
      </c>
      <c r="D234" s="6">
        <f>Q3_worksheet!D259</f>
        <v>5</v>
      </c>
      <c r="E234" s="6">
        <f>Q3_worksheet!E259</f>
        <v>130</v>
      </c>
      <c r="F234" s="6">
        <f t="shared" si="15"/>
        <v>26</v>
      </c>
      <c r="G234" s="6">
        <f>Q3_worksheet!F259</f>
        <v>0</v>
      </c>
      <c r="H234" s="6">
        <f>Q3_worksheet!G259</f>
        <v>0</v>
      </c>
      <c r="I234" s="6">
        <f t="shared" si="16"/>
        <v>0</v>
      </c>
      <c r="J234" s="6">
        <f t="shared" si="17"/>
        <v>-5</v>
      </c>
      <c r="K234" s="6">
        <f t="shared" si="18"/>
        <v>-130</v>
      </c>
      <c r="L234" s="6">
        <f t="shared" si="19"/>
        <v>-26</v>
      </c>
    </row>
    <row r="235" spans="1:12" x14ac:dyDescent="0.3">
      <c r="A235" t="str">
        <f>Q3_worksheet!A317</f>
        <v>008</v>
      </c>
      <c r="B235">
        <f>Q3_worksheet!B317</f>
        <v>398</v>
      </c>
      <c r="C235" t="str">
        <f>Q3_worksheet!C317</f>
        <v>Mona Howard</v>
      </c>
      <c r="D235" s="6">
        <f>Q3_worksheet!D317</f>
        <v>116</v>
      </c>
      <c r="E235" s="6">
        <f>Q3_worksheet!E317</f>
        <v>258</v>
      </c>
      <c r="F235" s="6">
        <f t="shared" si="15"/>
        <v>2.2241379310344827</v>
      </c>
      <c r="G235" s="6">
        <f>Q3_worksheet!F317</f>
        <v>315</v>
      </c>
      <c r="H235" s="6">
        <f>Q3_worksheet!G317</f>
        <v>4725</v>
      </c>
      <c r="I235" s="6">
        <f t="shared" si="16"/>
        <v>15</v>
      </c>
      <c r="J235" s="6">
        <f t="shared" si="17"/>
        <v>199</v>
      </c>
      <c r="K235" s="6">
        <f t="shared" si="18"/>
        <v>4467</v>
      </c>
      <c r="L235" s="6">
        <f t="shared" si="19"/>
        <v>12.775862068965518</v>
      </c>
    </row>
    <row r="236" spans="1:12" hidden="1" x14ac:dyDescent="0.3">
      <c r="A236" t="str">
        <f>Q3_worksheet!A261</f>
        <v>006</v>
      </c>
      <c r="B236">
        <f>Q3_worksheet!B261</f>
        <v>415</v>
      </c>
      <c r="C236" t="str">
        <f>Q3_worksheet!C261</f>
        <v>Floyd Hunter</v>
      </c>
      <c r="D236" s="6">
        <f>Q3_worksheet!D261</f>
        <v>0</v>
      </c>
      <c r="E236" s="6">
        <f>Q3_worksheet!E261</f>
        <v>0</v>
      </c>
      <c r="F236" s="6">
        <f t="shared" si="15"/>
        <v>0</v>
      </c>
      <c r="G236" s="6">
        <f>Q3_worksheet!F261</f>
        <v>214</v>
      </c>
      <c r="H236" s="6">
        <f>Q3_worksheet!G261</f>
        <v>85097</v>
      </c>
      <c r="I236" s="6">
        <f t="shared" si="16"/>
        <v>397.64953271028037</v>
      </c>
      <c r="J236" s="6">
        <f t="shared" si="17"/>
        <v>214</v>
      </c>
      <c r="K236" s="6">
        <f t="shared" si="18"/>
        <v>85097</v>
      </c>
      <c r="L236" s="6">
        <f t="shared" si="19"/>
        <v>397.64953271028037</v>
      </c>
    </row>
    <row r="237" spans="1:12" hidden="1" x14ac:dyDescent="0.3">
      <c r="A237" t="str">
        <f>Q3_worksheet!A262</f>
        <v>007</v>
      </c>
      <c r="B237" t="str">
        <f>Q3_worksheet!B262</f>
        <v>(blank)</v>
      </c>
      <c r="C237">
        <f>Q3_worksheet!C262</f>
        <v>0</v>
      </c>
      <c r="D237" s="6">
        <f>Q3_worksheet!D262</f>
        <v>0</v>
      </c>
      <c r="E237" s="6">
        <f>Q3_worksheet!E262</f>
        <v>0</v>
      </c>
      <c r="F237" s="6">
        <f t="shared" si="15"/>
        <v>0</v>
      </c>
      <c r="G237" s="6">
        <f>Q3_worksheet!F262</f>
        <v>2</v>
      </c>
      <c r="H237" s="6">
        <f>Q3_worksheet!G262</f>
        <v>40</v>
      </c>
      <c r="I237" s="6">
        <f t="shared" si="16"/>
        <v>20</v>
      </c>
      <c r="J237" s="6">
        <f t="shared" si="17"/>
        <v>2</v>
      </c>
      <c r="K237" s="6">
        <f t="shared" si="18"/>
        <v>40</v>
      </c>
      <c r="L237" s="6">
        <f t="shared" si="19"/>
        <v>20</v>
      </c>
    </row>
    <row r="238" spans="1:12" x14ac:dyDescent="0.3">
      <c r="A238" t="str">
        <f>Q3_worksheet!A299</f>
        <v>008</v>
      </c>
      <c r="B238">
        <f>Q3_worksheet!B299</f>
        <v>276</v>
      </c>
      <c r="C238" t="str">
        <f>Q3_worksheet!C299</f>
        <v>Morris Glover</v>
      </c>
      <c r="D238" s="6">
        <f>Q3_worksheet!D299</f>
        <v>4</v>
      </c>
      <c r="E238" s="6">
        <f>Q3_worksheet!E299</f>
        <v>930</v>
      </c>
      <c r="F238" s="6">
        <f t="shared" si="15"/>
        <v>232.5</v>
      </c>
      <c r="G238" s="6">
        <f>Q3_worksheet!F299</f>
        <v>6</v>
      </c>
      <c r="H238" s="6">
        <f>Q3_worksheet!G299</f>
        <v>1445</v>
      </c>
      <c r="I238" s="6">
        <f t="shared" si="16"/>
        <v>240.83333333333334</v>
      </c>
      <c r="J238" s="6">
        <f t="shared" si="17"/>
        <v>2</v>
      </c>
      <c r="K238" s="6">
        <f t="shared" si="18"/>
        <v>515</v>
      </c>
      <c r="L238" s="6">
        <f t="shared" si="19"/>
        <v>8.3333333333333428</v>
      </c>
    </row>
    <row r="239" spans="1:12" hidden="1" x14ac:dyDescent="0.3">
      <c r="A239" t="str">
        <f>Q3_worksheet!A264</f>
        <v>007</v>
      </c>
      <c r="B239">
        <f>Q3_worksheet!B264</f>
        <v>34</v>
      </c>
      <c r="C239" t="str">
        <f>Q3_worksheet!C264</f>
        <v>Sheryl Hill</v>
      </c>
      <c r="D239" s="6">
        <f>Q3_worksheet!D264</f>
        <v>63</v>
      </c>
      <c r="E239" s="6">
        <f>Q3_worksheet!E264</f>
        <v>260722</v>
      </c>
      <c r="F239" s="6">
        <f t="shared" si="15"/>
        <v>4138.4444444444443</v>
      </c>
      <c r="G239" s="6">
        <f>Q3_worksheet!F264</f>
        <v>0</v>
      </c>
      <c r="H239" s="6">
        <f>Q3_worksheet!G264</f>
        <v>0</v>
      </c>
      <c r="I239" s="6">
        <f t="shared" si="16"/>
        <v>0</v>
      </c>
      <c r="J239" s="6">
        <f t="shared" si="17"/>
        <v>-63</v>
      </c>
      <c r="K239" s="6">
        <f t="shared" si="18"/>
        <v>-260722</v>
      </c>
      <c r="L239" s="6">
        <f t="shared" si="19"/>
        <v>-4138.4444444444443</v>
      </c>
    </row>
    <row r="240" spans="1:12" x14ac:dyDescent="0.3">
      <c r="A240" t="str">
        <f>Q3_worksheet!A201</f>
        <v>005</v>
      </c>
      <c r="B240">
        <f>Q3_worksheet!B201</f>
        <v>352</v>
      </c>
      <c r="C240" t="str">
        <f>Q3_worksheet!C201</f>
        <v>Myra Vega</v>
      </c>
      <c r="D240" s="6">
        <f>Q3_worksheet!D201</f>
        <v>4</v>
      </c>
      <c r="E240" s="6">
        <f>Q3_worksheet!E201</f>
        <v>76</v>
      </c>
      <c r="F240" s="6">
        <f t="shared" si="15"/>
        <v>19</v>
      </c>
      <c r="G240" s="6">
        <f>Q3_worksheet!F201</f>
        <v>76</v>
      </c>
      <c r="H240" s="6">
        <f>Q3_worksheet!G201</f>
        <v>1363</v>
      </c>
      <c r="I240" s="6">
        <f t="shared" si="16"/>
        <v>17.934210526315791</v>
      </c>
      <c r="J240" s="6">
        <f t="shared" si="17"/>
        <v>72</v>
      </c>
      <c r="K240" s="6">
        <f t="shared" si="18"/>
        <v>1287</v>
      </c>
      <c r="L240" s="6">
        <f t="shared" si="19"/>
        <v>-1.0657894736842088</v>
      </c>
    </row>
    <row r="241" spans="1:12" x14ac:dyDescent="0.3">
      <c r="A241" t="str">
        <f>Q3_worksheet!A307</f>
        <v>008</v>
      </c>
      <c r="B241">
        <f>Q3_worksheet!B307</f>
        <v>352</v>
      </c>
      <c r="C241" t="str">
        <f>Q3_worksheet!C307</f>
        <v>Myra Vega</v>
      </c>
      <c r="D241" s="6">
        <f>Q3_worksheet!D307</f>
        <v>415</v>
      </c>
      <c r="E241" s="6">
        <f>Q3_worksheet!E307</f>
        <v>7885</v>
      </c>
      <c r="F241" s="6">
        <f t="shared" si="15"/>
        <v>19</v>
      </c>
      <c r="G241" s="6">
        <f>Q3_worksheet!F307</f>
        <v>27</v>
      </c>
      <c r="H241" s="6">
        <f>Q3_worksheet!G307</f>
        <v>513</v>
      </c>
      <c r="I241" s="6">
        <f t="shared" si="16"/>
        <v>19</v>
      </c>
      <c r="J241" s="6">
        <f t="shared" si="17"/>
        <v>-388</v>
      </c>
      <c r="K241" s="6">
        <f t="shared" si="18"/>
        <v>-7372</v>
      </c>
      <c r="L241" s="6">
        <f t="shared" si="19"/>
        <v>0</v>
      </c>
    </row>
    <row r="242" spans="1:12" hidden="1" x14ac:dyDescent="0.3">
      <c r="A242" t="str">
        <f>Q3_worksheet!A267</f>
        <v>007</v>
      </c>
      <c r="B242">
        <f>Q3_worksheet!B267</f>
        <v>391</v>
      </c>
      <c r="C242" t="str">
        <f>Q3_worksheet!C267</f>
        <v>Barry Mckenzie</v>
      </c>
      <c r="D242" s="6">
        <f>Q3_worksheet!D267</f>
        <v>0</v>
      </c>
      <c r="E242" s="6">
        <f>Q3_worksheet!E267</f>
        <v>0</v>
      </c>
      <c r="F242" s="6">
        <f t="shared" si="15"/>
        <v>0</v>
      </c>
      <c r="G242" s="6">
        <f>Q3_worksheet!F267</f>
        <v>9</v>
      </c>
      <c r="H242" s="6">
        <f>Q3_worksheet!G267</f>
        <v>23175</v>
      </c>
      <c r="I242" s="6">
        <f t="shared" si="16"/>
        <v>2575</v>
      </c>
      <c r="J242" s="6">
        <f t="shared" si="17"/>
        <v>9</v>
      </c>
      <c r="K242" s="6">
        <f t="shared" si="18"/>
        <v>23175</v>
      </c>
      <c r="L242" s="6">
        <f t="shared" si="19"/>
        <v>2575</v>
      </c>
    </row>
    <row r="243" spans="1:12" hidden="1" x14ac:dyDescent="0.3">
      <c r="A243" t="str">
        <f>Q3_worksheet!A268</f>
        <v>008</v>
      </c>
      <c r="B243" t="str">
        <f>Q3_worksheet!B268</f>
        <v>(blank)</v>
      </c>
      <c r="C243">
        <f>Q3_worksheet!C268</f>
        <v>0</v>
      </c>
      <c r="D243" s="6">
        <f>Q3_worksheet!D268</f>
        <v>0</v>
      </c>
      <c r="E243" s="6">
        <f>Q3_worksheet!E268</f>
        <v>0</v>
      </c>
      <c r="F243" s="6">
        <f t="shared" si="15"/>
        <v>0</v>
      </c>
      <c r="G243" s="6">
        <f>Q3_worksheet!F268</f>
        <v>9913</v>
      </c>
      <c r="H243" s="6">
        <f>Q3_worksheet!G268</f>
        <v>944137</v>
      </c>
      <c r="I243" s="6">
        <f t="shared" si="16"/>
        <v>95.242308080298599</v>
      </c>
      <c r="J243" s="6">
        <f t="shared" si="17"/>
        <v>9913</v>
      </c>
      <c r="K243" s="6">
        <f t="shared" si="18"/>
        <v>944137</v>
      </c>
      <c r="L243" s="6">
        <f t="shared" si="19"/>
        <v>95.242308080298599</v>
      </c>
    </row>
    <row r="244" spans="1:12" hidden="1" x14ac:dyDescent="0.3">
      <c r="A244" t="str">
        <f>Q3_worksheet!A269</f>
        <v>008</v>
      </c>
      <c r="B244">
        <f>Q3_worksheet!B269</f>
        <v>6</v>
      </c>
      <c r="C244" t="str">
        <f>Q3_worksheet!C269</f>
        <v>Kelly Murray</v>
      </c>
      <c r="D244" s="6">
        <f>Q3_worksheet!D269</f>
        <v>8</v>
      </c>
      <c r="E244" s="6">
        <f>Q3_worksheet!E269</f>
        <v>176</v>
      </c>
      <c r="F244" s="6">
        <f t="shared" si="15"/>
        <v>22</v>
      </c>
      <c r="G244" s="6">
        <f>Q3_worksheet!F269</f>
        <v>0</v>
      </c>
      <c r="H244" s="6">
        <f>Q3_worksheet!G269</f>
        <v>0</v>
      </c>
      <c r="I244" s="6">
        <f t="shared" si="16"/>
        <v>0</v>
      </c>
      <c r="J244" s="6">
        <f t="shared" si="17"/>
        <v>-8</v>
      </c>
      <c r="K244" s="6">
        <f t="shared" si="18"/>
        <v>-176</v>
      </c>
      <c r="L244" s="6">
        <f t="shared" si="19"/>
        <v>-22</v>
      </c>
    </row>
    <row r="245" spans="1:12" x14ac:dyDescent="0.3">
      <c r="A245" t="str">
        <f>Q3_worksheet!A44</f>
        <v>001</v>
      </c>
      <c r="B245">
        <f>Q3_worksheet!B44</f>
        <v>199</v>
      </c>
      <c r="C245" t="str">
        <f>Q3_worksheet!C44</f>
        <v>Nettie Stevens</v>
      </c>
      <c r="D245" s="6">
        <f>Q3_worksheet!D44</f>
        <v>6</v>
      </c>
      <c r="E245" s="6">
        <f>Q3_worksheet!E44</f>
        <v>2142</v>
      </c>
      <c r="F245" s="6">
        <f t="shared" si="15"/>
        <v>357</v>
      </c>
      <c r="G245" s="6">
        <f>Q3_worksheet!F44</f>
        <v>3</v>
      </c>
      <c r="H245" s="6">
        <f>Q3_worksheet!G44</f>
        <v>1091</v>
      </c>
      <c r="I245" s="6">
        <f t="shared" si="16"/>
        <v>363.66666666666669</v>
      </c>
      <c r="J245" s="6">
        <f t="shared" si="17"/>
        <v>-3</v>
      </c>
      <c r="K245" s="6">
        <f t="shared" si="18"/>
        <v>-1051</v>
      </c>
      <c r="L245" s="6">
        <f t="shared" si="19"/>
        <v>6.6666666666666856</v>
      </c>
    </row>
    <row r="246" spans="1:12" hidden="1" x14ac:dyDescent="0.3">
      <c r="A246" t="str">
        <f>Q3_worksheet!A271</f>
        <v>008</v>
      </c>
      <c r="B246">
        <f>Q3_worksheet!B271</f>
        <v>13</v>
      </c>
      <c r="C246" t="str">
        <f>Q3_worksheet!C271</f>
        <v>Mamie Day</v>
      </c>
      <c r="D246" s="6">
        <f>Q3_worksheet!D271</f>
        <v>6</v>
      </c>
      <c r="E246" s="6">
        <f>Q3_worksheet!E271</f>
        <v>27923</v>
      </c>
      <c r="F246" s="6">
        <f t="shared" si="15"/>
        <v>4653.833333333333</v>
      </c>
      <c r="G246" s="6">
        <f>Q3_worksheet!F271</f>
        <v>0</v>
      </c>
      <c r="H246" s="6">
        <f>Q3_worksheet!G271</f>
        <v>0</v>
      </c>
      <c r="I246" s="6">
        <f t="shared" si="16"/>
        <v>0</v>
      </c>
      <c r="J246" s="6">
        <f t="shared" si="17"/>
        <v>-6</v>
      </c>
      <c r="K246" s="6">
        <f t="shared" si="18"/>
        <v>-27923</v>
      </c>
      <c r="L246" s="6">
        <f t="shared" si="19"/>
        <v>-4653.833333333333</v>
      </c>
    </row>
    <row r="247" spans="1:12" hidden="1" x14ac:dyDescent="0.3">
      <c r="A247" t="str">
        <f>Q3_worksheet!A272</f>
        <v>008</v>
      </c>
      <c r="B247">
        <f>Q3_worksheet!B272</f>
        <v>15</v>
      </c>
      <c r="C247" t="str">
        <f>Q3_worksheet!C272</f>
        <v>Don Young</v>
      </c>
      <c r="D247" s="6">
        <f>Q3_worksheet!D272</f>
        <v>5</v>
      </c>
      <c r="E247" s="6">
        <f>Q3_worksheet!E272</f>
        <v>13821</v>
      </c>
      <c r="F247" s="6">
        <f t="shared" si="15"/>
        <v>2764.2</v>
      </c>
      <c r="G247" s="6">
        <f>Q3_worksheet!F272</f>
        <v>0</v>
      </c>
      <c r="H247" s="6">
        <f>Q3_worksheet!G272</f>
        <v>0</v>
      </c>
      <c r="I247" s="6">
        <f t="shared" si="16"/>
        <v>0</v>
      </c>
      <c r="J247" s="6">
        <f t="shared" si="17"/>
        <v>-5</v>
      </c>
      <c r="K247" s="6">
        <f t="shared" si="18"/>
        <v>-13821</v>
      </c>
      <c r="L247" s="6">
        <f t="shared" si="19"/>
        <v>-2764.2</v>
      </c>
    </row>
    <row r="248" spans="1:12" x14ac:dyDescent="0.3">
      <c r="A248" t="str">
        <f>Q3_worksheet!A100</f>
        <v>002</v>
      </c>
      <c r="B248">
        <f>Q3_worksheet!B100</f>
        <v>199</v>
      </c>
      <c r="C248" t="str">
        <f>Q3_worksheet!C100</f>
        <v>Nettie Stevens</v>
      </c>
      <c r="D248" s="6">
        <f>Q3_worksheet!D100</f>
        <v>44</v>
      </c>
      <c r="E248" s="6">
        <f>Q3_worksheet!E100</f>
        <v>27310</v>
      </c>
      <c r="F248" s="6">
        <f t="shared" si="15"/>
        <v>620.68181818181813</v>
      </c>
      <c r="G248" s="6">
        <f>Q3_worksheet!F100</f>
        <v>14</v>
      </c>
      <c r="H248" s="6">
        <f>Q3_worksheet!G100</f>
        <v>5455</v>
      </c>
      <c r="I248" s="6">
        <f t="shared" si="16"/>
        <v>389.64285714285717</v>
      </c>
      <c r="J248" s="6">
        <f t="shared" si="17"/>
        <v>-30</v>
      </c>
      <c r="K248" s="6">
        <f t="shared" si="18"/>
        <v>-21855</v>
      </c>
      <c r="L248" s="6">
        <f t="shared" si="19"/>
        <v>-231.03896103896096</v>
      </c>
    </row>
    <row r="249" spans="1:12" x14ac:dyDescent="0.3">
      <c r="A249" t="str">
        <f>Q3_worksheet!A133</f>
        <v>003</v>
      </c>
      <c r="B249">
        <f>Q3_worksheet!B133</f>
        <v>199</v>
      </c>
      <c r="C249" t="str">
        <f>Q3_worksheet!C133</f>
        <v>Nettie Stevens</v>
      </c>
      <c r="D249" s="6">
        <f>Q3_worksheet!D133</f>
        <v>1</v>
      </c>
      <c r="E249" s="6">
        <f>Q3_worksheet!E133</f>
        <v>5355</v>
      </c>
      <c r="F249" s="6">
        <f t="shared" si="15"/>
        <v>5355</v>
      </c>
      <c r="G249" s="6">
        <f>Q3_worksheet!F133</f>
        <v>2</v>
      </c>
      <c r="H249" s="6">
        <f>Q3_worksheet!G133</f>
        <v>734</v>
      </c>
      <c r="I249" s="6">
        <f t="shared" si="16"/>
        <v>367</v>
      </c>
      <c r="J249" s="6">
        <f t="shared" si="17"/>
        <v>1</v>
      </c>
      <c r="K249" s="6">
        <f t="shared" si="18"/>
        <v>-4621</v>
      </c>
      <c r="L249" s="6">
        <f t="shared" si="19"/>
        <v>-4988</v>
      </c>
    </row>
    <row r="250" spans="1:12" x14ac:dyDescent="0.3">
      <c r="A250" t="str">
        <f>Q3_worksheet!A242</f>
        <v>006</v>
      </c>
      <c r="B250">
        <f>Q3_worksheet!B242</f>
        <v>199</v>
      </c>
      <c r="C250" t="str">
        <f>Q3_worksheet!C242</f>
        <v>Nettie Stevens</v>
      </c>
      <c r="D250" s="6">
        <f>Q3_worksheet!D242</f>
        <v>892</v>
      </c>
      <c r="E250" s="6">
        <f>Q3_worksheet!E242</f>
        <v>362891</v>
      </c>
      <c r="F250" s="6">
        <f t="shared" si="15"/>
        <v>406.82847533632287</v>
      </c>
      <c r="G250" s="6">
        <f>Q3_worksheet!F242</f>
        <v>267</v>
      </c>
      <c r="H250" s="6">
        <f>Q3_worksheet!G242</f>
        <v>1024255</v>
      </c>
      <c r="I250" s="6">
        <f t="shared" si="16"/>
        <v>3836.1610486891386</v>
      </c>
      <c r="J250" s="6">
        <f t="shared" si="17"/>
        <v>-625</v>
      </c>
      <c r="K250" s="6">
        <f t="shared" si="18"/>
        <v>661364</v>
      </c>
      <c r="L250" s="6">
        <f t="shared" si="19"/>
        <v>3429.3325733528159</v>
      </c>
    </row>
    <row r="251" spans="1:12" x14ac:dyDescent="0.3">
      <c r="A251" t="str">
        <f>Q3_worksheet!A290</f>
        <v>008</v>
      </c>
      <c r="B251">
        <f>Q3_worksheet!B290</f>
        <v>199</v>
      </c>
      <c r="C251" t="str">
        <f>Q3_worksheet!C290</f>
        <v>Nettie Stevens</v>
      </c>
      <c r="D251" s="6">
        <f>Q3_worksheet!D290</f>
        <v>315</v>
      </c>
      <c r="E251" s="6">
        <f>Q3_worksheet!E290</f>
        <v>112455</v>
      </c>
      <c r="F251" s="6">
        <f t="shared" si="15"/>
        <v>357</v>
      </c>
      <c r="G251" s="6">
        <f>Q3_worksheet!F290</f>
        <v>29</v>
      </c>
      <c r="H251" s="6">
        <f>Q3_worksheet!G290</f>
        <v>2698</v>
      </c>
      <c r="I251" s="6">
        <f t="shared" si="16"/>
        <v>93.034482758620683</v>
      </c>
      <c r="J251" s="6">
        <f t="shared" si="17"/>
        <v>-286</v>
      </c>
      <c r="K251" s="6">
        <f t="shared" si="18"/>
        <v>-109757</v>
      </c>
      <c r="L251" s="6">
        <f t="shared" si="19"/>
        <v>-263.9655172413793</v>
      </c>
    </row>
    <row r="252" spans="1:12" hidden="1" x14ac:dyDescent="0.3">
      <c r="A252" t="str">
        <f>Q3_worksheet!A277</f>
        <v>008</v>
      </c>
      <c r="B252">
        <f>Q3_worksheet!B277</f>
        <v>34</v>
      </c>
      <c r="C252" t="str">
        <f>Q3_worksheet!C277</f>
        <v>Sheryl Hill</v>
      </c>
      <c r="D252" s="6">
        <f>Q3_worksheet!D277</f>
        <v>6</v>
      </c>
      <c r="E252" s="6">
        <f>Q3_worksheet!E277</f>
        <v>27156</v>
      </c>
      <c r="F252" s="6">
        <f t="shared" si="15"/>
        <v>4526</v>
      </c>
      <c r="G252" s="6">
        <f>Q3_worksheet!F277</f>
        <v>0</v>
      </c>
      <c r="H252" s="6">
        <f>Q3_worksheet!G277</f>
        <v>0</v>
      </c>
      <c r="I252" s="6">
        <f t="shared" si="16"/>
        <v>0</v>
      </c>
      <c r="J252" s="6">
        <f t="shared" si="17"/>
        <v>-6</v>
      </c>
      <c r="K252" s="6">
        <f t="shared" si="18"/>
        <v>-27156</v>
      </c>
      <c r="L252" s="6">
        <f t="shared" si="19"/>
        <v>-4526</v>
      </c>
    </row>
    <row r="253" spans="1:12" x14ac:dyDescent="0.3">
      <c r="A253" t="str">
        <f>Q3_worksheet!A187</f>
        <v>005</v>
      </c>
      <c r="B253">
        <f>Q3_worksheet!B187</f>
        <v>260</v>
      </c>
      <c r="C253" t="str">
        <f>Q3_worksheet!C187</f>
        <v>Nichole Fox</v>
      </c>
      <c r="D253" s="6">
        <f>Q3_worksheet!D187</f>
        <v>79</v>
      </c>
      <c r="E253" s="6">
        <f>Q3_worksheet!E187</f>
        <v>18662</v>
      </c>
      <c r="F253" s="6">
        <f t="shared" si="15"/>
        <v>236.22784810126583</v>
      </c>
      <c r="G253" s="6">
        <f>Q3_worksheet!F187</f>
        <v>26</v>
      </c>
      <c r="H253" s="6">
        <f>Q3_worksheet!G187</f>
        <v>7767</v>
      </c>
      <c r="I253" s="6">
        <f t="shared" si="16"/>
        <v>298.73076923076923</v>
      </c>
      <c r="J253" s="6">
        <f t="shared" si="17"/>
        <v>-53</v>
      </c>
      <c r="K253" s="6">
        <f t="shared" si="18"/>
        <v>-10895</v>
      </c>
      <c r="L253" s="6">
        <f t="shared" si="19"/>
        <v>62.502921129503392</v>
      </c>
    </row>
    <row r="254" spans="1:12" x14ac:dyDescent="0.3">
      <c r="A254" t="str">
        <f>Q3_worksheet!A297</f>
        <v>008</v>
      </c>
      <c r="B254">
        <f>Q3_worksheet!B297</f>
        <v>260</v>
      </c>
      <c r="C254" t="str">
        <f>Q3_worksheet!C297</f>
        <v>Nichole Fox</v>
      </c>
      <c r="D254" s="6">
        <f>Q3_worksheet!D297</f>
        <v>49</v>
      </c>
      <c r="E254" s="6">
        <f>Q3_worksheet!E297</f>
        <v>16584</v>
      </c>
      <c r="F254" s="6">
        <f t="shared" si="15"/>
        <v>338.44897959183675</v>
      </c>
      <c r="G254" s="6">
        <f>Q3_worksheet!F297</f>
        <v>6</v>
      </c>
      <c r="H254" s="6">
        <f>Q3_worksheet!G297</f>
        <v>1485</v>
      </c>
      <c r="I254" s="6">
        <f t="shared" si="16"/>
        <v>247.5</v>
      </c>
      <c r="J254" s="6">
        <f t="shared" si="17"/>
        <v>-43</v>
      </c>
      <c r="K254" s="6">
        <f t="shared" si="18"/>
        <v>-15099</v>
      </c>
      <c r="L254" s="6">
        <f t="shared" si="19"/>
        <v>-90.948979591836746</v>
      </c>
    </row>
    <row r="255" spans="1:12" x14ac:dyDescent="0.3">
      <c r="A255" t="str">
        <f>Q3_worksheet!A73</f>
        <v>001</v>
      </c>
      <c r="B255">
        <f>Q3_worksheet!B73</f>
        <v>412</v>
      </c>
      <c r="C255" t="str">
        <f>Q3_worksheet!C73</f>
        <v>Norman Ruiz</v>
      </c>
      <c r="D255" s="6">
        <f>Q3_worksheet!D73</f>
        <v>763</v>
      </c>
      <c r="E255" s="6">
        <f>Q3_worksheet!E73</f>
        <v>4332</v>
      </c>
      <c r="F255" s="6">
        <f t="shared" si="15"/>
        <v>5.6775884665792926</v>
      </c>
      <c r="G255" s="6">
        <f>Q3_worksheet!F73</f>
        <v>104</v>
      </c>
      <c r="H255" s="6">
        <f>Q3_worksheet!G73</f>
        <v>20280</v>
      </c>
      <c r="I255" s="6">
        <f t="shared" si="16"/>
        <v>195</v>
      </c>
      <c r="J255" s="6">
        <f t="shared" si="17"/>
        <v>-659</v>
      </c>
      <c r="K255" s="6">
        <f t="shared" si="18"/>
        <v>15948</v>
      </c>
      <c r="L255" s="6">
        <f t="shared" si="19"/>
        <v>189.32241153342071</v>
      </c>
    </row>
    <row r="256" spans="1:12" x14ac:dyDescent="0.3">
      <c r="A256" t="str">
        <f>Q3_worksheet!A61</f>
        <v>001</v>
      </c>
      <c r="B256">
        <f>Q3_worksheet!B61</f>
        <v>380</v>
      </c>
      <c r="C256" t="str">
        <f>Q3_worksheet!C61</f>
        <v>Preston Robinson</v>
      </c>
      <c r="D256" s="6">
        <f>Q3_worksheet!D61</f>
        <v>223</v>
      </c>
      <c r="E256" s="6">
        <f>Q3_worksheet!E61</f>
        <v>1541</v>
      </c>
      <c r="F256" s="6">
        <f t="shared" si="15"/>
        <v>6.9103139013452912</v>
      </c>
      <c r="G256" s="6">
        <f>Q3_worksheet!F61</f>
        <v>205</v>
      </c>
      <c r="H256" s="6">
        <f>Q3_worksheet!G61</f>
        <v>4305</v>
      </c>
      <c r="I256" s="6">
        <f t="shared" si="16"/>
        <v>21</v>
      </c>
      <c r="J256" s="6">
        <f t="shared" si="17"/>
        <v>-18</v>
      </c>
      <c r="K256" s="6">
        <f t="shared" si="18"/>
        <v>2764</v>
      </c>
      <c r="L256" s="6">
        <f t="shared" si="19"/>
        <v>14.08968609865471</v>
      </c>
    </row>
    <row r="257" spans="1:12" x14ac:dyDescent="0.3">
      <c r="A257" t="str">
        <f>Q3_worksheet!A256</f>
        <v>006</v>
      </c>
      <c r="B257">
        <f>Q3_worksheet!B256</f>
        <v>380</v>
      </c>
      <c r="C257" t="str">
        <f>Q3_worksheet!C256</f>
        <v>Preston Robinson</v>
      </c>
      <c r="D257" s="6">
        <f>Q3_worksheet!D256</f>
        <v>22</v>
      </c>
      <c r="E257" s="6">
        <f>Q3_worksheet!E256</f>
        <v>193</v>
      </c>
      <c r="F257" s="6">
        <f t="shared" si="15"/>
        <v>8.7727272727272734</v>
      </c>
      <c r="G257" s="6">
        <f>Q3_worksheet!F256</f>
        <v>42</v>
      </c>
      <c r="H257" s="6">
        <f>Q3_worksheet!G256</f>
        <v>882</v>
      </c>
      <c r="I257" s="6">
        <f t="shared" si="16"/>
        <v>21</v>
      </c>
      <c r="J257" s="6">
        <f t="shared" si="17"/>
        <v>20</v>
      </c>
      <c r="K257" s="6">
        <f t="shared" si="18"/>
        <v>689</v>
      </c>
      <c r="L257" s="6">
        <f t="shared" si="19"/>
        <v>12.227272727272727</v>
      </c>
    </row>
    <row r="258" spans="1:12" hidden="1" x14ac:dyDescent="0.3">
      <c r="A258" t="str">
        <f>Q3_worksheet!A283</f>
        <v>008</v>
      </c>
      <c r="B258">
        <f>Q3_worksheet!B283</f>
        <v>168</v>
      </c>
      <c r="C258" t="str">
        <f>Q3_worksheet!C283</f>
        <v>Brittany Carlson</v>
      </c>
      <c r="D258" s="6">
        <f>Q3_worksheet!D283</f>
        <v>4</v>
      </c>
      <c r="E258" s="6">
        <f>Q3_worksheet!E283</f>
        <v>150</v>
      </c>
      <c r="F258" s="6">
        <f t="shared" ref="F258:F321" si="20">IFERROR(E258/D258,0)</f>
        <v>37.5</v>
      </c>
      <c r="G258" s="6">
        <f>Q3_worksheet!F283</f>
        <v>0</v>
      </c>
      <c r="H258" s="6">
        <f>Q3_worksheet!G283</f>
        <v>0</v>
      </c>
      <c r="I258" s="6">
        <f t="shared" ref="I258:I321" si="21">IFERROR(H258/G258,0)</f>
        <v>0</v>
      </c>
      <c r="J258" s="6">
        <f t="shared" ref="J258:J303" si="22">G258-D258</f>
        <v>-4</v>
      </c>
      <c r="K258" s="6">
        <f t="shared" ref="K258:K303" si="23">H258-E258</f>
        <v>-150</v>
      </c>
      <c r="L258" s="6">
        <f t="shared" ref="L258:L303" si="24">I258-F258</f>
        <v>-37.5</v>
      </c>
    </row>
    <row r="259" spans="1:12" x14ac:dyDescent="0.3">
      <c r="A259" t="str">
        <f>Q3_worksheet!A314</f>
        <v>008</v>
      </c>
      <c r="B259">
        <f>Q3_worksheet!B314</f>
        <v>380</v>
      </c>
      <c r="C259" t="str">
        <f>Q3_worksheet!C314</f>
        <v>Preston Robinson</v>
      </c>
      <c r="D259" s="6">
        <f>Q3_worksheet!D314</f>
        <v>7</v>
      </c>
      <c r="E259" s="6">
        <f>Q3_worksheet!E314</f>
        <v>140</v>
      </c>
      <c r="F259" s="6">
        <f t="shared" si="20"/>
        <v>20</v>
      </c>
      <c r="G259" s="6">
        <f>Q3_worksheet!F314</f>
        <v>125</v>
      </c>
      <c r="H259" s="6">
        <f>Q3_worksheet!G314</f>
        <v>2625</v>
      </c>
      <c r="I259" s="6">
        <f t="shared" si="21"/>
        <v>21</v>
      </c>
      <c r="J259" s="6">
        <f t="shared" si="22"/>
        <v>118</v>
      </c>
      <c r="K259" s="6">
        <f t="shared" si="23"/>
        <v>2485</v>
      </c>
      <c r="L259" s="6">
        <f t="shared" si="24"/>
        <v>1</v>
      </c>
    </row>
    <row r="260" spans="1:12" hidden="1" x14ac:dyDescent="0.3">
      <c r="A260" t="str">
        <f>Q3_worksheet!A285</f>
        <v>008</v>
      </c>
      <c r="B260">
        <f>Q3_worksheet!B285</f>
        <v>179</v>
      </c>
      <c r="C260" t="str">
        <f>Q3_worksheet!C285</f>
        <v>Cassandra Poole</v>
      </c>
      <c r="D260" s="6">
        <f>Q3_worksheet!D285</f>
        <v>0</v>
      </c>
      <c r="E260" s="6">
        <f>Q3_worksheet!E285</f>
        <v>0</v>
      </c>
      <c r="F260" s="6">
        <f t="shared" si="20"/>
        <v>0</v>
      </c>
      <c r="G260" s="6">
        <f>Q3_worksheet!F285</f>
        <v>25</v>
      </c>
      <c r="H260" s="6">
        <f>Q3_worksheet!G285</f>
        <v>11363</v>
      </c>
      <c r="I260" s="6">
        <f t="shared" si="21"/>
        <v>454.52</v>
      </c>
      <c r="J260" s="6">
        <f t="shared" si="22"/>
        <v>25</v>
      </c>
      <c r="K260" s="6">
        <f t="shared" si="23"/>
        <v>11363</v>
      </c>
      <c r="L260" s="6">
        <f t="shared" si="24"/>
        <v>454.52</v>
      </c>
    </row>
    <row r="261" spans="1:12" x14ac:dyDescent="0.3">
      <c r="A261" t="str">
        <f>Q3_worksheet!A131</f>
        <v>003</v>
      </c>
      <c r="B261">
        <f>Q3_worksheet!B131</f>
        <v>181</v>
      </c>
      <c r="C261" t="str">
        <f>Q3_worksheet!C131</f>
        <v>Ramona Myers</v>
      </c>
      <c r="D261" s="6">
        <f>Q3_worksheet!D131</f>
        <v>31</v>
      </c>
      <c r="E261" s="6">
        <f>Q3_worksheet!E131</f>
        <v>69670</v>
      </c>
      <c r="F261" s="6">
        <f t="shared" si="20"/>
        <v>2247.4193548387098</v>
      </c>
      <c r="G261" s="6">
        <f>Q3_worksheet!F131</f>
        <v>5</v>
      </c>
      <c r="H261" s="6">
        <f>Q3_worksheet!G131</f>
        <v>1484</v>
      </c>
      <c r="I261" s="6">
        <f t="shared" si="21"/>
        <v>296.8</v>
      </c>
      <c r="J261" s="6">
        <f t="shared" si="22"/>
        <v>-26</v>
      </c>
      <c r="K261" s="6">
        <f t="shared" si="23"/>
        <v>-68186</v>
      </c>
      <c r="L261" s="6">
        <f t="shared" si="24"/>
        <v>-1950.6193548387098</v>
      </c>
    </row>
    <row r="262" spans="1:12" hidden="1" x14ac:dyDescent="0.3">
      <c r="A262" t="str">
        <f>Q3_worksheet!A287</f>
        <v>008</v>
      </c>
      <c r="B262">
        <f>Q3_worksheet!B287</f>
        <v>181</v>
      </c>
      <c r="C262" t="str">
        <f>Q3_worksheet!C287</f>
        <v>Ramona Myers</v>
      </c>
      <c r="D262" s="6">
        <f>Q3_worksheet!D287</f>
        <v>3</v>
      </c>
      <c r="E262" s="6">
        <f>Q3_worksheet!E287</f>
        <v>8782</v>
      </c>
      <c r="F262" s="6">
        <f t="shared" si="20"/>
        <v>2927.3333333333335</v>
      </c>
      <c r="G262" s="6">
        <f>Q3_worksheet!F287</f>
        <v>0</v>
      </c>
      <c r="H262" s="6">
        <f>Q3_worksheet!G287</f>
        <v>0</v>
      </c>
      <c r="I262" s="6">
        <f t="shared" si="21"/>
        <v>0</v>
      </c>
      <c r="J262" s="6">
        <f t="shared" si="22"/>
        <v>-3</v>
      </c>
      <c r="K262" s="6">
        <f t="shared" si="23"/>
        <v>-8782</v>
      </c>
      <c r="L262" s="6">
        <f t="shared" si="24"/>
        <v>-2927.3333333333335</v>
      </c>
    </row>
    <row r="263" spans="1:12" hidden="1" x14ac:dyDescent="0.3">
      <c r="A263" t="str">
        <f>Q3_worksheet!A288</f>
        <v>008</v>
      </c>
      <c r="B263">
        <f>Q3_worksheet!B288</f>
        <v>184</v>
      </c>
      <c r="C263" t="str">
        <f>Q3_worksheet!C288</f>
        <v>Tammy Wilkins</v>
      </c>
      <c r="D263" s="6">
        <f>Q3_worksheet!D288</f>
        <v>2</v>
      </c>
      <c r="E263" s="6">
        <f>Q3_worksheet!E288</f>
        <v>5797</v>
      </c>
      <c r="F263" s="6">
        <f t="shared" si="20"/>
        <v>2898.5</v>
      </c>
      <c r="G263" s="6">
        <f>Q3_worksheet!F288</f>
        <v>0</v>
      </c>
      <c r="H263" s="6">
        <f>Q3_worksheet!G288</f>
        <v>0</v>
      </c>
      <c r="I263" s="6">
        <f t="shared" si="21"/>
        <v>0</v>
      </c>
      <c r="J263" s="6">
        <f t="shared" si="22"/>
        <v>-2</v>
      </c>
      <c r="K263" s="6">
        <f t="shared" si="23"/>
        <v>-5797</v>
      </c>
      <c r="L263" s="6">
        <f t="shared" si="24"/>
        <v>-2898.5</v>
      </c>
    </row>
    <row r="264" spans="1:12" x14ac:dyDescent="0.3">
      <c r="A264" t="str">
        <f>Q3_worksheet!A63</f>
        <v>001</v>
      </c>
      <c r="B264">
        <f>Q3_worksheet!B63</f>
        <v>386</v>
      </c>
      <c r="C264" t="str">
        <f>Q3_worksheet!C63</f>
        <v>Raquel Singleton</v>
      </c>
      <c r="D264" s="6">
        <f>Q3_worksheet!D63</f>
        <v>1313</v>
      </c>
      <c r="E264" s="6">
        <f>Q3_worksheet!E63</f>
        <v>2167</v>
      </c>
      <c r="F264" s="6">
        <f t="shared" si="20"/>
        <v>1.6504188880426505</v>
      </c>
      <c r="G264" s="6">
        <f>Q3_worksheet!F63</f>
        <v>12175</v>
      </c>
      <c r="H264" s="6">
        <f>Q3_worksheet!G63</f>
        <v>17045</v>
      </c>
      <c r="I264" s="6">
        <f t="shared" si="21"/>
        <v>1.4</v>
      </c>
      <c r="J264" s="6">
        <f t="shared" si="22"/>
        <v>10862</v>
      </c>
      <c r="K264" s="6">
        <f t="shared" si="23"/>
        <v>14878</v>
      </c>
      <c r="L264" s="6">
        <f t="shared" si="24"/>
        <v>-0.25041888804265056</v>
      </c>
    </row>
    <row r="265" spans="1:12" x14ac:dyDescent="0.3">
      <c r="A265" t="str">
        <f>Q3_worksheet!A113</f>
        <v>002</v>
      </c>
      <c r="B265">
        <f>Q3_worksheet!B113</f>
        <v>386</v>
      </c>
      <c r="C265" t="str">
        <f>Q3_worksheet!C113</f>
        <v>Raquel Singleton</v>
      </c>
      <c r="D265" s="6">
        <f>Q3_worksheet!D113</f>
        <v>393</v>
      </c>
      <c r="E265" s="6">
        <f>Q3_worksheet!E113</f>
        <v>261</v>
      </c>
      <c r="F265" s="6">
        <f t="shared" si="20"/>
        <v>0.66412213740458015</v>
      </c>
      <c r="G265" s="6">
        <f>Q3_worksheet!F113</f>
        <v>20</v>
      </c>
      <c r="H265" s="6">
        <f>Q3_worksheet!G113</f>
        <v>280</v>
      </c>
      <c r="I265" s="6">
        <f t="shared" si="21"/>
        <v>14</v>
      </c>
      <c r="J265" s="6">
        <f t="shared" si="22"/>
        <v>-373</v>
      </c>
      <c r="K265" s="6">
        <f t="shared" si="23"/>
        <v>19</v>
      </c>
      <c r="L265" s="6">
        <f t="shared" si="24"/>
        <v>13.335877862595419</v>
      </c>
    </row>
    <row r="266" spans="1:12" x14ac:dyDescent="0.3">
      <c r="A266" t="str">
        <f>Q3_worksheet!A323</f>
        <v>008</v>
      </c>
      <c r="B266">
        <f>Q3_worksheet!B323</f>
        <v>408</v>
      </c>
      <c r="C266" t="str">
        <f>Q3_worksheet!C323</f>
        <v>Renee Armstrong</v>
      </c>
      <c r="D266" s="6">
        <f>Q3_worksheet!D323</f>
        <v>2</v>
      </c>
      <c r="E266" s="6">
        <f>Q3_worksheet!E323</f>
        <v>30</v>
      </c>
      <c r="F266" s="6">
        <f t="shared" si="20"/>
        <v>15</v>
      </c>
      <c r="G266" s="6">
        <f>Q3_worksheet!F323</f>
        <v>25</v>
      </c>
      <c r="H266" s="6">
        <f>Q3_worksheet!G323</f>
        <v>40</v>
      </c>
      <c r="I266" s="6">
        <f t="shared" si="21"/>
        <v>1.6</v>
      </c>
      <c r="J266" s="6">
        <f t="shared" si="22"/>
        <v>23</v>
      </c>
      <c r="K266" s="6">
        <f t="shared" si="23"/>
        <v>10</v>
      </c>
      <c r="L266" s="6">
        <f t="shared" si="24"/>
        <v>-13.4</v>
      </c>
    </row>
    <row r="267" spans="1:12" x14ac:dyDescent="0.3">
      <c r="A267" t="str">
        <f>Q3_worksheet!A130</f>
        <v>003</v>
      </c>
      <c r="B267">
        <f>Q3_worksheet!B130</f>
        <v>117</v>
      </c>
      <c r="C267" t="str">
        <f>Q3_worksheet!C130</f>
        <v>Richard Wood</v>
      </c>
      <c r="D267" s="6">
        <f>Q3_worksheet!D130</f>
        <v>23</v>
      </c>
      <c r="E267" s="6">
        <f>Q3_worksheet!E130</f>
        <v>575</v>
      </c>
      <c r="F267" s="6">
        <f t="shared" si="20"/>
        <v>25</v>
      </c>
      <c r="G267" s="6">
        <f>Q3_worksheet!F130</f>
        <v>5</v>
      </c>
      <c r="H267" s="6">
        <f>Q3_worksheet!G130</f>
        <v>13126</v>
      </c>
      <c r="I267" s="6">
        <f t="shared" si="21"/>
        <v>2625.2</v>
      </c>
      <c r="J267" s="6">
        <f t="shared" si="22"/>
        <v>-18</v>
      </c>
      <c r="K267" s="6">
        <f t="shared" si="23"/>
        <v>12551</v>
      </c>
      <c r="L267" s="6">
        <f t="shared" si="24"/>
        <v>2600.1999999999998</v>
      </c>
    </row>
    <row r="268" spans="1:12" x14ac:dyDescent="0.3">
      <c r="A268" t="str">
        <f>Q3_worksheet!A239</f>
        <v>006</v>
      </c>
      <c r="B268">
        <f>Q3_worksheet!B239</f>
        <v>117</v>
      </c>
      <c r="C268" t="str">
        <f>Q3_worksheet!C239</f>
        <v>Richard Wood</v>
      </c>
      <c r="D268" s="6">
        <f>Q3_worksheet!D239</f>
        <v>233</v>
      </c>
      <c r="E268" s="6">
        <f>Q3_worksheet!E239</f>
        <v>3495</v>
      </c>
      <c r="F268" s="6">
        <f t="shared" si="20"/>
        <v>15</v>
      </c>
      <c r="G268" s="6">
        <f>Q3_worksheet!F239</f>
        <v>186</v>
      </c>
      <c r="H268" s="6">
        <f>Q3_worksheet!G239</f>
        <v>29025</v>
      </c>
      <c r="I268" s="6">
        <f t="shared" si="21"/>
        <v>156.04838709677421</v>
      </c>
      <c r="J268" s="6">
        <f t="shared" si="22"/>
        <v>-47</v>
      </c>
      <c r="K268" s="6">
        <f t="shared" si="23"/>
        <v>25530</v>
      </c>
      <c r="L268" s="6">
        <f t="shared" si="24"/>
        <v>141.04838709677421</v>
      </c>
    </row>
    <row r="269" spans="1:12" x14ac:dyDescent="0.3">
      <c r="A269" t="str">
        <f>Q3_worksheet!A280</f>
        <v>008</v>
      </c>
      <c r="B269">
        <f>Q3_worksheet!B280</f>
        <v>117</v>
      </c>
      <c r="C269" t="str">
        <f>Q3_worksheet!C280</f>
        <v>Richard Wood</v>
      </c>
      <c r="D269" s="6">
        <f>Q3_worksheet!D280</f>
        <v>28</v>
      </c>
      <c r="E269" s="6">
        <f>Q3_worksheet!E280</f>
        <v>700</v>
      </c>
      <c r="F269" s="6">
        <f t="shared" si="20"/>
        <v>25</v>
      </c>
      <c r="G269" s="6">
        <f>Q3_worksheet!F280</f>
        <v>15</v>
      </c>
      <c r="H269" s="6">
        <f>Q3_worksheet!G280</f>
        <v>3938</v>
      </c>
      <c r="I269" s="6">
        <f t="shared" si="21"/>
        <v>262.53333333333336</v>
      </c>
      <c r="J269" s="6">
        <f t="shared" si="22"/>
        <v>-13</v>
      </c>
      <c r="K269" s="6">
        <f t="shared" si="23"/>
        <v>3238</v>
      </c>
      <c r="L269" s="6">
        <f t="shared" si="24"/>
        <v>237.53333333333336</v>
      </c>
    </row>
    <row r="270" spans="1:12" x14ac:dyDescent="0.3">
      <c r="A270" t="str">
        <f>Q3_worksheet!A118</f>
        <v>002</v>
      </c>
      <c r="B270">
        <f>Q3_worksheet!B118</f>
        <v>400</v>
      </c>
      <c r="C270" t="str">
        <f>Q3_worksheet!C118</f>
        <v>Roberto Ortega</v>
      </c>
      <c r="D270" s="6">
        <f>Q3_worksheet!D118</f>
        <v>2362</v>
      </c>
      <c r="E270" s="6">
        <f>Q3_worksheet!E118</f>
        <v>1806213</v>
      </c>
      <c r="F270" s="6">
        <f t="shared" si="20"/>
        <v>764.69644369178661</v>
      </c>
      <c r="G270" s="6">
        <f>Q3_worksheet!F118</f>
        <v>1203</v>
      </c>
      <c r="H270" s="6">
        <f>Q3_worksheet!G118</f>
        <v>275989</v>
      </c>
      <c r="I270" s="6">
        <f t="shared" si="21"/>
        <v>229.41729010806318</v>
      </c>
      <c r="J270" s="6">
        <f t="shared" si="22"/>
        <v>-1159</v>
      </c>
      <c r="K270" s="6">
        <f t="shared" si="23"/>
        <v>-1530224</v>
      </c>
      <c r="L270" s="6">
        <f t="shared" si="24"/>
        <v>-535.27915358372343</v>
      </c>
    </row>
    <row r="271" spans="1:12" x14ac:dyDescent="0.3">
      <c r="A271" t="str">
        <f>Q3_worksheet!A224</f>
        <v>005</v>
      </c>
      <c r="B271">
        <f>Q3_worksheet!B224</f>
        <v>409</v>
      </c>
      <c r="C271" t="str">
        <f>Q3_worksheet!C224</f>
        <v>Sally Bailey</v>
      </c>
      <c r="D271" s="6">
        <f>Q3_worksheet!D224</f>
        <v>10</v>
      </c>
      <c r="E271" s="6">
        <f>Q3_worksheet!E224</f>
        <v>294</v>
      </c>
      <c r="F271" s="6">
        <f t="shared" si="20"/>
        <v>29.4</v>
      </c>
      <c r="G271" s="6">
        <f>Q3_worksheet!F224</f>
        <v>22</v>
      </c>
      <c r="H271" s="6">
        <f>Q3_worksheet!G224</f>
        <v>331</v>
      </c>
      <c r="I271" s="6">
        <f t="shared" si="21"/>
        <v>15.045454545454545</v>
      </c>
      <c r="J271" s="6">
        <f t="shared" si="22"/>
        <v>12</v>
      </c>
      <c r="K271" s="6">
        <f t="shared" si="23"/>
        <v>37</v>
      </c>
      <c r="L271" s="6">
        <f t="shared" si="24"/>
        <v>-14.354545454545454</v>
      </c>
    </row>
    <row r="272" spans="1:12" x14ac:dyDescent="0.3">
      <c r="A272" t="str">
        <f>Q3_worksheet!A324</f>
        <v>008</v>
      </c>
      <c r="B272">
        <f>Q3_worksheet!B324</f>
        <v>409</v>
      </c>
      <c r="C272" t="str">
        <f>Q3_worksheet!C324</f>
        <v>Sally Bailey</v>
      </c>
      <c r="D272" s="6">
        <f>Q3_worksheet!D324</f>
        <v>2</v>
      </c>
      <c r="E272" s="6">
        <f>Q3_worksheet!E324</f>
        <v>49</v>
      </c>
      <c r="F272" s="6">
        <f t="shared" si="20"/>
        <v>24.5</v>
      </c>
      <c r="G272" s="6">
        <f>Q3_worksheet!F324</f>
        <v>5</v>
      </c>
      <c r="H272" s="6">
        <f>Q3_worksheet!G324</f>
        <v>1225</v>
      </c>
      <c r="I272" s="6">
        <f t="shared" si="21"/>
        <v>245</v>
      </c>
      <c r="J272" s="6">
        <f t="shared" si="22"/>
        <v>3</v>
      </c>
      <c r="K272" s="6">
        <f t="shared" si="23"/>
        <v>1176</v>
      </c>
      <c r="L272" s="6">
        <f t="shared" si="24"/>
        <v>220.5</v>
      </c>
    </row>
    <row r="273" spans="1:12" hidden="1" x14ac:dyDescent="0.3">
      <c r="A273" t="str">
        <f>Q3_worksheet!A298</f>
        <v>008</v>
      </c>
      <c r="B273">
        <f>Q3_worksheet!B298</f>
        <v>274</v>
      </c>
      <c r="C273" t="str">
        <f>Q3_worksheet!C298</f>
        <v>Angel Watts</v>
      </c>
      <c r="D273" s="6">
        <f>Q3_worksheet!D298</f>
        <v>17</v>
      </c>
      <c r="E273" s="6">
        <f>Q3_worksheet!E298</f>
        <v>427</v>
      </c>
      <c r="F273" s="6">
        <f t="shared" si="20"/>
        <v>25.117647058823529</v>
      </c>
      <c r="G273" s="6">
        <f>Q3_worksheet!F298</f>
        <v>0</v>
      </c>
      <c r="H273" s="6">
        <f>Q3_worksheet!G298</f>
        <v>0</v>
      </c>
      <c r="I273" s="6">
        <f t="shared" si="21"/>
        <v>0</v>
      </c>
      <c r="J273" s="6">
        <f t="shared" si="22"/>
        <v>-17</v>
      </c>
      <c r="K273" s="6">
        <f t="shared" si="23"/>
        <v>-427</v>
      </c>
      <c r="L273" s="6">
        <f t="shared" si="24"/>
        <v>-25.117647058823529</v>
      </c>
    </row>
    <row r="274" spans="1:12" x14ac:dyDescent="0.3">
      <c r="A274" t="str">
        <f>Q3_worksheet!A30</f>
        <v>001</v>
      </c>
      <c r="B274">
        <f>Q3_worksheet!B30</f>
        <v>7</v>
      </c>
      <c r="C274" t="str">
        <f>Q3_worksheet!C30</f>
        <v>Shelia Keller</v>
      </c>
      <c r="D274" s="6">
        <f>Q3_worksheet!D30</f>
        <v>3</v>
      </c>
      <c r="E274" s="6">
        <f>Q3_worksheet!E30</f>
        <v>6868</v>
      </c>
      <c r="F274" s="6">
        <f t="shared" si="20"/>
        <v>2289.3333333333335</v>
      </c>
      <c r="G274" s="6">
        <f>Q3_worksheet!F30</f>
        <v>580</v>
      </c>
      <c r="H274" s="6">
        <f>Q3_worksheet!G30</f>
        <v>1418184</v>
      </c>
      <c r="I274" s="6">
        <f t="shared" si="21"/>
        <v>2445.1448275862067</v>
      </c>
      <c r="J274" s="6">
        <f t="shared" si="22"/>
        <v>577</v>
      </c>
      <c r="K274" s="6">
        <f t="shared" si="23"/>
        <v>1411316</v>
      </c>
      <c r="L274" s="6">
        <f t="shared" si="24"/>
        <v>155.81149425287322</v>
      </c>
    </row>
    <row r="275" spans="1:12" x14ac:dyDescent="0.3">
      <c r="A275" t="str">
        <f>Q3_worksheet!A81</f>
        <v>002</v>
      </c>
      <c r="B275">
        <f>Q3_worksheet!B81</f>
        <v>7</v>
      </c>
      <c r="C275" t="str">
        <f>Q3_worksheet!C81</f>
        <v>Shelia Keller</v>
      </c>
      <c r="D275" s="6">
        <f>Q3_worksheet!D81</f>
        <v>1688</v>
      </c>
      <c r="E275" s="6">
        <f>Q3_worksheet!E81</f>
        <v>2167936</v>
      </c>
      <c r="F275" s="6">
        <f t="shared" si="20"/>
        <v>1284.3222748815165</v>
      </c>
      <c r="G275" s="6">
        <f>Q3_worksheet!F81</f>
        <v>4281</v>
      </c>
      <c r="H275" s="6">
        <f>Q3_worksheet!G81</f>
        <v>1394867</v>
      </c>
      <c r="I275" s="6">
        <f t="shared" si="21"/>
        <v>325.82737678112591</v>
      </c>
      <c r="J275" s="6">
        <f t="shared" si="22"/>
        <v>2593</v>
      </c>
      <c r="K275" s="6">
        <f t="shared" si="23"/>
        <v>-773069</v>
      </c>
      <c r="L275" s="6">
        <f t="shared" si="24"/>
        <v>-958.49489810039063</v>
      </c>
    </row>
    <row r="276" spans="1:12" hidden="1" x14ac:dyDescent="0.3">
      <c r="A276" t="str">
        <f>Q3_worksheet!A301</f>
        <v>008</v>
      </c>
      <c r="B276">
        <f>Q3_worksheet!B301</f>
        <v>291</v>
      </c>
      <c r="C276" t="str">
        <f>Q3_worksheet!C301</f>
        <v>Carlton Mcdonald</v>
      </c>
      <c r="D276" s="6">
        <f>Q3_worksheet!D301</f>
        <v>2</v>
      </c>
      <c r="E276" s="6">
        <f>Q3_worksheet!E301</f>
        <v>467</v>
      </c>
      <c r="F276" s="6">
        <f t="shared" si="20"/>
        <v>233.5</v>
      </c>
      <c r="G276" s="6">
        <f>Q3_worksheet!F301</f>
        <v>0</v>
      </c>
      <c r="H276" s="6">
        <f>Q3_worksheet!G301</f>
        <v>0</v>
      </c>
      <c r="I276" s="6">
        <f t="shared" si="21"/>
        <v>0</v>
      </c>
      <c r="J276" s="6">
        <f t="shared" si="22"/>
        <v>-2</v>
      </c>
      <c r="K276" s="6">
        <f t="shared" si="23"/>
        <v>-467</v>
      </c>
      <c r="L276" s="6">
        <f t="shared" si="24"/>
        <v>-233.5</v>
      </c>
    </row>
    <row r="277" spans="1:12" x14ac:dyDescent="0.3">
      <c r="A277" t="str">
        <f>Q3_worksheet!A37</f>
        <v>001</v>
      </c>
      <c r="B277">
        <f>Q3_worksheet!B37</f>
        <v>34</v>
      </c>
      <c r="C277" t="str">
        <f>Q3_worksheet!C37</f>
        <v>Sheryl Hill</v>
      </c>
      <c r="D277" s="6">
        <f>Q3_worksheet!D37</f>
        <v>4</v>
      </c>
      <c r="E277" s="6">
        <f>Q3_worksheet!E37</f>
        <v>20815</v>
      </c>
      <c r="F277" s="6">
        <f t="shared" si="20"/>
        <v>5203.75</v>
      </c>
      <c r="G277" s="6">
        <f>Q3_worksheet!F37</f>
        <v>108</v>
      </c>
      <c r="H277" s="6">
        <f>Q3_worksheet!G37</f>
        <v>531011</v>
      </c>
      <c r="I277" s="6">
        <f t="shared" si="21"/>
        <v>4916.7685185185182</v>
      </c>
      <c r="J277" s="6">
        <f t="shared" si="22"/>
        <v>104</v>
      </c>
      <c r="K277" s="6">
        <f t="shared" si="23"/>
        <v>510196</v>
      </c>
      <c r="L277" s="6">
        <f t="shared" si="24"/>
        <v>-286.98148148148175</v>
      </c>
    </row>
    <row r="278" spans="1:12" x14ac:dyDescent="0.3">
      <c r="A278" t="str">
        <f>Q3_worksheet!A88</f>
        <v>002</v>
      </c>
      <c r="B278">
        <f>Q3_worksheet!B88</f>
        <v>34</v>
      </c>
      <c r="C278" t="str">
        <f>Q3_worksheet!C88</f>
        <v>Sheryl Hill</v>
      </c>
      <c r="D278" s="6">
        <f>Q3_worksheet!D88</f>
        <v>88</v>
      </c>
      <c r="E278" s="6">
        <f>Q3_worksheet!E88</f>
        <v>318781</v>
      </c>
      <c r="F278" s="6">
        <f t="shared" si="20"/>
        <v>3622.5113636363635</v>
      </c>
      <c r="G278" s="6">
        <f>Q3_worksheet!F88</f>
        <v>51</v>
      </c>
      <c r="H278" s="6">
        <f>Q3_worksheet!G88</f>
        <v>241627</v>
      </c>
      <c r="I278" s="6">
        <f t="shared" si="21"/>
        <v>4737.7843137254904</v>
      </c>
      <c r="J278" s="6">
        <f t="shared" si="22"/>
        <v>-37</v>
      </c>
      <c r="K278" s="6">
        <f t="shared" si="23"/>
        <v>-77154</v>
      </c>
      <c r="L278" s="6">
        <f t="shared" si="24"/>
        <v>1115.2729500891269</v>
      </c>
    </row>
    <row r="279" spans="1:12" x14ac:dyDescent="0.3">
      <c r="A279" t="str">
        <f>Q3_worksheet!A129</f>
        <v>003</v>
      </c>
      <c r="B279">
        <f>Q3_worksheet!B129</f>
        <v>34</v>
      </c>
      <c r="C279" t="str">
        <f>Q3_worksheet!C129</f>
        <v>Sheryl Hill</v>
      </c>
      <c r="D279" s="6">
        <f>Q3_worksheet!D129</f>
        <v>180</v>
      </c>
      <c r="E279" s="6">
        <f>Q3_worksheet!E129</f>
        <v>719804</v>
      </c>
      <c r="F279" s="6">
        <f t="shared" si="20"/>
        <v>3998.911111111111</v>
      </c>
      <c r="G279" s="6">
        <f>Q3_worksheet!F129</f>
        <v>181</v>
      </c>
      <c r="H279" s="6">
        <f>Q3_worksheet!G129</f>
        <v>19593</v>
      </c>
      <c r="I279" s="6">
        <f t="shared" si="21"/>
        <v>108.24861878453039</v>
      </c>
      <c r="J279" s="6">
        <f t="shared" si="22"/>
        <v>1</v>
      </c>
      <c r="K279" s="6">
        <f t="shared" si="23"/>
        <v>-700211</v>
      </c>
      <c r="L279" s="6">
        <f t="shared" si="24"/>
        <v>-3890.6624923265808</v>
      </c>
    </row>
    <row r="280" spans="1:12" x14ac:dyDescent="0.3">
      <c r="A280" t="str">
        <f>Q3_worksheet!A236</f>
        <v>006</v>
      </c>
      <c r="B280">
        <f>Q3_worksheet!B236</f>
        <v>34</v>
      </c>
      <c r="C280" t="str">
        <f>Q3_worksheet!C236</f>
        <v>Sheryl Hill</v>
      </c>
      <c r="D280" s="6">
        <f>Q3_worksheet!D236</f>
        <v>6</v>
      </c>
      <c r="E280" s="6">
        <f>Q3_worksheet!E236</f>
        <v>25709</v>
      </c>
      <c r="F280" s="6">
        <f t="shared" si="20"/>
        <v>4284.833333333333</v>
      </c>
      <c r="G280" s="6">
        <f>Q3_worksheet!F236</f>
        <v>4</v>
      </c>
      <c r="H280" s="6">
        <f>Q3_worksheet!G236</f>
        <v>20145</v>
      </c>
      <c r="I280" s="6">
        <f t="shared" si="21"/>
        <v>5036.25</v>
      </c>
      <c r="J280" s="6">
        <f t="shared" si="22"/>
        <v>-2</v>
      </c>
      <c r="K280" s="6">
        <f t="shared" si="23"/>
        <v>-5564</v>
      </c>
      <c r="L280" s="6">
        <f t="shared" si="24"/>
        <v>751.41666666666697</v>
      </c>
    </row>
    <row r="281" spans="1:12" x14ac:dyDescent="0.3">
      <c r="A281" t="str">
        <f>Q3_worksheet!A198</f>
        <v>005</v>
      </c>
      <c r="B281">
        <f>Q3_worksheet!B198</f>
        <v>336</v>
      </c>
      <c r="C281" t="str">
        <f>Q3_worksheet!C198</f>
        <v>Shirley Parker</v>
      </c>
      <c r="D281" s="6">
        <f>Q3_worksheet!D198</f>
        <v>6</v>
      </c>
      <c r="E281" s="6">
        <f>Q3_worksheet!E198</f>
        <v>833</v>
      </c>
      <c r="F281" s="6">
        <f t="shared" si="20"/>
        <v>138.83333333333334</v>
      </c>
      <c r="G281" s="6">
        <f>Q3_worksheet!F198</f>
        <v>26</v>
      </c>
      <c r="H281" s="6">
        <f>Q3_worksheet!G198</f>
        <v>403</v>
      </c>
      <c r="I281" s="6">
        <f t="shared" si="21"/>
        <v>15.5</v>
      </c>
      <c r="J281" s="6">
        <f t="shared" si="22"/>
        <v>20</v>
      </c>
      <c r="K281" s="6">
        <f t="shared" si="23"/>
        <v>-430</v>
      </c>
      <c r="L281" s="6">
        <f t="shared" si="24"/>
        <v>-123.33333333333334</v>
      </c>
    </row>
    <row r="282" spans="1:12" x14ac:dyDescent="0.3">
      <c r="A282" t="str">
        <f>Q3_worksheet!A304</f>
        <v>008</v>
      </c>
      <c r="B282">
        <f>Q3_worksheet!B304</f>
        <v>336</v>
      </c>
      <c r="C282" t="str">
        <f>Q3_worksheet!C304</f>
        <v>Shirley Parker</v>
      </c>
      <c r="D282" s="6">
        <f>Q3_worksheet!D304</f>
        <v>7</v>
      </c>
      <c r="E282" s="6">
        <f>Q3_worksheet!E304</f>
        <v>833</v>
      </c>
      <c r="F282" s="6">
        <f t="shared" si="20"/>
        <v>119</v>
      </c>
      <c r="G282" s="6">
        <f>Q3_worksheet!F304</f>
        <v>2</v>
      </c>
      <c r="H282" s="6">
        <f>Q3_worksheet!G304</f>
        <v>49</v>
      </c>
      <c r="I282" s="6">
        <f t="shared" si="21"/>
        <v>24.5</v>
      </c>
      <c r="J282" s="6">
        <f t="shared" si="22"/>
        <v>-5</v>
      </c>
      <c r="K282" s="6">
        <f t="shared" si="23"/>
        <v>-784</v>
      </c>
      <c r="L282" s="6">
        <f t="shared" si="24"/>
        <v>-94.5</v>
      </c>
    </row>
    <row r="283" spans="1:12" hidden="1" x14ac:dyDescent="0.3">
      <c r="A283" t="str">
        <f>Q3_worksheet!A308</f>
        <v>008</v>
      </c>
      <c r="B283">
        <f>Q3_worksheet!B308</f>
        <v>357</v>
      </c>
      <c r="C283" t="str">
        <f>Q3_worksheet!C308</f>
        <v>Jesus Peterson</v>
      </c>
      <c r="D283" s="6">
        <f>Q3_worksheet!D308</f>
        <v>0</v>
      </c>
      <c r="E283" s="6">
        <f>Q3_worksheet!E308</f>
        <v>0</v>
      </c>
      <c r="F283" s="6">
        <f t="shared" si="20"/>
        <v>0</v>
      </c>
      <c r="G283" s="6">
        <f>Q3_worksheet!F308</f>
        <v>890</v>
      </c>
      <c r="H283" s="6">
        <f>Q3_worksheet!G308</f>
        <v>22250</v>
      </c>
      <c r="I283" s="6">
        <f t="shared" si="21"/>
        <v>25</v>
      </c>
      <c r="J283" s="6">
        <f t="shared" si="22"/>
        <v>890</v>
      </c>
      <c r="K283" s="6">
        <f t="shared" si="23"/>
        <v>22250</v>
      </c>
      <c r="L283" s="6">
        <f t="shared" si="24"/>
        <v>25</v>
      </c>
    </row>
    <row r="284" spans="1:12" hidden="1" x14ac:dyDescent="0.3">
      <c r="A284" t="str">
        <f>Q3_worksheet!A309</f>
        <v>008</v>
      </c>
      <c r="B284">
        <f>Q3_worksheet!B309</f>
        <v>357</v>
      </c>
      <c r="C284" t="str">
        <f>Q3_worksheet!C309</f>
        <v>Stanley Peterson</v>
      </c>
      <c r="D284" s="6">
        <f>Q3_worksheet!D309</f>
        <v>175</v>
      </c>
      <c r="E284" s="6">
        <f>Q3_worksheet!E309</f>
        <v>1520</v>
      </c>
      <c r="F284" s="6">
        <f t="shared" si="20"/>
        <v>8.6857142857142851</v>
      </c>
      <c r="G284" s="6">
        <f>Q3_worksheet!F309</f>
        <v>0</v>
      </c>
      <c r="H284" s="6">
        <f>Q3_worksheet!G309</f>
        <v>0</v>
      </c>
      <c r="I284" s="6">
        <f t="shared" si="21"/>
        <v>0</v>
      </c>
      <c r="J284" s="6">
        <f t="shared" si="22"/>
        <v>-175</v>
      </c>
      <c r="K284" s="6">
        <f t="shared" si="23"/>
        <v>-1520</v>
      </c>
      <c r="L284" s="6">
        <f t="shared" si="24"/>
        <v>-8.6857142857142851</v>
      </c>
    </row>
    <row r="285" spans="1:12" hidden="1" x14ac:dyDescent="0.3">
      <c r="A285" t="str">
        <f>Q3_worksheet!A310</f>
        <v>008</v>
      </c>
      <c r="B285">
        <f>Q3_worksheet!B310</f>
        <v>367</v>
      </c>
      <c r="C285" t="str">
        <f>Q3_worksheet!C310</f>
        <v>Samuel Harper</v>
      </c>
      <c r="D285" s="6">
        <f>Q3_worksheet!D310</f>
        <v>4</v>
      </c>
      <c r="E285" s="6">
        <f>Q3_worksheet!E310</f>
        <v>48</v>
      </c>
      <c r="F285" s="6">
        <f t="shared" si="20"/>
        <v>12</v>
      </c>
      <c r="G285" s="6">
        <f>Q3_worksheet!F310</f>
        <v>0</v>
      </c>
      <c r="H285" s="6">
        <f>Q3_worksheet!G310</f>
        <v>0</v>
      </c>
      <c r="I285" s="6">
        <f t="shared" si="21"/>
        <v>0</v>
      </c>
      <c r="J285" s="6">
        <f t="shared" si="22"/>
        <v>-4</v>
      </c>
      <c r="K285" s="6">
        <f t="shared" si="23"/>
        <v>-48</v>
      </c>
      <c r="L285" s="6">
        <f t="shared" si="24"/>
        <v>-12</v>
      </c>
    </row>
    <row r="286" spans="1:12" x14ac:dyDescent="0.3">
      <c r="A286" t="str">
        <f>Q3_worksheet!A306</f>
        <v>008</v>
      </c>
      <c r="B286">
        <f>Q3_worksheet!B306</f>
        <v>345</v>
      </c>
      <c r="C286" t="str">
        <f>Q3_worksheet!C306</f>
        <v>Sidney Hansen</v>
      </c>
      <c r="D286" s="6">
        <f>Q3_worksheet!D306</f>
        <v>33</v>
      </c>
      <c r="E286" s="6">
        <f>Q3_worksheet!E306</f>
        <v>758</v>
      </c>
      <c r="F286" s="6">
        <f t="shared" si="20"/>
        <v>22.969696969696969</v>
      </c>
      <c r="G286" s="6">
        <f>Q3_worksheet!F306</f>
        <v>85</v>
      </c>
      <c r="H286" s="6">
        <f>Q3_worksheet!G306</f>
        <v>197</v>
      </c>
      <c r="I286" s="6">
        <f t="shared" si="21"/>
        <v>2.3176470588235296</v>
      </c>
      <c r="J286" s="6">
        <f t="shared" si="22"/>
        <v>52</v>
      </c>
      <c r="K286" s="6">
        <f t="shared" si="23"/>
        <v>-561</v>
      </c>
      <c r="L286" s="6">
        <f t="shared" si="24"/>
        <v>-20.652049910873441</v>
      </c>
    </row>
    <row r="287" spans="1:12" hidden="1" x14ac:dyDescent="0.3">
      <c r="A287" t="str">
        <f>Q3_worksheet!A312</f>
        <v>008</v>
      </c>
      <c r="B287">
        <f>Q3_worksheet!B312</f>
        <v>375</v>
      </c>
      <c r="C287" t="str">
        <f>Q3_worksheet!C312</f>
        <v>Fannie Parks</v>
      </c>
      <c r="D287" s="6">
        <f>Q3_worksheet!D312</f>
        <v>39</v>
      </c>
      <c r="E287" s="6">
        <f>Q3_worksheet!E312</f>
        <v>838</v>
      </c>
      <c r="F287" s="6">
        <f t="shared" si="20"/>
        <v>21.487179487179485</v>
      </c>
      <c r="G287" s="6">
        <f>Q3_worksheet!F312</f>
        <v>0</v>
      </c>
      <c r="H287" s="6">
        <f>Q3_worksheet!G312</f>
        <v>0</v>
      </c>
      <c r="I287" s="6">
        <f t="shared" si="21"/>
        <v>0</v>
      </c>
      <c r="J287" s="6">
        <f t="shared" si="22"/>
        <v>-39</v>
      </c>
      <c r="K287" s="6">
        <f t="shared" si="23"/>
        <v>-838</v>
      </c>
      <c r="L287" s="6">
        <f t="shared" si="24"/>
        <v>-21.487179487179485</v>
      </c>
    </row>
    <row r="288" spans="1:12" x14ac:dyDescent="0.3">
      <c r="A288" t="str">
        <f>Q3_worksheet!A238</f>
        <v>006</v>
      </c>
      <c r="B288">
        <f>Q3_worksheet!B238</f>
        <v>99</v>
      </c>
      <c r="C288" t="str">
        <f>Q3_worksheet!C238</f>
        <v>Sue Riley</v>
      </c>
      <c r="D288" s="6">
        <f>Q3_worksheet!D238</f>
        <v>1502</v>
      </c>
      <c r="E288" s="6">
        <f>Q3_worksheet!E238</f>
        <v>35826</v>
      </c>
      <c r="F288" s="6">
        <f t="shared" si="20"/>
        <v>23.852197070572569</v>
      </c>
      <c r="G288" s="6">
        <f>Q3_worksheet!F238</f>
        <v>912</v>
      </c>
      <c r="H288" s="6">
        <f>Q3_worksheet!G238</f>
        <v>20520</v>
      </c>
      <c r="I288" s="6">
        <f t="shared" si="21"/>
        <v>22.5</v>
      </c>
      <c r="J288" s="6">
        <f t="shared" si="22"/>
        <v>-590</v>
      </c>
      <c r="K288" s="6">
        <f t="shared" si="23"/>
        <v>-15306</v>
      </c>
      <c r="L288" s="6">
        <f t="shared" si="24"/>
        <v>-1.3521970705725685</v>
      </c>
    </row>
    <row r="289" spans="1:12" x14ac:dyDescent="0.3">
      <c r="A289" t="str">
        <f>Q3_worksheet!A34</f>
        <v>001</v>
      </c>
      <c r="B289">
        <f>Q3_worksheet!B34</f>
        <v>25</v>
      </c>
      <c r="C289" t="str">
        <f>Q3_worksheet!C34</f>
        <v>Tami Luna</v>
      </c>
      <c r="D289" s="6">
        <f>Q3_worksheet!D34</f>
        <v>4301</v>
      </c>
      <c r="E289" s="6">
        <f>Q3_worksheet!E34</f>
        <v>1107808</v>
      </c>
      <c r="F289" s="6">
        <f t="shared" si="20"/>
        <v>257.56986747268076</v>
      </c>
      <c r="G289" s="6">
        <f>Q3_worksheet!F34</f>
        <v>4947</v>
      </c>
      <c r="H289" s="6">
        <f>Q3_worksheet!G34</f>
        <v>1100882</v>
      </c>
      <c r="I289" s="6">
        <f t="shared" si="21"/>
        <v>222.53527390337578</v>
      </c>
      <c r="J289" s="6">
        <f t="shared" si="22"/>
        <v>646</v>
      </c>
      <c r="K289" s="6">
        <f t="shared" si="23"/>
        <v>-6926</v>
      </c>
      <c r="L289" s="6">
        <f t="shared" si="24"/>
        <v>-35.034593569304974</v>
      </c>
    </row>
    <row r="290" spans="1:12" x14ac:dyDescent="0.3">
      <c r="A290" t="str">
        <f>Q3_worksheet!A52</f>
        <v>001</v>
      </c>
      <c r="B290">
        <f>Q3_worksheet!B52</f>
        <v>320</v>
      </c>
      <c r="C290" t="str">
        <f>Q3_worksheet!C52</f>
        <v>Terry Moreno</v>
      </c>
      <c r="D290" s="6">
        <f>Q3_worksheet!D52</f>
        <v>10</v>
      </c>
      <c r="E290" s="6">
        <f>Q3_worksheet!E52</f>
        <v>35819</v>
      </c>
      <c r="F290" s="6">
        <f t="shared" si="20"/>
        <v>3581.9</v>
      </c>
      <c r="G290" s="6">
        <f>Q3_worksheet!F52</f>
        <v>95</v>
      </c>
      <c r="H290" s="6">
        <f>Q3_worksheet!G52</f>
        <v>36539</v>
      </c>
      <c r="I290" s="6">
        <f t="shared" si="21"/>
        <v>384.62105263157895</v>
      </c>
      <c r="J290" s="6">
        <f t="shared" si="22"/>
        <v>85</v>
      </c>
      <c r="K290" s="6">
        <f t="shared" si="23"/>
        <v>720</v>
      </c>
      <c r="L290" s="6">
        <f t="shared" si="24"/>
        <v>-3197.2789473684211</v>
      </c>
    </row>
    <row r="291" spans="1:12" x14ac:dyDescent="0.3">
      <c r="A291" t="str">
        <f>Q3_worksheet!A109</f>
        <v>002</v>
      </c>
      <c r="B291">
        <f>Q3_worksheet!B109</f>
        <v>320</v>
      </c>
      <c r="C291" t="str">
        <f>Q3_worksheet!C109</f>
        <v>Terry Moreno</v>
      </c>
      <c r="D291" s="6">
        <f>Q3_worksheet!D109</f>
        <v>338</v>
      </c>
      <c r="E291" s="6">
        <f>Q3_worksheet!E109</f>
        <v>1208039</v>
      </c>
      <c r="F291" s="6">
        <f t="shared" si="20"/>
        <v>3574.0798816568049</v>
      </c>
      <c r="G291" s="6">
        <f>Q3_worksheet!F109</f>
        <v>2055</v>
      </c>
      <c r="H291" s="6">
        <f>Q3_worksheet!G109</f>
        <v>797713</v>
      </c>
      <c r="I291" s="6">
        <f t="shared" si="21"/>
        <v>388.1815085158151</v>
      </c>
      <c r="J291" s="6">
        <f t="shared" si="22"/>
        <v>1717</v>
      </c>
      <c r="K291" s="6">
        <f t="shared" si="23"/>
        <v>-410326</v>
      </c>
      <c r="L291" s="6">
        <f t="shared" si="24"/>
        <v>-3185.8983731409899</v>
      </c>
    </row>
    <row r="292" spans="1:12" x14ac:dyDescent="0.3">
      <c r="A292" t="str">
        <f>Q3_worksheet!A134</f>
        <v>003</v>
      </c>
      <c r="B292">
        <f>Q3_worksheet!B134</f>
        <v>320</v>
      </c>
      <c r="C292" t="str">
        <f>Q3_worksheet!C134</f>
        <v>Terry Moreno</v>
      </c>
      <c r="D292" s="6">
        <f>Q3_worksheet!D134</f>
        <v>55</v>
      </c>
      <c r="E292" s="6">
        <f>Q3_worksheet!E134</f>
        <v>196996</v>
      </c>
      <c r="F292" s="6">
        <f t="shared" si="20"/>
        <v>3581.7454545454543</v>
      </c>
      <c r="G292" s="6">
        <f>Q3_worksheet!F134</f>
        <v>20</v>
      </c>
      <c r="H292" s="6">
        <f>Q3_worksheet!G134</f>
        <v>76925</v>
      </c>
      <c r="I292" s="6">
        <f t="shared" si="21"/>
        <v>3846.25</v>
      </c>
      <c r="J292" s="6">
        <f t="shared" si="22"/>
        <v>-35</v>
      </c>
      <c r="K292" s="6">
        <f t="shared" si="23"/>
        <v>-120071</v>
      </c>
      <c r="L292" s="6">
        <f t="shared" si="24"/>
        <v>264.50454545454568</v>
      </c>
    </row>
    <row r="293" spans="1:12" hidden="1" x14ac:dyDescent="0.3">
      <c r="A293" t="str">
        <f>Q3_worksheet!A318</f>
        <v>008</v>
      </c>
      <c r="B293">
        <f>Q3_worksheet!B318</f>
        <v>401</v>
      </c>
      <c r="C293" t="str">
        <f>Q3_worksheet!C318</f>
        <v>Maryann Cohen</v>
      </c>
      <c r="D293" s="6">
        <f>Q3_worksheet!D318</f>
        <v>31</v>
      </c>
      <c r="E293" s="6">
        <f>Q3_worksheet!E318</f>
        <v>806</v>
      </c>
      <c r="F293" s="6">
        <f t="shared" si="20"/>
        <v>26</v>
      </c>
      <c r="G293" s="6">
        <f>Q3_worksheet!F318</f>
        <v>0</v>
      </c>
      <c r="H293" s="6">
        <f>Q3_worksheet!G318</f>
        <v>0</v>
      </c>
      <c r="I293" s="6">
        <f t="shared" si="21"/>
        <v>0</v>
      </c>
      <c r="J293" s="6">
        <f t="shared" si="22"/>
        <v>-31</v>
      </c>
      <c r="K293" s="6">
        <f t="shared" si="23"/>
        <v>-806</v>
      </c>
      <c r="L293" s="6">
        <f t="shared" si="24"/>
        <v>-26</v>
      </c>
    </row>
    <row r="294" spans="1:12" x14ac:dyDescent="0.3">
      <c r="A294" t="str">
        <f>Q3_worksheet!A266</f>
        <v>007</v>
      </c>
      <c r="B294">
        <f>Q3_worksheet!B266</f>
        <v>320</v>
      </c>
      <c r="C294" t="str">
        <f>Q3_worksheet!C266</f>
        <v>Terry Moreno</v>
      </c>
      <c r="D294" s="6">
        <f>Q3_worksheet!D266</f>
        <v>8</v>
      </c>
      <c r="E294" s="6">
        <f>Q3_worksheet!E266</f>
        <v>28654</v>
      </c>
      <c r="F294" s="6">
        <f t="shared" si="20"/>
        <v>3581.75</v>
      </c>
      <c r="G294" s="6">
        <f>Q3_worksheet!F266</f>
        <v>8</v>
      </c>
      <c r="H294" s="6">
        <f>Q3_worksheet!G266</f>
        <v>3077</v>
      </c>
      <c r="I294" s="6">
        <f t="shared" si="21"/>
        <v>384.625</v>
      </c>
      <c r="J294" s="6">
        <f t="shared" si="22"/>
        <v>0</v>
      </c>
      <c r="K294" s="6">
        <f t="shared" si="23"/>
        <v>-25577</v>
      </c>
      <c r="L294" s="6">
        <f t="shared" si="24"/>
        <v>-3197.125</v>
      </c>
    </row>
    <row r="295" spans="1:12" hidden="1" x14ac:dyDescent="0.3">
      <c r="A295" t="str">
        <f>Q3_worksheet!A320</f>
        <v>008</v>
      </c>
      <c r="B295">
        <f>Q3_worksheet!B320</f>
        <v>403</v>
      </c>
      <c r="C295" t="str">
        <f>Q3_worksheet!C320</f>
        <v>Joyce Ferguson</v>
      </c>
      <c r="D295" s="6">
        <f>Q3_worksheet!D320</f>
        <v>86</v>
      </c>
      <c r="E295" s="6">
        <f>Q3_worksheet!E320</f>
        <v>1462</v>
      </c>
      <c r="F295" s="6">
        <f t="shared" si="20"/>
        <v>17</v>
      </c>
      <c r="G295" s="6">
        <f>Q3_worksheet!F320</f>
        <v>0</v>
      </c>
      <c r="H295" s="6">
        <f>Q3_worksheet!G320</f>
        <v>0</v>
      </c>
      <c r="I295" s="6">
        <f t="shared" si="21"/>
        <v>0</v>
      </c>
      <c r="J295" s="6">
        <f t="shared" si="22"/>
        <v>-86</v>
      </c>
      <c r="K295" s="6">
        <f t="shared" si="23"/>
        <v>-1462</v>
      </c>
      <c r="L295" s="6">
        <f t="shared" si="24"/>
        <v>-17</v>
      </c>
    </row>
    <row r="296" spans="1:12" x14ac:dyDescent="0.3">
      <c r="A296" t="str">
        <f>Q3_worksheet!A303</f>
        <v>008</v>
      </c>
      <c r="B296">
        <f>Q3_worksheet!B303</f>
        <v>320</v>
      </c>
      <c r="C296" t="str">
        <f>Q3_worksheet!C303</f>
        <v>Terry Moreno</v>
      </c>
      <c r="D296" s="6">
        <f>Q3_worksheet!D303</f>
        <v>2</v>
      </c>
      <c r="E296" s="6">
        <f>Q3_worksheet!E303</f>
        <v>7163</v>
      </c>
      <c r="F296" s="6">
        <f t="shared" si="20"/>
        <v>3581.5</v>
      </c>
      <c r="G296" s="6">
        <f>Q3_worksheet!F303</f>
        <v>31</v>
      </c>
      <c r="H296" s="6">
        <f>Q3_worksheet!G303</f>
        <v>119234</v>
      </c>
      <c r="I296" s="6">
        <f t="shared" si="21"/>
        <v>3846.2580645161293</v>
      </c>
      <c r="J296" s="6">
        <f t="shared" si="22"/>
        <v>29</v>
      </c>
      <c r="K296" s="6">
        <f t="shared" si="23"/>
        <v>112071</v>
      </c>
      <c r="L296" s="6">
        <f t="shared" si="24"/>
        <v>264.75806451612925</v>
      </c>
    </row>
    <row r="297" spans="1:12" x14ac:dyDescent="0.3">
      <c r="A297" t="str">
        <f>Q3_worksheet!A53</f>
        <v>001</v>
      </c>
      <c r="B297">
        <f>Q3_worksheet!B53</f>
        <v>343</v>
      </c>
      <c r="C297" t="str">
        <f>Q3_worksheet!C53</f>
        <v>Tommy Graves</v>
      </c>
      <c r="D297" s="6">
        <f>Q3_worksheet!D53</f>
        <v>374</v>
      </c>
      <c r="E297" s="6">
        <f>Q3_worksheet!E53</f>
        <v>13420</v>
      </c>
      <c r="F297" s="6">
        <f t="shared" si="20"/>
        <v>35.882352941176471</v>
      </c>
      <c r="G297" s="6">
        <f>Q3_worksheet!F53</f>
        <v>275</v>
      </c>
      <c r="H297" s="6">
        <f>Q3_worksheet!G53</f>
        <v>559</v>
      </c>
      <c r="I297" s="6">
        <f t="shared" si="21"/>
        <v>2.0327272727272727</v>
      </c>
      <c r="J297" s="6">
        <f t="shared" si="22"/>
        <v>-99</v>
      </c>
      <c r="K297" s="6">
        <f t="shared" si="23"/>
        <v>-12861</v>
      </c>
      <c r="L297" s="6">
        <f t="shared" si="24"/>
        <v>-33.8496256684492</v>
      </c>
    </row>
    <row r="298" spans="1:12" x14ac:dyDescent="0.3">
      <c r="A298" t="str">
        <f>Q3_worksheet!A251</f>
        <v>006</v>
      </c>
      <c r="B298">
        <f>Q3_worksheet!B251</f>
        <v>343</v>
      </c>
      <c r="C298" t="str">
        <f>Q3_worksheet!C251</f>
        <v>Tommy Graves</v>
      </c>
      <c r="D298" s="6">
        <f>Q3_worksheet!D251</f>
        <v>330</v>
      </c>
      <c r="E298" s="6">
        <f>Q3_worksheet!E251</f>
        <v>7767</v>
      </c>
      <c r="F298" s="6">
        <f t="shared" si="20"/>
        <v>23.536363636363635</v>
      </c>
      <c r="G298" s="6">
        <f>Q3_worksheet!F251</f>
        <v>69</v>
      </c>
      <c r="H298" s="6">
        <f>Q3_worksheet!G251</f>
        <v>1687</v>
      </c>
      <c r="I298" s="6">
        <f t="shared" si="21"/>
        <v>24.44927536231884</v>
      </c>
      <c r="J298" s="6">
        <f t="shared" si="22"/>
        <v>-261</v>
      </c>
      <c r="K298" s="6">
        <f t="shared" si="23"/>
        <v>-6080</v>
      </c>
      <c r="L298" s="6">
        <f t="shared" si="24"/>
        <v>0.91291172595520464</v>
      </c>
    </row>
    <row r="299" spans="1:12" x14ac:dyDescent="0.3">
      <c r="A299" t="str">
        <f>Q3_worksheet!A305</f>
        <v>008</v>
      </c>
      <c r="B299">
        <f>Q3_worksheet!B305</f>
        <v>343</v>
      </c>
      <c r="C299" t="str">
        <f>Q3_worksheet!C305</f>
        <v>Tommy Graves</v>
      </c>
      <c r="D299" s="6">
        <f>Q3_worksheet!D305</f>
        <v>75</v>
      </c>
      <c r="E299" s="6">
        <f>Q3_worksheet!E305</f>
        <v>1723</v>
      </c>
      <c r="F299" s="6">
        <f t="shared" si="20"/>
        <v>22.973333333333333</v>
      </c>
      <c r="G299" s="6">
        <f>Q3_worksheet!F305</f>
        <v>18</v>
      </c>
      <c r="H299" s="6">
        <f>Q3_worksheet!G305</f>
        <v>415</v>
      </c>
      <c r="I299" s="6">
        <f t="shared" si="21"/>
        <v>23.055555555555557</v>
      </c>
      <c r="J299" s="6">
        <f t="shared" si="22"/>
        <v>-57</v>
      </c>
      <c r="K299" s="6">
        <f t="shared" si="23"/>
        <v>-1308</v>
      </c>
      <c r="L299" s="6">
        <f t="shared" si="24"/>
        <v>8.2222222222224417E-2</v>
      </c>
    </row>
    <row r="300" spans="1:12" hidden="1" x14ac:dyDescent="0.3">
      <c r="A300" t="str">
        <f>Q3_worksheet!A325</f>
        <v>008</v>
      </c>
      <c r="B300">
        <f>Q3_worksheet!B325</f>
        <v>411</v>
      </c>
      <c r="C300" t="str">
        <f>Q3_worksheet!C325</f>
        <v>Claire Edwards</v>
      </c>
      <c r="D300" s="6">
        <f>Q3_worksheet!D325</f>
        <v>0</v>
      </c>
      <c r="E300" s="6">
        <f>Q3_worksheet!E325</f>
        <v>0</v>
      </c>
      <c r="F300" s="6">
        <f t="shared" si="20"/>
        <v>0</v>
      </c>
      <c r="G300" s="6">
        <f>Q3_worksheet!F325</f>
        <v>8</v>
      </c>
      <c r="H300" s="6">
        <f>Q3_worksheet!G325</f>
        <v>1855</v>
      </c>
      <c r="I300" s="6">
        <f t="shared" si="21"/>
        <v>231.875</v>
      </c>
      <c r="J300" s="6">
        <f t="shared" si="22"/>
        <v>8</v>
      </c>
      <c r="K300" s="6">
        <f t="shared" si="23"/>
        <v>1855</v>
      </c>
      <c r="L300" s="6">
        <f t="shared" si="24"/>
        <v>231.875</v>
      </c>
    </row>
    <row r="301" spans="1:12" hidden="1" x14ac:dyDescent="0.3">
      <c r="A301" t="str">
        <f>Q3_worksheet!A326</f>
        <v>008</v>
      </c>
      <c r="B301">
        <f>Q3_worksheet!B326</f>
        <v>413</v>
      </c>
      <c r="C301" t="str">
        <f>Q3_worksheet!C326</f>
        <v>Lynette Alvarez</v>
      </c>
      <c r="D301" s="6">
        <f>Q3_worksheet!D326</f>
        <v>0</v>
      </c>
      <c r="E301" s="6">
        <f>Q3_worksheet!E326</f>
        <v>0</v>
      </c>
      <c r="F301" s="6">
        <f t="shared" si="20"/>
        <v>0</v>
      </c>
      <c r="G301" s="6">
        <f>Q3_worksheet!F326</f>
        <v>43</v>
      </c>
      <c r="H301" s="6">
        <f>Q3_worksheet!G326</f>
        <v>688</v>
      </c>
      <c r="I301" s="6">
        <f t="shared" si="21"/>
        <v>16</v>
      </c>
      <c r="J301" s="6">
        <f t="shared" si="22"/>
        <v>43</v>
      </c>
      <c r="K301" s="6">
        <f t="shared" si="23"/>
        <v>688</v>
      </c>
      <c r="L301" s="6">
        <f t="shared" si="24"/>
        <v>16</v>
      </c>
    </row>
    <row r="302" spans="1:12" hidden="1" x14ac:dyDescent="0.3">
      <c r="A302" t="str">
        <f>Q3_worksheet!A327</f>
        <v>008</v>
      </c>
      <c r="B302">
        <f>Q3_worksheet!B327</f>
        <v>414</v>
      </c>
      <c r="C302" t="str">
        <f>Q3_worksheet!C327</f>
        <v>Rosemarie Pena</v>
      </c>
      <c r="D302" s="6">
        <f>Q3_worksheet!D327</f>
        <v>0</v>
      </c>
      <c r="E302" s="6">
        <f>Q3_worksheet!E327</f>
        <v>0</v>
      </c>
      <c r="F302" s="6">
        <f t="shared" si="20"/>
        <v>0</v>
      </c>
      <c r="G302" s="6">
        <f>Q3_worksheet!F327</f>
        <v>8</v>
      </c>
      <c r="H302" s="6">
        <f>Q3_worksheet!G327</f>
        <v>164</v>
      </c>
      <c r="I302" s="6">
        <f t="shared" si="21"/>
        <v>20.5</v>
      </c>
      <c r="J302" s="6">
        <f t="shared" si="22"/>
        <v>8</v>
      </c>
      <c r="K302" s="6">
        <f t="shared" si="23"/>
        <v>164</v>
      </c>
      <c r="L302" s="6">
        <f t="shared" si="24"/>
        <v>20.5</v>
      </c>
    </row>
    <row r="303" spans="1:12" x14ac:dyDescent="0.3">
      <c r="A303" t="str">
        <f>Q3_worksheet!A117</f>
        <v>002</v>
      </c>
      <c r="B303">
        <f>Q3_worksheet!B117</f>
        <v>399</v>
      </c>
      <c r="C303" t="str">
        <f>Q3_worksheet!C117</f>
        <v>Yvette Miller</v>
      </c>
      <c r="D303" s="6">
        <f>Q3_worksheet!D117</f>
        <v>994</v>
      </c>
      <c r="E303" s="6">
        <f>Q3_worksheet!E117</f>
        <v>2150493</v>
      </c>
      <c r="F303" s="6">
        <f t="shared" si="20"/>
        <v>2163.4738430583502</v>
      </c>
      <c r="G303" s="6">
        <f>Q3_worksheet!F117</f>
        <v>920</v>
      </c>
      <c r="H303" s="6">
        <f>Q3_worksheet!G117</f>
        <v>1990399</v>
      </c>
      <c r="I303" s="6">
        <f t="shared" si="21"/>
        <v>2163.4771739130433</v>
      </c>
      <c r="J303" s="6">
        <f t="shared" si="22"/>
        <v>-74</v>
      </c>
      <c r="K303" s="6">
        <f t="shared" si="23"/>
        <v>-160094</v>
      </c>
      <c r="L303" s="6">
        <f t="shared" si="24"/>
        <v>3.3308546931039018E-3</v>
      </c>
    </row>
    <row r="304" spans="1:12" hidden="1" x14ac:dyDescent="0.3">
      <c r="A304" t="str">
        <f>Q3_worksheet!A329</f>
        <v>008</v>
      </c>
      <c r="B304">
        <f>Q3_worksheet!B329</f>
        <v>416</v>
      </c>
      <c r="C304" t="str">
        <f>Q3_worksheet!C329</f>
        <v>Mark Sharp</v>
      </c>
      <c r="D304" s="6">
        <f>Q3_worksheet!D329</f>
        <v>0</v>
      </c>
      <c r="E304" s="6">
        <f>Q3_worksheet!E329</f>
        <v>0</v>
      </c>
      <c r="F304" s="6">
        <f t="shared" ref="F304:F322" si="25">IFERROR(E304/D304,0)</f>
        <v>0</v>
      </c>
      <c r="G304" s="6">
        <f>Q3_worksheet!F329</f>
        <v>3</v>
      </c>
      <c r="H304" s="6">
        <f>Q3_worksheet!G329</f>
        <v>51</v>
      </c>
      <c r="I304" s="6">
        <f t="shared" ref="I304:I322" si="26">IFERROR(H304/G304,0)</f>
        <v>17</v>
      </c>
      <c r="J304" s="6">
        <f t="shared" ref="J304:J322" si="27">G304-D304</f>
        <v>3</v>
      </c>
      <c r="K304" s="6">
        <f t="shared" ref="K304:K322" si="28">H304-E304</f>
        <v>51</v>
      </c>
      <c r="L304" s="6">
        <f t="shared" ref="L304:L322" si="29">I304-F304</f>
        <v>17</v>
      </c>
    </row>
    <row r="305" spans="1:12" hidden="1" x14ac:dyDescent="0.3">
      <c r="A305" t="str">
        <f>Q3_worksheet!A330</f>
        <v>008</v>
      </c>
      <c r="B305">
        <f>Q3_worksheet!B330</f>
        <v>420</v>
      </c>
      <c r="C305" t="str">
        <f>Q3_worksheet!C330</f>
        <v>Lyle Grant</v>
      </c>
      <c r="D305" s="6">
        <f>Q3_worksheet!D330</f>
        <v>0</v>
      </c>
      <c r="E305" s="6">
        <f>Q3_worksheet!E330</f>
        <v>0</v>
      </c>
      <c r="F305" s="6">
        <f t="shared" si="25"/>
        <v>0</v>
      </c>
      <c r="G305" s="6">
        <f>Q3_worksheet!F330</f>
        <v>3</v>
      </c>
      <c r="H305" s="6">
        <f>Q3_worksheet!G330</f>
        <v>70</v>
      </c>
      <c r="I305" s="6">
        <f t="shared" si="26"/>
        <v>23.333333333333332</v>
      </c>
      <c r="J305" s="6">
        <f t="shared" si="27"/>
        <v>3</v>
      </c>
      <c r="K305" s="6">
        <f t="shared" si="28"/>
        <v>70</v>
      </c>
      <c r="L305" s="6">
        <f t="shared" si="29"/>
        <v>23.333333333333332</v>
      </c>
    </row>
    <row r="306" spans="1:12" hidden="1" x14ac:dyDescent="0.3">
      <c r="A306" t="str">
        <f>Q3_worksheet!A331</f>
        <v>008</v>
      </c>
      <c r="B306">
        <f>Q3_worksheet!B331</f>
        <v>422</v>
      </c>
      <c r="C306" t="str">
        <f>Q3_worksheet!C331</f>
        <v>Afton Call</v>
      </c>
      <c r="D306" s="6">
        <f>Q3_worksheet!D331</f>
        <v>0</v>
      </c>
      <c r="E306" s="6">
        <f>Q3_worksheet!E331</f>
        <v>0</v>
      </c>
      <c r="F306" s="6">
        <f t="shared" si="25"/>
        <v>0</v>
      </c>
      <c r="G306" s="6">
        <f>Q3_worksheet!F331</f>
        <v>21</v>
      </c>
      <c r="H306" s="6">
        <f>Q3_worksheet!G331</f>
        <v>294</v>
      </c>
      <c r="I306" s="6">
        <f t="shared" si="26"/>
        <v>14</v>
      </c>
      <c r="J306" s="6">
        <f t="shared" si="27"/>
        <v>21</v>
      </c>
      <c r="K306" s="6">
        <f t="shared" si="28"/>
        <v>294</v>
      </c>
      <c r="L306" s="6">
        <f t="shared" si="29"/>
        <v>14</v>
      </c>
    </row>
    <row r="307" spans="1:12" hidden="1" x14ac:dyDescent="0.3">
      <c r="A307" t="str">
        <f>Q3_worksheet!A332</f>
        <v>009</v>
      </c>
      <c r="B307" t="str">
        <f>Q3_worksheet!B332</f>
        <v>(blank)</v>
      </c>
      <c r="C307">
        <f>Q3_worksheet!C332</f>
        <v>0</v>
      </c>
      <c r="D307" s="6">
        <f>Q3_worksheet!D332</f>
        <v>0</v>
      </c>
      <c r="E307" s="6">
        <f>Q3_worksheet!E332</f>
        <v>0</v>
      </c>
      <c r="F307" s="6">
        <f t="shared" si="25"/>
        <v>0</v>
      </c>
      <c r="G307" s="6">
        <f>Q3_worksheet!F332</f>
        <v>247</v>
      </c>
      <c r="H307" s="6">
        <f>Q3_worksheet!G332</f>
        <v>23072</v>
      </c>
      <c r="I307" s="6">
        <f t="shared" si="26"/>
        <v>93.408906882591097</v>
      </c>
      <c r="J307" s="6">
        <f t="shared" si="27"/>
        <v>247</v>
      </c>
      <c r="K307" s="6">
        <f t="shared" si="28"/>
        <v>23072</v>
      </c>
      <c r="L307" s="6">
        <f t="shared" si="29"/>
        <v>93.408906882591097</v>
      </c>
    </row>
    <row r="308" spans="1:12" hidden="1" x14ac:dyDescent="0.3">
      <c r="A308" t="str">
        <f>Q3_worksheet!A333</f>
        <v>009</v>
      </c>
      <c r="B308">
        <f>Q3_worksheet!B333</f>
        <v>1</v>
      </c>
      <c r="C308" t="str">
        <f>Q3_worksheet!C333</f>
        <v>Antonio Torres</v>
      </c>
      <c r="D308" s="6">
        <f>Q3_worksheet!D333</f>
        <v>0</v>
      </c>
      <c r="E308" s="6">
        <f>Q3_worksheet!E333</f>
        <v>0</v>
      </c>
      <c r="F308" s="6">
        <f t="shared" si="25"/>
        <v>0</v>
      </c>
      <c r="G308" s="6">
        <f>Q3_worksheet!F333</f>
        <v>23</v>
      </c>
      <c r="H308" s="6">
        <f>Q3_worksheet!G333</f>
        <v>70495</v>
      </c>
      <c r="I308" s="6">
        <f t="shared" si="26"/>
        <v>3065</v>
      </c>
      <c r="J308" s="6">
        <f t="shared" si="27"/>
        <v>23</v>
      </c>
      <c r="K308" s="6">
        <f t="shared" si="28"/>
        <v>70495</v>
      </c>
      <c r="L308" s="6">
        <f t="shared" si="29"/>
        <v>3065</v>
      </c>
    </row>
    <row r="309" spans="1:12" hidden="1" x14ac:dyDescent="0.3">
      <c r="A309" t="str">
        <f>Q3_worksheet!A334</f>
        <v>009</v>
      </c>
      <c r="B309">
        <f>Q3_worksheet!B334</f>
        <v>2</v>
      </c>
      <c r="C309" t="str">
        <f>Q3_worksheet!C334</f>
        <v>Ellen Estrada</v>
      </c>
      <c r="D309" s="6">
        <f>Q3_worksheet!D334</f>
        <v>0</v>
      </c>
      <c r="E309" s="6">
        <f>Q3_worksheet!E334</f>
        <v>0</v>
      </c>
      <c r="F309" s="6">
        <f t="shared" si="25"/>
        <v>0</v>
      </c>
      <c r="G309" s="6">
        <f>Q3_worksheet!F334</f>
        <v>0</v>
      </c>
      <c r="H309" s="6">
        <f>Q3_worksheet!G334</f>
        <v>0</v>
      </c>
      <c r="I309" s="6">
        <f t="shared" si="26"/>
        <v>0</v>
      </c>
      <c r="J309" s="6">
        <f t="shared" si="27"/>
        <v>0</v>
      </c>
      <c r="K309" s="6">
        <f t="shared" si="28"/>
        <v>0</v>
      </c>
      <c r="L309" s="6">
        <f t="shared" si="29"/>
        <v>0</v>
      </c>
    </row>
    <row r="310" spans="1:12" hidden="1" x14ac:dyDescent="0.3">
      <c r="A310" t="str">
        <f>Q3_worksheet!A335</f>
        <v>009</v>
      </c>
      <c r="B310">
        <f>Q3_worksheet!B335</f>
        <v>3</v>
      </c>
      <c r="C310" t="str">
        <f>Q3_worksheet!C335</f>
        <v>Melanie Green</v>
      </c>
      <c r="D310" s="6">
        <f>Q3_worksheet!D335</f>
        <v>0</v>
      </c>
      <c r="E310" s="6">
        <f>Q3_worksheet!E335</f>
        <v>0</v>
      </c>
      <c r="F310" s="6">
        <f t="shared" si="25"/>
        <v>0</v>
      </c>
      <c r="G310" s="6">
        <f>Q3_worksheet!F335</f>
        <v>48</v>
      </c>
      <c r="H310" s="6">
        <f>Q3_worksheet!G335</f>
        <v>36924</v>
      </c>
      <c r="I310" s="6">
        <f t="shared" si="26"/>
        <v>769.25</v>
      </c>
      <c r="J310" s="6">
        <f t="shared" si="27"/>
        <v>48</v>
      </c>
      <c r="K310" s="6">
        <f t="shared" si="28"/>
        <v>36924</v>
      </c>
      <c r="L310" s="6">
        <f t="shared" si="29"/>
        <v>769.25</v>
      </c>
    </row>
    <row r="311" spans="1:12" hidden="1" x14ac:dyDescent="0.3">
      <c r="A311" t="str">
        <f>Q3_worksheet!A336</f>
        <v>009</v>
      </c>
      <c r="B311">
        <f>Q3_worksheet!B336</f>
        <v>6</v>
      </c>
      <c r="C311" t="str">
        <f>Q3_worksheet!C336</f>
        <v>Kelly Murray</v>
      </c>
      <c r="D311" s="6">
        <f>Q3_worksheet!D336</f>
        <v>0</v>
      </c>
      <c r="E311" s="6">
        <f>Q3_worksheet!E336</f>
        <v>0</v>
      </c>
      <c r="F311" s="6">
        <f t="shared" si="25"/>
        <v>0</v>
      </c>
      <c r="G311" s="6">
        <f>Q3_worksheet!F336</f>
        <v>0</v>
      </c>
      <c r="H311" s="6">
        <f>Q3_worksheet!G336</f>
        <v>0</v>
      </c>
      <c r="I311" s="6">
        <f t="shared" si="26"/>
        <v>0</v>
      </c>
      <c r="J311" s="6">
        <f t="shared" si="27"/>
        <v>0</v>
      </c>
      <c r="K311" s="6">
        <f t="shared" si="28"/>
        <v>0</v>
      </c>
      <c r="L311" s="6">
        <f t="shared" si="29"/>
        <v>0</v>
      </c>
    </row>
    <row r="312" spans="1:12" hidden="1" x14ac:dyDescent="0.3">
      <c r="A312" t="str">
        <f>Q3_worksheet!A337</f>
        <v>009</v>
      </c>
      <c r="B312">
        <f>Q3_worksheet!B337</f>
        <v>7</v>
      </c>
      <c r="C312" t="str">
        <f>Q3_worksheet!C337</f>
        <v>Shelia Keller</v>
      </c>
      <c r="D312" s="6">
        <f>Q3_worksheet!D337</f>
        <v>0</v>
      </c>
      <c r="E312" s="6">
        <f>Q3_worksheet!E337</f>
        <v>0</v>
      </c>
      <c r="F312" s="6">
        <f t="shared" si="25"/>
        <v>0</v>
      </c>
      <c r="G312" s="6">
        <f>Q3_worksheet!F337</f>
        <v>71</v>
      </c>
      <c r="H312" s="6">
        <f>Q3_worksheet!G337</f>
        <v>232115</v>
      </c>
      <c r="I312" s="6">
        <f t="shared" si="26"/>
        <v>3269.2253521126759</v>
      </c>
      <c r="J312" s="6">
        <f t="shared" si="27"/>
        <v>71</v>
      </c>
      <c r="K312" s="6">
        <f t="shared" si="28"/>
        <v>232115</v>
      </c>
      <c r="L312" s="6">
        <f t="shared" si="29"/>
        <v>3269.2253521126759</v>
      </c>
    </row>
    <row r="313" spans="1:12" hidden="1" x14ac:dyDescent="0.3">
      <c r="A313" t="str">
        <f>Q3_worksheet!A338</f>
        <v>009</v>
      </c>
      <c r="B313">
        <f>Q3_worksheet!B338</f>
        <v>11</v>
      </c>
      <c r="C313" t="str">
        <f>Q3_worksheet!C338</f>
        <v>Earnest Drake</v>
      </c>
      <c r="D313" s="6">
        <f>Q3_worksheet!D338</f>
        <v>0</v>
      </c>
      <c r="E313" s="6">
        <f>Q3_worksheet!E338</f>
        <v>0</v>
      </c>
      <c r="F313" s="6">
        <f t="shared" si="25"/>
        <v>0</v>
      </c>
      <c r="G313" s="6">
        <f>Q3_worksheet!F338</f>
        <v>78</v>
      </c>
      <c r="H313" s="6">
        <f>Q3_worksheet!G338</f>
        <v>296253</v>
      </c>
      <c r="I313" s="6">
        <f t="shared" si="26"/>
        <v>3798.1153846153848</v>
      </c>
      <c r="J313" s="6">
        <f t="shared" si="27"/>
        <v>78</v>
      </c>
      <c r="K313" s="6">
        <f t="shared" si="28"/>
        <v>296253</v>
      </c>
      <c r="L313" s="6">
        <f t="shared" si="29"/>
        <v>3798.1153846153848</v>
      </c>
    </row>
    <row r="314" spans="1:12" hidden="1" x14ac:dyDescent="0.3">
      <c r="A314" t="str">
        <f>Q3_worksheet!A339</f>
        <v>009</v>
      </c>
      <c r="B314">
        <f>Q3_worksheet!B339</f>
        <v>13</v>
      </c>
      <c r="C314" t="str">
        <f>Q3_worksheet!C339</f>
        <v>Mamie Day</v>
      </c>
      <c r="D314" s="6">
        <f>Q3_worksheet!D339</f>
        <v>0</v>
      </c>
      <c r="E314" s="6">
        <f>Q3_worksheet!E339</f>
        <v>0</v>
      </c>
      <c r="F314" s="6">
        <f t="shared" si="25"/>
        <v>0</v>
      </c>
      <c r="G314" s="6">
        <f>Q3_worksheet!F339</f>
        <v>88</v>
      </c>
      <c r="H314" s="6">
        <f>Q3_worksheet!G339</f>
        <v>409539</v>
      </c>
      <c r="I314" s="6">
        <f t="shared" si="26"/>
        <v>4653.852272727273</v>
      </c>
      <c r="J314" s="6">
        <f t="shared" si="27"/>
        <v>88</v>
      </c>
      <c r="K314" s="6">
        <f t="shared" si="28"/>
        <v>409539</v>
      </c>
      <c r="L314" s="6">
        <f t="shared" si="29"/>
        <v>4653.852272727273</v>
      </c>
    </row>
    <row r="315" spans="1:12" hidden="1" x14ac:dyDescent="0.3">
      <c r="A315" t="str">
        <f>Q3_worksheet!A340</f>
        <v>009</v>
      </c>
      <c r="B315">
        <f>Q3_worksheet!B340</f>
        <v>15</v>
      </c>
      <c r="C315" t="str">
        <f>Q3_worksheet!C340</f>
        <v>Don Young</v>
      </c>
      <c r="D315" s="6">
        <f>Q3_worksheet!D340</f>
        <v>0</v>
      </c>
      <c r="E315" s="6">
        <f>Q3_worksheet!E340</f>
        <v>0</v>
      </c>
      <c r="F315" s="6">
        <f t="shared" si="25"/>
        <v>0</v>
      </c>
      <c r="G315" s="6">
        <f>Q3_worksheet!F340</f>
        <v>0</v>
      </c>
      <c r="H315" s="6">
        <f>Q3_worksheet!G340</f>
        <v>0</v>
      </c>
      <c r="I315" s="6">
        <f t="shared" si="26"/>
        <v>0</v>
      </c>
      <c r="J315" s="6">
        <f t="shared" si="27"/>
        <v>0</v>
      </c>
      <c r="K315" s="6">
        <f t="shared" si="28"/>
        <v>0</v>
      </c>
      <c r="L315" s="6">
        <f t="shared" si="29"/>
        <v>0</v>
      </c>
    </row>
    <row r="316" spans="1:12" hidden="1" x14ac:dyDescent="0.3">
      <c r="A316" t="str">
        <f>Q3_worksheet!A341</f>
        <v>009</v>
      </c>
      <c r="B316">
        <f>Q3_worksheet!B341</f>
        <v>18</v>
      </c>
      <c r="C316" t="str">
        <f>Q3_worksheet!C341</f>
        <v>Marty Barnes</v>
      </c>
      <c r="D316" s="6">
        <f>Q3_worksheet!D341</f>
        <v>0</v>
      </c>
      <c r="E316" s="6">
        <f>Q3_worksheet!E341</f>
        <v>0</v>
      </c>
      <c r="F316" s="6">
        <f t="shared" si="25"/>
        <v>0</v>
      </c>
      <c r="G316" s="6">
        <f>Q3_worksheet!F341</f>
        <v>2050</v>
      </c>
      <c r="H316" s="6">
        <f>Q3_worksheet!G341</f>
        <v>410</v>
      </c>
      <c r="I316" s="6">
        <f t="shared" si="26"/>
        <v>0.2</v>
      </c>
      <c r="J316" s="6">
        <f t="shared" si="27"/>
        <v>2050</v>
      </c>
      <c r="K316" s="6">
        <f t="shared" si="28"/>
        <v>410</v>
      </c>
      <c r="L316" s="6">
        <f t="shared" si="29"/>
        <v>0.2</v>
      </c>
    </row>
    <row r="317" spans="1:12" hidden="1" x14ac:dyDescent="0.3">
      <c r="A317" t="str">
        <f>Q3_worksheet!A342</f>
        <v>009</v>
      </c>
      <c r="B317">
        <f>Q3_worksheet!B342</f>
        <v>19</v>
      </c>
      <c r="C317" t="str">
        <f>Q3_worksheet!C342</f>
        <v>Frank Diaz</v>
      </c>
      <c r="D317" s="6">
        <f>Q3_worksheet!D342</f>
        <v>0</v>
      </c>
      <c r="E317" s="6">
        <f>Q3_worksheet!E342</f>
        <v>0</v>
      </c>
      <c r="F317" s="6">
        <f t="shared" si="25"/>
        <v>0</v>
      </c>
      <c r="G317" s="6">
        <f>Q3_worksheet!F342</f>
        <v>95</v>
      </c>
      <c r="H317" s="6">
        <f>Q3_worksheet!G342</f>
        <v>2565</v>
      </c>
      <c r="I317" s="6">
        <f t="shared" si="26"/>
        <v>27</v>
      </c>
      <c r="J317" s="6">
        <f t="shared" si="27"/>
        <v>95</v>
      </c>
      <c r="K317" s="6">
        <f t="shared" si="28"/>
        <v>2565</v>
      </c>
      <c r="L317" s="6">
        <f t="shared" si="29"/>
        <v>27</v>
      </c>
    </row>
    <row r="318" spans="1:12" hidden="1" x14ac:dyDescent="0.3">
      <c r="A318" t="str">
        <f>Q3_worksheet!A343</f>
        <v>009</v>
      </c>
      <c r="B318">
        <f>Q3_worksheet!B343</f>
        <v>20</v>
      </c>
      <c r="C318" t="str">
        <f>Q3_worksheet!C343</f>
        <v>Ed Craig</v>
      </c>
      <c r="D318" s="6">
        <f>Q3_worksheet!D343</f>
        <v>0</v>
      </c>
      <c r="E318" s="6">
        <f>Q3_worksheet!E343</f>
        <v>0</v>
      </c>
      <c r="F318" s="6">
        <f t="shared" si="25"/>
        <v>0</v>
      </c>
      <c r="G318" s="6">
        <f>Q3_worksheet!F343</f>
        <v>38</v>
      </c>
      <c r="H318" s="6">
        <f>Q3_worksheet!G343</f>
        <v>96763</v>
      </c>
      <c r="I318" s="6">
        <f t="shared" si="26"/>
        <v>2546.3947368421054</v>
      </c>
      <c r="J318" s="6">
        <f t="shared" si="27"/>
        <v>38</v>
      </c>
      <c r="K318" s="6">
        <f t="shared" si="28"/>
        <v>96763</v>
      </c>
      <c r="L318" s="6">
        <f t="shared" si="29"/>
        <v>2546.3947368421054</v>
      </c>
    </row>
    <row r="319" spans="1:12" hidden="1" x14ac:dyDescent="0.3">
      <c r="A319" t="str">
        <f>Q3_worksheet!A344</f>
        <v>009</v>
      </c>
      <c r="B319">
        <f>Q3_worksheet!B344</f>
        <v>22</v>
      </c>
      <c r="C319" t="str">
        <f>Q3_worksheet!C344</f>
        <v>Marion Scott</v>
      </c>
      <c r="D319" s="6">
        <f>Q3_worksheet!D344</f>
        <v>0</v>
      </c>
      <c r="E319" s="6">
        <f>Q3_worksheet!E344</f>
        <v>0</v>
      </c>
      <c r="F319" s="6">
        <f t="shared" si="25"/>
        <v>0</v>
      </c>
      <c r="G319" s="6">
        <f>Q3_worksheet!F344</f>
        <v>77</v>
      </c>
      <c r="H319" s="6">
        <f>Q3_worksheet!G344</f>
        <v>214876</v>
      </c>
      <c r="I319" s="6">
        <f t="shared" si="26"/>
        <v>2790.5974025974024</v>
      </c>
      <c r="J319" s="6">
        <f t="shared" si="27"/>
        <v>77</v>
      </c>
      <c r="K319" s="6">
        <f t="shared" si="28"/>
        <v>214876</v>
      </c>
      <c r="L319" s="6">
        <f t="shared" si="29"/>
        <v>2790.5974025974024</v>
      </c>
    </row>
    <row r="320" spans="1:12" hidden="1" x14ac:dyDescent="0.3">
      <c r="A320" t="str">
        <f>Q3_worksheet!A345</f>
        <v>009</v>
      </c>
      <c r="B320">
        <f>Q3_worksheet!B345</f>
        <v>23</v>
      </c>
      <c r="C320" t="str">
        <f>Q3_worksheet!C345</f>
        <v>Mary Waters</v>
      </c>
      <c r="D320" s="6">
        <f>Q3_worksheet!D345</f>
        <v>0</v>
      </c>
      <c r="E320" s="6">
        <f>Q3_worksheet!E345</f>
        <v>0</v>
      </c>
      <c r="F320" s="6">
        <f t="shared" si="25"/>
        <v>0</v>
      </c>
      <c r="G320" s="6">
        <f>Q3_worksheet!F345</f>
        <v>33</v>
      </c>
      <c r="H320" s="6">
        <f>Q3_worksheet!G345</f>
        <v>118990</v>
      </c>
      <c r="I320" s="6">
        <f t="shared" si="26"/>
        <v>3605.757575757576</v>
      </c>
      <c r="J320" s="6">
        <f t="shared" si="27"/>
        <v>33</v>
      </c>
      <c r="K320" s="6">
        <f t="shared" si="28"/>
        <v>118990</v>
      </c>
      <c r="L320" s="6">
        <f t="shared" si="29"/>
        <v>3605.757575757576</v>
      </c>
    </row>
    <row r="321" spans="1:12" hidden="1" x14ac:dyDescent="0.3">
      <c r="A321" t="str">
        <f>Q3_worksheet!A346</f>
        <v>009</v>
      </c>
      <c r="B321">
        <f>Q3_worksheet!B346</f>
        <v>25</v>
      </c>
      <c r="C321" t="str">
        <f>Q3_worksheet!C346</f>
        <v>Tami Luna</v>
      </c>
      <c r="D321" s="6">
        <f>Q3_worksheet!D346</f>
        <v>0</v>
      </c>
      <c r="E321" s="6">
        <f>Q3_worksheet!E346</f>
        <v>0</v>
      </c>
      <c r="F321" s="6">
        <f t="shared" si="25"/>
        <v>0</v>
      </c>
      <c r="G321" s="6">
        <f>Q3_worksheet!F346</f>
        <v>101</v>
      </c>
      <c r="H321" s="6">
        <f>Q3_worksheet!G346</f>
        <v>127411</v>
      </c>
      <c r="I321" s="6">
        <f t="shared" si="26"/>
        <v>1261.4950495049504</v>
      </c>
      <c r="J321" s="6">
        <f t="shared" si="27"/>
        <v>101</v>
      </c>
      <c r="K321" s="6">
        <f t="shared" si="28"/>
        <v>127411</v>
      </c>
      <c r="L321" s="6">
        <f t="shared" si="29"/>
        <v>1261.4950495049504</v>
      </c>
    </row>
    <row r="322" spans="1:12" hidden="1" x14ac:dyDescent="0.3">
      <c r="A322" t="str">
        <f>Q3_worksheet!A347</f>
        <v>009</v>
      </c>
      <c r="B322">
        <f>Q3_worksheet!B347</f>
        <v>27</v>
      </c>
      <c r="C322" t="str">
        <f>Q3_worksheet!C347</f>
        <v>Cindy Lunt</v>
      </c>
      <c r="D322" s="6">
        <f>Q3_worksheet!D347</f>
        <v>0</v>
      </c>
      <c r="E322" s="6">
        <f>Q3_worksheet!E347</f>
        <v>0</v>
      </c>
      <c r="F322" s="6">
        <f t="shared" si="25"/>
        <v>0</v>
      </c>
      <c r="G322" s="6">
        <f>Q3_worksheet!F347</f>
        <v>103</v>
      </c>
      <c r="H322" s="6">
        <f>Q3_worksheet!G347</f>
        <v>30317</v>
      </c>
      <c r="I322" s="6">
        <f t="shared" si="26"/>
        <v>294.33980582524271</v>
      </c>
      <c r="J322" s="6">
        <f t="shared" si="27"/>
        <v>103</v>
      </c>
      <c r="K322" s="6">
        <f t="shared" si="28"/>
        <v>30317</v>
      </c>
      <c r="L322" s="6">
        <f t="shared" si="29"/>
        <v>294.33980582524271</v>
      </c>
    </row>
    <row r="323" spans="1:12" hidden="1" x14ac:dyDescent="0.3">
      <c r="A323" t="str">
        <f>Q3_worksheet!A348</f>
        <v>009</v>
      </c>
      <c r="B323">
        <f>Q3_worksheet!B348</f>
        <v>30</v>
      </c>
      <c r="C323" t="str">
        <f>Q3_worksheet!C348</f>
        <v>Joe Perry</v>
      </c>
      <c r="D323" s="6">
        <f>Q3_worksheet!D348</f>
        <v>0</v>
      </c>
      <c r="E323" s="6">
        <f>Q3_worksheet!E348</f>
        <v>0</v>
      </c>
      <c r="F323" s="6">
        <f t="shared" ref="F323:F386" si="30">IFERROR(E323/D323,0)</f>
        <v>0</v>
      </c>
      <c r="G323" s="6">
        <f>Q3_worksheet!F348</f>
        <v>137</v>
      </c>
      <c r="H323" s="6">
        <f>Q3_worksheet!G348</f>
        <v>34387</v>
      </c>
      <c r="I323" s="6">
        <f t="shared" ref="I323:I386" si="31">IFERROR(H323/G323,0)</f>
        <v>251</v>
      </c>
      <c r="J323" s="6">
        <f t="shared" ref="J323:J386" si="32">G323-D323</f>
        <v>137</v>
      </c>
      <c r="K323" s="6">
        <f t="shared" ref="K323:K386" si="33">H323-E323</f>
        <v>34387</v>
      </c>
      <c r="L323" s="6">
        <f t="shared" ref="L323:L386" si="34">I323-F323</f>
        <v>251</v>
      </c>
    </row>
    <row r="324" spans="1:12" hidden="1" x14ac:dyDescent="0.3">
      <c r="A324" t="str">
        <f>Q3_worksheet!A349</f>
        <v>009</v>
      </c>
      <c r="B324">
        <f>Q3_worksheet!B349</f>
        <v>35</v>
      </c>
      <c r="C324" t="str">
        <f>Q3_worksheet!C349</f>
        <v>Leonard Wong</v>
      </c>
      <c r="D324" s="6">
        <f>Q3_worksheet!D349</f>
        <v>0</v>
      </c>
      <c r="E324" s="6">
        <f>Q3_worksheet!E349</f>
        <v>0</v>
      </c>
      <c r="F324" s="6">
        <f t="shared" si="30"/>
        <v>0</v>
      </c>
      <c r="G324" s="6">
        <f>Q3_worksheet!F349</f>
        <v>64</v>
      </c>
      <c r="H324" s="6">
        <f>Q3_worksheet!G349</f>
        <v>184616</v>
      </c>
      <c r="I324" s="6">
        <f t="shared" si="31"/>
        <v>2884.625</v>
      </c>
      <c r="J324" s="6">
        <f t="shared" si="32"/>
        <v>64</v>
      </c>
      <c r="K324" s="6">
        <f t="shared" si="33"/>
        <v>184616</v>
      </c>
      <c r="L324" s="6">
        <f t="shared" si="34"/>
        <v>2884.625</v>
      </c>
    </row>
    <row r="325" spans="1:12" hidden="1" x14ac:dyDescent="0.3">
      <c r="A325" t="str">
        <f>Q3_worksheet!A350</f>
        <v>009</v>
      </c>
      <c r="B325">
        <f>Q3_worksheet!B350</f>
        <v>37</v>
      </c>
      <c r="C325" t="str">
        <f>Q3_worksheet!C350</f>
        <v>Kirk Byrd</v>
      </c>
      <c r="D325" s="6">
        <f>Q3_worksheet!D350</f>
        <v>0</v>
      </c>
      <c r="E325" s="6">
        <f>Q3_worksheet!E350</f>
        <v>0</v>
      </c>
      <c r="F325" s="6">
        <f t="shared" si="30"/>
        <v>0</v>
      </c>
      <c r="G325" s="6">
        <f>Q3_worksheet!F350</f>
        <v>85</v>
      </c>
      <c r="H325" s="6">
        <f>Q3_worksheet!G350</f>
        <v>15533</v>
      </c>
      <c r="I325" s="6">
        <f t="shared" si="31"/>
        <v>182.74117647058824</v>
      </c>
      <c r="J325" s="6">
        <f t="shared" si="32"/>
        <v>85</v>
      </c>
      <c r="K325" s="6">
        <f t="shared" si="33"/>
        <v>15533</v>
      </c>
      <c r="L325" s="6">
        <f t="shared" si="34"/>
        <v>182.74117647058824</v>
      </c>
    </row>
    <row r="326" spans="1:12" hidden="1" x14ac:dyDescent="0.3">
      <c r="A326" t="str">
        <f>Q3_worksheet!A351</f>
        <v>009</v>
      </c>
      <c r="B326">
        <f>Q3_worksheet!B351</f>
        <v>38</v>
      </c>
      <c r="C326" t="str">
        <f>Q3_worksheet!C351</f>
        <v>Conrad Walker</v>
      </c>
      <c r="D326" s="6">
        <f>Q3_worksheet!D351</f>
        <v>0</v>
      </c>
      <c r="E326" s="6">
        <f>Q3_worksheet!E351</f>
        <v>0</v>
      </c>
      <c r="F326" s="6">
        <f t="shared" si="30"/>
        <v>0</v>
      </c>
      <c r="G326" s="6">
        <f>Q3_worksheet!F351</f>
        <v>64</v>
      </c>
      <c r="H326" s="6">
        <f>Q3_worksheet!G351</f>
        <v>261526</v>
      </c>
      <c r="I326" s="6">
        <f t="shared" si="31"/>
        <v>4086.34375</v>
      </c>
      <c r="J326" s="6">
        <f t="shared" si="32"/>
        <v>64</v>
      </c>
      <c r="K326" s="6">
        <f t="shared" si="33"/>
        <v>261526</v>
      </c>
      <c r="L326" s="6">
        <f t="shared" si="34"/>
        <v>4086.34375</v>
      </c>
    </row>
    <row r="327" spans="1:12" hidden="1" x14ac:dyDescent="0.3">
      <c r="A327" t="str">
        <f>Q3_worksheet!A352</f>
        <v>009</v>
      </c>
      <c r="B327">
        <f>Q3_worksheet!B352</f>
        <v>53</v>
      </c>
      <c r="C327" t="str">
        <f>Q3_worksheet!C352</f>
        <v>Delia Lopez</v>
      </c>
      <c r="D327" s="6">
        <f>Q3_worksheet!D352</f>
        <v>0</v>
      </c>
      <c r="E327" s="6">
        <f>Q3_worksheet!E352</f>
        <v>0</v>
      </c>
      <c r="F327" s="6">
        <f t="shared" si="30"/>
        <v>0</v>
      </c>
      <c r="G327" s="6">
        <f>Q3_worksheet!F352</f>
        <v>739</v>
      </c>
      <c r="H327" s="6">
        <f>Q3_worksheet!G352</f>
        <v>18475</v>
      </c>
      <c r="I327" s="6">
        <f t="shared" si="31"/>
        <v>25</v>
      </c>
      <c r="J327" s="6">
        <f t="shared" si="32"/>
        <v>739</v>
      </c>
      <c r="K327" s="6">
        <f t="shared" si="33"/>
        <v>18475</v>
      </c>
      <c r="L327" s="6">
        <f t="shared" si="34"/>
        <v>25</v>
      </c>
    </row>
    <row r="328" spans="1:12" hidden="1" x14ac:dyDescent="0.3">
      <c r="A328" t="str">
        <f>Q3_worksheet!A353</f>
        <v>009</v>
      </c>
      <c r="B328">
        <f>Q3_worksheet!B353</f>
        <v>99</v>
      </c>
      <c r="C328" t="str">
        <f>Q3_worksheet!C353</f>
        <v>Sue Riley</v>
      </c>
      <c r="D328" s="6">
        <f>Q3_worksheet!D353</f>
        <v>0</v>
      </c>
      <c r="E328" s="6">
        <f>Q3_worksheet!E353</f>
        <v>0</v>
      </c>
      <c r="F328" s="6">
        <f t="shared" si="30"/>
        <v>0</v>
      </c>
      <c r="G328" s="6">
        <f>Q3_worksheet!F353</f>
        <v>64</v>
      </c>
      <c r="H328" s="6">
        <f>Q3_worksheet!G353</f>
        <v>1440</v>
      </c>
      <c r="I328" s="6">
        <f t="shared" si="31"/>
        <v>22.5</v>
      </c>
      <c r="J328" s="6">
        <f t="shared" si="32"/>
        <v>64</v>
      </c>
      <c r="K328" s="6">
        <f t="shared" si="33"/>
        <v>1440</v>
      </c>
      <c r="L328" s="6">
        <f t="shared" si="34"/>
        <v>22.5</v>
      </c>
    </row>
    <row r="329" spans="1:12" hidden="1" x14ac:dyDescent="0.3">
      <c r="A329" t="str">
        <f>Q3_worksheet!A354</f>
        <v>009</v>
      </c>
      <c r="B329">
        <f>Q3_worksheet!B354</f>
        <v>106</v>
      </c>
      <c r="C329" t="str">
        <f>Q3_worksheet!C354</f>
        <v>Allan Wood</v>
      </c>
      <c r="D329" s="6">
        <f>Q3_worksheet!D354</f>
        <v>0</v>
      </c>
      <c r="E329" s="6">
        <f>Q3_worksheet!E354</f>
        <v>0</v>
      </c>
      <c r="F329" s="6">
        <f t="shared" si="30"/>
        <v>0</v>
      </c>
      <c r="G329" s="6">
        <f>Q3_worksheet!F354</f>
        <v>66</v>
      </c>
      <c r="H329" s="6">
        <f>Q3_worksheet!G354</f>
        <v>155643</v>
      </c>
      <c r="I329" s="6">
        <f t="shared" si="31"/>
        <v>2358.2272727272725</v>
      </c>
      <c r="J329" s="6">
        <f t="shared" si="32"/>
        <v>66</v>
      </c>
      <c r="K329" s="6">
        <f t="shared" si="33"/>
        <v>155643</v>
      </c>
      <c r="L329" s="6">
        <f t="shared" si="34"/>
        <v>2358.2272727272725</v>
      </c>
    </row>
    <row r="330" spans="1:12" hidden="1" x14ac:dyDescent="0.3">
      <c r="A330" t="str">
        <f>Q3_worksheet!A355</f>
        <v>009</v>
      </c>
      <c r="B330">
        <f>Q3_worksheet!B355</f>
        <v>117</v>
      </c>
      <c r="C330" t="str">
        <f>Q3_worksheet!C355</f>
        <v>Richard Wood</v>
      </c>
      <c r="D330" s="6">
        <f>Q3_worksheet!D355</f>
        <v>0</v>
      </c>
      <c r="E330" s="6">
        <f>Q3_worksheet!E355</f>
        <v>0</v>
      </c>
      <c r="F330" s="6">
        <f t="shared" si="30"/>
        <v>0</v>
      </c>
      <c r="G330" s="6">
        <f>Q3_worksheet!F355</f>
        <v>116</v>
      </c>
      <c r="H330" s="6">
        <f>Q3_worksheet!G355</f>
        <v>3045</v>
      </c>
      <c r="I330" s="6">
        <f t="shared" si="31"/>
        <v>26.25</v>
      </c>
      <c r="J330" s="6">
        <f t="shared" si="32"/>
        <v>116</v>
      </c>
      <c r="K330" s="6">
        <f t="shared" si="33"/>
        <v>3045</v>
      </c>
      <c r="L330" s="6">
        <f t="shared" si="34"/>
        <v>26.25</v>
      </c>
    </row>
    <row r="331" spans="1:12" hidden="1" x14ac:dyDescent="0.3">
      <c r="A331" t="str">
        <f>Q3_worksheet!A356</f>
        <v>009</v>
      </c>
      <c r="B331">
        <f>Q3_worksheet!B356</f>
        <v>133</v>
      </c>
      <c r="C331" t="str">
        <f>Q3_worksheet!C356</f>
        <v>Geneva Moody</v>
      </c>
      <c r="D331" s="6">
        <f>Q3_worksheet!D356</f>
        <v>0</v>
      </c>
      <c r="E331" s="6">
        <f>Q3_worksheet!E356</f>
        <v>0</v>
      </c>
      <c r="F331" s="6">
        <f t="shared" si="30"/>
        <v>0</v>
      </c>
      <c r="G331" s="6">
        <f>Q3_worksheet!F356</f>
        <v>84</v>
      </c>
      <c r="H331" s="6">
        <f>Q3_worksheet!G356</f>
        <v>2499</v>
      </c>
      <c r="I331" s="6">
        <f t="shared" si="31"/>
        <v>29.75</v>
      </c>
      <c r="J331" s="6">
        <f t="shared" si="32"/>
        <v>84</v>
      </c>
      <c r="K331" s="6">
        <f t="shared" si="33"/>
        <v>2499</v>
      </c>
      <c r="L331" s="6">
        <f t="shared" si="34"/>
        <v>29.75</v>
      </c>
    </row>
    <row r="332" spans="1:12" hidden="1" x14ac:dyDescent="0.3">
      <c r="A332" t="str">
        <f>Q3_worksheet!A357</f>
        <v>009</v>
      </c>
      <c r="B332">
        <f>Q3_worksheet!B357</f>
        <v>153</v>
      </c>
      <c r="C332" t="str">
        <f>Q3_worksheet!C357</f>
        <v>Lynne Soto</v>
      </c>
      <c r="D332" s="6">
        <f>Q3_worksheet!D357</f>
        <v>0</v>
      </c>
      <c r="E332" s="6">
        <f>Q3_worksheet!E357</f>
        <v>0</v>
      </c>
      <c r="F332" s="6">
        <f t="shared" si="30"/>
        <v>0</v>
      </c>
      <c r="G332" s="6">
        <f>Q3_worksheet!F357</f>
        <v>55</v>
      </c>
      <c r="H332" s="6">
        <f>Q3_worksheet!G357</f>
        <v>1100</v>
      </c>
      <c r="I332" s="6">
        <f t="shared" si="31"/>
        <v>20</v>
      </c>
      <c r="J332" s="6">
        <f t="shared" si="32"/>
        <v>55</v>
      </c>
      <c r="K332" s="6">
        <f t="shared" si="33"/>
        <v>1100</v>
      </c>
      <c r="L332" s="6">
        <f t="shared" si="34"/>
        <v>20</v>
      </c>
    </row>
    <row r="333" spans="1:12" hidden="1" x14ac:dyDescent="0.3">
      <c r="A333" t="str">
        <f>Q3_worksheet!A358</f>
        <v>009</v>
      </c>
      <c r="B333">
        <f>Q3_worksheet!B358</f>
        <v>168</v>
      </c>
      <c r="C333" t="str">
        <f>Q3_worksheet!C358</f>
        <v>Brittany Carlson</v>
      </c>
      <c r="D333" s="6">
        <f>Q3_worksheet!D358</f>
        <v>0</v>
      </c>
      <c r="E333" s="6">
        <f>Q3_worksheet!E358</f>
        <v>0</v>
      </c>
      <c r="F333" s="6">
        <f t="shared" si="30"/>
        <v>0</v>
      </c>
      <c r="G333" s="6">
        <f>Q3_worksheet!F358</f>
        <v>120</v>
      </c>
      <c r="H333" s="6">
        <f>Q3_worksheet!G358</f>
        <v>4500</v>
      </c>
      <c r="I333" s="6">
        <f t="shared" si="31"/>
        <v>37.5</v>
      </c>
      <c r="J333" s="6">
        <f t="shared" si="32"/>
        <v>120</v>
      </c>
      <c r="K333" s="6">
        <f t="shared" si="33"/>
        <v>4500</v>
      </c>
      <c r="L333" s="6">
        <f t="shared" si="34"/>
        <v>37.5</v>
      </c>
    </row>
    <row r="334" spans="1:12" hidden="1" x14ac:dyDescent="0.3">
      <c r="A334" t="str">
        <f>Q3_worksheet!A359</f>
        <v>009</v>
      </c>
      <c r="B334">
        <f>Q3_worksheet!B359</f>
        <v>169</v>
      </c>
      <c r="C334" t="str">
        <f>Q3_worksheet!C359</f>
        <v>Cornelius Gibson</v>
      </c>
      <c r="D334" s="6">
        <f>Q3_worksheet!D359</f>
        <v>0</v>
      </c>
      <c r="E334" s="6">
        <f>Q3_worksheet!E359</f>
        <v>0</v>
      </c>
      <c r="F334" s="6">
        <f t="shared" si="30"/>
        <v>0</v>
      </c>
      <c r="G334" s="6">
        <f>Q3_worksheet!F359</f>
        <v>93</v>
      </c>
      <c r="H334" s="6">
        <f>Q3_worksheet!G359</f>
        <v>286337</v>
      </c>
      <c r="I334" s="6">
        <f t="shared" si="31"/>
        <v>3078.8924731182797</v>
      </c>
      <c r="J334" s="6">
        <f t="shared" si="32"/>
        <v>93</v>
      </c>
      <c r="K334" s="6">
        <f t="shared" si="33"/>
        <v>286337</v>
      </c>
      <c r="L334" s="6">
        <f t="shared" si="34"/>
        <v>3078.8924731182797</v>
      </c>
    </row>
    <row r="335" spans="1:12" hidden="1" x14ac:dyDescent="0.3">
      <c r="A335" t="str">
        <f>Q3_worksheet!A360</f>
        <v>009</v>
      </c>
      <c r="B335">
        <f>Q3_worksheet!B360</f>
        <v>179</v>
      </c>
      <c r="C335" t="str">
        <f>Q3_worksheet!C360</f>
        <v>Cassandra Poole</v>
      </c>
      <c r="D335" s="6">
        <f>Q3_worksheet!D360</f>
        <v>0</v>
      </c>
      <c r="E335" s="6">
        <f>Q3_worksheet!E360</f>
        <v>0</v>
      </c>
      <c r="F335" s="6">
        <f t="shared" si="30"/>
        <v>0</v>
      </c>
      <c r="G335" s="6">
        <f>Q3_worksheet!F360</f>
        <v>105</v>
      </c>
      <c r="H335" s="6">
        <f>Q3_worksheet!G360</f>
        <v>470776</v>
      </c>
      <c r="I335" s="6">
        <f t="shared" si="31"/>
        <v>4483.5809523809521</v>
      </c>
      <c r="J335" s="6">
        <f t="shared" si="32"/>
        <v>105</v>
      </c>
      <c r="K335" s="6">
        <f t="shared" si="33"/>
        <v>470776</v>
      </c>
      <c r="L335" s="6">
        <f t="shared" si="34"/>
        <v>4483.5809523809521</v>
      </c>
    </row>
    <row r="336" spans="1:12" hidden="1" x14ac:dyDescent="0.3">
      <c r="A336" t="str">
        <f>Q3_worksheet!A361</f>
        <v>009</v>
      </c>
      <c r="B336">
        <f>Q3_worksheet!B361</f>
        <v>180</v>
      </c>
      <c r="C336" t="str">
        <f>Q3_worksheet!C361</f>
        <v>Elisa Warren</v>
      </c>
      <c r="D336" s="6">
        <f>Q3_worksheet!D361</f>
        <v>0</v>
      </c>
      <c r="E336" s="6">
        <f>Q3_worksheet!E361</f>
        <v>0</v>
      </c>
      <c r="F336" s="6">
        <f t="shared" si="30"/>
        <v>0</v>
      </c>
      <c r="G336" s="6">
        <f>Q3_worksheet!F361</f>
        <v>75</v>
      </c>
      <c r="H336" s="6">
        <f>Q3_worksheet!G361</f>
        <v>166012</v>
      </c>
      <c r="I336" s="6">
        <f t="shared" si="31"/>
        <v>2213.4933333333333</v>
      </c>
      <c r="J336" s="6">
        <f t="shared" si="32"/>
        <v>75</v>
      </c>
      <c r="K336" s="6">
        <f t="shared" si="33"/>
        <v>166012</v>
      </c>
      <c r="L336" s="6">
        <f t="shared" si="34"/>
        <v>2213.4933333333333</v>
      </c>
    </row>
    <row r="337" spans="1:12" hidden="1" x14ac:dyDescent="0.3">
      <c r="A337" t="str">
        <f>Q3_worksheet!A362</f>
        <v>009</v>
      </c>
      <c r="B337">
        <f>Q3_worksheet!B362</f>
        <v>181</v>
      </c>
      <c r="C337" t="str">
        <f>Q3_worksheet!C362</f>
        <v>Ramona Myers</v>
      </c>
      <c r="D337" s="6">
        <f>Q3_worksheet!D362</f>
        <v>0</v>
      </c>
      <c r="E337" s="6">
        <f>Q3_worksheet!E362</f>
        <v>0</v>
      </c>
      <c r="F337" s="6">
        <f t="shared" si="30"/>
        <v>0</v>
      </c>
      <c r="G337" s="6">
        <f>Q3_worksheet!F362</f>
        <v>68</v>
      </c>
      <c r="H337" s="6">
        <f>Q3_worksheet!G362</f>
        <v>204339</v>
      </c>
      <c r="I337" s="6">
        <f t="shared" si="31"/>
        <v>3004.9852941176468</v>
      </c>
      <c r="J337" s="6">
        <f t="shared" si="32"/>
        <v>68</v>
      </c>
      <c r="K337" s="6">
        <f t="shared" si="33"/>
        <v>204339</v>
      </c>
      <c r="L337" s="6">
        <f t="shared" si="34"/>
        <v>3004.9852941176468</v>
      </c>
    </row>
    <row r="338" spans="1:12" hidden="1" x14ac:dyDescent="0.3">
      <c r="A338" t="str">
        <f>Q3_worksheet!A363</f>
        <v>009</v>
      </c>
      <c r="B338">
        <f>Q3_worksheet!B363</f>
        <v>184</v>
      </c>
      <c r="C338" t="str">
        <f>Q3_worksheet!C363</f>
        <v>Tammy Wilkins</v>
      </c>
      <c r="D338" s="6">
        <f>Q3_worksheet!D363</f>
        <v>0</v>
      </c>
      <c r="E338" s="6">
        <f>Q3_worksheet!E363</f>
        <v>0</v>
      </c>
      <c r="F338" s="6">
        <f t="shared" si="30"/>
        <v>0</v>
      </c>
      <c r="G338" s="6">
        <f>Q3_worksheet!F363</f>
        <v>0</v>
      </c>
      <c r="H338" s="6">
        <f>Q3_worksheet!G363</f>
        <v>0</v>
      </c>
      <c r="I338" s="6">
        <f t="shared" si="31"/>
        <v>0</v>
      </c>
      <c r="J338" s="6">
        <f t="shared" si="32"/>
        <v>0</v>
      </c>
      <c r="K338" s="6">
        <f t="shared" si="33"/>
        <v>0</v>
      </c>
      <c r="L338" s="6">
        <f t="shared" si="34"/>
        <v>0</v>
      </c>
    </row>
    <row r="339" spans="1:12" hidden="1" x14ac:dyDescent="0.3">
      <c r="A339" t="str">
        <f>Q3_worksheet!A364</f>
        <v>009</v>
      </c>
      <c r="B339">
        <f>Q3_worksheet!B364</f>
        <v>192</v>
      </c>
      <c r="C339" t="str">
        <f>Q3_worksheet!C364</f>
        <v>Mike Briggs</v>
      </c>
      <c r="D339" s="6">
        <f>Q3_worksheet!D364</f>
        <v>0</v>
      </c>
      <c r="E339" s="6">
        <f>Q3_worksheet!E364</f>
        <v>0</v>
      </c>
      <c r="F339" s="6">
        <f t="shared" si="30"/>
        <v>0</v>
      </c>
      <c r="G339" s="6">
        <f>Q3_worksheet!F364</f>
        <v>72</v>
      </c>
      <c r="H339" s="6">
        <f>Q3_worksheet!G364</f>
        <v>173077</v>
      </c>
      <c r="I339" s="6">
        <f t="shared" si="31"/>
        <v>2403.8472222222222</v>
      </c>
      <c r="J339" s="6">
        <f t="shared" si="32"/>
        <v>72</v>
      </c>
      <c r="K339" s="6">
        <f t="shared" si="33"/>
        <v>173077</v>
      </c>
      <c r="L339" s="6">
        <f t="shared" si="34"/>
        <v>2403.8472222222222</v>
      </c>
    </row>
    <row r="340" spans="1:12" hidden="1" x14ac:dyDescent="0.3">
      <c r="A340" t="str">
        <f>Q3_worksheet!A365</f>
        <v>009</v>
      </c>
      <c r="B340">
        <f>Q3_worksheet!B365</f>
        <v>194</v>
      </c>
      <c r="C340" t="str">
        <f>Q3_worksheet!C365</f>
        <v>Hector Wright</v>
      </c>
      <c r="D340" s="6">
        <f>Q3_worksheet!D365</f>
        <v>0</v>
      </c>
      <c r="E340" s="6">
        <f>Q3_worksheet!E365</f>
        <v>0</v>
      </c>
      <c r="F340" s="6">
        <f t="shared" si="30"/>
        <v>0</v>
      </c>
      <c r="G340" s="6">
        <f>Q3_worksheet!F365</f>
        <v>91</v>
      </c>
      <c r="H340" s="6">
        <f>Q3_worksheet!G365</f>
        <v>15615</v>
      </c>
      <c r="I340" s="6">
        <f t="shared" si="31"/>
        <v>171.5934065934066</v>
      </c>
      <c r="J340" s="6">
        <f t="shared" si="32"/>
        <v>91</v>
      </c>
      <c r="K340" s="6">
        <f t="shared" si="33"/>
        <v>15615</v>
      </c>
      <c r="L340" s="6">
        <f t="shared" si="34"/>
        <v>171.5934065934066</v>
      </c>
    </row>
    <row r="341" spans="1:12" hidden="1" x14ac:dyDescent="0.3">
      <c r="A341" t="str">
        <f>Q3_worksheet!A366</f>
        <v>009</v>
      </c>
      <c r="B341">
        <f>Q3_worksheet!B366</f>
        <v>195</v>
      </c>
      <c r="C341" t="str">
        <f>Q3_worksheet!C366</f>
        <v>Al Ramos</v>
      </c>
      <c r="D341" s="6">
        <f>Q3_worksheet!D366</f>
        <v>0</v>
      </c>
      <c r="E341" s="6">
        <f>Q3_worksheet!E366</f>
        <v>0</v>
      </c>
      <c r="F341" s="6">
        <f t="shared" si="30"/>
        <v>0</v>
      </c>
      <c r="G341" s="6">
        <f>Q3_worksheet!F366</f>
        <v>28</v>
      </c>
      <c r="H341" s="6">
        <f>Q3_worksheet!G366</f>
        <v>81001</v>
      </c>
      <c r="I341" s="6">
        <f t="shared" si="31"/>
        <v>2892.8928571428573</v>
      </c>
      <c r="J341" s="6">
        <f t="shared" si="32"/>
        <v>28</v>
      </c>
      <c r="K341" s="6">
        <f t="shared" si="33"/>
        <v>81001</v>
      </c>
      <c r="L341" s="6">
        <f t="shared" si="34"/>
        <v>2892.8928571428573</v>
      </c>
    </row>
    <row r="342" spans="1:12" hidden="1" x14ac:dyDescent="0.3">
      <c r="A342" t="str">
        <f>Q3_worksheet!A367</f>
        <v>009</v>
      </c>
      <c r="B342">
        <f>Q3_worksheet!B367</f>
        <v>199</v>
      </c>
      <c r="C342" t="str">
        <f>Q3_worksheet!C367</f>
        <v>Nettie Stevens</v>
      </c>
      <c r="D342" s="6">
        <f>Q3_worksheet!D367</f>
        <v>0</v>
      </c>
      <c r="E342" s="6">
        <f>Q3_worksheet!E367</f>
        <v>0</v>
      </c>
      <c r="F342" s="6">
        <f t="shared" si="30"/>
        <v>0</v>
      </c>
      <c r="G342" s="6">
        <f>Q3_worksheet!F367</f>
        <v>44</v>
      </c>
      <c r="H342" s="6">
        <f>Q3_worksheet!G367</f>
        <v>16148</v>
      </c>
      <c r="I342" s="6">
        <f t="shared" si="31"/>
        <v>367</v>
      </c>
      <c r="J342" s="6">
        <f t="shared" si="32"/>
        <v>44</v>
      </c>
      <c r="K342" s="6">
        <f t="shared" si="33"/>
        <v>16148</v>
      </c>
      <c r="L342" s="6">
        <f t="shared" si="34"/>
        <v>367</v>
      </c>
    </row>
    <row r="343" spans="1:12" hidden="1" x14ac:dyDescent="0.3">
      <c r="A343" t="str">
        <f>Q3_worksheet!A368</f>
        <v>009</v>
      </c>
      <c r="B343">
        <f>Q3_worksheet!B368</f>
        <v>201</v>
      </c>
      <c r="C343" t="str">
        <f>Q3_worksheet!C368</f>
        <v>Michele Lee</v>
      </c>
      <c r="D343" s="6">
        <f>Q3_worksheet!D368</f>
        <v>0</v>
      </c>
      <c r="E343" s="6">
        <f>Q3_worksheet!E368</f>
        <v>0</v>
      </c>
      <c r="F343" s="6">
        <f t="shared" si="30"/>
        <v>0</v>
      </c>
      <c r="G343" s="6">
        <f>Q3_worksheet!F368</f>
        <v>123</v>
      </c>
      <c r="H343" s="6">
        <f>Q3_worksheet!G368</f>
        <v>4725</v>
      </c>
      <c r="I343" s="6">
        <f t="shared" si="31"/>
        <v>38.414634146341463</v>
      </c>
      <c r="J343" s="6">
        <f t="shared" si="32"/>
        <v>123</v>
      </c>
      <c r="K343" s="6">
        <f t="shared" si="33"/>
        <v>4725</v>
      </c>
      <c r="L343" s="6">
        <f t="shared" si="34"/>
        <v>38.414634146341463</v>
      </c>
    </row>
    <row r="344" spans="1:12" hidden="1" x14ac:dyDescent="0.3">
      <c r="A344" t="str">
        <f>Q3_worksheet!A369</f>
        <v>009</v>
      </c>
      <c r="B344">
        <f>Q3_worksheet!B369</f>
        <v>203</v>
      </c>
      <c r="C344" t="str">
        <f>Q3_worksheet!C369</f>
        <v>Helen Paul</v>
      </c>
      <c r="D344" s="6">
        <f>Q3_worksheet!D369</f>
        <v>0</v>
      </c>
      <c r="E344" s="6">
        <f>Q3_worksheet!E369</f>
        <v>0</v>
      </c>
      <c r="F344" s="6">
        <f t="shared" si="30"/>
        <v>0</v>
      </c>
      <c r="G344" s="6">
        <f>Q3_worksheet!F369</f>
        <v>76</v>
      </c>
      <c r="H344" s="6">
        <f>Q3_worksheet!G369</f>
        <v>486808</v>
      </c>
      <c r="I344" s="6">
        <f t="shared" si="31"/>
        <v>6405.3684210526317</v>
      </c>
      <c r="J344" s="6">
        <f t="shared" si="32"/>
        <v>76</v>
      </c>
      <c r="K344" s="6">
        <f t="shared" si="33"/>
        <v>486808</v>
      </c>
      <c r="L344" s="6">
        <f t="shared" si="34"/>
        <v>6405.3684210526317</v>
      </c>
    </row>
    <row r="345" spans="1:12" hidden="1" x14ac:dyDescent="0.3">
      <c r="A345" t="str">
        <f>Q3_worksheet!A370</f>
        <v>009</v>
      </c>
      <c r="B345">
        <f>Q3_worksheet!B370</f>
        <v>204</v>
      </c>
      <c r="C345" t="str">
        <f>Q3_worksheet!C370</f>
        <v>Deborah Bennett</v>
      </c>
      <c r="D345" s="6">
        <f>Q3_worksheet!D370</f>
        <v>0</v>
      </c>
      <c r="E345" s="6">
        <f>Q3_worksheet!E370</f>
        <v>0</v>
      </c>
      <c r="F345" s="6">
        <f t="shared" si="30"/>
        <v>0</v>
      </c>
      <c r="G345" s="6">
        <f>Q3_worksheet!F370</f>
        <v>108</v>
      </c>
      <c r="H345" s="6">
        <f>Q3_worksheet!G370</f>
        <v>339984</v>
      </c>
      <c r="I345" s="6">
        <f t="shared" si="31"/>
        <v>3148</v>
      </c>
      <c r="J345" s="6">
        <f t="shared" si="32"/>
        <v>108</v>
      </c>
      <c r="K345" s="6">
        <f t="shared" si="33"/>
        <v>339984</v>
      </c>
      <c r="L345" s="6">
        <f t="shared" si="34"/>
        <v>3148</v>
      </c>
    </row>
    <row r="346" spans="1:12" hidden="1" x14ac:dyDescent="0.3">
      <c r="A346" t="str">
        <f>Q3_worksheet!A371</f>
        <v>009</v>
      </c>
      <c r="B346">
        <f>Q3_worksheet!B371</f>
        <v>210</v>
      </c>
      <c r="C346" t="str">
        <f>Q3_worksheet!C371</f>
        <v>Kenny Robertson</v>
      </c>
      <c r="D346" s="6">
        <f>Q3_worksheet!D371</f>
        <v>0</v>
      </c>
      <c r="E346" s="6">
        <f>Q3_worksheet!E371</f>
        <v>0</v>
      </c>
      <c r="F346" s="6">
        <f t="shared" si="30"/>
        <v>0</v>
      </c>
      <c r="G346" s="6">
        <f>Q3_worksheet!F371</f>
        <v>87</v>
      </c>
      <c r="H346" s="6">
        <f>Q3_worksheet!G371</f>
        <v>206886</v>
      </c>
      <c r="I346" s="6">
        <f t="shared" si="31"/>
        <v>2378</v>
      </c>
      <c r="J346" s="6">
        <f t="shared" si="32"/>
        <v>87</v>
      </c>
      <c r="K346" s="6">
        <f t="shared" si="33"/>
        <v>206886</v>
      </c>
      <c r="L346" s="6">
        <f t="shared" si="34"/>
        <v>2378</v>
      </c>
    </row>
    <row r="347" spans="1:12" hidden="1" x14ac:dyDescent="0.3">
      <c r="A347" t="str">
        <f>Q3_worksheet!A372</f>
        <v>009</v>
      </c>
      <c r="B347">
        <f>Q3_worksheet!B372</f>
        <v>239</v>
      </c>
      <c r="C347" t="str">
        <f>Q3_worksheet!C372</f>
        <v>Clarence Padilla</v>
      </c>
      <c r="D347" s="6">
        <f>Q3_worksheet!D372</f>
        <v>0</v>
      </c>
      <c r="E347" s="6">
        <f>Q3_worksheet!E372</f>
        <v>0</v>
      </c>
      <c r="F347" s="6">
        <f t="shared" si="30"/>
        <v>0</v>
      </c>
      <c r="G347" s="6">
        <f>Q3_worksheet!F372</f>
        <v>172</v>
      </c>
      <c r="H347" s="6">
        <f>Q3_worksheet!G372</f>
        <v>203277</v>
      </c>
      <c r="I347" s="6">
        <f t="shared" si="31"/>
        <v>1181.8430232558139</v>
      </c>
      <c r="J347" s="6">
        <f t="shared" si="32"/>
        <v>172</v>
      </c>
      <c r="K347" s="6">
        <f t="shared" si="33"/>
        <v>203277</v>
      </c>
      <c r="L347" s="6">
        <f t="shared" si="34"/>
        <v>1181.8430232558139</v>
      </c>
    </row>
    <row r="348" spans="1:12" hidden="1" x14ac:dyDescent="0.3">
      <c r="A348" t="str">
        <f>Q3_worksheet!A373</f>
        <v>009</v>
      </c>
      <c r="B348">
        <f>Q3_worksheet!B373</f>
        <v>248</v>
      </c>
      <c r="C348" t="str">
        <f>Q3_worksheet!C373</f>
        <v>Jodi Powers</v>
      </c>
      <c r="D348" s="6">
        <f>Q3_worksheet!D373</f>
        <v>0</v>
      </c>
      <c r="E348" s="6">
        <f>Q3_worksheet!E373</f>
        <v>0</v>
      </c>
      <c r="F348" s="6">
        <f t="shared" si="30"/>
        <v>0</v>
      </c>
      <c r="G348" s="6">
        <f>Q3_worksheet!F373</f>
        <v>9350</v>
      </c>
      <c r="H348" s="6">
        <f>Q3_worksheet!G373</f>
        <v>191676</v>
      </c>
      <c r="I348" s="6">
        <f t="shared" si="31"/>
        <v>20.500106951871658</v>
      </c>
      <c r="J348" s="6">
        <f t="shared" si="32"/>
        <v>9350</v>
      </c>
      <c r="K348" s="6">
        <f t="shared" si="33"/>
        <v>191676</v>
      </c>
      <c r="L348" s="6">
        <f t="shared" si="34"/>
        <v>20.500106951871658</v>
      </c>
    </row>
    <row r="349" spans="1:12" hidden="1" x14ac:dyDescent="0.3">
      <c r="A349" t="str">
        <f>Q3_worksheet!A374</f>
        <v>009</v>
      </c>
      <c r="B349">
        <f>Q3_worksheet!B374</f>
        <v>249</v>
      </c>
      <c r="C349" t="str">
        <f>Q3_worksheet!C374</f>
        <v>Cary Foster</v>
      </c>
      <c r="D349" s="6">
        <f>Q3_worksheet!D374</f>
        <v>0</v>
      </c>
      <c r="E349" s="6">
        <f>Q3_worksheet!E374</f>
        <v>0</v>
      </c>
      <c r="F349" s="6">
        <f t="shared" si="30"/>
        <v>0</v>
      </c>
      <c r="G349" s="6">
        <f>Q3_worksheet!F374</f>
        <v>50</v>
      </c>
      <c r="H349" s="6">
        <f>Q3_worksheet!G374</f>
        <v>204327</v>
      </c>
      <c r="I349" s="6">
        <f t="shared" si="31"/>
        <v>4086.54</v>
      </c>
      <c r="J349" s="6">
        <f t="shared" si="32"/>
        <v>50</v>
      </c>
      <c r="K349" s="6">
        <f t="shared" si="33"/>
        <v>204327</v>
      </c>
      <c r="L349" s="6">
        <f t="shared" si="34"/>
        <v>4086.54</v>
      </c>
    </row>
    <row r="350" spans="1:12" hidden="1" x14ac:dyDescent="0.3">
      <c r="A350" t="str">
        <f>Q3_worksheet!A375</f>
        <v>009</v>
      </c>
      <c r="B350">
        <f>Q3_worksheet!B375</f>
        <v>255</v>
      </c>
      <c r="C350" t="str">
        <f>Q3_worksheet!C375</f>
        <v>Lois Moran</v>
      </c>
      <c r="D350" s="6">
        <f>Q3_worksheet!D375</f>
        <v>0</v>
      </c>
      <c r="E350" s="6">
        <f>Q3_worksheet!E375</f>
        <v>0</v>
      </c>
      <c r="F350" s="6">
        <f t="shared" si="30"/>
        <v>0</v>
      </c>
      <c r="G350" s="6">
        <f>Q3_worksheet!F375</f>
        <v>12</v>
      </c>
      <c r="H350" s="6">
        <f>Q3_worksheet!G375</f>
        <v>216</v>
      </c>
      <c r="I350" s="6">
        <f t="shared" si="31"/>
        <v>18</v>
      </c>
      <c r="J350" s="6">
        <f t="shared" si="32"/>
        <v>12</v>
      </c>
      <c r="K350" s="6">
        <f t="shared" si="33"/>
        <v>216</v>
      </c>
      <c r="L350" s="6">
        <f t="shared" si="34"/>
        <v>18</v>
      </c>
    </row>
    <row r="351" spans="1:12" hidden="1" x14ac:dyDescent="0.3">
      <c r="A351" t="str">
        <f>Q3_worksheet!A376</f>
        <v>009</v>
      </c>
      <c r="B351">
        <f>Q3_worksheet!B376</f>
        <v>259</v>
      </c>
      <c r="C351" t="str">
        <f>Q3_worksheet!C376</f>
        <v>Beulah Gibbs</v>
      </c>
      <c r="D351" s="6">
        <f>Q3_worksheet!D376</f>
        <v>0</v>
      </c>
      <c r="E351" s="6">
        <f>Q3_worksheet!E376</f>
        <v>0</v>
      </c>
      <c r="F351" s="6">
        <f t="shared" si="30"/>
        <v>0</v>
      </c>
      <c r="G351" s="6">
        <f>Q3_worksheet!F376</f>
        <v>54</v>
      </c>
      <c r="H351" s="6">
        <f>Q3_worksheet!G376</f>
        <v>108339</v>
      </c>
      <c r="I351" s="6">
        <f t="shared" si="31"/>
        <v>2006.2777777777778</v>
      </c>
      <c r="J351" s="6">
        <f t="shared" si="32"/>
        <v>54</v>
      </c>
      <c r="K351" s="6">
        <f t="shared" si="33"/>
        <v>108339</v>
      </c>
      <c r="L351" s="6">
        <f t="shared" si="34"/>
        <v>2006.2777777777778</v>
      </c>
    </row>
    <row r="352" spans="1:12" hidden="1" x14ac:dyDescent="0.3">
      <c r="A352" t="str">
        <f>Q3_worksheet!A377</f>
        <v>009</v>
      </c>
      <c r="B352">
        <f>Q3_worksheet!B377</f>
        <v>260</v>
      </c>
      <c r="C352" t="str">
        <f>Q3_worksheet!C377</f>
        <v>Nichole Fox</v>
      </c>
      <c r="D352" s="6">
        <f>Q3_worksheet!D377</f>
        <v>0</v>
      </c>
      <c r="E352" s="6">
        <f>Q3_worksheet!E377</f>
        <v>0</v>
      </c>
      <c r="F352" s="6">
        <f t="shared" si="30"/>
        <v>0</v>
      </c>
      <c r="G352" s="6">
        <f>Q3_worksheet!F377</f>
        <v>60</v>
      </c>
      <c r="H352" s="6">
        <f>Q3_worksheet!G377</f>
        <v>1485</v>
      </c>
      <c r="I352" s="6">
        <f t="shared" si="31"/>
        <v>24.75</v>
      </c>
      <c r="J352" s="6">
        <f t="shared" si="32"/>
        <v>60</v>
      </c>
      <c r="K352" s="6">
        <f t="shared" si="33"/>
        <v>1485</v>
      </c>
      <c r="L352" s="6">
        <f t="shared" si="34"/>
        <v>24.75</v>
      </c>
    </row>
    <row r="353" spans="1:12" hidden="1" x14ac:dyDescent="0.3">
      <c r="A353" t="str">
        <f>Q3_worksheet!A378</f>
        <v>009</v>
      </c>
      <c r="B353">
        <f>Q3_worksheet!B378</f>
        <v>269</v>
      </c>
      <c r="C353" t="str">
        <f>Q3_worksheet!C378</f>
        <v>Jo Manning</v>
      </c>
      <c r="D353" s="6">
        <f>Q3_worksheet!D378</f>
        <v>0</v>
      </c>
      <c r="E353" s="6">
        <f>Q3_worksheet!E378</f>
        <v>0</v>
      </c>
      <c r="F353" s="6">
        <f t="shared" si="30"/>
        <v>0</v>
      </c>
      <c r="G353" s="6">
        <f>Q3_worksheet!F378</f>
        <v>80</v>
      </c>
      <c r="H353" s="6">
        <f>Q3_worksheet!G378</f>
        <v>2360</v>
      </c>
      <c r="I353" s="6">
        <f t="shared" si="31"/>
        <v>29.5</v>
      </c>
      <c r="J353" s="6">
        <f t="shared" si="32"/>
        <v>80</v>
      </c>
      <c r="K353" s="6">
        <f t="shared" si="33"/>
        <v>2360</v>
      </c>
      <c r="L353" s="6">
        <f t="shared" si="34"/>
        <v>29.5</v>
      </c>
    </row>
    <row r="354" spans="1:12" hidden="1" x14ac:dyDescent="0.3">
      <c r="A354" t="str">
        <f>Q3_worksheet!A379</f>
        <v>009</v>
      </c>
      <c r="B354">
        <f>Q3_worksheet!B379</f>
        <v>274</v>
      </c>
      <c r="C354" t="str">
        <f>Q3_worksheet!C379</f>
        <v>Angel Watts</v>
      </c>
      <c r="D354" s="6">
        <f>Q3_worksheet!D379</f>
        <v>0</v>
      </c>
      <c r="E354" s="6">
        <f>Q3_worksheet!E379</f>
        <v>0</v>
      </c>
      <c r="F354" s="6">
        <f t="shared" si="30"/>
        <v>0</v>
      </c>
      <c r="G354" s="6">
        <f>Q3_worksheet!F379</f>
        <v>32</v>
      </c>
      <c r="H354" s="6">
        <f>Q3_worksheet!G379</f>
        <v>832</v>
      </c>
      <c r="I354" s="6">
        <f t="shared" si="31"/>
        <v>26</v>
      </c>
      <c r="J354" s="6">
        <f t="shared" si="32"/>
        <v>32</v>
      </c>
      <c r="K354" s="6">
        <f t="shared" si="33"/>
        <v>832</v>
      </c>
      <c r="L354" s="6">
        <f t="shared" si="34"/>
        <v>26</v>
      </c>
    </row>
    <row r="355" spans="1:12" hidden="1" x14ac:dyDescent="0.3">
      <c r="A355" t="str">
        <f>Q3_worksheet!A380</f>
        <v>009</v>
      </c>
      <c r="B355">
        <f>Q3_worksheet!B380</f>
        <v>276</v>
      </c>
      <c r="C355" t="str">
        <f>Q3_worksheet!C380</f>
        <v>Morris Glover</v>
      </c>
      <c r="D355" s="6">
        <f>Q3_worksheet!D380</f>
        <v>0</v>
      </c>
      <c r="E355" s="6">
        <f>Q3_worksheet!E380</f>
        <v>0</v>
      </c>
      <c r="F355" s="6">
        <f t="shared" si="30"/>
        <v>0</v>
      </c>
      <c r="G355" s="6">
        <f>Q3_worksheet!F380</f>
        <v>104</v>
      </c>
      <c r="H355" s="6">
        <f>Q3_worksheet!G380</f>
        <v>2478</v>
      </c>
      <c r="I355" s="6">
        <f t="shared" si="31"/>
        <v>23.826923076923077</v>
      </c>
      <c r="J355" s="6">
        <f t="shared" si="32"/>
        <v>104</v>
      </c>
      <c r="K355" s="6">
        <f t="shared" si="33"/>
        <v>2478</v>
      </c>
      <c r="L355" s="6">
        <f t="shared" si="34"/>
        <v>23.826923076923077</v>
      </c>
    </row>
    <row r="356" spans="1:12" hidden="1" x14ac:dyDescent="0.3">
      <c r="A356" t="str">
        <f>Q3_worksheet!A381</f>
        <v>009</v>
      </c>
      <c r="B356">
        <f>Q3_worksheet!B381</f>
        <v>281</v>
      </c>
      <c r="C356" t="str">
        <f>Q3_worksheet!C381</f>
        <v>Marcia Neal</v>
      </c>
      <c r="D356" s="6">
        <f>Q3_worksheet!D381</f>
        <v>0</v>
      </c>
      <c r="E356" s="6">
        <f>Q3_worksheet!E381</f>
        <v>0</v>
      </c>
      <c r="F356" s="6">
        <f t="shared" si="30"/>
        <v>0</v>
      </c>
      <c r="G356" s="6">
        <f>Q3_worksheet!F381</f>
        <v>461</v>
      </c>
      <c r="H356" s="6">
        <f>Q3_worksheet!G381</f>
        <v>1573</v>
      </c>
      <c r="I356" s="6">
        <f t="shared" si="31"/>
        <v>3.4121475054229933</v>
      </c>
      <c r="J356" s="6">
        <f t="shared" si="32"/>
        <v>461</v>
      </c>
      <c r="K356" s="6">
        <f t="shared" si="33"/>
        <v>1573</v>
      </c>
      <c r="L356" s="6">
        <f t="shared" si="34"/>
        <v>3.4121475054229933</v>
      </c>
    </row>
    <row r="357" spans="1:12" hidden="1" x14ac:dyDescent="0.3">
      <c r="A357" t="str">
        <f>Q3_worksheet!A382</f>
        <v>009</v>
      </c>
      <c r="B357">
        <f>Q3_worksheet!B382</f>
        <v>287</v>
      </c>
      <c r="C357" t="str">
        <f>Q3_worksheet!C382</f>
        <v>Levi Christensen</v>
      </c>
      <c r="D357" s="6">
        <f>Q3_worksheet!D382</f>
        <v>0</v>
      </c>
      <c r="E357" s="6">
        <f>Q3_worksheet!E382</f>
        <v>0</v>
      </c>
      <c r="F357" s="6">
        <f t="shared" si="30"/>
        <v>0</v>
      </c>
      <c r="G357" s="6">
        <f>Q3_worksheet!F382</f>
        <v>61</v>
      </c>
      <c r="H357" s="6">
        <f>Q3_worksheet!G382</f>
        <v>86925</v>
      </c>
      <c r="I357" s="6">
        <f t="shared" si="31"/>
        <v>1425</v>
      </c>
      <c r="J357" s="6">
        <f t="shared" si="32"/>
        <v>61</v>
      </c>
      <c r="K357" s="6">
        <f t="shared" si="33"/>
        <v>86925</v>
      </c>
      <c r="L357" s="6">
        <f t="shared" si="34"/>
        <v>1425</v>
      </c>
    </row>
    <row r="358" spans="1:12" hidden="1" x14ac:dyDescent="0.3">
      <c r="A358" t="str">
        <f>Q3_worksheet!A383</f>
        <v>009</v>
      </c>
      <c r="B358">
        <f>Q3_worksheet!B383</f>
        <v>291</v>
      </c>
      <c r="C358" t="str">
        <f>Q3_worksheet!C383</f>
        <v>Carlton Mcdonald</v>
      </c>
      <c r="D358" s="6">
        <f>Q3_worksheet!D383</f>
        <v>0</v>
      </c>
      <c r="E358" s="6">
        <f>Q3_worksheet!E383</f>
        <v>0</v>
      </c>
      <c r="F358" s="6">
        <f t="shared" si="30"/>
        <v>0</v>
      </c>
      <c r="G358" s="6">
        <f>Q3_worksheet!F383</f>
        <v>0</v>
      </c>
      <c r="H358" s="6">
        <f>Q3_worksheet!G383</f>
        <v>0</v>
      </c>
      <c r="I358" s="6">
        <f t="shared" si="31"/>
        <v>0</v>
      </c>
      <c r="J358" s="6">
        <f t="shared" si="32"/>
        <v>0</v>
      </c>
      <c r="K358" s="6">
        <f t="shared" si="33"/>
        <v>0</v>
      </c>
      <c r="L358" s="6">
        <f t="shared" si="34"/>
        <v>0</v>
      </c>
    </row>
    <row r="359" spans="1:12" hidden="1" x14ac:dyDescent="0.3">
      <c r="A359" t="str">
        <f>Q3_worksheet!A384</f>
        <v>009</v>
      </c>
      <c r="B359">
        <f>Q3_worksheet!B384</f>
        <v>302</v>
      </c>
      <c r="C359" t="str">
        <f>Q3_worksheet!C384</f>
        <v>Leslie Dean</v>
      </c>
      <c r="D359" s="6">
        <f>Q3_worksheet!D384</f>
        <v>0</v>
      </c>
      <c r="E359" s="6">
        <f>Q3_worksheet!E384</f>
        <v>0</v>
      </c>
      <c r="F359" s="6">
        <f t="shared" si="30"/>
        <v>0</v>
      </c>
      <c r="G359" s="6">
        <f>Q3_worksheet!F384</f>
        <v>0</v>
      </c>
      <c r="H359" s="6">
        <f>Q3_worksheet!G384</f>
        <v>0</v>
      </c>
      <c r="I359" s="6">
        <f t="shared" si="31"/>
        <v>0</v>
      </c>
      <c r="J359" s="6">
        <f t="shared" si="32"/>
        <v>0</v>
      </c>
      <c r="K359" s="6">
        <f t="shared" si="33"/>
        <v>0</v>
      </c>
      <c r="L359" s="6">
        <f t="shared" si="34"/>
        <v>0</v>
      </c>
    </row>
    <row r="360" spans="1:12" hidden="1" x14ac:dyDescent="0.3">
      <c r="A360" t="str">
        <f>Q3_worksheet!A385</f>
        <v>009</v>
      </c>
      <c r="B360">
        <f>Q3_worksheet!B385</f>
        <v>304</v>
      </c>
      <c r="C360" t="str">
        <f>Q3_worksheet!C385</f>
        <v>Allen Price</v>
      </c>
      <c r="D360" s="6">
        <f>Q3_worksheet!D385</f>
        <v>0</v>
      </c>
      <c r="E360" s="6">
        <f>Q3_worksheet!E385</f>
        <v>0</v>
      </c>
      <c r="F360" s="6">
        <f t="shared" si="30"/>
        <v>0</v>
      </c>
      <c r="G360" s="6">
        <f>Q3_worksheet!F385</f>
        <v>87</v>
      </c>
      <c r="H360" s="6">
        <f>Q3_worksheet!G385</f>
        <v>2001</v>
      </c>
      <c r="I360" s="6">
        <f t="shared" si="31"/>
        <v>23</v>
      </c>
      <c r="J360" s="6">
        <f t="shared" si="32"/>
        <v>87</v>
      </c>
      <c r="K360" s="6">
        <f t="shared" si="33"/>
        <v>2001</v>
      </c>
      <c r="L360" s="6">
        <f t="shared" si="34"/>
        <v>23</v>
      </c>
    </row>
    <row r="361" spans="1:12" hidden="1" x14ac:dyDescent="0.3">
      <c r="A361" t="str">
        <f>Q3_worksheet!A386</f>
        <v>009</v>
      </c>
      <c r="B361">
        <f>Q3_worksheet!B386</f>
        <v>314</v>
      </c>
      <c r="C361" t="str">
        <f>Q3_worksheet!C386</f>
        <v>Marianne Baldwin</v>
      </c>
      <c r="D361" s="6">
        <f>Q3_worksheet!D386</f>
        <v>0</v>
      </c>
      <c r="E361" s="6">
        <f>Q3_worksheet!E386</f>
        <v>0</v>
      </c>
      <c r="F361" s="6">
        <f t="shared" si="30"/>
        <v>0</v>
      </c>
      <c r="G361" s="6">
        <f>Q3_worksheet!F386</f>
        <v>324</v>
      </c>
      <c r="H361" s="6">
        <f>Q3_worksheet!G386</f>
        <v>80258</v>
      </c>
      <c r="I361" s="6">
        <f t="shared" si="31"/>
        <v>247.70987654320987</v>
      </c>
      <c r="J361" s="6">
        <f t="shared" si="32"/>
        <v>324</v>
      </c>
      <c r="K361" s="6">
        <f t="shared" si="33"/>
        <v>80258</v>
      </c>
      <c r="L361" s="6">
        <f t="shared" si="34"/>
        <v>247.70987654320987</v>
      </c>
    </row>
    <row r="362" spans="1:12" hidden="1" x14ac:dyDescent="0.3">
      <c r="A362" t="str">
        <f>Q3_worksheet!A387</f>
        <v>009</v>
      </c>
      <c r="B362">
        <f>Q3_worksheet!B387</f>
        <v>316</v>
      </c>
      <c r="C362" t="str">
        <f>Q3_worksheet!C387</f>
        <v>Marguerite Thornton</v>
      </c>
      <c r="D362" s="6">
        <f>Q3_worksheet!D387</f>
        <v>0</v>
      </c>
      <c r="E362" s="6">
        <f>Q3_worksheet!E387</f>
        <v>0</v>
      </c>
      <c r="F362" s="6">
        <f t="shared" si="30"/>
        <v>0</v>
      </c>
      <c r="G362" s="6">
        <f>Q3_worksheet!F387</f>
        <v>0</v>
      </c>
      <c r="H362" s="6">
        <f>Q3_worksheet!G387</f>
        <v>0</v>
      </c>
      <c r="I362" s="6">
        <f t="shared" si="31"/>
        <v>0</v>
      </c>
      <c r="J362" s="6">
        <f t="shared" si="32"/>
        <v>0</v>
      </c>
      <c r="K362" s="6">
        <f t="shared" si="33"/>
        <v>0</v>
      </c>
      <c r="L362" s="6">
        <f t="shared" si="34"/>
        <v>0</v>
      </c>
    </row>
    <row r="363" spans="1:12" hidden="1" x14ac:dyDescent="0.3">
      <c r="A363" t="str">
        <f>Q3_worksheet!A388</f>
        <v>009</v>
      </c>
      <c r="B363">
        <f>Q3_worksheet!B388</f>
        <v>320</v>
      </c>
      <c r="C363" t="str">
        <f>Q3_worksheet!C388</f>
        <v>Terry Moreno</v>
      </c>
      <c r="D363" s="6">
        <f>Q3_worksheet!D388</f>
        <v>0</v>
      </c>
      <c r="E363" s="6">
        <f>Q3_worksheet!E388</f>
        <v>0</v>
      </c>
      <c r="F363" s="6">
        <f t="shared" si="30"/>
        <v>0</v>
      </c>
      <c r="G363" s="6">
        <f>Q3_worksheet!F388</f>
        <v>72</v>
      </c>
      <c r="H363" s="6">
        <f>Q3_worksheet!G388</f>
        <v>27693</v>
      </c>
      <c r="I363" s="6">
        <f t="shared" si="31"/>
        <v>384.625</v>
      </c>
      <c r="J363" s="6">
        <f t="shared" si="32"/>
        <v>72</v>
      </c>
      <c r="K363" s="6">
        <f t="shared" si="33"/>
        <v>27693</v>
      </c>
      <c r="L363" s="6">
        <f t="shared" si="34"/>
        <v>384.625</v>
      </c>
    </row>
    <row r="364" spans="1:12" hidden="1" x14ac:dyDescent="0.3">
      <c r="A364" t="str">
        <f>Q3_worksheet!A389</f>
        <v>009</v>
      </c>
      <c r="B364">
        <f>Q3_worksheet!B389</f>
        <v>336</v>
      </c>
      <c r="C364" t="str">
        <f>Q3_worksheet!C389</f>
        <v>Shirley Parker</v>
      </c>
      <c r="D364" s="6">
        <f>Q3_worksheet!D389</f>
        <v>0</v>
      </c>
      <c r="E364" s="6">
        <f>Q3_worksheet!E389</f>
        <v>0</v>
      </c>
      <c r="F364" s="6">
        <f t="shared" si="30"/>
        <v>0</v>
      </c>
      <c r="G364" s="6">
        <f>Q3_worksheet!F389</f>
        <v>48</v>
      </c>
      <c r="H364" s="6">
        <f>Q3_worksheet!G389</f>
        <v>1176</v>
      </c>
      <c r="I364" s="6">
        <f t="shared" si="31"/>
        <v>24.5</v>
      </c>
      <c r="J364" s="6">
        <f t="shared" si="32"/>
        <v>48</v>
      </c>
      <c r="K364" s="6">
        <f t="shared" si="33"/>
        <v>1176</v>
      </c>
      <c r="L364" s="6">
        <f t="shared" si="34"/>
        <v>24.5</v>
      </c>
    </row>
    <row r="365" spans="1:12" hidden="1" x14ac:dyDescent="0.3">
      <c r="A365" t="str">
        <f>Q3_worksheet!A390</f>
        <v>009</v>
      </c>
      <c r="B365">
        <f>Q3_worksheet!B390</f>
        <v>343</v>
      </c>
      <c r="C365" t="str">
        <f>Q3_worksheet!C390</f>
        <v>Tommy Graves</v>
      </c>
      <c r="D365" s="6">
        <f>Q3_worksheet!D390</f>
        <v>0</v>
      </c>
      <c r="E365" s="6">
        <f>Q3_worksheet!E390</f>
        <v>0</v>
      </c>
      <c r="F365" s="6">
        <f t="shared" si="30"/>
        <v>0</v>
      </c>
      <c r="G365" s="6">
        <f>Q3_worksheet!F390</f>
        <v>133</v>
      </c>
      <c r="H365" s="6">
        <f>Q3_worksheet!G390</f>
        <v>12290</v>
      </c>
      <c r="I365" s="6">
        <f t="shared" si="31"/>
        <v>92.406015037593988</v>
      </c>
      <c r="J365" s="6">
        <f t="shared" si="32"/>
        <v>133</v>
      </c>
      <c r="K365" s="6">
        <f t="shared" si="33"/>
        <v>12290</v>
      </c>
      <c r="L365" s="6">
        <f t="shared" si="34"/>
        <v>92.406015037593988</v>
      </c>
    </row>
    <row r="366" spans="1:12" hidden="1" x14ac:dyDescent="0.3">
      <c r="A366" t="str">
        <f>Q3_worksheet!A391</f>
        <v>009</v>
      </c>
      <c r="B366">
        <f>Q3_worksheet!B391</f>
        <v>345</v>
      </c>
      <c r="C366" t="str">
        <f>Q3_worksheet!C391</f>
        <v>Sidney Hansen</v>
      </c>
      <c r="D366" s="6">
        <f>Q3_worksheet!D391</f>
        <v>0</v>
      </c>
      <c r="E366" s="6">
        <f>Q3_worksheet!E391</f>
        <v>0</v>
      </c>
      <c r="F366" s="6">
        <f t="shared" si="30"/>
        <v>0</v>
      </c>
      <c r="G366" s="6">
        <f>Q3_worksheet!F391</f>
        <v>16</v>
      </c>
      <c r="H366" s="6">
        <f>Q3_worksheet!G391</f>
        <v>368</v>
      </c>
      <c r="I366" s="6">
        <f t="shared" si="31"/>
        <v>23</v>
      </c>
      <c r="J366" s="6">
        <f t="shared" si="32"/>
        <v>16</v>
      </c>
      <c r="K366" s="6">
        <f t="shared" si="33"/>
        <v>368</v>
      </c>
      <c r="L366" s="6">
        <f t="shared" si="34"/>
        <v>23</v>
      </c>
    </row>
    <row r="367" spans="1:12" hidden="1" x14ac:dyDescent="0.3">
      <c r="A367" t="str">
        <f>Q3_worksheet!A392</f>
        <v>009</v>
      </c>
      <c r="B367">
        <f>Q3_worksheet!B392</f>
        <v>352</v>
      </c>
      <c r="C367" t="str">
        <f>Q3_worksheet!C392</f>
        <v>Myra Vega</v>
      </c>
      <c r="D367" s="6">
        <f>Q3_worksheet!D392</f>
        <v>0</v>
      </c>
      <c r="E367" s="6">
        <f>Q3_worksheet!E392</f>
        <v>0</v>
      </c>
      <c r="F367" s="6">
        <f t="shared" si="30"/>
        <v>0</v>
      </c>
      <c r="G367" s="6">
        <f>Q3_worksheet!F392</f>
        <v>80</v>
      </c>
      <c r="H367" s="6">
        <f>Q3_worksheet!G392</f>
        <v>1520</v>
      </c>
      <c r="I367" s="6">
        <f t="shared" si="31"/>
        <v>19</v>
      </c>
      <c r="J367" s="6">
        <f t="shared" si="32"/>
        <v>80</v>
      </c>
      <c r="K367" s="6">
        <f t="shared" si="33"/>
        <v>1520</v>
      </c>
      <c r="L367" s="6">
        <f t="shared" si="34"/>
        <v>19</v>
      </c>
    </row>
    <row r="368" spans="1:12" hidden="1" x14ac:dyDescent="0.3">
      <c r="A368" t="str">
        <f>Q3_worksheet!A393</f>
        <v>009</v>
      </c>
      <c r="B368">
        <f>Q3_worksheet!B393</f>
        <v>357</v>
      </c>
      <c r="C368" t="str">
        <f>Q3_worksheet!C393</f>
        <v>Jesus Peterson</v>
      </c>
      <c r="D368" s="6">
        <f>Q3_worksheet!D393</f>
        <v>0</v>
      </c>
      <c r="E368" s="6">
        <f>Q3_worksheet!E393</f>
        <v>0</v>
      </c>
      <c r="F368" s="6">
        <f t="shared" si="30"/>
        <v>0</v>
      </c>
      <c r="G368" s="6">
        <f>Q3_worksheet!F393</f>
        <v>285</v>
      </c>
      <c r="H368" s="6">
        <f>Q3_worksheet!G393</f>
        <v>7125</v>
      </c>
      <c r="I368" s="6">
        <f t="shared" si="31"/>
        <v>25</v>
      </c>
      <c r="J368" s="6">
        <f t="shared" si="32"/>
        <v>285</v>
      </c>
      <c r="K368" s="6">
        <f t="shared" si="33"/>
        <v>7125</v>
      </c>
      <c r="L368" s="6">
        <f t="shared" si="34"/>
        <v>25</v>
      </c>
    </row>
    <row r="369" spans="1:12" hidden="1" x14ac:dyDescent="0.3">
      <c r="A369" t="str">
        <f>Q3_worksheet!A394</f>
        <v>009</v>
      </c>
      <c r="B369">
        <f>Q3_worksheet!B394</f>
        <v>357</v>
      </c>
      <c r="C369" t="str">
        <f>Q3_worksheet!C394</f>
        <v>Stanley Peterson</v>
      </c>
      <c r="D369" s="6">
        <f>Q3_worksheet!D394</f>
        <v>0</v>
      </c>
      <c r="E369" s="6">
        <f>Q3_worksheet!E394</f>
        <v>0</v>
      </c>
      <c r="F369" s="6">
        <f t="shared" si="30"/>
        <v>0</v>
      </c>
      <c r="G369" s="6">
        <f>Q3_worksheet!F394</f>
        <v>0</v>
      </c>
      <c r="H369" s="6">
        <f>Q3_worksheet!G394</f>
        <v>0</v>
      </c>
      <c r="I369" s="6">
        <f t="shared" si="31"/>
        <v>0</v>
      </c>
      <c r="J369" s="6">
        <f t="shared" si="32"/>
        <v>0</v>
      </c>
      <c r="K369" s="6">
        <f t="shared" si="33"/>
        <v>0</v>
      </c>
      <c r="L369" s="6">
        <f t="shared" si="34"/>
        <v>0</v>
      </c>
    </row>
    <row r="370" spans="1:12" hidden="1" x14ac:dyDescent="0.3">
      <c r="A370" t="str">
        <f>Q3_worksheet!A395</f>
        <v>009</v>
      </c>
      <c r="B370">
        <f>Q3_worksheet!B395</f>
        <v>358</v>
      </c>
      <c r="C370" t="str">
        <f>Q3_worksheet!C395</f>
        <v>Marc Wallace</v>
      </c>
      <c r="D370" s="6">
        <f>Q3_worksheet!D395</f>
        <v>0</v>
      </c>
      <c r="E370" s="6">
        <f>Q3_worksheet!E395</f>
        <v>0</v>
      </c>
      <c r="F370" s="6">
        <f t="shared" si="30"/>
        <v>0</v>
      </c>
      <c r="G370" s="6">
        <f>Q3_worksheet!F395</f>
        <v>3125</v>
      </c>
      <c r="H370" s="6">
        <f>Q3_worksheet!G395</f>
        <v>52344</v>
      </c>
      <c r="I370" s="6">
        <f t="shared" si="31"/>
        <v>16.750080000000001</v>
      </c>
      <c r="J370" s="6">
        <f t="shared" si="32"/>
        <v>3125</v>
      </c>
      <c r="K370" s="6">
        <f t="shared" si="33"/>
        <v>52344</v>
      </c>
      <c r="L370" s="6">
        <f t="shared" si="34"/>
        <v>16.750080000000001</v>
      </c>
    </row>
    <row r="371" spans="1:12" hidden="1" x14ac:dyDescent="0.3">
      <c r="A371" t="str">
        <f>Q3_worksheet!A396</f>
        <v>009</v>
      </c>
      <c r="B371">
        <f>Q3_worksheet!B396</f>
        <v>367</v>
      </c>
      <c r="C371" t="str">
        <f>Q3_worksheet!C396</f>
        <v>Samuel Harper</v>
      </c>
      <c r="D371" s="6">
        <f>Q3_worksheet!D396</f>
        <v>0</v>
      </c>
      <c r="E371" s="6">
        <f>Q3_worksheet!E396</f>
        <v>0</v>
      </c>
      <c r="F371" s="6">
        <f t="shared" si="30"/>
        <v>0</v>
      </c>
      <c r="G371" s="6">
        <f>Q3_worksheet!F396</f>
        <v>0</v>
      </c>
      <c r="H371" s="6">
        <f>Q3_worksheet!G396</f>
        <v>0</v>
      </c>
      <c r="I371" s="6">
        <f t="shared" si="31"/>
        <v>0</v>
      </c>
      <c r="J371" s="6">
        <f t="shared" si="32"/>
        <v>0</v>
      </c>
      <c r="K371" s="6">
        <f t="shared" si="33"/>
        <v>0</v>
      </c>
      <c r="L371" s="6">
        <f t="shared" si="34"/>
        <v>0</v>
      </c>
    </row>
    <row r="372" spans="1:12" hidden="1" x14ac:dyDescent="0.3">
      <c r="A372" t="str">
        <f>Q3_worksheet!A397</f>
        <v>009</v>
      </c>
      <c r="B372">
        <f>Q3_worksheet!B397</f>
        <v>368</v>
      </c>
      <c r="C372" t="str">
        <f>Q3_worksheet!C397</f>
        <v>Cesar Greene</v>
      </c>
      <c r="D372" s="6">
        <f>Q3_worksheet!D397</f>
        <v>0</v>
      </c>
      <c r="E372" s="6">
        <f>Q3_worksheet!E397</f>
        <v>0</v>
      </c>
      <c r="F372" s="6">
        <f t="shared" si="30"/>
        <v>0</v>
      </c>
      <c r="G372" s="6">
        <f>Q3_worksheet!F397</f>
        <v>52</v>
      </c>
      <c r="H372" s="6">
        <f>Q3_worksheet!G397</f>
        <v>1274</v>
      </c>
      <c r="I372" s="6">
        <f t="shared" si="31"/>
        <v>24.5</v>
      </c>
      <c r="J372" s="6">
        <f t="shared" si="32"/>
        <v>52</v>
      </c>
      <c r="K372" s="6">
        <f t="shared" si="33"/>
        <v>1274</v>
      </c>
      <c r="L372" s="6">
        <f t="shared" si="34"/>
        <v>24.5</v>
      </c>
    </row>
    <row r="373" spans="1:12" hidden="1" x14ac:dyDescent="0.3">
      <c r="A373" t="str">
        <f>Q3_worksheet!A398</f>
        <v>009</v>
      </c>
      <c r="B373">
        <f>Q3_worksheet!B398</f>
        <v>369</v>
      </c>
      <c r="C373" t="str">
        <f>Q3_worksheet!C398</f>
        <v>Clark Morgan</v>
      </c>
      <c r="D373" s="6">
        <f>Q3_worksheet!D398</f>
        <v>0</v>
      </c>
      <c r="E373" s="6">
        <f>Q3_worksheet!E398</f>
        <v>0</v>
      </c>
      <c r="F373" s="6">
        <f t="shared" si="30"/>
        <v>0</v>
      </c>
      <c r="G373" s="6">
        <f>Q3_worksheet!F398</f>
        <v>0</v>
      </c>
      <c r="H373" s="6">
        <f>Q3_worksheet!G398</f>
        <v>0</v>
      </c>
      <c r="I373" s="6">
        <f t="shared" si="31"/>
        <v>0</v>
      </c>
      <c r="J373" s="6">
        <f t="shared" si="32"/>
        <v>0</v>
      </c>
      <c r="K373" s="6">
        <f t="shared" si="33"/>
        <v>0</v>
      </c>
      <c r="L373" s="6">
        <f t="shared" si="34"/>
        <v>0</v>
      </c>
    </row>
    <row r="374" spans="1:12" hidden="1" x14ac:dyDescent="0.3">
      <c r="A374" t="str">
        <f>Q3_worksheet!A399</f>
        <v>009</v>
      </c>
      <c r="B374">
        <f>Q3_worksheet!B399</f>
        <v>374</v>
      </c>
      <c r="C374" t="str">
        <f>Q3_worksheet!C399</f>
        <v>Melvin Strickland</v>
      </c>
      <c r="D374" s="6">
        <f>Q3_worksheet!D399</f>
        <v>0</v>
      </c>
      <c r="E374" s="6">
        <f>Q3_worksheet!E399</f>
        <v>0</v>
      </c>
      <c r="F374" s="6">
        <f t="shared" si="30"/>
        <v>0</v>
      </c>
      <c r="G374" s="6">
        <f>Q3_worksheet!F399</f>
        <v>96</v>
      </c>
      <c r="H374" s="6">
        <f>Q3_worksheet!G399</f>
        <v>2016</v>
      </c>
      <c r="I374" s="6">
        <f t="shared" si="31"/>
        <v>21</v>
      </c>
      <c r="J374" s="6">
        <f t="shared" si="32"/>
        <v>96</v>
      </c>
      <c r="K374" s="6">
        <f t="shared" si="33"/>
        <v>2016</v>
      </c>
      <c r="L374" s="6">
        <f t="shared" si="34"/>
        <v>21</v>
      </c>
    </row>
    <row r="375" spans="1:12" hidden="1" x14ac:dyDescent="0.3">
      <c r="A375" t="str">
        <f>Q3_worksheet!A400</f>
        <v>009</v>
      </c>
      <c r="B375">
        <f>Q3_worksheet!B400</f>
        <v>375</v>
      </c>
      <c r="C375" t="str">
        <f>Q3_worksheet!C400</f>
        <v>Fannie Parks</v>
      </c>
      <c r="D375" s="6">
        <f>Q3_worksheet!D400</f>
        <v>0</v>
      </c>
      <c r="E375" s="6">
        <f>Q3_worksheet!E400</f>
        <v>0</v>
      </c>
      <c r="F375" s="6">
        <f t="shared" si="30"/>
        <v>0</v>
      </c>
      <c r="G375" s="6">
        <f>Q3_worksheet!F400</f>
        <v>52</v>
      </c>
      <c r="H375" s="6">
        <f>Q3_worksheet!G400</f>
        <v>1220</v>
      </c>
      <c r="I375" s="6">
        <f t="shared" si="31"/>
        <v>23.46153846153846</v>
      </c>
      <c r="J375" s="6">
        <f t="shared" si="32"/>
        <v>52</v>
      </c>
      <c r="K375" s="6">
        <f t="shared" si="33"/>
        <v>1220</v>
      </c>
      <c r="L375" s="6">
        <f t="shared" si="34"/>
        <v>23.46153846153846</v>
      </c>
    </row>
    <row r="376" spans="1:12" hidden="1" x14ac:dyDescent="0.3">
      <c r="A376" t="str">
        <f>Q3_worksheet!A401</f>
        <v>009</v>
      </c>
      <c r="B376">
        <f>Q3_worksheet!B401</f>
        <v>376</v>
      </c>
      <c r="C376" t="str">
        <f>Q3_worksheet!C401</f>
        <v>Katie Hodges</v>
      </c>
      <c r="D376" s="6">
        <f>Q3_worksheet!D401</f>
        <v>0</v>
      </c>
      <c r="E376" s="6">
        <f>Q3_worksheet!E401</f>
        <v>0</v>
      </c>
      <c r="F376" s="6">
        <f t="shared" si="30"/>
        <v>0</v>
      </c>
      <c r="G376" s="6">
        <f>Q3_worksheet!F401</f>
        <v>94</v>
      </c>
      <c r="H376" s="6">
        <f>Q3_worksheet!G401</f>
        <v>17578</v>
      </c>
      <c r="I376" s="6">
        <f t="shared" si="31"/>
        <v>187</v>
      </c>
      <c r="J376" s="6">
        <f t="shared" si="32"/>
        <v>94</v>
      </c>
      <c r="K376" s="6">
        <f t="shared" si="33"/>
        <v>17578</v>
      </c>
      <c r="L376" s="6">
        <f t="shared" si="34"/>
        <v>187</v>
      </c>
    </row>
    <row r="377" spans="1:12" hidden="1" x14ac:dyDescent="0.3">
      <c r="A377" t="str">
        <f>Q3_worksheet!A402</f>
        <v>009</v>
      </c>
      <c r="B377">
        <f>Q3_worksheet!B402</f>
        <v>380</v>
      </c>
      <c r="C377" t="str">
        <f>Q3_worksheet!C402</f>
        <v>Preston Robinson</v>
      </c>
      <c r="D377" s="6">
        <f>Q3_worksheet!D402</f>
        <v>0</v>
      </c>
      <c r="E377" s="6">
        <f>Q3_worksheet!E402</f>
        <v>0</v>
      </c>
      <c r="F377" s="6">
        <f t="shared" si="30"/>
        <v>0</v>
      </c>
      <c r="G377" s="6">
        <f>Q3_worksheet!F402</f>
        <v>39</v>
      </c>
      <c r="H377" s="6">
        <f>Q3_worksheet!G402</f>
        <v>819</v>
      </c>
      <c r="I377" s="6">
        <f t="shared" si="31"/>
        <v>21</v>
      </c>
      <c r="J377" s="6">
        <f t="shared" si="32"/>
        <v>39</v>
      </c>
      <c r="K377" s="6">
        <f t="shared" si="33"/>
        <v>819</v>
      </c>
      <c r="L377" s="6">
        <f t="shared" si="34"/>
        <v>21</v>
      </c>
    </row>
    <row r="378" spans="1:12" hidden="1" x14ac:dyDescent="0.3">
      <c r="A378" t="str">
        <f>Q3_worksheet!A403</f>
        <v>009</v>
      </c>
      <c r="B378">
        <f>Q3_worksheet!B403</f>
        <v>381</v>
      </c>
      <c r="C378" t="str">
        <f>Q3_worksheet!C403</f>
        <v>Frankie Mcdaniel</v>
      </c>
      <c r="D378" s="6">
        <f>Q3_worksheet!D403</f>
        <v>0</v>
      </c>
      <c r="E378" s="6">
        <f>Q3_worksheet!E403</f>
        <v>0</v>
      </c>
      <c r="F378" s="6">
        <f t="shared" si="30"/>
        <v>0</v>
      </c>
      <c r="G378" s="6">
        <f>Q3_worksheet!F403</f>
        <v>70</v>
      </c>
      <c r="H378" s="6">
        <f>Q3_worksheet!G403</f>
        <v>151443</v>
      </c>
      <c r="I378" s="6">
        <f t="shared" si="31"/>
        <v>2163.4714285714285</v>
      </c>
      <c r="J378" s="6">
        <f t="shared" si="32"/>
        <v>70</v>
      </c>
      <c r="K378" s="6">
        <f t="shared" si="33"/>
        <v>151443</v>
      </c>
      <c r="L378" s="6">
        <f t="shared" si="34"/>
        <v>2163.4714285714285</v>
      </c>
    </row>
    <row r="379" spans="1:12" hidden="1" x14ac:dyDescent="0.3">
      <c r="A379" t="str">
        <f>Q3_worksheet!A404</f>
        <v>009</v>
      </c>
      <c r="B379">
        <f>Q3_worksheet!B404</f>
        <v>385</v>
      </c>
      <c r="C379" t="str">
        <f>Q3_worksheet!C404</f>
        <v>Lillian Jefferson</v>
      </c>
      <c r="D379" s="6">
        <f>Q3_worksheet!D404</f>
        <v>0</v>
      </c>
      <c r="E379" s="6">
        <f>Q3_worksheet!E404</f>
        <v>0</v>
      </c>
      <c r="F379" s="6">
        <f t="shared" si="30"/>
        <v>0</v>
      </c>
      <c r="G379" s="6">
        <f>Q3_worksheet!F404</f>
        <v>0</v>
      </c>
      <c r="H379" s="6">
        <f>Q3_worksheet!G404</f>
        <v>0</v>
      </c>
      <c r="I379" s="6">
        <f t="shared" si="31"/>
        <v>0</v>
      </c>
      <c r="J379" s="6">
        <f t="shared" si="32"/>
        <v>0</v>
      </c>
      <c r="K379" s="6">
        <f t="shared" si="33"/>
        <v>0</v>
      </c>
      <c r="L379" s="6">
        <f t="shared" si="34"/>
        <v>0</v>
      </c>
    </row>
    <row r="380" spans="1:12" hidden="1" x14ac:dyDescent="0.3">
      <c r="A380" t="str">
        <f>Q3_worksheet!A405</f>
        <v>009</v>
      </c>
      <c r="B380">
        <f>Q3_worksheet!B405</f>
        <v>391</v>
      </c>
      <c r="C380" t="str">
        <f>Q3_worksheet!C405</f>
        <v>Barry Mckenzie</v>
      </c>
      <c r="D380" s="6">
        <f>Q3_worksheet!D405</f>
        <v>0</v>
      </c>
      <c r="E380" s="6">
        <f>Q3_worksheet!E405</f>
        <v>0</v>
      </c>
      <c r="F380" s="6">
        <f t="shared" si="30"/>
        <v>0</v>
      </c>
      <c r="G380" s="6">
        <f>Q3_worksheet!F405</f>
        <v>15</v>
      </c>
      <c r="H380" s="6">
        <f>Q3_worksheet!G405</f>
        <v>38625</v>
      </c>
      <c r="I380" s="6">
        <f t="shared" si="31"/>
        <v>2575</v>
      </c>
      <c r="J380" s="6">
        <f t="shared" si="32"/>
        <v>15</v>
      </c>
      <c r="K380" s="6">
        <f t="shared" si="33"/>
        <v>38625</v>
      </c>
      <c r="L380" s="6">
        <f t="shared" si="34"/>
        <v>2575</v>
      </c>
    </row>
    <row r="381" spans="1:12" hidden="1" x14ac:dyDescent="0.3">
      <c r="A381" t="str">
        <f>Q3_worksheet!A406</f>
        <v>009</v>
      </c>
      <c r="B381">
        <f>Q3_worksheet!B406</f>
        <v>396</v>
      </c>
      <c r="C381" t="str">
        <f>Q3_worksheet!C406</f>
        <v>Darryl Burgess</v>
      </c>
      <c r="D381" s="6">
        <f>Q3_worksheet!D406</f>
        <v>0</v>
      </c>
      <c r="E381" s="6">
        <f>Q3_worksheet!E406</f>
        <v>0</v>
      </c>
      <c r="F381" s="6">
        <f t="shared" si="30"/>
        <v>0</v>
      </c>
      <c r="G381" s="6">
        <f>Q3_worksheet!F406</f>
        <v>40</v>
      </c>
      <c r="H381" s="6">
        <f>Q3_worksheet!G406</f>
        <v>1340</v>
      </c>
      <c r="I381" s="6">
        <f t="shared" si="31"/>
        <v>33.5</v>
      </c>
      <c r="J381" s="6">
        <f t="shared" si="32"/>
        <v>40</v>
      </c>
      <c r="K381" s="6">
        <f t="shared" si="33"/>
        <v>1340</v>
      </c>
      <c r="L381" s="6">
        <f t="shared" si="34"/>
        <v>33.5</v>
      </c>
    </row>
    <row r="382" spans="1:12" hidden="1" x14ac:dyDescent="0.3">
      <c r="A382" t="str">
        <f>Q3_worksheet!A407</f>
        <v>009</v>
      </c>
      <c r="B382">
        <f>Q3_worksheet!B407</f>
        <v>398</v>
      </c>
      <c r="C382" t="str">
        <f>Q3_worksheet!C407</f>
        <v>Mona Howard</v>
      </c>
      <c r="D382" s="6">
        <f>Q3_worksheet!D407</f>
        <v>0</v>
      </c>
      <c r="E382" s="6">
        <f>Q3_worksheet!E407</f>
        <v>0</v>
      </c>
      <c r="F382" s="6">
        <f t="shared" si="30"/>
        <v>0</v>
      </c>
      <c r="G382" s="6">
        <f>Q3_worksheet!F407</f>
        <v>1125</v>
      </c>
      <c r="H382" s="6">
        <f>Q3_worksheet!G407</f>
        <v>16875</v>
      </c>
      <c r="I382" s="6">
        <f t="shared" si="31"/>
        <v>15</v>
      </c>
      <c r="J382" s="6">
        <f t="shared" si="32"/>
        <v>1125</v>
      </c>
      <c r="K382" s="6">
        <f t="shared" si="33"/>
        <v>16875</v>
      </c>
      <c r="L382" s="6">
        <f t="shared" si="34"/>
        <v>15</v>
      </c>
    </row>
    <row r="383" spans="1:12" hidden="1" x14ac:dyDescent="0.3">
      <c r="A383" t="str">
        <f>Q3_worksheet!A408</f>
        <v>009</v>
      </c>
      <c r="B383">
        <f>Q3_worksheet!B408</f>
        <v>399</v>
      </c>
      <c r="C383" t="str">
        <f>Q3_worksheet!C408</f>
        <v>Yvette Miller</v>
      </c>
      <c r="D383" s="6">
        <f>Q3_worksheet!D408</f>
        <v>0</v>
      </c>
      <c r="E383" s="6">
        <f>Q3_worksheet!E408</f>
        <v>0</v>
      </c>
      <c r="F383" s="6">
        <f t="shared" si="30"/>
        <v>0</v>
      </c>
      <c r="G383" s="6">
        <f>Q3_worksheet!F408</f>
        <v>0</v>
      </c>
      <c r="H383" s="6">
        <f>Q3_worksheet!G408</f>
        <v>0</v>
      </c>
      <c r="I383" s="6">
        <f t="shared" si="31"/>
        <v>0</v>
      </c>
      <c r="J383" s="6">
        <f t="shared" si="32"/>
        <v>0</v>
      </c>
      <c r="K383" s="6">
        <f t="shared" si="33"/>
        <v>0</v>
      </c>
      <c r="L383" s="6">
        <f t="shared" si="34"/>
        <v>0</v>
      </c>
    </row>
    <row r="384" spans="1:12" hidden="1" x14ac:dyDescent="0.3">
      <c r="A384" t="str">
        <f>Q3_worksheet!A409</f>
        <v>009</v>
      </c>
      <c r="B384">
        <f>Q3_worksheet!B409</f>
        <v>400</v>
      </c>
      <c r="C384" t="str">
        <f>Q3_worksheet!C409</f>
        <v>Roberto Ortega</v>
      </c>
      <c r="D384" s="6">
        <f>Q3_worksheet!D409</f>
        <v>0</v>
      </c>
      <c r="E384" s="6">
        <f>Q3_worksheet!E409</f>
        <v>0</v>
      </c>
      <c r="F384" s="6">
        <f t="shared" si="30"/>
        <v>0</v>
      </c>
      <c r="G384" s="6">
        <f>Q3_worksheet!F409</f>
        <v>126</v>
      </c>
      <c r="H384" s="6">
        <f>Q3_worksheet!G409</f>
        <v>27909</v>
      </c>
      <c r="I384" s="6">
        <f t="shared" si="31"/>
        <v>221.5</v>
      </c>
      <c r="J384" s="6">
        <f t="shared" si="32"/>
        <v>126</v>
      </c>
      <c r="K384" s="6">
        <f t="shared" si="33"/>
        <v>27909</v>
      </c>
      <c r="L384" s="6">
        <f t="shared" si="34"/>
        <v>221.5</v>
      </c>
    </row>
    <row r="385" spans="1:12" hidden="1" x14ac:dyDescent="0.3">
      <c r="A385" t="str">
        <f>Q3_worksheet!A410</f>
        <v>009</v>
      </c>
      <c r="B385">
        <f>Q3_worksheet!B410</f>
        <v>403</v>
      </c>
      <c r="C385" t="str">
        <f>Q3_worksheet!C410</f>
        <v>Joyce Ferguson</v>
      </c>
      <c r="D385" s="6">
        <f>Q3_worksheet!D410</f>
        <v>0</v>
      </c>
      <c r="E385" s="6">
        <f>Q3_worksheet!E410</f>
        <v>0</v>
      </c>
      <c r="F385" s="6">
        <f t="shared" si="30"/>
        <v>0</v>
      </c>
      <c r="G385" s="6">
        <f>Q3_worksheet!F410</f>
        <v>0</v>
      </c>
      <c r="H385" s="6">
        <f>Q3_worksheet!G410</f>
        <v>0</v>
      </c>
      <c r="I385" s="6">
        <f t="shared" si="31"/>
        <v>0</v>
      </c>
      <c r="J385" s="6">
        <f t="shared" si="32"/>
        <v>0</v>
      </c>
      <c r="K385" s="6">
        <f t="shared" si="33"/>
        <v>0</v>
      </c>
      <c r="L385" s="6">
        <f t="shared" si="34"/>
        <v>0</v>
      </c>
    </row>
    <row r="386" spans="1:12" hidden="1" x14ac:dyDescent="0.3">
      <c r="A386" t="str">
        <f>Q3_worksheet!A411</f>
        <v>009</v>
      </c>
      <c r="B386">
        <f>Q3_worksheet!B411</f>
        <v>404</v>
      </c>
      <c r="C386" t="str">
        <f>Q3_worksheet!C411</f>
        <v>Alberta Gill</v>
      </c>
      <c r="D386" s="6">
        <f>Q3_worksheet!D411</f>
        <v>0</v>
      </c>
      <c r="E386" s="6">
        <f>Q3_worksheet!E411</f>
        <v>0</v>
      </c>
      <c r="F386" s="6">
        <f t="shared" si="30"/>
        <v>0</v>
      </c>
      <c r="G386" s="6">
        <f>Q3_worksheet!F411</f>
        <v>16</v>
      </c>
      <c r="H386" s="6">
        <f>Q3_worksheet!G411</f>
        <v>37962</v>
      </c>
      <c r="I386" s="6">
        <f t="shared" si="31"/>
        <v>2372.625</v>
      </c>
      <c r="J386" s="6">
        <f t="shared" si="32"/>
        <v>16</v>
      </c>
      <c r="K386" s="6">
        <f t="shared" si="33"/>
        <v>37962</v>
      </c>
      <c r="L386" s="6">
        <f t="shared" si="34"/>
        <v>2372.625</v>
      </c>
    </row>
    <row r="387" spans="1:12" hidden="1" x14ac:dyDescent="0.3">
      <c r="A387" t="str">
        <f>Q3_worksheet!A412</f>
        <v>009</v>
      </c>
      <c r="B387">
        <f>Q3_worksheet!B412</f>
        <v>406</v>
      </c>
      <c r="C387" t="str">
        <f>Q3_worksheet!C412</f>
        <v>Grant Daniel</v>
      </c>
      <c r="D387" s="6">
        <f>Q3_worksheet!D412</f>
        <v>0</v>
      </c>
      <c r="E387" s="6">
        <f>Q3_worksheet!E412</f>
        <v>0</v>
      </c>
      <c r="F387" s="6">
        <f t="shared" ref="F387:F450" si="35">IFERROR(E387/D387,0)</f>
        <v>0</v>
      </c>
      <c r="G387" s="6">
        <f>Q3_worksheet!F412</f>
        <v>1133</v>
      </c>
      <c r="H387" s="6">
        <f>Q3_worksheet!G412</f>
        <v>101803</v>
      </c>
      <c r="I387" s="6">
        <f t="shared" ref="I387:I450" si="36">IFERROR(H387/G387,0)</f>
        <v>89.852603706972644</v>
      </c>
      <c r="J387" s="6">
        <f t="shared" ref="J387:J450" si="37">G387-D387</f>
        <v>1133</v>
      </c>
      <c r="K387" s="6">
        <f t="shared" ref="K387:K450" si="38">H387-E387</f>
        <v>101803</v>
      </c>
      <c r="L387" s="6">
        <f t="shared" ref="L387:L450" si="39">I387-F387</f>
        <v>89.852603706972644</v>
      </c>
    </row>
    <row r="388" spans="1:12" hidden="1" x14ac:dyDescent="0.3">
      <c r="A388" t="str">
        <f>Q3_worksheet!A413</f>
        <v>009</v>
      </c>
      <c r="B388">
        <f>Q3_worksheet!B413</f>
        <v>407</v>
      </c>
      <c r="C388" t="str">
        <f>Q3_worksheet!C413</f>
        <v>Maxine Tyler</v>
      </c>
      <c r="D388" s="6">
        <f>Q3_worksheet!D413</f>
        <v>0</v>
      </c>
      <c r="E388" s="6">
        <f>Q3_worksheet!E413</f>
        <v>0</v>
      </c>
      <c r="F388" s="6">
        <f t="shared" si="35"/>
        <v>0</v>
      </c>
      <c r="G388" s="6">
        <f>Q3_worksheet!F413</f>
        <v>493</v>
      </c>
      <c r="H388" s="6">
        <f>Q3_worksheet!G413</f>
        <v>982</v>
      </c>
      <c r="I388" s="6">
        <f t="shared" si="36"/>
        <v>1.9918864097363083</v>
      </c>
      <c r="J388" s="6">
        <f t="shared" si="37"/>
        <v>493</v>
      </c>
      <c r="K388" s="6">
        <f t="shared" si="38"/>
        <v>982</v>
      </c>
      <c r="L388" s="6">
        <f t="shared" si="39"/>
        <v>1.9918864097363083</v>
      </c>
    </row>
    <row r="389" spans="1:12" hidden="1" x14ac:dyDescent="0.3">
      <c r="A389" t="str">
        <f>Q3_worksheet!A414</f>
        <v>009</v>
      </c>
      <c r="B389">
        <f>Q3_worksheet!B414</f>
        <v>408</v>
      </c>
      <c r="C389" t="str">
        <f>Q3_worksheet!C414</f>
        <v>Renee Armstrong</v>
      </c>
      <c r="D389" s="6">
        <f>Q3_worksheet!D414</f>
        <v>0</v>
      </c>
      <c r="E389" s="6">
        <f>Q3_worksheet!E414</f>
        <v>0</v>
      </c>
      <c r="F389" s="6">
        <f t="shared" si="35"/>
        <v>0</v>
      </c>
      <c r="G389" s="6">
        <f>Q3_worksheet!F414</f>
        <v>275</v>
      </c>
      <c r="H389" s="6">
        <f>Q3_worksheet!G414</f>
        <v>440</v>
      </c>
      <c r="I389" s="6">
        <f t="shared" si="36"/>
        <v>1.6</v>
      </c>
      <c r="J389" s="6">
        <f t="shared" si="37"/>
        <v>275</v>
      </c>
      <c r="K389" s="6">
        <f t="shared" si="38"/>
        <v>440</v>
      </c>
      <c r="L389" s="6">
        <f t="shared" si="39"/>
        <v>1.6</v>
      </c>
    </row>
    <row r="390" spans="1:12" hidden="1" x14ac:dyDescent="0.3">
      <c r="A390" t="str">
        <f>Q3_worksheet!A415</f>
        <v>009</v>
      </c>
      <c r="B390">
        <f>Q3_worksheet!B415</f>
        <v>409</v>
      </c>
      <c r="C390" t="str">
        <f>Q3_worksheet!C415</f>
        <v>Sally Bailey</v>
      </c>
      <c r="D390" s="6">
        <f>Q3_worksheet!D415</f>
        <v>0</v>
      </c>
      <c r="E390" s="6">
        <f>Q3_worksheet!E415</f>
        <v>0</v>
      </c>
      <c r="F390" s="6">
        <f t="shared" si="35"/>
        <v>0</v>
      </c>
      <c r="G390" s="6">
        <f>Q3_worksheet!F415</f>
        <v>56</v>
      </c>
      <c r="H390" s="6">
        <f>Q3_worksheet!G415</f>
        <v>1372</v>
      </c>
      <c r="I390" s="6">
        <f t="shared" si="36"/>
        <v>24.5</v>
      </c>
      <c r="J390" s="6">
        <f t="shared" si="37"/>
        <v>56</v>
      </c>
      <c r="K390" s="6">
        <f t="shared" si="38"/>
        <v>1372</v>
      </c>
      <c r="L390" s="6">
        <f t="shared" si="39"/>
        <v>24.5</v>
      </c>
    </row>
    <row r="391" spans="1:12" hidden="1" x14ac:dyDescent="0.3">
      <c r="A391" t="str">
        <f>Q3_worksheet!A416</f>
        <v>009</v>
      </c>
      <c r="B391">
        <f>Q3_worksheet!B416</f>
        <v>411</v>
      </c>
      <c r="C391" t="str">
        <f>Q3_worksheet!C416</f>
        <v>Claire Edwards</v>
      </c>
      <c r="D391" s="6">
        <f>Q3_worksheet!D416</f>
        <v>0</v>
      </c>
      <c r="E391" s="6">
        <f>Q3_worksheet!E416</f>
        <v>0</v>
      </c>
      <c r="F391" s="6">
        <f t="shared" si="35"/>
        <v>0</v>
      </c>
      <c r="G391" s="6">
        <f>Q3_worksheet!F416</f>
        <v>23</v>
      </c>
      <c r="H391" s="6">
        <f>Q3_worksheet!G416</f>
        <v>5405</v>
      </c>
      <c r="I391" s="6">
        <f t="shared" si="36"/>
        <v>235</v>
      </c>
      <c r="J391" s="6">
        <f t="shared" si="37"/>
        <v>23</v>
      </c>
      <c r="K391" s="6">
        <f t="shared" si="38"/>
        <v>5405</v>
      </c>
      <c r="L391" s="6">
        <f t="shared" si="39"/>
        <v>235</v>
      </c>
    </row>
    <row r="392" spans="1:12" hidden="1" x14ac:dyDescent="0.3">
      <c r="A392" t="str">
        <f>Q3_worksheet!A417</f>
        <v>009</v>
      </c>
      <c r="B392">
        <f>Q3_worksheet!B417</f>
        <v>415</v>
      </c>
      <c r="C392" t="str">
        <f>Q3_worksheet!C417</f>
        <v>Floyd Hunter</v>
      </c>
      <c r="D392" s="6">
        <f>Q3_worksheet!D417</f>
        <v>0</v>
      </c>
      <c r="E392" s="6">
        <f>Q3_worksheet!E417</f>
        <v>0</v>
      </c>
      <c r="F392" s="6">
        <f t="shared" si="35"/>
        <v>0</v>
      </c>
      <c r="G392" s="6">
        <f>Q3_worksheet!F417</f>
        <v>15</v>
      </c>
      <c r="H392" s="6">
        <f>Q3_worksheet!G417</f>
        <v>43269</v>
      </c>
      <c r="I392" s="6">
        <f t="shared" si="36"/>
        <v>2884.6</v>
      </c>
      <c r="J392" s="6">
        <f t="shared" si="37"/>
        <v>15</v>
      </c>
      <c r="K392" s="6">
        <f t="shared" si="38"/>
        <v>43269</v>
      </c>
      <c r="L392" s="6">
        <f t="shared" si="39"/>
        <v>2884.6</v>
      </c>
    </row>
    <row r="393" spans="1:12" hidden="1" x14ac:dyDescent="0.3">
      <c r="A393" t="str">
        <f>Q3_worksheet!A418</f>
        <v>009</v>
      </c>
      <c r="B393">
        <f>Q3_worksheet!B418</f>
        <v>416</v>
      </c>
      <c r="C393" t="str">
        <f>Q3_worksheet!C418</f>
        <v>Mark Sharp</v>
      </c>
      <c r="D393" s="6">
        <f>Q3_worksheet!D418</f>
        <v>0</v>
      </c>
      <c r="E393" s="6">
        <f>Q3_worksheet!E418</f>
        <v>0</v>
      </c>
      <c r="F393" s="6">
        <f t="shared" si="35"/>
        <v>0</v>
      </c>
      <c r="G393" s="6">
        <f>Q3_worksheet!F418</f>
        <v>10</v>
      </c>
      <c r="H393" s="6">
        <f>Q3_worksheet!G418</f>
        <v>170</v>
      </c>
      <c r="I393" s="6">
        <f t="shared" si="36"/>
        <v>17</v>
      </c>
      <c r="J393" s="6">
        <f t="shared" si="37"/>
        <v>10</v>
      </c>
      <c r="K393" s="6">
        <f t="shared" si="38"/>
        <v>170</v>
      </c>
      <c r="L393" s="6">
        <f t="shared" si="39"/>
        <v>17</v>
      </c>
    </row>
    <row r="394" spans="1:12" hidden="1" x14ac:dyDescent="0.3">
      <c r="A394" t="str">
        <f>Q3_worksheet!A419</f>
        <v>009</v>
      </c>
      <c r="B394">
        <f>Q3_worksheet!B419</f>
        <v>420</v>
      </c>
      <c r="C394" t="str">
        <f>Q3_worksheet!C419</f>
        <v>Lyle Grant</v>
      </c>
      <c r="D394" s="6">
        <f>Q3_worksheet!D419</f>
        <v>0</v>
      </c>
      <c r="E394" s="6">
        <f>Q3_worksheet!E419</f>
        <v>0</v>
      </c>
      <c r="F394" s="6">
        <f t="shared" si="35"/>
        <v>0</v>
      </c>
      <c r="G394" s="6">
        <f>Q3_worksheet!F419</f>
        <v>185</v>
      </c>
      <c r="H394" s="6">
        <f>Q3_worksheet!G419</f>
        <v>4255</v>
      </c>
      <c r="I394" s="6">
        <f t="shared" si="36"/>
        <v>23</v>
      </c>
      <c r="J394" s="6">
        <f t="shared" si="37"/>
        <v>185</v>
      </c>
      <c r="K394" s="6">
        <f t="shared" si="38"/>
        <v>4255</v>
      </c>
      <c r="L394" s="6">
        <f t="shared" si="39"/>
        <v>23</v>
      </c>
    </row>
    <row r="395" spans="1:12" hidden="1" x14ac:dyDescent="0.3">
      <c r="A395" t="str">
        <f>Q3_worksheet!A420</f>
        <v>009</v>
      </c>
      <c r="B395">
        <f>Q3_worksheet!B420</f>
        <v>421</v>
      </c>
      <c r="C395" t="str">
        <f>Q3_worksheet!C420</f>
        <v>Emma Goodwin</v>
      </c>
      <c r="D395" s="6">
        <f>Q3_worksheet!D420</f>
        <v>0</v>
      </c>
      <c r="E395" s="6">
        <f>Q3_worksheet!E420</f>
        <v>0</v>
      </c>
      <c r="F395" s="6">
        <f t="shared" si="35"/>
        <v>0</v>
      </c>
      <c r="G395" s="6">
        <f>Q3_worksheet!F420</f>
        <v>263</v>
      </c>
      <c r="H395" s="6">
        <f>Q3_worksheet!G420</f>
        <v>469</v>
      </c>
      <c r="I395" s="6">
        <f t="shared" si="36"/>
        <v>1.7832699619771863</v>
      </c>
      <c r="J395" s="6">
        <f t="shared" si="37"/>
        <v>263</v>
      </c>
      <c r="K395" s="6">
        <f t="shared" si="38"/>
        <v>469</v>
      </c>
      <c r="L395" s="6">
        <f t="shared" si="39"/>
        <v>1.7832699619771863</v>
      </c>
    </row>
    <row r="396" spans="1:12" hidden="1" x14ac:dyDescent="0.3">
      <c r="A396" t="str">
        <f>Q3_worksheet!A421</f>
        <v>009</v>
      </c>
      <c r="B396">
        <f>Q3_worksheet!B421</f>
        <v>422</v>
      </c>
      <c r="C396" t="str">
        <f>Q3_worksheet!C421</f>
        <v>Afton Call</v>
      </c>
      <c r="D396" s="6">
        <f>Q3_worksheet!D421</f>
        <v>0</v>
      </c>
      <c r="E396" s="6">
        <f>Q3_worksheet!E421</f>
        <v>0</v>
      </c>
      <c r="F396" s="6">
        <f t="shared" si="35"/>
        <v>0</v>
      </c>
      <c r="G396" s="6">
        <f>Q3_worksheet!F421</f>
        <v>179</v>
      </c>
      <c r="H396" s="6">
        <f>Q3_worksheet!G421</f>
        <v>427</v>
      </c>
      <c r="I396" s="6">
        <f t="shared" si="36"/>
        <v>2.3854748603351954</v>
      </c>
      <c r="J396" s="6">
        <f t="shared" si="37"/>
        <v>179</v>
      </c>
      <c r="K396" s="6">
        <f t="shared" si="38"/>
        <v>427</v>
      </c>
      <c r="L396" s="6">
        <f t="shared" si="39"/>
        <v>2.3854748603351954</v>
      </c>
    </row>
    <row r="397" spans="1:12" hidden="1" x14ac:dyDescent="0.3">
      <c r="A397" t="str">
        <f>Q3_worksheet!A422</f>
        <v>010</v>
      </c>
      <c r="B397" t="str">
        <f>Q3_worksheet!B422</f>
        <v>(blank)</v>
      </c>
      <c r="C397">
        <f>Q3_worksheet!C422</f>
        <v>0</v>
      </c>
      <c r="D397" s="6">
        <f>Q3_worksheet!D422</f>
        <v>0</v>
      </c>
      <c r="E397" s="6">
        <f>Q3_worksheet!E422</f>
        <v>0</v>
      </c>
      <c r="F397" s="6">
        <f t="shared" si="35"/>
        <v>0</v>
      </c>
      <c r="G397" s="6">
        <f>Q3_worksheet!F422</f>
        <v>80</v>
      </c>
      <c r="H397" s="6">
        <f>Q3_worksheet!G422</f>
        <v>50279</v>
      </c>
      <c r="I397" s="6">
        <f t="shared" si="36"/>
        <v>628.48749999999995</v>
      </c>
      <c r="J397" s="6">
        <f t="shared" si="37"/>
        <v>80</v>
      </c>
      <c r="K397" s="6">
        <f t="shared" si="38"/>
        <v>50279</v>
      </c>
      <c r="L397" s="6">
        <f t="shared" si="39"/>
        <v>628.48749999999995</v>
      </c>
    </row>
    <row r="398" spans="1:12" hidden="1" x14ac:dyDescent="0.3">
      <c r="A398" t="str">
        <f>Q3_worksheet!A423</f>
        <v>010</v>
      </c>
      <c r="B398">
        <f>Q3_worksheet!B423</f>
        <v>1</v>
      </c>
      <c r="C398" t="str">
        <f>Q3_worksheet!C423</f>
        <v>Antonio Torres</v>
      </c>
      <c r="D398" s="6">
        <f>Q3_worksheet!D423</f>
        <v>0</v>
      </c>
      <c r="E398" s="6">
        <f>Q3_worksheet!E423</f>
        <v>0</v>
      </c>
      <c r="F398" s="6">
        <f t="shared" si="35"/>
        <v>0</v>
      </c>
      <c r="G398" s="6">
        <f>Q3_worksheet!F423</f>
        <v>16</v>
      </c>
      <c r="H398" s="6">
        <f>Q3_worksheet!G423</f>
        <v>22885</v>
      </c>
      <c r="I398" s="6">
        <f t="shared" si="36"/>
        <v>1430.3125</v>
      </c>
      <c r="J398" s="6">
        <f t="shared" si="37"/>
        <v>16</v>
      </c>
      <c r="K398" s="6">
        <f t="shared" si="38"/>
        <v>22885</v>
      </c>
      <c r="L398" s="6">
        <f t="shared" si="39"/>
        <v>1430.3125</v>
      </c>
    </row>
    <row r="399" spans="1:12" hidden="1" x14ac:dyDescent="0.3">
      <c r="A399" t="str">
        <f>Q3_worksheet!A424</f>
        <v>010</v>
      </c>
      <c r="B399">
        <f>Q3_worksheet!B424</f>
        <v>2</v>
      </c>
      <c r="C399" t="str">
        <f>Q3_worksheet!C424</f>
        <v>Ellen Estrada</v>
      </c>
      <c r="D399" s="6">
        <f>Q3_worksheet!D424</f>
        <v>0</v>
      </c>
      <c r="E399" s="6">
        <f>Q3_worksheet!E424</f>
        <v>0</v>
      </c>
      <c r="F399" s="6">
        <f t="shared" si="35"/>
        <v>0</v>
      </c>
      <c r="G399" s="6">
        <f>Q3_worksheet!F424</f>
        <v>0</v>
      </c>
      <c r="H399" s="6">
        <f>Q3_worksheet!G424</f>
        <v>0</v>
      </c>
      <c r="I399" s="6">
        <f t="shared" si="36"/>
        <v>0</v>
      </c>
      <c r="J399" s="6">
        <f t="shared" si="37"/>
        <v>0</v>
      </c>
      <c r="K399" s="6">
        <f t="shared" si="38"/>
        <v>0</v>
      </c>
      <c r="L399" s="6">
        <f t="shared" si="39"/>
        <v>0</v>
      </c>
    </row>
    <row r="400" spans="1:12" hidden="1" x14ac:dyDescent="0.3">
      <c r="A400" t="str">
        <f>Q3_worksheet!A425</f>
        <v>010</v>
      </c>
      <c r="B400">
        <f>Q3_worksheet!B425</f>
        <v>3</v>
      </c>
      <c r="C400" t="str">
        <f>Q3_worksheet!C425</f>
        <v>Melanie Green</v>
      </c>
      <c r="D400" s="6">
        <f>Q3_worksheet!D425</f>
        <v>0</v>
      </c>
      <c r="E400" s="6">
        <f>Q3_worksheet!E425</f>
        <v>0</v>
      </c>
      <c r="F400" s="6">
        <f t="shared" si="35"/>
        <v>0</v>
      </c>
      <c r="G400" s="6">
        <f>Q3_worksheet!F425</f>
        <v>16</v>
      </c>
      <c r="H400" s="6">
        <f>Q3_worksheet!G425</f>
        <v>12308</v>
      </c>
      <c r="I400" s="6">
        <f t="shared" si="36"/>
        <v>769.25</v>
      </c>
      <c r="J400" s="6">
        <f t="shared" si="37"/>
        <v>16</v>
      </c>
      <c r="K400" s="6">
        <f t="shared" si="38"/>
        <v>12308</v>
      </c>
      <c r="L400" s="6">
        <f t="shared" si="39"/>
        <v>769.25</v>
      </c>
    </row>
    <row r="401" spans="1:12" hidden="1" x14ac:dyDescent="0.3">
      <c r="A401" t="str">
        <f>Q3_worksheet!A426</f>
        <v>010</v>
      </c>
      <c r="B401">
        <f>Q3_worksheet!B426</f>
        <v>6</v>
      </c>
      <c r="C401" t="str">
        <f>Q3_worksheet!C426</f>
        <v>Kelly Murray</v>
      </c>
      <c r="D401" s="6">
        <f>Q3_worksheet!D426</f>
        <v>0</v>
      </c>
      <c r="E401" s="6">
        <f>Q3_worksheet!E426</f>
        <v>0</v>
      </c>
      <c r="F401" s="6">
        <f t="shared" si="35"/>
        <v>0</v>
      </c>
      <c r="G401" s="6">
        <f>Q3_worksheet!F426</f>
        <v>0</v>
      </c>
      <c r="H401" s="6">
        <f>Q3_worksheet!G426</f>
        <v>0</v>
      </c>
      <c r="I401" s="6">
        <f t="shared" si="36"/>
        <v>0</v>
      </c>
      <c r="J401" s="6">
        <f t="shared" si="37"/>
        <v>0</v>
      </c>
      <c r="K401" s="6">
        <f t="shared" si="38"/>
        <v>0</v>
      </c>
      <c r="L401" s="6">
        <f t="shared" si="39"/>
        <v>0</v>
      </c>
    </row>
    <row r="402" spans="1:12" hidden="1" x14ac:dyDescent="0.3">
      <c r="A402" t="str">
        <f>Q3_worksheet!A427</f>
        <v>010</v>
      </c>
      <c r="B402">
        <f>Q3_worksheet!B427</f>
        <v>7</v>
      </c>
      <c r="C402" t="str">
        <f>Q3_worksheet!C427</f>
        <v>Shelia Keller</v>
      </c>
      <c r="D402" s="6">
        <f>Q3_worksheet!D427</f>
        <v>0</v>
      </c>
      <c r="E402" s="6">
        <f>Q3_worksheet!E427</f>
        <v>0</v>
      </c>
      <c r="F402" s="6">
        <f t="shared" si="35"/>
        <v>0</v>
      </c>
      <c r="G402" s="6">
        <f>Q3_worksheet!F427</f>
        <v>16</v>
      </c>
      <c r="H402" s="6">
        <f>Q3_worksheet!G427</f>
        <v>52308</v>
      </c>
      <c r="I402" s="6">
        <f t="shared" si="36"/>
        <v>3269.25</v>
      </c>
      <c r="J402" s="6">
        <f t="shared" si="37"/>
        <v>16</v>
      </c>
      <c r="K402" s="6">
        <f t="shared" si="38"/>
        <v>52308</v>
      </c>
      <c r="L402" s="6">
        <f t="shared" si="39"/>
        <v>3269.25</v>
      </c>
    </row>
    <row r="403" spans="1:12" hidden="1" x14ac:dyDescent="0.3">
      <c r="A403" t="str">
        <f>Q3_worksheet!A428</f>
        <v>010</v>
      </c>
      <c r="B403">
        <f>Q3_worksheet!B428</f>
        <v>11</v>
      </c>
      <c r="C403" t="str">
        <f>Q3_worksheet!C428</f>
        <v>Earnest Drake</v>
      </c>
      <c r="D403" s="6">
        <f>Q3_worksheet!D428</f>
        <v>0</v>
      </c>
      <c r="E403" s="6">
        <f>Q3_worksheet!E428</f>
        <v>0</v>
      </c>
      <c r="F403" s="6">
        <f t="shared" si="35"/>
        <v>0</v>
      </c>
      <c r="G403" s="6">
        <f>Q3_worksheet!F428</f>
        <v>16</v>
      </c>
      <c r="H403" s="6">
        <f>Q3_worksheet!G428</f>
        <v>6077</v>
      </c>
      <c r="I403" s="6">
        <f t="shared" si="36"/>
        <v>379.8125</v>
      </c>
      <c r="J403" s="6">
        <f t="shared" si="37"/>
        <v>16</v>
      </c>
      <c r="K403" s="6">
        <f t="shared" si="38"/>
        <v>6077</v>
      </c>
      <c r="L403" s="6">
        <f t="shared" si="39"/>
        <v>379.8125</v>
      </c>
    </row>
    <row r="404" spans="1:12" hidden="1" x14ac:dyDescent="0.3">
      <c r="A404" t="str">
        <f>Q3_worksheet!A429</f>
        <v>010</v>
      </c>
      <c r="B404">
        <f>Q3_worksheet!B429</f>
        <v>13</v>
      </c>
      <c r="C404" t="str">
        <f>Q3_worksheet!C429</f>
        <v>Mamie Day</v>
      </c>
      <c r="D404" s="6">
        <f>Q3_worksheet!D429</f>
        <v>0</v>
      </c>
      <c r="E404" s="6">
        <f>Q3_worksheet!E429</f>
        <v>0</v>
      </c>
      <c r="F404" s="6">
        <f t="shared" si="35"/>
        <v>0</v>
      </c>
      <c r="G404" s="6">
        <f>Q3_worksheet!F429</f>
        <v>16</v>
      </c>
      <c r="H404" s="6">
        <f>Q3_worksheet!G429</f>
        <v>74462</v>
      </c>
      <c r="I404" s="6">
        <f t="shared" si="36"/>
        <v>4653.875</v>
      </c>
      <c r="J404" s="6">
        <f t="shared" si="37"/>
        <v>16</v>
      </c>
      <c r="K404" s="6">
        <f t="shared" si="38"/>
        <v>74462</v>
      </c>
      <c r="L404" s="6">
        <f t="shared" si="39"/>
        <v>4653.875</v>
      </c>
    </row>
    <row r="405" spans="1:12" hidden="1" x14ac:dyDescent="0.3">
      <c r="A405" t="str">
        <f>Q3_worksheet!A430</f>
        <v>010</v>
      </c>
      <c r="B405">
        <f>Q3_worksheet!B430</f>
        <v>15</v>
      </c>
      <c r="C405" t="str">
        <f>Q3_worksheet!C430</f>
        <v>Don Young</v>
      </c>
      <c r="D405" s="6">
        <f>Q3_worksheet!D430</f>
        <v>0</v>
      </c>
      <c r="E405" s="6">
        <f>Q3_worksheet!E430</f>
        <v>0</v>
      </c>
      <c r="F405" s="6">
        <f t="shared" si="35"/>
        <v>0</v>
      </c>
      <c r="G405" s="6">
        <f>Q3_worksheet!F430</f>
        <v>0</v>
      </c>
      <c r="H405" s="6">
        <f>Q3_worksheet!G430</f>
        <v>0</v>
      </c>
      <c r="I405" s="6">
        <f t="shared" si="36"/>
        <v>0</v>
      </c>
      <c r="J405" s="6">
        <f t="shared" si="37"/>
        <v>0</v>
      </c>
      <c r="K405" s="6">
        <f t="shared" si="38"/>
        <v>0</v>
      </c>
      <c r="L405" s="6">
        <f t="shared" si="39"/>
        <v>0</v>
      </c>
    </row>
    <row r="406" spans="1:12" hidden="1" x14ac:dyDescent="0.3">
      <c r="A406" t="str">
        <f>Q3_worksheet!A431</f>
        <v>010</v>
      </c>
      <c r="B406">
        <f>Q3_worksheet!B431</f>
        <v>18</v>
      </c>
      <c r="C406" t="str">
        <f>Q3_worksheet!C431</f>
        <v>Marty Barnes</v>
      </c>
      <c r="D406" s="6">
        <f>Q3_worksheet!D431</f>
        <v>0</v>
      </c>
      <c r="E406" s="6">
        <f>Q3_worksheet!E431</f>
        <v>0</v>
      </c>
      <c r="F406" s="6">
        <f t="shared" si="35"/>
        <v>0</v>
      </c>
      <c r="G406" s="6">
        <f>Q3_worksheet!F431</f>
        <v>8</v>
      </c>
      <c r="H406" s="6">
        <f>Q3_worksheet!G431</f>
        <v>160</v>
      </c>
      <c r="I406" s="6">
        <f t="shared" si="36"/>
        <v>20</v>
      </c>
      <c r="J406" s="6">
        <f t="shared" si="37"/>
        <v>8</v>
      </c>
      <c r="K406" s="6">
        <f t="shared" si="38"/>
        <v>160</v>
      </c>
      <c r="L406" s="6">
        <f t="shared" si="39"/>
        <v>20</v>
      </c>
    </row>
    <row r="407" spans="1:12" hidden="1" x14ac:dyDescent="0.3">
      <c r="A407" t="str">
        <f>Q3_worksheet!A432</f>
        <v>010</v>
      </c>
      <c r="B407">
        <f>Q3_worksheet!B432</f>
        <v>19</v>
      </c>
      <c r="C407" t="str">
        <f>Q3_worksheet!C432</f>
        <v>Frank Diaz</v>
      </c>
      <c r="D407" s="6">
        <f>Q3_worksheet!D432</f>
        <v>0</v>
      </c>
      <c r="E407" s="6">
        <f>Q3_worksheet!E432</f>
        <v>0</v>
      </c>
      <c r="F407" s="6">
        <f t="shared" si="35"/>
        <v>0</v>
      </c>
      <c r="G407" s="6">
        <f>Q3_worksheet!F432</f>
        <v>16</v>
      </c>
      <c r="H407" s="6">
        <f>Q3_worksheet!G432</f>
        <v>432</v>
      </c>
      <c r="I407" s="6">
        <f t="shared" si="36"/>
        <v>27</v>
      </c>
      <c r="J407" s="6">
        <f t="shared" si="37"/>
        <v>16</v>
      </c>
      <c r="K407" s="6">
        <f t="shared" si="38"/>
        <v>432</v>
      </c>
      <c r="L407" s="6">
        <f t="shared" si="39"/>
        <v>27</v>
      </c>
    </row>
    <row r="408" spans="1:12" hidden="1" x14ac:dyDescent="0.3">
      <c r="A408" t="str">
        <f>Q3_worksheet!A433</f>
        <v>010</v>
      </c>
      <c r="B408">
        <f>Q3_worksheet!B433</f>
        <v>20</v>
      </c>
      <c r="C408" t="str">
        <f>Q3_worksheet!C433</f>
        <v>Ed Craig</v>
      </c>
      <c r="D408" s="6">
        <f>Q3_worksheet!D433</f>
        <v>0</v>
      </c>
      <c r="E408" s="6">
        <f>Q3_worksheet!E433</f>
        <v>0</v>
      </c>
      <c r="F408" s="6">
        <f t="shared" si="35"/>
        <v>0</v>
      </c>
      <c r="G408" s="6">
        <f>Q3_worksheet!F433</f>
        <v>16</v>
      </c>
      <c r="H408" s="6">
        <f>Q3_worksheet!G433</f>
        <v>44357</v>
      </c>
      <c r="I408" s="6">
        <f t="shared" si="36"/>
        <v>2772.3125</v>
      </c>
      <c r="J408" s="6">
        <f t="shared" si="37"/>
        <v>16</v>
      </c>
      <c r="K408" s="6">
        <f t="shared" si="38"/>
        <v>44357</v>
      </c>
      <c r="L408" s="6">
        <f t="shared" si="39"/>
        <v>2772.3125</v>
      </c>
    </row>
    <row r="409" spans="1:12" hidden="1" x14ac:dyDescent="0.3">
      <c r="A409" t="str">
        <f>Q3_worksheet!A434</f>
        <v>010</v>
      </c>
      <c r="B409">
        <f>Q3_worksheet!B434</f>
        <v>22</v>
      </c>
      <c r="C409" t="str">
        <f>Q3_worksheet!C434</f>
        <v>Marion Scott</v>
      </c>
      <c r="D409" s="6">
        <f>Q3_worksheet!D434</f>
        <v>0</v>
      </c>
      <c r="E409" s="6">
        <f>Q3_worksheet!E434</f>
        <v>0</v>
      </c>
      <c r="F409" s="6">
        <f t="shared" si="35"/>
        <v>0</v>
      </c>
      <c r="G409" s="6">
        <f>Q3_worksheet!F434</f>
        <v>16</v>
      </c>
      <c r="H409" s="6">
        <f>Q3_worksheet!G434</f>
        <v>53612</v>
      </c>
      <c r="I409" s="6">
        <f t="shared" si="36"/>
        <v>3350.75</v>
      </c>
      <c r="J409" s="6">
        <f t="shared" si="37"/>
        <v>16</v>
      </c>
      <c r="K409" s="6">
        <f t="shared" si="38"/>
        <v>53612</v>
      </c>
      <c r="L409" s="6">
        <f t="shared" si="39"/>
        <v>3350.75</v>
      </c>
    </row>
    <row r="410" spans="1:12" hidden="1" x14ac:dyDescent="0.3">
      <c r="A410" t="str">
        <f>Q3_worksheet!A435</f>
        <v>010</v>
      </c>
      <c r="B410">
        <f>Q3_worksheet!B435</f>
        <v>23</v>
      </c>
      <c r="C410" t="str">
        <f>Q3_worksheet!C435</f>
        <v>Mary Waters</v>
      </c>
      <c r="D410" s="6">
        <f>Q3_worksheet!D435</f>
        <v>0</v>
      </c>
      <c r="E410" s="6">
        <f>Q3_worksheet!E435</f>
        <v>0</v>
      </c>
      <c r="F410" s="6">
        <f t="shared" si="35"/>
        <v>0</v>
      </c>
      <c r="G410" s="6">
        <f>Q3_worksheet!F435</f>
        <v>16</v>
      </c>
      <c r="H410" s="6">
        <f>Q3_worksheet!G435</f>
        <v>57692</v>
      </c>
      <c r="I410" s="6">
        <f t="shared" si="36"/>
        <v>3605.75</v>
      </c>
      <c r="J410" s="6">
        <f t="shared" si="37"/>
        <v>16</v>
      </c>
      <c r="K410" s="6">
        <f t="shared" si="38"/>
        <v>57692</v>
      </c>
      <c r="L410" s="6">
        <f t="shared" si="39"/>
        <v>3605.75</v>
      </c>
    </row>
    <row r="411" spans="1:12" hidden="1" x14ac:dyDescent="0.3">
      <c r="A411" t="str">
        <f>Q3_worksheet!A436</f>
        <v>010</v>
      </c>
      <c r="B411">
        <f>Q3_worksheet!B436</f>
        <v>25</v>
      </c>
      <c r="C411" t="str">
        <f>Q3_worksheet!C436</f>
        <v>Tami Luna</v>
      </c>
      <c r="D411" s="6">
        <f>Q3_worksheet!D436</f>
        <v>0</v>
      </c>
      <c r="E411" s="6">
        <f>Q3_worksheet!E436</f>
        <v>0</v>
      </c>
      <c r="F411" s="6">
        <f t="shared" si="35"/>
        <v>0</v>
      </c>
      <c r="G411" s="6">
        <f>Q3_worksheet!F436</f>
        <v>16</v>
      </c>
      <c r="H411" s="6">
        <f>Q3_worksheet!G436</f>
        <v>39584</v>
      </c>
      <c r="I411" s="6">
        <f t="shared" si="36"/>
        <v>2474</v>
      </c>
      <c r="J411" s="6">
        <f t="shared" si="37"/>
        <v>16</v>
      </c>
      <c r="K411" s="6">
        <f t="shared" si="38"/>
        <v>39584</v>
      </c>
      <c r="L411" s="6">
        <f t="shared" si="39"/>
        <v>2474</v>
      </c>
    </row>
    <row r="412" spans="1:12" hidden="1" x14ac:dyDescent="0.3">
      <c r="A412" t="str">
        <f>Q3_worksheet!A437</f>
        <v>010</v>
      </c>
      <c r="B412">
        <f>Q3_worksheet!B437</f>
        <v>27</v>
      </c>
      <c r="C412" t="str">
        <f>Q3_worksheet!C437</f>
        <v>Cindy Lunt</v>
      </c>
      <c r="D412" s="6">
        <f>Q3_worksheet!D437</f>
        <v>0</v>
      </c>
      <c r="E412" s="6">
        <f>Q3_worksheet!E437</f>
        <v>0</v>
      </c>
      <c r="F412" s="6">
        <f t="shared" si="35"/>
        <v>0</v>
      </c>
      <c r="G412" s="6">
        <f>Q3_worksheet!F437</f>
        <v>16</v>
      </c>
      <c r="H412" s="6">
        <f>Q3_worksheet!G437</f>
        <v>488</v>
      </c>
      <c r="I412" s="6">
        <f t="shared" si="36"/>
        <v>30.5</v>
      </c>
      <c r="J412" s="6">
        <f t="shared" si="37"/>
        <v>16</v>
      </c>
      <c r="K412" s="6">
        <f t="shared" si="38"/>
        <v>488</v>
      </c>
      <c r="L412" s="6">
        <f t="shared" si="39"/>
        <v>30.5</v>
      </c>
    </row>
    <row r="413" spans="1:12" hidden="1" x14ac:dyDescent="0.3">
      <c r="A413" t="str">
        <f>Q3_worksheet!A438</f>
        <v>010</v>
      </c>
      <c r="B413">
        <f>Q3_worksheet!B438</f>
        <v>30</v>
      </c>
      <c r="C413" t="str">
        <f>Q3_worksheet!C438</f>
        <v>Joe Perry</v>
      </c>
      <c r="D413" s="6">
        <f>Q3_worksheet!D438</f>
        <v>0</v>
      </c>
      <c r="E413" s="6">
        <f>Q3_worksheet!E438</f>
        <v>0</v>
      </c>
      <c r="F413" s="6">
        <f t="shared" si="35"/>
        <v>0</v>
      </c>
      <c r="G413" s="6">
        <f>Q3_worksheet!F438</f>
        <v>16</v>
      </c>
      <c r="H413" s="6">
        <f>Q3_worksheet!G438</f>
        <v>4016</v>
      </c>
      <c r="I413" s="6">
        <f t="shared" si="36"/>
        <v>251</v>
      </c>
      <c r="J413" s="6">
        <f t="shared" si="37"/>
        <v>16</v>
      </c>
      <c r="K413" s="6">
        <f t="shared" si="38"/>
        <v>4016</v>
      </c>
      <c r="L413" s="6">
        <f t="shared" si="39"/>
        <v>251</v>
      </c>
    </row>
    <row r="414" spans="1:12" hidden="1" x14ac:dyDescent="0.3">
      <c r="A414" t="str">
        <f>Q3_worksheet!A439</f>
        <v>010</v>
      </c>
      <c r="B414">
        <f>Q3_worksheet!B439</f>
        <v>34</v>
      </c>
      <c r="C414" t="str">
        <f>Q3_worksheet!C439</f>
        <v>Sheryl Hill</v>
      </c>
      <c r="D414" s="6">
        <f>Q3_worksheet!D439</f>
        <v>0</v>
      </c>
      <c r="E414" s="6">
        <f>Q3_worksheet!E439</f>
        <v>0</v>
      </c>
      <c r="F414" s="6">
        <f t="shared" si="35"/>
        <v>0</v>
      </c>
      <c r="G414" s="6">
        <f>Q3_worksheet!F439</f>
        <v>16</v>
      </c>
      <c r="H414" s="6">
        <f>Q3_worksheet!G439</f>
        <v>90926</v>
      </c>
      <c r="I414" s="6">
        <f t="shared" si="36"/>
        <v>5682.875</v>
      </c>
      <c r="J414" s="6">
        <f t="shared" si="37"/>
        <v>16</v>
      </c>
      <c r="K414" s="6">
        <f t="shared" si="38"/>
        <v>90926</v>
      </c>
      <c r="L414" s="6">
        <f t="shared" si="39"/>
        <v>5682.875</v>
      </c>
    </row>
    <row r="415" spans="1:12" hidden="1" x14ac:dyDescent="0.3">
      <c r="A415" t="str">
        <f>Q3_worksheet!A440</f>
        <v>010</v>
      </c>
      <c r="B415">
        <f>Q3_worksheet!B440</f>
        <v>35</v>
      </c>
      <c r="C415" t="str">
        <f>Q3_worksheet!C440</f>
        <v>Leonard Wong</v>
      </c>
      <c r="D415" s="6">
        <f>Q3_worksheet!D440</f>
        <v>0</v>
      </c>
      <c r="E415" s="6">
        <f>Q3_worksheet!E440</f>
        <v>0</v>
      </c>
      <c r="F415" s="6">
        <f t="shared" si="35"/>
        <v>0</v>
      </c>
      <c r="G415" s="6">
        <f>Q3_worksheet!F440</f>
        <v>16</v>
      </c>
      <c r="H415" s="6">
        <f>Q3_worksheet!G440</f>
        <v>46154</v>
      </c>
      <c r="I415" s="6">
        <f t="shared" si="36"/>
        <v>2884.625</v>
      </c>
      <c r="J415" s="6">
        <f t="shared" si="37"/>
        <v>16</v>
      </c>
      <c r="K415" s="6">
        <f t="shared" si="38"/>
        <v>46154</v>
      </c>
      <c r="L415" s="6">
        <f t="shared" si="39"/>
        <v>2884.625</v>
      </c>
    </row>
    <row r="416" spans="1:12" hidden="1" x14ac:dyDescent="0.3">
      <c r="A416" t="str">
        <f>Q3_worksheet!A441</f>
        <v>010</v>
      </c>
      <c r="B416">
        <f>Q3_worksheet!B441</f>
        <v>37</v>
      </c>
      <c r="C416" t="str">
        <f>Q3_worksheet!C441</f>
        <v>Kirk Byrd</v>
      </c>
      <c r="D416" s="6">
        <f>Q3_worksheet!D441</f>
        <v>0</v>
      </c>
      <c r="E416" s="6">
        <f>Q3_worksheet!E441</f>
        <v>0</v>
      </c>
      <c r="F416" s="6">
        <f t="shared" si="35"/>
        <v>0</v>
      </c>
      <c r="G416" s="6">
        <f>Q3_worksheet!F441</f>
        <v>16</v>
      </c>
      <c r="H416" s="6">
        <f>Q3_worksheet!G441</f>
        <v>392</v>
      </c>
      <c r="I416" s="6">
        <f t="shared" si="36"/>
        <v>24.5</v>
      </c>
      <c r="J416" s="6">
        <f t="shared" si="37"/>
        <v>16</v>
      </c>
      <c r="K416" s="6">
        <f t="shared" si="38"/>
        <v>392</v>
      </c>
      <c r="L416" s="6">
        <f t="shared" si="39"/>
        <v>24.5</v>
      </c>
    </row>
    <row r="417" spans="1:12" hidden="1" x14ac:dyDescent="0.3">
      <c r="A417" t="str">
        <f>Q3_worksheet!A442</f>
        <v>010</v>
      </c>
      <c r="B417">
        <f>Q3_worksheet!B442</f>
        <v>38</v>
      </c>
      <c r="C417" t="str">
        <f>Q3_worksheet!C442</f>
        <v>Conrad Walker</v>
      </c>
      <c r="D417" s="6">
        <f>Q3_worksheet!D442</f>
        <v>0</v>
      </c>
      <c r="E417" s="6">
        <f>Q3_worksheet!E442</f>
        <v>0</v>
      </c>
      <c r="F417" s="6">
        <f t="shared" si="35"/>
        <v>0</v>
      </c>
      <c r="G417" s="6">
        <f>Q3_worksheet!F442</f>
        <v>16</v>
      </c>
      <c r="H417" s="6">
        <f>Q3_worksheet!G442</f>
        <v>65381</v>
      </c>
      <c r="I417" s="6">
        <f t="shared" si="36"/>
        <v>4086.3125</v>
      </c>
      <c r="J417" s="6">
        <f t="shared" si="37"/>
        <v>16</v>
      </c>
      <c r="K417" s="6">
        <f t="shared" si="38"/>
        <v>65381</v>
      </c>
      <c r="L417" s="6">
        <f t="shared" si="39"/>
        <v>4086.3125</v>
      </c>
    </row>
    <row r="418" spans="1:12" hidden="1" x14ac:dyDescent="0.3">
      <c r="A418" t="str">
        <f>Q3_worksheet!A443</f>
        <v>010</v>
      </c>
      <c r="B418">
        <f>Q3_worksheet!B443</f>
        <v>53</v>
      </c>
      <c r="C418" t="str">
        <f>Q3_worksheet!C443</f>
        <v>Delia Lopez</v>
      </c>
      <c r="D418" s="6">
        <f>Q3_worksheet!D443</f>
        <v>0</v>
      </c>
      <c r="E418" s="6">
        <f>Q3_worksheet!E443</f>
        <v>0</v>
      </c>
      <c r="F418" s="6">
        <f t="shared" si="35"/>
        <v>0</v>
      </c>
      <c r="G418" s="6">
        <f>Q3_worksheet!F443</f>
        <v>8</v>
      </c>
      <c r="H418" s="6">
        <f>Q3_worksheet!G443</f>
        <v>200</v>
      </c>
      <c r="I418" s="6">
        <f t="shared" si="36"/>
        <v>25</v>
      </c>
      <c r="J418" s="6">
        <f t="shared" si="37"/>
        <v>8</v>
      </c>
      <c r="K418" s="6">
        <f t="shared" si="38"/>
        <v>200</v>
      </c>
      <c r="L418" s="6">
        <f t="shared" si="39"/>
        <v>25</v>
      </c>
    </row>
    <row r="419" spans="1:12" hidden="1" x14ac:dyDescent="0.3">
      <c r="A419" t="str">
        <f>Q3_worksheet!A444</f>
        <v>010</v>
      </c>
      <c r="B419">
        <f>Q3_worksheet!B444</f>
        <v>99</v>
      </c>
      <c r="C419" t="str">
        <f>Q3_worksheet!C444</f>
        <v>Sue Riley</v>
      </c>
      <c r="D419" s="6">
        <f>Q3_worksheet!D444</f>
        <v>0</v>
      </c>
      <c r="E419" s="6">
        <f>Q3_worksheet!E444</f>
        <v>0</v>
      </c>
      <c r="F419" s="6">
        <f t="shared" si="35"/>
        <v>0</v>
      </c>
      <c r="G419" s="6">
        <f>Q3_worksheet!F444</f>
        <v>16</v>
      </c>
      <c r="H419" s="6">
        <f>Q3_worksheet!G444</f>
        <v>360</v>
      </c>
      <c r="I419" s="6">
        <f t="shared" si="36"/>
        <v>22.5</v>
      </c>
      <c r="J419" s="6">
        <f t="shared" si="37"/>
        <v>16</v>
      </c>
      <c r="K419" s="6">
        <f t="shared" si="38"/>
        <v>360</v>
      </c>
      <c r="L419" s="6">
        <f t="shared" si="39"/>
        <v>22.5</v>
      </c>
    </row>
    <row r="420" spans="1:12" hidden="1" x14ac:dyDescent="0.3">
      <c r="A420" t="str">
        <f>Q3_worksheet!A445</f>
        <v>010</v>
      </c>
      <c r="B420">
        <f>Q3_worksheet!B445</f>
        <v>106</v>
      </c>
      <c r="C420" t="str">
        <f>Q3_worksheet!C445</f>
        <v>Allan Wood</v>
      </c>
      <c r="D420" s="6">
        <f>Q3_worksheet!D445</f>
        <v>0</v>
      </c>
      <c r="E420" s="6">
        <f>Q3_worksheet!E445</f>
        <v>0</v>
      </c>
      <c r="F420" s="6">
        <f t="shared" si="35"/>
        <v>0</v>
      </c>
      <c r="G420" s="6">
        <f>Q3_worksheet!F445</f>
        <v>8</v>
      </c>
      <c r="H420" s="6">
        <f>Q3_worksheet!G445</f>
        <v>33714</v>
      </c>
      <c r="I420" s="6">
        <f t="shared" si="36"/>
        <v>4214.25</v>
      </c>
      <c r="J420" s="6">
        <f t="shared" si="37"/>
        <v>8</v>
      </c>
      <c r="K420" s="6">
        <f t="shared" si="38"/>
        <v>33714</v>
      </c>
      <c r="L420" s="6">
        <f t="shared" si="39"/>
        <v>4214.25</v>
      </c>
    </row>
    <row r="421" spans="1:12" hidden="1" x14ac:dyDescent="0.3">
      <c r="A421" t="str">
        <f>Q3_worksheet!A446</f>
        <v>010</v>
      </c>
      <c r="B421">
        <f>Q3_worksheet!B446</f>
        <v>117</v>
      </c>
      <c r="C421" t="str">
        <f>Q3_worksheet!C446</f>
        <v>Richard Wood</v>
      </c>
      <c r="D421" s="6">
        <f>Q3_worksheet!D446</f>
        <v>0</v>
      </c>
      <c r="E421" s="6">
        <f>Q3_worksheet!E446</f>
        <v>0</v>
      </c>
      <c r="F421" s="6">
        <f t="shared" si="35"/>
        <v>0</v>
      </c>
      <c r="G421" s="6">
        <f>Q3_worksheet!F446</f>
        <v>16</v>
      </c>
      <c r="H421" s="6">
        <f>Q3_worksheet!G446</f>
        <v>420</v>
      </c>
      <c r="I421" s="6">
        <f t="shared" si="36"/>
        <v>26.25</v>
      </c>
      <c r="J421" s="6">
        <f t="shared" si="37"/>
        <v>16</v>
      </c>
      <c r="K421" s="6">
        <f t="shared" si="38"/>
        <v>420</v>
      </c>
      <c r="L421" s="6">
        <f t="shared" si="39"/>
        <v>26.25</v>
      </c>
    </row>
    <row r="422" spans="1:12" hidden="1" x14ac:dyDescent="0.3">
      <c r="A422" t="str">
        <f>Q3_worksheet!A447</f>
        <v>010</v>
      </c>
      <c r="B422">
        <f>Q3_worksheet!B447</f>
        <v>133</v>
      </c>
      <c r="C422" t="str">
        <f>Q3_worksheet!C447</f>
        <v>Geneva Moody</v>
      </c>
      <c r="D422" s="6">
        <f>Q3_worksheet!D447</f>
        <v>0</v>
      </c>
      <c r="E422" s="6">
        <f>Q3_worksheet!E447</f>
        <v>0</v>
      </c>
      <c r="F422" s="6">
        <f t="shared" si="35"/>
        <v>0</v>
      </c>
      <c r="G422" s="6">
        <f>Q3_worksheet!F447</f>
        <v>16</v>
      </c>
      <c r="H422" s="6">
        <f>Q3_worksheet!G447</f>
        <v>476</v>
      </c>
      <c r="I422" s="6">
        <f t="shared" si="36"/>
        <v>29.75</v>
      </c>
      <c r="J422" s="6">
        <f t="shared" si="37"/>
        <v>16</v>
      </c>
      <c r="K422" s="6">
        <f t="shared" si="38"/>
        <v>476</v>
      </c>
      <c r="L422" s="6">
        <f t="shared" si="39"/>
        <v>29.75</v>
      </c>
    </row>
    <row r="423" spans="1:12" hidden="1" x14ac:dyDescent="0.3">
      <c r="A423" t="str">
        <f>Q3_worksheet!A448</f>
        <v>010</v>
      </c>
      <c r="B423">
        <f>Q3_worksheet!B448</f>
        <v>153</v>
      </c>
      <c r="C423" t="str">
        <f>Q3_worksheet!C448</f>
        <v>Lynne Soto</v>
      </c>
      <c r="D423" s="6">
        <f>Q3_worksheet!D448</f>
        <v>0</v>
      </c>
      <c r="E423" s="6">
        <f>Q3_worksheet!E448</f>
        <v>0</v>
      </c>
      <c r="F423" s="6">
        <f t="shared" si="35"/>
        <v>0</v>
      </c>
      <c r="G423" s="6">
        <f>Q3_worksheet!F448</f>
        <v>16</v>
      </c>
      <c r="H423" s="6">
        <f>Q3_worksheet!G448</f>
        <v>320</v>
      </c>
      <c r="I423" s="6">
        <f t="shared" si="36"/>
        <v>20</v>
      </c>
      <c r="J423" s="6">
        <f t="shared" si="37"/>
        <v>16</v>
      </c>
      <c r="K423" s="6">
        <f t="shared" si="38"/>
        <v>320</v>
      </c>
      <c r="L423" s="6">
        <f t="shared" si="39"/>
        <v>20</v>
      </c>
    </row>
    <row r="424" spans="1:12" hidden="1" x14ac:dyDescent="0.3">
      <c r="A424" t="str">
        <f>Q3_worksheet!A449</f>
        <v>010</v>
      </c>
      <c r="B424">
        <f>Q3_worksheet!B449</f>
        <v>168</v>
      </c>
      <c r="C424" t="str">
        <f>Q3_worksheet!C449</f>
        <v>Brittany Carlson</v>
      </c>
      <c r="D424" s="6">
        <f>Q3_worksheet!D449</f>
        <v>0</v>
      </c>
      <c r="E424" s="6">
        <f>Q3_worksheet!E449</f>
        <v>0</v>
      </c>
      <c r="F424" s="6">
        <f t="shared" si="35"/>
        <v>0</v>
      </c>
      <c r="G424" s="6">
        <f>Q3_worksheet!F449</f>
        <v>16</v>
      </c>
      <c r="H424" s="6">
        <f>Q3_worksheet!G449</f>
        <v>600</v>
      </c>
      <c r="I424" s="6">
        <f t="shared" si="36"/>
        <v>37.5</v>
      </c>
      <c r="J424" s="6">
        <f t="shared" si="37"/>
        <v>16</v>
      </c>
      <c r="K424" s="6">
        <f t="shared" si="38"/>
        <v>600</v>
      </c>
      <c r="L424" s="6">
        <f t="shared" si="39"/>
        <v>37.5</v>
      </c>
    </row>
    <row r="425" spans="1:12" hidden="1" x14ac:dyDescent="0.3">
      <c r="A425" t="str">
        <f>Q3_worksheet!A450</f>
        <v>010</v>
      </c>
      <c r="B425">
        <f>Q3_worksheet!B450</f>
        <v>169</v>
      </c>
      <c r="C425" t="str">
        <f>Q3_worksheet!C450</f>
        <v>Cornelius Gibson</v>
      </c>
      <c r="D425" s="6">
        <f>Q3_worksheet!D450</f>
        <v>0</v>
      </c>
      <c r="E425" s="6">
        <f>Q3_worksheet!E450</f>
        <v>0</v>
      </c>
      <c r="F425" s="6">
        <f t="shared" si="35"/>
        <v>0</v>
      </c>
      <c r="G425" s="6">
        <f>Q3_worksheet!F450</f>
        <v>16</v>
      </c>
      <c r="H425" s="6">
        <f>Q3_worksheet!G450</f>
        <v>532</v>
      </c>
      <c r="I425" s="6">
        <f t="shared" si="36"/>
        <v>33.25</v>
      </c>
      <c r="J425" s="6">
        <f t="shared" si="37"/>
        <v>16</v>
      </c>
      <c r="K425" s="6">
        <f t="shared" si="38"/>
        <v>532</v>
      </c>
      <c r="L425" s="6">
        <f t="shared" si="39"/>
        <v>33.25</v>
      </c>
    </row>
    <row r="426" spans="1:12" hidden="1" x14ac:dyDescent="0.3">
      <c r="A426" t="str">
        <f>Q3_worksheet!A451</f>
        <v>010</v>
      </c>
      <c r="B426">
        <f>Q3_worksheet!B451</f>
        <v>179</v>
      </c>
      <c r="C426" t="str">
        <f>Q3_worksheet!C451</f>
        <v>Cassandra Poole</v>
      </c>
      <c r="D426" s="6">
        <f>Q3_worksheet!D451</f>
        <v>0</v>
      </c>
      <c r="E426" s="6">
        <f>Q3_worksheet!E451</f>
        <v>0</v>
      </c>
      <c r="F426" s="6">
        <f t="shared" si="35"/>
        <v>0</v>
      </c>
      <c r="G426" s="6">
        <f>Q3_worksheet!F451</f>
        <v>16</v>
      </c>
      <c r="H426" s="6">
        <f>Q3_worksheet!G451</f>
        <v>7272</v>
      </c>
      <c r="I426" s="6">
        <f t="shared" si="36"/>
        <v>454.5</v>
      </c>
      <c r="J426" s="6">
        <f t="shared" si="37"/>
        <v>16</v>
      </c>
      <c r="K426" s="6">
        <f t="shared" si="38"/>
        <v>7272</v>
      </c>
      <c r="L426" s="6">
        <f t="shared" si="39"/>
        <v>454.5</v>
      </c>
    </row>
    <row r="427" spans="1:12" hidden="1" x14ac:dyDescent="0.3">
      <c r="A427" t="str">
        <f>Q3_worksheet!A452</f>
        <v>010</v>
      </c>
      <c r="B427">
        <f>Q3_worksheet!B452</f>
        <v>180</v>
      </c>
      <c r="C427" t="str">
        <f>Q3_worksheet!C452</f>
        <v>Elisa Warren</v>
      </c>
      <c r="D427" s="6">
        <f>Q3_worksheet!D452</f>
        <v>0</v>
      </c>
      <c r="E427" s="6">
        <f>Q3_worksheet!E452</f>
        <v>0</v>
      </c>
      <c r="F427" s="6">
        <f t="shared" si="35"/>
        <v>0</v>
      </c>
      <c r="G427" s="6">
        <f>Q3_worksheet!F452</f>
        <v>16</v>
      </c>
      <c r="H427" s="6">
        <f>Q3_worksheet!G452</f>
        <v>384</v>
      </c>
      <c r="I427" s="6">
        <f t="shared" si="36"/>
        <v>24</v>
      </c>
      <c r="J427" s="6">
        <f t="shared" si="37"/>
        <v>16</v>
      </c>
      <c r="K427" s="6">
        <f t="shared" si="38"/>
        <v>384</v>
      </c>
      <c r="L427" s="6">
        <f t="shared" si="39"/>
        <v>24</v>
      </c>
    </row>
    <row r="428" spans="1:12" hidden="1" x14ac:dyDescent="0.3">
      <c r="A428" t="str">
        <f>Q3_worksheet!A453</f>
        <v>010</v>
      </c>
      <c r="B428">
        <f>Q3_worksheet!B453</f>
        <v>181</v>
      </c>
      <c r="C428" t="str">
        <f>Q3_worksheet!C453</f>
        <v>Ramona Myers</v>
      </c>
      <c r="D428" s="6">
        <f>Q3_worksheet!D453</f>
        <v>0</v>
      </c>
      <c r="E428" s="6">
        <f>Q3_worksheet!E453</f>
        <v>0</v>
      </c>
      <c r="F428" s="6">
        <f t="shared" si="35"/>
        <v>0</v>
      </c>
      <c r="G428" s="6">
        <f>Q3_worksheet!F453</f>
        <v>16</v>
      </c>
      <c r="H428" s="6">
        <f>Q3_worksheet!G453</f>
        <v>4765</v>
      </c>
      <c r="I428" s="6">
        <f t="shared" si="36"/>
        <v>297.8125</v>
      </c>
      <c r="J428" s="6">
        <f t="shared" si="37"/>
        <v>16</v>
      </c>
      <c r="K428" s="6">
        <f t="shared" si="38"/>
        <v>4765</v>
      </c>
      <c r="L428" s="6">
        <f t="shared" si="39"/>
        <v>297.8125</v>
      </c>
    </row>
    <row r="429" spans="1:12" hidden="1" x14ac:dyDescent="0.3">
      <c r="A429" t="str">
        <f>Q3_worksheet!A454</f>
        <v>010</v>
      </c>
      <c r="B429">
        <f>Q3_worksheet!B454</f>
        <v>184</v>
      </c>
      <c r="C429" t="str">
        <f>Q3_worksheet!C454</f>
        <v>Tammy Wilkins</v>
      </c>
      <c r="D429" s="6">
        <f>Q3_worksheet!D454</f>
        <v>0</v>
      </c>
      <c r="E429" s="6">
        <f>Q3_worksheet!E454</f>
        <v>0</v>
      </c>
      <c r="F429" s="6">
        <f t="shared" si="35"/>
        <v>0</v>
      </c>
      <c r="G429" s="6">
        <f>Q3_worksheet!F454</f>
        <v>0</v>
      </c>
      <c r="H429" s="6">
        <f>Q3_worksheet!G454</f>
        <v>0</v>
      </c>
      <c r="I429" s="6">
        <f t="shared" si="36"/>
        <v>0</v>
      </c>
      <c r="J429" s="6">
        <f t="shared" si="37"/>
        <v>0</v>
      </c>
      <c r="K429" s="6">
        <f t="shared" si="38"/>
        <v>0</v>
      </c>
      <c r="L429" s="6">
        <f t="shared" si="39"/>
        <v>0</v>
      </c>
    </row>
    <row r="430" spans="1:12" hidden="1" x14ac:dyDescent="0.3">
      <c r="A430" t="str">
        <f>Q3_worksheet!A455</f>
        <v>010</v>
      </c>
      <c r="B430">
        <f>Q3_worksheet!B455</f>
        <v>192</v>
      </c>
      <c r="C430" t="str">
        <f>Q3_worksheet!C455</f>
        <v>Mike Briggs</v>
      </c>
      <c r="D430" s="6">
        <f>Q3_worksheet!D455</f>
        <v>0</v>
      </c>
      <c r="E430" s="6">
        <f>Q3_worksheet!E455</f>
        <v>0</v>
      </c>
      <c r="F430" s="6">
        <f t="shared" si="35"/>
        <v>0</v>
      </c>
      <c r="G430" s="6">
        <f>Q3_worksheet!F455</f>
        <v>16</v>
      </c>
      <c r="H430" s="6">
        <f>Q3_worksheet!G455</f>
        <v>38462</v>
      </c>
      <c r="I430" s="6">
        <f t="shared" si="36"/>
        <v>2403.875</v>
      </c>
      <c r="J430" s="6">
        <f t="shared" si="37"/>
        <v>16</v>
      </c>
      <c r="K430" s="6">
        <f t="shared" si="38"/>
        <v>38462</v>
      </c>
      <c r="L430" s="6">
        <f t="shared" si="39"/>
        <v>2403.875</v>
      </c>
    </row>
    <row r="431" spans="1:12" hidden="1" x14ac:dyDescent="0.3">
      <c r="A431" t="str">
        <f>Q3_worksheet!A456</f>
        <v>010</v>
      </c>
      <c r="B431">
        <f>Q3_worksheet!B456</f>
        <v>194</v>
      </c>
      <c r="C431" t="str">
        <f>Q3_worksheet!C456</f>
        <v>Hector Wright</v>
      </c>
      <c r="D431" s="6">
        <f>Q3_worksheet!D456</f>
        <v>0</v>
      </c>
      <c r="E431" s="6">
        <f>Q3_worksheet!E456</f>
        <v>0</v>
      </c>
      <c r="F431" s="6">
        <f t="shared" si="35"/>
        <v>0</v>
      </c>
      <c r="G431" s="6">
        <f>Q3_worksheet!F456</f>
        <v>8</v>
      </c>
      <c r="H431" s="6">
        <f>Q3_worksheet!G456</f>
        <v>180</v>
      </c>
      <c r="I431" s="6">
        <f t="shared" si="36"/>
        <v>22.5</v>
      </c>
      <c r="J431" s="6">
        <f t="shared" si="37"/>
        <v>8</v>
      </c>
      <c r="K431" s="6">
        <f t="shared" si="38"/>
        <v>180</v>
      </c>
      <c r="L431" s="6">
        <f t="shared" si="39"/>
        <v>22.5</v>
      </c>
    </row>
    <row r="432" spans="1:12" hidden="1" x14ac:dyDescent="0.3">
      <c r="A432" t="str">
        <f>Q3_worksheet!A457</f>
        <v>010</v>
      </c>
      <c r="B432">
        <f>Q3_worksheet!B457</f>
        <v>195</v>
      </c>
      <c r="C432" t="str">
        <f>Q3_worksheet!C457</f>
        <v>Al Ramos</v>
      </c>
      <c r="D432" s="6">
        <f>Q3_worksheet!D457</f>
        <v>0</v>
      </c>
      <c r="E432" s="6">
        <f>Q3_worksheet!E457</f>
        <v>0</v>
      </c>
      <c r="F432" s="6">
        <f t="shared" si="35"/>
        <v>0</v>
      </c>
      <c r="G432" s="6">
        <f>Q3_worksheet!F457</f>
        <v>16</v>
      </c>
      <c r="H432" s="6">
        <f>Q3_worksheet!G457</f>
        <v>46286</v>
      </c>
      <c r="I432" s="6">
        <f t="shared" si="36"/>
        <v>2892.875</v>
      </c>
      <c r="J432" s="6">
        <f t="shared" si="37"/>
        <v>16</v>
      </c>
      <c r="K432" s="6">
        <f t="shared" si="38"/>
        <v>46286</v>
      </c>
      <c r="L432" s="6">
        <f t="shared" si="39"/>
        <v>2892.875</v>
      </c>
    </row>
    <row r="433" spans="1:12" hidden="1" x14ac:dyDescent="0.3">
      <c r="A433" t="str">
        <f>Q3_worksheet!A458</f>
        <v>010</v>
      </c>
      <c r="B433">
        <f>Q3_worksheet!B458</f>
        <v>199</v>
      </c>
      <c r="C433" t="str">
        <f>Q3_worksheet!C458</f>
        <v>Nettie Stevens</v>
      </c>
      <c r="D433" s="6">
        <f>Q3_worksheet!D458</f>
        <v>0</v>
      </c>
      <c r="E433" s="6">
        <f>Q3_worksheet!E458</f>
        <v>0</v>
      </c>
      <c r="F433" s="6">
        <f t="shared" si="35"/>
        <v>0</v>
      </c>
      <c r="G433" s="6">
        <f>Q3_worksheet!F458</f>
        <v>16</v>
      </c>
      <c r="H433" s="6">
        <f>Q3_worksheet!G458</f>
        <v>5792</v>
      </c>
      <c r="I433" s="6">
        <f t="shared" si="36"/>
        <v>362</v>
      </c>
      <c r="J433" s="6">
        <f t="shared" si="37"/>
        <v>16</v>
      </c>
      <c r="K433" s="6">
        <f t="shared" si="38"/>
        <v>5792</v>
      </c>
      <c r="L433" s="6">
        <f t="shared" si="39"/>
        <v>362</v>
      </c>
    </row>
    <row r="434" spans="1:12" hidden="1" x14ac:dyDescent="0.3">
      <c r="A434" t="str">
        <f>Q3_worksheet!A459</f>
        <v>010</v>
      </c>
      <c r="B434">
        <f>Q3_worksheet!B459</f>
        <v>201</v>
      </c>
      <c r="C434" t="str">
        <f>Q3_worksheet!C459</f>
        <v>Michele Lee</v>
      </c>
      <c r="D434" s="6">
        <f>Q3_worksheet!D459</f>
        <v>0</v>
      </c>
      <c r="E434" s="6">
        <f>Q3_worksheet!E459</f>
        <v>0</v>
      </c>
      <c r="F434" s="6">
        <f t="shared" si="35"/>
        <v>0</v>
      </c>
      <c r="G434" s="6">
        <f>Q3_worksheet!F459</f>
        <v>16</v>
      </c>
      <c r="H434" s="6">
        <f>Q3_worksheet!G459</f>
        <v>504</v>
      </c>
      <c r="I434" s="6">
        <f t="shared" si="36"/>
        <v>31.5</v>
      </c>
      <c r="J434" s="6">
        <f t="shared" si="37"/>
        <v>16</v>
      </c>
      <c r="K434" s="6">
        <f t="shared" si="38"/>
        <v>504</v>
      </c>
      <c r="L434" s="6">
        <f t="shared" si="39"/>
        <v>31.5</v>
      </c>
    </row>
    <row r="435" spans="1:12" hidden="1" x14ac:dyDescent="0.3">
      <c r="A435" t="str">
        <f>Q3_worksheet!A460</f>
        <v>010</v>
      </c>
      <c r="B435">
        <f>Q3_worksheet!B460</f>
        <v>203</v>
      </c>
      <c r="C435" t="str">
        <f>Q3_worksheet!C460</f>
        <v>Helen Paul</v>
      </c>
      <c r="D435" s="6">
        <f>Q3_worksheet!D460</f>
        <v>0</v>
      </c>
      <c r="E435" s="6">
        <f>Q3_worksheet!E460</f>
        <v>0</v>
      </c>
      <c r="F435" s="6">
        <f t="shared" si="35"/>
        <v>0</v>
      </c>
      <c r="G435" s="6">
        <f>Q3_worksheet!F460</f>
        <v>16</v>
      </c>
      <c r="H435" s="6">
        <f>Q3_worksheet!G460</f>
        <v>103700</v>
      </c>
      <c r="I435" s="6">
        <f t="shared" si="36"/>
        <v>6481.25</v>
      </c>
      <c r="J435" s="6">
        <f t="shared" si="37"/>
        <v>16</v>
      </c>
      <c r="K435" s="6">
        <f t="shared" si="38"/>
        <v>103700</v>
      </c>
      <c r="L435" s="6">
        <f t="shared" si="39"/>
        <v>6481.25</v>
      </c>
    </row>
    <row r="436" spans="1:12" hidden="1" x14ac:dyDescent="0.3">
      <c r="A436" t="str">
        <f>Q3_worksheet!A461</f>
        <v>010</v>
      </c>
      <c r="B436">
        <f>Q3_worksheet!B461</f>
        <v>204</v>
      </c>
      <c r="C436" t="str">
        <f>Q3_worksheet!C461</f>
        <v>Deborah Bennett</v>
      </c>
      <c r="D436" s="6">
        <f>Q3_worksheet!D461</f>
        <v>0</v>
      </c>
      <c r="E436" s="6">
        <f>Q3_worksheet!E461</f>
        <v>0</v>
      </c>
      <c r="F436" s="6">
        <f t="shared" si="35"/>
        <v>0</v>
      </c>
      <c r="G436" s="6">
        <f>Q3_worksheet!F461</f>
        <v>16</v>
      </c>
      <c r="H436" s="6">
        <f>Q3_worksheet!G461</f>
        <v>50368</v>
      </c>
      <c r="I436" s="6">
        <f t="shared" si="36"/>
        <v>3148</v>
      </c>
      <c r="J436" s="6">
        <f t="shared" si="37"/>
        <v>16</v>
      </c>
      <c r="K436" s="6">
        <f t="shared" si="38"/>
        <v>50368</v>
      </c>
      <c r="L436" s="6">
        <f t="shared" si="39"/>
        <v>3148</v>
      </c>
    </row>
    <row r="437" spans="1:12" hidden="1" x14ac:dyDescent="0.3">
      <c r="A437" t="str">
        <f>Q3_worksheet!A462</f>
        <v>010</v>
      </c>
      <c r="B437">
        <f>Q3_worksheet!B462</f>
        <v>210</v>
      </c>
      <c r="C437" t="str">
        <f>Q3_worksheet!C462</f>
        <v>Kenny Robertson</v>
      </c>
      <c r="D437" s="6">
        <f>Q3_worksheet!D462</f>
        <v>0</v>
      </c>
      <c r="E437" s="6">
        <f>Q3_worksheet!E462</f>
        <v>0</v>
      </c>
      <c r="F437" s="6">
        <f t="shared" si="35"/>
        <v>0</v>
      </c>
      <c r="G437" s="6">
        <f>Q3_worksheet!F462</f>
        <v>16</v>
      </c>
      <c r="H437" s="6">
        <f>Q3_worksheet!G462</f>
        <v>38048</v>
      </c>
      <c r="I437" s="6">
        <f t="shared" si="36"/>
        <v>2378</v>
      </c>
      <c r="J437" s="6">
        <f t="shared" si="37"/>
        <v>16</v>
      </c>
      <c r="K437" s="6">
        <f t="shared" si="38"/>
        <v>38048</v>
      </c>
      <c r="L437" s="6">
        <f t="shared" si="39"/>
        <v>2378</v>
      </c>
    </row>
    <row r="438" spans="1:12" hidden="1" x14ac:dyDescent="0.3">
      <c r="A438" t="str">
        <f>Q3_worksheet!A463</f>
        <v>010</v>
      </c>
      <c r="B438">
        <f>Q3_worksheet!B463</f>
        <v>239</v>
      </c>
      <c r="C438" t="str">
        <f>Q3_worksheet!C463</f>
        <v>Clarence Padilla</v>
      </c>
      <c r="D438" s="6">
        <f>Q3_worksheet!D463</f>
        <v>0</v>
      </c>
      <c r="E438" s="6">
        <f>Q3_worksheet!E463</f>
        <v>0</v>
      </c>
      <c r="F438" s="6">
        <f t="shared" si="35"/>
        <v>0</v>
      </c>
      <c r="G438" s="6">
        <f>Q3_worksheet!F463</f>
        <v>16</v>
      </c>
      <c r="H438" s="6">
        <f>Q3_worksheet!G463</f>
        <v>376</v>
      </c>
      <c r="I438" s="6">
        <f t="shared" si="36"/>
        <v>23.5</v>
      </c>
      <c r="J438" s="6">
        <f t="shared" si="37"/>
        <v>16</v>
      </c>
      <c r="K438" s="6">
        <f t="shared" si="38"/>
        <v>376</v>
      </c>
      <c r="L438" s="6">
        <f t="shared" si="39"/>
        <v>23.5</v>
      </c>
    </row>
    <row r="439" spans="1:12" hidden="1" x14ac:dyDescent="0.3">
      <c r="A439" t="str">
        <f>Q3_worksheet!A464</f>
        <v>010</v>
      </c>
      <c r="B439">
        <f>Q3_worksheet!B464</f>
        <v>248</v>
      </c>
      <c r="C439" t="str">
        <f>Q3_worksheet!C464</f>
        <v>Jodi Powers</v>
      </c>
      <c r="D439" s="6">
        <f>Q3_worksheet!D464</f>
        <v>0</v>
      </c>
      <c r="E439" s="6">
        <f>Q3_worksheet!E464</f>
        <v>0</v>
      </c>
      <c r="F439" s="6">
        <f t="shared" si="35"/>
        <v>0</v>
      </c>
      <c r="G439" s="6">
        <f>Q3_worksheet!F464</f>
        <v>16</v>
      </c>
      <c r="H439" s="6">
        <f>Q3_worksheet!G464</f>
        <v>328</v>
      </c>
      <c r="I439" s="6">
        <f t="shared" si="36"/>
        <v>20.5</v>
      </c>
      <c r="J439" s="6">
        <f t="shared" si="37"/>
        <v>16</v>
      </c>
      <c r="K439" s="6">
        <f t="shared" si="38"/>
        <v>328</v>
      </c>
      <c r="L439" s="6">
        <f t="shared" si="39"/>
        <v>20.5</v>
      </c>
    </row>
    <row r="440" spans="1:12" hidden="1" x14ac:dyDescent="0.3">
      <c r="A440" t="str">
        <f>Q3_worksheet!A465</f>
        <v>010</v>
      </c>
      <c r="B440">
        <f>Q3_worksheet!B465</f>
        <v>249</v>
      </c>
      <c r="C440" t="str">
        <f>Q3_worksheet!C465</f>
        <v>Cary Foster</v>
      </c>
      <c r="D440" s="6">
        <f>Q3_worksheet!D465</f>
        <v>0</v>
      </c>
      <c r="E440" s="6">
        <f>Q3_worksheet!E465</f>
        <v>0</v>
      </c>
      <c r="F440" s="6">
        <f t="shared" si="35"/>
        <v>0</v>
      </c>
      <c r="G440" s="6">
        <f>Q3_worksheet!F465</f>
        <v>16</v>
      </c>
      <c r="H440" s="6">
        <f>Q3_worksheet!G465</f>
        <v>65384</v>
      </c>
      <c r="I440" s="6">
        <f t="shared" si="36"/>
        <v>4086.5</v>
      </c>
      <c r="J440" s="6">
        <f t="shared" si="37"/>
        <v>16</v>
      </c>
      <c r="K440" s="6">
        <f t="shared" si="38"/>
        <v>65384</v>
      </c>
      <c r="L440" s="6">
        <f t="shared" si="39"/>
        <v>4086.5</v>
      </c>
    </row>
    <row r="441" spans="1:12" hidden="1" x14ac:dyDescent="0.3">
      <c r="A441" t="str">
        <f>Q3_worksheet!A466</f>
        <v>010</v>
      </c>
      <c r="B441">
        <f>Q3_worksheet!B466</f>
        <v>255</v>
      </c>
      <c r="C441" t="str">
        <f>Q3_worksheet!C466</f>
        <v>Lois Moran</v>
      </c>
      <c r="D441" s="6">
        <f>Q3_worksheet!D466</f>
        <v>0</v>
      </c>
      <c r="E441" s="6">
        <f>Q3_worksheet!E466</f>
        <v>0</v>
      </c>
      <c r="F441" s="6">
        <f t="shared" si="35"/>
        <v>0</v>
      </c>
      <c r="G441" s="6">
        <f>Q3_worksheet!F466</f>
        <v>8</v>
      </c>
      <c r="H441" s="6">
        <f>Q3_worksheet!G466</f>
        <v>144</v>
      </c>
      <c r="I441" s="6">
        <f t="shared" si="36"/>
        <v>18</v>
      </c>
      <c r="J441" s="6">
        <f t="shared" si="37"/>
        <v>8</v>
      </c>
      <c r="K441" s="6">
        <f t="shared" si="38"/>
        <v>144</v>
      </c>
      <c r="L441" s="6">
        <f t="shared" si="39"/>
        <v>18</v>
      </c>
    </row>
    <row r="442" spans="1:12" hidden="1" x14ac:dyDescent="0.3">
      <c r="A442" t="str">
        <f>Q3_worksheet!A467</f>
        <v>010</v>
      </c>
      <c r="B442">
        <f>Q3_worksheet!B467</f>
        <v>259</v>
      </c>
      <c r="C442" t="str">
        <f>Q3_worksheet!C467</f>
        <v>Beulah Gibbs</v>
      </c>
      <c r="D442" s="6">
        <f>Q3_worksheet!D467</f>
        <v>0</v>
      </c>
      <c r="E442" s="6">
        <f>Q3_worksheet!E467</f>
        <v>0</v>
      </c>
      <c r="F442" s="6">
        <f t="shared" si="35"/>
        <v>0</v>
      </c>
      <c r="G442" s="6">
        <f>Q3_worksheet!F467</f>
        <v>16</v>
      </c>
      <c r="H442" s="6">
        <f>Q3_worksheet!G467</f>
        <v>428</v>
      </c>
      <c r="I442" s="6">
        <f t="shared" si="36"/>
        <v>26.75</v>
      </c>
      <c r="J442" s="6">
        <f t="shared" si="37"/>
        <v>16</v>
      </c>
      <c r="K442" s="6">
        <f t="shared" si="38"/>
        <v>428</v>
      </c>
      <c r="L442" s="6">
        <f t="shared" si="39"/>
        <v>26.75</v>
      </c>
    </row>
    <row r="443" spans="1:12" hidden="1" x14ac:dyDescent="0.3">
      <c r="A443" t="str">
        <f>Q3_worksheet!A468</f>
        <v>010</v>
      </c>
      <c r="B443">
        <f>Q3_worksheet!B468</f>
        <v>260</v>
      </c>
      <c r="C443" t="str">
        <f>Q3_worksheet!C468</f>
        <v>Nichole Fox</v>
      </c>
      <c r="D443" s="6">
        <f>Q3_worksheet!D468</f>
        <v>0</v>
      </c>
      <c r="E443" s="6">
        <f>Q3_worksheet!E468</f>
        <v>0</v>
      </c>
      <c r="F443" s="6">
        <f t="shared" si="35"/>
        <v>0</v>
      </c>
      <c r="G443" s="6">
        <f>Q3_worksheet!F468</f>
        <v>16</v>
      </c>
      <c r="H443" s="6">
        <f>Q3_worksheet!G468</f>
        <v>396</v>
      </c>
      <c r="I443" s="6">
        <f t="shared" si="36"/>
        <v>24.75</v>
      </c>
      <c r="J443" s="6">
        <f t="shared" si="37"/>
        <v>16</v>
      </c>
      <c r="K443" s="6">
        <f t="shared" si="38"/>
        <v>396</v>
      </c>
      <c r="L443" s="6">
        <f t="shared" si="39"/>
        <v>24.75</v>
      </c>
    </row>
    <row r="444" spans="1:12" hidden="1" x14ac:dyDescent="0.3">
      <c r="A444" t="str">
        <f>Q3_worksheet!A469</f>
        <v>010</v>
      </c>
      <c r="B444">
        <f>Q3_worksheet!B469</f>
        <v>269</v>
      </c>
      <c r="C444" t="str">
        <f>Q3_worksheet!C469</f>
        <v>Jo Manning</v>
      </c>
      <c r="D444" s="6">
        <f>Q3_worksheet!D469</f>
        <v>0</v>
      </c>
      <c r="E444" s="6">
        <f>Q3_worksheet!E469</f>
        <v>0</v>
      </c>
      <c r="F444" s="6">
        <f t="shared" si="35"/>
        <v>0</v>
      </c>
      <c r="G444" s="6">
        <f>Q3_worksheet!F469</f>
        <v>16</v>
      </c>
      <c r="H444" s="6">
        <f>Q3_worksheet!G469</f>
        <v>472</v>
      </c>
      <c r="I444" s="6">
        <f t="shared" si="36"/>
        <v>29.5</v>
      </c>
      <c r="J444" s="6">
        <f t="shared" si="37"/>
        <v>16</v>
      </c>
      <c r="K444" s="6">
        <f t="shared" si="38"/>
        <v>472</v>
      </c>
      <c r="L444" s="6">
        <f t="shared" si="39"/>
        <v>29.5</v>
      </c>
    </row>
    <row r="445" spans="1:12" hidden="1" x14ac:dyDescent="0.3">
      <c r="A445" t="str">
        <f>Q3_worksheet!A470</f>
        <v>010</v>
      </c>
      <c r="B445">
        <f>Q3_worksheet!B470</f>
        <v>274</v>
      </c>
      <c r="C445" t="str">
        <f>Q3_worksheet!C470</f>
        <v>Angel Watts</v>
      </c>
      <c r="D445" s="6">
        <f>Q3_worksheet!D470</f>
        <v>0</v>
      </c>
      <c r="E445" s="6">
        <f>Q3_worksheet!E470</f>
        <v>0</v>
      </c>
      <c r="F445" s="6">
        <f t="shared" si="35"/>
        <v>0</v>
      </c>
      <c r="G445" s="6">
        <f>Q3_worksheet!F470</f>
        <v>8</v>
      </c>
      <c r="H445" s="6">
        <f>Q3_worksheet!G470</f>
        <v>208</v>
      </c>
      <c r="I445" s="6">
        <f t="shared" si="36"/>
        <v>26</v>
      </c>
      <c r="J445" s="6">
        <f t="shared" si="37"/>
        <v>8</v>
      </c>
      <c r="K445" s="6">
        <f t="shared" si="38"/>
        <v>208</v>
      </c>
      <c r="L445" s="6">
        <f t="shared" si="39"/>
        <v>26</v>
      </c>
    </row>
    <row r="446" spans="1:12" hidden="1" x14ac:dyDescent="0.3">
      <c r="A446" t="str">
        <f>Q3_worksheet!A471</f>
        <v>010</v>
      </c>
      <c r="B446">
        <f>Q3_worksheet!B471</f>
        <v>276</v>
      </c>
      <c r="C446" t="str">
        <f>Q3_worksheet!C471</f>
        <v>Morris Glover</v>
      </c>
      <c r="D446" s="6">
        <f>Q3_worksheet!D471</f>
        <v>0</v>
      </c>
      <c r="E446" s="6">
        <f>Q3_worksheet!E471</f>
        <v>0</v>
      </c>
      <c r="F446" s="6">
        <f t="shared" si="35"/>
        <v>0</v>
      </c>
      <c r="G446" s="6">
        <f>Q3_worksheet!F471</f>
        <v>16</v>
      </c>
      <c r="H446" s="6">
        <f>Q3_worksheet!G471</f>
        <v>380</v>
      </c>
      <c r="I446" s="6">
        <f t="shared" si="36"/>
        <v>23.75</v>
      </c>
      <c r="J446" s="6">
        <f t="shared" si="37"/>
        <v>16</v>
      </c>
      <c r="K446" s="6">
        <f t="shared" si="38"/>
        <v>380</v>
      </c>
      <c r="L446" s="6">
        <f t="shared" si="39"/>
        <v>23.75</v>
      </c>
    </row>
    <row r="447" spans="1:12" hidden="1" x14ac:dyDescent="0.3">
      <c r="A447" t="str">
        <f>Q3_worksheet!A472</f>
        <v>010</v>
      </c>
      <c r="B447">
        <f>Q3_worksheet!B472</f>
        <v>281</v>
      </c>
      <c r="C447" t="str">
        <f>Q3_worksheet!C472</f>
        <v>Marcia Neal</v>
      </c>
      <c r="D447" s="6">
        <f>Q3_worksheet!D472</f>
        <v>0</v>
      </c>
      <c r="E447" s="6">
        <f>Q3_worksheet!E472</f>
        <v>0</v>
      </c>
      <c r="F447" s="6">
        <f t="shared" si="35"/>
        <v>0</v>
      </c>
      <c r="G447" s="6">
        <f>Q3_worksheet!F472</f>
        <v>16</v>
      </c>
      <c r="H447" s="6">
        <f>Q3_worksheet!G472</f>
        <v>416</v>
      </c>
      <c r="I447" s="6">
        <f t="shared" si="36"/>
        <v>26</v>
      </c>
      <c r="J447" s="6">
        <f t="shared" si="37"/>
        <v>16</v>
      </c>
      <c r="K447" s="6">
        <f t="shared" si="38"/>
        <v>416</v>
      </c>
      <c r="L447" s="6">
        <f t="shared" si="39"/>
        <v>26</v>
      </c>
    </row>
    <row r="448" spans="1:12" hidden="1" x14ac:dyDescent="0.3">
      <c r="A448" t="str">
        <f>Q3_worksheet!A473</f>
        <v>010</v>
      </c>
      <c r="B448">
        <f>Q3_worksheet!B473</f>
        <v>287</v>
      </c>
      <c r="C448" t="str">
        <f>Q3_worksheet!C473</f>
        <v>Levi Christensen</v>
      </c>
      <c r="D448" s="6">
        <f>Q3_worksheet!D473</f>
        <v>0</v>
      </c>
      <c r="E448" s="6">
        <f>Q3_worksheet!E473</f>
        <v>0</v>
      </c>
      <c r="F448" s="6">
        <f t="shared" si="35"/>
        <v>0</v>
      </c>
      <c r="G448" s="6">
        <f>Q3_worksheet!F473</f>
        <v>16</v>
      </c>
      <c r="H448" s="6">
        <f>Q3_worksheet!G473</f>
        <v>228</v>
      </c>
      <c r="I448" s="6">
        <f t="shared" si="36"/>
        <v>14.25</v>
      </c>
      <c r="J448" s="6">
        <f t="shared" si="37"/>
        <v>16</v>
      </c>
      <c r="K448" s="6">
        <f t="shared" si="38"/>
        <v>228</v>
      </c>
      <c r="L448" s="6">
        <f t="shared" si="39"/>
        <v>14.25</v>
      </c>
    </row>
    <row r="449" spans="1:12" hidden="1" x14ac:dyDescent="0.3">
      <c r="A449" t="str">
        <f>Q3_worksheet!A474</f>
        <v>010</v>
      </c>
      <c r="B449">
        <f>Q3_worksheet!B474</f>
        <v>291</v>
      </c>
      <c r="C449" t="str">
        <f>Q3_worksheet!C474</f>
        <v>Carlton Mcdonald</v>
      </c>
      <c r="D449" s="6">
        <f>Q3_worksheet!D474</f>
        <v>0</v>
      </c>
      <c r="E449" s="6">
        <f>Q3_worksheet!E474</f>
        <v>0</v>
      </c>
      <c r="F449" s="6">
        <f t="shared" si="35"/>
        <v>0</v>
      </c>
      <c r="G449" s="6">
        <f>Q3_worksheet!F474</f>
        <v>0</v>
      </c>
      <c r="H449" s="6">
        <f>Q3_worksheet!G474</f>
        <v>0</v>
      </c>
      <c r="I449" s="6">
        <f t="shared" si="36"/>
        <v>0</v>
      </c>
      <c r="J449" s="6">
        <f t="shared" si="37"/>
        <v>0</v>
      </c>
      <c r="K449" s="6">
        <f t="shared" si="38"/>
        <v>0</v>
      </c>
      <c r="L449" s="6">
        <f t="shared" si="39"/>
        <v>0</v>
      </c>
    </row>
    <row r="450" spans="1:12" hidden="1" x14ac:dyDescent="0.3">
      <c r="A450" t="str">
        <f>Q3_worksheet!A475</f>
        <v>010</v>
      </c>
      <c r="B450">
        <f>Q3_worksheet!B475</f>
        <v>302</v>
      </c>
      <c r="C450" t="str">
        <f>Q3_worksheet!C475</f>
        <v>Leslie Dean</v>
      </c>
      <c r="D450" s="6">
        <f>Q3_worksheet!D475</f>
        <v>0</v>
      </c>
      <c r="E450" s="6">
        <f>Q3_worksheet!E475</f>
        <v>0</v>
      </c>
      <c r="F450" s="6">
        <f t="shared" si="35"/>
        <v>0</v>
      </c>
      <c r="G450" s="6">
        <f>Q3_worksheet!F475</f>
        <v>0</v>
      </c>
      <c r="H450" s="6">
        <f>Q3_worksheet!G475</f>
        <v>0</v>
      </c>
      <c r="I450" s="6">
        <f t="shared" si="36"/>
        <v>0</v>
      </c>
      <c r="J450" s="6">
        <f t="shared" si="37"/>
        <v>0</v>
      </c>
      <c r="K450" s="6">
        <f t="shared" si="38"/>
        <v>0</v>
      </c>
      <c r="L450" s="6">
        <f t="shared" si="39"/>
        <v>0</v>
      </c>
    </row>
    <row r="451" spans="1:12" hidden="1" x14ac:dyDescent="0.3">
      <c r="A451" t="str">
        <f>Q3_worksheet!A476</f>
        <v>010</v>
      </c>
      <c r="B451">
        <f>Q3_worksheet!B476</f>
        <v>304</v>
      </c>
      <c r="C451" t="str">
        <f>Q3_worksheet!C476</f>
        <v>Allen Price</v>
      </c>
      <c r="D451" s="6">
        <f>Q3_worksheet!D476</f>
        <v>0</v>
      </c>
      <c r="E451" s="6">
        <f>Q3_worksheet!E476</f>
        <v>0</v>
      </c>
      <c r="F451" s="6">
        <f t="shared" ref="F451:F514" si="40">IFERROR(E451/D451,0)</f>
        <v>0</v>
      </c>
      <c r="G451" s="6">
        <f>Q3_worksheet!F476</f>
        <v>16</v>
      </c>
      <c r="H451" s="6">
        <f>Q3_worksheet!G476</f>
        <v>368</v>
      </c>
      <c r="I451" s="6">
        <f t="shared" ref="I451:I514" si="41">IFERROR(H451/G451,0)</f>
        <v>23</v>
      </c>
      <c r="J451" s="6">
        <f t="shared" ref="J451:J514" si="42">G451-D451</f>
        <v>16</v>
      </c>
      <c r="K451" s="6">
        <f t="shared" ref="K451:K514" si="43">H451-E451</f>
        <v>368</v>
      </c>
      <c r="L451" s="6">
        <f t="shared" ref="L451:L514" si="44">I451-F451</f>
        <v>23</v>
      </c>
    </row>
    <row r="452" spans="1:12" hidden="1" x14ac:dyDescent="0.3">
      <c r="A452" t="str">
        <f>Q3_worksheet!A477</f>
        <v>010</v>
      </c>
      <c r="B452">
        <f>Q3_worksheet!B477</f>
        <v>314</v>
      </c>
      <c r="C452" t="str">
        <f>Q3_worksheet!C477</f>
        <v>Marianne Baldwin</v>
      </c>
      <c r="D452" s="6">
        <f>Q3_worksheet!D477</f>
        <v>0</v>
      </c>
      <c r="E452" s="6">
        <f>Q3_worksheet!E477</f>
        <v>0</v>
      </c>
      <c r="F452" s="6">
        <f t="shared" si="40"/>
        <v>0</v>
      </c>
      <c r="G452" s="6">
        <f>Q3_worksheet!F477</f>
        <v>16</v>
      </c>
      <c r="H452" s="6">
        <f>Q3_worksheet!G477</f>
        <v>348</v>
      </c>
      <c r="I452" s="6">
        <f t="shared" si="41"/>
        <v>21.75</v>
      </c>
      <c r="J452" s="6">
        <f t="shared" si="42"/>
        <v>16</v>
      </c>
      <c r="K452" s="6">
        <f t="shared" si="43"/>
        <v>348</v>
      </c>
      <c r="L452" s="6">
        <f t="shared" si="44"/>
        <v>21.75</v>
      </c>
    </row>
    <row r="453" spans="1:12" hidden="1" x14ac:dyDescent="0.3">
      <c r="A453" t="str">
        <f>Q3_worksheet!A478</f>
        <v>010</v>
      </c>
      <c r="B453">
        <f>Q3_worksheet!B478</f>
        <v>316</v>
      </c>
      <c r="C453" t="str">
        <f>Q3_worksheet!C478</f>
        <v>Marguerite Thornton</v>
      </c>
      <c r="D453" s="6">
        <f>Q3_worksheet!D478</f>
        <v>0</v>
      </c>
      <c r="E453" s="6">
        <f>Q3_worksheet!E478</f>
        <v>0</v>
      </c>
      <c r="F453" s="6">
        <f t="shared" si="40"/>
        <v>0</v>
      </c>
      <c r="G453" s="6">
        <f>Q3_worksheet!F478</f>
        <v>0</v>
      </c>
      <c r="H453" s="6">
        <f>Q3_worksheet!G478</f>
        <v>0</v>
      </c>
      <c r="I453" s="6">
        <f t="shared" si="41"/>
        <v>0</v>
      </c>
      <c r="J453" s="6">
        <f t="shared" si="42"/>
        <v>0</v>
      </c>
      <c r="K453" s="6">
        <f t="shared" si="43"/>
        <v>0</v>
      </c>
      <c r="L453" s="6">
        <f t="shared" si="44"/>
        <v>0</v>
      </c>
    </row>
    <row r="454" spans="1:12" hidden="1" x14ac:dyDescent="0.3">
      <c r="A454" t="str">
        <f>Q3_worksheet!A479</f>
        <v>010</v>
      </c>
      <c r="B454">
        <f>Q3_worksheet!B479</f>
        <v>320</v>
      </c>
      <c r="C454" t="str">
        <f>Q3_worksheet!C479</f>
        <v>Terry Moreno</v>
      </c>
      <c r="D454" s="6">
        <f>Q3_worksheet!D479</f>
        <v>0</v>
      </c>
      <c r="E454" s="6">
        <f>Q3_worksheet!E479</f>
        <v>0</v>
      </c>
      <c r="F454" s="6">
        <f t="shared" si="40"/>
        <v>0</v>
      </c>
      <c r="G454" s="6">
        <f>Q3_worksheet!F479</f>
        <v>8</v>
      </c>
      <c r="H454" s="6">
        <f>Q3_worksheet!G479</f>
        <v>3077</v>
      </c>
      <c r="I454" s="6">
        <f t="shared" si="41"/>
        <v>384.625</v>
      </c>
      <c r="J454" s="6">
        <f t="shared" si="42"/>
        <v>8</v>
      </c>
      <c r="K454" s="6">
        <f t="shared" si="43"/>
        <v>3077</v>
      </c>
      <c r="L454" s="6">
        <f t="shared" si="44"/>
        <v>384.625</v>
      </c>
    </row>
    <row r="455" spans="1:12" hidden="1" x14ac:dyDescent="0.3">
      <c r="A455" t="str">
        <f>Q3_worksheet!A480</f>
        <v>010</v>
      </c>
      <c r="B455">
        <f>Q3_worksheet!B480</f>
        <v>336</v>
      </c>
      <c r="C455" t="str">
        <f>Q3_worksheet!C480</f>
        <v>Shirley Parker</v>
      </c>
      <c r="D455" s="6">
        <f>Q3_worksheet!D480</f>
        <v>0</v>
      </c>
      <c r="E455" s="6">
        <f>Q3_worksheet!E480</f>
        <v>0</v>
      </c>
      <c r="F455" s="6">
        <f t="shared" si="40"/>
        <v>0</v>
      </c>
      <c r="G455" s="6">
        <f>Q3_worksheet!F480</f>
        <v>8</v>
      </c>
      <c r="H455" s="6">
        <f>Q3_worksheet!G480</f>
        <v>196</v>
      </c>
      <c r="I455" s="6">
        <f t="shared" si="41"/>
        <v>24.5</v>
      </c>
      <c r="J455" s="6">
        <f t="shared" si="42"/>
        <v>8</v>
      </c>
      <c r="K455" s="6">
        <f t="shared" si="43"/>
        <v>196</v>
      </c>
      <c r="L455" s="6">
        <f t="shared" si="44"/>
        <v>24.5</v>
      </c>
    </row>
    <row r="456" spans="1:12" hidden="1" x14ac:dyDescent="0.3">
      <c r="A456" t="str">
        <f>Q3_worksheet!A481</f>
        <v>010</v>
      </c>
      <c r="B456">
        <f>Q3_worksheet!B481</f>
        <v>343</v>
      </c>
      <c r="C456" t="str">
        <f>Q3_worksheet!C481</f>
        <v>Tommy Graves</v>
      </c>
      <c r="D456" s="6">
        <f>Q3_worksheet!D481</f>
        <v>0</v>
      </c>
      <c r="E456" s="6">
        <f>Q3_worksheet!E481</f>
        <v>0</v>
      </c>
      <c r="F456" s="6">
        <f t="shared" si="40"/>
        <v>0</v>
      </c>
      <c r="G456" s="6">
        <f>Q3_worksheet!F481</f>
        <v>24</v>
      </c>
      <c r="H456" s="6">
        <f>Q3_worksheet!G481</f>
        <v>384</v>
      </c>
      <c r="I456" s="6">
        <f t="shared" si="41"/>
        <v>16</v>
      </c>
      <c r="J456" s="6">
        <f t="shared" si="42"/>
        <v>24</v>
      </c>
      <c r="K456" s="6">
        <f t="shared" si="43"/>
        <v>384</v>
      </c>
      <c r="L456" s="6">
        <f t="shared" si="44"/>
        <v>16</v>
      </c>
    </row>
    <row r="457" spans="1:12" hidden="1" x14ac:dyDescent="0.3">
      <c r="A457" t="str">
        <f>Q3_worksheet!A482</f>
        <v>010</v>
      </c>
      <c r="B457">
        <f>Q3_worksheet!B482</f>
        <v>345</v>
      </c>
      <c r="C457" t="str">
        <f>Q3_worksheet!C482</f>
        <v>Sidney Hansen</v>
      </c>
      <c r="D457" s="6">
        <f>Q3_worksheet!D482</f>
        <v>0</v>
      </c>
      <c r="E457" s="6">
        <f>Q3_worksheet!E482</f>
        <v>0</v>
      </c>
      <c r="F457" s="6">
        <f t="shared" si="40"/>
        <v>0</v>
      </c>
      <c r="G457" s="6">
        <f>Q3_worksheet!F482</f>
        <v>16</v>
      </c>
      <c r="H457" s="6">
        <f>Q3_worksheet!G482</f>
        <v>368</v>
      </c>
      <c r="I457" s="6">
        <f t="shared" si="41"/>
        <v>23</v>
      </c>
      <c r="J457" s="6">
        <f t="shared" si="42"/>
        <v>16</v>
      </c>
      <c r="K457" s="6">
        <f t="shared" si="43"/>
        <v>368</v>
      </c>
      <c r="L457" s="6">
        <f t="shared" si="44"/>
        <v>23</v>
      </c>
    </row>
    <row r="458" spans="1:12" hidden="1" x14ac:dyDescent="0.3">
      <c r="A458" t="str">
        <f>Q3_worksheet!A483</f>
        <v>010</v>
      </c>
      <c r="B458">
        <f>Q3_worksheet!B483</f>
        <v>352</v>
      </c>
      <c r="C458" t="str">
        <f>Q3_worksheet!C483</f>
        <v>Myra Vega</v>
      </c>
      <c r="D458" s="6">
        <f>Q3_worksheet!D483</f>
        <v>0</v>
      </c>
      <c r="E458" s="6">
        <f>Q3_worksheet!E483</f>
        <v>0</v>
      </c>
      <c r="F458" s="6">
        <f t="shared" si="40"/>
        <v>0</v>
      </c>
      <c r="G458" s="6">
        <f>Q3_worksheet!F483</f>
        <v>16</v>
      </c>
      <c r="H458" s="6">
        <f>Q3_worksheet!G483</f>
        <v>304</v>
      </c>
      <c r="I458" s="6">
        <f t="shared" si="41"/>
        <v>19</v>
      </c>
      <c r="J458" s="6">
        <f t="shared" si="42"/>
        <v>16</v>
      </c>
      <c r="K458" s="6">
        <f t="shared" si="43"/>
        <v>304</v>
      </c>
      <c r="L458" s="6">
        <f t="shared" si="44"/>
        <v>19</v>
      </c>
    </row>
    <row r="459" spans="1:12" hidden="1" x14ac:dyDescent="0.3">
      <c r="A459" t="str">
        <f>Q3_worksheet!A484</f>
        <v>010</v>
      </c>
      <c r="B459">
        <f>Q3_worksheet!B484</f>
        <v>357</v>
      </c>
      <c r="C459" t="str">
        <f>Q3_worksheet!C484</f>
        <v>Jesus Peterson</v>
      </c>
      <c r="D459" s="6">
        <f>Q3_worksheet!D484</f>
        <v>0</v>
      </c>
      <c r="E459" s="6">
        <f>Q3_worksheet!E484</f>
        <v>0</v>
      </c>
      <c r="F459" s="6">
        <f t="shared" si="40"/>
        <v>0</v>
      </c>
      <c r="G459" s="6">
        <f>Q3_worksheet!F484</f>
        <v>16</v>
      </c>
      <c r="H459" s="6">
        <f>Q3_worksheet!G484</f>
        <v>400</v>
      </c>
      <c r="I459" s="6">
        <f t="shared" si="41"/>
        <v>25</v>
      </c>
      <c r="J459" s="6">
        <f t="shared" si="42"/>
        <v>16</v>
      </c>
      <c r="K459" s="6">
        <f t="shared" si="43"/>
        <v>400</v>
      </c>
      <c r="L459" s="6">
        <f t="shared" si="44"/>
        <v>25</v>
      </c>
    </row>
    <row r="460" spans="1:12" hidden="1" x14ac:dyDescent="0.3">
      <c r="A460" t="str">
        <f>Q3_worksheet!A485</f>
        <v>010</v>
      </c>
      <c r="B460">
        <f>Q3_worksheet!B485</f>
        <v>357</v>
      </c>
      <c r="C460" t="str">
        <f>Q3_worksheet!C485</f>
        <v>Stanley Peterson</v>
      </c>
      <c r="D460" s="6">
        <f>Q3_worksheet!D485</f>
        <v>0</v>
      </c>
      <c r="E460" s="6">
        <f>Q3_worksheet!E485</f>
        <v>0</v>
      </c>
      <c r="F460" s="6">
        <f t="shared" si="40"/>
        <v>0</v>
      </c>
      <c r="G460" s="6">
        <f>Q3_worksheet!F485</f>
        <v>0</v>
      </c>
      <c r="H460" s="6">
        <f>Q3_worksheet!G485</f>
        <v>0</v>
      </c>
      <c r="I460" s="6">
        <f t="shared" si="41"/>
        <v>0</v>
      </c>
      <c r="J460" s="6">
        <f t="shared" si="42"/>
        <v>0</v>
      </c>
      <c r="K460" s="6">
        <f t="shared" si="43"/>
        <v>0</v>
      </c>
      <c r="L460" s="6">
        <f t="shared" si="44"/>
        <v>0</v>
      </c>
    </row>
    <row r="461" spans="1:12" hidden="1" x14ac:dyDescent="0.3">
      <c r="A461" t="str">
        <f>Q3_worksheet!A486</f>
        <v>010</v>
      </c>
      <c r="B461">
        <f>Q3_worksheet!B486</f>
        <v>358</v>
      </c>
      <c r="C461" t="str">
        <f>Q3_worksheet!C486</f>
        <v>Marc Wallace</v>
      </c>
      <c r="D461" s="6">
        <f>Q3_worksheet!D486</f>
        <v>0</v>
      </c>
      <c r="E461" s="6">
        <f>Q3_worksheet!E486</f>
        <v>0</v>
      </c>
      <c r="F461" s="6">
        <f t="shared" si="40"/>
        <v>0</v>
      </c>
      <c r="G461" s="6">
        <f>Q3_worksheet!F486</f>
        <v>16</v>
      </c>
      <c r="H461" s="6">
        <f>Q3_worksheet!G486</f>
        <v>260</v>
      </c>
      <c r="I461" s="6">
        <f t="shared" si="41"/>
        <v>16.25</v>
      </c>
      <c r="J461" s="6">
        <f t="shared" si="42"/>
        <v>16</v>
      </c>
      <c r="K461" s="6">
        <f t="shared" si="43"/>
        <v>260</v>
      </c>
      <c r="L461" s="6">
        <f t="shared" si="44"/>
        <v>16.25</v>
      </c>
    </row>
    <row r="462" spans="1:12" hidden="1" x14ac:dyDescent="0.3">
      <c r="A462" t="str">
        <f>Q3_worksheet!A487</f>
        <v>010</v>
      </c>
      <c r="B462">
        <f>Q3_worksheet!B487</f>
        <v>367</v>
      </c>
      <c r="C462" t="str">
        <f>Q3_worksheet!C487</f>
        <v>Samuel Harper</v>
      </c>
      <c r="D462" s="6">
        <f>Q3_worksheet!D487</f>
        <v>0</v>
      </c>
      <c r="E462" s="6">
        <f>Q3_worksheet!E487</f>
        <v>0</v>
      </c>
      <c r="F462" s="6">
        <f t="shared" si="40"/>
        <v>0</v>
      </c>
      <c r="G462" s="6">
        <f>Q3_worksheet!F487</f>
        <v>0</v>
      </c>
      <c r="H462" s="6">
        <f>Q3_worksheet!G487</f>
        <v>0</v>
      </c>
      <c r="I462" s="6">
        <f t="shared" si="41"/>
        <v>0</v>
      </c>
      <c r="J462" s="6">
        <f t="shared" si="42"/>
        <v>0</v>
      </c>
      <c r="K462" s="6">
        <f t="shared" si="43"/>
        <v>0</v>
      </c>
      <c r="L462" s="6">
        <f t="shared" si="44"/>
        <v>0</v>
      </c>
    </row>
    <row r="463" spans="1:12" hidden="1" x14ac:dyDescent="0.3">
      <c r="A463" t="str">
        <f>Q3_worksheet!A488</f>
        <v>010</v>
      </c>
      <c r="B463">
        <f>Q3_worksheet!B488</f>
        <v>368</v>
      </c>
      <c r="C463" t="str">
        <f>Q3_worksheet!C488</f>
        <v>Cesar Greene</v>
      </c>
      <c r="D463" s="6">
        <f>Q3_worksheet!D488</f>
        <v>0</v>
      </c>
      <c r="E463" s="6">
        <f>Q3_worksheet!E488</f>
        <v>0</v>
      </c>
      <c r="F463" s="6">
        <f t="shared" si="40"/>
        <v>0</v>
      </c>
      <c r="G463" s="6">
        <f>Q3_worksheet!F488</f>
        <v>16</v>
      </c>
      <c r="H463" s="6">
        <f>Q3_worksheet!G488</f>
        <v>392</v>
      </c>
      <c r="I463" s="6">
        <f t="shared" si="41"/>
        <v>24.5</v>
      </c>
      <c r="J463" s="6">
        <f t="shared" si="42"/>
        <v>16</v>
      </c>
      <c r="K463" s="6">
        <f t="shared" si="43"/>
        <v>392</v>
      </c>
      <c r="L463" s="6">
        <f t="shared" si="44"/>
        <v>24.5</v>
      </c>
    </row>
    <row r="464" spans="1:12" hidden="1" x14ac:dyDescent="0.3">
      <c r="A464" t="str">
        <f>Q3_worksheet!A489</f>
        <v>010</v>
      </c>
      <c r="B464">
        <f>Q3_worksheet!B489</f>
        <v>369</v>
      </c>
      <c r="C464" t="str">
        <f>Q3_worksheet!C489</f>
        <v>Clark Morgan</v>
      </c>
      <c r="D464" s="6">
        <f>Q3_worksheet!D489</f>
        <v>0</v>
      </c>
      <c r="E464" s="6">
        <f>Q3_worksheet!E489</f>
        <v>0</v>
      </c>
      <c r="F464" s="6">
        <f t="shared" si="40"/>
        <v>0</v>
      </c>
      <c r="G464" s="6">
        <f>Q3_worksheet!F489</f>
        <v>0</v>
      </c>
      <c r="H464" s="6">
        <f>Q3_worksheet!G489</f>
        <v>0</v>
      </c>
      <c r="I464" s="6">
        <f t="shared" si="41"/>
        <v>0</v>
      </c>
      <c r="J464" s="6">
        <f t="shared" si="42"/>
        <v>0</v>
      </c>
      <c r="K464" s="6">
        <f t="shared" si="43"/>
        <v>0</v>
      </c>
      <c r="L464" s="6">
        <f t="shared" si="44"/>
        <v>0</v>
      </c>
    </row>
    <row r="465" spans="1:12" hidden="1" x14ac:dyDescent="0.3">
      <c r="A465" t="str">
        <f>Q3_worksheet!A490</f>
        <v>010</v>
      </c>
      <c r="B465">
        <f>Q3_worksheet!B490</f>
        <v>374</v>
      </c>
      <c r="C465" t="str">
        <f>Q3_worksheet!C490</f>
        <v>Melvin Strickland</v>
      </c>
      <c r="D465" s="6">
        <f>Q3_worksheet!D490</f>
        <v>0</v>
      </c>
      <c r="E465" s="6">
        <f>Q3_worksheet!E490</f>
        <v>0</v>
      </c>
      <c r="F465" s="6">
        <f t="shared" si="40"/>
        <v>0</v>
      </c>
      <c r="G465" s="6">
        <f>Q3_worksheet!F490</f>
        <v>16</v>
      </c>
      <c r="H465" s="6">
        <f>Q3_worksheet!G490</f>
        <v>336</v>
      </c>
      <c r="I465" s="6">
        <f t="shared" si="41"/>
        <v>21</v>
      </c>
      <c r="J465" s="6">
        <f t="shared" si="42"/>
        <v>16</v>
      </c>
      <c r="K465" s="6">
        <f t="shared" si="43"/>
        <v>336</v>
      </c>
      <c r="L465" s="6">
        <f t="shared" si="44"/>
        <v>21</v>
      </c>
    </row>
    <row r="466" spans="1:12" hidden="1" x14ac:dyDescent="0.3">
      <c r="A466" t="str">
        <f>Q3_worksheet!A491</f>
        <v>010</v>
      </c>
      <c r="B466">
        <f>Q3_worksheet!B491</f>
        <v>375</v>
      </c>
      <c r="C466" t="str">
        <f>Q3_worksheet!C491</f>
        <v>Fannie Parks</v>
      </c>
      <c r="D466" s="6">
        <f>Q3_worksheet!D491</f>
        <v>0</v>
      </c>
      <c r="E466" s="6">
        <f>Q3_worksheet!E491</f>
        <v>0</v>
      </c>
      <c r="F466" s="6">
        <f t="shared" si="40"/>
        <v>0</v>
      </c>
      <c r="G466" s="6">
        <f>Q3_worksheet!F491</f>
        <v>16</v>
      </c>
      <c r="H466" s="6">
        <f>Q3_worksheet!G491</f>
        <v>368</v>
      </c>
      <c r="I466" s="6">
        <f t="shared" si="41"/>
        <v>23</v>
      </c>
      <c r="J466" s="6">
        <f t="shared" si="42"/>
        <v>16</v>
      </c>
      <c r="K466" s="6">
        <f t="shared" si="43"/>
        <v>368</v>
      </c>
      <c r="L466" s="6">
        <f t="shared" si="44"/>
        <v>23</v>
      </c>
    </row>
    <row r="467" spans="1:12" hidden="1" x14ac:dyDescent="0.3">
      <c r="A467" t="str">
        <f>Q3_worksheet!A492</f>
        <v>010</v>
      </c>
      <c r="B467">
        <f>Q3_worksheet!B492</f>
        <v>376</v>
      </c>
      <c r="C467" t="str">
        <f>Q3_worksheet!C492</f>
        <v>Katie Hodges</v>
      </c>
      <c r="D467" s="6">
        <f>Q3_worksheet!D492</f>
        <v>0</v>
      </c>
      <c r="E467" s="6">
        <f>Q3_worksheet!E492</f>
        <v>0</v>
      </c>
      <c r="F467" s="6">
        <f t="shared" si="40"/>
        <v>0</v>
      </c>
      <c r="G467" s="6">
        <f>Q3_worksheet!F492</f>
        <v>16</v>
      </c>
      <c r="H467" s="6">
        <f>Q3_worksheet!G492</f>
        <v>2992</v>
      </c>
      <c r="I467" s="6">
        <f t="shared" si="41"/>
        <v>187</v>
      </c>
      <c r="J467" s="6">
        <f t="shared" si="42"/>
        <v>16</v>
      </c>
      <c r="K467" s="6">
        <f t="shared" si="43"/>
        <v>2992</v>
      </c>
      <c r="L467" s="6">
        <f t="shared" si="44"/>
        <v>187</v>
      </c>
    </row>
    <row r="468" spans="1:12" hidden="1" x14ac:dyDescent="0.3">
      <c r="A468" t="str">
        <f>Q3_worksheet!A493</f>
        <v>010</v>
      </c>
      <c r="B468">
        <f>Q3_worksheet!B493</f>
        <v>380</v>
      </c>
      <c r="C468" t="str">
        <f>Q3_worksheet!C493</f>
        <v>Preston Robinson</v>
      </c>
      <c r="D468" s="6">
        <f>Q3_worksheet!D493</f>
        <v>0</v>
      </c>
      <c r="E468" s="6">
        <f>Q3_worksheet!E493</f>
        <v>0</v>
      </c>
      <c r="F468" s="6">
        <f t="shared" si="40"/>
        <v>0</v>
      </c>
      <c r="G468" s="6">
        <f>Q3_worksheet!F493</f>
        <v>16</v>
      </c>
      <c r="H468" s="6">
        <f>Q3_worksheet!G493</f>
        <v>336</v>
      </c>
      <c r="I468" s="6">
        <f t="shared" si="41"/>
        <v>21</v>
      </c>
      <c r="J468" s="6">
        <f t="shared" si="42"/>
        <v>16</v>
      </c>
      <c r="K468" s="6">
        <f t="shared" si="43"/>
        <v>336</v>
      </c>
      <c r="L468" s="6">
        <f t="shared" si="44"/>
        <v>21</v>
      </c>
    </row>
    <row r="469" spans="1:12" hidden="1" x14ac:dyDescent="0.3">
      <c r="A469" t="str">
        <f>Q3_worksheet!A494</f>
        <v>010</v>
      </c>
      <c r="B469">
        <f>Q3_worksheet!B494</f>
        <v>381</v>
      </c>
      <c r="C469" t="str">
        <f>Q3_worksheet!C494</f>
        <v>Frankie Mcdaniel</v>
      </c>
      <c r="D469" s="6">
        <f>Q3_worksheet!D494</f>
        <v>0</v>
      </c>
      <c r="E469" s="6">
        <f>Q3_worksheet!E494</f>
        <v>0</v>
      </c>
      <c r="F469" s="6">
        <f t="shared" si="40"/>
        <v>0</v>
      </c>
      <c r="G469" s="6">
        <f>Q3_worksheet!F494</f>
        <v>16</v>
      </c>
      <c r="H469" s="6">
        <f>Q3_worksheet!G494</f>
        <v>34616</v>
      </c>
      <c r="I469" s="6">
        <f t="shared" si="41"/>
        <v>2163.5</v>
      </c>
      <c r="J469" s="6">
        <f t="shared" si="42"/>
        <v>16</v>
      </c>
      <c r="K469" s="6">
        <f t="shared" si="43"/>
        <v>34616</v>
      </c>
      <c r="L469" s="6">
        <f t="shared" si="44"/>
        <v>2163.5</v>
      </c>
    </row>
    <row r="470" spans="1:12" hidden="1" x14ac:dyDescent="0.3">
      <c r="A470" t="str">
        <f>Q3_worksheet!A495</f>
        <v>010</v>
      </c>
      <c r="B470">
        <f>Q3_worksheet!B495</f>
        <v>385</v>
      </c>
      <c r="C470" t="str">
        <f>Q3_worksheet!C495</f>
        <v>Lillian Jefferson</v>
      </c>
      <c r="D470" s="6">
        <f>Q3_worksheet!D495</f>
        <v>0</v>
      </c>
      <c r="E470" s="6">
        <f>Q3_worksheet!E495</f>
        <v>0</v>
      </c>
      <c r="F470" s="6">
        <f t="shared" si="40"/>
        <v>0</v>
      </c>
      <c r="G470" s="6">
        <f>Q3_worksheet!F495</f>
        <v>0</v>
      </c>
      <c r="H470" s="6">
        <f>Q3_worksheet!G495</f>
        <v>0</v>
      </c>
      <c r="I470" s="6">
        <f t="shared" si="41"/>
        <v>0</v>
      </c>
      <c r="J470" s="6">
        <f t="shared" si="42"/>
        <v>0</v>
      </c>
      <c r="K470" s="6">
        <f t="shared" si="43"/>
        <v>0</v>
      </c>
      <c r="L470" s="6">
        <f t="shared" si="44"/>
        <v>0</v>
      </c>
    </row>
    <row r="471" spans="1:12" hidden="1" x14ac:dyDescent="0.3">
      <c r="A471" t="str">
        <f>Q3_worksheet!A496</f>
        <v>010</v>
      </c>
      <c r="B471">
        <f>Q3_worksheet!B496</f>
        <v>390</v>
      </c>
      <c r="C471" t="str">
        <f>Q3_worksheet!C496</f>
        <v>Brendan Curry</v>
      </c>
      <c r="D471" s="6">
        <f>Q3_worksheet!D496</f>
        <v>0</v>
      </c>
      <c r="E471" s="6">
        <f>Q3_worksheet!E496</f>
        <v>0</v>
      </c>
      <c r="F471" s="6">
        <f t="shared" si="40"/>
        <v>0</v>
      </c>
      <c r="G471" s="6">
        <f>Q3_worksheet!F496</f>
        <v>0</v>
      </c>
      <c r="H471" s="6">
        <f>Q3_worksheet!G496</f>
        <v>0</v>
      </c>
      <c r="I471" s="6">
        <f t="shared" si="41"/>
        <v>0</v>
      </c>
      <c r="J471" s="6">
        <f t="shared" si="42"/>
        <v>0</v>
      </c>
      <c r="K471" s="6">
        <f t="shared" si="43"/>
        <v>0</v>
      </c>
      <c r="L471" s="6">
        <f t="shared" si="44"/>
        <v>0</v>
      </c>
    </row>
    <row r="472" spans="1:12" hidden="1" x14ac:dyDescent="0.3">
      <c r="A472" t="str">
        <f>Q3_worksheet!A497</f>
        <v>010</v>
      </c>
      <c r="B472">
        <f>Q3_worksheet!B497</f>
        <v>391</v>
      </c>
      <c r="C472" t="str">
        <f>Q3_worksheet!C497</f>
        <v>Barry Mckenzie</v>
      </c>
      <c r="D472" s="6">
        <f>Q3_worksheet!D497</f>
        <v>0</v>
      </c>
      <c r="E472" s="6">
        <f>Q3_worksheet!E497</f>
        <v>0</v>
      </c>
      <c r="F472" s="6">
        <f t="shared" si="40"/>
        <v>0</v>
      </c>
      <c r="G472" s="6">
        <f>Q3_worksheet!F497</f>
        <v>16</v>
      </c>
      <c r="H472" s="6">
        <f>Q3_worksheet!G497</f>
        <v>412</v>
      </c>
      <c r="I472" s="6">
        <f t="shared" si="41"/>
        <v>25.75</v>
      </c>
      <c r="J472" s="6">
        <f t="shared" si="42"/>
        <v>16</v>
      </c>
      <c r="K472" s="6">
        <f t="shared" si="43"/>
        <v>412</v>
      </c>
      <c r="L472" s="6">
        <f t="shared" si="44"/>
        <v>25.75</v>
      </c>
    </row>
    <row r="473" spans="1:12" hidden="1" x14ac:dyDescent="0.3">
      <c r="A473" t="str">
        <f>Q3_worksheet!A498</f>
        <v>010</v>
      </c>
      <c r="B473">
        <f>Q3_worksheet!B498</f>
        <v>396</v>
      </c>
      <c r="C473" t="str">
        <f>Q3_worksheet!C498</f>
        <v>Darryl Burgess</v>
      </c>
      <c r="D473" s="6">
        <f>Q3_worksheet!D498</f>
        <v>0</v>
      </c>
      <c r="E473" s="6">
        <f>Q3_worksheet!E498</f>
        <v>0</v>
      </c>
      <c r="F473" s="6">
        <f t="shared" si="40"/>
        <v>0</v>
      </c>
      <c r="G473" s="6">
        <f>Q3_worksheet!F498</f>
        <v>16</v>
      </c>
      <c r="H473" s="6">
        <f>Q3_worksheet!G498</f>
        <v>536</v>
      </c>
      <c r="I473" s="6">
        <f t="shared" si="41"/>
        <v>33.5</v>
      </c>
      <c r="J473" s="6">
        <f t="shared" si="42"/>
        <v>16</v>
      </c>
      <c r="K473" s="6">
        <f t="shared" si="43"/>
        <v>536</v>
      </c>
      <c r="L473" s="6">
        <f t="shared" si="44"/>
        <v>33.5</v>
      </c>
    </row>
    <row r="474" spans="1:12" hidden="1" x14ac:dyDescent="0.3">
      <c r="A474" t="str">
        <f>Q3_worksheet!A499</f>
        <v>010</v>
      </c>
      <c r="B474">
        <f>Q3_worksheet!B499</f>
        <v>398</v>
      </c>
      <c r="C474" t="str">
        <f>Q3_worksheet!C499</f>
        <v>Mona Howard</v>
      </c>
      <c r="D474" s="6">
        <f>Q3_worksheet!D499</f>
        <v>0</v>
      </c>
      <c r="E474" s="6">
        <f>Q3_worksheet!E499</f>
        <v>0</v>
      </c>
      <c r="F474" s="6">
        <f t="shared" si="40"/>
        <v>0</v>
      </c>
      <c r="G474" s="6">
        <f>Q3_worksheet!F499</f>
        <v>16</v>
      </c>
      <c r="H474" s="6">
        <f>Q3_worksheet!G499</f>
        <v>240</v>
      </c>
      <c r="I474" s="6">
        <f t="shared" si="41"/>
        <v>15</v>
      </c>
      <c r="J474" s="6">
        <f t="shared" si="42"/>
        <v>16</v>
      </c>
      <c r="K474" s="6">
        <f t="shared" si="43"/>
        <v>240</v>
      </c>
      <c r="L474" s="6">
        <f t="shared" si="44"/>
        <v>15</v>
      </c>
    </row>
    <row r="475" spans="1:12" hidden="1" x14ac:dyDescent="0.3">
      <c r="A475" t="str">
        <f>Q3_worksheet!A500</f>
        <v>010</v>
      </c>
      <c r="B475">
        <f>Q3_worksheet!B500</f>
        <v>399</v>
      </c>
      <c r="C475" t="str">
        <f>Q3_worksheet!C500</f>
        <v>Yvette Miller</v>
      </c>
      <c r="D475" s="6">
        <f>Q3_worksheet!D500</f>
        <v>0</v>
      </c>
      <c r="E475" s="6">
        <f>Q3_worksheet!E500</f>
        <v>0</v>
      </c>
      <c r="F475" s="6">
        <f t="shared" si="40"/>
        <v>0</v>
      </c>
      <c r="G475" s="6">
        <f>Q3_worksheet!F500</f>
        <v>16</v>
      </c>
      <c r="H475" s="6">
        <f>Q3_worksheet!G500</f>
        <v>34616</v>
      </c>
      <c r="I475" s="6">
        <f t="shared" si="41"/>
        <v>2163.5</v>
      </c>
      <c r="J475" s="6">
        <f t="shared" si="42"/>
        <v>16</v>
      </c>
      <c r="K475" s="6">
        <f t="shared" si="43"/>
        <v>34616</v>
      </c>
      <c r="L475" s="6">
        <f t="shared" si="44"/>
        <v>2163.5</v>
      </c>
    </row>
    <row r="476" spans="1:12" hidden="1" x14ac:dyDescent="0.3">
      <c r="A476" t="str">
        <f>Q3_worksheet!A501</f>
        <v>010</v>
      </c>
      <c r="B476">
        <f>Q3_worksheet!B501</f>
        <v>400</v>
      </c>
      <c r="C476" t="str">
        <f>Q3_worksheet!C501</f>
        <v>Roberto Ortega</v>
      </c>
      <c r="D476" s="6">
        <f>Q3_worksheet!D501</f>
        <v>0</v>
      </c>
      <c r="E476" s="6">
        <f>Q3_worksheet!E501</f>
        <v>0</v>
      </c>
      <c r="F476" s="6">
        <f t="shared" si="40"/>
        <v>0</v>
      </c>
      <c r="G476" s="6">
        <f>Q3_worksheet!F501</f>
        <v>8</v>
      </c>
      <c r="H476" s="6">
        <f>Q3_worksheet!G501</f>
        <v>16539</v>
      </c>
      <c r="I476" s="6">
        <f t="shared" si="41"/>
        <v>2067.375</v>
      </c>
      <c r="J476" s="6">
        <f t="shared" si="42"/>
        <v>8</v>
      </c>
      <c r="K476" s="6">
        <f t="shared" si="43"/>
        <v>16539</v>
      </c>
      <c r="L476" s="6">
        <f t="shared" si="44"/>
        <v>2067.375</v>
      </c>
    </row>
    <row r="477" spans="1:12" hidden="1" x14ac:dyDescent="0.3">
      <c r="A477" t="str">
        <f>Q3_worksheet!A502</f>
        <v>010</v>
      </c>
      <c r="B477">
        <f>Q3_worksheet!B502</f>
        <v>401</v>
      </c>
      <c r="C477" t="str">
        <f>Q3_worksheet!C502</f>
        <v>Maryann Cohen</v>
      </c>
      <c r="D477" s="6">
        <f>Q3_worksheet!D502</f>
        <v>0</v>
      </c>
      <c r="E477" s="6">
        <f>Q3_worksheet!E502</f>
        <v>0</v>
      </c>
      <c r="F477" s="6">
        <f t="shared" si="40"/>
        <v>0</v>
      </c>
      <c r="G477" s="6">
        <f>Q3_worksheet!F502</f>
        <v>0</v>
      </c>
      <c r="H477" s="6">
        <f>Q3_worksheet!G502</f>
        <v>0</v>
      </c>
      <c r="I477" s="6">
        <f t="shared" si="41"/>
        <v>0</v>
      </c>
      <c r="J477" s="6">
        <f t="shared" si="42"/>
        <v>0</v>
      </c>
      <c r="K477" s="6">
        <f t="shared" si="43"/>
        <v>0</v>
      </c>
      <c r="L477" s="6">
        <f t="shared" si="44"/>
        <v>0</v>
      </c>
    </row>
    <row r="478" spans="1:12" hidden="1" x14ac:dyDescent="0.3">
      <c r="A478" t="str">
        <f>Q3_worksheet!A503</f>
        <v>010</v>
      </c>
      <c r="B478">
        <f>Q3_worksheet!B503</f>
        <v>402</v>
      </c>
      <c r="C478" t="str">
        <f>Q3_worksheet!C503</f>
        <v>Gwendolyn Alvarado</v>
      </c>
      <c r="D478" s="6">
        <f>Q3_worksheet!D503</f>
        <v>0</v>
      </c>
      <c r="E478" s="6">
        <f>Q3_worksheet!E503</f>
        <v>0</v>
      </c>
      <c r="F478" s="6">
        <f t="shared" si="40"/>
        <v>0</v>
      </c>
      <c r="G478" s="6">
        <f>Q3_worksheet!F503</f>
        <v>16</v>
      </c>
      <c r="H478" s="6">
        <f>Q3_worksheet!G503</f>
        <v>320</v>
      </c>
      <c r="I478" s="6">
        <f t="shared" si="41"/>
        <v>20</v>
      </c>
      <c r="J478" s="6">
        <f t="shared" si="42"/>
        <v>16</v>
      </c>
      <c r="K478" s="6">
        <f t="shared" si="43"/>
        <v>320</v>
      </c>
      <c r="L478" s="6">
        <f t="shared" si="44"/>
        <v>20</v>
      </c>
    </row>
    <row r="479" spans="1:12" hidden="1" x14ac:dyDescent="0.3">
      <c r="A479" t="str">
        <f>Q3_worksheet!A504</f>
        <v>010</v>
      </c>
      <c r="B479">
        <f>Q3_worksheet!B504</f>
        <v>403</v>
      </c>
      <c r="C479" t="str">
        <f>Q3_worksheet!C504</f>
        <v>Joyce Ferguson</v>
      </c>
      <c r="D479" s="6">
        <f>Q3_worksheet!D504</f>
        <v>0</v>
      </c>
      <c r="E479" s="6">
        <f>Q3_worksheet!E504</f>
        <v>0</v>
      </c>
      <c r="F479" s="6">
        <f t="shared" si="40"/>
        <v>0</v>
      </c>
      <c r="G479" s="6">
        <f>Q3_worksheet!F504</f>
        <v>0</v>
      </c>
      <c r="H479" s="6">
        <f>Q3_worksheet!G504</f>
        <v>0</v>
      </c>
      <c r="I479" s="6">
        <f t="shared" si="41"/>
        <v>0</v>
      </c>
      <c r="J479" s="6">
        <f t="shared" si="42"/>
        <v>0</v>
      </c>
      <c r="K479" s="6">
        <f t="shared" si="43"/>
        <v>0</v>
      </c>
      <c r="L479" s="6">
        <f t="shared" si="44"/>
        <v>0</v>
      </c>
    </row>
    <row r="480" spans="1:12" hidden="1" x14ac:dyDescent="0.3">
      <c r="A480" t="str">
        <f>Q3_worksheet!A505</f>
        <v>010</v>
      </c>
      <c r="B480">
        <f>Q3_worksheet!B505</f>
        <v>404</v>
      </c>
      <c r="C480" t="str">
        <f>Q3_worksheet!C505</f>
        <v>Alberta Gill</v>
      </c>
      <c r="D480" s="6">
        <f>Q3_worksheet!D505</f>
        <v>0</v>
      </c>
      <c r="E480" s="6">
        <f>Q3_worksheet!E505</f>
        <v>0</v>
      </c>
      <c r="F480" s="6">
        <f t="shared" si="40"/>
        <v>0</v>
      </c>
      <c r="G480" s="6">
        <f>Q3_worksheet!F505</f>
        <v>16</v>
      </c>
      <c r="H480" s="6">
        <f>Q3_worksheet!G505</f>
        <v>37058</v>
      </c>
      <c r="I480" s="6">
        <f t="shared" si="41"/>
        <v>2316.125</v>
      </c>
      <c r="J480" s="6">
        <f t="shared" si="42"/>
        <v>16</v>
      </c>
      <c r="K480" s="6">
        <f t="shared" si="43"/>
        <v>37058</v>
      </c>
      <c r="L480" s="6">
        <f t="shared" si="44"/>
        <v>2316.125</v>
      </c>
    </row>
    <row r="481" spans="1:12" hidden="1" x14ac:dyDescent="0.3">
      <c r="A481" t="str">
        <f>Q3_worksheet!A506</f>
        <v>010</v>
      </c>
      <c r="B481">
        <f>Q3_worksheet!B506</f>
        <v>406</v>
      </c>
      <c r="C481" t="str">
        <f>Q3_worksheet!C506</f>
        <v>Grant Daniel</v>
      </c>
      <c r="D481" s="6">
        <f>Q3_worksheet!D506</f>
        <v>0</v>
      </c>
      <c r="E481" s="6">
        <f>Q3_worksheet!E506</f>
        <v>0</v>
      </c>
      <c r="F481" s="6">
        <f t="shared" si="40"/>
        <v>0</v>
      </c>
      <c r="G481" s="6">
        <f>Q3_worksheet!F506</f>
        <v>16</v>
      </c>
      <c r="H481" s="6">
        <f>Q3_worksheet!G506</f>
        <v>84616</v>
      </c>
      <c r="I481" s="6">
        <f t="shared" si="41"/>
        <v>5288.5</v>
      </c>
      <c r="J481" s="6">
        <f t="shared" si="42"/>
        <v>16</v>
      </c>
      <c r="K481" s="6">
        <f t="shared" si="43"/>
        <v>84616</v>
      </c>
      <c r="L481" s="6">
        <f t="shared" si="44"/>
        <v>5288.5</v>
      </c>
    </row>
    <row r="482" spans="1:12" hidden="1" x14ac:dyDescent="0.3">
      <c r="A482" t="str">
        <f>Q3_worksheet!A507</f>
        <v>010</v>
      </c>
      <c r="B482">
        <f>Q3_worksheet!B507</f>
        <v>407</v>
      </c>
      <c r="C482" t="str">
        <f>Q3_worksheet!C507</f>
        <v>Maxine Tyler</v>
      </c>
      <c r="D482" s="6">
        <f>Q3_worksheet!D507</f>
        <v>0</v>
      </c>
      <c r="E482" s="6">
        <f>Q3_worksheet!E507</f>
        <v>0</v>
      </c>
      <c r="F482" s="6">
        <f t="shared" si="40"/>
        <v>0</v>
      </c>
      <c r="G482" s="6">
        <f>Q3_worksheet!F507</f>
        <v>16</v>
      </c>
      <c r="H482" s="6">
        <f>Q3_worksheet!G507</f>
        <v>280</v>
      </c>
      <c r="I482" s="6">
        <f t="shared" si="41"/>
        <v>17.5</v>
      </c>
      <c r="J482" s="6">
        <f t="shared" si="42"/>
        <v>16</v>
      </c>
      <c r="K482" s="6">
        <f t="shared" si="43"/>
        <v>280</v>
      </c>
      <c r="L482" s="6">
        <f t="shared" si="44"/>
        <v>17.5</v>
      </c>
    </row>
    <row r="483" spans="1:12" hidden="1" x14ac:dyDescent="0.3">
      <c r="A483" t="str">
        <f>Q3_worksheet!A508</f>
        <v>010</v>
      </c>
      <c r="B483">
        <f>Q3_worksheet!B508</f>
        <v>408</v>
      </c>
      <c r="C483" t="str">
        <f>Q3_worksheet!C508</f>
        <v>Renee Armstrong</v>
      </c>
      <c r="D483" s="6">
        <f>Q3_worksheet!D508</f>
        <v>0</v>
      </c>
      <c r="E483" s="6">
        <f>Q3_worksheet!E508</f>
        <v>0</v>
      </c>
      <c r="F483" s="6">
        <f t="shared" si="40"/>
        <v>0</v>
      </c>
      <c r="G483" s="6">
        <f>Q3_worksheet!F508</f>
        <v>8</v>
      </c>
      <c r="H483" s="6">
        <f>Q3_worksheet!G508</f>
        <v>120</v>
      </c>
      <c r="I483" s="6">
        <f t="shared" si="41"/>
        <v>15</v>
      </c>
      <c r="J483" s="6">
        <f t="shared" si="42"/>
        <v>8</v>
      </c>
      <c r="K483" s="6">
        <f t="shared" si="43"/>
        <v>120</v>
      </c>
      <c r="L483" s="6">
        <f t="shared" si="44"/>
        <v>15</v>
      </c>
    </row>
    <row r="484" spans="1:12" hidden="1" x14ac:dyDescent="0.3">
      <c r="A484" t="str">
        <f>Q3_worksheet!A509</f>
        <v>010</v>
      </c>
      <c r="B484">
        <f>Q3_worksheet!B509</f>
        <v>409</v>
      </c>
      <c r="C484" t="str">
        <f>Q3_worksheet!C509</f>
        <v>Sally Bailey</v>
      </c>
      <c r="D484" s="6">
        <f>Q3_worksheet!D509</f>
        <v>0</v>
      </c>
      <c r="E484" s="6">
        <f>Q3_worksheet!E509</f>
        <v>0</v>
      </c>
      <c r="F484" s="6">
        <f t="shared" si="40"/>
        <v>0</v>
      </c>
      <c r="G484" s="6">
        <f>Q3_worksheet!F509</f>
        <v>16</v>
      </c>
      <c r="H484" s="6">
        <f>Q3_worksheet!G509</f>
        <v>392</v>
      </c>
      <c r="I484" s="6">
        <f t="shared" si="41"/>
        <v>24.5</v>
      </c>
      <c r="J484" s="6">
        <f t="shared" si="42"/>
        <v>16</v>
      </c>
      <c r="K484" s="6">
        <f t="shared" si="43"/>
        <v>392</v>
      </c>
      <c r="L484" s="6">
        <f t="shared" si="44"/>
        <v>24.5</v>
      </c>
    </row>
    <row r="485" spans="1:12" hidden="1" x14ac:dyDescent="0.3">
      <c r="A485" t="str">
        <f>Q3_worksheet!A510</f>
        <v>010</v>
      </c>
      <c r="B485">
        <f>Q3_worksheet!B510</f>
        <v>411</v>
      </c>
      <c r="C485" t="str">
        <f>Q3_worksheet!C510</f>
        <v>Claire Edwards</v>
      </c>
      <c r="D485" s="6">
        <f>Q3_worksheet!D510</f>
        <v>0</v>
      </c>
      <c r="E485" s="6">
        <f>Q3_worksheet!E510</f>
        <v>0</v>
      </c>
      <c r="F485" s="6">
        <f t="shared" si="40"/>
        <v>0</v>
      </c>
      <c r="G485" s="6">
        <f>Q3_worksheet!F510</f>
        <v>16</v>
      </c>
      <c r="H485" s="6">
        <f>Q3_worksheet!G510</f>
        <v>368</v>
      </c>
      <c r="I485" s="6">
        <f t="shared" si="41"/>
        <v>23</v>
      </c>
      <c r="J485" s="6">
        <f t="shared" si="42"/>
        <v>16</v>
      </c>
      <c r="K485" s="6">
        <f t="shared" si="43"/>
        <v>368</v>
      </c>
      <c r="L485" s="6">
        <f t="shared" si="44"/>
        <v>23</v>
      </c>
    </row>
    <row r="486" spans="1:12" hidden="1" x14ac:dyDescent="0.3">
      <c r="A486" t="str">
        <f>Q3_worksheet!A511</f>
        <v>010</v>
      </c>
      <c r="B486">
        <f>Q3_worksheet!B511</f>
        <v>412</v>
      </c>
      <c r="C486" t="str">
        <f>Q3_worksheet!C511</f>
        <v>Norman Ruiz</v>
      </c>
      <c r="D486" s="6">
        <f>Q3_worksheet!D511</f>
        <v>0</v>
      </c>
      <c r="E486" s="6">
        <f>Q3_worksheet!E511</f>
        <v>0</v>
      </c>
      <c r="F486" s="6">
        <f t="shared" si="40"/>
        <v>0</v>
      </c>
      <c r="G486" s="6">
        <f>Q3_worksheet!F511</f>
        <v>4</v>
      </c>
      <c r="H486" s="6">
        <f>Q3_worksheet!G511</f>
        <v>78</v>
      </c>
      <c r="I486" s="6">
        <f t="shared" si="41"/>
        <v>19.5</v>
      </c>
      <c r="J486" s="6">
        <f t="shared" si="42"/>
        <v>4</v>
      </c>
      <c r="K486" s="6">
        <f t="shared" si="43"/>
        <v>78</v>
      </c>
      <c r="L486" s="6">
        <f t="shared" si="44"/>
        <v>19.5</v>
      </c>
    </row>
    <row r="487" spans="1:12" hidden="1" x14ac:dyDescent="0.3">
      <c r="A487" t="str">
        <f>Q3_worksheet!A512</f>
        <v>010</v>
      </c>
      <c r="B487">
        <f>Q3_worksheet!B512</f>
        <v>413</v>
      </c>
      <c r="C487" t="str">
        <f>Q3_worksheet!C512</f>
        <v>Lynette Alvarez</v>
      </c>
      <c r="D487" s="6">
        <f>Q3_worksheet!D512</f>
        <v>0</v>
      </c>
      <c r="E487" s="6">
        <f>Q3_worksheet!E512</f>
        <v>0</v>
      </c>
      <c r="F487" s="6">
        <f t="shared" si="40"/>
        <v>0</v>
      </c>
      <c r="G487" s="6">
        <f>Q3_worksheet!F512</f>
        <v>8</v>
      </c>
      <c r="H487" s="6">
        <f>Q3_worksheet!G512</f>
        <v>128</v>
      </c>
      <c r="I487" s="6">
        <f t="shared" si="41"/>
        <v>16</v>
      </c>
      <c r="J487" s="6">
        <f t="shared" si="42"/>
        <v>8</v>
      </c>
      <c r="K487" s="6">
        <f t="shared" si="43"/>
        <v>128</v>
      </c>
      <c r="L487" s="6">
        <f t="shared" si="44"/>
        <v>16</v>
      </c>
    </row>
    <row r="488" spans="1:12" hidden="1" x14ac:dyDescent="0.3">
      <c r="A488" t="str">
        <f>Q3_worksheet!A513</f>
        <v>010</v>
      </c>
      <c r="B488">
        <f>Q3_worksheet!B513</f>
        <v>414</v>
      </c>
      <c r="C488" t="str">
        <f>Q3_worksheet!C513</f>
        <v>Rosemarie Pena</v>
      </c>
      <c r="D488" s="6">
        <f>Q3_worksheet!D513</f>
        <v>0</v>
      </c>
      <c r="E488" s="6">
        <f>Q3_worksheet!E513</f>
        <v>0</v>
      </c>
      <c r="F488" s="6">
        <f t="shared" si="40"/>
        <v>0</v>
      </c>
      <c r="G488" s="6">
        <f>Q3_worksheet!F513</f>
        <v>16</v>
      </c>
      <c r="H488" s="6">
        <f>Q3_worksheet!G513</f>
        <v>328</v>
      </c>
      <c r="I488" s="6">
        <f t="shared" si="41"/>
        <v>20.5</v>
      </c>
      <c r="J488" s="6">
        <f t="shared" si="42"/>
        <v>16</v>
      </c>
      <c r="K488" s="6">
        <f t="shared" si="43"/>
        <v>328</v>
      </c>
      <c r="L488" s="6">
        <f t="shared" si="44"/>
        <v>20.5</v>
      </c>
    </row>
    <row r="489" spans="1:12" hidden="1" x14ac:dyDescent="0.3">
      <c r="A489" t="str">
        <f>Q3_worksheet!A514</f>
        <v>010</v>
      </c>
      <c r="B489">
        <f>Q3_worksheet!B514</f>
        <v>415</v>
      </c>
      <c r="C489" t="str">
        <f>Q3_worksheet!C514</f>
        <v>Floyd Hunter</v>
      </c>
      <c r="D489" s="6">
        <f>Q3_worksheet!D514</f>
        <v>0</v>
      </c>
      <c r="E489" s="6">
        <f>Q3_worksheet!E514</f>
        <v>0</v>
      </c>
      <c r="F489" s="6">
        <f t="shared" si="40"/>
        <v>0</v>
      </c>
      <c r="G489" s="6">
        <f>Q3_worksheet!F514</f>
        <v>8</v>
      </c>
      <c r="H489" s="6">
        <f>Q3_worksheet!G514</f>
        <v>23077</v>
      </c>
      <c r="I489" s="6">
        <f t="shared" si="41"/>
        <v>2884.625</v>
      </c>
      <c r="J489" s="6">
        <f t="shared" si="42"/>
        <v>8</v>
      </c>
      <c r="K489" s="6">
        <f t="shared" si="43"/>
        <v>23077</v>
      </c>
      <c r="L489" s="6">
        <f t="shared" si="44"/>
        <v>2884.625</v>
      </c>
    </row>
    <row r="490" spans="1:12" hidden="1" x14ac:dyDescent="0.3">
      <c r="A490" t="str">
        <f>Q3_worksheet!A515</f>
        <v>010</v>
      </c>
      <c r="B490">
        <f>Q3_worksheet!B515</f>
        <v>416</v>
      </c>
      <c r="C490" t="str">
        <f>Q3_worksheet!C515</f>
        <v>Mark Sharp</v>
      </c>
      <c r="D490" s="6">
        <f>Q3_worksheet!D515</f>
        <v>0</v>
      </c>
      <c r="E490" s="6">
        <f>Q3_worksheet!E515</f>
        <v>0</v>
      </c>
      <c r="F490" s="6">
        <f t="shared" si="40"/>
        <v>0</v>
      </c>
      <c r="G490" s="6">
        <f>Q3_worksheet!F515</f>
        <v>8</v>
      </c>
      <c r="H490" s="6">
        <f>Q3_worksheet!G515</f>
        <v>136</v>
      </c>
      <c r="I490" s="6">
        <f t="shared" si="41"/>
        <v>17</v>
      </c>
      <c r="J490" s="6">
        <f t="shared" si="42"/>
        <v>8</v>
      </c>
      <c r="K490" s="6">
        <f t="shared" si="43"/>
        <v>136</v>
      </c>
      <c r="L490" s="6">
        <f t="shared" si="44"/>
        <v>17</v>
      </c>
    </row>
    <row r="491" spans="1:12" hidden="1" x14ac:dyDescent="0.3">
      <c r="A491" t="str">
        <f>Q3_worksheet!A516</f>
        <v>010</v>
      </c>
      <c r="B491">
        <f>Q3_worksheet!B516</f>
        <v>417</v>
      </c>
      <c r="C491" t="str">
        <f>Q3_worksheet!C516</f>
        <v>William Casey</v>
      </c>
      <c r="D491" s="6">
        <f>Q3_worksheet!D516</f>
        <v>0</v>
      </c>
      <c r="E491" s="6">
        <f>Q3_worksheet!E516</f>
        <v>0</v>
      </c>
      <c r="F491" s="6">
        <f t="shared" si="40"/>
        <v>0</v>
      </c>
      <c r="G491" s="6">
        <f>Q3_worksheet!F516</f>
        <v>16</v>
      </c>
      <c r="H491" s="6">
        <f>Q3_worksheet!G516</f>
        <v>2816</v>
      </c>
      <c r="I491" s="6">
        <f t="shared" si="41"/>
        <v>176</v>
      </c>
      <c r="J491" s="6">
        <f t="shared" si="42"/>
        <v>16</v>
      </c>
      <c r="K491" s="6">
        <f t="shared" si="43"/>
        <v>2816</v>
      </c>
      <c r="L491" s="6">
        <f t="shared" si="44"/>
        <v>176</v>
      </c>
    </row>
    <row r="492" spans="1:12" hidden="1" x14ac:dyDescent="0.3">
      <c r="A492" t="str">
        <f>Q3_worksheet!A517</f>
        <v>010</v>
      </c>
      <c r="B492">
        <f>Q3_worksheet!B517</f>
        <v>420</v>
      </c>
      <c r="C492" t="str">
        <f>Q3_worksheet!C517</f>
        <v>Lyle Grant</v>
      </c>
      <c r="D492" s="6">
        <f>Q3_worksheet!D517</f>
        <v>0</v>
      </c>
      <c r="E492" s="6">
        <f>Q3_worksheet!E517</f>
        <v>0</v>
      </c>
      <c r="F492" s="6">
        <f t="shared" si="40"/>
        <v>0</v>
      </c>
      <c r="G492" s="6">
        <f>Q3_worksheet!F517</f>
        <v>16</v>
      </c>
      <c r="H492" s="6">
        <f>Q3_worksheet!G517</f>
        <v>376</v>
      </c>
      <c r="I492" s="6">
        <f t="shared" si="41"/>
        <v>23.5</v>
      </c>
      <c r="J492" s="6">
        <f t="shared" si="42"/>
        <v>16</v>
      </c>
      <c r="K492" s="6">
        <f t="shared" si="43"/>
        <v>376</v>
      </c>
      <c r="L492" s="6">
        <f t="shared" si="44"/>
        <v>23.5</v>
      </c>
    </row>
    <row r="493" spans="1:12" hidden="1" x14ac:dyDescent="0.3">
      <c r="A493" t="str">
        <f>Q3_worksheet!A518</f>
        <v>010</v>
      </c>
      <c r="B493">
        <f>Q3_worksheet!B518</f>
        <v>421</v>
      </c>
      <c r="C493" t="str">
        <f>Q3_worksheet!C518</f>
        <v>Emma Goodwin</v>
      </c>
      <c r="D493" s="6">
        <f>Q3_worksheet!D518</f>
        <v>0</v>
      </c>
      <c r="E493" s="6">
        <f>Q3_worksheet!E518</f>
        <v>0</v>
      </c>
      <c r="F493" s="6">
        <f t="shared" si="40"/>
        <v>0</v>
      </c>
      <c r="G493" s="6">
        <f>Q3_worksheet!F518</f>
        <v>16</v>
      </c>
      <c r="H493" s="6">
        <f>Q3_worksheet!G518</f>
        <v>232</v>
      </c>
      <c r="I493" s="6">
        <f t="shared" si="41"/>
        <v>14.5</v>
      </c>
      <c r="J493" s="6">
        <f t="shared" si="42"/>
        <v>16</v>
      </c>
      <c r="K493" s="6">
        <f t="shared" si="43"/>
        <v>232</v>
      </c>
      <c r="L493" s="6">
        <f t="shared" si="44"/>
        <v>14.5</v>
      </c>
    </row>
    <row r="494" spans="1:12" hidden="1" x14ac:dyDescent="0.3">
      <c r="A494" t="str">
        <f>Q3_worksheet!A519</f>
        <v>010</v>
      </c>
      <c r="B494">
        <f>Q3_worksheet!B519</f>
        <v>422</v>
      </c>
      <c r="C494" t="str">
        <f>Q3_worksheet!C519</f>
        <v>Afton Call</v>
      </c>
      <c r="D494" s="6">
        <f>Q3_worksheet!D519</f>
        <v>0</v>
      </c>
      <c r="E494" s="6">
        <f>Q3_worksheet!E519</f>
        <v>0</v>
      </c>
      <c r="F494" s="6">
        <f t="shared" si="40"/>
        <v>0</v>
      </c>
      <c r="G494" s="6">
        <f>Q3_worksheet!F519</f>
        <v>16</v>
      </c>
      <c r="H494" s="6">
        <f>Q3_worksheet!G519</f>
        <v>224</v>
      </c>
      <c r="I494" s="6">
        <f t="shared" si="41"/>
        <v>14</v>
      </c>
      <c r="J494" s="6">
        <f t="shared" si="42"/>
        <v>16</v>
      </c>
      <c r="K494" s="6">
        <f t="shared" si="43"/>
        <v>224</v>
      </c>
      <c r="L494" s="6">
        <f t="shared" si="44"/>
        <v>14</v>
      </c>
    </row>
    <row r="495" spans="1:12" hidden="1" x14ac:dyDescent="0.3">
      <c r="A495" t="str">
        <f>Q3_worksheet!A520</f>
        <v>011</v>
      </c>
      <c r="B495" t="str">
        <f>Q3_worksheet!B520</f>
        <v>(blank)</v>
      </c>
      <c r="C495">
        <f>Q3_worksheet!C520</f>
        <v>0</v>
      </c>
      <c r="D495" s="6">
        <f>Q3_worksheet!D520</f>
        <v>0</v>
      </c>
      <c r="E495" s="6">
        <f>Q3_worksheet!E520</f>
        <v>0</v>
      </c>
      <c r="F495" s="6">
        <f t="shared" si="40"/>
        <v>0</v>
      </c>
      <c r="G495" s="6">
        <f>Q3_worksheet!F520</f>
        <v>0</v>
      </c>
      <c r="H495" s="6">
        <f>Q3_worksheet!G520</f>
        <v>0</v>
      </c>
      <c r="I495" s="6">
        <f t="shared" si="41"/>
        <v>0</v>
      </c>
      <c r="J495" s="6">
        <f t="shared" si="42"/>
        <v>0</v>
      </c>
      <c r="K495" s="6">
        <f t="shared" si="43"/>
        <v>0</v>
      </c>
      <c r="L495" s="6">
        <f t="shared" si="44"/>
        <v>0</v>
      </c>
    </row>
    <row r="496" spans="1:12" hidden="1" x14ac:dyDescent="0.3">
      <c r="A496" t="str">
        <f>Q3_worksheet!A521</f>
        <v>011</v>
      </c>
      <c r="B496">
        <f>Q3_worksheet!B521</f>
        <v>6</v>
      </c>
      <c r="C496" t="str">
        <f>Q3_worksheet!C521</f>
        <v>Kelly Murray</v>
      </c>
      <c r="D496" s="6">
        <f>Q3_worksheet!D521</f>
        <v>0</v>
      </c>
      <c r="E496" s="6">
        <f>Q3_worksheet!E521</f>
        <v>0</v>
      </c>
      <c r="F496" s="6">
        <f t="shared" si="40"/>
        <v>0</v>
      </c>
      <c r="G496" s="6">
        <f>Q3_worksheet!F521</f>
        <v>0</v>
      </c>
      <c r="H496" s="6">
        <f>Q3_worksheet!G521</f>
        <v>0</v>
      </c>
      <c r="I496" s="6">
        <f t="shared" si="41"/>
        <v>0</v>
      </c>
      <c r="J496" s="6">
        <f t="shared" si="42"/>
        <v>0</v>
      </c>
      <c r="K496" s="6">
        <f t="shared" si="43"/>
        <v>0</v>
      </c>
      <c r="L496" s="6">
        <f t="shared" si="44"/>
        <v>0</v>
      </c>
    </row>
    <row r="497" spans="1:12" hidden="1" x14ac:dyDescent="0.3">
      <c r="A497" t="str">
        <f>Q3_worksheet!A522</f>
        <v>011</v>
      </c>
      <c r="B497">
        <f>Q3_worksheet!B522</f>
        <v>20</v>
      </c>
      <c r="C497" t="str">
        <f>Q3_worksheet!C522</f>
        <v>Ed Craig</v>
      </c>
      <c r="D497" s="6">
        <f>Q3_worksheet!D522</f>
        <v>0</v>
      </c>
      <c r="E497" s="6">
        <f>Q3_worksheet!E522</f>
        <v>0</v>
      </c>
      <c r="F497" s="6">
        <f t="shared" si="40"/>
        <v>0</v>
      </c>
      <c r="G497" s="6">
        <f>Q3_worksheet!F522</f>
        <v>20</v>
      </c>
      <c r="H497" s="6">
        <f>Q3_worksheet!G522</f>
        <v>5777</v>
      </c>
      <c r="I497" s="6">
        <f t="shared" si="41"/>
        <v>288.85000000000002</v>
      </c>
      <c r="J497" s="6">
        <f t="shared" si="42"/>
        <v>20</v>
      </c>
      <c r="K497" s="6">
        <f t="shared" si="43"/>
        <v>5777</v>
      </c>
      <c r="L497" s="6">
        <f t="shared" si="44"/>
        <v>288.85000000000002</v>
      </c>
    </row>
    <row r="498" spans="1:12" hidden="1" x14ac:dyDescent="0.3">
      <c r="A498" t="str">
        <f>Q3_worksheet!A523</f>
        <v>011</v>
      </c>
      <c r="B498">
        <f>Q3_worksheet!B523</f>
        <v>23</v>
      </c>
      <c r="C498" t="str">
        <f>Q3_worksheet!C523</f>
        <v>Mary Waters</v>
      </c>
      <c r="D498" s="6">
        <f>Q3_worksheet!D523</f>
        <v>0</v>
      </c>
      <c r="E498" s="6">
        <f>Q3_worksheet!E523</f>
        <v>0</v>
      </c>
      <c r="F498" s="6">
        <f t="shared" si="40"/>
        <v>0</v>
      </c>
      <c r="G498" s="6">
        <f>Q3_worksheet!F523</f>
        <v>8</v>
      </c>
      <c r="H498" s="6">
        <f>Q3_worksheet!G523</f>
        <v>28846</v>
      </c>
      <c r="I498" s="6">
        <f t="shared" si="41"/>
        <v>3605.75</v>
      </c>
      <c r="J498" s="6">
        <f t="shared" si="42"/>
        <v>8</v>
      </c>
      <c r="K498" s="6">
        <f t="shared" si="43"/>
        <v>28846</v>
      </c>
      <c r="L498" s="6">
        <f t="shared" si="44"/>
        <v>3605.75</v>
      </c>
    </row>
    <row r="499" spans="1:12" hidden="1" x14ac:dyDescent="0.3">
      <c r="A499" t="str">
        <f>Q3_worksheet!A524</f>
        <v>011</v>
      </c>
      <c r="B499">
        <f>Q3_worksheet!B524</f>
        <v>106</v>
      </c>
      <c r="C499" t="str">
        <f>Q3_worksheet!C524</f>
        <v>Allan Wood</v>
      </c>
      <c r="D499" s="6">
        <f>Q3_worksheet!D524</f>
        <v>0</v>
      </c>
      <c r="E499" s="6">
        <f>Q3_worksheet!E524</f>
        <v>0</v>
      </c>
      <c r="F499" s="6">
        <f t="shared" si="40"/>
        <v>0</v>
      </c>
      <c r="G499" s="6">
        <f>Q3_worksheet!F524</f>
        <v>0</v>
      </c>
      <c r="H499" s="6">
        <f>Q3_worksheet!G524</f>
        <v>0</v>
      </c>
      <c r="I499" s="6">
        <f t="shared" si="41"/>
        <v>0</v>
      </c>
      <c r="J499" s="6">
        <f t="shared" si="42"/>
        <v>0</v>
      </c>
      <c r="K499" s="6">
        <f t="shared" si="43"/>
        <v>0</v>
      </c>
      <c r="L499" s="6">
        <f t="shared" si="44"/>
        <v>0</v>
      </c>
    </row>
    <row r="500" spans="1:12" hidden="1" x14ac:dyDescent="0.3">
      <c r="A500" t="str">
        <f>Q3_worksheet!A525</f>
        <v>011</v>
      </c>
      <c r="B500">
        <f>Q3_worksheet!B525</f>
        <v>180</v>
      </c>
      <c r="C500" t="str">
        <f>Q3_worksheet!C525</f>
        <v>Elisa Warren</v>
      </c>
      <c r="D500" s="6">
        <f>Q3_worksheet!D525</f>
        <v>0</v>
      </c>
      <c r="E500" s="6">
        <f>Q3_worksheet!E525</f>
        <v>0</v>
      </c>
      <c r="F500" s="6">
        <f t="shared" si="40"/>
        <v>0</v>
      </c>
      <c r="G500" s="6">
        <f>Q3_worksheet!F525</f>
        <v>0</v>
      </c>
      <c r="H500" s="6">
        <f>Q3_worksheet!G525</f>
        <v>0</v>
      </c>
      <c r="I500" s="6">
        <f t="shared" si="41"/>
        <v>0</v>
      </c>
      <c r="J500" s="6">
        <f t="shared" si="42"/>
        <v>0</v>
      </c>
      <c r="K500" s="6">
        <f t="shared" si="43"/>
        <v>0</v>
      </c>
      <c r="L500" s="6">
        <f t="shared" si="44"/>
        <v>0</v>
      </c>
    </row>
    <row r="501" spans="1:12" hidden="1" x14ac:dyDescent="0.3">
      <c r="A501" t="str">
        <f>Q3_worksheet!A526</f>
        <v>011</v>
      </c>
      <c r="B501">
        <f>Q3_worksheet!B526</f>
        <v>194</v>
      </c>
      <c r="C501" t="str">
        <f>Q3_worksheet!C526</f>
        <v>Hector Wright</v>
      </c>
      <c r="D501" s="6">
        <f>Q3_worksheet!D526</f>
        <v>0</v>
      </c>
      <c r="E501" s="6">
        <f>Q3_worksheet!E526</f>
        <v>0</v>
      </c>
      <c r="F501" s="6">
        <f t="shared" si="40"/>
        <v>0</v>
      </c>
      <c r="G501" s="6">
        <f>Q3_worksheet!F526</f>
        <v>0</v>
      </c>
      <c r="H501" s="6">
        <f>Q3_worksheet!G526</f>
        <v>0</v>
      </c>
      <c r="I501" s="6">
        <f t="shared" si="41"/>
        <v>0</v>
      </c>
      <c r="J501" s="6">
        <f t="shared" si="42"/>
        <v>0</v>
      </c>
      <c r="K501" s="6">
        <f t="shared" si="43"/>
        <v>0</v>
      </c>
      <c r="L501" s="6">
        <f t="shared" si="44"/>
        <v>0</v>
      </c>
    </row>
    <row r="502" spans="1:12" hidden="1" x14ac:dyDescent="0.3">
      <c r="A502" t="str">
        <f>Q3_worksheet!A527</f>
        <v>011</v>
      </c>
      <c r="B502">
        <f>Q3_worksheet!B527</f>
        <v>201</v>
      </c>
      <c r="C502" t="str">
        <f>Q3_worksheet!C527</f>
        <v>Michele Lee</v>
      </c>
      <c r="D502" s="6">
        <f>Q3_worksheet!D527</f>
        <v>0</v>
      </c>
      <c r="E502" s="6">
        <f>Q3_worksheet!E527</f>
        <v>0</v>
      </c>
      <c r="F502" s="6">
        <f t="shared" si="40"/>
        <v>0</v>
      </c>
      <c r="G502" s="6">
        <f>Q3_worksheet!F527</f>
        <v>8</v>
      </c>
      <c r="H502" s="6">
        <f>Q3_worksheet!G527</f>
        <v>252</v>
      </c>
      <c r="I502" s="6">
        <f t="shared" si="41"/>
        <v>31.5</v>
      </c>
      <c r="J502" s="6">
        <f t="shared" si="42"/>
        <v>8</v>
      </c>
      <c r="K502" s="6">
        <f t="shared" si="43"/>
        <v>252</v>
      </c>
      <c r="L502" s="6">
        <f t="shared" si="44"/>
        <v>31.5</v>
      </c>
    </row>
    <row r="503" spans="1:12" hidden="1" x14ac:dyDescent="0.3">
      <c r="A503" t="str">
        <f>Q3_worksheet!A528</f>
        <v>011</v>
      </c>
      <c r="B503">
        <f>Q3_worksheet!B528</f>
        <v>249</v>
      </c>
      <c r="C503" t="str">
        <f>Q3_worksheet!C528</f>
        <v>Cary Foster</v>
      </c>
      <c r="D503" s="6">
        <f>Q3_worksheet!D528</f>
        <v>0</v>
      </c>
      <c r="E503" s="6">
        <f>Q3_worksheet!E528</f>
        <v>0</v>
      </c>
      <c r="F503" s="6">
        <f t="shared" si="40"/>
        <v>0</v>
      </c>
      <c r="G503" s="6">
        <f>Q3_worksheet!F528</f>
        <v>0</v>
      </c>
      <c r="H503" s="6">
        <f>Q3_worksheet!G528</f>
        <v>0</v>
      </c>
      <c r="I503" s="6">
        <f t="shared" si="41"/>
        <v>0</v>
      </c>
      <c r="J503" s="6">
        <f t="shared" si="42"/>
        <v>0</v>
      </c>
      <c r="K503" s="6">
        <f t="shared" si="43"/>
        <v>0</v>
      </c>
      <c r="L503" s="6">
        <f t="shared" si="44"/>
        <v>0</v>
      </c>
    </row>
    <row r="504" spans="1:12" hidden="1" x14ac:dyDescent="0.3">
      <c r="A504" t="str">
        <f>Q3_worksheet!A529</f>
        <v>011</v>
      </c>
      <c r="B504">
        <f>Q3_worksheet!B529</f>
        <v>276</v>
      </c>
      <c r="C504" t="str">
        <f>Q3_worksheet!C529</f>
        <v>Morris Glover</v>
      </c>
      <c r="D504" s="6">
        <f>Q3_worksheet!D529</f>
        <v>0</v>
      </c>
      <c r="E504" s="6">
        <f>Q3_worksheet!E529</f>
        <v>0</v>
      </c>
      <c r="F504" s="6">
        <f t="shared" si="40"/>
        <v>0</v>
      </c>
      <c r="G504" s="6">
        <f>Q3_worksheet!F529</f>
        <v>0</v>
      </c>
      <c r="H504" s="6">
        <f>Q3_worksheet!G529</f>
        <v>0</v>
      </c>
      <c r="I504" s="6">
        <f t="shared" si="41"/>
        <v>0</v>
      </c>
      <c r="J504" s="6">
        <f t="shared" si="42"/>
        <v>0</v>
      </c>
      <c r="K504" s="6">
        <f t="shared" si="43"/>
        <v>0</v>
      </c>
      <c r="L504" s="6">
        <f t="shared" si="44"/>
        <v>0</v>
      </c>
    </row>
    <row r="505" spans="1:12" hidden="1" x14ac:dyDescent="0.3">
      <c r="A505" t="str">
        <f>Q3_worksheet!A530</f>
        <v>011</v>
      </c>
      <c r="B505">
        <f>Q3_worksheet!B530</f>
        <v>345</v>
      </c>
      <c r="C505" t="str">
        <f>Q3_worksheet!C530</f>
        <v>Sidney Hansen</v>
      </c>
      <c r="D505" s="6">
        <f>Q3_worksheet!D530</f>
        <v>0</v>
      </c>
      <c r="E505" s="6">
        <f>Q3_worksheet!E530</f>
        <v>0</v>
      </c>
      <c r="F505" s="6">
        <f t="shared" si="40"/>
        <v>0</v>
      </c>
      <c r="G505" s="6">
        <f>Q3_worksheet!F530</f>
        <v>0</v>
      </c>
      <c r="H505" s="6">
        <f>Q3_worksheet!G530</f>
        <v>0</v>
      </c>
      <c r="I505" s="6">
        <f t="shared" si="41"/>
        <v>0</v>
      </c>
      <c r="J505" s="6">
        <f t="shared" si="42"/>
        <v>0</v>
      </c>
      <c r="K505" s="6">
        <f t="shared" si="43"/>
        <v>0</v>
      </c>
      <c r="L505" s="6">
        <f t="shared" si="44"/>
        <v>0</v>
      </c>
    </row>
    <row r="506" spans="1:12" hidden="1" x14ac:dyDescent="0.3">
      <c r="A506" t="str">
        <f>Q3_worksheet!A531</f>
        <v>011</v>
      </c>
      <c r="B506">
        <f>Q3_worksheet!B531</f>
        <v>358</v>
      </c>
      <c r="C506" t="str">
        <f>Q3_worksheet!C531</f>
        <v>Marc Wallace</v>
      </c>
      <c r="D506" s="6">
        <f>Q3_worksheet!D531</f>
        <v>0</v>
      </c>
      <c r="E506" s="6">
        <f>Q3_worksheet!E531</f>
        <v>0</v>
      </c>
      <c r="F506" s="6">
        <f t="shared" si="40"/>
        <v>0</v>
      </c>
      <c r="G506" s="6">
        <f>Q3_worksheet!F531</f>
        <v>24</v>
      </c>
      <c r="H506" s="6">
        <f>Q3_worksheet!G531</f>
        <v>402</v>
      </c>
      <c r="I506" s="6">
        <f t="shared" si="41"/>
        <v>16.75</v>
      </c>
      <c r="J506" s="6">
        <f t="shared" si="42"/>
        <v>24</v>
      </c>
      <c r="K506" s="6">
        <f t="shared" si="43"/>
        <v>402</v>
      </c>
      <c r="L506" s="6">
        <f t="shared" si="44"/>
        <v>16.75</v>
      </c>
    </row>
    <row r="507" spans="1:12" hidden="1" x14ac:dyDescent="0.3">
      <c r="A507" t="str">
        <f>Q3_worksheet!A532</f>
        <v>011</v>
      </c>
      <c r="B507">
        <f>Q3_worksheet!B532</f>
        <v>399</v>
      </c>
      <c r="C507" t="str">
        <f>Q3_worksheet!C532</f>
        <v>Yvette Miller</v>
      </c>
      <c r="D507" s="6">
        <f>Q3_worksheet!D532</f>
        <v>0</v>
      </c>
      <c r="E507" s="6">
        <f>Q3_worksheet!E532</f>
        <v>0</v>
      </c>
      <c r="F507" s="6">
        <f t="shared" si="40"/>
        <v>0</v>
      </c>
      <c r="G507" s="6">
        <f>Q3_worksheet!F532</f>
        <v>16</v>
      </c>
      <c r="H507" s="6">
        <f>Q3_worksheet!G532</f>
        <v>34616</v>
      </c>
      <c r="I507" s="6">
        <f t="shared" si="41"/>
        <v>2163.5</v>
      </c>
      <c r="J507" s="6">
        <f t="shared" si="42"/>
        <v>16</v>
      </c>
      <c r="K507" s="6">
        <f t="shared" si="43"/>
        <v>34616</v>
      </c>
      <c r="L507" s="6">
        <f t="shared" si="44"/>
        <v>2163.5</v>
      </c>
    </row>
    <row r="508" spans="1:12" hidden="1" x14ac:dyDescent="0.3">
      <c r="A508" t="str">
        <f>Q3_worksheet!A533</f>
        <v>011</v>
      </c>
      <c r="B508">
        <f>Q3_worksheet!B533</f>
        <v>414</v>
      </c>
      <c r="C508" t="str">
        <f>Q3_worksheet!C533</f>
        <v>Rosemarie Pena</v>
      </c>
      <c r="D508" s="6">
        <f>Q3_worksheet!D533</f>
        <v>0</v>
      </c>
      <c r="E508" s="6">
        <f>Q3_worksheet!E533</f>
        <v>0</v>
      </c>
      <c r="F508" s="6">
        <f t="shared" si="40"/>
        <v>0</v>
      </c>
      <c r="G508" s="6">
        <f>Q3_worksheet!F533</f>
        <v>8</v>
      </c>
      <c r="H508" s="6">
        <f>Q3_worksheet!G533</f>
        <v>164</v>
      </c>
      <c r="I508" s="6">
        <f t="shared" si="41"/>
        <v>20.5</v>
      </c>
      <c r="J508" s="6">
        <f t="shared" si="42"/>
        <v>8</v>
      </c>
      <c r="K508" s="6">
        <f t="shared" si="43"/>
        <v>164</v>
      </c>
      <c r="L508" s="6">
        <f t="shared" si="44"/>
        <v>20.5</v>
      </c>
    </row>
    <row r="509" spans="1:12" hidden="1" x14ac:dyDescent="0.3">
      <c r="A509" t="str">
        <f>Q3_worksheet!A534</f>
        <v>011</v>
      </c>
      <c r="B509">
        <f>Q3_worksheet!B534</f>
        <v>422</v>
      </c>
      <c r="C509" t="str">
        <f>Q3_worksheet!C534</f>
        <v>Afton Call</v>
      </c>
      <c r="D509" s="6">
        <f>Q3_worksheet!D534</f>
        <v>0</v>
      </c>
      <c r="E509" s="6">
        <f>Q3_worksheet!E534</f>
        <v>0</v>
      </c>
      <c r="F509" s="6">
        <f t="shared" si="40"/>
        <v>0</v>
      </c>
      <c r="G509" s="6">
        <f>Q3_worksheet!F534</f>
        <v>16</v>
      </c>
      <c r="H509" s="6">
        <f>Q3_worksheet!G534</f>
        <v>224</v>
      </c>
      <c r="I509" s="6">
        <f t="shared" si="41"/>
        <v>14</v>
      </c>
      <c r="J509" s="6">
        <f t="shared" si="42"/>
        <v>16</v>
      </c>
      <c r="K509" s="6">
        <f t="shared" si="43"/>
        <v>224</v>
      </c>
      <c r="L509" s="6">
        <f t="shared" si="44"/>
        <v>14</v>
      </c>
    </row>
    <row r="510" spans="1:12" hidden="1" x14ac:dyDescent="0.3">
      <c r="A510" t="str">
        <f>Q3_worksheet!A535</f>
        <v>012</v>
      </c>
      <c r="B510" t="str">
        <f>Q3_worksheet!B535</f>
        <v>(blank)</v>
      </c>
      <c r="C510">
        <f>Q3_worksheet!C535</f>
        <v>0</v>
      </c>
      <c r="D510" s="6">
        <f>Q3_worksheet!D535</f>
        <v>0</v>
      </c>
      <c r="E510" s="6">
        <f>Q3_worksheet!E535</f>
        <v>0</v>
      </c>
      <c r="F510" s="6">
        <f t="shared" si="40"/>
        <v>0</v>
      </c>
      <c r="G510" s="6">
        <f>Q3_worksheet!F535</f>
        <v>20</v>
      </c>
      <c r="H510" s="6">
        <f>Q3_worksheet!G535</f>
        <v>27068</v>
      </c>
      <c r="I510" s="6">
        <f t="shared" si="41"/>
        <v>1353.4</v>
      </c>
      <c r="J510" s="6">
        <f t="shared" si="42"/>
        <v>20</v>
      </c>
      <c r="K510" s="6">
        <f t="shared" si="43"/>
        <v>27068</v>
      </c>
      <c r="L510" s="6">
        <f t="shared" si="44"/>
        <v>1353.4</v>
      </c>
    </row>
    <row r="511" spans="1:12" hidden="1" x14ac:dyDescent="0.3">
      <c r="A511" t="str">
        <f>Q3_worksheet!A536</f>
        <v>012</v>
      </c>
      <c r="B511">
        <f>Q3_worksheet!B536</f>
        <v>1</v>
      </c>
      <c r="C511" t="str">
        <f>Q3_worksheet!C536</f>
        <v>Antonio Torres</v>
      </c>
      <c r="D511" s="6">
        <f>Q3_worksheet!D536</f>
        <v>0</v>
      </c>
      <c r="E511" s="6">
        <f>Q3_worksheet!E536</f>
        <v>0</v>
      </c>
      <c r="F511" s="6">
        <f t="shared" si="40"/>
        <v>0</v>
      </c>
      <c r="G511" s="6">
        <f>Q3_worksheet!F536</f>
        <v>4</v>
      </c>
      <c r="H511" s="6">
        <f>Q3_worksheet!G536</f>
        <v>1226</v>
      </c>
      <c r="I511" s="6">
        <f t="shared" si="41"/>
        <v>306.5</v>
      </c>
      <c r="J511" s="6">
        <f t="shared" si="42"/>
        <v>4</v>
      </c>
      <c r="K511" s="6">
        <f t="shared" si="43"/>
        <v>1226</v>
      </c>
      <c r="L511" s="6">
        <f t="shared" si="44"/>
        <v>306.5</v>
      </c>
    </row>
    <row r="512" spans="1:12" hidden="1" x14ac:dyDescent="0.3">
      <c r="A512" t="str">
        <f>Q3_worksheet!A537</f>
        <v>012</v>
      </c>
      <c r="B512">
        <f>Q3_worksheet!B537</f>
        <v>6</v>
      </c>
      <c r="C512" t="str">
        <f>Q3_worksheet!C537</f>
        <v>Kelly Murray</v>
      </c>
      <c r="D512" s="6">
        <f>Q3_worksheet!D537</f>
        <v>0</v>
      </c>
      <c r="E512" s="6">
        <f>Q3_worksheet!E537</f>
        <v>0</v>
      </c>
      <c r="F512" s="6">
        <f t="shared" si="40"/>
        <v>0</v>
      </c>
      <c r="G512" s="6">
        <f>Q3_worksheet!F537</f>
        <v>0</v>
      </c>
      <c r="H512" s="6">
        <f>Q3_worksheet!G537</f>
        <v>0</v>
      </c>
      <c r="I512" s="6">
        <f t="shared" si="41"/>
        <v>0</v>
      </c>
      <c r="J512" s="6">
        <f t="shared" si="42"/>
        <v>0</v>
      </c>
      <c r="K512" s="6">
        <f t="shared" si="43"/>
        <v>0</v>
      </c>
      <c r="L512" s="6">
        <f t="shared" si="44"/>
        <v>0</v>
      </c>
    </row>
    <row r="513" spans="1:12" hidden="1" x14ac:dyDescent="0.3">
      <c r="A513" t="str">
        <f>Q3_worksheet!A538</f>
        <v>012</v>
      </c>
      <c r="B513">
        <f>Q3_worksheet!B538</f>
        <v>7</v>
      </c>
      <c r="C513" t="str">
        <f>Q3_worksheet!C538</f>
        <v>Shelia Keller</v>
      </c>
      <c r="D513" s="6">
        <f>Q3_worksheet!D538</f>
        <v>0</v>
      </c>
      <c r="E513" s="6">
        <f>Q3_worksheet!E538</f>
        <v>0</v>
      </c>
      <c r="F513" s="6">
        <f t="shared" si="40"/>
        <v>0</v>
      </c>
      <c r="G513" s="6">
        <f>Q3_worksheet!F538</f>
        <v>13</v>
      </c>
      <c r="H513" s="6">
        <f>Q3_worksheet!G538</f>
        <v>42501</v>
      </c>
      <c r="I513" s="6">
        <f t="shared" si="41"/>
        <v>3269.3076923076924</v>
      </c>
      <c r="J513" s="6">
        <f t="shared" si="42"/>
        <v>13</v>
      </c>
      <c r="K513" s="6">
        <f t="shared" si="43"/>
        <v>42501</v>
      </c>
      <c r="L513" s="6">
        <f t="shared" si="44"/>
        <v>3269.3076923076924</v>
      </c>
    </row>
    <row r="514" spans="1:12" hidden="1" x14ac:dyDescent="0.3">
      <c r="A514" t="str">
        <f>Q3_worksheet!A539</f>
        <v>012</v>
      </c>
      <c r="B514">
        <f>Q3_worksheet!B539</f>
        <v>11</v>
      </c>
      <c r="C514" t="str">
        <f>Q3_worksheet!C539</f>
        <v>Earnest Drake</v>
      </c>
      <c r="D514" s="6">
        <f>Q3_worksheet!D539</f>
        <v>0</v>
      </c>
      <c r="E514" s="6">
        <f>Q3_worksheet!E539</f>
        <v>0</v>
      </c>
      <c r="F514" s="6">
        <f t="shared" si="40"/>
        <v>0</v>
      </c>
      <c r="G514" s="6">
        <f>Q3_worksheet!F539</f>
        <v>24</v>
      </c>
      <c r="H514" s="6">
        <f>Q3_worksheet!G539</f>
        <v>91154</v>
      </c>
      <c r="I514" s="6">
        <f t="shared" si="41"/>
        <v>3798.0833333333335</v>
      </c>
      <c r="J514" s="6">
        <f t="shared" si="42"/>
        <v>24</v>
      </c>
      <c r="K514" s="6">
        <f t="shared" si="43"/>
        <v>91154</v>
      </c>
      <c r="L514" s="6">
        <f t="shared" si="44"/>
        <v>3798.0833333333335</v>
      </c>
    </row>
    <row r="515" spans="1:12" hidden="1" x14ac:dyDescent="0.3">
      <c r="A515" t="str">
        <f>Q3_worksheet!A540</f>
        <v>012</v>
      </c>
      <c r="B515">
        <f>Q3_worksheet!B540</f>
        <v>13</v>
      </c>
      <c r="C515" t="str">
        <f>Q3_worksheet!C540</f>
        <v>Mamie Day</v>
      </c>
      <c r="D515" s="6">
        <f>Q3_worksheet!D540</f>
        <v>0</v>
      </c>
      <c r="E515" s="6">
        <f>Q3_worksheet!E540</f>
        <v>0</v>
      </c>
      <c r="F515" s="6">
        <f t="shared" ref="F515:F578" si="45">IFERROR(E515/D515,0)</f>
        <v>0</v>
      </c>
      <c r="G515" s="6">
        <f>Q3_worksheet!F540</f>
        <v>24</v>
      </c>
      <c r="H515" s="6">
        <f>Q3_worksheet!G540</f>
        <v>111692</v>
      </c>
      <c r="I515" s="6">
        <f t="shared" ref="I515:I578" si="46">IFERROR(H515/G515,0)</f>
        <v>4653.833333333333</v>
      </c>
      <c r="J515" s="6">
        <f t="shared" ref="J515:J578" si="47">G515-D515</f>
        <v>24</v>
      </c>
      <c r="K515" s="6">
        <f t="shared" ref="K515:K578" si="48">H515-E515</f>
        <v>111692</v>
      </c>
      <c r="L515" s="6">
        <f t="shared" ref="L515:L578" si="49">I515-F515</f>
        <v>4653.833333333333</v>
      </c>
    </row>
    <row r="516" spans="1:12" hidden="1" x14ac:dyDescent="0.3">
      <c r="A516" t="str">
        <f>Q3_worksheet!A541</f>
        <v>012</v>
      </c>
      <c r="B516">
        <f>Q3_worksheet!B541</f>
        <v>15</v>
      </c>
      <c r="C516" t="str">
        <f>Q3_worksheet!C541</f>
        <v>Don Young</v>
      </c>
      <c r="D516" s="6">
        <f>Q3_worksheet!D541</f>
        <v>0</v>
      </c>
      <c r="E516" s="6">
        <f>Q3_worksheet!E541</f>
        <v>0</v>
      </c>
      <c r="F516" s="6">
        <f t="shared" si="45"/>
        <v>0</v>
      </c>
      <c r="G516" s="6">
        <f>Q3_worksheet!F541</f>
        <v>0</v>
      </c>
      <c r="H516" s="6">
        <f>Q3_worksheet!G541</f>
        <v>0</v>
      </c>
      <c r="I516" s="6">
        <f t="shared" si="46"/>
        <v>0</v>
      </c>
      <c r="J516" s="6">
        <f t="shared" si="47"/>
        <v>0</v>
      </c>
      <c r="K516" s="6">
        <f t="shared" si="48"/>
        <v>0</v>
      </c>
      <c r="L516" s="6">
        <f t="shared" si="49"/>
        <v>0</v>
      </c>
    </row>
    <row r="517" spans="1:12" hidden="1" x14ac:dyDescent="0.3">
      <c r="A517" t="str">
        <f>Q3_worksheet!A542</f>
        <v>012</v>
      </c>
      <c r="B517">
        <f>Q3_worksheet!B542</f>
        <v>18</v>
      </c>
      <c r="C517" t="str">
        <f>Q3_worksheet!C542</f>
        <v>Marty Barnes</v>
      </c>
      <c r="D517" s="6">
        <f>Q3_worksheet!D542</f>
        <v>0</v>
      </c>
      <c r="E517" s="6">
        <f>Q3_worksheet!E542</f>
        <v>0</v>
      </c>
      <c r="F517" s="6">
        <f t="shared" si="45"/>
        <v>0</v>
      </c>
      <c r="G517" s="6">
        <f>Q3_worksheet!F542</f>
        <v>16</v>
      </c>
      <c r="H517" s="6">
        <f>Q3_worksheet!G542</f>
        <v>320</v>
      </c>
      <c r="I517" s="6">
        <f t="shared" si="46"/>
        <v>20</v>
      </c>
      <c r="J517" s="6">
        <f t="shared" si="47"/>
        <v>16</v>
      </c>
      <c r="K517" s="6">
        <f t="shared" si="48"/>
        <v>320</v>
      </c>
      <c r="L517" s="6">
        <f t="shared" si="49"/>
        <v>20</v>
      </c>
    </row>
    <row r="518" spans="1:12" hidden="1" x14ac:dyDescent="0.3">
      <c r="A518" t="str">
        <f>Q3_worksheet!A543</f>
        <v>012</v>
      </c>
      <c r="B518">
        <f>Q3_worksheet!B543</f>
        <v>19</v>
      </c>
      <c r="C518" t="str">
        <f>Q3_worksheet!C543</f>
        <v>Frank Diaz</v>
      </c>
      <c r="D518" s="6">
        <f>Q3_worksheet!D543</f>
        <v>0</v>
      </c>
      <c r="E518" s="6">
        <f>Q3_worksheet!E543</f>
        <v>0</v>
      </c>
      <c r="F518" s="6">
        <f t="shared" si="45"/>
        <v>0</v>
      </c>
      <c r="G518" s="6">
        <f>Q3_worksheet!F543</f>
        <v>11</v>
      </c>
      <c r="H518" s="6">
        <f>Q3_worksheet!G543</f>
        <v>297</v>
      </c>
      <c r="I518" s="6">
        <f t="shared" si="46"/>
        <v>27</v>
      </c>
      <c r="J518" s="6">
        <f t="shared" si="47"/>
        <v>11</v>
      </c>
      <c r="K518" s="6">
        <f t="shared" si="48"/>
        <v>297</v>
      </c>
      <c r="L518" s="6">
        <f t="shared" si="49"/>
        <v>27</v>
      </c>
    </row>
    <row r="519" spans="1:12" hidden="1" x14ac:dyDescent="0.3">
      <c r="A519" t="str">
        <f>Q3_worksheet!A544</f>
        <v>012</v>
      </c>
      <c r="B519">
        <f>Q3_worksheet!B544</f>
        <v>20</v>
      </c>
      <c r="C519" t="str">
        <f>Q3_worksheet!C544</f>
        <v>Ed Craig</v>
      </c>
      <c r="D519" s="6">
        <f>Q3_worksheet!D544</f>
        <v>0</v>
      </c>
      <c r="E519" s="6">
        <f>Q3_worksheet!E544</f>
        <v>0</v>
      </c>
      <c r="F519" s="6">
        <f t="shared" si="45"/>
        <v>0</v>
      </c>
      <c r="G519" s="6">
        <f>Q3_worksheet!F544</f>
        <v>0</v>
      </c>
      <c r="H519" s="6">
        <f>Q3_worksheet!G544</f>
        <v>0</v>
      </c>
      <c r="I519" s="6">
        <f t="shared" si="46"/>
        <v>0</v>
      </c>
      <c r="J519" s="6">
        <f t="shared" si="47"/>
        <v>0</v>
      </c>
      <c r="K519" s="6">
        <f t="shared" si="48"/>
        <v>0</v>
      </c>
      <c r="L519" s="6">
        <f t="shared" si="49"/>
        <v>0</v>
      </c>
    </row>
    <row r="520" spans="1:12" hidden="1" x14ac:dyDescent="0.3">
      <c r="A520" t="str">
        <f>Q3_worksheet!A545</f>
        <v>012</v>
      </c>
      <c r="B520">
        <f>Q3_worksheet!B545</f>
        <v>22</v>
      </c>
      <c r="C520" t="str">
        <f>Q3_worksheet!C545</f>
        <v>Marion Scott</v>
      </c>
      <c r="D520" s="6">
        <f>Q3_worksheet!D545</f>
        <v>0</v>
      </c>
      <c r="E520" s="6">
        <f>Q3_worksheet!E545</f>
        <v>0</v>
      </c>
      <c r="F520" s="6">
        <f t="shared" si="45"/>
        <v>0</v>
      </c>
      <c r="G520" s="6">
        <f>Q3_worksheet!F545</f>
        <v>16</v>
      </c>
      <c r="H520" s="6">
        <f>Q3_worksheet!G545</f>
        <v>5492</v>
      </c>
      <c r="I520" s="6">
        <f t="shared" si="46"/>
        <v>343.25</v>
      </c>
      <c r="J520" s="6">
        <f t="shared" si="47"/>
        <v>16</v>
      </c>
      <c r="K520" s="6">
        <f t="shared" si="48"/>
        <v>5492</v>
      </c>
      <c r="L520" s="6">
        <f t="shared" si="49"/>
        <v>343.25</v>
      </c>
    </row>
    <row r="521" spans="1:12" hidden="1" x14ac:dyDescent="0.3">
      <c r="A521" t="str">
        <f>Q3_worksheet!A546</f>
        <v>012</v>
      </c>
      <c r="B521">
        <f>Q3_worksheet!B546</f>
        <v>23</v>
      </c>
      <c r="C521" t="str">
        <f>Q3_worksheet!C546</f>
        <v>Mary Waters</v>
      </c>
      <c r="D521" s="6">
        <f>Q3_worksheet!D546</f>
        <v>0</v>
      </c>
      <c r="E521" s="6">
        <f>Q3_worksheet!E546</f>
        <v>0</v>
      </c>
      <c r="F521" s="6">
        <f t="shared" si="45"/>
        <v>0</v>
      </c>
      <c r="G521" s="6">
        <f>Q3_worksheet!F546</f>
        <v>24</v>
      </c>
      <c r="H521" s="6">
        <f>Q3_worksheet!G546</f>
        <v>86538</v>
      </c>
      <c r="I521" s="6">
        <f t="shared" si="46"/>
        <v>3605.75</v>
      </c>
      <c r="J521" s="6">
        <f t="shared" si="47"/>
        <v>24</v>
      </c>
      <c r="K521" s="6">
        <f t="shared" si="48"/>
        <v>86538</v>
      </c>
      <c r="L521" s="6">
        <f t="shared" si="49"/>
        <v>3605.75</v>
      </c>
    </row>
    <row r="522" spans="1:12" hidden="1" x14ac:dyDescent="0.3">
      <c r="A522" t="str">
        <f>Q3_worksheet!A547</f>
        <v>012</v>
      </c>
      <c r="B522">
        <f>Q3_worksheet!B547</f>
        <v>25</v>
      </c>
      <c r="C522" t="str">
        <f>Q3_worksheet!C547</f>
        <v>Tami Luna</v>
      </c>
      <c r="D522" s="6">
        <f>Q3_worksheet!D547</f>
        <v>0</v>
      </c>
      <c r="E522" s="6">
        <f>Q3_worksheet!E547</f>
        <v>0</v>
      </c>
      <c r="F522" s="6">
        <f t="shared" si="45"/>
        <v>0</v>
      </c>
      <c r="G522" s="6">
        <f>Q3_worksheet!F547</f>
        <v>122</v>
      </c>
      <c r="H522" s="6">
        <f>Q3_worksheet!G547</f>
        <v>56536</v>
      </c>
      <c r="I522" s="6">
        <f t="shared" si="46"/>
        <v>463.40983606557376</v>
      </c>
      <c r="J522" s="6">
        <f t="shared" si="47"/>
        <v>122</v>
      </c>
      <c r="K522" s="6">
        <f t="shared" si="48"/>
        <v>56536</v>
      </c>
      <c r="L522" s="6">
        <f t="shared" si="49"/>
        <v>463.40983606557376</v>
      </c>
    </row>
    <row r="523" spans="1:12" hidden="1" x14ac:dyDescent="0.3">
      <c r="A523" t="str">
        <f>Q3_worksheet!A548</f>
        <v>012</v>
      </c>
      <c r="B523">
        <f>Q3_worksheet!B548</f>
        <v>27</v>
      </c>
      <c r="C523" t="str">
        <f>Q3_worksheet!C548</f>
        <v>Cindy Lunt</v>
      </c>
      <c r="D523" s="6">
        <f>Q3_worksheet!D548</f>
        <v>0</v>
      </c>
      <c r="E523" s="6">
        <f>Q3_worksheet!E548</f>
        <v>0</v>
      </c>
      <c r="F523" s="6">
        <f t="shared" si="45"/>
        <v>0</v>
      </c>
      <c r="G523" s="6">
        <f>Q3_worksheet!F548</f>
        <v>24</v>
      </c>
      <c r="H523" s="6">
        <f>Q3_worksheet!G548</f>
        <v>732</v>
      </c>
      <c r="I523" s="6">
        <f t="shared" si="46"/>
        <v>30.5</v>
      </c>
      <c r="J523" s="6">
        <f t="shared" si="47"/>
        <v>24</v>
      </c>
      <c r="K523" s="6">
        <f t="shared" si="48"/>
        <v>732</v>
      </c>
      <c r="L523" s="6">
        <f t="shared" si="49"/>
        <v>30.5</v>
      </c>
    </row>
    <row r="524" spans="1:12" hidden="1" x14ac:dyDescent="0.3">
      <c r="A524" t="str">
        <f>Q3_worksheet!A549</f>
        <v>012</v>
      </c>
      <c r="B524">
        <f>Q3_worksheet!B549</f>
        <v>30</v>
      </c>
      <c r="C524" t="str">
        <f>Q3_worksheet!C549</f>
        <v>Joe Perry</v>
      </c>
      <c r="D524" s="6">
        <f>Q3_worksheet!D549</f>
        <v>0</v>
      </c>
      <c r="E524" s="6">
        <f>Q3_worksheet!E549</f>
        <v>0</v>
      </c>
      <c r="F524" s="6">
        <f t="shared" si="45"/>
        <v>0</v>
      </c>
      <c r="G524" s="6">
        <f>Q3_worksheet!F549</f>
        <v>24</v>
      </c>
      <c r="H524" s="6">
        <f>Q3_worksheet!G549</f>
        <v>6024</v>
      </c>
      <c r="I524" s="6">
        <f t="shared" si="46"/>
        <v>251</v>
      </c>
      <c r="J524" s="6">
        <f t="shared" si="47"/>
        <v>24</v>
      </c>
      <c r="K524" s="6">
        <f t="shared" si="48"/>
        <v>6024</v>
      </c>
      <c r="L524" s="6">
        <f t="shared" si="49"/>
        <v>251</v>
      </c>
    </row>
    <row r="525" spans="1:12" hidden="1" x14ac:dyDescent="0.3">
      <c r="A525" t="str">
        <f>Q3_worksheet!A550</f>
        <v>012</v>
      </c>
      <c r="B525">
        <f>Q3_worksheet!B550</f>
        <v>35</v>
      </c>
      <c r="C525" t="str">
        <f>Q3_worksheet!C550</f>
        <v>Leonard Wong</v>
      </c>
      <c r="D525" s="6">
        <f>Q3_worksheet!D550</f>
        <v>0</v>
      </c>
      <c r="E525" s="6">
        <f>Q3_worksheet!E550</f>
        <v>0</v>
      </c>
      <c r="F525" s="6">
        <f t="shared" si="45"/>
        <v>0</v>
      </c>
      <c r="G525" s="6">
        <f>Q3_worksheet!F550</f>
        <v>16</v>
      </c>
      <c r="H525" s="6">
        <f>Q3_worksheet!G550</f>
        <v>46154</v>
      </c>
      <c r="I525" s="6">
        <f t="shared" si="46"/>
        <v>2884.625</v>
      </c>
      <c r="J525" s="6">
        <f t="shared" si="47"/>
        <v>16</v>
      </c>
      <c r="K525" s="6">
        <f t="shared" si="48"/>
        <v>46154</v>
      </c>
      <c r="L525" s="6">
        <f t="shared" si="49"/>
        <v>2884.625</v>
      </c>
    </row>
    <row r="526" spans="1:12" hidden="1" x14ac:dyDescent="0.3">
      <c r="A526" t="str">
        <f>Q3_worksheet!A551</f>
        <v>012</v>
      </c>
      <c r="B526">
        <f>Q3_worksheet!B551</f>
        <v>37</v>
      </c>
      <c r="C526" t="str">
        <f>Q3_worksheet!C551</f>
        <v>Kirk Byrd</v>
      </c>
      <c r="D526" s="6">
        <f>Q3_worksheet!D551</f>
        <v>0</v>
      </c>
      <c r="E526" s="6">
        <f>Q3_worksheet!E551</f>
        <v>0</v>
      </c>
      <c r="F526" s="6">
        <f t="shared" si="45"/>
        <v>0</v>
      </c>
      <c r="G526" s="6">
        <f>Q3_worksheet!F551</f>
        <v>16</v>
      </c>
      <c r="H526" s="6">
        <f>Q3_worksheet!G551</f>
        <v>392</v>
      </c>
      <c r="I526" s="6">
        <f t="shared" si="46"/>
        <v>24.5</v>
      </c>
      <c r="J526" s="6">
        <f t="shared" si="47"/>
        <v>16</v>
      </c>
      <c r="K526" s="6">
        <f t="shared" si="48"/>
        <v>392</v>
      </c>
      <c r="L526" s="6">
        <f t="shared" si="49"/>
        <v>24.5</v>
      </c>
    </row>
    <row r="527" spans="1:12" hidden="1" x14ac:dyDescent="0.3">
      <c r="A527" t="str">
        <f>Q3_worksheet!A552</f>
        <v>012</v>
      </c>
      <c r="B527">
        <f>Q3_worksheet!B552</f>
        <v>38</v>
      </c>
      <c r="C527" t="str">
        <f>Q3_worksheet!C552</f>
        <v>Conrad Walker</v>
      </c>
      <c r="D527" s="6">
        <f>Q3_worksheet!D552</f>
        <v>0</v>
      </c>
      <c r="E527" s="6">
        <f>Q3_worksheet!E552</f>
        <v>0</v>
      </c>
      <c r="F527" s="6">
        <f t="shared" si="45"/>
        <v>0</v>
      </c>
      <c r="G527" s="6">
        <f>Q3_worksheet!F552</f>
        <v>14</v>
      </c>
      <c r="H527" s="6">
        <f>Q3_worksheet!G552</f>
        <v>57209</v>
      </c>
      <c r="I527" s="6">
        <f t="shared" si="46"/>
        <v>4086.3571428571427</v>
      </c>
      <c r="J527" s="6">
        <f t="shared" si="47"/>
        <v>14</v>
      </c>
      <c r="K527" s="6">
        <f t="shared" si="48"/>
        <v>57209</v>
      </c>
      <c r="L527" s="6">
        <f t="shared" si="49"/>
        <v>4086.3571428571427</v>
      </c>
    </row>
    <row r="528" spans="1:12" hidden="1" x14ac:dyDescent="0.3">
      <c r="A528" t="str">
        <f>Q3_worksheet!A553</f>
        <v>012</v>
      </c>
      <c r="B528">
        <f>Q3_worksheet!B553</f>
        <v>53</v>
      </c>
      <c r="C528" t="str">
        <f>Q3_worksheet!C553</f>
        <v>Delia Lopez</v>
      </c>
      <c r="D528" s="6">
        <f>Q3_worksheet!D553</f>
        <v>0</v>
      </c>
      <c r="E528" s="6">
        <f>Q3_worksheet!E553</f>
        <v>0</v>
      </c>
      <c r="F528" s="6">
        <f t="shared" si="45"/>
        <v>0</v>
      </c>
      <c r="G528" s="6">
        <f>Q3_worksheet!F553</f>
        <v>26</v>
      </c>
      <c r="H528" s="6">
        <f>Q3_worksheet!G553</f>
        <v>650</v>
      </c>
      <c r="I528" s="6">
        <f t="shared" si="46"/>
        <v>25</v>
      </c>
      <c r="J528" s="6">
        <f t="shared" si="47"/>
        <v>26</v>
      </c>
      <c r="K528" s="6">
        <f t="shared" si="48"/>
        <v>650</v>
      </c>
      <c r="L528" s="6">
        <f t="shared" si="49"/>
        <v>25</v>
      </c>
    </row>
    <row r="529" spans="1:12" hidden="1" x14ac:dyDescent="0.3">
      <c r="A529" t="str">
        <f>Q3_worksheet!A554</f>
        <v>012</v>
      </c>
      <c r="B529">
        <f>Q3_worksheet!B554</f>
        <v>99</v>
      </c>
      <c r="C529" t="str">
        <f>Q3_worksheet!C554</f>
        <v>Sue Riley</v>
      </c>
      <c r="D529" s="6">
        <f>Q3_worksheet!D554</f>
        <v>0</v>
      </c>
      <c r="E529" s="6">
        <f>Q3_worksheet!E554</f>
        <v>0</v>
      </c>
      <c r="F529" s="6">
        <f t="shared" si="45"/>
        <v>0</v>
      </c>
      <c r="G529" s="6">
        <f>Q3_worksheet!F554</f>
        <v>8</v>
      </c>
      <c r="H529" s="6">
        <f>Q3_worksheet!G554</f>
        <v>180</v>
      </c>
      <c r="I529" s="6">
        <f t="shared" si="46"/>
        <v>22.5</v>
      </c>
      <c r="J529" s="6">
        <f t="shared" si="47"/>
        <v>8</v>
      </c>
      <c r="K529" s="6">
        <f t="shared" si="48"/>
        <v>180</v>
      </c>
      <c r="L529" s="6">
        <f t="shared" si="49"/>
        <v>22.5</v>
      </c>
    </row>
    <row r="530" spans="1:12" hidden="1" x14ac:dyDescent="0.3">
      <c r="A530" t="str">
        <f>Q3_worksheet!A555</f>
        <v>012</v>
      </c>
      <c r="B530">
        <f>Q3_worksheet!B555</f>
        <v>106</v>
      </c>
      <c r="C530" t="str">
        <f>Q3_worksheet!C555</f>
        <v>Allan Wood</v>
      </c>
      <c r="D530" s="6">
        <f>Q3_worksheet!D555</f>
        <v>0</v>
      </c>
      <c r="E530" s="6">
        <f>Q3_worksheet!E555</f>
        <v>0</v>
      </c>
      <c r="F530" s="6">
        <f t="shared" si="45"/>
        <v>0</v>
      </c>
      <c r="G530" s="6">
        <f>Q3_worksheet!F555</f>
        <v>0</v>
      </c>
      <c r="H530" s="6">
        <f>Q3_worksheet!G555</f>
        <v>0</v>
      </c>
      <c r="I530" s="6">
        <f t="shared" si="46"/>
        <v>0</v>
      </c>
      <c r="J530" s="6">
        <f t="shared" si="47"/>
        <v>0</v>
      </c>
      <c r="K530" s="6">
        <f t="shared" si="48"/>
        <v>0</v>
      </c>
      <c r="L530" s="6">
        <f t="shared" si="49"/>
        <v>0</v>
      </c>
    </row>
    <row r="531" spans="1:12" hidden="1" x14ac:dyDescent="0.3">
      <c r="A531" t="str">
        <f>Q3_worksheet!A556</f>
        <v>012</v>
      </c>
      <c r="B531">
        <f>Q3_worksheet!B556</f>
        <v>117</v>
      </c>
      <c r="C531" t="str">
        <f>Q3_worksheet!C556</f>
        <v>Richard Wood</v>
      </c>
      <c r="D531" s="6">
        <f>Q3_worksheet!D556</f>
        <v>0</v>
      </c>
      <c r="E531" s="6">
        <f>Q3_worksheet!E556</f>
        <v>0</v>
      </c>
      <c r="F531" s="6">
        <f t="shared" si="45"/>
        <v>0</v>
      </c>
      <c r="G531" s="6">
        <f>Q3_worksheet!F556</f>
        <v>16</v>
      </c>
      <c r="H531" s="6">
        <f>Q3_worksheet!G556</f>
        <v>420</v>
      </c>
      <c r="I531" s="6">
        <f t="shared" si="46"/>
        <v>26.25</v>
      </c>
      <c r="J531" s="6">
        <f t="shared" si="47"/>
        <v>16</v>
      </c>
      <c r="K531" s="6">
        <f t="shared" si="48"/>
        <v>420</v>
      </c>
      <c r="L531" s="6">
        <f t="shared" si="49"/>
        <v>26.25</v>
      </c>
    </row>
    <row r="532" spans="1:12" hidden="1" x14ac:dyDescent="0.3">
      <c r="A532" t="str">
        <f>Q3_worksheet!A557</f>
        <v>012</v>
      </c>
      <c r="B532">
        <f>Q3_worksheet!B557</f>
        <v>133</v>
      </c>
      <c r="C532" t="str">
        <f>Q3_worksheet!C557</f>
        <v>Geneva Moody</v>
      </c>
      <c r="D532" s="6">
        <f>Q3_worksheet!D557</f>
        <v>0</v>
      </c>
      <c r="E532" s="6">
        <f>Q3_worksheet!E557</f>
        <v>0</v>
      </c>
      <c r="F532" s="6">
        <f t="shared" si="45"/>
        <v>0</v>
      </c>
      <c r="G532" s="6">
        <f>Q3_worksheet!F557</f>
        <v>16</v>
      </c>
      <c r="H532" s="6">
        <f>Q3_worksheet!G557</f>
        <v>476</v>
      </c>
      <c r="I532" s="6">
        <f t="shared" si="46"/>
        <v>29.75</v>
      </c>
      <c r="J532" s="6">
        <f t="shared" si="47"/>
        <v>16</v>
      </c>
      <c r="K532" s="6">
        <f t="shared" si="48"/>
        <v>476</v>
      </c>
      <c r="L532" s="6">
        <f t="shared" si="49"/>
        <v>29.75</v>
      </c>
    </row>
    <row r="533" spans="1:12" hidden="1" x14ac:dyDescent="0.3">
      <c r="A533" t="str">
        <f>Q3_worksheet!A558</f>
        <v>012</v>
      </c>
      <c r="B533">
        <f>Q3_worksheet!B558</f>
        <v>153</v>
      </c>
      <c r="C533" t="str">
        <f>Q3_worksheet!C558</f>
        <v>Lynne Soto</v>
      </c>
      <c r="D533" s="6">
        <f>Q3_worksheet!D558</f>
        <v>0</v>
      </c>
      <c r="E533" s="6">
        <f>Q3_worksheet!E558</f>
        <v>0</v>
      </c>
      <c r="F533" s="6">
        <f t="shared" si="45"/>
        <v>0</v>
      </c>
      <c r="G533" s="6">
        <f>Q3_worksheet!F558</f>
        <v>8</v>
      </c>
      <c r="H533" s="6">
        <f>Q3_worksheet!G558</f>
        <v>160</v>
      </c>
      <c r="I533" s="6">
        <f t="shared" si="46"/>
        <v>20</v>
      </c>
      <c r="J533" s="6">
        <f t="shared" si="47"/>
        <v>8</v>
      </c>
      <c r="K533" s="6">
        <f t="shared" si="48"/>
        <v>160</v>
      </c>
      <c r="L533" s="6">
        <f t="shared" si="49"/>
        <v>20</v>
      </c>
    </row>
    <row r="534" spans="1:12" hidden="1" x14ac:dyDescent="0.3">
      <c r="A534" t="str">
        <f>Q3_worksheet!A559</f>
        <v>012</v>
      </c>
      <c r="B534">
        <f>Q3_worksheet!B559</f>
        <v>168</v>
      </c>
      <c r="C534" t="str">
        <f>Q3_worksheet!C559</f>
        <v>Brittany Carlson</v>
      </c>
      <c r="D534" s="6">
        <f>Q3_worksheet!D559</f>
        <v>0</v>
      </c>
      <c r="E534" s="6">
        <f>Q3_worksheet!E559</f>
        <v>0</v>
      </c>
      <c r="F534" s="6">
        <f t="shared" si="45"/>
        <v>0</v>
      </c>
      <c r="G534" s="6">
        <f>Q3_worksheet!F559</f>
        <v>8</v>
      </c>
      <c r="H534" s="6">
        <f>Q3_worksheet!G559</f>
        <v>300</v>
      </c>
      <c r="I534" s="6">
        <f t="shared" si="46"/>
        <v>37.5</v>
      </c>
      <c r="J534" s="6">
        <f t="shared" si="47"/>
        <v>8</v>
      </c>
      <c r="K534" s="6">
        <f t="shared" si="48"/>
        <v>300</v>
      </c>
      <c r="L534" s="6">
        <f t="shared" si="49"/>
        <v>37.5</v>
      </c>
    </row>
    <row r="535" spans="1:12" hidden="1" x14ac:dyDescent="0.3">
      <c r="A535" t="str">
        <f>Q3_worksheet!A560</f>
        <v>012</v>
      </c>
      <c r="B535">
        <f>Q3_worksheet!B560</f>
        <v>169</v>
      </c>
      <c r="C535" t="str">
        <f>Q3_worksheet!C560</f>
        <v>Cornelius Gibson</v>
      </c>
      <c r="D535" s="6">
        <f>Q3_worksheet!D560</f>
        <v>0</v>
      </c>
      <c r="E535" s="6">
        <f>Q3_worksheet!E560</f>
        <v>0</v>
      </c>
      <c r="F535" s="6">
        <f t="shared" si="45"/>
        <v>0</v>
      </c>
      <c r="G535" s="6">
        <f>Q3_worksheet!F560</f>
        <v>0</v>
      </c>
      <c r="H535" s="6">
        <f>Q3_worksheet!G560</f>
        <v>0</v>
      </c>
      <c r="I535" s="6">
        <f t="shared" si="46"/>
        <v>0</v>
      </c>
      <c r="J535" s="6">
        <f t="shared" si="47"/>
        <v>0</v>
      </c>
      <c r="K535" s="6">
        <f t="shared" si="48"/>
        <v>0</v>
      </c>
      <c r="L535" s="6">
        <f t="shared" si="49"/>
        <v>0</v>
      </c>
    </row>
    <row r="536" spans="1:12" hidden="1" x14ac:dyDescent="0.3">
      <c r="A536" t="str">
        <f>Q3_worksheet!A561</f>
        <v>012</v>
      </c>
      <c r="B536">
        <f>Q3_worksheet!B561</f>
        <v>179</v>
      </c>
      <c r="C536" t="str">
        <f>Q3_worksheet!C561</f>
        <v>Cassandra Poole</v>
      </c>
      <c r="D536" s="6">
        <f>Q3_worksheet!D561</f>
        <v>0</v>
      </c>
      <c r="E536" s="6">
        <f>Q3_worksheet!E561</f>
        <v>0</v>
      </c>
      <c r="F536" s="6">
        <f t="shared" si="45"/>
        <v>0</v>
      </c>
      <c r="G536" s="6">
        <f>Q3_worksheet!F561</f>
        <v>0</v>
      </c>
      <c r="H536" s="6">
        <f>Q3_worksheet!G561</f>
        <v>0</v>
      </c>
      <c r="I536" s="6">
        <f t="shared" si="46"/>
        <v>0</v>
      </c>
      <c r="J536" s="6">
        <f t="shared" si="47"/>
        <v>0</v>
      </c>
      <c r="K536" s="6">
        <f t="shared" si="48"/>
        <v>0</v>
      </c>
      <c r="L536" s="6">
        <f t="shared" si="49"/>
        <v>0</v>
      </c>
    </row>
    <row r="537" spans="1:12" hidden="1" x14ac:dyDescent="0.3">
      <c r="A537" t="str">
        <f>Q3_worksheet!A562</f>
        <v>012</v>
      </c>
      <c r="B537">
        <f>Q3_worksheet!B562</f>
        <v>180</v>
      </c>
      <c r="C537" t="str">
        <f>Q3_worksheet!C562</f>
        <v>Elisa Warren</v>
      </c>
      <c r="D537" s="6">
        <f>Q3_worksheet!D562</f>
        <v>0</v>
      </c>
      <c r="E537" s="6">
        <f>Q3_worksheet!E562</f>
        <v>0</v>
      </c>
      <c r="F537" s="6">
        <f t="shared" si="45"/>
        <v>0</v>
      </c>
      <c r="G537" s="6">
        <f>Q3_worksheet!F562</f>
        <v>8</v>
      </c>
      <c r="H537" s="6">
        <f>Q3_worksheet!G562</f>
        <v>198</v>
      </c>
      <c r="I537" s="6">
        <f t="shared" si="46"/>
        <v>24.75</v>
      </c>
      <c r="J537" s="6">
        <f t="shared" si="47"/>
        <v>8</v>
      </c>
      <c r="K537" s="6">
        <f t="shared" si="48"/>
        <v>198</v>
      </c>
      <c r="L537" s="6">
        <f t="shared" si="49"/>
        <v>24.75</v>
      </c>
    </row>
    <row r="538" spans="1:12" hidden="1" x14ac:dyDescent="0.3">
      <c r="A538" t="str">
        <f>Q3_worksheet!A563</f>
        <v>012</v>
      </c>
      <c r="B538">
        <f>Q3_worksheet!B563</f>
        <v>181</v>
      </c>
      <c r="C538" t="str">
        <f>Q3_worksheet!C563</f>
        <v>Ramona Myers</v>
      </c>
      <c r="D538" s="6">
        <f>Q3_worksheet!D563</f>
        <v>0</v>
      </c>
      <c r="E538" s="6">
        <f>Q3_worksheet!E563</f>
        <v>0</v>
      </c>
      <c r="F538" s="6">
        <f t="shared" si="45"/>
        <v>0</v>
      </c>
      <c r="G538" s="6">
        <f>Q3_worksheet!F563</f>
        <v>8</v>
      </c>
      <c r="H538" s="6">
        <f>Q3_worksheet!G563</f>
        <v>2423</v>
      </c>
      <c r="I538" s="6">
        <f t="shared" si="46"/>
        <v>302.875</v>
      </c>
      <c r="J538" s="6">
        <f t="shared" si="47"/>
        <v>8</v>
      </c>
      <c r="K538" s="6">
        <f t="shared" si="48"/>
        <v>2423</v>
      </c>
      <c r="L538" s="6">
        <f t="shared" si="49"/>
        <v>302.875</v>
      </c>
    </row>
    <row r="539" spans="1:12" hidden="1" x14ac:dyDescent="0.3">
      <c r="A539" t="str">
        <f>Q3_worksheet!A564</f>
        <v>012</v>
      </c>
      <c r="B539">
        <f>Q3_worksheet!B564</f>
        <v>192</v>
      </c>
      <c r="C539" t="str">
        <f>Q3_worksheet!C564</f>
        <v>Mike Briggs</v>
      </c>
      <c r="D539" s="6">
        <f>Q3_worksheet!D564</f>
        <v>0</v>
      </c>
      <c r="E539" s="6">
        <f>Q3_worksheet!E564</f>
        <v>0</v>
      </c>
      <c r="F539" s="6">
        <f t="shared" si="45"/>
        <v>0</v>
      </c>
      <c r="G539" s="6">
        <f>Q3_worksheet!F564</f>
        <v>8</v>
      </c>
      <c r="H539" s="6">
        <f>Q3_worksheet!G564</f>
        <v>19231</v>
      </c>
      <c r="I539" s="6">
        <f t="shared" si="46"/>
        <v>2403.875</v>
      </c>
      <c r="J539" s="6">
        <f t="shared" si="47"/>
        <v>8</v>
      </c>
      <c r="K539" s="6">
        <f t="shared" si="48"/>
        <v>19231</v>
      </c>
      <c r="L539" s="6">
        <f t="shared" si="49"/>
        <v>2403.875</v>
      </c>
    </row>
    <row r="540" spans="1:12" hidden="1" x14ac:dyDescent="0.3">
      <c r="A540" t="str">
        <f>Q3_worksheet!A565</f>
        <v>012</v>
      </c>
      <c r="B540">
        <f>Q3_worksheet!B565</f>
        <v>194</v>
      </c>
      <c r="C540" t="str">
        <f>Q3_worksheet!C565</f>
        <v>Hector Wright</v>
      </c>
      <c r="D540" s="6">
        <f>Q3_worksheet!D565</f>
        <v>0</v>
      </c>
      <c r="E540" s="6">
        <f>Q3_worksheet!E565</f>
        <v>0</v>
      </c>
      <c r="F540" s="6">
        <f t="shared" si="45"/>
        <v>0</v>
      </c>
      <c r="G540" s="6">
        <f>Q3_worksheet!F565</f>
        <v>16</v>
      </c>
      <c r="H540" s="6">
        <f>Q3_worksheet!G565</f>
        <v>360</v>
      </c>
      <c r="I540" s="6">
        <f t="shared" si="46"/>
        <v>22.5</v>
      </c>
      <c r="J540" s="6">
        <f t="shared" si="47"/>
        <v>16</v>
      </c>
      <c r="K540" s="6">
        <f t="shared" si="48"/>
        <v>360</v>
      </c>
      <c r="L540" s="6">
        <f t="shared" si="49"/>
        <v>22.5</v>
      </c>
    </row>
    <row r="541" spans="1:12" hidden="1" x14ac:dyDescent="0.3">
      <c r="A541" t="str">
        <f>Q3_worksheet!A566</f>
        <v>012</v>
      </c>
      <c r="B541">
        <f>Q3_worksheet!B566</f>
        <v>195</v>
      </c>
      <c r="C541" t="str">
        <f>Q3_worksheet!C566</f>
        <v>Al Ramos</v>
      </c>
      <c r="D541" s="6">
        <f>Q3_worksheet!D566</f>
        <v>0</v>
      </c>
      <c r="E541" s="6">
        <f>Q3_worksheet!E566</f>
        <v>0</v>
      </c>
      <c r="F541" s="6">
        <f t="shared" si="45"/>
        <v>0</v>
      </c>
      <c r="G541" s="6">
        <f>Q3_worksheet!F566</f>
        <v>8</v>
      </c>
      <c r="H541" s="6">
        <f>Q3_worksheet!G566</f>
        <v>23143</v>
      </c>
      <c r="I541" s="6">
        <f t="shared" si="46"/>
        <v>2892.875</v>
      </c>
      <c r="J541" s="6">
        <f t="shared" si="47"/>
        <v>8</v>
      </c>
      <c r="K541" s="6">
        <f t="shared" si="48"/>
        <v>23143</v>
      </c>
      <c r="L541" s="6">
        <f t="shared" si="49"/>
        <v>2892.875</v>
      </c>
    </row>
    <row r="542" spans="1:12" hidden="1" x14ac:dyDescent="0.3">
      <c r="A542" t="str">
        <f>Q3_worksheet!A567</f>
        <v>012</v>
      </c>
      <c r="B542">
        <f>Q3_worksheet!B567</f>
        <v>199</v>
      </c>
      <c r="C542" t="str">
        <f>Q3_worksheet!C567</f>
        <v>Nettie Stevens</v>
      </c>
      <c r="D542" s="6">
        <f>Q3_worksheet!D567</f>
        <v>0</v>
      </c>
      <c r="E542" s="6">
        <f>Q3_worksheet!E567</f>
        <v>0</v>
      </c>
      <c r="F542" s="6">
        <f t="shared" si="45"/>
        <v>0</v>
      </c>
      <c r="G542" s="6">
        <f>Q3_worksheet!F567</f>
        <v>8</v>
      </c>
      <c r="H542" s="6">
        <f>Q3_worksheet!G567</f>
        <v>2936</v>
      </c>
      <c r="I542" s="6">
        <f t="shared" si="46"/>
        <v>367</v>
      </c>
      <c r="J542" s="6">
        <f t="shared" si="47"/>
        <v>8</v>
      </c>
      <c r="K542" s="6">
        <f t="shared" si="48"/>
        <v>2936</v>
      </c>
      <c r="L542" s="6">
        <f t="shared" si="49"/>
        <v>367</v>
      </c>
    </row>
    <row r="543" spans="1:12" hidden="1" x14ac:dyDescent="0.3">
      <c r="A543" t="str">
        <f>Q3_worksheet!A568</f>
        <v>012</v>
      </c>
      <c r="B543">
        <f>Q3_worksheet!B568</f>
        <v>201</v>
      </c>
      <c r="C543" t="str">
        <f>Q3_worksheet!C568</f>
        <v>Michele Lee</v>
      </c>
      <c r="D543" s="6">
        <f>Q3_worksheet!D568</f>
        <v>0</v>
      </c>
      <c r="E543" s="6">
        <f>Q3_worksheet!E568</f>
        <v>0</v>
      </c>
      <c r="F543" s="6">
        <f t="shared" si="45"/>
        <v>0</v>
      </c>
      <c r="G543" s="6">
        <f>Q3_worksheet!F568</f>
        <v>5</v>
      </c>
      <c r="H543" s="6">
        <f>Q3_worksheet!G568</f>
        <v>1575</v>
      </c>
      <c r="I543" s="6">
        <f t="shared" si="46"/>
        <v>315</v>
      </c>
      <c r="J543" s="6">
        <f t="shared" si="47"/>
        <v>5</v>
      </c>
      <c r="K543" s="6">
        <f t="shared" si="48"/>
        <v>1575</v>
      </c>
      <c r="L543" s="6">
        <f t="shared" si="49"/>
        <v>315</v>
      </c>
    </row>
    <row r="544" spans="1:12" hidden="1" x14ac:dyDescent="0.3">
      <c r="A544" t="str">
        <f>Q3_worksheet!A569</f>
        <v>012</v>
      </c>
      <c r="B544">
        <f>Q3_worksheet!B569</f>
        <v>203</v>
      </c>
      <c r="C544" t="str">
        <f>Q3_worksheet!C569</f>
        <v>Helen Paul</v>
      </c>
      <c r="D544" s="6">
        <f>Q3_worksheet!D569</f>
        <v>0</v>
      </c>
      <c r="E544" s="6">
        <f>Q3_worksheet!E569</f>
        <v>0</v>
      </c>
      <c r="F544" s="6">
        <f t="shared" si="45"/>
        <v>0</v>
      </c>
      <c r="G544" s="6">
        <f>Q3_worksheet!F569</f>
        <v>0</v>
      </c>
      <c r="H544" s="6">
        <f>Q3_worksheet!G569</f>
        <v>0</v>
      </c>
      <c r="I544" s="6">
        <f t="shared" si="46"/>
        <v>0</v>
      </c>
      <c r="J544" s="6">
        <f t="shared" si="47"/>
        <v>0</v>
      </c>
      <c r="K544" s="6">
        <f t="shared" si="48"/>
        <v>0</v>
      </c>
      <c r="L544" s="6">
        <f t="shared" si="49"/>
        <v>0</v>
      </c>
    </row>
    <row r="545" spans="1:12" hidden="1" x14ac:dyDescent="0.3">
      <c r="A545" t="str">
        <f>Q3_worksheet!A570</f>
        <v>012</v>
      </c>
      <c r="B545">
        <f>Q3_worksheet!B570</f>
        <v>204</v>
      </c>
      <c r="C545" t="str">
        <f>Q3_worksheet!C570</f>
        <v>Deborah Bennett</v>
      </c>
      <c r="D545" s="6">
        <f>Q3_worksheet!D570</f>
        <v>0</v>
      </c>
      <c r="E545" s="6">
        <f>Q3_worksheet!E570</f>
        <v>0</v>
      </c>
      <c r="F545" s="6">
        <f t="shared" si="45"/>
        <v>0</v>
      </c>
      <c r="G545" s="6">
        <f>Q3_worksheet!F570</f>
        <v>16</v>
      </c>
      <c r="H545" s="6">
        <f>Q3_worksheet!G570</f>
        <v>50368</v>
      </c>
      <c r="I545" s="6">
        <f t="shared" si="46"/>
        <v>3148</v>
      </c>
      <c r="J545" s="6">
        <f t="shared" si="47"/>
        <v>16</v>
      </c>
      <c r="K545" s="6">
        <f t="shared" si="48"/>
        <v>50368</v>
      </c>
      <c r="L545" s="6">
        <f t="shared" si="49"/>
        <v>3148</v>
      </c>
    </row>
    <row r="546" spans="1:12" hidden="1" x14ac:dyDescent="0.3">
      <c r="A546" t="str">
        <f>Q3_worksheet!A571</f>
        <v>012</v>
      </c>
      <c r="B546">
        <f>Q3_worksheet!B571</f>
        <v>210</v>
      </c>
      <c r="C546" t="str">
        <f>Q3_worksheet!C571</f>
        <v>Kenny Robertson</v>
      </c>
      <c r="D546" s="6">
        <f>Q3_worksheet!D571</f>
        <v>0</v>
      </c>
      <c r="E546" s="6">
        <f>Q3_worksheet!E571</f>
        <v>0</v>
      </c>
      <c r="F546" s="6">
        <f t="shared" si="45"/>
        <v>0</v>
      </c>
      <c r="G546" s="6">
        <f>Q3_worksheet!F571</f>
        <v>16</v>
      </c>
      <c r="H546" s="6">
        <f>Q3_worksheet!G571</f>
        <v>38048</v>
      </c>
      <c r="I546" s="6">
        <f t="shared" si="46"/>
        <v>2378</v>
      </c>
      <c r="J546" s="6">
        <f t="shared" si="47"/>
        <v>16</v>
      </c>
      <c r="K546" s="6">
        <f t="shared" si="48"/>
        <v>38048</v>
      </c>
      <c r="L546" s="6">
        <f t="shared" si="49"/>
        <v>2378</v>
      </c>
    </row>
    <row r="547" spans="1:12" hidden="1" x14ac:dyDescent="0.3">
      <c r="A547" t="str">
        <f>Q3_worksheet!A572</f>
        <v>012</v>
      </c>
      <c r="B547">
        <f>Q3_worksheet!B572</f>
        <v>239</v>
      </c>
      <c r="C547" t="str">
        <f>Q3_worksheet!C572</f>
        <v>Clarence Padilla</v>
      </c>
      <c r="D547" s="6">
        <f>Q3_worksheet!D572</f>
        <v>0</v>
      </c>
      <c r="E547" s="6">
        <f>Q3_worksheet!E572</f>
        <v>0</v>
      </c>
      <c r="F547" s="6">
        <f t="shared" si="45"/>
        <v>0</v>
      </c>
      <c r="G547" s="6">
        <f>Q3_worksheet!F572</f>
        <v>0</v>
      </c>
      <c r="H547" s="6">
        <f>Q3_worksheet!G572</f>
        <v>0</v>
      </c>
      <c r="I547" s="6">
        <f t="shared" si="46"/>
        <v>0</v>
      </c>
      <c r="J547" s="6">
        <f t="shared" si="47"/>
        <v>0</v>
      </c>
      <c r="K547" s="6">
        <f t="shared" si="48"/>
        <v>0</v>
      </c>
      <c r="L547" s="6">
        <f t="shared" si="49"/>
        <v>0</v>
      </c>
    </row>
    <row r="548" spans="1:12" hidden="1" x14ac:dyDescent="0.3">
      <c r="A548" t="str">
        <f>Q3_worksheet!A573</f>
        <v>012</v>
      </c>
      <c r="B548">
        <f>Q3_worksheet!B573</f>
        <v>248</v>
      </c>
      <c r="C548" t="str">
        <f>Q3_worksheet!C573</f>
        <v>Jodi Powers</v>
      </c>
      <c r="D548" s="6">
        <f>Q3_worksheet!D573</f>
        <v>0</v>
      </c>
      <c r="E548" s="6">
        <f>Q3_worksheet!E573</f>
        <v>0</v>
      </c>
      <c r="F548" s="6">
        <f t="shared" si="45"/>
        <v>0</v>
      </c>
      <c r="G548" s="6">
        <f>Q3_worksheet!F573</f>
        <v>8</v>
      </c>
      <c r="H548" s="6">
        <f>Q3_worksheet!G573</f>
        <v>164</v>
      </c>
      <c r="I548" s="6">
        <f t="shared" si="46"/>
        <v>20.5</v>
      </c>
      <c r="J548" s="6">
        <f t="shared" si="47"/>
        <v>8</v>
      </c>
      <c r="K548" s="6">
        <f t="shared" si="48"/>
        <v>164</v>
      </c>
      <c r="L548" s="6">
        <f t="shared" si="49"/>
        <v>20.5</v>
      </c>
    </row>
    <row r="549" spans="1:12" hidden="1" x14ac:dyDescent="0.3">
      <c r="A549" t="str">
        <f>Q3_worksheet!A574</f>
        <v>012</v>
      </c>
      <c r="B549">
        <f>Q3_worksheet!B574</f>
        <v>249</v>
      </c>
      <c r="C549" t="str">
        <f>Q3_worksheet!C574</f>
        <v>Cary Foster</v>
      </c>
      <c r="D549" s="6">
        <f>Q3_worksheet!D574</f>
        <v>0</v>
      </c>
      <c r="E549" s="6">
        <f>Q3_worksheet!E574</f>
        <v>0</v>
      </c>
      <c r="F549" s="6">
        <f t="shared" si="45"/>
        <v>0</v>
      </c>
      <c r="G549" s="6">
        <f>Q3_worksheet!F574</f>
        <v>8</v>
      </c>
      <c r="H549" s="6">
        <f>Q3_worksheet!G574</f>
        <v>32692</v>
      </c>
      <c r="I549" s="6">
        <f t="shared" si="46"/>
        <v>4086.5</v>
      </c>
      <c r="J549" s="6">
        <f t="shared" si="47"/>
        <v>8</v>
      </c>
      <c r="K549" s="6">
        <f t="shared" si="48"/>
        <v>32692</v>
      </c>
      <c r="L549" s="6">
        <f t="shared" si="49"/>
        <v>4086.5</v>
      </c>
    </row>
    <row r="550" spans="1:12" hidden="1" x14ac:dyDescent="0.3">
      <c r="A550" t="str">
        <f>Q3_worksheet!A575</f>
        <v>012</v>
      </c>
      <c r="B550">
        <f>Q3_worksheet!B575</f>
        <v>255</v>
      </c>
      <c r="C550" t="str">
        <f>Q3_worksheet!C575</f>
        <v>Lois Moran</v>
      </c>
      <c r="D550" s="6">
        <f>Q3_worksheet!D575</f>
        <v>0</v>
      </c>
      <c r="E550" s="6">
        <f>Q3_worksheet!E575</f>
        <v>0</v>
      </c>
      <c r="F550" s="6">
        <f t="shared" si="45"/>
        <v>0</v>
      </c>
      <c r="G550" s="6">
        <f>Q3_worksheet!F575</f>
        <v>20</v>
      </c>
      <c r="H550" s="6">
        <f>Q3_worksheet!G575</f>
        <v>360</v>
      </c>
      <c r="I550" s="6">
        <f t="shared" si="46"/>
        <v>18</v>
      </c>
      <c r="J550" s="6">
        <f t="shared" si="47"/>
        <v>20</v>
      </c>
      <c r="K550" s="6">
        <f t="shared" si="48"/>
        <v>360</v>
      </c>
      <c r="L550" s="6">
        <f t="shared" si="49"/>
        <v>18</v>
      </c>
    </row>
    <row r="551" spans="1:12" hidden="1" x14ac:dyDescent="0.3">
      <c r="A551" t="str">
        <f>Q3_worksheet!A576</f>
        <v>012</v>
      </c>
      <c r="B551">
        <f>Q3_worksheet!B576</f>
        <v>259</v>
      </c>
      <c r="C551" t="str">
        <f>Q3_worksheet!C576</f>
        <v>Beulah Gibbs</v>
      </c>
      <c r="D551" s="6">
        <f>Q3_worksheet!D576</f>
        <v>0</v>
      </c>
      <c r="E551" s="6">
        <f>Q3_worksheet!E576</f>
        <v>0</v>
      </c>
      <c r="F551" s="6">
        <f t="shared" si="45"/>
        <v>0</v>
      </c>
      <c r="G551" s="6">
        <f>Q3_worksheet!F576</f>
        <v>158</v>
      </c>
      <c r="H551" s="6">
        <f>Q3_worksheet!G576</f>
        <v>73563</v>
      </c>
      <c r="I551" s="6">
        <f t="shared" si="46"/>
        <v>465.58860759493672</v>
      </c>
      <c r="J551" s="6">
        <f t="shared" si="47"/>
        <v>158</v>
      </c>
      <c r="K551" s="6">
        <f t="shared" si="48"/>
        <v>73563</v>
      </c>
      <c r="L551" s="6">
        <f t="shared" si="49"/>
        <v>465.58860759493672</v>
      </c>
    </row>
    <row r="552" spans="1:12" hidden="1" x14ac:dyDescent="0.3">
      <c r="A552" t="str">
        <f>Q3_worksheet!A577</f>
        <v>012</v>
      </c>
      <c r="B552">
        <f>Q3_worksheet!B577</f>
        <v>260</v>
      </c>
      <c r="C552" t="str">
        <f>Q3_worksheet!C577</f>
        <v>Nichole Fox</v>
      </c>
      <c r="D552" s="6">
        <f>Q3_worksheet!D577</f>
        <v>0</v>
      </c>
      <c r="E552" s="6">
        <f>Q3_worksheet!E577</f>
        <v>0</v>
      </c>
      <c r="F552" s="6">
        <f t="shared" si="45"/>
        <v>0</v>
      </c>
      <c r="G552" s="6">
        <f>Q3_worksheet!F577</f>
        <v>24</v>
      </c>
      <c r="H552" s="6">
        <f>Q3_worksheet!G577</f>
        <v>594</v>
      </c>
      <c r="I552" s="6">
        <f t="shared" si="46"/>
        <v>24.75</v>
      </c>
      <c r="J552" s="6">
        <f t="shared" si="47"/>
        <v>24</v>
      </c>
      <c r="K552" s="6">
        <f t="shared" si="48"/>
        <v>594</v>
      </c>
      <c r="L552" s="6">
        <f t="shared" si="49"/>
        <v>24.75</v>
      </c>
    </row>
    <row r="553" spans="1:12" hidden="1" x14ac:dyDescent="0.3">
      <c r="A553" t="str">
        <f>Q3_worksheet!A578</f>
        <v>012</v>
      </c>
      <c r="B553">
        <f>Q3_worksheet!B578</f>
        <v>269</v>
      </c>
      <c r="C553" t="str">
        <f>Q3_worksheet!C578</f>
        <v>Jo Manning</v>
      </c>
      <c r="D553" s="6">
        <f>Q3_worksheet!D578</f>
        <v>0</v>
      </c>
      <c r="E553" s="6">
        <f>Q3_worksheet!E578</f>
        <v>0</v>
      </c>
      <c r="F553" s="6">
        <f t="shared" si="45"/>
        <v>0</v>
      </c>
      <c r="G553" s="6">
        <f>Q3_worksheet!F578</f>
        <v>24</v>
      </c>
      <c r="H553" s="6">
        <f>Q3_worksheet!G578</f>
        <v>708</v>
      </c>
      <c r="I553" s="6">
        <f t="shared" si="46"/>
        <v>29.5</v>
      </c>
      <c r="J553" s="6">
        <f t="shared" si="47"/>
        <v>24</v>
      </c>
      <c r="K553" s="6">
        <f t="shared" si="48"/>
        <v>708</v>
      </c>
      <c r="L553" s="6">
        <f t="shared" si="49"/>
        <v>29.5</v>
      </c>
    </row>
    <row r="554" spans="1:12" hidden="1" x14ac:dyDescent="0.3">
      <c r="A554" t="str">
        <f>Q3_worksheet!A579</f>
        <v>012</v>
      </c>
      <c r="B554">
        <f>Q3_worksheet!B579</f>
        <v>274</v>
      </c>
      <c r="C554" t="str">
        <f>Q3_worksheet!C579</f>
        <v>Angel Watts</v>
      </c>
      <c r="D554" s="6">
        <f>Q3_worksheet!D579</f>
        <v>0</v>
      </c>
      <c r="E554" s="6">
        <f>Q3_worksheet!E579</f>
        <v>0</v>
      </c>
      <c r="F554" s="6">
        <f t="shared" si="45"/>
        <v>0</v>
      </c>
      <c r="G554" s="6">
        <f>Q3_worksheet!F579</f>
        <v>0</v>
      </c>
      <c r="H554" s="6">
        <f>Q3_worksheet!G579</f>
        <v>0</v>
      </c>
      <c r="I554" s="6">
        <f t="shared" si="46"/>
        <v>0</v>
      </c>
      <c r="J554" s="6">
        <f t="shared" si="47"/>
        <v>0</v>
      </c>
      <c r="K554" s="6">
        <f t="shared" si="48"/>
        <v>0</v>
      </c>
      <c r="L554" s="6">
        <f t="shared" si="49"/>
        <v>0</v>
      </c>
    </row>
    <row r="555" spans="1:12" hidden="1" x14ac:dyDescent="0.3">
      <c r="A555" t="str">
        <f>Q3_worksheet!A580</f>
        <v>012</v>
      </c>
      <c r="B555">
        <f>Q3_worksheet!B580</f>
        <v>276</v>
      </c>
      <c r="C555" t="str">
        <f>Q3_worksheet!C580</f>
        <v>Morris Glover</v>
      </c>
      <c r="D555" s="6">
        <f>Q3_worksheet!D580</f>
        <v>0</v>
      </c>
      <c r="E555" s="6">
        <f>Q3_worksheet!E580</f>
        <v>0</v>
      </c>
      <c r="F555" s="6">
        <f t="shared" si="45"/>
        <v>0</v>
      </c>
      <c r="G555" s="6">
        <f>Q3_worksheet!F580</f>
        <v>16</v>
      </c>
      <c r="H555" s="6">
        <f>Q3_worksheet!G580</f>
        <v>380</v>
      </c>
      <c r="I555" s="6">
        <f t="shared" si="46"/>
        <v>23.75</v>
      </c>
      <c r="J555" s="6">
        <f t="shared" si="47"/>
        <v>16</v>
      </c>
      <c r="K555" s="6">
        <f t="shared" si="48"/>
        <v>380</v>
      </c>
      <c r="L555" s="6">
        <f t="shared" si="49"/>
        <v>23.75</v>
      </c>
    </row>
    <row r="556" spans="1:12" hidden="1" x14ac:dyDescent="0.3">
      <c r="A556" t="str">
        <f>Q3_worksheet!A581</f>
        <v>012</v>
      </c>
      <c r="B556">
        <f>Q3_worksheet!B581</f>
        <v>281</v>
      </c>
      <c r="C556" t="str">
        <f>Q3_worksheet!C581</f>
        <v>Marcia Neal</v>
      </c>
      <c r="D556" s="6">
        <f>Q3_worksheet!D581</f>
        <v>0</v>
      </c>
      <c r="E556" s="6">
        <f>Q3_worksheet!E581</f>
        <v>0</v>
      </c>
      <c r="F556" s="6">
        <f t="shared" si="45"/>
        <v>0</v>
      </c>
      <c r="G556" s="6">
        <f>Q3_worksheet!F581</f>
        <v>8</v>
      </c>
      <c r="H556" s="6">
        <f>Q3_worksheet!G581</f>
        <v>208</v>
      </c>
      <c r="I556" s="6">
        <f t="shared" si="46"/>
        <v>26</v>
      </c>
      <c r="J556" s="6">
        <f t="shared" si="47"/>
        <v>8</v>
      </c>
      <c r="K556" s="6">
        <f t="shared" si="48"/>
        <v>208</v>
      </c>
      <c r="L556" s="6">
        <f t="shared" si="49"/>
        <v>26</v>
      </c>
    </row>
    <row r="557" spans="1:12" hidden="1" x14ac:dyDescent="0.3">
      <c r="A557" t="str">
        <f>Q3_worksheet!A582</f>
        <v>012</v>
      </c>
      <c r="B557">
        <f>Q3_worksheet!B582</f>
        <v>287</v>
      </c>
      <c r="C557" t="str">
        <f>Q3_worksheet!C582</f>
        <v>Levi Christensen</v>
      </c>
      <c r="D557" s="6">
        <f>Q3_worksheet!D582</f>
        <v>0</v>
      </c>
      <c r="E557" s="6">
        <f>Q3_worksheet!E582</f>
        <v>0</v>
      </c>
      <c r="F557" s="6">
        <f t="shared" si="45"/>
        <v>0</v>
      </c>
      <c r="G557" s="6">
        <f>Q3_worksheet!F582</f>
        <v>16</v>
      </c>
      <c r="H557" s="6">
        <f>Q3_worksheet!G582</f>
        <v>228</v>
      </c>
      <c r="I557" s="6">
        <f t="shared" si="46"/>
        <v>14.25</v>
      </c>
      <c r="J557" s="6">
        <f t="shared" si="47"/>
        <v>16</v>
      </c>
      <c r="K557" s="6">
        <f t="shared" si="48"/>
        <v>228</v>
      </c>
      <c r="L557" s="6">
        <f t="shared" si="49"/>
        <v>14.25</v>
      </c>
    </row>
    <row r="558" spans="1:12" hidden="1" x14ac:dyDescent="0.3">
      <c r="A558" t="str">
        <f>Q3_worksheet!A583</f>
        <v>012</v>
      </c>
      <c r="B558">
        <f>Q3_worksheet!B583</f>
        <v>291</v>
      </c>
      <c r="C558" t="str">
        <f>Q3_worksheet!C583</f>
        <v>Carlton Mcdonald</v>
      </c>
      <c r="D558" s="6">
        <f>Q3_worksheet!D583</f>
        <v>0</v>
      </c>
      <c r="E558" s="6">
        <f>Q3_worksheet!E583</f>
        <v>0</v>
      </c>
      <c r="F558" s="6">
        <f t="shared" si="45"/>
        <v>0</v>
      </c>
      <c r="G558" s="6">
        <f>Q3_worksheet!F583</f>
        <v>0</v>
      </c>
      <c r="H558" s="6">
        <f>Q3_worksheet!G583</f>
        <v>0</v>
      </c>
      <c r="I558" s="6">
        <f t="shared" si="46"/>
        <v>0</v>
      </c>
      <c r="J558" s="6">
        <f t="shared" si="47"/>
        <v>0</v>
      </c>
      <c r="K558" s="6">
        <f t="shared" si="48"/>
        <v>0</v>
      </c>
      <c r="L558" s="6">
        <f t="shared" si="49"/>
        <v>0</v>
      </c>
    </row>
    <row r="559" spans="1:12" hidden="1" x14ac:dyDescent="0.3">
      <c r="A559" t="str">
        <f>Q3_worksheet!A584</f>
        <v>012</v>
      </c>
      <c r="B559">
        <f>Q3_worksheet!B584</f>
        <v>304</v>
      </c>
      <c r="C559" t="str">
        <f>Q3_worksheet!C584</f>
        <v>Allen Price</v>
      </c>
      <c r="D559" s="6">
        <f>Q3_worksheet!D584</f>
        <v>0</v>
      </c>
      <c r="E559" s="6">
        <f>Q3_worksheet!E584</f>
        <v>0</v>
      </c>
      <c r="F559" s="6">
        <f t="shared" si="45"/>
        <v>0</v>
      </c>
      <c r="G559" s="6">
        <f>Q3_worksheet!F584</f>
        <v>24</v>
      </c>
      <c r="H559" s="6">
        <f>Q3_worksheet!G584</f>
        <v>552</v>
      </c>
      <c r="I559" s="6">
        <f t="shared" si="46"/>
        <v>23</v>
      </c>
      <c r="J559" s="6">
        <f t="shared" si="47"/>
        <v>24</v>
      </c>
      <c r="K559" s="6">
        <f t="shared" si="48"/>
        <v>552</v>
      </c>
      <c r="L559" s="6">
        <f t="shared" si="49"/>
        <v>23</v>
      </c>
    </row>
    <row r="560" spans="1:12" hidden="1" x14ac:dyDescent="0.3">
      <c r="A560" t="str">
        <f>Q3_worksheet!A585</f>
        <v>012</v>
      </c>
      <c r="B560">
        <f>Q3_worksheet!B585</f>
        <v>314</v>
      </c>
      <c r="C560" t="str">
        <f>Q3_worksheet!C585</f>
        <v>Marianne Baldwin</v>
      </c>
      <c r="D560" s="6">
        <f>Q3_worksheet!D585</f>
        <v>0</v>
      </c>
      <c r="E560" s="6">
        <f>Q3_worksheet!E585</f>
        <v>0</v>
      </c>
      <c r="F560" s="6">
        <f t="shared" si="45"/>
        <v>0</v>
      </c>
      <c r="G560" s="6">
        <f>Q3_worksheet!F585</f>
        <v>24</v>
      </c>
      <c r="H560" s="6">
        <f>Q3_worksheet!G585</f>
        <v>522</v>
      </c>
      <c r="I560" s="6">
        <f t="shared" si="46"/>
        <v>21.75</v>
      </c>
      <c r="J560" s="6">
        <f t="shared" si="47"/>
        <v>24</v>
      </c>
      <c r="K560" s="6">
        <f t="shared" si="48"/>
        <v>522</v>
      </c>
      <c r="L560" s="6">
        <f t="shared" si="49"/>
        <v>21.75</v>
      </c>
    </row>
    <row r="561" spans="1:12" hidden="1" x14ac:dyDescent="0.3">
      <c r="A561" t="str">
        <f>Q3_worksheet!A586</f>
        <v>012</v>
      </c>
      <c r="B561">
        <f>Q3_worksheet!B586</f>
        <v>316</v>
      </c>
      <c r="C561" t="str">
        <f>Q3_worksheet!C586</f>
        <v>Marguerite Thornton</v>
      </c>
      <c r="D561" s="6">
        <f>Q3_worksheet!D586</f>
        <v>0</v>
      </c>
      <c r="E561" s="6">
        <f>Q3_worksheet!E586</f>
        <v>0</v>
      </c>
      <c r="F561" s="6">
        <f t="shared" si="45"/>
        <v>0</v>
      </c>
      <c r="G561" s="6">
        <f>Q3_worksheet!F586</f>
        <v>0</v>
      </c>
      <c r="H561" s="6">
        <f>Q3_worksheet!G586</f>
        <v>0</v>
      </c>
      <c r="I561" s="6">
        <f t="shared" si="46"/>
        <v>0</v>
      </c>
      <c r="J561" s="6">
        <f t="shared" si="47"/>
        <v>0</v>
      </c>
      <c r="K561" s="6">
        <f t="shared" si="48"/>
        <v>0</v>
      </c>
      <c r="L561" s="6">
        <f t="shared" si="49"/>
        <v>0</v>
      </c>
    </row>
    <row r="562" spans="1:12" hidden="1" x14ac:dyDescent="0.3">
      <c r="A562" t="str">
        <f>Q3_worksheet!A587</f>
        <v>012</v>
      </c>
      <c r="B562">
        <f>Q3_worksheet!B587</f>
        <v>320</v>
      </c>
      <c r="C562" t="str">
        <f>Q3_worksheet!C587</f>
        <v>Terry Moreno</v>
      </c>
      <c r="D562" s="6">
        <f>Q3_worksheet!D587</f>
        <v>0</v>
      </c>
      <c r="E562" s="6">
        <f>Q3_worksheet!E587</f>
        <v>0</v>
      </c>
      <c r="F562" s="6">
        <f t="shared" si="45"/>
        <v>0</v>
      </c>
      <c r="G562" s="6">
        <f>Q3_worksheet!F587</f>
        <v>24</v>
      </c>
      <c r="H562" s="6">
        <f>Q3_worksheet!G587</f>
        <v>9231</v>
      </c>
      <c r="I562" s="6">
        <f t="shared" si="46"/>
        <v>384.625</v>
      </c>
      <c r="J562" s="6">
        <f t="shared" si="47"/>
        <v>24</v>
      </c>
      <c r="K562" s="6">
        <f t="shared" si="48"/>
        <v>9231</v>
      </c>
      <c r="L562" s="6">
        <f t="shared" si="49"/>
        <v>384.625</v>
      </c>
    </row>
    <row r="563" spans="1:12" hidden="1" x14ac:dyDescent="0.3">
      <c r="A563" t="str">
        <f>Q3_worksheet!A588</f>
        <v>012</v>
      </c>
      <c r="B563">
        <f>Q3_worksheet!B588</f>
        <v>336</v>
      </c>
      <c r="C563" t="str">
        <f>Q3_worksheet!C588</f>
        <v>Shirley Parker</v>
      </c>
      <c r="D563" s="6">
        <f>Q3_worksheet!D588</f>
        <v>0</v>
      </c>
      <c r="E563" s="6">
        <f>Q3_worksheet!E588</f>
        <v>0</v>
      </c>
      <c r="F563" s="6">
        <f t="shared" si="45"/>
        <v>0</v>
      </c>
      <c r="G563" s="6">
        <f>Q3_worksheet!F588</f>
        <v>24</v>
      </c>
      <c r="H563" s="6">
        <f>Q3_worksheet!G588</f>
        <v>588</v>
      </c>
      <c r="I563" s="6">
        <f t="shared" si="46"/>
        <v>24.5</v>
      </c>
      <c r="J563" s="6">
        <f t="shared" si="47"/>
        <v>24</v>
      </c>
      <c r="K563" s="6">
        <f t="shared" si="48"/>
        <v>588</v>
      </c>
      <c r="L563" s="6">
        <f t="shared" si="49"/>
        <v>24.5</v>
      </c>
    </row>
    <row r="564" spans="1:12" hidden="1" x14ac:dyDescent="0.3">
      <c r="A564" t="str">
        <f>Q3_worksheet!A589</f>
        <v>012</v>
      </c>
      <c r="B564">
        <f>Q3_worksheet!B589</f>
        <v>343</v>
      </c>
      <c r="C564" t="str">
        <f>Q3_worksheet!C589</f>
        <v>Tommy Graves</v>
      </c>
      <c r="D564" s="6">
        <f>Q3_worksheet!D589</f>
        <v>0</v>
      </c>
      <c r="E564" s="6">
        <f>Q3_worksheet!E589</f>
        <v>0</v>
      </c>
      <c r="F564" s="6">
        <f t="shared" si="45"/>
        <v>0</v>
      </c>
      <c r="G564" s="6">
        <f>Q3_worksheet!F589</f>
        <v>16</v>
      </c>
      <c r="H564" s="6">
        <f>Q3_worksheet!G589</f>
        <v>368</v>
      </c>
      <c r="I564" s="6">
        <f t="shared" si="46"/>
        <v>23</v>
      </c>
      <c r="J564" s="6">
        <f t="shared" si="47"/>
        <v>16</v>
      </c>
      <c r="K564" s="6">
        <f t="shared" si="48"/>
        <v>368</v>
      </c>
      <c r="L564" s="6">
        <f t="shared" si="49"/>
        <v>23</v>
      </c>
    </row>
    <row r="565" spans="1:12" hidden="1" x14ac:dyDescent="0.3">
      <c r="A565" t="str">
        <f>Q3_worksheet!A590</f>
        <v>012</v>
      </c>
      <c r="B565">
        <f>Q3_worksheet!B590</f>
        <v>345</v>
      </c>
      <c r="C565" t="str">
        <f>Q3_worksheet!C590</f>
        <v>Sidney Hansen</v>
      </c>
      <c r="D565" s="6">
        <f>Q3_worksheet!D590</f>
        <v>0</v>
      </c>
      <c r="E565" s="6">
        <f>Q3_worksheet!E590</f>
        <v>0</v>
      </c>
      <c r="F565" s="6">
        <f t="shared" si="45"/>
        <v>0</v>
      </c>
      <c r="G565" s="6">
        <f>Q3_worksheet!F590</f>
        <v>8</v>
      </c>
      <c r="H565" s="6">
        <f>Q3_worksheet!G590</f>
        <v>184</v>
      </c>
      <c r="I565" s="6">
        <f t="shared" si="46"/>
        <v>23</v>
      </c>
      <c r="J565" s="6">
        <f t="shared" si="47"/>
        <v>8</v>
      </c>
      <c r="K565" s="6">
        <f t="shared" si="48"/>
        <v>184</v>
      </c>
      <c r="L565" s="6">
        <f t="shared" si="49"/>
        <v>23</v>
      </c>
    </row>
    <row r="566" spans="1:12" hidden="1" x14ac:dyDescent="0.3">
      <c r="A566" t="str">
        <f>Q3_worksheet!A591</f>
        <v>012</v>
      </c>
      <c r="B566">
        <f>Q3_worksheet!B591</f>
        <v>352</v>
      </c>
      <c r="C566" t="str">
        <f>Q3_worksheet!C591</f>
        <v>Myra Vega</v>
      </c>
      <c r="D566" s="6">
        <f>Q3_worksheet!D591</f>
        <v>0</v>
      </c>
      <c r="E566" s="6">
        <f>Q3_worksheet!E591</f>
        <v>0</v>
      </c>
      <c r="F566" s="6">
        <f t="shared" si="45"/>
        <v>0</v>
      </c>
      <c r="G566" s="6">
        <f>Q3_worksheet!F591</f>
        <v>0</v>
      </c>
      <c r="H566" s="6">
        <f>Q3_worksheet!G591</f>
        <v>0</v>
      </c>
      <c r="I566" s="6">
        <f t="shared" si="46"/>
        <v>0</v>
      </c>
      <c r="J566" s="6">
        <f t="shared" si="47"/>
        <v>0</v>
      </c>
      <c r="K566" s="6">
        <f t="shared" si="48"/>
        <v>0</v>
      </c>
      <c r="L566" s="6">
        <f t="shared" si="49"/>
        <v>0</v>
      </c>
    </row>
    <row r="567" spans="1:12" hidden="1" x14ac:dyDescent="0.3">
      <c r="A567" t="str">
        <f>Q3_worksheet!A592</f>
        <v>012</v>
      </c>
      <c r="B567">
        <f>Q3_worksheet!B592</f>
        <v>357</v>
      </c>
      <c r="C567" t="str">
        <f>Q3_worksheet!C592</f>
        <v>Stanley Peterson</v>
      </c>
      <c r="D567" s="6">
        <f>Q3_worksheet!D592</f>
        <v>0</v>
      </c>
      <c r="E567" s="6">
        <f>Q3_worksheet!E592</f>
        <v>0</v>
      </c>
      <c r="F567" s="6">
        <f t="shared" si="45"/>
        <v>0</v>
      </c>
      <c r="G567" s="6">
        <f>Q3_worksheet!F592</f>
        <v>0</v>
      </c>
      <c r="H567" s="6">
        <f>Q3_worksheet!G592</f>
        <v>0</v>
      </c>
      <c r="I567" s="6">
        <f t="shared" si="46"/>
        <v>0</v>
      </c>
      <c r="J567" s="6">
        <f t="shared" si="47"/>
        <v>0</v>
      </c>
      <c r="K567" s="6">
        <f t="shared" si="48"/>
        <v>0</v>
      </c>
      <c r="L567" s="6">
        <f t="shared" si="49"/>
        <v>0</v>
      </c>
    </row>
    <row r="568" spans="1:12" hidden="1" x14ac:dyDescent="0.3">
      <c r="A568" t="str">
        <f>Q3_worksheet!A593</f>
        <v>012</v>
      </c>
      <c r="B568">
        <f>Q3_worksheet!B593</f>
        <v>358</v>
      </c>
      <c r="C568" t="str">
        <f>Q3_worksheet!C593</f>
        <v>Marc Wallace</v>
      </c>
      <c r="D568" s="6">
        <f>Q3_worksheet!D593</f>
        <v>0</v>
      </c>
      <c r="E568" s="6">
        <f>Q3_worksheet!E593</f>
        <v>0</v>
      </c>
      <c r="F568" s="6">
        <f t="shared" si="45"/>
        <v>0</v>
      </c>
      <c r="G568" s="6">
        <f>Q3_worksheet!F593</f>
        <v>63</v>
      </c>
      <c r="H568" s="6">
        <f>Q3_worksheet!G593</f>
        <v>9339</v>
      </c>
      <c r="I568" s="6">
        <f t="shared" si="46"/>
        <v>148.23809523809524</v>
      </c>
      <c r="J568" s="6">
        <f t="shared" si="47"/>
        <v>63</v>
      </c>
      <c r="K568" s="6">
        <f t="shared" si="48"/>
        <v>9339</v>
      </c>
      <c r="L568" s="6">
        <f t="shared" si="49"/>
        <v>148.23809523809524</v>
      </c>
    </row>
    <row r="569" spans="1:12" hidden="1" x14ac:dyDescent="0.3">
      <c r="A569" t="str">
        <f>Q3_worksheet!A594</f>
        <v>012</v>
      </c>
      <c r="B569">
        <f>Q3_worksheet!B594</f>
        <v>367</v>
      </c>
      <c r="C569" t="str">
        <f>Q3_worksheet!C594</f>
        <v>Samuel Harper</v>
      </c>
      <c r="D569" s="6">
        <f>Q3_worksheet!D594</f>
        <v>0</v>
      </c>
      <c r="E569" s="6">
        <f>Q3_worksheet!E594</f>
        <v>0</v>
      </c>
      <c r="F569" s="6">
        <f t="shared" si="45"/>
        <v>0</v>
      </c>
      <c r="G569" s="6">
        <f>Q3_worksheet!F594</f>
        <v>0</v>
      </c>
      <c r="H569" s="6">
        <f>Q3_worksheet!G594</f>
        <v>0</v>
      </c>
      <c r="I569" s="6">
        <f t="shared" si="46"/>
        <v>0</v>
      </c>
      <c r="J569" s="6">
        <f t="shared" si="47"/>
        <v>0</v>
      </c>
      <c r="K569" s="6">
        <f t="shared" si="48"/>
        <v>0</v>
      </c>
      <c r="L569" s="6">
        <f t="shared" si="49"/>
        <v>0</v>
      </c>
    </row>
    <row r="570" spans="1:12" hidden="1" x14ac:dyDescent="0.3">
      <c r="A570" t="str">
        <f>Q3_worksheet!A595</f>
        <v>012</v>
      </c>
      <c r="B570">
        <f>Q3_worksheet!B595</f>
        <v>368</v>
      </c>
      <c r="C570" t="str">
        <f>Q3_worksheet!C595</f>
        <v>Cesar Greene</v>
      </c>
      <c r="D570" s="6">
        <f>Q3_worksheet!D595</f>
        <v>0</v>
      </c>
      <c r="E570" s="6">
        <f>Q3_worksheet!E595</f>
        <v>0</v>
      </c>
      <c r="F570" s="6">
        <f t="shared" si="45"/>
        <v>0</v>
      </c>
      <c r="G570" s="6">
        <f>Q3_worksheet!F595</f>
        <v>16</v>
      </c>
      <c r="H570" s="6">
        <f>Q3_worksheet!G595</f>
        <v>392</v>
      </c>
      <c r="I570" s="6">
        <f t="shared" si="46"/>
        <v>24.5</v>
      </c>
      <c r="J570" s="6">
        <f t="shared" si="47"/>
        <v>16</v>
      </c>
      <c r="K570" s="6">
        <f t="shared" si="48"/>
        <v>392</v>
      </c>
      <c r="L570" s="6">
        <f t="shared" si="49"/>
        <v>24.5</v>
      </c>
    </row>
    <row r="571" spans="1:12" hidden="1" x14ac:dyDescent="0.3">
      <c r="A571" t="str">
        <f>Q3_worksheet!A596</f>
        <v>012</v>
      </c>
      <c r="B571">
        <f>Q3_worksheet!B596</f>
        <v>369</v>
      </c>
      <c r="C571" t="str">
        <f>Q3_worksheet!C596</f>
        <v>Clark Morgan</v>
      </c>
      <c r="D571" s="6">
        <f>Q3_worksheet!D596</f>
        <v>0</v>
      </c>
      <c r="E571" s="6">
        <f>Q3_worksheet!E596</f>
        <v>0</v>
      </c>
      <c r="F571" s="6">
        <f t="shared" si="45"/>
        <v>0</v>
      </c>
      <c r="G571" s="6">
        <f>Q3_worksheet!F596</f>
        <v>0</v>
      </c>
      <c r="H571" s="6">
        <f>Q3_worksheet!G596</f>
        <v>0</v>
      </c>
      <c r="I571" s="6">
        <f t="shared" si="46"/>
        <v>0</v>
      </c>
      <c r="J571" s="6">
        <f t="shared" si="47"/>
        <v>0</v>
      </c>
      <c r="K571" s="6">
        <f t="shared" si="48"/>
        <v>0</v>
      </c>
      <c r="L571" s="6">
        <f t="shared" si="49"/>
        <v>0</v>
      </c>
    </row>
    <row r="572" spans="1:12" hidden="1" x14ac:dyDescent="0.3">
      <c r="A572" t="str">
        <f>Q3_worksheet!A597</f>
        <v>012</v>
      </c>
      <c r="B572">
        <f>Q3_worksheet!B597</f>
        <v>375</v>
      </c>
      <c r="C572" t="str">
        <f>Q3_worksheet!C597</f>
        <v>Fannie Parks</v>
      </c>
      <c r="D572" s="6">
        <f>Q3_worksheet!D597</f>
        <v>0</v>
      </c>
      <c r="E572" s="6">
        <f>Q3_worksheet!E597</f>
        <v>0</v>
      </c>
      <c r="F572" s="6">
        <f t="shared" si="45"/>
        <v>0</v>
      </c>
      <c r="G572" s="6">
        <f>Q3_worksheet!F597</f>
        <v>16</v>
      </c>
      <c r="H572" s="6">
        <f>Q3_worksheet!G597</f>
        <v>384</v>
      </c>
      <c r="I572" s="6">
        <f t="shared" si="46"/>
        <v>24</v>
      </c>
      <c r="J572" s="6">
        <f t="shared" si="47"/>
        <v>16</v>
      </c>
      <c r="K572" s="6">
        <f t="shared" si="48"/>
        <v>384</v>
      </c>
      <c r="L572" s="6">
        <f t="shared" si="49"/>
        <v>24</v>
      </c>
    </row>
    <row r="573" spans="1:12" hidden="1" x14ac:dyDescent="0.3">
      <c r="A573" t="str">
        <f>Q3_worksheet!A598</f>
        <v>012</v>
      </c>
      <c r="B573">
        <f>Q3_worksheet!B598</f>
        <v>376</v>
      </c>
      <c r="C573" t="str">
        <f>Q3_worksheet!C598</f>
        <v>Katie Hodges</v>
      </c>
      <c r="D573" s="6">
        <f>Q3_worksheet!D598</f>
        <v>0</v>
      </c>
      <c r="E573" s="6">
        <f>Q3_worksheet!E598</f>
        <v>0</v>
      </c>
      <c r="F573" s="6">
        <f t="shared" si="45"/>
        <v>0</v>
      </c>
      <c r="G573" s="6">
        <f>Q3_worksheet!F598</f>
        <v>40</v>
      </c>
      <c r="H573" s="6">
        <f>Q3_worksheet!G598</f>
        <v>7480</v>
      </c>
      <c r="I573" s="6">
        <f t="shared" si="46"/>
        <v>187</v>
      </c>
      <c r="J573" s="6">
        <f t="shared" si="47"/>
        <v>40</v>
      </c>
      <c r="K573" s="6">
        <f t="shared" si="48"/>
        <v>7480</v>
      </c>
      <c r="L573" s="6">
        <f t="shared" si="49"/>
        <v>187</v>
      </c>
    </row>
    <row r="574" spans="1:12" hidden="1" x14ac:dyDescent="0.3">
      <c r="A574" t="str">
        <f>Q3_worksheet!A599</f>
        <v>012</v>
      </c>
      <c r="B574">
        <f>Q3_worksheet!B599</f>
        <v>380</v>
      </c>
      <c r="C574" t="str">
        <f>Q3_worksheet!C599</f>
        <v>Preston Robinson</v>
      </c>
      <c r="D574" s="6">
        <f>Q3_worksheet!D599</f>
        <v>0</v>
      </c>
      <c r="E574" s="6">
        <f>Q3_worksheet!E599</f>
        <v>0</v>
      </c>
      <c r="F574" s="6">
        <f t="shared" si="45"/>
        <v>0</v>
      </c>
      <c r="G574" s="6">
        <f>Q3_worksheet!F599</f>
        <v>21</v>
      </c>
      <c r="H574" s="6">
        <f>Q3_worksheet!G599</f>
        <v>441</v>
      </c>
      <c r="I574" s="6">
        <f t="shared" si="46"/>
        <v>21</v>
      </c>
      <c r="J574" s="6">
        <f t="shared" si="47"/>
        <v>21</v>
      </c>
      <c r="K574" s="6">
        <f t="shared" si="48"/>
        <v>441</v>
      </c>
      <c r="L574" s="6">
        <f t="shared" si="49"/>
        <v>21</v>
      </c>
    </row>
    <row r="575" spans="1:12" hidden="1" x14ac:dyDescent="0.3">
      <c r="A575" t="str">
        <f>Q3_worksheet!A600</f>
        <v>012</v>
      </c>
      <c r="B575">
        <f>Q3_worksheet!B600</f>
        <v>381</v>
      </c>
      <c r="C575" t="str">
        <f>Q3_worksheet!C600</f>
        <v>Frankie Mcdaniel</v>
      </c>
      <c r="D575" s="6">
        <f>Q3_worksheet!D600</f>
        <v>0</v>
      </c>
      <c r="E575" s="6">
        <f>Q3_worksheet!E600</f>
        <v>0</v>
      </c>
      <c r="F575" s="6">
        <f t="shared" si="45"/>
        <v>0</v>
      </c>
      <c r="G575" s="6">
        <f>Q3_worksheet!F600</f>
        <v>0</v>
      </c>
      <c r="H575" s="6">
        <f>Q3_worksheet!G600</f>
        <v>0</v>
      </c>
      <c r="I575" s="6">
        <f t="shared" si="46"/>
        <v>0</v>
      </c>
      <c r="J575" s="6">
        <f t="shared" si="47"/>
        <v>0</v>
      </c>
      <c r="K575" s="6">
        <f t="shared" si="48"/>
        <v>0</v>
      </c>
      <c r="L575" s="6">
        <f t="shared" si="49"/>
        <v>0</v>
      </c>
    </row>
    <row r="576" spans="1:12" hidden="1" x14ac:dyDescent="0.3">
      <c r="A576" t="str">
        <f>Q3_worksheet!A601</f>
        <v>012</v>
      </c>
      <c r="B576">
        <f>Q3_worksheet!B601</f>
        <v>385</v>
      </c>
      <c r="C576" t="str">
        <f>Q3_worksheet!C601</f>
        <v>Lillian Jefferson</v>
      </c>
      <c r="D576" s="6">
        <f>Q3_worksheet!D601</f>
        <v>0</v>
      </c>
      <c r="E576" s="6">
        <f>Q3_worksheet!E601</f>
        <v>0</v>
      </c>
      <c r="F576" s="6">
        <f t="shared" si="45"/>
        <v>0</v>
      </c>
      <c r="G576" s="6">
        <f>Q3_worksheet!F601</f>
        <v>0</v>
      </c>
      <c r="H576" s="6">
        <f>Q3_worksheet!G601</f>
        <v>0</v>
      </c>
      <c r="I576" s="6">
        <f t="shared" si="46"/>
        <v>0</v>
      </c>
      <c r="J576" s="6">
        <f t="shared" si="47"/>
        <v>0</v>
      </c>
      <c r="K576" s="6">
        <f t="shared" si="48"/>
        <v>0</v>
      </c>
      <c r="L576" s="6">
        <f t="shared" si="49"/>
        <v>0</v>
      </c>
    </row>
    <row r="577" spans="1:12" hidden="1" x14ac:dyDescent="0.3">
      <c r="A577" t="str">
        <f>Q3_worksheet!A602</f>
        <v>012</v>
      </c>
      <c r="B577">
        <f>Q3_worksheet!B602</f>
        <v>390</v>
      </c>
      <c r="C577" t="str">
        <f>Q3_worksheet!C602</f>
        <v>Brendan Curry</v>
      </c>
      <c r="D577" s="6">
        <f>Q3_worksheet!D602</f>
        <v>0</v>
      </c>
      <c r="E577" s="6">
        <f>Q3_worksheet!E602</f>
        <v>0</v>
      </c>
      <c r="F577" s="6">
        <f t="shared" si="45"/>
        <v>0</v>
      </c>
      <c r="G577" s="6">
        <f>Q3_worksheet!F602</f>
        <v>0</v>
      </c>
      <c r="H577" s="6">
        <f>Q3_worksheet!G602</f>
        <v>0</v>
      </c>
      <c r="I577" s="6">
        <f t="shared" si="46"/>
        <v>0</v>
      </c>
      <c r="J577" s="6">
        <f t="shared" si="47"/>
        <v>0</v>
      </c>
      <c r="K577" s="6">
        <f t="shared" si="48"/>
        <v>0</v>
      </c>
      <c r="L577" s="6">
        <f t="shared" si="49"/>
        <v>0</v>
      </c>
    </row>
    <row r="578" spans="1:12" hidden="1" x14ac:dyDescent="0.3">
      <c r="A578" t="str">
        <f>Q3_worksheet!A603</f>
        <v>012</v>
      </c>
      <c r="B578">
        <f>Q3_worksheet!B603</f>
        <v>391</v>
      </c>
      <c r="C578" t="str">
        <f>Q3_worksheet!C603</f>
        <v>Barry Mckenzie</v>
      </c>
      <c r="D578" s="6">
        <f>Q3_worksheet!D603</f>
        <v>0</v>
      </c>
      <c r="E578" s="6">
        <f>Q3_worksheet!E603</f>
        <v>0</v>
      </c>
      <c r="F578" s="6">
        <f t="shared" si="45"/>
        <v>0</v>
      </c>
      <c r="G578" s="6">
        <f>Q3_worksheet!F603</f>
        <v>32</v>
      </c>
      <c r="H578" s="6">
        <f>Q3_worksheet!G603</f>
        <v>824</v>
      </c>
      <c r="I578" s="6">
        <f t="shared" si="46"/>
        <v>25.75</v>
      </c>
      <c r="J578" s="6">
        <f t="shared" si="47"/>
        <v>32</v>
      </c>
      <c r="K578" s="6">
        <f t="shared" si="48"/>
        <v>824</v>
      </c>
      <c r="L578" s="6">
        <f t="shared" si="49"/>
        <v>25.75</v>
      </c>
    </row>
    <row r="579" spans="1:12" hidden="1" x14ac:dyDescent="0.3">
      <c r="A579" t="str">
        <f>Q3_worksheet!A604</f>
        <v>012</v>
      </c>
      <c r="B579">
        <f>Q3_worksheet!B604</f>
        <v>396</v>
      </c>
      <c r="C579" t="str">
        <f>Q3_worksheet!C604</f>
        <v>Darryl Burgess</v>
      </c>
      <c r="D579" s="6">
        <f>Q3_worksheet!D604</f>
        <v>0</v>
      </c>
      <c r="E579" s="6">
        <f>Q3_worksheet!E604</f>
        <v>0</v>
      </c>
      <c r="F579" s="6">
        <f t="shared" ref="F579:F597" si="50">IFERROR(E579/D579,0)</f>
        <v>0</v>
      </c>
      <c r="G579" s="6">
        <f>Q3_worksheet!F604</f>
        <v>8</v>
      </c>
      <c r="H579" s="6">
        <f>Q3_worksheet!G604</f>
        <v>268</v>
      </c>
      <c r="I579" s="6">
        <f t="shared" ref="I579:I597" si="51">IFERROR(H579/G579,0)</f>
        <v>33.5</v>
      </c>
      <c r="J579" s="6">
        <f t="shared" ref="J579:J597" si="52">G579-D579</f>
        <v>8</v>
      </c>
      <c r="K579" s="6">
        <f t="shared" ref="K579:K597" si="53">H579-E579</f>
        <v>268</v>
      </c>
      <c r="L579" s="6">
        <f t="shared" ref="L579:L597" si="54">I579-F579</f>
        <v>33.5</v>
      </c>
    </row>
    <row r="580" spans="1:12" hidden="1" x14ac:dyDescent="0.3">
      <c r="A580" t="str">
        <f>Q3_worksheet!A605</f>
        <v>012</v>
      </c>
      <c r="B580">
        <f>Q3_worksheet!B605</f>
        <v>398</v>
      </c>
      <c r="C580" t="str">
        <f>Q3_worksheet!C605</f>
        <v>Mona Howard</v>
      </c>
      <c r="D580" s="6">
        <f>Q3_worksheet!D605</f>
        <v>0</v>
      </c>
      <c r="E580" s="6">
        <f>Q3_worksheet!E605</f>
        <v>0</v>
      </c>
      <c r="F580" s="6">
        <f t="shared" si="50"/>
        <v>0</v>
      </c>
      <c r="G580" s="6">
        <f>Q3_worksheet!F605</f>
        <v>32</v>
      </c>
      <c r="H580" s="6">
        <f>Q3_worksheet!G605</f>
        <v>480</v>
      </c>
      <c r="I580" s="6">
        <f t="shared" si="51"/>
        <v>15</v>
      </c>
      <c r="J580" s="6">
        <f t="shared" si="52"/>
        <v>32</v>
      </c>
      <c r="K580" s="6">
        <f t="shared" si="53"/>
        <v>480</v>
      </c>
      <c r="L580" s="6">
        <f t="shared" si="54"/>
        <v>15</v>
      </c>
    </row>
    <row r="581" spans="1:12" hidden="1" x14ac:dyDescent="0.3">
      <c r="A581" t="str">
        <f>Q3_worksheet!A606</f>
        <v>012</v>
      </c>
      <c r="B581">
        <f>Q3_worksheet!B606</f>
        <v>399</v>
      </c>
      <c r="C581" t="str">
        <f>Q3_worksheet!C606</f>
        <v>Yvette Miller</v>
      </c>
      <c r="D581" s="6">
        <f>Q3_worksheet!D606</f>
        <v>0</v>
      </c>
      <c r="E581" s="6">
        <f>Q3_worksheet!E606</f>
        <v>0</v>
      </c>
      <c r="F581" s="6">
        <f t="shared" si="50"/>
        <v>0</v>
      </c>
      <c r="G581" s="6">
        <f>Q3_worksheet!F606</f>
        <v>24</v>
      </c>
      <c r="H581" s="6">
        <f>Q3_worksheet!G606</f>
        <v>51924</v>
      </c>
      <c r="I581" s="6">
        <f t="shared" si="51"/>
        <v>2163.5</v>
      </c>
      <c r="J581" s="6">
        <f t="shared" si="52"/>
        <v>24</v>
      </c>
      <c r="K581" s="6">
        <f t="shared" si="53"/>
        <v>51924</v>
      </c>
      <c r="L581" s="6">
        <f t="shared" si="54"/>
        <v>2163.5</v>
      </c>
    </row>
    <row r="582" spans="1:12" hidden="1" x14ac:dyDescent="0.3">
      <c r="A582" t="str">
        <f>Q3_worksheet!A607</f>
        <v>012</v>
      </c>
      <c r="B582">
        <f>Q3_worksheet!B607</f>
        <v>400</v>
      </c>
      <c r="C582" t="str">
        <f>Q3_worksheet!C607</f>
        <v>Roberto Ortega</v>
      </c>
      <c r="D582" s="6">
        <f>Q3_worksheet!D607</f>
        <v>0</v>
      </c>
      <c r="E582" s="6">
        <f>Q3_worksheet!E607</f>
        <v>0</v>
      </c>
      <c r="F582" s="6">
        <f t="shared" si="50"/>
        <v>0</v>
      </c>
      <c r="G582" s="6">
        <f>Q3_worksheet!F607</f>
        <v>13</v>
      </c>
      <c r="H582" s="6">
        <f>Q3_worksheet!G607</f>
        <v>26875</v>
      </c>
      <c r="I582" s="6">
        <f t="shared" si="51"/>
        <v>2067.3076923076924</v>
      </c>
      <c r="J582" s="6">
        <f t="shared" si="52"/>
        <v>13</v>
      </c>
      <c r="K582" s="6">
        <f t="shared" si="53"/>
        <v>26875</v>
      </c>
      <c r="L582" s="6">
        <f t="shared" si="54"/>
        <v>2067.3076923076924</v>
      </c>
    </row>
    <row r="583" spans="1:12" hidden="1" x14ac:dyDescent="0.3">
      <c r="A583" t="str">
        <f>Q3_worksheet!A608</f>
        <v>012</v>
      </c>
      <c r="B583">
        <f>Q3_worksheet!B608</f>
        <v>401</v>
      </c>
      <c r="C583" t="str">
        <f>Q3_worksheet!C608</f>
        <v>Maryann Cohen</v>
      </c>
      <c r="D583" s="6">
        <f>Q3_worksheet!D608</f>
        <v>0</v>
      </c>
      <c r="E583" s="6">
        <f>Q3_worksheet!E608</f>
        <v>0</v>
      </c>
      <c r="F583" s="6">
        <f t="shared" si="50"/>
        <v>0</v>
      </c>
      <c r="G583" s="6">
        <f>Q3_worksheet!F608</f>
        <v>0</v>
      </c>
      <c r="H583" s="6">
        <f>Q3_worksheet!G608</f>
        <v>0</v>
      </c>
      <c r="I583" s="6">
        <f t="shared" si="51"/>
        <v>0</v>
      </c>
      <c r="J583" s="6">
        <f t="shared" si="52"/>
        <v>0</v>
      </c>
      <c r="K583" s="6">
        <f t="shared" si="53"/>
        <v>0</v>
      </c>
      <c r="L583" s="6">
        <f t="shared" si="54"/>
        <v>0</v>
      </c>
    </row>
    <row r="584" spans="1:12" hidden="1" x14ac:dyDescent="0.3">
      <c r="A584" t="str">
        <f>Q3_worksheet!A609</f>
        <v>012</v>
      </c>
      <c r="B584">
        <f>Q3_worksheet!B609</f>
        <v>402</v>
      </c>
      <c r="C584" t="str">
        <f>Q3_worksheet!C609</f>
        <v>Gwendolyn Alvarado</v>
      </c>
      <c r="D584" s="6">
        <f>Q3_worksheet!D609</f>
        <v>0</v>
      </c>
      <c r="E584" s="6">
        <f>Q3_worksheet!E609</f>
        <v>0</v>
      </c>
      <c r="F584" s="6">
        <f t="shared" si="50"/>
        <v>0</v>
      </c>
      <c r="G584" s="6">
        <f>Q3_worksheet!F609</f>
        <v>20</v>
      </c>
      <c r="H584" s="6">
        <f>Q3_worksheet!G609</f>
        <v>400</v>
      </c>
      <c r="I584" s="6">
        <f t="shared" si="51"/>
        <v>20</v>
      </c>
      <c r="J584" s="6">
        <f t="shared" si="52"/>
        <v>20</v>
      </c>
      <c r="K584" s="6">
        <f t="shared" si="53"/>
        <v>400</v>
      </c>
      <c r="L584" s="6">
        <f t="shared" si="54"/>
        <v>20</v>
      </c>
    </row>
    <row r="585" spans="1:12" hidden="1" x14ac:dyDescent="0.3">
      <c r="A585" t="str">
        <f>Q3_worksheet!A610</f>
        <v>012</v>
      </c>
      <c r="B585">
        <f>Q3_worksheet!B610</f>
        <v>403</v>
      </c>
      <c r="C585" t="str">
        <f>Q3_worksheet!C610</f>
        <v>Joyce Ferguson</v>
      </c>
      <c r="D585" s="6">
        <f>Q3_worksheet!D610</f>
        <v>0</v>
      </c>
      <c r="E585" s="6">
        <f>Q3_worksheet!E610</f>
        <v>0</v>
      </c>
      <c r="F585" s="6">
        <f t="shared" si="50"/>
        <v>0</v>
      </c>
      <c r="G585" s="6">
        <f>Q3_worksheet!F610</f>
        <v>0</v>
      </c>
      <c r="H585" s="6">
        <f>Q3_worksheet!G610</f>
        <v>0</v>
      </c>
      <c r="I585" s="6">
        <f t="shared" si="51"/>
        <v>0</v>
      </c>
      <c r="J585" s="6">
        <f t="shared" si="52"/>
        <v>0</v>
      </c>
      <c r="K585" s="6">
        <f t="shared" si="53"/>
        <v>0</v>
      </c>
      <c r="L585" s="6">
        <f t="shared" si="54"/>
        <v>0</v>
      </c>
    </row>
    <row r="586" spans="1:12" hidden="1" x14ac:dyDescent="0.3">
      <c r="A586" t="str">
        <f>Q3_worksheet!A611</f>
        <v>012</v>
      </c>
      <c r="B586">
        <f>Q3_worksheet!B611</f>
        <v>404</v>
      </c>
      <c r="C586" t="str">
        <f>Q3_worksheet!C611</f>
        <v>Alberta Gill</v>
      </c>
      <c r="D586" s="6">
        <f>Q3_worksheet!D611</f>
        <v>0</v>
      </c>
      <c r="E586" s="6">
        <f>Q3_worksheet!E611</f>
        <v>0</v>
      </c>
      <c r="F586" s="6">
        <f t="shared" si="50"/>
        <v>0</v>
      </c>
      <c r="G586" s="6">
        <f>Q3_worksheet!F611</f>
        <v>24</v>
      </c>
      <c r="H586" s="6">
        <f>Q3_worksheet!G611</f>
        <v>54231</v>
      </c>
      <c r="I586" s="6">
        <f t="shared" si="51"/>
        <v>2259.625</v>
      </c>
      <c r="J586" s="6">
        <f t="shared" si="52"/>
        <v>24</v>
      </c>
      <c r="K586" s="6">
        <f t="shared" si="53"/>
        <v>54231</v>
      </c>
      <c r="L586" s="6">
        <f t="shared" si="54"/>
        <v>2259.625</v>
      </c>
    </row>
    <row r="587" spans="1:12" hidden="1" x14ac:dyDescent="0.3">
      <c r="A587" t="str">
        <f>Q3_worksheet!A612</f>
        <v>012</v>
      </c>
      <c r="B587">
        <f>Q3_worksheet!B612</f>
        <v>407</v>
      </c>
      <c r="C587" t="str">
        <f>Q3_worksheet!C612</f>
        <v>Maxine Tyler</v>
      </c>
      <c r="D587" s="6">
        <f>Q3_worksheet!D612</f>
        <v>0</v>
      </c>
      <c r="E587" s="6">
        <f>Q3_worksheet!E612</f>
        <v>0</v>
      </c>
      <c r="F587" s="6">
        <f t="shared" si="50"/>
        <v>0</v>
      </c>
      <c r="G587" s="6">
        <f>Q3_worksheet!F612</f>
        <v>121</v>
      </c>
      <c r="H587" s="6">
        <f>Q3_worksheet!G612</f>
        <v>461</v>
      </c>
      <c r="I587" s="6">
        <f t="shared" si="51"/>
        <v>3.8099173553719008</v>
      </c>
      <c r="J587" s="6">
        <f t="shared" si="52"/>
        <v>121</v>
      </c>
      <c r="K587" s="6">
        <f t="shared" si="53"/>
        <v>461</v>
      </c>
      <c r="L587" s="6">
        <f t="shared" si="54"/>
        <v>3.8099173553719008</v>
      </c>
    </row>
    <row r="588" spans="1:12" hidden="1" x14ac:dyDescent="0.3">
      <c r="A588" t="str">
        <f>Q3_worksheet!A613</f>
        <v>012</v>
      </c>
      <c r="B588">
        <f>Q3_worksheet!B613</f>
        <v>409</v>
      </c>
      <c r="C588" t="str">
        <f>Q3_worksheet!C613</f>
        <v>Sally Bailey</v>
      </c>
      <c r="D588" s="6">
        <f>Q3_worksheet!D613</f>
        <v>0</v>
      </c>
      <c r="E588" s="6">
        <f>Q3_worksheet!E613</f>
        <v>0</v>
      </c>
      <c r="F588" s="6">
        <f t="shared" si="50"/>
        <v>0</v>
      </c>
      <c r="G588" s="6">
        <f>Q3_worksheet!F613</f>
        <v>32</v>
      </c>
      <c r="H588" s="6">
        <f>Q3_worksheet!G613</f>
        <v>784</v>
      </c>
      <c r="I588" s="6">
        <f t="shared" si="51"/>
        <v>24.5</v>
      </c>
      <c r="J588" s="6">
        <f t="shared" si="52"/>
        <v>32</v>
      </c>
      <c r="K588" s="6">
        <f t="shared" si="53"/>
        <v>784</v>
      </c>
      <c r="L588" s="6">
        <f t="shared" si="54"/>
        <v>24.5</v>
      </c>
    </row>
    <row r="589" spans="1:12" hidden="1" x14ac:dyDescent="0.3">
      <c r="A589" t="str">
        <f>Q3_worksheet!A614</f>
        <v>012</v>
      </c>
      <c r="B589">
        <f>Q3_worksheet!B614</f>
        <v>411</v>
      </c>
      <c r="C589" t="str">
        <f>Q3_worksheet!C614</f>
        <v>Claire Edwards</v>
      </c>
      <c r="D589" s="6">
        <f>Q3_worksheet!D614</f>
        <v>0</v>
      </c>
      <c r="E589" s="6">
        <f>Q3_worksheet!E614</f>
        <v>0</v>
      </c>
      <c r="F589" s="6">
        <f t="shared" si="50"/>
        <v>0</v>
      </c>
      <c r="G589" s="6">
        <f>Q3_worksheet!F614</f>
        <v>24</v>
      </c>
      <c r="H589" s="6">
        <f>Q3_worksheet!G614</f>
        <v>556</v>
      </c>
      <c r="I589" s="6">
        <f t="shared" si="51"/>
        <v>23.166666666666668</v>
      </c>
      <c r="J589" s="6">
        <f t="shared" si="52"/>
        <v>24</v>
      </c>
      <c r="K589" s="6">
        <f t="shared" si="53"/>
        <v>556</v>
      </c>
      <c r="L589" s="6">
        <f t="shared" si="54"/>
        <v>23.166666666666668</v>
      </c>
    </row>
    <row r="590" spans="1:12" hidden="1" x14ac:dyDescent="0.3">
      <c r="A590" t="str">
        <f>Q3_worksheet!A615</f>
        <v>012</v>
      </c>
      <c r="B590">
        <f>Q3_worksheet!B615</f>
        <v>412</v>
      </c>
      <c r="C590" t="str">
        <f>Q3_worksheet!C615</f>
        <v>Norman Ruiz</v>
      </c>
      <c r="D590" s="6">
        <f>Q3_worksheet!D615</f>
        <v>0</v>
      </c>
      <c r="E590" s="6">
        <f>Q3_worksheet!E615</f>
        <v>0</v>
      </c>
      <c r="F590" s="6">
        <f t="shared" si="50"/>
        <v>0</v>
      </c>
      <c r="G590" s="6">
        <f>Q3_worksheet!F615</f>
        <v>8</v>
      </c>
      <c r="H590" s="6">
        <f>Q3_worksheet!G615</f>
        <v>156</v>
      </c>
      <c r="I590" s="6">
        <f t="shared" si="51"/>
        <v>19.5</v>
      </c>
      <c r="J590" s="6">
        <f t="shared" si="52"/>
        <v>8</v>
      </c>
      <c r="K590" s="6">
        <f t="shared" si="53"/>
        <v>156</v>
      </c>
      <c r="L590" s="6">
        <f t="shared" si="54"/>
        <v>19.5</v>
      </c>
    </row>
    <row r="591" spans="1:12" hidden="1" x14ac:dyDescent="0.3">
      <c r="A591" t="str">
        <f>Q3_worksheet!A616</f>
        <v>012</v>
      </c>
      <c r="B591">
        <f>Q3_worksheet!B616</f>
        <v>414</v>
      </c>
      <c r="C591" t="str">
        <f>Q3_worksheet!C616</f>
        <v>Rosemarie Pena</v>
      </c>
      <c r="D591" s="6">
        <f>Q3_worksheet!D616</f>
        <v>0</v>
      </c>
      <c r="E591" s="6">
        <f>Q3_worksheet!E616</f>
        <v>0</v>
      </c>
      <c r="F591" s="6">
        <f t="shared" si="50"/>
        <v>0</v>
      </c>
      <c r="G591" s="6">
        <f>Q3_worksheet!F616</f>
        <v>16</v>
      </c>
      <c r="H591" s="6">
        <f>Q3_worksheet!G616</f>
        <v>328</v>
      </c>
      <c r="I591" s="6">
        <f t="shared" si="51"/>
        <v>20.5</v>
      </c>
      <c r="J591" s="6">
        <f t="shared" si="52"/>
        <v>16</v>
      </c>
      <c r="K591" s="6">
        <f t="shared" si="53"/>
        <v>328</v>
      </c>
      <c r="L591" s="6">
        <f t="shared" si="54"/>
        <v>20.5</v>
      </c>
    </row>
    <row r="592" spans="1:12" hidden="1" x14ac:dyDescent="0.3">
      <c r="A592" t="str">
        <f>Q3_worksheet!A617</f>
        <v>012</v>
      </c>
      <c r="B592">
        <f>Q3_worksheet!B617</f>
        <v>416</v>
      </c>
      <c r="C592" t="str">
        <f>Q3_worksheet!C617</f>
        <v>Mark Sharp</v>
      </c>
      <c r="D592" s="6">
        <f>Q3_worksheet!D617</f>
        <v>0</v>
      </c>
      <c r="E592" s="6">
        <f>Q3_worksheet!E617</f>
        <v>0</v>
      </c>
      <c r="F592" s="6">
        <f t="shared" si="50"/>
        <v>0</v>
      </c>
      <c r="G592" s="6">
        <f>Q3_worksheet!F617</f>
        <v>8</v>
      </c>
      <c r="H592" s="6">
        <f>Q3_worksheet!G617</f>
        <v>136</v>
      </c>
      <c r="I592" s="6">
        <f t="shared" si="51"/>
        <v>17</v>
      </c>
      <c r="J592" s="6">
        <f t="shared" si="52"/>
        <v>8</v>
      </c>
      <c r="K592" s="6">
        <f t="shared" si="53"/>
        <v>136</v>
      </c>
      <c r="L592" s="6">
        <f t="shared" si="54"/>
        <v>17</v>
      </c>
    </row>
    <row r="593" spans="1:12" hidden="1" x14ac:dyDescent="0.3">
      <c r="A593" t="str">
        <f>Q3_worksheet!A618</f>
        <v>012</v>
      </c>
      <c r="B593">
        <f>Q3_worksheet!B618</f>
        <v>417</v>
      </c>
      <c r="C593" t="str">
        <f>Q3_worksheet!C618</f>
        <v>William Casey</v>
      </c>
      <c r="D593" s="6">
        <f>Q3_worksheet!D618</f>
        <v>0</v>
      </c>
      <c r="E593" s="6">
        <f>Q3_worksheet!E618</f>
        <v>0</v>
      </c>
      <c r="F593" s="6">
        <f t="shared" si="50"/>
        <v>0</v>
      </c>
      <c r="G593" s="6">
        <f>Q3_worksheet!F618</f>
        <v>78</v>
      </c>
      <c r="H593" s="6">
        <f>Q3_worksheet!G618</f>
        <v>2640</v>
      </c>
      <c r="I593" s="6">
        <f t="shared" si="51"/>
        <v>33.846153846153847</v>
      </c>
      <c r="J593" s="6">
        <f t="shared" si="52"/>
        <v>78</v>
      </c>
      <c r="K593" s="6">
        <f t="shared" si="53"/>
        <v>2640</v>
      </c>
      <c r="L593" s="6">
        <f t="shared" si="54"/>
        <v>33.846153846153847</v>
      </c>
    </row>
    <row r="594" spans="1:12" hidden="1" x14ac:dyDescent="0.3">
      <c r="A594" t="str">
        <f>Q3_worksheet!A619</f>
        <v>012</v>
      </c>
      <c r="B594">
        <f>Q3_worksheet!B619</f>
        <v>420</v>
      </c>
      <c r="C594" t="str">
        <f>Q3_worksheet!C619</f>
        <v>Lyle Grant</v>
      </c>
      <c r="D594" s="6">
        <f>Q3_worksheet!D619</f>
        <v>0</v>
      </c>
      <c r="E594" s="6">
        <f>Q3_worksheet!E619</f>
        <v>0</v>
      </c>
      <c r="F594" s="6">
        <f t="shared" si="50"/>
        <v>0</v>
      </c>
      <c r="G594" s="6">
        <f>Q3_worksheet!F619</f>
        <v>16</v>
      </c>
      <c r="H594" s="6">
        <f>Q3_worksheet!G619</f>
        <v>376</v>
      </c>
      <c r="I594" s="6">
        <f t="shared" si="51"/>
        <v>23.5</v>
      </c>
      <c r="J594" s="6">
        <f t="shared" si="52"/>
        <v>16</v>
      </c>
      <c r="K594" s="6">
        <f t="shared" si="53"/>
        <v>376</v>
      </c>
      <c r="L594" s="6">
        <f t="shared" si="54"/>
        <v>23.5</v>
      </c>
    </row>
    <row r="595" spans="1:12" hidden="1" x14ac:dyDescent="0.3">
      <c r="A595" t="str">
        <f>Q3_worksheet!A620</f>
        <v>012</v>
      </c>
      <c r="B595">
        <f>Q3_worksheet!B620</f>
        <v>421</v>
      </c>
      <c r="C595" t="str">
        <f>Q3_worksheet!C620</f>
        <v>Emma Goodwin</v>
      </c>
      <c r="D595" s="6">
        <f>Q3_worksheet!D620</f>
        <v>0</v>
      </c>
      <c r="E595" s="6">
        <f>Q3_worksheet!E620</f>
        <v>0</v>
      </c>
      <c r="F595" s="6">
        <f t="shared" si="50"/>
        <v>0</v>
      </c>
      <c r="G595" s="6">
        <f>Q3_worksheet!F620</f>
        <v>16</v>
      </c>
      <c r="H595" s="6">
        <f>Q3_worksheet!G620</f>
        <v>224</v>
      </c>
      <c r="I595" s="6">
        <f t="shared" si="51"/>
        <v>14</v>
      </c>
      <c r="J595" s="6">
        <f t="shared" si="52"/>
        <v>16</v>
      </c>
      <c r="K595" s="6">
        <f t="shared" si="53"/>
        <v>224</v>
      </c>
      <c r="L595" s="6">
        <f t="shared" si="54"/>
        <v>14</v>
      </c>
    </row>
    <row r="596" spans="1:12" hidden="1" x14ac:dyDescent="0.3">
      <c r="A596" t="str">
        <f>Q3_worksheet!A621</f>
        <v>012</v>
      </c>
      <c r="B596">
        <f>Q3_worksheet!B621</f>
        <v>422</v>
      </c>
      <c r="C596" t="str">
        <f>Q3_worksheet!C621</f>
        <v>Afton Call</v>
      </c>
      <c r="D596" s="6">
        <f>Q3_worksheet!D621</f>
        <v>0</v>
      </c>
      <c r="E596" s="6">
        <f>Q3_worksheet!E621</f>
        <v>0</v>
      </c>
      <c r="F596" s="6">
        <f t="shared" si="50"/>
        <v>0</v>
      </c>
      <c r="G596" s="6">
        <f>Q3_worksheet!F621</f>
        <v>16</v>
      </c>
      <c r="H596" s="6">
        <f>Q3_worksheet!G621</f>
        <v>224</v>
      </c>
      <c r="I596" s="6">
        <f t="shared" si="51"/>
        <v>14</v>
      </c>
      <c r="J596" s="6">
        <f t="shared" si="52"/>
        <v>16</v>
      </c>
      <c r="K596" s="6">
        <f t="shared" si="53"/>
        <v>224</v>
      </c>
      <c r="L596" s="6">
        <f t="shared" si="54"/>
        <v>14</v>
      </c>
    </row>
    <row r="597" spans="1:12" hidden="1" x14ac:dyDescent="0.3">
      <c r="A597" t="str">
        <f>Q3_worksheet!A622</f>
        <v>144</v>
      </c>
      <c r="B597">
        <f>Q3_worksheet!B622</f>
        <v>380</v>
      </c>
      <c r="C597" t="str">
        <f>Q3_worksheet!C622</f>
        <v>Preston Robinson</v>
      </c>
      <c r="D597" s="6">
        <f>Q3_worksheet!D622</f>
        <v>1</v>
      </c>
      <c r="E597" s="6">
        <f>Q3_worksheet!E622</f>
        <v>315</v>
      </c>
      <c r="F597" s="6">
        <f t="shared" si="50"/>
        <v>315</v>
      </c>
      <c r="G597" s="6">
        <f>Q3_worksheet!F622</f>
        <v>0</v>
      </c>
      <c r="H597" s="6">
        <f>Q3_worksheet!G622</f>
        <v>0</v>
      </c>
      <c r="I597" s="6">
        <f t="shared" si="51"/>
        <v>0</v>
      </c>
      <c r="J597" s="6">
        <f t="shared" si="52"/>
        <v>-1</v>
      </c>
      <c r="K597" s="6">
        <f t="shared" si="53"/>
        <v>-315</v>
      </c>
      <c r="L597" s="6">
        <f t="shared" si="54"/>
        <v>-315</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3F762-7856-4494-8E66-40FD65B24D67}">
  <dimension ref="A1:K15"/>
  <sheetViews>
    <sheetView zoomScale="70" zoomScaleNormal="70" workbookViewId="0">
      <selection activeCell="J10" sqref="J10"/>
    </sheetView>
  </sheetViews>
  <sheetFormatPr defaultRowHeight="14.4" x14ac:dyDescent="0.3"/>
  <cols>
    <col min="1" max="1" width="10.88671875" customWidth="1"/>
    <col min="2" max="2" width="18.5546875" customWidth="1"/>
    <col min="3" max="3" width="19.6640625" bestFit="1" customWidth="1"/>
    <col min="4" max="4" width="18.77734375" bestFit="1" customWidth="1"/>
    <col min="5" max="5" width="24.21875" customWidth="1"/>
    <col min="6" max="6" width="19.6640625" bestFit="1" customWidth="1"/>
    <col min="7" max="7" width="18.77734375" bestFit="1" customWidth="1"/>
    <col min="8" max="8" width="24.21875" customWidth="1"/>
    <col min="9" max="9" width="17.33203125" customWidth="1"/>
    <col min="10" max="10" width="29.21875" bestFit="1" customWidth="1"/>
    <col min="11" max="11" width="29.109375" customWidth="1"/>
  </cols>
  <sheetData>
    <row r="1" spans="1:11" ht="51" customHeight="1" x14ac:dyDescent="0.3">
      <c r="A1" s="14" t="s">
        <v>443</v>
      </c>
      <c r="B1" s="15" t="s">
        <v>393</v>
      </c>
      <c r="C1" s="15" t="s">
        <v>456</v>
      </c>
      <c r="D1" s="16" t="s">
        <v>454</v>
      </c>
      <c r="E1" s="14" t="s">
        <v>446</v>
      </c>
      <c r="F1" s="15" t="s">
        <v>457</v>
      </c>
      <c r="G1" s="16" t="s">
        <v>455</v>
      </c>
      <c r="H1" s="14" t="s">
        <v>448</v>
      </c>
      <c r="I1" s="15" t="s">
        <v>449</v>
      </c>
      <c r="J1" s="15" t="s">
        <v>458</v>
      </c>
      <c r="K1" s="14" t="s">
        <v>451</v>
      </c>
    </row>
    <row r="2" spans="1:11" x14ac:dyDescent="0.3">
      <c r="A2" t="str">
        <f>Q3_worksheet!A13</f>
        <v>009</v>
      </c>
      <c r="B2" s="13" t="str">
        <f>Q3_worksheet!B13</f>
        <v>New Foreign Manufacturing Plant</v>
      </c>
      <c r="C2" s="6">
        <f>Q3_worksheet!C13</f>
        <v>0</v>
      </c>
      <c r="D2" s="6">
        <f>Q3_worksheet!D13</f>
        <v>0</v>
      </c>
      <c r="E2" s="6">
        <f>IFERROR(Table4[[#This Row],[2015 gross pay]]/Table4[[#This Row],[2015 total hours]],0)</f>
        <v>0</v>
      </c>
      <c r="F2" s="6">
        <f>Q3_worksheet!E13</f>
        <v>24579</v>
      </c>
      <c r="G2" s="6">
        <f>Q3_worksheet!F13</f>
        <v>6238118</v>
      </c>
      <c r="H2" s="6">
        <f>IFERROR(Table4[[#This Row],[2016 gross pay]]/Table4[[#This Row],[2016 total hours]],0)</f>
        <v>253.79868993856545</v>
      </c>
      <c r="I2" s="6">
        <f>Table4[[#This Row],[2016 total hours]]-Table4[[#This Row],[2015 gross pay]]</f>
        <v>24579</v>
      </c>
      <c r="J2" s="6">
        <f>Table4[[#This Row],[2016 gross pay]]-Table4[[#This Row],[2015 gross pay]]</f>
        <v>6238118</v>
      </c>
      <c r="K2" s="6">
        <f>Table4[[#This Row],[2016 gross pay per hour]]-Table4[[#This Row],[2015 gross pay per hour]]</f>
        <v>253.79868993856545</v>
      </c>
    </row>
    <row r="3" spans="1:11" x14ac:dyDescent="0.3">
      <c r="A3" t="str">
        <f>Q3_worksheet!A5</f>
        <v>001</v>
      </c>
      <c r="B3" s="13" t="str">
        <f>Q3_worksheet!B5</f>
        <v>Office</v>
      </c>
      <c r="C3" s="6">
        <f>Q3_worksheet!C5</f>
        <v>89442</v>
      </c>
      <c r="D3" s="6">
        <f>Q3_worksheet!D5</f>
        <v>13178934</v>
      </c>
      <c r="E3" s="6">
        <f>IFERROR(Table4[[#This Row],[2015 gross pay]]/Table4[[#This Row],[2015 total hours]],0)</f>
        <v>147.34614610585632</v>
      </c>
      <c r="F3" s="6">
        <f>Q3_worksheet!E5</f>
        <v>283090</v>
      </c>
      <c r="G3" s="6">
        <f>Q3_worksheet!F5</f>
        <v>18784220</v>
      </c>
      <c r="H3" s="6">
        <f>IFERROR(Table4[[#This Row],[2016 gross pay]]/Table4[[#This Row],[2016 total hours]],0)</f>
        <v>66.354233635946159</v>
      </c>
      <c r="I3" s="6">
        <f>Table4[[#This Row],[2016 total hours]]-Table4[[#This Row],[2015 gross pay]]</f>
        <v>-12895844</v>
      </c>
      <c r="J3" s="6">
        <f>Table4[[#This Row],[2016 gross pay]]-Table4[[#This Row],[2015 gross pay]]</f>
        <v>5605286</v>
      </c>
      <c r="K3" s="6">
        <f>Table4[[#This Row],[2016 gross pay per hour]]-Table4[[#This Row],[2015 gross pay per hour]]</f>
        <v>-80.991912469910162</v>
      </c>
    </row>
    <row r="4" spans="1:11" x14ac:dyDescent="0.3">
      <c r="A4" t="str">
        <f>Q3_worksheet!A10</f>
        <v>006</v>
      </c>
      <c r="B4" s="13" t="str">
        <f>Q3_worksheet!B10</f>
        <v>Service</v>
      </c>
      <c r="C4" s="6">
        <f>Q3_worksheet!C10</f>
        <v>10406</v>
      </c>
      <c r="D4" s="6">
        <f>Q3_worksheet!D10</f>
        <v>5376020</v>
      </c>
      <c r="E4" s="6">
        <f>IFERROR(Table4[[#This Row],[2015 gross pay]]/Table4[[#This Row],[2015 total hours]],0)</f>
        <v>516.62694599269651</v>
      </c>
      <c r="F4" s="6">
        <f>Q3_worksheet!E10</f>
        <v>64249</v>
      </c>
      <c r="G4" s="6">
        <f>Q3_worksheet!F10</f>
        <v>8367948</v>
      </c>
      <c r="H4" s="6">
        <f>IFERROR(Table4[[#This Row],[2016 gross pay]]/Table4[[#This Row],[2016 total hours]],0)</f>
        <v>130.24246291771078</v>
      </c>
      <c r="I4" s="6">
        <f>Table4[[#This Row],[2016 total hours]]-Table4[[#This Row],[2015 gross pay]]</f>
        <v>-5311771</v>
      </c>
      <c r="J4" s="6">
        <f>Table4[[#This Row],[2016 gross pay]]-Table4[[#This Row],[2015 gross pay]]</f>
        <v>2991928</v>
      </c>
      <c r="K4" s="6">
        <f>Table4[[#This Row],[2016 gross pay per hour]]-Table4[[#This Row],[2015 gross pay per hour]]</f>
        <v>-386.38448307498572</v>
      </c>
    </row>
    <row r="5" spans="1:11" x14ac:dyDescent="0.3">
      <c r="A5" t="str">
        <f>Q3_worksheet!A12</f>
        <v>008</v>
      </c>
      <c r="B5" s="13" t="str">
        <f>Q3_worksheet!B12</f>
        <v>Employee Training</v>
      </c>
      <c r="C5" s="6">
        <f>Q3_worksheet!C12</f>
        <v>3843</v>
      </c>
      <c r="D5" s="6">
        <f>Q3_worksheet!D12</f>
        <v>1204204</v>
      </c>
      <c r="E5" s="6">
        <f>IFERROR(Table4[[#This Row],[2015 gross pay]]/Table4[[#This Row],[2015 total hours]],0)</f>
        <v>313.34998698933123</v>
      </c>
      <c r="F5" s="6">
        <f>Q3_worksheet!E12</f>
        <v>14072</v>
      </c>
      <c r="G5" s="6">
        <f>Q3_worksheet!F12</f>
        <v>2814657</v>
      </c>
      <c r="H5" s="6">
        <f>IFERROR(Table4[[#This Row],[2016 gross pay]]/Table4[[#This Row],[2016 total hours]],0)</f>
        <v>200.01826321773734</v>
      </c>
      <c r="I5" s="6">
        <f>Table4[[#This Row],[2016 total hours]]-Table4[[#This Row],[2015 gross pay]]</f>
        <v>-1190132</v>
      </c>
      <c r="J5" s="6">
        <f>Table4[[#This Row],[2016 gross pay]]-Table4[[#This Row],[2015 gross pay]]</f>
        <v>1610453</v>
      </c>
      <c r="K5" s="6">
        <f>Table4[[#This Row],[2016 gross pay per hour]]-Table4[[#This Row],[2015 gross pay per hour]]</f>
        <v>-113.33172377159389</v>
      </c>
    </row>
    <row r="6" spans="1:11" x14ac:dyDescent="0.3">
      <c r="A6" t="str">
        <f>Q3_worksheet!A8</f>
        <v>004</v>
      </c>
      <c r="B6" s="13" t="str">
        <f>Q3_worksheet!B8</f>
        <v>Proj Management</v>
      </c>
      <c r="C6" s="6">
        <f>Q3_worksheet!C8</f>
        <v>4784</v>
      </c>
      <c r="D6" s="6">
        <f>Q3_worksheet!D8</f>
        <v>3339832</v>
      </c>
      <c r="E6" s="6">
        <f>IFERROR(Table4[[#This Row],[2015 gross pay]]/Table4[[#This Row],[2015 total hours]],0)</f>
        <v>698.12541806020067</v>
      </c>
      <c r="F6" s="6">
        <f>Q3_worksheet!E8</f>
        <v>12359</v>
      </c>
      <c r="G6" s="6">
        <f>Q3_worksheet!F8</f>
        <v>4928450</v>
      </c>
      <c r="H6" s="6">
        <f>IFERROR(Table4[[#This Row],[2016 gross pay]]/Table4[[#This Row],[2016 total hours]],0)</f>
        <v>398.77417266769157</v>
      </c>
      <c r="I6" s="6">
        <f>Table4[[#This Row],[2016 total hours]]-Table4[[#This Row],[2015 gross pay]]</f>
        <v>-3327473</v>
      </c>
      <c r="J6" s="6">
        <f>Table4[[#This Row],[2016 gross pay]]-Table4[[#This Row],[2015 gross pay]]</f>
        <v>1588618</v>
      </c>
      <c r="K6" s="6">
        <f>Table4[[#This Row],[2016 gross pay per hour]]-Table4[[#This Row],[2015 gross pay per hour]]</f>
        <v>-299.3512453925091</v>
      </c>
    </row>
    <row r="7" spans="1:11" x14ac:dyDescent="0.3">
      <c r="A7" t="str">
        <f>Q3_worksheet!A14</f>
        <v>010</v>
      </c>
      <c r="B7" s="13" t="str">
        <f>Q3_worksheet!B14</f>
        <v>New Foreign Manufacturing Oversight</v>
      </c>
      <c r="C7" s="6">
        <f>Q3_worksheet!C14</f>
        <v>0</v>
      </c>
      <c r="D7" s="6">
        <f>Q3_worksheet!D14</f>
        <v>0</v>
      </c>
      <c r="E7" s="6">
        <f>IFERROR(Table4[[#This Row],[2015 gross pay]]/Table4[[#This Row],[2015 total hours]],0)</f>
        <v>0</v>
      </c>
      <c r="F7" s="6">
        <f>Q3_worksheet!E14</f>
        <v>1300</v>
      </c>
      <c r="G7" s="6">
        <f>Q3_worksheet!F14</f>
        <v>1270293</v>
      </c>
      <c r="H7" s="6">
        <f>IFERROR(Table4[[#This Row],[2016 gross pay]]/Table4[[#This Row],[2016 total hours]],0)</f>
        <v>977.14846153846156</v>
      </c>
      <c r="I7" s="6">
        <f>Table4[[#This Row],[2016 total hours]]-Table4[[#This Row],[2015 gross pay]]</f>
        <v>1300</v>
      </c>
      <c r="J7" s="6">
        <f>Table4[[#This Row],[2016 gross pay]]-Table4[[#This Row],[2015 gross pay]]</f>
        <v>1270293</v>
      </c>
      <c r="K7" s="6">
        <f>Table4[[#This Row],[2016 gross pay per hour]]-Table4[[#This Row],[2015 gross pay per hour]]</f>
        <v>977.14846153846156</v>
      </c>
    </row>
    <row r="8" spans="1:11" x14ac:dyDescent="0.3">
      <c r="A8" t="str">
        <f>Q3_worksheet!A16</f>
        <v>012</v>
      </c>
      <c r="B8" s="13" t="str">
        <f>Q3_worksheet!B16</f>
        <v>Internal Auditing</v>
      </c>
      <c r="C8" s="6">
        <f>Q3_worksheet!C16</f>
        <v>0</v>
      </c>
      <c r="D8" s="6">
        <f>Q3_worksheet!D16</f>
        <v>0</v>
      </c>
      <c r="E8" s="6">
        <f>IFERROR(Table4[[#This Row],[2015 gross pay]]/Table4[[#This Row],[2015 total hours]],0)</f>
        <v>0</v>
      </c>
      <c r="F8" s="6">
        <f>Q3_worksheet!E16</f>
        <v>1589</v>
      </c>
      <c r="G8" s="6">
        <f>Q3_worksheet!F16</f>
        <v>953068</v>
      </c>
      <c r="H8" s="6">
        <f>IFERROR(Table4[[#This Row],[2016 gross pay]]/Table4[[#This Row],[2016 total hours]],0)</f>
        <v>599.79106356198872</v>
      </c>
      <c r="I8" s="6">
        <f>Table4[[#This Row],[2016 total hours]]-Table4[[#This Row],[2015 gross pay]]</f>
        <v>1589</v>
      </c>
      <c r="J8" s="6">
        <f>Table4[[#This Row],[2016 gross pay]]-Table4[[#This Row],[2015 gross pay]]</f>
        <v>953068</v>
      </c>
      <c r="K8" s="6">
        <f>Table4[[#This Row],[2016 gross pay per hour]]-Table4[[#This Row],[2015 gross pay per hour]]</f>
        <v>599.79106356198872</v>
      </c>
    </row>
    <row r="9" spans="1:11" x14ac:dyDescent="0.3">
      <c r="A9" t="str">
        <f>Q3_worksheet!A6</f>
        <v>002</v>
      </c>
      <c r="B9" s="13" t="str">
        <f>Q3_worksheet!B6</f>
        <v>Sales</v>
      </c>
      <c r="C9" s="6">
        <f>Q3_worksheet!C6</f>
        <v>26247</v>
      </c>
      <c r="D9" s="6">
        <f>Q3_worksheet!D6</f>
        <v>39621371</v>
      </c>
      <c r="E9" s="6">
        <f>IFERROR(Table4[[#This Row],[2015 gross pay]]/Table4[[#This Row],[2015 total hours]],0)</f>
        <v>1509.5580828285138</v>
      </c>
      <c r="F9" s="6">
        <f>Q3_worksheet!E6</f>
        <v>52576</v>
      </c>
      <c r="G9" s="6">
        <f>Q3_worksheet!F6</f>
        <v>40154639</v>
      </c>
      <c r="H9" s="6">
        <f>IFERROR(Table4[[#This Row],[2016 gross pay]]/Table4[[#This Row],[2016 total hours]],0)</f>
        <v>763.744655356056</v>
      </c>
      <c r="I9" s="6">
        <f>Table4[[#This Row],[2016 total hours]]-Table4[[#This Row],[2015 gross pay]]</f>
        <v>-39568795</v>
      </c>
      <c r="J9" s="6">
        <f>Table4[[#This Row],[2016 gross pay]]-Table4[[#This Row],[2015 gross pay]]</f>
        <v>533268</v>
      </c>
      <c r="K9" s="6">
        <f>Table4[[#This Row],[2016 gross pay per hour]]-Table4[[#This Row],[2015 gross pay per hour]]</f>
        <v>-745.81342747245776</v>
      </c>
    </row>
    <row r="10" spans="1:11" x14ac:dyDescent="0.3">
      <c r="A10" t="str">
        <f>Q3_worksheet!A15</f>
        <v>011</v>
      </c>
      <c r="B10" s="13" t="str">
        <f>Q3_worksheet!B15</f>
        <v>Internal Projects</v>
      </c>
      <c r="C10" s="6">
        <f>Q3_worksheet!C15</f>
        <v>0</v>
      </c>
      <c r="D10" s="6">
        <f>Q3_worksheet!D15</f>
        <v>0</v>
      </c>
      <c r="E10" s="6">
        <f>IFERROR(Table4[[#This Row],[2015 gross pay]]/Table4[[#This Row],[2015 total hours]],0)</f>
        <v>0</v>
      </c>
      <c r="F10" s="6">
        <f>Q3_worksheet!E15</f>
        <v>100</v>
      </c>
      <c r="G10" s="6">
        <f>Q3_worksheet!F15</f>
        <v>70281</v>
      </c>
      <c r="H10" s="6">
        <f>IFERROR(Table4[[#This Row],[2016 gross pay]]/Table4[[#This Row],[2016 total hours]],0)</f>
        <v>702.81</v>
      </c>
      <c r="I10" s="6">
        <f>Table4[[#This Row],[2016 total hours]]-Table4[[#This Row],[2015 gross pay]]</f>
        <v>100</v>
      </c>
      <c r="J10" s="6">
        <f>Table4[[#This Row],[2016 gross pay]]-Table4[[#This Row],[2015 gross pay]]</f>
        <v>70281</v>
      </c>
      <c r="K10" s="6">
        <f>Table4[[#This Row],[2016 gross pay per hour]]-Table4[[#This Row],[2015 gross pay per hour]]</f>
        <v>702.81</v>
      </c>
    </row>
    <row r="11" spans="1:11" x14ac:dyDescent="0.3">
      <c r="A11" t="str">
        <f>Q3_worksheet!A9</f>
        <v>005</v>
      </c>
      <c r="B11" s="13" t="str">
        <f>Q3_worksheet!B9</f>
        <v>Installation</v>
      </c>
      <c r="C11" s="6">
        <f>Q3_worksheet!C9</f>
        <v>1430</v>
      </c>
      <c r="D11" s="6">
        <f>Q3_worksheet!D9</f>
        <v>162539</v>
      </c>
      <c r="E11" s="6">
        <f>IFERROR(Table4[[#This Row],[2015 gross pay]]/Table4[[#This Row],[2015 total hours]],0)</f>
        <v>113.66363636363636</v>
      </c>
      <c r="F11" s="6">
        <f>Q3_worksheet!E9</f>
        <v>2192</v>
      </c>
      <c r="G11" s="6">
        <f>Q3_worksheet!F9</f>
        <v>164085</v>
      </c>
      <c r="H11" s="6">
        <f>IFERROR(Table4[[#This Row],[2016 gross pay]]/Table4[[#This Row],[2016 total hours]],0)</f>
        <v>74.856295620437962</v>
      </c>
      <c r="I11" s="6">
        <f>Table4[[#This Row],[2016 total hours]]-Table4[[#This Row],[2015 gross pay]]</f>
        <v>-160347</v>
      </c>
      <c r="J11" s="6">
        <f>Table4[[#This Row],[2016 gross pay]]-Table4[[#This Row],[2015 gross pay]]</f>
        <v>1546</v>
      </c>
      <c r="K11" s="6">
        <f>Table4[[#This Row],[2016 gross pay per hour]]-Table4[[#This Row],[2015 gross pay per hour]]</f>
        <v>-38.807340743198395</v>
      </c>
    </row>
    <row r="12" spans="1:11" x14ac:dyDescent="0.3">
      <c r="A12" t="str">
        <f>Q3_worksheet!A17</f>
        <v>144</v>
      </c>
      <c r="B12" s="13">
        <f>Q3_worksheet!B17</f>
        <v>0</v>
      </c>
      <c r="C12" s="6">
        <f>Q3_worksheet!C17</f>
        <v>1</v>
      </c>
      <c r="D12" s="6">
        <f>Q3_worksheet!D17</f>
        <v>315</v>
      </c>
      <c r="E12" s="6">
        <f>IFERROR(Table4[[#This Row],[2015 gross pay]]/Table4[[#This Row],[2015 total hours]],0)</f>
        <v>315</v>
      </c>
      <c r="F12" s="6">
        <f>Q3_worksheet!E17</f>
        <v>0</v>
      </c>
      <c r="G12" s="6">
        <f>Q3_worksheet!F17</f>
        <v>0</v>
      </c>
      <c r="H12" s="6">
        <f>IFERROR(Table4[[#This Row],[2016 gross pay]]/Table4[[#This Row],[2016 total hours]],0)</f>
        <v>0</v>
      </c>
      <c r="I12" s="6">
        <f>Table4[[#This Row],[2016 total hours]]-Table4[[#This Row],[2015 gross pay]]</f>
        <v>-315</v>
      </c>
      <c r="J12" s="6">
        <f>Table4[[#This Row],[2016 gross pay]]-Table4[[#This Row],[2015 gross pay]]</f>
        <v>-315</v>
      </c>
      <c r="K12" s="6">
        <f>Table4[[#This Row],[2016 gross pay per hour]]-Table4[[#This Row],[2015 gross pay per hour]]</f>
        <v>-315</v>
      </c>
    </row>
    <row r="13" spans="1:11" x14ac:dyDescent="0.3">
      <c r="A13" t="str">
        <f>Q3_worksheet!A7</f>
        <v>003</v>
      </c>
      <c r="B13" s="13" t="str">
        <f>Q3_worksheet!B7</f>
        <v>Travel</v>
      </c>
      <c r="C13" s="6">
        <f>Q3_worksheet!C7</f>
        <v>1064</v>
      </c>
      <c r="D13" s="6">
        <f>Q3_worksheet!D7</f>
        <v>2678797</v>
      </c>
      <c r="E13" s="6">
        <f>IFERROR(Table4[[#This Row],[2015 gross pay]]/Table4[[#This Row],[2015 total hours]],0)</f>
        <v>2517.6663533834585</v>
      </c>
      <c r="F13" s="6">
        <f>Q3_worksheet!E7</f>
        <v>6054</v>
      </c>
      <c r="G13" s="6">
        <f>Q3_worksheet!F7</f>
        <v>1926817</v>
      </c>
      <c r="H13" s="6">
        <f>IFERROR(Table4[[#This Row],[2016 gross pay]]/Table4[[#This Row],[2016 total hours]],0)</f>
        <v>318.27172117608194</v>
      </c>
      <c r="I13" s="6">
        <f>Table4[[#This Row],[2016 total hours]]-Table4[[#This Row],[2015 gross pay]]</f>
        <v>-2672743</v>
      </c>
      <c r="J13" s="6">
        <f>Table4[[#This Row],[2016 gross pay]]-Table4[[#This Row],[2015 gross pay]]</f>
        <v>-751980</v>
      </c>
      <c r="K13" s="6">
        <f>Table4[[#This Row],[2016 gross pay per hour]]-Table4[[#This Row],[2015 gross pay per hour]]</f>
        <v>-2199.3946322073766</v>
      </c>
    </row>
    <row r="14" spans="1:11" x14ac:dyDescent="0.3">
      <c r="A14" t="str">
        <f>Q3_worksheet!A11</f>
        <v>007</v>
      </c>
      <c r="B14" s="13" t="str">
        <f>Q3_worksheet!B11</f>
        <v>Customer Training</v>
      </c>
      <c r="C14" s="6">
        <f>Q3_worksheet!C11</f>
        <v>1846</v>
      </c>
      <c r="D14" s="6">
        <f>Q3_worksheet!D11</f>
        <v>2014041</v>
      </c>
      <c r="E14" s="6">
        <f>IFERROR(Table4[[#This Row],[2015 gross pay]]/Table4[[#This Row],[2015 total hours]],0)</f>
        <v>1091.0297941495126</v>
      </c>
      <c r="F14" s="6">
        <f>Q3_worksheet!E11</f>
        <v>443</v>
      </c>
      <c r="G14" s="6">
        <f>Q3_worksheet!F11</f>
        <v>257149</v>
      </c>
      <c r="H14" s="6">
        <f>IFERROR(Table4[[#This Row],[2016 gross pay]]/Table4[[#This Row],[2016 total hours]],0)</f>
        <v>580.47178329571102</v>
      </c>
      <c r="I14" s="6">
        <f>Table4[[#This Row],[2016 total hours]]-Table4[[#This Row],[2015 gross pay]]</f>
        <v>-2013598</v>
      </c>
      <c r="J14" s="6">
        <f>Table4[[#This Row],[2016 gross pay]]-Table4[[#This Row],[2015 gross pay]]</f>
        <v>-1756892</v>
      </c>
      <c r="K14" s="6">
        <f>Table4[[#This Row],[2016 gross pay per hour]]-Table4[[#This Row],[2015 gross pay per hour]]</f>
        <v>-510.55801085380153</v>
      </c>
    </row>
    <row r="15" spans="1:11" x14ac:dyDescent="0.3">
      <c r="A15" s="31" t="s">
        <v>459</v>
      </c>
      <c r="B15" s="32"/>
      <c r="C15" s="32"/>
      <c r="D15" s="32"/>
      <c r="E15" s="32"/>
      <c r="F15" s="32"/>
      <c r="G15" s="32"/>
      <c r="H15" s="32"/>
      <c r="I15" s="32"/>
      <c r="J15" s="32"/>
      <c r="K15" s="33"/>
    </row>
  </sheetData>
  <mergeCells count="1">
    <mergeCell ref="A15:K15"/>
  </mergeCell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6209E-7853-471F-8732-82925A3A1875}">
  <dimension ref="A2:G622"/>
  <sheetViews>
    <sheetView topLeftCell="A25" workbookViewId="0">
      <selection activeCell="D5" sqref="D5"/>
    </sheetView>
  </sheetViews>
  <sheetFormatPr defaultRowHeight="14.4" x14ac:dyDescent="0.3"/>
  <cols>
    <col min="1" max="1" width="10.88671875" bestFit="1" customWidth="1"/>
    <col min="2" max="2" width="31.33203125" bestFit="1" customWidth="1"/>
    <col min="3" max="6" width="12" bestFit="1" customWidth="1"/>
    <col min="7" max="7" width="18.21875" bestFit="1" customWidth="1"/>
    <col min="8" max="8" width="21.5546875" bestFit="1" customWidth="1"/>
    <col min="9" max="9" width="22.77734375" bestFit="1" customWidth="1"/>
    <col min="11" max="11" width="10.88671875" bestFit="1" customWidth="1"/>
    <col min="12" max="12" width="31.33203125" bestFit="1" customWidth="1"/>
    <col min="13" max="16" width="12" bestFit="1" customWidth="1"/>
  </cols>
  <sheetData>
    <row r="2" spans="1:6" x14ac:dyDescent="0.3">
      <c r="C2" s="3" t="s">
        <v>374</v>
      </c>
      <c r="D2" s="3" t="s">
        <v>404</v>
      </c>
    </row>
    <row r="3" spans="1:6" x14ac:dyDescent="0.3">
      <c r="C3">
        <v>2015</v>
      </c>
      <c r="E3">
        <v>2016</v>
      </c>
    </row>
    <row r="4" spans="1:6" x14ac:dyDescent="0.3">
      <c r="A4" s="3" t="s">
        <v>371</v>
      </c>
      <c r="B4" s="3" t="s">
        <v>507</v>
      </c>
      <c r="C4" t="s">
        <v>441</v>
      </c>
      <c r="D4" t="s">
        <v>120</v>
      </c>
      <c r="E4" t="s">
        <v>441</v>
      </c>
      <c r="F4" t="s">
        <v>120</v>
      </c>
    </row>
    <row r="5" spans="1:6" x14ac:dyDescent="0.3">
      <c r="A5" t="s">
        <v>428</v>
      </c>
      <c r="B5" t="s">
        <v>377</v>
      </c>
      <c r="C5">
        <v>89442</v>
      </c>
      <c r="D5">
        <v>13178934</v>
      </c>
      <c r="E5">
        <v>283090</v>
      </c>
      <c r="F5">
        <v>18784220</v>
      </c>
    </row>
    <row r="6" spans="1:6" x14ac:dyDescent="0.3">
      <c r="A6" t="s">
        <v>429</v>
      </c>
      <c r="B6" t="s">
        <v>378</v>
      </c>
      <c r="C6">
        <v>26247</v>
      </c>
      <c r="D6">
        <v>39621371</v>
      </c>
      <c r="E6">
        <v>52576</v>
      </c>
      <c r="F6">
        <v>40154639</v>
      </c>
    </row>
    <row r="7" spans="1:6" x14ac:dyDescent="0.3">
      <c r="A7" t="s">
        <v>430</v>
      </c>
      <c r="B7" t="s">
        <v>379</v>
      </c>
      <c r="C7">
        <v>1064</v>
      </c>
      <c r="D7">
        <v>2678797</v>
      </c>
      <c r="E7">
        <v>6054</v>
      </c>
      <c r="F7">
        <v>1926817</v>
      </c>
    </row>
    <row r="8" spans="1:6" x14ac:dyDescent="0.3">
      <c r="A8" t="s">
        <v>431</v>
      </c>
      <c r="B8" t="s">
        <v>380</v>
      </c>
      <c r="C8">
        <v>4784</v>
      </c>
      <c r="D8">
        <v>3339832</v>
      </c>
      <c r="E8">
        <v>12359</v>
      </c>
      <c r="F8">
        <v>4928450</v>
      </c>
    </row>
    <row r="9" spans="1:6" x14ac:dyDescent="0.3">
      <c r="A9" t="s">
        <v>432</v>
      </c>
      <c r="B9" t="s">
        <v>381</v>
      </c>
      <c r="C9">
        <v>1430</v>
      </c>
      <c r="D9">
        <v>162539</v>
      </c>
      <c r="E9">
        <v>2192</v>
      </c>
      <c r="F9">
        <v>164085</v>
      </c>
    </row>
    <row r="10" spans="1:6" x14ac:dyDescent="0.3">
      <c r="A10" t="s">
        <v>433</v>
      </c>
      <c r="B10" t="s">
        <v>382</v>
      </c>
      <c r="C10">
        <v>10406</v>
      </c>
      <c r="D10">
        <v>5376020</v>
      </c>
      <c r="E10">
        <v>64249</v>
      </c>
      <c r="F10">
        <v>8367948</v>
      </c>
    </row>
    <row r="11" spans="1:6" x14ac:dyDescent="0.3">
      <c r="A11" t="s">
        <v>434</v>
      </c>
      <c r="B11" t="s">
        <v>383</v>
      </c>
      <c r="C11">
        <v>1846</v>
      </c>
      <c r="D11">
        <v>2014041</v>
      </c>
      <c r="E11">
        <v>443</v>
      </c>
      <c r="F11">
        <v>257149</v>
      </c>
    </row>
    <row r="12" spans="1:6" x14ac:dyDescent="0.3">
      <c r="A12" t="s">
        <v>435</v>
      </c>
      <c r="B12" t="s">
        <v>384</v>
      </c>
      <c r="C12">
        <v>3843</v>
      </c>
      <c r="D12">
        <v>1204204</v>
      </c>
      <c r="E12">
        <v>14072</v>
      </c>
      <c r="F12">
        <v>2814657</v>
      </c>
    </row>
    <row r="13" spans="1:6" x14ac:dyDescent="0.3">
      <c r="A13" t="s">
        <v>436</v>
      </c>
      <c r="B13" t="s">
        <v>385</v>
      </c>
      <c r="C13">
        <v>0</v>
      </c>
      <c r="D13">
        <v>0</v>
      </c>
      <c r="E13">
        <v>24579</v>
      </c>
      <c r="F13">
        <v>6238118</v>
      </c>
    </row>
    <row r="14" spans="1:6" x14ac:dyDescent="0.3">
      <c r="A14" t="s">
        <v>437</v>
      </c>
      <c r="B14" t="s">
        <v>386</v>
      </c>
      <c r="C14">
        <v>0</v>
      </c>
      <c r="D14">
        <v>0</v>
      </c>
      <c r="E14">
        <v>1300</v>
      </c>
      <c r="F14">
        <v>1270293</v>
      </c>
    </row>
    <row r="15" spans="1:6" x14ac:dyDescent="0.3">
      <c r="A15" t="s">
        <v>438</v>
      </c>
      <c r="B15" t="s">
        <v>387</v>
      </c>
      <c r="C15">
        <v>0</v>
      </c>
      <c r="D15">
        <v>0</v>
      </c>
      <c r="E15">
        <v>100</v>
      </c>
      <c r="F15">
        <v>70281</v>
      </c>
    </row>
    <row r="16" spans="1:6" x14ac:dyDescent="0.3">
      <c r="A16" t="s">
        <v>439</v>
      </c>
      <c r="B16" t="s">
        <v>388</v>
      </c>
      <c r="C16">
        <v>0</v>
      </c>
      <c r="D16">
        <v>0</v>
      </c>
      <c r="E16">
        <v>1589</v>
      </c>
      <c r="F16">
        <v>953068</v>
      </c>
    </row>
    <row r="17" spans="1:7" x14ac:dyDescent="0.3">
      <c r="A17" t="s">
        <v>440</v>
      </c>
      <c r="C17">
        <v>1</v>
      </c>
      <c r="D17">
        <v>315</v>
      </c>
    </row>
    <row r="18" spans="1:7" x14ac:dyDescent="0.3">
      <c r="A18" t="s">
        <v>452</v>
      </c>
    </row>
    <row r="24" spans="1:7" x14ac:dyDescent="0.3">
      <c r="D24" s="3" t="s">
        <v>374</v>
      </c>
      <c r="E24" s="3" t="s">
        <v>404</v>
      </c>
    </row>
    <row r="25" spans="1:7" x14ac:dyDescent="0.3">
      <c r="D25">
        <v>2015</v>
      </c>
      <c r="E25">
        <v>2015</v>
      </c>
      <c r="F25">
        <v>2016</v>
      </c>
      <c r="G25">
        <v>2016</v>
      </c>
    </row>
    <row r="26" spans="1:7" x14ac:dyDescent="0.3">
      <c r="A26" s="3" t="s">
        <v>371</v>
      </c>
      <c r="B26" s="3" t="s">
        <v>2</v>
      </c>
      <c r="C26" s="3" t="s">
        <v>119</v>
      </c>
      <c r="D26" t="s">
        <v>442</v>
      </c>
      <c r="E26" t="s">
        <v>394</v>
      </c>
      <c r="F26" t="s">
        <v>442</v>
      </c>
      <c r="G26" t="s">
        <v>394</v>
      </c>
    </row>
    <row r="27" spans="1:7" x14ac:dyDescent="0.3">
      <c r="A27" t="s">
        <v>428</v>
      </c>
      <c r="B27" t="s">
        <v>460</v>
      </c>
      <c r="F27">
        <v>16565</v>
      </c>
      <c r="G27">
        <v>12580</v>
      </c>
    </row>
    <row r="28" spans="1:7" x14ac:dyDescent="0.3">
      <c r="A28" t="s">
        <v>428</v>
      </c>
      <c r="B28">
        <v>1</v>
      </c>
      <c r="C28" t="s">
        <v>125</v>
      </c>
      <c r="D28">
        <v>911</v>
      </c>
      <c r="E28">
        <v>2011582</v>
      </c>
      <c r="F28">
        <v>1101</v>
      </c>
      <c r="G28">
        <v>3005624</v>
      </c>
    </row>
    <row r="29" spans="1:7" x14ac:dyDescent="0.3">
      <c r="A29" t="s">
        <v>428</v>
      </c>
      <c r="B29">
        <v>3</v>
      </c>
      <c r="C29" t="s">
        <v>180</v>
      </c>
      <c r="D29">
        <v>849</v>
      </c>
      <c r="E29">
        <v>2089458</v>
      </c>
      <c r="F29">
        <v>938</v>
      </c>
      <c r="G29">
        <v>720018</v>
      </c>
    </row>
    <row r="30" spans="1:7" x14ac:dyDescent="0.3">
      <c r="A30" t="s">
        <v>428</v>
      </c>
      <c r="B30">
        <v>7</v>
      </c>
      <c r="C30" t="s">
        <v>194</v>
      </c>
      <c r="D30">
        <v>3</v>
      </c>
      <c r="E30">
        <v>6868</v>
      </c>
      <c r="F30">
        <v>580</v>
      </c>
      <c r="G30">
        <v>1418184</v>
      </c>
    </row>
    <row r="31" spans="1:7" x14ac:dyDescent="0.3">
      <c r="A31" t="s">
        <v>428</v>
      </c>
      <c r="B31">
        <v>18</v>
      </c>
      <c r="C31" t="s">
        <v>177</v>
      </c>
      <c r="D31">
        <v>4998</v>
      </c>
      <c r="E31">
        <v>12840</v>
      </c>
      <c r="F31">
        <v>74200</v>
      </c>
      <c r="G31">
        <v>14840</v>
      </c>
    </row>
    <row r="32" spans="1:7" x14ac:dyDescent="0.3">
      <c r="A32" t="s">
        <v>428</v>
      </c>
      <c r="B32">
        <v>19</v>
      </c>
      <c r="C32" t="s">
        <v>150</v>
      </c>
      <c r="F32">
        <v>4</v>
      </c>
      <c r="G32">
        <v>108</v>
      </c>
    </row>
    <row r="33" spans="1:7" x14ac:dyDescent="0.3">
      <c r="A33" t="s">
        <v>428</v>
      </c>
      <c r="B33">
        <v>22</v>
      </c>
      <c r="C33" t="s">
        <v>176</v>
      </c>
      <c r="F33">
        <v>29</v>
      </c>
      <c r="G33">
        <v>78931</v>
      </c>
    </row>
    <row r="34" spans="1:7" x14ac:dyDescent="0.3">
      <c r="A34" t="s">
        <v>428</v>
      </c>
      <c r="B34">
        <v>25</v>
      </c>
      <c r="C34" t="s">
        <v>199</v>
      </c>
      <c r="D34">
        <v>4301</v>
      </c>
      <c r="E34">
        <v>1107808</v>
      </c>
      <c r="F34">
        <v>4947</v>
      </c>
      <c r="G34">
        <v>1100882</v>
      </c>
    </row>
    <row r="35" spans="1:7" x14ac:dyDescent="0.3">
      <c r="A35" t="s">
        <v>428</v>
      </c>
      <c r="B35">
        <v>27</v>
      </c>
      <c r="C35" t="s">
        <v>134</v>
      </c>
      <c r="D35">
        <v>644</v>
      </c>
      <c r="E35">
        <v>239490</v>
      </c>
      <c r="F35">
        <v>327</v>
      </c>
      <c r="G35">
        <v>478089</v>
      </c>
    </row>
    <row r="36" spans="1:7" x14ac:dyDescent="0.3">
      <c r="A36" t="s">
        <v>428</v>
      </c>
      <c r="B36">
        <v>30</v>
      </c>
      <c r="C36" t="s">
        <v>159</v>
      </c>
      <c r="D36">
        <v>2</v>
      </c>
      <c r="E36">
        <v>4873</v>
      </c>
      <c r="F36">
        <v>155</v>
      </c>
      <c r="G36">
        <v>38905</v>
      </c>
    </row>
    <row r="37" spans="1:7" x14ac:dyDescent="0.3">
      <c r="A37" t="s">
        <v>428</v>
      </c>
      <c r="B37">
        <v>34</v>
      </c>
      <c r="C37" t="s">
        <v>195</v>
      </c>
      <c r="D37">
        <v>4</v>
      </c>
      <c r="E37">
        <v>20815</v>
      </c>
      <c r="F37">
        <v>108</v>
      </c>
      <c r="G37">
        <v>531011</v>
      </c>
    </row>
    <row r="38" spans="1:7" x14ac:dyDescent="0.3">
      <c r="A38" t="s">
        <v>428</v>
      </c>
      <c r="B38">
        <v>37</v>
      </c>
      <c r="C38" t="s">
        <v>164</v>
      </c>
      <c r="F38">
        <v>5</v>
      </c>
      <c r="G38">
        <v>1225</v>
      </c>
    </row>
    <row r="39" spans="1:7" x14ac:dyDescent="0.3">
      <c r="A39" t="s">
        <v>428</v>
      </c>
      <c r="B39">
        <v>44</v>
      </c>
      <c r="C39" t="s">
        <v>139</v>
      </c>
      <c r="D39">
        <v>1040</v>
      </c>
      <c r="E39">
        <v>100100</v>
      </c>
      <c r="F39">
        <v>1000</v>
      </c>
      <c r="G39">
        <v>96250</v>
      </c>
    </row>
    <row r="40" spans="1:7" x14ac:dyDescent="0.3">
      <c r="A40" t="s">
        <v>428</v>
      </c>
      <c r="B40">
        <v>106</v>
      </c>
      <c r="C40" t="s">
        <v>122</v>
      </c>
      <c r="D40">
        <v>646</v>
      </c>
      <c r="E40">
        <v>227334</v>
      </c>
    </row>
    <row r="41" spans="1:7" x14ac:dyDescent="0.3">
      <c r="A41" t="s">
        <v>428</v>
      </c>
      <c r="B41">
        <v>168</v>
      </c>
      <c r="C41" t="s">
        <v>129</v>
      </c>
      <c r="D41">
        <v>122</v>
      </c>
      <c r="E41">
        <v>74453</v>
      </c>
      <c r="F41">
        <v>10</v>
      </c>
      <c r="G41">
        <v>375</v>
      </c>
    </row>
    <row r="42" spans="1:7" x14ac:dyDescent="0.3">
      <c r="A42" t="s">
        <v>428</v>
      </c>
      <c r="B42">
        <v>180</v>
      </c>
      <c r="C42" t="s">
        <v>146</v>
      </c>
      <c r="D42">
        <v>51</v>
      </c>
      <c r="E42">
        <v>37782</v>
      </c>
      <c r="F42">
        <v>175</v>
      </c>
      <c r="G42">
        <v>7510</v>
      </c>
    </row>
    <row r="43" spans="1:7" x14ac:dyDescent="0.3">
      <c r="A43" t="s">
        <v>428</v>
      </c>
      <c r="B43">
        <v>194</v>
      </c>
      <c r="C43" t="s">
        <v>154</v>
      </c>
      <c r="D43">
        <v>4</v>
      </c>
      <c r="E43">
        <v>90</v>
      </c>
    </row>
    <row r="44" spans="1:7" x14ac:dyDescent="0.3">
      <c r="A44" t="s">
        <v>428</v>
      </c>
      <c r="B44">
        <v>199</v>
      </c>
      <c r="C44" t="s">
        <v>187</v>
      </c>
      <c r="D44">
        <v>6</v>
      </c>
      <c r="E44">
        <v>2142</v>
      </c>
      <c r="F44">
        <v>3</v>
      </c>
      <c r="G44">
        <v>1091</v>
      </c>
    </row>
    <row r="45" spans="1:7" x14ac:dyDescent="0.3">
      <c r="A45" t="s">
        <v>428</v>
      </c>
      <c r="B45">
        <v>203</v>
      </c>
      <c r="C45" t="s">
        <v>155</v>
      </c>
      <c r="D45">
        <v>466</v>
      </c>
      <c r="E45">
        <v>3020213</v>
      </c>
      <c r="F45">
        <v>461</v>
      </c>
      <c r="G45">
        <v>2970103</v>
      </c>
    </row>
    <row r="46" spans="1:7" x14ac:dyDescent="0.3">
      <c r="A46" t="s">
        <v>428</v>
      </c>
      <c r="B46">
        <v>210</v>
      </c>
      <c r="C46" t="s">
        <v>163</v>
      </c>
      <c r="D46">
        <v>743</v>
      </c>
      <c r="E46">
        <v>496408</v>
      </c>
      <c r="F46">
        <v>84</v>
      </c>
      <c r="G46">
        <v>199752</v>
      </c>
    </row>
    <row r="47" spans="1:7" x14ac:dyDescent="0.3">
      <c r="A47" t="s">
        <v>428</v>
      </c>
      <c r="B47">
        <v>239</v>
      </c>
      <c r="C47" t="s">
        <v>135</v>
      </c>
      <c r="D47">
        <v>38339</v>
      </c>
      <c r="E47">
        <v>1350365</v>
      </c>
      <c r="F47">
        <v>46219</v>
      </c>
      <c r="G47">
        <v>1985158</v>
      </c>
    </row>
    <row r="48" spans="1:7" x14ac:dyDescent="0.3">
      <c r="A48" t="s">
        <v>428</v>
      </c>
      <c r="B48">
        <v>248</v>
      </c>
      <c r="C48" t="s">
        <v>158</v>
      </c>
      <c r="D48">
        <v>8710</v>
      </c>
      <c r="E48">
        <v>243317</v>
      </c>
      <c r="F48">
        <v>85874</v>
      </c>
      <c r="G48">
        <v>1760418</v>
      </c>
    </row>
    <row r="49" spans="1:7" x14ac:dyDescent="0.3">
      <c r="A49" t="s">
        <v>428</v>
      </c>
      <c r="B49">
        <v>259</v>
      </c>
      <c r="C49" t="s">
        <v>127</v>
      </c>
      <c r="F49">
        <v>5</v>
      </c>
      <c r="G49">
        <v>13375</v>
      </c>
    </row>
    <row r="50" spans="1:7" x14ac:dyDescent="0.3">
      <c r="A50" t="s">
        <v>428</v>
      </c>
      <c r="B50">
        <v>281</v>
      </c>
      <c r="C50" t="s">
        <v>207</v>
      </c>
      <c r="D50">
        <v>197</v>
      </c>
      <c r="E50">
        <v>1521</v>
      </c>
      <c r="F50">
        <v>15</v>
      </c>
      <c r="G50">
        <v>2795</v>
      </c>
    </row>
    <row r="51" spans="1:7" x14ac:dyDescent="0.3">
      <c r="A51" t="s">
        <v>428</v>
      </c>
      <c r="B51">
        <v>287</v>
      </c>
      <c r="C51" t="s">
        <v>167</v>
      </c>
      <c r="D51">
        <v>2101</v>
      </c>
      <c r="E51">
        <v>608482</v>
      </c>
      <c r="F51">
        <v>2729</v>
      </c>
      <c r="G51">
        <v>945065</v>
      </c>
    </row>
    <row r="52" spans="1:7" x14ac:dyDescent="0.3">
      <c r="A52" t="s">
        <v>428</v>
      </c>
      <c r="B52">
        <v>320</v>
      </c>
      <c r="C52" t="s">
        <v>201</v>
      </c>
      <c r="D52">
        <v>10</v>
      </c>
      <c r="E52">
        <v>35819</v>
      </c>
      <c r="F52">
        <v>95</v>
      </c>
      <c r="G52">
        <v>36539</v>
      </c>
    </row>
    <row r="53" spans="1:7" x14ac:dyDescent="0.3">
      <c r="A53" t="s">
        <v>428</v>
      </c>
      <c r="B53">
        <v>343</v>
      </c>
      <c r="C53" t="s">
        <v>202</v>
      </c>
      <c r="D53">
        <v>374</v>
      </c>
      <c r="E53">
        <v>13420</v>
      </c>
      <c r="F53">
        <v>275</v>
      </c>
      <c r="G53">
        <v>559</v>
      </c>
    </row>
    <row r="54" spans="1:7" x14ac:dyDescent="0.3">
      <c r="A54" t="s">
        <v>428</v>
      </c>
      <c r="B54">
        <v>352</v>
      </c>
      <c r="C54" t="s">
        <v>186</v>
      </c>
      <c r="F54">
        <v>10</v>
      </c>
      <c r="G54">
        <v>190</v>
      </c>
    </row>
    <row r="55" spans="1:7" x14ac:dyDescent="0.3">
      <c r="A55" t="s">
        <v>428</v>
      </c>
      <c r="B55">
        <v>357</v>
      </c>
      <c r="C55" t="s">
        <v>222</v>
      </c>
      <c r="F55">
        <v>49</v>
      </c>
      <c r="G55">
        <v>26875</v>
      </c>
    </row>
    <row r="56" spans="1:7" x14ac:dyDescent="0.3">
      <c r="A56" t="s">
        <v>428</v>
      </c>
      <c r="B56">
        <v>357</v>
      </c>
      <c r="C56" t="s">
        <v>156</v>
      </c>
      <c r="D56">
        <v>4</v>
      </c>
      <c r="E56">
        <v>80</v>
      </c>
    </row>
    <row r="57" spans="1:7" x14ac:dyDescent="0.3">
      <c r="A57" t="s">
        <v>428</v>
      </c>
      <c r="B57">
        <v>358</v>
      </c>
      <c r="C57" t="s">
        <v>172</v>
      </c>
      <c r="D57">
        <v>11878</v>
      </c>
      <c r="E57">
        <v>290408</v>
      </c>
      <c r="F57">
        <v>8903</v>
      </c>
      <c r="G57">
        <v>1488029</v>
      </c>
    </row>
    <row r="58" spans="1:7" x14ac:dyDescent="0.3">
      <c r="A58" t="s">
        <v>428</v>
      </c>
      <c r="B58">
        <v>368</v>
      </c>
      <c r="C58" t="s">
        <v>133</v>
      </c>
      <c r="D58">
        <v>1</v>
      </c>
      <c r="E58">
        <v>245</v>
      </c>
      <c r="F58">
        <v>175</v>
      </c>
      <c r="G58">
        <v>42875</v>
      </c>
    </row>
    <row r="59" spans="1:7" x14ac:dyDescent="0.3">
      <c r="A59" t="s">
        <v>428</v>
      </c>
      <c r="B59">
        <v>374</v>
      </c>
      <c r="C59" t="s">
        <v>181</v>
      </c>
      <c r="D59">
        <v>3543</v>
      </c>
      <c r="E59">
        <v>69540</v>
      </c>
      <c r="F59">
        <v>4829</v>
      </c>
      <c r="G59">
        <v>101409</v>
      </c>
    </row>
    <row r="60" spans="1:7" x14ac:dyDescent="0.3">
      <c r="A60" t="s">
        <v>428</v>
      </c>
      <c r="B60">
        <v>375</v>
      </c>
      <c r="C60" t="s">
        <v>149</v>
      </c>
      <c r="D60">
        <v>1</v>
      </c>
      <c r="E60">
        <v>21</v>
      </c>
      <c r="F60">
        <v>225</v>
      </c>
      <c r="G60">
        <v>536</v>
      </c>
    </row>
    <row r="61" spans="1:7" x14ac:dyDescent="0.3">
      <c r="A61" t="s">
        <v>428</v>
      </c>
      <c r="B61">
        <v>380</v>
      </c>
      <c r="C61" t="s">
        <v>189</v>
      </c>
      <c r="D61">
        <v>223</v>
      </c>
      <c r="E61">
        <v>1541</v>
      </c>
      <c r="F61">
        <v>205</v>
      </c>
      <c r="G61">
        <v>4305</v>
      </c>
    </row>
    <row r="62" spans="1:7" x14ac:dyDescent="0.3">
      <c r="A62" t="s">
        <v>428</v>
      </c>
      <c r="B62">
        <v>385</v>
      </c>
      <c r="C62" t="s">
        <v>168</v>
      </c>
      <c r="D62">
        <v>82</v>
      </c>
      <c r="E62">
        <v>1230</v>
      </c>
    </row>
    <row r="63" spans="1:7" x14ac:dyDescent="0.3">
      <c r="A63" t="s">
        <v>428</v>
      </c>
      <c r="B63">
        <v>386</v>
      </c>
      <c r="C63" t="s">
        <v>204</v>
      </c>
      <c r="D63">
        <v>1313</v>
      </c>
      <c r="E63">
        <v>2167</v>
      </c>
      <c r="F63">
        <v>12175</v>
      </c>
      <c r="G63">
        <v>17045</v>
      </c>
    </row>
    <row r="64" spans="1:7" x14ac:dyDescent="0.3">
      <c r="A64" t="s">
        <v>428</v>
      </c>
      <c r="B64">
        <v>391</v>
      </c>
      <c r="C64" t="s">
        <v>126</v>
      </c>
      <c r="D64">
        <v>405</v>
      </c>
      <c r="E64">
        <v>446351</v>
      </c>
      <c r="F64">
        <v>1620</v>
      </c>
      <c r="G64">
        <v>471227</v>
      </c>
    </row>
    <row r="65" spans="1:7" x14ac:dyDescent="0.3">
      <c r="A65" t="s">
        <v>428</v>
      </c>
      <c r="B65">
        <v>396</v>
      </c>
      <c r="C65" t="s">
        <v>140</v>
      </c>
      <c r="D65">
        <v>35</v>
      </c>
      <c r="E65">
        <v>832</v>
      </c>
      <c r="F65">
        <v>326</v>
      </c>
      <c r="G65">
        <v>109210</v>
      </c>
    </row>
    <row r="66" spans="1:7" x14ac:dyDescent="0.3">
      <c r="A66" t="s">
        <v>428</v>
      </c>
      <c r="B66">
        <v>398</v>
      </c>
      <c r="C66" t="s">
        <v>184</v>
      </c>
      <c r="D66">
        <v>0</v>
      </c>
      <c r="E66">
        <v>0</v>
      </c>
      <c r="F66">
        <v>48</v>
      </c>
      <c r="G66">
        <v>720</v>
      </c>
    </row>
    <row r="67" spans="1:7" x14ac:dyDescent="0.3">
      <c r="A67" t="s">
        <v>428</v>
      </c>
      <c r="B67">
        <v>400</v>
      </c>
      <c r="C67" t="s">
        <v>192</v>
      </c>
      <c r="D67">
        <v>2725</v>
      </c>
      <c r="E67">
        <v>56393</v>
      </c>
    </row>
    <row r="68" spans="1:7" x14ac:dyDescent="0.3">
      <c r="A68" t="s">
        <v>428</v>
      </c>
      <c r="B68">
        <v>401</v>
      </c>
      <c r="C68" t="s">
        <v>179</v>
      </c>
      <c r="D68">
        <v>253</v>
      </c>
      <c r="E68">
        <v>6630</v>
      </c>
    </row>
    <row r="69" spans="1:7" x14ac:dyDescent="0.3">
      <c r="A69" t="s">
        <v>428</v>
      </c>
      <c r="B69">
        <v>402</v>
      </c>
      <c r="C69" t="s">
        <v>153</v>
      </c>
      <c r="D69">
        <v>31</v>
      </c>
      <c r="E69">
        <v>396</v>
      </c>
      <c r="F69">
        <v>45</v>
      </c>
      <c r="G69">
        <v>90</v>
      </c>
    </row>
    <row r="70" spans="1:7" x14ac:dyDescent="0.3">
      <c r="A70" t="s">
        <v>428</v>
      </c>
      <c r="B70">
        <v>403</v>
      </c>
      <c r="C70" t="s">
        <v>160</v>
      </c>
      <c r="D70">
        <v>1</v>
      </c>
      <c r="E70">
        <v>17</v>
      </c>
    </row>
    <row r="71" spans="1:7" x14ac:dyDescent="0.3">
      <c r="A71" t="s">
        <v>428</v>
      </c>
      <c r="B71">
        <v>405</v>
      </c>
      <c r="C71" t="s">
        <v>206</v>
      </c>
      <c r="D71">
        <v>667</v>
      </c>
      <c r="E71">
        <v>12325</v>
      </c>
    </row>
    <row r="72" spans="1:7" x14ac:dyDescent="0.3">
      <c r="A72" t="s">
        <v>428</v>
      </c>
      <c r="B72">
        <v>406</v>
      </c>
      <c r="C72" t="s">
        <v>208</v>
      </c>
      <c r="D72">
        <v>2988</v>
      </c>
      <c r="E72">
        <v>558169</v>
      </c>
      <c r="F72">
        <v>17031</v>
      </c>
      <c r="G72">
        <v>896013</v>
      </c>
    </row>
    <row r="73" spans="1:7" x14ac:dyDescent="0.3">
      <c r="A73" t="s">
        <v>428</v>
      </c>
      <c r="B73">
        <v>412</v>
      </c>
      <c r="C73" t="s">
        <v>212</v>
      </c>
      <c r="D73">
        <v>763</v>
      </c>
      <c r="E73">
        <v>4332</v>
      </c>
      <c r="F73">
        <v>104</v>
      </c>
      <c r="G73">
        <v>20280</v>
      </c>
    </row>
    <row r="74" spans="1:7" x14ac:dyDescent="0.3">
      <c r="A74" t="s">
        <v>428</v>
      </c>
      <c r="B74">
        <v>415</v>
      </c>
      <c r="C74" t="s">
        <v>214</v>
      </c>
      <c r="D74">
        <v>8</v>
      </c>
      <c r="E74">
        <v>23077</v>
      </c>
      <c r="F74">
        <v>18</v>
      </c>
      <c r="G74">
        <v>51923</v>
      </c>
    </row>
    <row r="75" spans="1:7" x14ac:dyDescent="0.3">
      <c r="A75" t="s">
        <v>428</v>
      </c>
      <c r="B75">
        <v>420</v>
      </c>
      <c r="C75" t="s">
        <v>292</v>
      </c>
      <c r="F75">
        <v>1</v>
      </c>
      <c r="G75">
        <v>24</v>
      </c>
    </row>
    <row r="76" spans="1:7" x14ac:dyDescent="0.3">
      <c r="A76" t="s">
        <v>428</v>
      </c>
      <c r="B76">
        <v>421</v>
      </c>
      <c r="C76" t="s">
        <v>265</v>
      </c>
      <c r="F76">
        <v>1412</v>
      </c>
      <c r="G76">
        <v>133942</v>
      </c>
    </row>
    <row r="77" spans="1:7" x14ac:dyDescent="0.3">
      <c r="A77" t="s">
        <v>428</v>
      </c>
      <c r="B77">
        <v>422</v>
      </c>
      <c r="C77" t="s">
        <v>219</v>
      </c>
      <c r="F77">
        <v>10</v>
      </c>
      <c r="G77">
        <v>140</v>
      </c>
    </row>
    <row r="78" spans="1:7" x14ac:dyDescent="0.3">
      <c r="A78" t="s">
        <v>429</v>
      </c>
      <c r="B78" t="s">
        <v>460</v>
      </c>
      <c r="F78">
        <v>0</v>
      </c>
      <c r="G78">
        <v>0</v>
      </c>
    </row>
    <row r="79" spans="1:7" x14ac:dyDescent="0.3">
      <c r="A79" t="s">
        <v>429</v>
      </c>
      <c r="B79">
        <v>1</v>
      </c>
      <c r="C79" t="s">
        <v>125</v>
      </c>
      <c r="D79">
        <v>0</v>
      </c>
      <c r="E79">
        <v>0</v>
      </c>
      <c r="F79">
        <v>2</v>
      </c>
      <c r="G79">
        <v>4500</v>
      </c>
    </row>
    <row r="80" spans="1:7" x14ac:dyDescent="0.3">
      <c r="A80" t="s">
        <v>429</v>
      </c>
      <c r="B80">
        <v>3</v>
      </c>
      <c r="C80" t="s">
        <v>180</v>
      </c>
      <c r="D80">
        <v>72</v>
      </c>
      <c r="E80">
        <v>261510</v>
      </c>
    </row>
    <row r="81" spans="1:7" x14ac:dyDescent="0.3">
      <c r="A81" t="s">
        <v>429</v>
      </c>
      <c r="B81">
        <v>7</v>
      </c>
      <c r="C81" t="s">
        <v>194</v>
      </c>
      <c r="D81">
        <v>1688</v>
      </c>
      <c r="E81">
        <v>2167936</v>
      </c>
      <c r="F81">
        <v>4281</v>
      </c>
      <c r="G81">
        <v>1394867</v>
      </c>
    </row>
    <row r="82" spans="1:7" x14ac:dyDescent="0.3">
      <c r="A82" t="s">
        <v>429</v>
      </c>
      <c r="B82">
        <v>13</v>
      </c>
      <c r="C82" t="s">
        <v>171</v>
      </c>
      <c r="D82">
        <v>209</v>
      </c>
      <c r="E82">
        <v>756533</v>
      </c>
      <c r="F82">
        <v>170</v>
      </c>
      <c r="G82">
        <v>789885</v>
      </c>
    </row>
    <row r="83" spans="1:7" x14ac:dyDescent="0.3">
      <c r="A83" t="s">
        <v>429</v>
      </c>
      <c r="B83">
        <v>19</v>
      </c>
      <c r="C83" t="s">
        <v>150</v>
      </c>
      <c r="D83">
        <v>20</v>
      </c>
      <c r="E83">
        <v>540</v>
      </c>
      <c r="F83">
        <v>6</v>
      </c>
      <c r="G83">
        <v>162</v>
      </c>
    </row>
    <row r="84" spans="1:7" x14ac:dyDescent="0.3">
      <c r="A84" t="s">
        <v>429</v>
      </c>
      <c r="B84">
        <v>20</v>
      </c>
      <c r="C84" t="s">
        <v>145</v>
      </c>
      <c r="D84">
        <v>7791</v>
      </c>
      <c r="E84">
        <v>2544989</v>
      </c>
      <c r="F84">
        <v>9127</v>
      </c>
      <c r="G84">
        <v>2576936</v>
      </c>
    </row>
    <row r="85" spans="1:7" x14ac:dyDescent="0.3">
      <c r="A85" t="s">
        <v>429</v>
      </c>
      <c r="B85">
        <v>23</v>
      </c>
      <c r="C85" t="s">
        <v>178</v>
      </c>
      <c r="D85">
        <v>14</v>
      </c>
      <c r="E85">
        <v>43485</v>
      </c>
      <c r="F85">
        <v>146</v>
      </c>
      <c r="G85">
        <v>521208</v>
      </c>
    </row>
    <row r="86" spans="1:7" x14ac:dyDescent="0.3">
      <c r="A86" t="s">
        <v>429</v>
      </c>
      <c r="B86">
        <v>27</v>
      </c>
      <c r="C86" t="s">
        <v>134</v>
      </c>
      <c r="D86">
        <v>783</v>
      </c>
      <c r="E86">
        <v>271697</v>
      </c>
      <c r="F86">
        <v>418</v>
      </c>
      <c r="G86">
        <v>470466</v>
      </c>
    </row>
    <row r="87" spans="1:7" x14ac:dyDescent="0.3">
      <c r="A87" t="s">
        <v>429</v>
      </c>
      <c r="B87">
        <v>30</v>
      </c>
      <c r="C87" t="s">
        <v>159</v>
      </c>
      <c r="D87">
        <v>163</v>
      </c>
      <c r="E87">
        <v>99040</v>
      </c>
      <c r="F87">
        <v>525</v>
      </c>
      <c r="G87">
        <v>131775</v>
      </c>
    </row>
    <row r="88" spans="1:7" x14ac:dyDescent="0.3">
      <c r="A88" t="s">
        <v>429</v>
      </c>
      <c r="B88">
        <v>34</v>
      </c>
      <c r="C88" t="s">
        <v>195</v>
      </c>
      <c r="D88">
        <v>88</v>
      </c>
      <c r="E88">
        <v>318781</v>
      </c>
      <c r="F88">
        <v>51</v>
      </c>
      <c r="G88">
        <v>241627</v>
      </c>
    </row>
    <row r="89" spans="1:7" x14ac:dyDescent="0.3">
      <c r="A89" t="s">
        <v>429</v>
      </c>
      <c r="B89">
        <v>35</v>
      </c>
      <c r="C89" t="s">
        <v>165</v>
      </c>
      <c r="D89">
        <v>965</v>
      </c>
      <c r="E89">
        <v>2723086</v>
      </c>
      <c r="F89">
        <v>905</v>
      </c>
      <c r="G89">
        <v>2617701</v>
      </c>
    </row>
    <row r="90" spans="1:7" x14ac:dyDescent="0.3">
      <c r="A90" t="s">
        <v>429</v>
      </c>
      <c r="B90">
        <v>38</v>
      </c>
      <c r="C90" t="s">
        <v>137</v>
      </c>
      <c r="D90">
        <v>1052</v>
      </c>
      <c r="E90">
        <v>3981171</v>
      </c>
      <c r="F90">
        <v>958</v>
      </c>
      <c r="G90">
        <v>6232236</v>
      </c>
    </row>
    <row r="91" spans="1:7" x14ac:dyDescent="0.3">
      <c r="A91" t="s">
        <v>429</v>
      </c>
      <c r="B91">
        <v>45</v>
      </c>
      <c r="C91" t="s">
        <v>148</v>
      </c>
      <c r="D91">
        <v>1040</v>
      </c>
      <c r="E91">
        <v>10986664</v>
      </c>
      <c r="F91">
        <v>1000</v>
      </c>
      <c r="G91">
        <v>10564100</v>
      </c>
    </row>
    <row r="92" spans="1:7" x14ac:dyDescent="0.3">
      <c r="A92" t="s">
        <v>429</v>
      </c>
      <c r="B92">
        <v>106</v>
      </c>
      <c r="C92" t="s">
        <v>122</v>
      </c>
      <c r="D92">
        <v>185</v>
      </c>
      <c r="E92">
        <v>5310</v>
      </c>
      <c r="F92">
        <v>1010</v>
      </c>
      <c r="G92">
        <v>2138536</v>
      </c>
    </row>
    <row r="93" spans="1:7" x14ac:dyDescent="0.3">
      <c r="A93" t="s">
        <v>429</v>
      </c>
      <c r="B93">
        <v>168</v>
      </c>
      <c r="C93" t="s">
        <v>129</v>
      </c>
      <c r="D93">
        <v>56</v>
      </c>
      <c r="E93">
        <v>2100</v>
      </c>
      <c r="F93">
        <v>8</v>
      </c>
      <c r="G93">
        <v>300</v>
      </c>
    </row>
    <row r="94" spans="1:7" x14ac:dyDescent="0.3">
      <c r="A94" t="s">
        <v>429</v>
      </c>
      <c r="B94">
        <v>169</v>
      </c>
      <c r="C94" t="s">
        <v>138</v>
      </c>
      <c r="F94">
        <v>10</v>
      </c>
      <c r="G94">
        <v>33751</v>
      </c>
    </row>
    <row r="95" spans="1:7" x14ac:dyDescent="0.3">
      <c r="A95" t="s">
        <v>429</v>
      </c>
      <c r="B95">
        <v>179</v>
      </c>
      <c r="C95" t="s">
        <v>132</v>
      </c>
      <c r="D95">
        <v>225</v>
      </c>
      <c r="E95">
        <v>183562</v>
      </c>
      <c r="F95">
        <v>677</v>
      </c>
      <c r="G95">
        <v>297922</v>
      </c>
    </row>
    <row r="96" spans="1:7" x14ac:dyDescent="0.3">
      <c r="A96" t="s">
        <v>429</v>
      </c>
      <c r="B96">
        <v>184</v>
      </c>
      <c r="C96" t="s">
        <v>200</v>
      </c>
      <c r="D96">
        <v>4</v>
      </c>
      <c r="E96">
        <v>12013</v>
      </c>
    </row>
    <row r="97" spans="1:7" x14ac:dyDescent="0.3">
      <c r="A97" t="s">
        <v>429</v>
      </c>
      <c r="B97">
        <v>192</v>
      </c>
      <c r="C97" t="s">
        <v>183</v>
      </c>
      <c r="D97">
        <v>962</v>
      </c>
      <c r="E97">
        <v>2250629</v>
      </c>
      <c r="F97">
        <v>877</v>
      </c>
      <c r="G97">
        <v>2115772</v>
      </c>
    </row>
    <row r="98" spans="1:7" x14ac:dyDescent="0.3">
      <c r="A98" t="s">
        <v>429</v>
      </c>
      <c r="B98">
        <v>194</v>
      </c>
      <c r="C98" t="s">
        <v>154</v>
      </c>
      <c r="D98">
        <v>4</v>
      </c>
      <c r="E98">
        <v>90</v>
      </c>
    </row>
    <row r="99" spans="1:7" x14ac:dyDescent="0.3">
      <c r="A99" t="s">
        <v>429</v>
      </c>
      <c r="B99">
        <v>195</v>
      </c>
      <c r="C99" t="s">
        <v>121</v>
      </c>
      <c r="D99">
        <v>2548</v>
      </c>
      <c r="E99">
        <v>2565652</v>
      </c>
      <c r="F99">
        <v>911</v>
      </c>
      <c r="G99">
        <v>2625338</v>
      </c>
    </row>
    <row r="100" spans="1:7" x14ac:dyDescent="0.3">
      <c r="A100" t="s">
        <v>429</v>
      </c>
      <c r="B100">
        <v>199</v>
      </c>
      <c r="C100" t="s">
        <v>187</v>
      </c>
      <c r="D100">
        <v>44</v>
      </c>
      <c r="E100">
        <v>27310</v>
      </c>
      <c r="F100">
        <v>14</v>
      </c>
      <c r="G100">
        <v>5455</v>
      </c>
    </row>
    <row r="101" spans="1:7" x14ac:dyDescent="0.3">
      <c r="A101" t="s">
        <v>429</v>
      </c>
      <c r="B101">
        <v>210</v>
      </c>
      <c r="C101" t="s">
        <v>163</v>
      </c>
      <c r="D101">
        <v>321</v>
      </c>
      <c r="E101">
        <v>174783</v>
      </c>
      <c r="F101">
        <v>14</v>
      </c>
      <c r="G101">
        <v>33292</v>
      </c>
    </row>
    <row r="102" spans="1:7" x14ac:dyDescent="0.3">
      <c r="A102" t="s">
        <v>429</v>
      </c>
      <c r="B102">
        <v>239</v>
      </c>
      <c r="C102" t="s">
        <v>135</v>
      </c>
      <c r="D102">
        <v>225</v>
      </c>
      <c r="E102">
        <v>39327</v>
      </c>
    </row>
    <row r="103" spans="1:7" x14ac:dyDescent="0.3">
      <c r="A103" t="s">
        <v>429</v>
      </c>
      <c r="B103">
        <v>249</v>
      </c>
      <c r="C103" t="s">
        <v>131</v>
      </c>
      <c r="D103">
        <v>580</v>
      </c>
      <c r="E103">
        <v>1953907</v>
      </c>
      <c r="F103">
        <v>756</v>
      </c>
      <c r="G103">
        <v>3089674</v>
      </c>
    </row>
    <row r="104" spans="1:7" x14ac:dyDescent="0.3">
      <c r="A104" t="s">
        <v>429</v>
      </c>
      <c r="B104">
        <v>255</v>
      </c>
      <c r="C104" t="s">
        <v>169</v>
      </c>
      <c r="D104">
        <v>2</v>
      </c>
      <c r="E104">
        <v>36</v>
      </c>
    </row>
    <row r="105" spans="1:7" x14ac:dyDescent="0.3">
      <c r="A105" t="s">
        <v>429</v>
      </c>
      <c r="B105">
        <v>259</v>
      </c>
      <c r="C105" t="s">
        <v>127</v>
      </c>
      <c r="F105">
        <v>4</v>
      </c>
      <c r="G105">
        <v>107</v>
      </c>
    </row>
    <row r="106" spans="1:7" x14ac:dyDescent="0.3">
      <c r="A106" t="s">
        <v>429</v>
      </c>
      <c r="B106">
        <v>269</v>
      </c>
      <c r="C106" t="s">
        <v>157</v>
      </c>
      <c r="D106">
        <v>45</v>
      </c>
      <c r="E106">
        <v>1358</v>
      </c>
      <c r="F106">
        <v>10</v>
      </c>
      <c r="G106">
        <v>33925</v>
      </c>
    </row>
    <row r="107" spans="1:7" x14ac:dyDescent="0.3">
      <c r="A107" t="s">
        <v>429</v>
      </c>
      <c r="B107">
        <v>281</v>
      </c>
      <c r="C107" t="s">
        <v>207</v>
      </c>
      <c r="D107">
        <v>7</v>
      </c>
      <c r="E107">
        <v>182</v>
      </c>
    </row>
    <row r="108" spans="1:7" x14ac:dyDescent="0.3">
      <c r="A108" t="s">
        <v>429</v>
      </c>
      <c r="B108">
        <v>314</v>
      </c>
      <c r="C108" t="s">
        <v>174</v>
      </c>
      <c r="F108">
        <v>14</v>
      </c>
      <c r="G108">
        <v>28287</v>
      </c>
    </row>
    <row r="109" spans="1:7" x14ac:dyDescent="0.3">
      <c r="A109" t="s">
        <v>429</v>
      </c>
      <c r="B109">
        <v>320</v>
      </c>
      <c r="C109" t="s">
        <v>201</v>
      </c>
      <c r="D109">
        <v>338</v>
      </c>
      <c r="E109">
        <v>1208039</v>
      </c>
      <c r="F109">
        <v>2055</v>
      </c>
      <c r="G109">
        <v>797713</v>
      </c>
    </row>
    <row r="110" spans="1:7" x14ac:dyDescent="0.3">
      <c r="A110" t="s">
        <v>429</v>
      </c>
      <c r="B110">
        <v>357</v>
      </c>
      <c r="C110" t="s">
        <v>156</v>
      </c>
      <c r="D110">
        <v>36</v>
      </c>
      <c r="E110">
        <v>360</v>
      </c>
    </row>
    <row r="111" spans="1:7" x14ac:dyDescent="0.3">
      <c r="A111" t="s">
        <v>429</v>
      </c>
      <c r="B111">
        <v>369</v>
      </c>
      <c r="C111" t="s">
        <v>136</v>
      </c>
      <c r="D111">
        <v>746</v>
      </c>
      <c r="E111">
        <v>15666</v>
      </c>
    </row>
    <row r="112" spans="1:7" x14ac:dyDescent="0.3">
      <c r="A112" t="s">
        <v>429</v>
      </c>
      <c r="B112">
        <v>381</v>
      </c>
      <c r="C112" t="s">
        <v>151</v>
      </c>
      <c r="D112">
        <v>954</v>
      </c>
      <c r="E112">
        <v>2062718</v>
      </c>
      <c r="F112">
        <v>915</v>
      </c>
      <c r="G112">
        <v>234737</v>
      </c>
    </row>
    <row r="113" spans="1:7" x14ac:dyDescent="0.3">
      <c r="A113" t="s">
        <v>429</v>
      </c>
      <c r="B113">
        <v>386</v>
      </c>
      <c r="C113" t="s">
        <v>204</v>
      </c>
      <c r="D113">
        <v>393</v>
      </c>
      <c r="E113">
        <v>261</v>
      </c>
      <c r="F113">
        <v>20</v>
      </c>
      <c r="G113">
        <v>280</v>
      </c>
    </row>
    <row r="114" spans="1:7" x14ac:dyDescent="0.3">
      <c r="A114" t="s">
        <v>429</v>
      </c>
      <c r="B114">
        <v>391</v>
      </c>
      <c r="C114" t="s">
        <v>126</v>
      </c>
      <c r="F114">
        <v>14</v>
      </c>
      <c r="G114">
        <v>3605</v>
      </c>
    </row>
    <row r="115" spans="1:7" x14ac:dyDescent="0.3">
      <c r="A115" t="s">
        <v>429</v>
      </c>
      <c r="B115">
        <v>396</v>
      </c>
      <c r="C115" t="s">
        <v>140</v>
      </c>
      <c r="D115">
        <v>9</v>
      </c>
      <c r="E115">
        <v>288</v>
      </c>
      <c r="F115">
        <v>155</v>
      </c>
      <c r="G115">
        <v>51925</v>
      </c>
    </row>
    <row r="116" spans="1:7" x14ac:dyDescent="0.3">
      <c r="A116" t="s">
        <v>429</v>
      </c>
      <c r="B116">
        <v>398</v>
      </c>
      <c r="C116" t="s">
        <v>184</v>
      </c>
      <c r="F116">
        <v>2</v>
      </c>
      <c r="G116">
        <v>30</v>
      </c>
    </row>
    <row r="117" spans="1:7" x14ac:dyDescent="0.3">
      <c r="A117" t="s">
        <v>429</v>
      </c>
      <c r="B117">
        <v>399</v>
      </c>
      <c r="C117" t="s">
        <v>203</v>
      </c>
      <c r="D117">
        <v>994</v>
      </c>
      <c r="E117">
        <v>2150493</v>
      </c>
      <c r="F117">
        <v>920</v>
      </c>
      <c r="G117">
        <v>1990399</v>
      </c>
    </row>
    <row r="118" spans="1:7" x14ac:dyDescent="0.3">
      <c r="A118" t="s">
        <v>429</v>
      </c>
      <c r="B118">
        <v>400</v>
      </c>
      <c r="C118" t="s">
        <v>192</v>
      </c>
      <c r="D118">
        <v>2362</v>
      </c>
      <c r="E118">
        <v>1806213</v>
      </c>
      <c r="F118">
        <v>1203</v>
      </c>
      <c r="G118">
        <v>275989</v>
      </c>
    </row>
    <row r="119" spans="1:7" x14ac:dyDescent="0.3">
      <c r="A119" t="s">
        <v>429</v>
      </c>
      <c r="B119">
        <v>401</v>
      </c>
      <c r="C119" t="s">
        <v>179</v>
      </c>
      <c r="D119">
        <v>11</v>
      </c>
      <c r="E119">
        <v>286</v>
      </c>
    </row>
    <row r="120" spans="1:7" x14ac:dyDescent="0.3">
      <c r="A120" t="s">
        <v>429</v>
      </c>
      <c r="B120">
        <v>402</v>
      </c>
      <c r="C120" t="s">
        <v>153</v>
      </c>
      <c r="D120">
        <v>4</v>
      </c>
      <c r="E120">
        <v>72</v>
      </c>
      <c r="F120">
        <v>4</v>
      </c>
      <c r="G120">
        <v>80</v>
      </c>
    </row>
    <row r="121" spans="1:7" x14ac:dyDescent="0.3">
      <c r="A121" t="s">
        <v>429</v>
      </c>
      <c r="B121">
        <v>406</v>
      </c>
      <c r="C121" t="s">
        <v>208</v>
      </c>
      <c r="D121">
        <v>1307</v>
      </c>
      <c r="E121">
        <v>1005284</v>
      </c>
      <c r="F121">
        <v>15920</v>
      </c>
      <c r="G121">
        <v>831203</v>
      </c>
    </row>
    <row r="122" spans="1:7" x14ac:dyDescent="0.3">
      <c r="A122" t="s">
        <v>429</v>
      </c>
      <c r="B122">
        <v>417</v>
      </c>
      <c r="C122" t="s">
        <v>270</v>
      </c>
      <c r="F122">
        <v>9474</v>
      </c>
      <c r="G122">
        <v>20856</v>
      </c>
    </row>
    <row r="123" spans="1:7" x14ac:dyDescent="0.3">
      <c r="A123" t="s">
        <v>430</v>
      </c>
      <c r="B123" t="s">
        <v>460</v>
      </c>
      <c r="F123">
        <v>5340</v>
      </c>
      <c r="G123">
        <v>746988</v>
      </c>
    </row>
    <row r="124" spans="1:7" x14ac:dyDescent="0.3">
      <c r="A124" t="s">
        <v>430</v>
      </c>
      <c r="B124">
        <v>13</v>
      </c>
      <c r="C124" t="s">
        <v>171</v>
      </c>
      <c r="D124">
        <v>167</v>
      </c>
      <c r="E124">
        <v>641906</v>
      </c>
      <c r="F124">
        <v>170</v>
      </c>
      <c r="G124">
        <v>786927</v>
      </c>
    </row>
    <row r="125" spans="1:7" x14ac:dyDescent="0.3">
      <c r="A125" t="s">
        <v>430</v>
      </c>
      <c r="B125">
        <v>15</v>
      </c>
      <c r="C125" t="s">
        <v>143</v>
      </c>
      <c r="D125">
        <v>19</v>
      </c>
      <c r="E125">
        <v>52525</v>
      </c>
    </row>
    <row r="126" spans="1:7" x14ac:dyDescent="0.3">
      <c r="A126" t="s">
        <v>430</v>
      </c>
      <c r="B126">
        <v>22</v>
      </c>
      <c r="C126" t="s">
        <v>176</v>
      </c>
      <c r="D126">
        <v>40</v>
      </c>
      <c r="E126">
        <v>108526</v>
      </c>
      <c r="F126">
        <v>25</v>
      </c>
      <c r="G126">
        <v>8118</v>
      </c>
    </row>
    <row r="127" spans="1:7" x14ac:dyDescent="0.3">
      <c r="A127" t="s">
        <v>430</v>
      </c>
      <c r="B127">
        <v>23</v>
      </c>
      <c r="C127" t="s">
        <v>178</v>
      </c>
      <c r="D127">
        <v>24</v>
      </c>
      <c r="E127">
        <v>86450</v>
      </c>
      <c r="F127">
        <v>9</v>
      </c>
      <c r="G127">
        <v>187497</v>
      </c>
    </row>
    <row r="128" spans="1:7" x14ac:dyDescent="0.3">
      <c r="A128" t="s">
        <v>430</v>
      </c>
      <c r="B128">
        <v>30</v>
      </c>
      <c r="C128" t="s">
        <v>159</v>
      </c>
      <c r="D128">
        <v>229</v>
      </c>
      <c r="E128">
        <v>275444</v>
      </c>
      <c r="F128">
        <v>120</v>
      </c>
      <c r="G128">
        <v>30120</v>
      </c>
    </row>
    <row r="129" spans="1:7" x14ac:dyDescent="0.3">
      <c r="A129" t="s">
        <v>430</v>
      </c>
      <c r="B129">
        <v>34</v>
      </c>
      <c r="C129" t="s">
        <v>195</v>
      </c>
      <c r="D129">
        <v>180</v>
      </c>
      <c r="E129">
        <v>719804</v>
      </c>
      <c r="F129">
        <v>181</v>
      </c>
      <c r="G129">
        <v>19593</v>
      </c>
    </row>
    <row r="130" spans="1:7" x14ac:dyDescent="0.3">
      <c r="A130" t="s">
        <v>430</v>
      </c>
      <c r="B130">
        <v>117</v>
      </c>
      <c r="C130" t="s">
        <v>191</v>
      </c>
      <c r="D130">
        <v>23</v>
      </c>
      <c r="E130">
        <v>575</v>
      </c>
      <c r="F130">
        <v>5</v>
      </c>
      <c r="G130">
        <v>13126</v>
      </c>
    </row>
    <row r="131" spans="1:7" x14ac:dyDescent="0.3">
      <c r="A131" t="s">
        <v>430</v>
      </c>
      <c r="B131">
        <v>181</v>
      </c>
      <c r="C131" t="s">
        <v>190</v>
      </c>
      <c r="D131">
        <v>31</v>
      </c>
      <c r="E131">
        <v>69670</v>
      </c>
      <c r="F131">
        <v>5</v>
      </c>
      <c r="G131">
        <v>1484</v>
      </c>
    </row>
    <row r="132" spans="1:7" x14ac:dyDescent="0.3">
      <c r="A132" t="s">
        <v>430</v>
      </c>
      <c r="B132">
        <v>184</v>
      </c>
      <c r="C132" t="s">
        <v>200</v>
      </c>
      <c r="D132">
        <v>20</v>
      </c>
      <c r="E132">
        <v>51119</v>
      </c>
    </row>
    <row r="133" spans="1:7" x14ac:dyDescent="0.3">
      <c r="A133" t="s">
        <v>430</v>
      </c>
      <c r="B133">
        <v>199</v>
      </c>
      <c r="C133" t="s">
        <v>187</v>
      </c>
      <c r="D133">
        <v>1</v>
      </c>
      <c r="E133">
        <v>5355</v>
      </c>
      <c r="F133">
        <v>2</v>
      </c>
      <c r="G133">
        <v>734</v>
      </c>
    </row>
    <row r="134" spans="1:7" x14ac:dyDescent="0.3">
      <c r="A134" t="s">
        <v>430</v>
      </c>
      <c r="B134">
        <v>320</v>
      </c>
      <c r="C134" t="s">
        <v>201</v>
      </c>
      <c r="D134">
        <v>55</v>
      </c>
      <c r="E134">
        <v>196996</v>
      </c>
      <c r="F134">
        <v>20</v>
      </c>
      <c r="G134">
        <v>76925</v>
      </c>
    </row>
    <row r="135" spans="1:7" x14ac:dyDescent="0.3">
      <c r="A135" t="s">
        <v>430</v>
      </c>
      <c r="B135">
        <v>386</v>
      </c>
      <c r="C135" t="s">
        <v>204</v>
      </c>
      <c r="F135">
        <v>15</v>
      </c>
      <c r="G135">
        <v>21</v>
      </c>
    </row>
    <row r="136" spans="1:7" x14ac:dyDescent="0.3">
      <c r="A136" t="s">
        <v>430</v>
      </c>
      <c r="B136">
        <v>401</v>
      </c>
      <c r="C136" t="s">
        <v>179</v>
      </c>
      <c r="D136">
        <v>78</v>
      </c>
      <c r="E136">
        <v>2028</v>
      </c>
    </row>
    <row r="137" spans="1:7" x14ac:dyDescent="0.3">
      <c r="A137" t="s">
        <v>430</v>
      </c>
      <c r="B137">
        <v>404</v>
      </c>
      <c r="C137" t="s">
        <v>205</v>
      </c>
      <c r="D137">
        <v>133</v>
      </c>
      <c r="E137">
        <v>198175</v>
      </c>
      <c r="F137">
        <v>95</v>
      </c>
      <c r="G137">
        <v>21919</v>
      </c>
    </row>
    <row r="138" spans="1:7" x14ac:dyDescent="0.3">
      <c r="A138" t="s">
        <v>430</v>
      </c>
      <c r="B138">
        <v>406</v>
      </c>
      <c r="C138" t="s">
        <v>208</v>
      </c>
      <c r="D138">
        <v>64</v>
      </c>
      <c r="E138">
        <v>270224</v>
      </c>
      <c r="F138">
        <v>67</v>
      </c>
      <c r="G138">
        <v>33365</v>
      </c>
    </row>
    <row r="139" spans="1:7" x14ac:dyDescent="0.3">
      <c r="A139" t="s">
        <v>431</v>
      </c>
      <c r="B139" t="s">
        <v>460</v>
      </c>
      <c r="F139">
        <v>0</v>
      </c>
      <c r="G139">
        <v>0</v>
      </c>
    </row>
    <row r="140" spans="1:7" x14ac:dyDescent="0.3">
      <c r="A140" t="s">
        <v>431</v>
      </c>
      <c r="B140">
        <v>2</v>
      </c>
      <c r="C140" t="s">
        <v>147</v>
      </c>
      <c r="D140">
        <v>6</v>
      </c>
      <c r="E140">
        <v>150</v>
      </c>
    </row>
    <row r="141" spans="1:7" x14ac:dyDescent="0.3">
      <c r="A141" t="s">
        <v>431</v>
      </c>
      <c r="B141">
        <v>11</v>
      </c>
      <c r="C141" t="s">
        <v>144</v>
      </c>
      <c r="D141">
        <v>134</v>
      </c>
      <c r="E141">
        <v>497557</v>
      </c>
      <c r="F141">
        <v>147</v>
      </c>
      <c r="G141">
        <v>554548</v>
      </c>
    </row>
    <row r="142" spans="1:7" x14ac:dyDescent="0.3">
      <c r="A142" t="s">
        <v>431</v>
      </c>
      <c r="B142">
        <v>27</v>
      </c>
      <c r="C142" t="s">
        <v>134</v>
      </c>
      <c r="D142">
        <v>291</v>
      </c>
      <c r="E142">
        <v>117275</v>
      </c>
      <c r="F142">
        <v>735</v>
      </c>
      <c r="G142">
        <v>241714</v>
      </c>
    </row>
    <row r="143" spans="1:7" x14ac:dyDescent="0.3">
      <c r="A143" t="s">
        <v>431</v>
      </c>
      <c r="B143">
        <v>34</v>
      </c>
      <c r="C143" t="s">
        <v>195</v>
      </c>
      <c r="D143">
        <v>102</v>
      </c>
      <c r="E143">
        <v>418831</v>
      </c>
    </row>
    <row r="144" spans="1:7" x14ac:dyDescent="0.3">
      <c r="A144" t="s">
        <v>431</v>
      </c>
      <c r="B144">
        <v>133</v>
      </c>
      <c r="C144" t="s">
        <v>152</v>
      </c>
      <c r="D144">
        <v>152</v>
      </c>
      <c r="E144">
        <v>142146</v>
      </c>
      <c r="F144">
        <v>146</v>
      </c>
      <c r="G144">
        <v>434351</v>
      </c>
    </row>
    <row r="145" spans="1:7" x14ac:dyDescent="0.3">
      <c r="A145" t="s">
        <v>431</v>
      </c>
      <c r="B145">
        <v>169</v>
      </c>
      <c r="C145" t="s">
        <v>138</v>
      </c>
      <c r="D145">
        <v>316</v>
      </c>
      <c r="E145">
        <v>228467</v>
      </c>
      <c r="F145">
        <v>807</v>
      </c>
      <c r="G145">
        <v>270699</v>
      </c>
    </row>
    <row r="146" spans="1:7" x14ac:dyDescent="0.3">
      <c r="A146" t="s">
        <v>431</v>
      </c>
      <c r="B146">
        <v>179</v>
      </c>
      <c r="C146" t="s">
        <v>132</v>
      </c>
      <c r="D146">
        <v>1497</v>
      </c>
      <c r="E146">
        <v>1138379</v>
      </c>
      <c r="F146">
        <v>309</v>
      </c>
      <c r="G146">
        <v>1361952</v>
      </c>
    </row>
    <row r="147" spans="1:7" x14ac:dyDescent="0.3">
      <c r="A147" t="s">
        <v>431</v>
      </c>
      <c r="B147">
        <v>210</v>
      </c>
      <c r="C147" t="s">
        <v>163</v>
      </c>
      <c r="D147">
        <v>4</v>
      </c>
      <c r="E147">
        <v>9512</v>
      </c>
      <c r="F147">
        <v>845</v>
      </c>
      <c r="G147">
        <v>200941</v>
      </c>
    </row>
    <row r="148" spans="1:7" x14ac:dyDescent="0.3">
      <c r="A148" t="s">
        <v>431</v>
      </c>
      <c r="B148">
        <v>249</v>
      </c>
      <c r="C148" t="s">
        <v>131</v>
      </c>
      <c r="D148">
        <v>78</v>
      </c>
      <c r="E148">
        <v>247397</v>
      </c>
      <c r="F148">
        <v>32</v>
      </c>
      <c r="G148">
        <v>130772</v>
      </c>
    </row>
    <row r="149" spans="1:7" x14ac:dyDescent="0.3">
      <c r="A149" t="s">
        <v>431</v>
      </c>
      <c r="B149">
        <v>259</v>
      </c>
      <c r="C149" t="s">
        <v>127</v>
      </c>
      <c r="D149">
        <v>1154</v>
      </c>
      <c r="E149">
        <v>401449</v>
      </c>
      <c r="F149">
        <v>2249</v>
      </c>
      <c r="G149">
        <v>600648</v>
      </c>
    </row>
    <row r="150" spans="1:7" x14ac:dyDescent="0.3">
      <c r="A150" t="s">
        <v>431</v>
      </c>
      <c r="B150">
        <v>269</v>
      </c>
      <c r="C150" t="s">
        <v>157</v>
      </c>
      <c r="D150">
        <v>194</v>
      </c>
      <c r="E150">
        <v>6202</v>
      </c>
      <c r="F150">
        <v>153</v>
      </c>
      <c r="G150">
        <v>523625</v>
      </c>
    </row>
    <row r="151" spans="1:7" x14ac:dyDescent="0.3">
      <c r="A151" t="s">
        <v>431</v>
      </c>
      <c r="B151">
        <v>352</v>
      </c>
      <c r="C151" t="s">
        <v>186</v>
      </c>
      <c r="F151">
        <v>1</v>
      </c>
      <c r="G151">
        <v>19</v>
      </c>
    </row>
    <row r="152" spans="1:7" x14ac:dyDescent="0.3">
      <c r="A152" t="s">
        <v>431</v>
      </c>
      <c r="B152">
        <v>375</v>
      </c>
      <c r="C152" t="s">
        <v>149</v>
      </c>
      <c r="D152">
        <v>743</v>
      </c>
      <c r="E152">
        <v>9901</v>
      </c>
      <c r="F152">
        <v>1350</v>
      </c>
      <c r="G152">
        <v>3123</v>
      </c>
    </row>
    <row r="153" spans="1:7" x14ac:dyDescent="0.3">
      <c r="A153" t="s">
        <v>431</v>
      </c>
      <c r="B153">
        <v>390</v>
      </c>
      <c r="C153" t="s">
        <v>128</v>
      </c>
      <c r="D153">
        <v>17</v>
      </c>
      <c r="E153">
        <v>61298</v>
      </c>
    </row>
    <row r="154" spans="1:7" x14ac:dyDescent="0.3">
      <c r="A154" t="s">
        <v>431</v>
      </c>
      <c r="B154">
        <v>396</v>
      </c>
      <c r="C154" t="s">
        <v>140</v>
      </c>
      <c r="D154">
        <v>78</v>
      </c>
      <c r="E154">
        <v>2496</v>
      </c>
      <c r="F154">
        <v>1100</v>
      </c>
      <c r="G154">
        <v>377880</v>
      </c>
    </row>
    <row r="155" spans="1:7" x14ac:dyDescent="0.3">
      <c r="A155" t="s">
        <v>431</v>
      </c>
      <c r="B155">
        <v>402</v>
      </c>
      <c r="C155" t="s">
        <v>153</v>
      </c>
      <c r="F155">
        <v>30</v>
      </c>
      <c r="G155">
        <v>600</v>
      </c>
    </row>
    <row r="156" spans="1:7" x14ac:dyDescent="0.3">
      <c r="A156" t="s">
        <v>431</v>
      </c>
      <c r="B156">
        <v>406</v>
      </c>
      <c r="C156" t="s">
        <v>208</v>
      </c>
      <c r="D156">
        <v>18</v>
      </c>
      <c r="E156">
        <v>58772</v>
      </c>
      <c r="F156">
        <v>4430</v>
      </c>
      <c r="G156">
        <v>227543</v>
      </c>
    </row>
    <row r="157" spans="1:7" x14ac:dyDescent="0.3">
      <c r="A157" t="s">
        <v>431</v>
      </c>
      <c r="B157">
        <v>422</v>
      </c>
      <c r="C157" t="s">
        <v>219</v>
      </c>
      <c r="F157">
        <v>25</v>
      </c>
      <c r="G157">
        <v>35</v>
      </c>
    </row>
    <row r="158" spans="1:7" x14ac:dyDescent="0.3">
      <c r="A158" t="s">
        <v>432</v>
      </c>
      <c r="B158" t="s">
        <v>460</v>
      </c>
      <c r="F158">
        <v>61</v>
      </c>
      <c r="G158">
        <v>1105</v>
      </c>
    </row>
    <row r="159" spans="1:7" x14ac:dyDescent="0.3">
      <c r="A159" t="s">
        <v>432</v>
      </c>
      <c r="B159">
        <v>2</v>
      </c>
      <c r="C159" t="s">
        <v>147</v>
      </c>
      <c r="D159">
        <v>0</v>
      </c>
      <c r="E159">
        <v>0</v>
      </c>
    </row>
    <row r="160" spans="1:7" x14ac:dyDescent="0.3">
      <c r="A160" t="s">
        <v>432</v>
      </c>
      <c r="B160">
        <v>6</v>
      </c>
      <c r="C160" t="s">
        <v>162</v>
      </c>
      <c r="D160">
        <v>4</v>
      </c>
      <c r="E160">
        <v>88</v>
      </c>
    </row>
    <row r="161" spans="1:7" x14ac:dyDescent="0.3">
      <c r="A161" t="s">
        <v>432</v>
      </c>
      <c r="B161">
        <v>11</v>
      </c>
      <c r="C161" t="s">
        <v>144</v>
      </c>
      <c r="D161">
        <v>0</v>
      </c>
      <c r="E161">
        <v>0</v>
      </c>
      <c r="F161">
        <v>24</v>
      </c>
      <c r="G161">
        <v>329</v>
      </c>
    </row>
    <row r="162" spans="1:7" x14ac:dyDescent="0.3">
      <c r="A162" t="s">
        <v>432</v>
      </c>
      <c r="B162">
        <v>15</v>
      </c>
      <c r="C162" t="s">
        <v>143</v>
      </c>
      <c r="D162">
        <v>0</v>
      </c>
      <c r="E162">
        <v>0</v>
      </c>
    </row>
    <row r="163" spans="1:7" x14ac:dyDescent="0.3">
      <c r="A163" t="s">
        <v>432</v>
      </c>
      <c r="B163">
        <v>27</v>
      </c>
      <c r="C163" t="s">
        <v>134</v>
      </c>
      <c r="D163">
        <v>0</v>
      </c>
      <c r="E163">
        <v>0</v>
      </c>
      <c r="F163">
        <v>24</v>
      </c>
      <c r="G163">
        <v>321</v>
      </c>
    </row>
    <row r="164" spans="1:7" x14ac:dyDescent="0.3">
      <c r="A164" t="s">
        <v>432</v>
      </c>
      <c r="B164">
        <v>34</v>
      </c>
      <c r="C164" t="s">
        <v>195</v>
      </c>
      <c r="D164">
        <v>0</v>
      </c>
      <c r="E164">
        <v>0</v>
      </c>
      <c r="F164">
        <v>25</v>
      </c>
      <c r="G164">
        <v>375</v>
      </c>
    </row>
    <row r="165" spans="1:7" x14ac:dyDescent="0.3">
      <c r="A165" t="s">
        <v>432</v>
      </c>
      <c r="B165">
        <v>37</v>
      </c>
      <c r="C165" t="s">
        <v>164</v>
      </c>
      <c r="D165">
        <v>17</v>
      </c>
      <c r="E165">
        <v>2842</v>
      </c>
      <c r="F165">
        <v>19</v>
      </c>
      <c r="G165">
        <v>512</v>
      </c>
    </row>
    <row r="166" spans="1:7" x14ac:dyDescent="0.3">
      <c r="A166" t="s">
        <v>432</v>
      </c>
      <c r="B166">
        <v>38</v>
      </c>
      <c r="C166" t="s">
        <v>137</v>
      </c>
      <c r="D166">
        <v>0</v>
      </c>
      <c r="E166">
        <v>0</v>
      </c>
      <c r="F166">
        <v>23</v>
      </c>
      <c r="G166">
        <v>345</v>
      </c>
    </row>
    <row r="167" spans="1:7" x14ac:dyDescent="0.3">
      <c r="A167" t="s">
        <v>432</v>
      </c>
      <c r="B167">
        <v>39</v>
      </c>
      <c r="C167" t="s">
        <v>175</v>
      </c>
      <c r="D167">
        <v>780</v>
      </c>
      <c r="E167">
        <v>56550</v>
      </c>
      <c r="F167">
        <v>750</v>
      </c>
      <c r="G167">
        <v>7395</v>
      </c>
    </row>
    <row r="168" spans="1:7" x14ac:dyDescent="0.3">
      <c r="A168" t="s">
        <v>432</v>
      </c>
      <c r="B168">
        <v>53</v>
      </c>
      <c r="C168" t="s">
        <v>142</v>
      </c>
      <c r="D168">
        <v>0</v>
      </c>
      <c r="E168">
        <v>0</v>
      </c>
      <c r="F168">
        <v>20</v>
      </c>
      <c r="G168">
        <v>350</v>
      </c>
    </row>
    <row r="169" spans="1:7" x14ac:dyDescent="0.3">
      <c r="A169" t="s">
        <v>432</v>
      </c>
      <c r="B169">
        <v>106</v>
      </c>
      <c r="C169" t="s">
        <v>122</v>
      </c>
      <c r="D169">
        <v>0</v>
      </c>
      <c r="E169">
        <v>0</v>
      </c>
      <c r="F169">
        <v>1</v>
      </c>
      <c r="G169">
        <v>15</v>
      </c>
    </row>
    <row r="170" spans="1:7" x14ac:dyDescent="0.3">
      <c r="A170" t="s">
        <v>432</v>
      </c>
      <c r="B170">
        <v>133</v>
      </c>
      <c r="C170" t="s">
        <v>152</v>
      </c>
      <c r="D170">
        <v>127</v>
      </c>
      <c r="E170">
        <v>34570</v>
      </c>
      <c r="F170">
        <v>23</v>
      </c>
      <c r="G170">
        <v>333</v>
      </c>
    </row>
    <row r="171" spans="1:7" x14ac:dyDescent="0.3">
      <c r="A171" t="s">
        <v>432</v>
      </c>
      <c r="B171">
        <v>153</v>
      </c>
      <c r="C171" t="s">
        <v>170</v>
      </c>
      <c r="D171">
        <v>2</v>
      </c>
      <c r="E171">
        <v>29</v>
      </c>
      <c r="F171">
        <v>26</v>
      </c>
      <c r="G171">
        <v>372</v>
      </c>
    </row>
    <row r="172" spans="1:7" x14ac:dyDescent="0.3">
      <c r="A172" t="s">
        <v>432</v>
      </c>
      <c r="B172">
        <v>168</v>
      </c>
      <c r="C172" t="s">
        <v>129</v>
      </c>
      <c r="D172">
        <v>0</v>
      </c>
      <c r="E172">
        <v>0</v>
      </c>
      <c r="F172">
        <v>18</v>
      </c>
      <c r="G172">
        <v>270</v>
      </c>
    </row>
    <row r="173" spans="1:7" x14ac:dyDescent="0.3">
      <c r="A173" t="s">
        <v>432</v>
      </c>
      <c r="B173">
        <v>169</v>
      </c>
      <c r="C173" t="s">
        <v>138</v>
      </c>
      <c r="D173">
        <v>0</v>
      </c>
      <c r="E173">
        <v>0</v>
      </c>
      <c r="F173">
        <v>69</v>
      </c>
      <c r="G173">
        <v>15530</v>
      </c>
    </row>
    <row r="174" spans="1:7" x14ac:dyDescent="0.3">
      <c r="A174" t="s">
        <v>432</v>
      </c>
      <c r="B174">
        <v>179</v>
      </c>
      <c r="C174" t="s">
        <v>132</v>
      </c>
      <c r="D174">
        <v>0</v>
      </c>
      <c r="E174">
        <v>0</v>
      </c>
      <c r="F174">
        <v>25</v>
      </c>
      <c r="G174">
        <v>333</v>
      </c>
    </row>
    <row r="175" spans="1:7" x14ac:dyDescent="0.3">
      <c r="A175" t="s">
        <v>432</v>
      </c>
      <c r="B175">
        <v>180</v>
      </c>
      <c r="C175" t="s">
        <v>146</v>
      </c>
      <c r="D175">
        <v>0</v>
      </c>
      <c r="E175">
        <v>0</v>
      </c>
      <c r="F175">
        <v>30</v>
      </c>
      <c r="G175">
        <v>1586</v>
      </c>
    </row>
    <row r="176" spans="1:7" x14ac:dyDescent="0.3">
      <c r="A176" t="s">
        <v>432</v>
      </c>
      <c r="B176">
        <v>181</v>
      </c>
      <c r="C176" t="s">
        <v>190</v>
      </c>
      <c r="D176">
        <v>0</v>
      </c>
      <c r="E176">
        <v>0</v>
      </c>
    </row>
    <row r="177" spans="1:7" x14ac:dyDescent="0.3">
      <c r="A177" t="s">
        <v>432</v>
      </c>
      <c r="B177">
        <v>184</v>
      </c>
      <c r="C177" t="s">
        <v>200</v>
      </c>
      <c r="D177">
        <v>0</v>
      </c>
      <c r="E177">
        <v>0</v>
      </c>
    </row>
    <row r="178" spans="1:7" x14ac:dyDescent="0.3">
      <c r="A178" t="s">
        <v>432</v>
      </c>
      <c r="B178">
        <v>192</v>
      </c>
      <c r="C178" t="s">
        <v>183</v>
      </c>
      <c r="D178">
        <v>0</v>
      </c>
      <c r="E178">
        <v>6</v>
      </c>
      <c r="F178">
        <v>23</v>
      </c>
      <c r="G178">
        <v>321</v>
      </c>
    </row>
    <row r="179" spans="1:7" x14ac:dyDescent="0.3">
      <c r="A179" t="s">
        <v>432</v>
      </c>
      <c r="B179">
        <v>195</v>
      </c>
      <c r="C179" t="s">
        <v>121</v>
      </c>
      <c r="D179">
        <v>0</v>
      </c>
      <c r="E179">
        <v>0</v>
      </c>
      <c r="F179">
        <v>24</v>
      </c>
      <c r="G179">
        <v>360</v>
      </c>
    </row>
    <row r="180" spans="1:7" x14ac:dyDescent="0.3">
      <c r="A180" t="s">
        <v>432</v>
      </c>
      <c r="B180">
        <v>199</v>
      </c>
      <c r="C180" t="s">
        <v>187</v>
      </c>
      <c r="D180">
        <v>0</v>
      </c>
      <c r="E180">
        <v>0</v>
      </c>
      <c r="F180">
        <v>25</v>
      </c>
      <c r="G180">
        <v>345</v>
      </c>
    </row>
    <row r="181" spans="1:7" x14ac:dyDescent="0.3">
      <c r="A181" t="s">
        <v>432</v>
      </c>
      <c r="B181">
        <v>201</v>
      </c>
      <c r="C181" t="s">
        <v>182</v>
      </c>
      <c r="D181">
        <v>0</v>
      </c>
      <c r="E181">
        <v>0</v>
      </c>
      <c r="F181">
        <v>24</v>
      </c>
      <c r="G181">
        <v>333</v>
      </c>
    </row>
    <row r="182" spans="1:7" x14ac:dyDescent="0.3">
      <c r="A182" t="s">
        <v>432</v>
      </c>
      <c r="B182">
        <v>203</v>
      </c>
      <c r="C182" t="s">
        <v>155</v>
      </c>
      <c r="D182">
        <v>0</v>
      </c>
      <c r="E182">
        <v>0</v>
      </c>
      <c r="F182">
        <v>25</v>
      </c>
      <c r="G182">
        <v>513</v>
      </c>
    </row>
    <row r="183" spans="1:7" x14ac:dyDescent="0.3">
      <c r="A183" t="s">
        <v>432</v>
      </c>
      <c r="B183">
        <v>204</v>
      </c>
      <c r="C183" t="s">
        <v>141</v>
      </c>
      <c r="D183">
        <v>8</v>
      </c>
      <c r="E183">
        <v>36276</v>
      </c>
      <c r="F183">
        <v>9</v>
      </c>
      <c r="G183">
        <v>90</v>
      </c>
    </row>
    <row r="184" spans="1:7" x14ac:dyDescent="0.3">
      <c r="A184" t="s">
        <v>432</v>
      </c>
      <c r="B184">
        <v>210</v>
      </c>
      <c r="C184" t="s">
        <v>163</v>
      </c>
      <c r="D184">
        <v>0</v>
      </c>
      <c r="E184">
        <v>0</v>
      </c>
      <c r="F184">
        <v>23</v>
      </c>
      <c r="G184">
        <v>282</v>
      </c>
    </row>
    <row r="185" spans="1:7" x14ac:dyDescent="0.3">
      <c r="A185" t="s">
        <v>432</v>
      </c>
      <c r="B185">
        <v>255</v>
      </c>
      <c r="C185" t="s">
        <v>169</v>
      </c>
      <c r="D185">
        <v>0</v>
      </c>
      <c r="E185">
        <v>0</v>
      </c>
    </row>
    <row r="186" spans="1:7" x14ac:dyDescent="0.3">
      <c r="A186" t="s">
        <v>432</v>
      </c>
      <c r="B186">
        <v>259</v>
      </c>
      <c r="C186" t="s">
        <v>127</v>
      </c>
      <c r="D186">
        <v>0</v>
      </c>
      <c r="E186">
        <v>0</v>
      </c>
      <c r="F186">
        <v>25</v>
      </c>
      <c r="G186">
        <v>336</v>
      </c>
    </row>
    <row r="187" spans="1:7" x14ac:dyDescent="0.3">
      <c r="A187" t="s">
        <v>432</v>
      </c>
      <c r="B187">
        <v>260</v>
      </c>
      <c r="C187" t="s">
        <v>188</v>
      </c>
      <c r="D187">
        <v>79</v>
      </c>
      <c r="E187">
        <v>18662</v>
      </c>
      <c r="F187">
        <v>26</v>
      </c>
      <c r="G187">
        <v>7767</v>
      </c>
    </row>
    <row r="188" spans="1:7" x14ac:dyDescent="0.3">
      <c r="A188" t="s">
        <v>432</v>
      </c>
      <c r="B188">
        <v>269</v>
      </c>
      <c r="C188" t="s">
        <v>157</v>
      </c>
      <c r="D188">
        <v>0</v>
      </c>
      <c r="E188">
        <v>0</v>
      </c>
      <c r="F188">
        <v>23</v>
      </c>
      <c r="G188">
        <v>339</v>
      </c>
    </row>
    <row r="189" spans="1:7" x14ac:dyDescent="0.3">
      <c r="A189" t="s">
        <v>432</v>
      </c>
      <c r="B189">
        <v>274</v>
      </c>
      <c r="C189" t="s">
        <v>124</v>
      </c>
      <c r="D189">
        <v>0</v>
      </c>
      <c r="E189">
        <v>0</v>
      </c>
      <c r="F189">
        <v>1</v>
      </c>
      <c r="G189">
        <v>15</v>
      </c>
    </row>
    <row r="190" spans="1:7" x14ac:dyDescent="0.3">
      <c r="A190" t="s">
        <v>432</v>
      </c>
      <c r="B190">
        <v>276</v>
      </c>
      <c r="C190" t="s">
        <v>185</v>
      </c>
      <c r="D190">
        <v>0</v>
      </c>
      <c r="E190">
        <v>0</v>
      </c>
      <c r="F190">
        <v>18</v>
      </c>
      <c r="G190">
        <v>252</v>
      </c>
    </row>
    <row r="191" spans="1:7" x14ac:dyDescent="0.3">
      <c r="A191" t="s">
        <v>432</v>
      </c>
      <c r="B191">
        <v>281</v>
      </c>
      <c r="C191" t="s">
        <v>207</v>
      </c>
      <c r="D191">
        <v>0</v>
      </c>
      <c r="E191">
        <v>0</v>
      </c>
      <c r="F191">
        <v>25</v>
      </c>
      <c r="G191">
        <v>354</v>
      </c>
    </row>
    <row r="192" spans="1:7" x14ac:dyDescent="0.3">
      <c r="A192" t="s">
        <v>432</v>
      </c>
      <c r="B192">
        <v>291</v>
      </c>
      <c r="C192" t="s">
        <v>130</v>
      </c>
      <c r="D192">
        <v>0</v>
      </c>
      <c r="E192">
        <v>0</v>
      </c>
    </row>
    <row r="193" spans="1:7" x14ac:dyDescent="0.3">
      <c r="A193" t="s">
        <v>432</v>
      </c>
      <c r="B193">
        <v>302</v>
      </c>
      <c r="C193" t="s">
        <v>166</v>
      </c>
      <c r="D193">
        <v>0</v>
      </c>
      <c r="E193">
        <v>0</v>
      </c>
    </row>
    <row r="194" spans="1:7" x14ac:dyDescent="0.3">
      <c r="A194" t="s">
        <v>432</v>
      </c>
      <c r="B194">
        <v>304</v>
      </c>
      <c r="C194" t="s">
        <v>123</v>
      </c>
      <c r="F194">
        <v>7</v>
      </c>
      <c r="G194">
        <v>129</v>
      </c>
    </row>
    <row r="195" spans="1:7" x14ac:dyDescent="0.3">
      <c r="A195" t="s">
        <v>432</v>
      </c>
      <c r="B195">
        <v>314</v>
      </c>
      <c r="C195" t="s">
        <v>174</v>
      </c>
      <c r="D195">
        <v>10</v>
      </c>
      <c r="E195">
        <v>609</v>
      </c>
      <c r="F195">
        <v>37</v>
      </c>
      <c r="G195">
        <v>2727</v>
      </c>
    </row>
    <row r="196" spans="1:7" x14ac:dyDescent="0.3">
      <c r="A196" t="s">
        <v>432</v>
      </c>
      <c r="B196">
        <v>316</v>
      </c>
      <c r="C196" t="s">
        <v>173</v>
      </c>
      <c r="D196">
        <v>0</v>
      </c>
      <c r="E196">
        <v>0</v>
      </c>
    </row>
    <row r="197" spans="1:7" x14ac:dyDescent="0.3">
      <c r="A197" t="s">
        <v>432</v>
      </c>
      <c r="B197">
        <v>320</v>
      </c>
      <c r="C197" t="s">
        <v>201</v>
      </c>
      <c r="D197">
        <v>0</v>
      </c>
      <c r="E197">
        <v>0</v>
      </c>
      <c r="F197">
        <v>25</v>
      </c>
      <c r="G197">
        <v>330</v>
      </c>
    </row>
    <row r="198" spans="1:7" x14ac:dyDescent="0.3">
      <c r="A198" t="s">
        <v>432</v>
      </c>
      <c r="B198">
        <v>336</v>
      </c>
      <c r="C198" t="s">
        <v>196</v>
      </c>
      <c r="D198">
        <v>6</v>
      </c>
      <c r="E198">
        <v>833</v>
      </c>
      <c r="F198">
        <v>26</v>
      </c>
      <c r="G198">
        <v>403</v>
      </c>
    </row>
    <row r="199" spans="1:7" x14ac:dyDescent="0.3">
      <c r="A199" t="s">
        <v>432</v>
      </c>
      <c r="B199">
        <v>343</v>
      </c>
      <c r="C199" t="s">
        <v>202</v>
      </c>
      <c r="D199">
        <v>0</v>
      </c>
      <c r="E199">
        <v>0</v>
      </c>
      <c r="F199">
        <v>24</v>
      </c>
      <c r="G199">
        <v>363</v>
      </c>
    </row>
    <row r="200" spans="1:7" x14ac:dyDescent="0.3">
      <c r="A200" t="s">
        <v>432</v>
      </c>
      <c r="B200">
        <v>345</v>
      </c>
      <c r="C200" t="s">
        <v>197</v>
      </c>
      <c r="F200">
        <v>10</v>
      </c>
      <c r="G200">
        <v>166</v>
      </c>
    </row>
    <row r="201" spans="1:7" x14ac:dyDescent="0.3">
      <c r="A201" t="s">
        <v>432</v>
      </c>
      <c r="B201">
        <v>352</v>
      </c>
      <c r="C201" t="s">
        <v>186</v>
      </c>
      <c r="D201">
        <v>4</v>
      </c>
      <c r="E201">
        <v>76</v>
      </c>
      <c r="F201">
        <v>76</v>
      </c>
      <c r="G201">
        <v>1363</v>
      </c>
    </row>
    <row r="202" spans="1:7" x14ac:dyDescent="0.3">
      <c r="A202" t="s">
        <v>432</v>
      </c>
      <c r="B202">
        <v>357</v>
      </c>
      <c r="C202" t="s">
        <v>222</v>
      </c>
      <c r="F202">
        <v>25</v>
      </c>
      <c r="G202">
        <v>351</v>
      </c>
    </row>
    <row r="203" spans="1:7" x14ac:dyDescent="0.3">
      <c r="A203" t="s">
        <v>432</v>
      </c>
      <c r="B203">
        <v>357</v>
      </c>
      <c r="C203" t="s">
        <v>156</v>
      </c>
      <c r="D203">
        <v>0</v>
      </c>
      <c r="E203">
        <v>0</v>
      </c>
    </row>
    <row r="204" spans="1:7" x14ac:dyDescent="0.3">
      <c r="A204" t="s">
        <v>432</v>
      </c>
      <c r="B204">
        <v>367</v>
      </c>
      <c r="C204" t="s">
        <v>193</v>
      </c>
      <c r="D204">
        <v>0</v>
      </c>
      <c r="E204">
        <v>0</v>
      </c>
    </row>
    <row r="205" spans="1:7" x14ac:dyDescent="0.3">
      <c r="A205" t="s">
        <v>432</v>
      </c>
      <c r="B205">
        <v>368</v>
      </c>
      <c r="C205" t="s">
        <v>133</v>
      </c>
      <c r="D205">
        <v>23</v>
      </c>
      <c r="E205">
        <v>5194</v>
      </c>
      <c r="F205">
        <v>63</v>
      </c>
      <c r="G205">
        <v>9894</v>
      </c>
    </row>
    <row r="206" spans="1:7" x14ac:dyDescent="0.3">
      <c r="A206" t="s">
        <v>432</v>
      </c>
      <c r="B206">
        <v>369</v>
      </c>
      <c r="C206" t="s">
        <v>136</v>
      </c>
      <c r="D206">
        <v>0</v>
      </c>
      <c r="E206">
        <v>0</v>
      </c>
    </row>
    <row r="207" spans="1:7" x14ac:dyDescent="0.3">
      <c r="A207" t="s">
        <v>432</v>
      </c>
      <c r="B207">
        <v>375</v>
      </c>
      <c r="C207" t="s">
        <v>149</v>
      </c>
      <c r="D207">
        <v>0</v>
      </c>
      <c r="E207">
        <v>0</v>
      </c>
      <c r="F207">
        <v>23</v>
      </c>
      <c r="G207">
        <v>318</v>
      </c>
    </row>
    <row r="208" spans="1:7" x14ac:dyDescent="0.3">
      <c r="A208" t="s">
        <v>432</v>
      </c>
      <c r="B208">
        <v>376</v>
      </c>
      <c r="C208" t="s">
        <v>161</v>
      </c>
      <c r="D208">
        <v>0</v>
      </c>
      <c r="E208">
        <v>0</v>
      </c>
      <c r="F208">
        <v>25</v>
      </c>
      <c r="G208">
        <v>701</v>
      </c>
    </row>
    <row r="209" spans="1:7" x14ac:dyDescent="0.3">
      <c r="A209" t="s">
        <v>432</v>
      </c>
      <c r="B209">
        <v>380</v>
      </c>
      <c r="C209" t="s">
        <v>189</v>
      </c>
      <c r="D209">
        <v>0</v>
      </c>
      <c r="E209">
        <v>0</v>
      </c>
      <c r="F209">
        <v>24</v>
      </c>
      <c r="G209">
        <v>336</v>
      </c>
    </row>
    <row r="210" spans="1:7" x14ac:dyDescent="0.3">
      <c r="A210" t="s">
        <v>432</v>
      </c>
      <c r="B210">
        <v>381</v>
      </c>
      <c r="C210" t="s">
        <v>151</v>
      </c>
      <c r="D210">
        <v>0</v>
      </c>
      <c r="E210">
        <v>0</v>
      </c>
      <c r="F210">
        <v>25</v>
      </c>
      <c r="G210">
        <v>375</v>
      </c>
    </row>
    <row r="211" spans="1:7" x14ac:dyDescent="0.3">
      <c r="A211" t="s">
        <v>432</v>
      </c>
      <c r="B211">
        <v>385</v>
      </c>
      <c r="C211" t="s">
        <v>168</v>
      </c>
      <c r="D211">
        <v>0</v>
      </c>
      <c r="E211">
        <v>0</v>
      </c>
    </row>
    <row r="212" spans="1:7" x14ac:dyDescent="0.3">
      <c r="A212" t="s">
        <v>432</v>
      </c>
      <c r="B212">
        <v>390</v>
      </c>
      <c r="C212" t="s">
        <v>128</v>
      </c>
      <c r="D212">
        <v>0</v>
      </c>
      <c r="E212">
        <v>0</v>
      </c>
    </row>
    <row r="213" spans="1:7" x14ac:dyDescent="0.3">
      <c r="A213" t="s">
        <v>432</v>
      </c>
      <c r="B213">
        <v>391</v>
      </c>
      <c r="C213" t="s">
        <v>126</v>
      </c>
      <c r="D213">
        <v>0</v>
      </c>
      <c r="E213">
        <v>0</v>
      </c>
      <c r="F213">
        <v>24</v>
      </c>
      <c r="G213">
        <v>342</v>
      </c>
    </row>
    <row r="214" spans="1:7" x14ac:dyDescent="0.3">
      <c r="A214" t="s">
        <v>432</v>
      </c>
      <c r="B214">
        <v>396</v>
      </c>
      <c r="C214" t="s">
        <v>140</v>
      </c>
      <c r="D214">
        <v>0</v>
      </c>
      <c r="E214">
        <v>0</v>
      </c>
      <c r="F214">
        <v>25</v>
      </c>
      <c r="G214">
        <v>354</v>
      </c>
    </row>
    <row r="215" spans="1:7" x14ac:dyDescent="0.3">
      <c r="A215" t="s">
        <v>432</v>
      </c>
      <c r="B215">
        <v>398</v>
      </c>
      <c r="C215" t="s">
        <v>184</v>
      </c>
      <c r="D215">
        <v>314</v>
      </c>
      <c r="E215">
        <v>528</v>
      </c>
      <c r="F215">
        <v>22</v>
      </c>
      <c r="G215">
        <v>309</v>
      </c>
    </row>
    <row r="216" spans="1:7" x14ac:dyDescent="0.3">
      <c r="A216" t="s">
        <v>432</v>
      </c>
      <c r="B216">
        <v>399</v>
      </c>
      <c r="C216" t="s">
        <v>203</v>
      </c>
      <c r="D216">
        <v>0</v>
      </c>
      <c r="E216">
        <v>0</v>
      </c>
      <c r="F216">
        <v>24</v>
      </c>
      <c r="G216">
        <v>360</v>
      </c>
    </row>
    <row r="217" spans="1:7" x14ac:dyDescent="0.3">
      <c r="A217" t="s">
        <v>432</v>
      </c>
      <c r="B217">
        <v>400</v>
      </c>
      <c r="C217" t="s">
        <v>192</v>
      </c>
      <c r="D217">
        <v>0</v>
      </c>
      <c r="E217">
        <v>0</v>
      </c>
      <c r="F217">
        <v>3</v>
      </c>
      <c r="G217">
        <v>45</v>
      </c>
    </row>
    <row r="218" spans="1:7" x14ac:dyDescent="0.3">
      <c r="A218" t="s">
        <v>432</v>
      </c>
      <c r="B218">
        <v>401</v>
      </c>
      <c r="C218" t="s">
        <v>179</v>
      </c>
      <c r="D218">
        <v>0</v>
      </c>
      <c r="E218">
        <v>0</v>
      </c>
    </row>
    <row r="219" spans="1:7" x14ac:dyDescent="0.3">
      <c r="A219" t="s">
        <v>432</v>
      </c>
      <c r="B219">
        <v>402</v>
      </c>
      <c r="C219" t="s">
        <v>153</v>
      </c>
      <c r="D219">
        <v>0</v>
      </c>
      <c r="E219">
        <v>0</v>
      </c>
      <c r="F219">
        <v>23</v>
      </c>
      <c r="G219">
        <v>339</v>
      </c>
    </row>
    <row r="220" spans="1:7" x14ac:dyDescent="0.3">
      <c r="A220" t="s">
        <v>432</v>
      </c>
      <c r="B220">
        <v>403</v>
      </c>
      <c r="C220" t="s">
        <v>160</v>
      </c>
      <c r="D220">
        <v>21</v>
      </c>
      <c r="E220">
        <v>357</v>
      </c>
    </row>
    <row r="221" spans="1:7" x14ac:dyDescent="0.3">
      <c r="A221" t="s">
        <v>432</v>
      </c>
      <c r="B221">
        <v>405</v>
      </c>
      <c r="C221" t="s">
        <v>206</v>
      </c>
      <c r="D221">
        <v>0</v>
      </c>
      <c r="E221">
        <v>0</v>
      </c>
    </row>
    <row r="222" spans="1:7" x14ac:dyDescent="0.3">
      <c r="A222" t="s">
        <v>432</v>
      </c>
      <c r="B222">
        <v>406</v>
      </c>
      <c r="C222" t="s">
        <v>208</v>
      </c>
      <c r="F222">
        <v>3</v>
      </c>
      <c r="G222">
        <v>15865</v>
      </c>
    </row>
    <row r="223" spans="1:7" x14ac:dyDescent="0.3">
      <c r="A223" t="s">
        <v>432</v>
      </c>
      <c r="B223">
        <v>407</v>
      </c>
      <c r="C223" t="s">
        <v>209</v>
      </c>
      <c r="D223">
        <v>0</v>
      </c>
      <c r="E223">
        <v>0</v>
      </c>
      <c r="F223">
        <v>1</v>
      </c>
      <c r="G223">
        <v>15</v>
      </c>
    </row>
    <row r="224" spans="1:7" x14ac:dyDescent="0.3">
      <c r="A224" t="s">
        <v>432</v>
      </c>
      <c r="B224">
        <v>409</v>
      </c>
      <c r="C224" t="s">
        <v>211</v>
      </c>
      <c r="D224">
        <v>10</v>
      </c>
      <c r="E224">
        <v>294</v>
      </c>
      <c r="F224">
        <v>22</v>
      </c>
      <c r="G224">
        <v>331</v>
      </c>
    </row>
    <row r="225" spans="1:7" x14ac:dyDescent="0.3">
      <c r="A225" t="s">
        <v>432</v>
      </c>
      <c r="B225">
        <v>411</v>
      </c>
      <c r="C225" t="s">
        <v>213</v>
      </c>
      <c r="D225">
        <v>25</v>
      </c>
      <c r="E225">
        <v>5625</v>
      </c>
      <c r="F225">
        <v>25</v>
      </c>
      <c r="G225">
        <v>573</v>
      </c>
    </row>
    <row r="226" spans="1:7" x14ac:dyDescent="0.3">
      <c r="A226" t="s">
        <v>432</v>
      </c>
      <c r="B226">
        <v>413</v>
      </c>
      <c r="C226" t="s">
        <v>314</v>
      </c>
      <c r="F226">
        <v>75</v>
      </c>
      <c r="G226">
        <v>258</v>
      </c>
    </row>
    <row r="227" spans="1:7" x14ac:dyDescent="0.3">
      <c r="A227" t="s">
        <v>432</v>
      </c>
      <c r="B227">
        <v>414</v>
      </c>
      <c r="C227" t="s">
        <v>253</v>
      </c>
      <c r="F227">
        <v>25</v>
      </c>
      <c r="G227">
        <v>348</v>
      </c>
    </row>
    <row r="228" spans="1:7" x14ac:dyDescent="0.3">
      <c r="A228" t="s">
        <v>432</v>
      </c>
      <c r="B228">
        <v>415</v>
      </c>
      <c r="C228" t="s">
        <v>214</v>
      </c>
      <c r="F228">
        <v>39</v>
      </c>
      <c r="G228">
        <v>86674</v>
      </c>
    </row>
    <row r="229" spans="1:7" x14ac:dyDescent="0.3">
      <c r="A229" t="s">
        <v>432</v>
      </c>
      <c r="B229">
        <v>416</v>
      </c>
      <c r="C229" t="s">
        <v>295</v>
      </c>
      <c r="F229">
        <v>9</v>
      </c>
      <c r="G229">
        <v>151</v>
      </c>
    </row>
    <row r="230" spans="1:7" x14ac:dyDescent="0.3">
      <c r="A230" t="s">
        <v>432</v>
      </c>
      <c r="B230">
        <v>420</v>
      </c>
      <c r="C230" t="s">
        <v>292</v>
      </c>
      <c r="F230">
        <v>1</v>
      </c>
      <c r="G230">
        <v>15</v>
      </c>
    </row>
    <row r="231" spans="1:7" x14ac:dyDescent="0.3">
      <c r="A231" t="s">
        <v>432</v>
      </c>
      <c r="B231">
        <v>422</v>
      </c>
      <c r="C231" t="s">
        <v>219</v>
      </c>
      <c r="F231">
        <v>72</v>
      </c>
      <c r="G231">
        <v>172</v>
      </c>
    </row>
    <row r="232" spans="1:7" x14ac:dyDescent="0.3">
      <c r="A232" t="s">
        <v>433</v>
      </c>
      <c r="B232" t="s">
        <v>460</v>
      </c>
      <c r="F232">
        <v>0</v>
      </c>
      <c r="G232">
        <v>0</v>
      </c>
    </row>
    <row r="233" spans="1:7" x14ac:dyDescent="0.3">
      <c r="A233" t="s">
        <v>433</v>
      </c>
      <c r="B233">
        <v>15</v>
      </c>
      <c r="C233" t="s">
        <v>143</v>
      </c>
      <c r="D233">
        <v>5</v>
      </c>
      <c r="E233">
        <v>13822</v>
      </c>
    </row>
    <row r="234" spans="1:7" x14ac:dyDescent="0.3">
      <c r="A234" t="s">
        <v>433</v>
      </c>
      <c r="B234">
        <v>19</v>
      </c>
      <c r="C234" t="s">
        <v>150</v>
      </c>
      <c r="D234">
        <v>49</v>
      </c>
      <c r="E234">
        <v>1323</v>
      </c>
      <c r="F234">
        <v>69</v>
      </c>
      <c r="G234">
        <v>181303</v>
      </c>
    </row>
    <row r="235" spans="1:7" x14ac:dyDescent="0.3">
      <c r="A235" t="s">
        <v>433</v>
      </c>
      <c r="B235">
        <v>27</v>
      </c>
      <c r="C235" t="s">
        <v>134</v>
      </c>
      <c r="D235">
        <v>272</v>
      </c>
      <c r="E235">
        <v>112760</v>
      </c>
      <c r="F235">
        <v>96</v>
      </c>
      <c r="G235">
        <v>320313</v>
      </c>
    </row>
    <row r="236" spans="1:7" x14ac:dyDescent="0.3">
      <c r="A236" t="s">
        <v>433</v>
      </c>
      <c r="B236">
        <v>34</v>
      </c>
      <c r="C236" t="s">
        <v>195</v>
      </c>
      <c r="D236">
        <v>6</v>
      </c>
      <c r="E236">
        <v>25709</v>
      </c>
      <c r="F236">
        <v>4</v>
      </c>
      <c r="G236">
        <v>20145</v>
      </c>
    </row>
    <row r="237" spans="1:7" x14ac:dyDescent="0.3">
      <c r="A237" t="s">
        <v>433</v>
      </c>
      <c r="B237">
        <v>37</v>
      </c>
      <c r="C237" t="s">
        <v>164</v>
      </c>
      <c r="D237">
        <v>1</v>
      </c>
      <c r="E237">
        <v>245</v>
      </c>
    </row>
    <row r="238" spans="1:7" x14ac:dyDescent="0.3">
      <c r="A238" t="s">
        <v>433</v>
      </c>
      <c r="B238">
        <v>99</v>
      </c>
      <c r="C238" t="s">
        <v>198</v>
      </c>
      <c r="D238">
        <v>1502</v>
      </c>
      <c r="E238">
        <v>35826</v>
      </c>
      <c r="F238">
        <v>912</v>
      </c>
      <c r="G238">
        <v>20520</v>
      </c>
    </row>
    <row r="239" spans="1:7" x14ac:dyDescent="0.3">
      <c r="A239" t="s">
        <v>433</v>
      </c>
      <c r="B239">
        <v>117</v>
      </c>
      <c r="C239" t="s">
        <v>191</v>
      </c>
      <c r="D239">
        <v>233</v>
      </c>
      <c r="E239">
        <v>3495</v>
      </c>
      <c r="F239">
        <v>186</v>
      </c>
      <c r="G239">
        <v>29025</v>
      </c>
    </row>
    <row r="240" spans="1:7" x14ac:dyDescent="0.3">
      <c r="A240" t="s">
        <v>433</v>
      </c>
      <c r="B240">
        <v>180</v>
      </c>
      <c r="C240" t="s">
        <v>146</v>
      </c>
      <c r="D240">
        <v>389</v>
      </c>
      <c r="E240">
        <v>162849</v>
      </c>
      <c r="F240">
        <v>203</v>
      </c>
      <c r="G240">
        <v>155313</v>
      </c>
    </row>
    <row r="241" spans="1:7" x14ac:dyDescent="0.3">
      <c r="A241" t="s">
        <v>433</v>
      </c>
      <c r="B241">
        <v>194</v>
      </c>
      <c r="C241" t="s">
        <v>154</v>
      </c>
      <c r="D241">
        <v>2</v>
      </c>
      <c r="E241">
        <v>45</v>
      </c>
    </row>
    <row r="242" spans="1:7" x14ac:dyDescent="0.3">
      <c r="A242" t="s">
        <v>433</v>
      </c>
      <c r="B242">
        <v>199</v>
      </c>
      <c r="C242" t="s">
        <v>187</v>
      </c>
      <c r="D242">
        <v>892</v>
      </c>
      <c r="E242">
        <v>362891</v>
      </c>
      <c r="F242">
        <v>267</v>
      </c>
      <c r="G242">
        <v>1024255</v>
      </c>
    </row>
    <row r="243" spans="1:7" x14ac:dyDescent="0.3">
      <c r="A243" t="s">
        <v>433</v>
      </c>
      <c r="B243">
        <v>203</v>
      </c>
      <c r="C243" t="s">
        <v>155</v>
      </c>
      <c r="D243">
        <v>466</v>
      </c>
      <c r="E243">
        <v>3020219</v>
      </c>
      <c r="F243">
        <v>453</v>
      </c>
      <c r="G243">
        <v>2920571</v>
      </c>
    </row>
    <row r="244" spans="1:7" x14ac:dyDescent="0.3">
      <c r="A244" t="s">
        <v>433</v>
      </c>
      <c r="B244">
        <v>204</v>
      </c>
      <c r="C244" t="s">
        <v>141</v>
      </c>
      <c r="F244">
        <v>15</v>
      </c>
      <c r="G244">
        <v>4722</v>
      </c>
    </row>
    <row r="245" spans="1:7" x14ac:dyDescent="0.3">
      <c r="A245" t="s">
        <v>433</v>
      </c>
      <c r="B245">
        <v>210</v>
      </c>
      <c r="C245" t="s">
        <v>163</v>
      </c>
      <c r="D245">
        <v>20</v>
      </c>
      <c r="E245">
        <v>36859</v>
      </c>
      <c r="F245">
        <v>19</v>
      </c>
      <c r="G245">
        <v>55883</v>
      </c>
    </row>
    <row r="246" spans="1:7" x14ac:dyDescent="0.3">
      <c r="A246" t="s">
        <v>433</v>
      </c>
      <c r="B246">
        <v>255</v>
      </c>
      <c r="C246" t="s">
        <v>169</v>
      </c>
      <c r="D246">
        <v>0</v>
      </c>
      <c r="E246">
        <v>0</v>
      </c>
    </row>
    <row r="247" spans="1:7" x14ac:dyDescent="0.3">
      <c r="A247" t="s">
        <v>433</v>
      </c>
      <c r="B247">
        <v>274</v>
      </c>
      <c r="C247" t="s">
        <v>124</v>
      </c>
      <c r="D247">
        <v>0</v>
      </c>
      <c r="E247">
        <v>0</v>
      </c>
    </row>
    <row r="248" spans="1:7" x14ac:dyDescent="0.3">
      <c r="A248" t="s">
        <v>433</v>
      </c>
      <c r="B248">
        <v>281</v>
      </c>
      <c r="C248" t="s">
        <v>207</v>
      </c>
      <c r="D248">
        <v>47</v>
      </c>
      <c r="E248">
        <v>702</v>
      </c>
      <c r="F248">
        <v>974</v>
      </c>
      <c r="G248">
        <v>27495</v>
      </c>
    </row>
    <row r="249" spans="1:7" x14ac:dyDescent="0.3">
      <c r="A249" t="s">
        <v>433</v>
      </c>
      <c r="B249">
        <v>287</v>
      </c>
      <c r="C249" t="s">
        <v>167</v>
      </c>
      <c r="D249">
        <v>1476</v>
      </c>
      <c r="E249">
        <v>318066</v>
      </c>
      <c r="F249">
        <v>2199</v>
      </c>
      <c r="G249">
        <v>312849</v>
      </c>
    </row>
    <row r="250" spans="1:7" x14ac:dyDescent="0.3">
      <c r="A250" t="s">
        <v>433</v>
      </c>
      <c r="B250">
        <v>314</v>
      </c>
      <c r="C250" t="s">
        <v>174</v>
      </c>
      <c r="F250">
        <v>3</v>
      </c>
      <c r="G250">
        <v>6525</v>
      </c>
    </row>
    <row r="251" spans="1:7" x14ac:dyDescent="0.3">
      <c r="A251" t="s">
        <v>433</v>
      </c>
      <c r="B251">
        <v>343</v>
      </c>
      <c r="C251" t="s">
        <v>202</v>
      </c>
      <c r="D251">
        <v>330</v>
      </c>
      <c r="E251">
        <v>7767</v>
      </c>
      <c r="F251">
        <v>69</v>
      </c>
      <c r="G251">
        <v>1687</v>
      </c>
    </row>
    <row r="252" spans="1:7" x14ac:dyDescent="0.3">
      <c r="A252" t="s">
        <v>433</v>
      </c>
      <c r="B252">
        <v>357</v>
      </c>
      <c r="C252" t="s">
        <v>222</v>
      </c>
      <c r="F252">
        <v>336</v>
      </c>
      <c r="G252">
        <v>290700</v>
      </c>
    </row>
    <row r="253" spans="1:7" x14ac:dyDescent="0.3">
      <c r="A253" t="s">
        <v>433</v>
      </c>
      <c r="B253">
        <v>357</v>
      </c>
      <c r="C253" t="s">
        <v>156</v>
      </c>
      <c r="D253">
        <v>383</v>
      </c>
      <c r="E253">
        <v>2745</v>
      </c>
    </row>
    <row r="254" spans="1:7" x14ac:dyDescent="0.3">
      <c r="A254" t="s">
        <v>433</v>
      </c>
      <c r="B254">
        <v>374</v>
      </c>
      <c r="C254" t="s">
        <v>181</v>
      </c>
      <c r="D254">
        <v>1997</v>
      </c>
      <c r="E254">
        <v>35372</v>
      </c>
      <c r="F254">
        <v>3880</v>
      </c>
      <c r="G254">
        <v>81480</v>
      </c>
    </row>
    <row r="255" spans="1:7" x14ac:dyDescent="0.3">
      <c r="A255" t="s">
        <v>433</v>
      </c>
      <c r="B255">
        <v>375</v>
      </c>
      <c r="C255" t="s">
        <v>149</v>
      </c>
      <c r="D255">
        <v>36</v>
      </c>
      <c r="E255">
        <v>474</v>
      </c>
      <c r="F255">
        <v>10</v>
      </c>
      <c r="G255">
        <v>239</v>
      </c>
    </row>
    <row r="256" spans="1:7" x14ac:dyDescent="0.3">
      <c r="A256" t="s">
        <v>433</v>
      </c>
      <c r="B256">
        <v>380</v>
      </c>
      <c r="C256" t="s">
        <v>189</v>
      </c>
      <c r="D256">
        <v>22</v>
      </c>
      <c r="E256">
        <v>193</v>
      </c>
      <c r="F256">
        <v>42</v>
      </c>
      <c r="G256">
        <v>882</v>
      </c>
    </row>
    <row r="257" spans="1:7" x14ac:dyDescent="0.3">
      <c r="A257" t="s">
        <v>433</v>
      </c>
      <c r="B257">
        <v>391</v>
      </c>
      <c r="C257" t="s">
        <v>126</v>
      </c>
      <c r="F257">
        <v>241</v>
      </c>
      <c r="G257">
        <v>83689</v>
      </c>
    </row>
    <row r="258" spans="1:7" x14ac:dyDescent="0.3">
      <c r="A258" t="s">
        <v>433</v>
      </c>
      <c r="B258">
        <v>398</v>
      </c>
      <c r="C258" t="s">
        <v>184</v>
      </c>
      <c r="F258">
        <v>19</v>
      </c>
      <c r="G258">
        <v>9375</v>
      </c>
    </row>
    <row r="259" spans="1:7" x14ac:dyDescent="0.3">
      <c r="A259" t="s">
        <v>433</v>
      </c>
      <c r="B259">
        <v>401</v>
      </c>
      <c r="C259" t="s">
        <v>179</v>
      </c>
      <c r="D259">
        <v>5</v>
      </c>
      <c r="E259">
        <v>130</v>
      </c>
    </row>
    <row r="260" spans="1:7" x14ac:dyDescent="0.3">
      <c r="A260" t="s">
        <v>433</v>
      </c>
      <c r="B260">
        <v>406</v>
      </c>
      <c r="C260" t="s">
        <v>208</v>
      </c>
      <c r="D260">
        <v>2273</v>
      </c>
      <c r="E260">
        <v>1234528</v>
      </c>
      <c r="F260">
        <v>54038</v>
      </c>
      <c r="G260">
        <v>2735880</v>
      </c>
    </row>
    <row r="261" spans="1:7" x14ac:dyDescent="0.3">
      <c r="A261" t="s">
        <v>433</v>
      </c>
      <c r="B261">
        <v>415</v>
      </c>
      <c r="C261" t="s">
        <v>214</v>
      </c>
      <c r="F261">
        <v>214</v>
      </c>
      <c r="G261">
        <v>85097</v>
      </c>
    </row>
    <row r="262" spans="1:7" x14ac:dyDescent="0.3">
      <c r="A262" t="s">
        <v>434</v>
      </c>
      <c r="B262" t="s">
        <v>460</v>
      </c>
      <c r="F262">
        <v>2</v>
      </c>
      <c r="G262">
        <v>40</v>
      </c>
    </row>
    <row r="263" spans="1:7" x14ac:dyDescent="0.3">
      <c r="A263" t="s">
        <v>434</v>
      </c>
      <c r="B263">
        <v>13</v>
      </c>
      <c r="C263" t="s">
        <v>171</v>
      </c>
      <c r="D263">
        <v>369</v>
      </c>
      <c r="E263">
        <v>1663337</v>
      </c>
      <c r="F263">
        <v>319</v>
      </c>
      <c r="G263">
        <v>206181</v>
      </c>
    </row>
    <row r="264" spans="1:7" x14ac:dyDescent="0.3">
      <c r="A264" t="s">
        <v>434</v>
      </c>
      <c r="B264">
        <v>34</v>
      </c>
      <c r="C264" t="s">
        <v>195</v>
      </c>
      <c r="D264">
        <v>63</v>
      </c>
      <c r="E264">
        <v>260722</v>
      </c>
    </row>
    <row r="265" spans="1:7" x14ac:dyDescent="0.3">
      <c r="A265" t="s">
        <v>434</v>
      </c>
      <c r="B265">
        <v>239</v>
      </c>
      <c r="C265" t="s">
        <v>135</v>
      </c>
      <c r="D265">
        <v>1406</v>
      </c>
      <c r="E265">
        <v>61328</v>
      </c>
      <c r="F265">
        <v>105</v>
      </c>
      <c r="G265">
        <v>24676</v>
      </c>
    </row>
    <row r="266" spans="1:7" x14ac:dyDescent="0.3">
      <c r="A266" t="s">
        <v>434</v>
      </c>
      <c r="B266">
        <v>320</v>
      </c>
      <c r="C266" t="s">
        <v>201</v>
      </c>
      <c r="D266">
        <v>8</v>
      </c>
      <c r="E266">
        <v>28654</v>
      </c>
      <c r="F266">
        <v>8</v>
      </c>
      <c r="G266">
        <v>3077</v>
      </c>
    </row>
    <row r="267" spans="1:7" x14ac:dyDescent="0.3">
      <c r="A267" t="s">
        <v>434</v>
      </c>
      <c r="B267">
        <v>391</v>
      </c>
      <c r="C267" t="s">
        <v>126</v>
      </c>
      <c r="F267">
        <v>9</v>
      </c>
      <c r="G267">
        <v>23175</v>
      </c>
    </row>
    <row r="268" spans="1:7" x14ac:dyDescent="0.3">
      <c r="A268" t="s">
        <v>435</v>
      </c>
      <c r="B268" t="s">
        <v>460</v>
      </c>
      <c r="F268">
        <v>9913</v>
      </c>
      <c r="G268">
        <v>944137</v>
      </c>
    </row>
    <row r="269" spans="1:7" x14ac:dyDescent="0.3">
      <c r="A269" t="s">
        <v>435</v>
      </c>
      <c r="B269">
        <v>6</v>
      </c>
      <c r="C269" t="s">
        <v>162</v>
      </c>
      <c r="D269">
        <v>8</v>
      </c>
      <c r="E269">
        <v>176</v>
      </c>
    </row>
    <row r="270" spans="1:7" x14ac:dyDescent="0.3">
      <c r="A270" t="s">
        <v>435</v>
      </c>
      <c r="B270">
        <v>11</v>
      </c>
      <c r="C270" t="s">
        <v>144</v>
      </c>
      <c r="D270">
        <v>8</v>
      </c>
      <c r="E270">
        <v>30385</v>
      </c>
      <c r="F270">
        <v>59</v>
      </c>
      <c r="G270">
        <v>218301</v>
      </c>
    </row>
    <row r="271" spans="1:7" x14ac:dyDescent="0.3">
      <c r="A271" t="s">
        <v>435</v>
      </c>
      <c r="B271">
        <v>13</v>
      </c>
      <c r="C271" t="s">
        <v>171</v>
      </c>
      <c r="D271">
        <v>6</v>
      </c>
      <c r="E271">
        <v>27923</v>
      </c>
    </row>
    <row r="272" spans="1:7" x14ac:dyDescent="0.3">
      <c r="A272" t="s">
        <v>435</v>
      </c>
      <c r="B272">
        <v>15</v>
      </c>
      <c r="C272" t="s">
        <v>143</v>
      </c>
      <c r="D272">
        <v>5</v>
      </c>
      <c r="E272">
        <v>13821</v>
      </c>
    </row>
    <row r="273" spans="1:7" x14ac:dyDescent="0.3">
      <c r="A273" t="s">
        <v>435</v>
      </c>
      <c r="B273">
        <v>19</v>
      </c>
      <c r="C273" t="s">
        <v>150</v>
      </c>
      <c r="D273">
        <v>3</v>
      </c>
      <c r="E273">
        <v>81</v>
      </c>
      <c r="F273">
        <v>46</v>
      </c>
      <c r="G273">
        <v>124272</v>
      </c>
    </row>
    <row r="274" spans="1:7" x14ac:dyDescent="0.3">
      <c r="A274" t="s">
        <v>435</v>
      </c>
      <c r="B274">
        <v>23</v>
      </c>
      <c r="C274" t="s">
        <v>178</v>
      </c>
      <c r="D274">
        <v>10</v>
      </c>
      <c r="E274">
        <v>35882</v>
      </c>
      <c r="F274">
        <v>2</v>
      </c>
      <c r="G274">
        <v>7212</v>
      </c>
    </row>
    <row r="275" spans="1:7" x14ac:dyDescent="0.3">
      <c r="A275" t="s">
        <v>435</v>
      </c>
      <c r="B275">
        <v>27</v>
      </c>
      <c r="C275" t="s">
        <v>134</v>
      </c>
      <c r="D275">
        <v>117</v>
      </c>
      <c r="E275">
        <v>51942</v>
      </c>
      <c r="F275">
        <v>48</v>
      </c>
      <c r="G275">
        <v>157076</v>
      </c>
    </row>
    <row r="276" spans="1:7" x14ac:dyDescent="0.3">
      <c r="A276" t="s">
        <v>435</v>
      </c>
      <c r="B276">
        <v>30</v>
      </c>
      <c r="C276" t="s">
        <v>159</v>
      </c>
      <c r="D276">
        <v>5</v>
      </c>
      <c r="E276">
        <v>12183</v>
      </c>
      <c r="F276">
        <v>1</v>
      </c>
      <c r="G276">
        <v>251</v>
      </c>
    </row>
    <row r="277" spans="1:7" x14ac:dyDescent="0.3">
      <c r="A277" t="s">
        <v>435</v>
      </c>
      <c r="B277">
        <v>34</v>
      </c>
      <c r="C277" t="s">
        <v>195</v>
      </c>
      <c r="D277">
        <v>6</v>
      </c>
      <c r="E277">
        <v>27156</v>
      </c>
    </row>
    <row r="278" spans="1:7" x14ac:dyDescent="0.3">
      <c r="A278" t="s">
        <v>435</v>
      </c>
      <c r="B278">
        <v>37</v>
      </c>
      <c r="C278" t="s">
        <v>164</v>
      </c>
      <c r="D278">
        <v>4</v>
      </c>
      <c r="E278">
        <v>539</v>
      </c>
      <c r="F278">
        <v>10</v>
      </c>
      <c r="G278">
        <v>245</v>
      </c>
    </row>
    <row r="279" spans="1:7" x14ac:dyDescent="0.3">
      <c r="A279" t="s">
        <v>435</v>
      </c>
      <c r="B279">
        <v>53</v>
      </c>
      <c r="C279" t="s">
        <v>142</v>
      </c>
      <c r="D279">
        <v>2</v>
      </c>
      <c r="E279">
        <v>50</v>
      </c>
      <c r="F279">
        <v>1</v>
      </c>
      <c r="G279">
        <v>25</v>
      </c>
    </row>
    <row r="280" spans="1:7" x14ac:dyDescent="0.3">
      <c r="A280" t="s">
        <v>435</v>
      </c>
      <c r="B280">
        <v>117</v>
      </c>
      <c r="C280" t="s">
        <v>191</v>
      </c>
      <c r="D280">
        <v>28</v>
      </c>
      <c r="E280">
        <v>700</v>
      </c>
      <c r="F280">
        <v>15</v>
      </c>
      <c r="G280">
        <v>3938</v>
      </c>
    </row>
    <row r="281" spans="1:7" x14ac:dyDescent="0.3">
      <c r="A281" t="s">
        <v>435</v>
      </c>
      <c r="B281">
        <v>133</v>
      </c>
      <c r="C281" t="s">
        <v>152</v>
      </c>
      <c r="D281">
        <v>8</v>
      </c>
      <c r="E281">
        <v>238</v>
      </c>
      <c r="F281">
        <v>37</v>
      </c>
      <c r="G281">
        <v>110075</v>
      </c>
    </row>
    <row r="282" spans="1:7" x14ac:dyDescent="0.3">
      <c r="A282" t="s">
        <v>435</v>
      </c>
      <c r="B282">
        <v>153</v>
      </c>
      <c r="C282" t="s">
        <v>170</v>
      </c>
      <c r="D282">
        <v>6</v>
      </c>
      <c r="E282">
        <v>87</v>
      </c>
      <c r="F282">
        <v>8</v>
      </c>
      <c r="G282">
        <v>160</v>
      </c>
    </row>
    <row r="283" spans="1:7" x14ac:dyDescent="0.3">
      <c r="A283" t="s">
        <v>435</v>
      </c>
      <c r="B283">
        <v>168</v>
      </c>
      <c r="C283" t="s">
        <v>129</v>
      </c>
      <c r="D283">
        <v>4</v>
      </c>
      <c r="E283">
        <v>150</v>
      </c>
    </row>
    <row r="284" spans="1:7" x14ac:dyDescent="0.3">
      <c r="A284" t="s">
        <v>435</v>
      </c>
      <c r="B284">
        <v>169</v>
      </c>
      <c r="C284" t="s">
        <v>138</v>
      </c>
      <c r="D284">
        <v>47</v>
      </c>
      <c r="E284">
        <v>21289</v>
      </c>
      <c r="F284">
        <v>65</v>
      </c>
      <c r="G284">
        <v>21838</v>
      </c>
    </row>
    <row r="285" spans="1:7" x14ac:dyDescent="0.3">
      <c r="A285" t="s">
        <v>435</v>
      </c>
      <c r="B285">
        <v>179</v>
      </c>
      <c r="C285" t="s">
        <v>132</v>
      </c>
      <c r="F285">
        <v>25</v>
      </c>
      <c r="G285">
        <v>11363</v>
      </c>
    </row>
    <row r="286" spans="1:7" x14ac:dyDescent="0.3">
      <c r="A286" t="s">
        <v>435</v>
      </c>
      <c r="B286">
        <v>180</v>
      </c>
      <c r="C286" t="s">
        <v>146</v>
      </c>
      <c r="D286">
        <v>408</v>
      </c>
      <c r="E286">
        <v>113698</v>
      </c>
      <c r="F286">
        <v>14</v>
      </c>
      <c r="G286">
        <v>3466</v>
      </c>
    </row>
    <row r="287" spans="1:7" x14ac:dyDescent="0.3">
      <c r="A287" t="s">
        <v>435</v>
      </c>
      <c r="B287">
        <v>181</v>
      </c>
      <c r="C287" t="s">
        <v>190</v>
      </c>
      <c r="D287">
        <v>3</v>
      </c>
      <c r="E287">
        <v>8782</v>
      </c>
    </row>
    <row r="288" spans="1:7" x14ac:dyDescent="0.3">
      <c r="A288" t="s">
        <v>435</v>
      </c>
      <c r="B288">
        <v>184</v>
      </c>
      <c r="C288" t="s">
        <v>200</v>
      </c>
      <c r="D288">
        <v>2</v>
      </c>
      <c r="E288">
        <v>5797</v>
      </c>
    </row>
    <row r="289" spans="1:7" x14ac:dyDescent="0.3">
      <c r="A289" t="s">
        <v>435</v>
      </c>
      <c r="B289">
        <v>194</v>
      </c>
      <c r="C289" t="s">
        <v>154</v>
      </c>
      <c r="D289">
        <v>19</v>
      </c>
      <c r="E289">
        <v>3870</v>
      </c>
      <c r="F289">
        <v>2</v>
      </c>
      <c r="G289">
        <v>45</v>
      </c>
    </row>
    <row r="290" spans="1:7" x14ac:dyDescent="0.3">
      <c r="A290" t="s">
        <v>435</v>
      </c>
      <c r="B290">
        <v>199</v>
      </c>
      <c r="C290" t="s">
        <v>187</v>
      </c>
      <c r="D290">
        <v>315</v>
      </c>
      <c r="E290">
        <v>112455</v>
      </c>
      <c r="F290">
        <v>29</v>
      </c>
      <c r="G290">
        <v>2698</v>
      </c>
    </row>
    <row r="291" spans="1:7" x14ac:dyDescent="0.3">
      <c r="A291" t="s">
        <v>435</v>
      </c>
      <c r="B291">
        <v>201</v>
      </c>
      <c r="C291" t="s">
        <v>182</v>
      </c>
      <c r="D291">
        <v>18</v>
      </c>
      <c r="E291">
        <v>423</v>
      </c>
      <c r="F291">
        <v>6</v>
      </c>
      <c r="G291">
        <v>189</v>
      </c>
    </row>
    <row r="292" spans="1:7" x14ac:dyDescent="0.3">
      <c r="A292" t="s">
        <v>435</v>
      </c>
      <c r="B292">
        <v>204</v>
      </c>
      <c r="C292" t="s">
        <v>141</v>
      </c>
      <c r="D292">
        <v>2</v>
      </c>
      <c r="E292">
        <v>6046</v>
      </c>
      <c r="F292">
        <v>2</v>
      </c>
      <c r="G292">
        <v>6296</v>
      </c>
    </row>
    <row r="293" spans="1:7" x14ac:dyDescent="0.3">
      <c r="A293" t="s">
        <v>435</v>
      </c>
      <c r="B293">
        <v>210</v>
      </c>
      <c r="C293" t="s">
        <v>163</v>
      </c>
      <c r="D293">
        <v>7</v>
      </c>
      <c r="E293">
        <v>16646</v>
      </c>
      <c r="F293">
        <v>43</v>
      </c>
      <c r="G293">
        <v>107376</v>
      </c>
    </row>
    <row r="294" spans="1:7" x14ac:dyDescent="0.3">
      <c r="A294" t="s">
        <v>435</v>
      </c>
      <c r="B294">
        <v>239</v>
      </c>
      <c r="C294" t="s">
        <v>135</v>
      </c>
      <c r="D294">
        <v>160</v>
      </c>
      <c r="E294">
        <v>5876</v>
      </c>
      <c r="F294">
        <v>10</v>
      </c>
      <c r="G294">
        <v>2350</v>
      </c>
    </row>
    <row r="295" spans="1:7" x14ac:dyDescent="0.3">
      <c r="A295" t="s">
        <v>435</v>
      </c>
      <c r="B295">
        <v>249</v>
      </c>
      <c r="C295" t="s">
        <v>131</v>
      </c>
      <c r="D295">
        <v>40</v>
      </c>
      <c r="E295">
        <v>163462</v>
      </c>
      <c r="F295">
        <v>54</v>
      </c>
      <c r="G295">
        <v>226587</v>
      </c>
    </row>
    <row r="296" spans="1:7" x14ac:dyDescent="0.3">
      <c r="A296" t="s">
        <v>435</v>
      </c>
      <c r="B296">
        <v>259</v>
      </c>
      <c r="C296" t="s">
        <v>127</v>
      </c>
      <c r="D296">
        <v>122</v>
      </c>
      <c r="E296">
        <v>43012</v>
      </c>
      <c r="F296">
        <v>86</v>
      </c>
      <c r="G296">
        <v>225346</v>
      </c>
    </row>
    <row r="297" spans="1:7" x14ac:dyDescent="0.3">
      <c r="A297" t="s">
        <v>435</v>
      </c>
      <c r="B297">
        <v>260</v>
      </c>
      <c r="C297" t="s">
        <v>188</v>
      </c>
      <c r="D297">
        <v>49</v>
      </c>
      <c r="E297">
        <v>16584</v>
      </c>
      <c r="F297">
        <v>6</v>
      </c>
      <c r="G297">
        <v>1485</v>
      </c>
    </row>
    <row r="298" spans="1:7" x14ac:dyDescent="0.3">
      <c r="A298" t="s">
        <v>435</v>
      </c>
      <c r="B298">
        <v>274</v>
      </c>
      <c r="C298" t="s">
        <v>124</v>
      </c>
      <c r="D298">
        <v>17</v>
      </c>
      <c r="E298">
        <v>427</v>
      </c>
    </row>
    <row r="299" spans="1:7" x14ac:dyDescent="0.3">
      <c r="A299" t="s">
        <v>435</v>
      </c>
      <c r="B299">
        <v>276</v>
      </c>
      <c r="C299" t="s">
        <v>185</v>
      </c>
      <c r="D299">
        <v>4</v>
      </c>
      <c r="E299">
        <v>930</v>
      </c>
      <c r="F299">
        <v>6</v>
      </c>
      <c r="G299">
        <v>1445</v>
      </c>
    </row>
    <row r="300" spans="1:7" x14ac:dyDescent="0.3">
      <c r="A300" t="s">
        <v>435</v>
      </c>
      <c r="B300">
        <v>281</v>
      </c>
      <c r="C300" t="s">
        <v>207</v>
      </c>
      <c r="D300">
        <v>38</v>
      </c>
      <c r="E300">
        <v>988</v>
      </c>
      <c r="F300">
        <v>155</v>
      </c>
      <c r="G300">
        <v>403</v>
      </c>
    </row>
    <row r="301" spans="1:7" x14ac:dyDescent="0.3">
      <c r="A301" t="s">
        <v>435</v>
      </c>
      <c r="B301">
        <v>291</v>
      </c>
      <c r="C301" t="s">
        <v>130</v>
      </c>
      <c r="D301">
        <v>2</v>
      </c>
      <c r="E301">
        <v>467</v>
      </c>
    </row>
    <row r="302" spans="1:7" x14ac:dyDescent="0.3">
      <c r="A302" t="s">
        <v>435</v>
      </c>
      <c r="B302">
        <v>304</v>
      </c>
      <c r="C302" t="s">
        <v>123</v>
      </c>
      <c r="D302">
        <v>19</v>
      </c>
      <c r="E302">
        <v>437</v>
      </c>
      <c r="F302">
        <v>7</v>
      </c>
      <c r="G302">
        <v>164</v>
      </c>
    </row>
    <row r="303" spans="1:7" x14ac:dyDescent="0.3">
      <c r="A303" t="s">
        <v>435</v>
      </c>
      <c r="B303">
        <v>320</v>
      </c>
      <c r="C303" t="s">
        <v>201</v>
      </c>
      <c r="D303">
        <v>2</v>
      </c>
      <c r="E303">
        <v>7163</v>
      </c>
      <c r="F303">
        <v>31</v>
      </c>
      <c r="G303">
        <v>119234</v>
      </c>
    </row>
    <row r="304" spans="1:7" x14ac:dyDescent="0.3">
      <c r="A304" t="s">
        <v>435</v>
      </c>
      <c r="B304">
        <v>336</v>
      </c>
      <c r="C304" t="s">
        <v>196</v>
      </c>
      <c r="D304">
        <v>7</v>
      </c>
      <c r="E304">
        <v>833</v>
      </c>
      <c r="F304">
        <v>2</v>
      </c>
      <c r="G304">
        <v>49</v>
      </c>
    </row>
    <row r="305" spans="1:7" x14ac:dyDescent="0.3">
      <c r="A305" t="s">
        <v>435</v>
      </c>
      <c r="B305">
        <v>343</v>
      </c>
      <c r="C305" t="s">
        <v>202</v>
      </c>
      <c r="D305">
        <v>75</v>
      </c>
      <c r="E305">
        <v>1723</v>
      </c>
      <c r="F305">
        <v>18</v>
      </c>
      <c r="G305">
        <v>415</v>
      </c>
    </row>
    <row r="306" spans="1:7" x14ac:dyDescent="0.3">
      <c r="A306" t="s">
        <v>435</v>
      </c>
      <c r="B306">
        <v>345</v>
      </c>
      <c r="C306" t="s">
        <v>197</v>
      </c>
      <c r="D306">
        <v>33</v>
      </c>
      <c r="E306">
        <v>758</v>
      </c>
      <c r="F306">
        <v>85</v>
      </c>
      <c r="G306">
        <v>197</v>
      </c>
    </row>
    <row r="307" spans="1:7" x14ac:dyDescent="0.3">
      <c r="A307" t="s">
        <v>435</v>
      </c>
      <c r="B307">
        <v>352</v>
      </c>
      <c r="C307" t="s">
        <v>186</v>
      </c>
      <c r="D307">
        <v>415</v>
      </c>
      <c r="E307">
        <v>7885</v>
      </c>
      <c r="F307">
        <v>27</v>
      </c>
      <c r="G307">
        <v>513</v>
      </c>
    </row>
    <row r="308" spans="1:7" x14ac:dyDescent="0.3">
      <c r="A308" t="s">
        <v>435</v>
      </c>
      <c r="B308">
        <v>357</v>
      </c>
      <c r="C308" t="s">
        <v>222</v>
      </c>
      <c r="F308">
        <v>890</v>
      </c>
      <c r="G308">
        <v>22250</v>
      </c>
    </row>
    <row r="309" spans="1:7" x14ac:dyDescent="0.3">
      <c r="A309" t="s">
        <v>435</v>
      </c>
      <c r="B309">
        <v>357</v>
      </c>
      <c r="C309" t="s">
        <v>156</v>
      </c>
      <c r="D309">
        <v>175</v>
      </c>
      <c r="E309">
        <v>1520</v>
      </c>
    </row>
    <row r="310" spans="1:7" x14ac:dyDescent="0.3">
      <c r="A310" t="s">
        <v>435</v>
      </c>
      <c r="B310">
        <v>367</v>
      </c>
      <c r="C310" t="s">
        <v>193</v>
      </c>
      <c r="D310">
        <v>4</v>
      </c>
      <c r="E310">
        <v>48</v>
      </c>
    </row>
    <row r="311" spans="1:7" x14ac:dyDescent="0.3">
      <c r="A311" t="s">
        <v>435</v>
      </c>
      <c r="B311">
        <v>368</v>
      </c>
      <c r="C311" t="s">
        <v>133</v>
      </c>
      <c r="D311">
        <v>86</v>
      </c>
      <c r="E311">
        <v>18865</v>
      </c>
      <c r="F311">
        <v>465</v>
      </c>
      <c r="G311">
        <v>113925</v>
      </c>
    </row>
    <row r="312" spans="1:7" x14ac:dyDescent="0.3">
      <c r="A312" t="s">
        <v>435</v>
      </c>
      <c r="B312">
        <v>375</v>
      </c>
      <c r="C312" t="s">
        <v>149</v>
      </c>
      <c r="D312">
        <v>39</v>
      </c>
      <c r="E312">
        <v>838</v>
      </c>
    </row>
    <row r="313" spans="1:7" x14ac:dyDescent="0.3">
      <c r="A313" t="s">
        <v>435</v>
      </c>
      <c r="B313">
        <v>376</v>
      </c>
      <c r="C313" t="s">
        <v>161</v>
      </c>
      <c r="D313">
        <v>2</v>
      </c>
      <c r="E313">
        <v>374</v>
      </c>
      <c r="F313">
        <v>5</v>
      </c>
      <c r="G313">
        <v>935</v>
      </c>
    </row>
    <row r="314" spans="1:7" x14ac:dyDescent="0.3">
      <c r="A314" t="s">
        <v>435</v>
      </c>
      <c r="B314">
        <v>380</v>
      </c>
      <c r="C314" t="s">
        <v>189</v>
      </c>
      <c r="D314">
        <v>7</v>
      </c>
      <c r="E314">
        <v>140</v>
      </c>
      <c r="F314">
        <v>125</v>
      </c>
      <c r="G314">
        <v>2625</v>
      </c>
    </row>
    <row r="315" spans="1:7" x14ac:dyDescent="0.3">
      <c r="A315" t="s">
        <v>435</v>
      </c>
      <c r="B315">
        <v>391</v>
      </c>
      <c r="C315" t="s">
        <v>126</v>
      </c>
      <c r="D315">
        <v>12</v>
      </c>
      <c r="E315">
        <v>309</v>
      </c>
      <c r="F315">
        <v>745</v>
      </c>
      <c r="G315">
        <v>191763</v>
      </c>
    </row>
    <row r="316" spans="1:7" x14ac:dyDescent="0.3">
      <c r="A316" t="s">
        <v>435</v>
      </c>
      <c r="B316">
        <v>396</v>
      </c>
      <c r="C316" t="s">
        <v>140</v>
      </c>
      <c r="D316">
        <v>21</v>
      </c>
      <c r="E316">
        <v>672</v>
      </c>
      <c r="F316">
        <v>38</v>
      </c>
      <c r="G316">
        <v>13645</v>
      </c>
    </row>
    <row r="317" spans="1:7" x14ac:dyDescent="0.3">
      <c r="A317" t="s">
        <v>435</v>
      </c>
      <c r="B317">
        <v>398</v>
      </c>
      <c r="C317" t="s">
        <v>184</v>
      </c>
      <c r="D317">
        <v>116</v>
      </c>
      <c r="E317">
        <v>258</v>
      </c>
      <c r="F317">
        <v>315</v>
      </c>
      <c r="G317">
        <v>4725</v>
      </c>
    </row>
    <row r="318" spans="1:7" x14ac:dyDescent="0.3">
      <c r="A318" t="s">
        <v>435</v>
      </c>
      <c r="B318">
        <v>401</v>
      </c>
      <c r="C318" t="s">
        <v>179</v>
      </c>
      <c r="D318">
        <v>31</v>
      </c>
      <c r="E318">
        <v>806</v>
      </c>
    </row>
    <row r="319" spans="1:7" x14ac:dyDescent="0.3">
      <c r="A319" t="s">
        <v>435</v>
      </c>
      <c r="B319">
        <v>402</v>
      </c>
      <c r="C319" t="s">
        <v>153</v>
      </c>
      <c r="D319">
        <v>974</v>
      </c>
      <c r="E319">
        <v>7164</v>
      </c>
      <c r="F319">
        <v>269</v>
      </c>
      <c r="G319">
        <v>610</v>
      </c>
    </row>
    <row r="320" spans="1:7" x14ac:dyDescent="0.3">
      <c r="A320" t="s">
        <v>435</v>
      </c>
      <c r="B320">
        <v>403</v>
      </c>
      <c r="C320" t="s">
        <v>160</v>
      </c>
      <c r="D320">
        <v>86</v>
      </c>
      <c r="E320">
        <v>1462</v>
      </c>
    </row>
    <row r="321" spans="1:7" x14ac:dyDescent="0.3">
      <c r="A321" t="s">
        <v>435</v>
      </c>
      <c r="B321">
        <v>404</v>
      </c>
      <c r="C321" t="s">
        <v>205</v>
      </c>
      <c r="D321">
        <v>177</v>
      </c>
      <c r="E321">
        <v>338153</v>
      </c>
      <c r="F321">
        <v>185</v>
      </c>
      <c r="G321">
        <v>43215</v>
      </c>
    </row>
    <row r="322" spans="1:7" x14ac:dyDescent="0.3">
      <c r="A322" t="s">
        <v>435</v>
      </c>
      <c r="B322">
        <v>407</v>
      </c>
      <c r="C322" t="s">
        <v>209</v>
      </c>
      <c r="D322">
        <v>53</v>
      </c>
      <c r="E322">
        <v>344</v>
      </c>
      <c r="F322">
        <v>65</v>
      </c>
      <c r="G322">
        <v>1155</v>
      </c>
    </row>
    <row r="323" spans="1:7" x14ac:dyDescent="0.3">
      <c r="A323" t="s">
        <v>435</v>
      </c>
      <c r="B323">
        <v>408</v>
      </c>
      <c r="C323" t="s">
        <v>210</v>
      </c>
      <c r="D323">
        <v>2</v>
      </c>
      <c r="E323">
        <v>30</v>
      </c>
      <c r="F323">
        <v>25</v>
      </c>
      <c r="G323">
        <v>40</v>
      </c>
    </row>
    <row r="324" spans="1:7" x14ac:dyDescent="0.3">
      <c r="A324" t="s">
        <v>435</v>
      </c>
      <c r="B324">
        <v>409</v>
      </c>
      <c r="C324" t="s">
        <v>211</v>
      </c>
      <c r="D324">
        <v>2</v>
      </c>
      <c r="E324">
        <v>49</v>
      </c>
      <c r="F324">
        <v>5</v>
      </c>
      <c r="G324">
        <v>1225</v>
      </c>
    </row>
    <row r="325" spans="1:7" x14ac:dyDescent="0.3">
      <c r="A325" t="s">
        <v>435</v>
      </c>
      <c r="B325">
        <v>411</v>
      </c>
      <c r="C325" t="s">
        <v>213</v>
      </c>
      <c r="F325">
        <v>8</v>
      </c>
      <c r="G325">
        <v>1855</v>
      </c>
    </row>
    <row r="326" spans="1:7" x14ac:dyDescent="0.3">
      <c r="A326" t="s">
        <v>435</v>
      </c>
      <c r="B326">
        <v>413</v>
      </c>
      <c r="C326" t="s">
        <v>314</v>
      </c>
      <c r="F326">
        <v>43</v>
      </c>
      <c r="G326">
        <v>688</v>
      </c>
    </row>
    <row r="327" spans="1:7" x14ac:dyDescent="0.3">
      <c r="A327" t="s">
        <v>435</v>
      </c>
      <c r="B327">
        <v>414</v>
      </c>
      <c r="C327" t="s">
        <v>253</v>
      </c>
      <c r="F327">
        <v>8</v>
      </c>
      <c r="G327">
        <v>164</v>
      </c>
    </row>
    <row r="328" spans="1:7" x14ac:dyDescent="0.3">
      <c r="A328" t="s">
        <v>435</v>
      </c>
      <c r="B328">
        <v>415</v>
      </c>
      <c r="C328" t="s">
        <v>214</v>
      </c>
      <c r="D328">
        <v>32</v>
      </c>
      <c r="E328">
        <v>92308</v>
      </c>
      <c r="F328">
        <v>41</v>
      </c>
      <c r="G328">
        <v>118271</v>
      </c>
    </row>
    <row r="329" spans="1:7" x14ac:dyDescent="0.3">
      <c r="A329" t="s">
        <v>435</v>
      </c>
      <c r="B329">
        <v>416</v>
      </c>
      <c r="C329" t="s">
        <v>295</v>
      </c>
      <c r="F329">
        <v>3</v>
      </c>
      <c r="G329">
        <v>51</v>
      </c>
    </row>
    <row r="330" spans="1:7" x14ac:dyDescent="0.3">
      <c r="A330" t="s">
        <v>435</v>
      </c>
      <c r="B330">
        <v>420</v>
      </c>
      <c r="C330" t="s">
        <v>292</v>
      </c>
      <c r="F330">
        <v>3</v>
      </c>
      <c r="G330">
        <v>70</v>
      </c>
    </row>
    <row r="331" spans="1:7" x14ac:dyDescent="0.3">
      <c r="A331" t="s">
        <v>435</v>
      </c>
      <c r="B331">
        <v>422</v>
      </c>
      <c r="C331" t="s">
        <v>219</v>
      </c>
      <c r="F331">
        <v>21</v>
      </c>
      <c r="G331">
        <v>294</v>
      </c>
    </row>
    <row r="332" spans="1:7" x14ac:dyDescent="0.3">
      <c r="A332" t="s">
        <v>436</v>
      </c>
      <c r="B332" t="s">
        <v>460</v>
      </c>
      <c r="F332">
        <v>247</v>
      </c>
      <c r="G332">
        <v>23072</v>
      </c>
    </row>
    <row r="333" spans="1:7" x14ac:dyDescent="0.3">
      <c r="A333" t="s">
        <v>436</v>
      </c>
      <c r="B333">
        <v>1</v>
      </c>
      <c r="C333" t="s">
        <v>125</v>
      </c>
      <c r="D333">
        <v>0</v>
      </c>
      <c r="E333">
        <v>0</v>
      </c>
      <c r="F333">
        <v>23</v>
      </c>
      <c r="G333">
        <v>70495</v>
      </c>
    </row>
    <row r="334" spans="1:7" x14ac:dyDescent="0.3">
      <c r="A334" t="s">
        <v>436</v>
      </c>
      <c r="B334">
        <v>2</v>
      </c>
      <c r="C334" t="s">
        <v>147</v>
      </c>
      <c r="D334">
        <v>0</v>
      </c>
      <c r="E334">
        <v>0</v>
      </c>
    </row>
    <row r="335" spans="1:7" x14ac:dyDescent="0.3">
      <c r="A335" t="s">
        <v>436</v>
      </c>
      <c r="B335">
        <v>3</v>
      </c>
      <c r="C335" t="s">
        <v>180</v>
      </c>
      <c r="D335">
        <v>0</v>
      </c>
      <c r="E335">
        <v>0</v>
      </c>
      <c r="F335">
        <v>48</v>
      </c>
      <c r="G335">
        <v>36924</v>
      </c>
    </row>
    <row r="336" spans="1:7" x14ac:dyDescent="0.3">
      <c r="A336" t="s">
        <v>436</v>
      </c>
      <c r="B336">
        <v>6</v>
      </c>
      <c r="C336" t="s">
        <v>162</v>
      </c>
      <c r="D336">
        <v>0</v>
      </c>
      <c r="E336">
        <v>0</v>
      </c>
    </row>
    <row r="337" spans="1:7" x14ac:dyDescent="0.3">
      <c r="A337" t="s">
        <v>436</v>
      </c>
      <c r="B337">
        <v>7</v>
      </c>
      <c r="C337" t="s">
        <v>194</v>
      </c>
      <c r="D337">
        <v>0</v>
      </c>
      <c r="E337">
        <v>0</v>
      </c>
      <c r="F337">
        <v>71</v>
      </c>
      <c r="G337">
        <v>232115</v>
      </c>
    </row>
    <row r="338" spans="1:7" x14ac:dyDescent="0.3">
      <c r="A338" t="s">
        <v>436</v>
      </c>
      <c r="B338">
        <v>11</v>
      </c>
      <c r="C338" t="s">
        <v>144</v>
      </c>
      <c r="D338">
        <v>0</v>
      </c>
      <c r="E338">
        <v>0</v>
      </c>
      <c r="F338">
        <v>78</v>
      </c>
      <c r="G338">
        <v>296253</v>
      </c>
    </row>
    <row r="339" spans="1:7" x14ac:dyDescent="0.3">
      <c r="A339" t="s">
        <v>436</v>
      </c>
      <c r="B339">
        <v>13</v>
      </c>
      <c r="C339" t="s">
        <v>171</v>
      </c>
      <c r="D339">
        <v>0</v>
      </c>
      <c r="E339">
        <v>0</v>
      </c>
      <c r="F339">
        <v>88</v>
      </c>
      <c r="G339">
        <v>409539</v>
      </c>
    </row>
    <row r="340" spans="1:7" x14ac:dyDescent="0.3">
      <c r="A340" t="s">
        <v>436</v>
      </c>
      <c r="B340">
        <v>15</v>
      </c>
      <c r="C340" t="s">
        <v>143</v>
      </c>
      <c r="D340">
        <v>0</v>
      </c>
      <c r="E340">
        <v>0</v>
      </c>
    </row>
    <row r="341" spans="1:7" x14ac:dyDescent="0.3">
      <c r="A341" t="s">
        <v>436</v>
      </c>
      <c r="B341">
        <v>18</v>
      </c>
      <c r="C341" t="s">
        <v>177</v>
      </c>
      <c r="F341">
        <v>2050</v>
      </c>
      <c r="G341">
        <v>410</v>
      </c>
    </row>
    <row r="342" spans="1:7" x14ac:dyDescent="0.3">
      <c r="A342" t="s">
        <v>436</v>
      </c>
      <c r="B342">
        <v>19</v>
      </c>
      <c r="C342" t="s">
        <v>150</v>
      </c>
      <c r="D342">
        <v>0</v>
      </c>
      <c r="E342">
        <v>0</v>
      </c>
      <c r="F342">
        <v>95</v>
      </c>
      <c r="G342">
        <v>2565</v>
      </c>
    </row>
    <row r="343" spans="1:7" x14ac:dyDescent="0.3">
      <c r="A343" t="s">
        <v>436</v>
      </c>
      <c r="B343">
        <v>20</v>
      </c>
      <c r="C343" t="s">
        <v>145</v>
      </c>
      <c r="D343">
        <v>0</v>
      </c>
      <c r="E343">
        <v>0</v>
      </c>
      <c r="F343">
        <v>38</v>
      </c>
      <c r="G343">
        <v>96763</v>
      </c>
    </row>
    <row r="344" spans="1:7" x14ac:dyDescent="0.3">
      <c r="A344" t="s">
        <v>436</v>
      </c>
      <c r="B344">
        <v>22</v>
      </c>
      <c r="C344" t="s">
        <v>176</v>
      </c>
      <c r="D344">
        <v>0</v>
      </c>
      <c r="E344">
        <v>0</v>
      </c>
      <c r="F344">
        <v>77</v>
      </c>
      <c r="G344">
        <v>214876</v>
      </c>
    </row>
    <row r="345" spans="1:7" x14ac:dyDescent="0.3">
      <c r="A345" t="s">
        <v>436</v>
      </c>
      <c r="B345">
        <v>23</v>
      </c>
      <c r="C345" t="s">
        <v>178</v>
      </c>
      <c r="D345">
        <v>0</v>
      </c>
      <c r="E345">
        <v>0</v>
      </c>
      <c r="F345">
        <v>33</v>
      </c>
      <c r="G345">
        <v>118990</v>
      </c>
    </row>
    <row r="346" spans="1:7" x14ac:dyDescent="0.3">
      <c r="A346" t="s">
        <v>436</v>
      </c>
      <c r="B346">
        <v>25</v>
      </c>
      <c r="C346" t="s">
        <v>199</v>
      </c>
      <c r="D346">
        <v>0</v>
      </c>
      <c r="E346">
        <v>0</v>
      </c>
      <c r="F346">
        <v>101</v>
      </c>
      <c r="G346">
        <v>127411</v>
      </c>
    </row>
    <row r="347" spans="1:7" x14ac:dyDescent="0.3">
      <c r="A347" t="s">
        <v>436</v>
      </c>
      <c r="B347">
        <v>27</v>
      </c>
      <c r="C347" t="s">
        <v>134</v>
      </c>
      <c r="D347">
        <v>0</v>
      </c>
      <c r="E347">
        <v>0</v>
      </c>
      <c r="F347">
        <v>103</v>
      </c>
      <c r="G347">
        <v>30317</v>
      </c>
    </row>
    <row r="348" spans="1:7" x14ac:dyDescent="0.3">
      <c r="A348" t="s">
        <v>436</v>
      </c>
      <c r="B348">
        <v>30</v>
      </c>
      <c r="C348" t="s">
        <v>159</v>
      </c>
      <c r="D348">
        <v>0</v>
      </c>
      <c r="E348">
        <v>0</v>
      </c>
      <c r="F348">
        <v>137</v>
      </c>
      <c r="G348">
        <v>34387</v>
      </c>
    </row>
    <row r="349" spans="1:7" x14ac:dyDescent="0.3">
      <c r="A349" t="s">
        <v>436</v>
      </c>
      <c r="B349">
        <v>35</v>
      </c>
      <c r="C349" t="s">
        <v>165</v>
      </c>
      <c r="D349">
        <v>0</v>
      </c>
      <c r="E349">
        <v>0</v>
      </c>
      <c r="F349">
        <v>64</v>
      </c>
      <c r="G349">
        <v>184616</v>
      </c>
    </row>
    <row r="350" spans="1:7" x14ac:dyDescent="0.3">
      <c r="A350" t="s">
        <v>436</v>
      </c>
      <c r="B350">
        <v>37</v>
      </c>
      <c r="C350" t="s">
        <v>164</v>
      </c>
      <c r="D350">
        <v>0</v>
      </c>
      <c r="E350">
        <v>0</v>
      </c>
      <c r="F350">
        <v>85</v>
      </c>
      <c r="G350">
        <v>15533</v>
      </c>
    </row>
    <row r="351" spans="1:7" x14ac:dyDescent="0.3">
      <c r="A351" t="s">
        <v>436</v>
      </c>
      <c r="B351">
        <v>38</v>
      </c>
      <c r="C351" t="s">
        <v>137</v>
      </c>
      <c r="D351">
        <v>0</v>
      </c>
      <c r="E351">
        <v>0</v>
      </c>
      <c r="F351">
        <v>64</v>
      </c>
      <c r="G351">
        <v>261526</v>
      </c>
    </row>
    <row r="352" spans="1:7" x14ac:dyDescent="0.3">
      <c r="A352" t="s">
        <v>436</v>
      </c>
      <c r="B352">
        <v>53</v>
      </c>
      <c r="C352" t="s">
        <v>142</v>
      </c>
      <c r="D352">
        <v>0</v>
      </c>
      <c r="E352">
        <v>0</v>
      </c>
      <c r="F352">
        <v>739</v>
      </c>
      <c r="G352">
        <v>18475</v>
      </c>
    </row>
    <row r="353" spans="1:7" x14ac:dyDescent="0.3">
      <c r="A353" t="s">
        <v>436</v>
      </c>
      <c r="B353">
        <v>99</v>
      </c>
      <c r="C353" t="s">
        <v>198</v>
      </c>
      <c r="D353">
        <v>0</v>
      </c>
      <c r="E353">
        <v>0</v>
      </c>
      <c r="F353">
        <v>64</v>
      </c>
      <c r="G353">
        <v>1440</v>
      </c>
    </row>
    <row r="354" spans="1:7" x14ac:dyDescent="0.3">
      <c r="A354" t="s">
        <v>436</v>
      </c>
      <c r="B354">
        <v>106</v>
      </c>
      <c r="C354" t="s">
        <v>122</v>
      </c>
      <c r="D354">
        <v>0</v>
      </c>
      <c r="E354">
        <v>0</v>
      </c>
      <c r="F354">
        <v>66</v>
      </c>
      <c r="G354">
        <v>155643</v>
      </c>
    </row>
    <row r="355" spans="1:7" x14ac:dyDescent="0.3">
      <c r="A355" t="s">
        <v>436</v>
      </c>
      <c r="B355">
        <v>117</v>
      </c>
      <c r="C355" t="s">
        <v>191</v>
      </c>
      <c r="D355">
        <v>0</v>
      </c>
      <c r="E355">
        <v>0</v>
      </c>
      <c r="F355">
        <v>116</v>
      </c>
      <c r="G355">
        <v>3045</v>
      </c>
    </row>
    <row r="356" spans="1:7" x14ac:dyDescent="0.3">
      <c r="A356" t="s">
        <v>436</v>
      </c>
      <c r="B356">
        <v>133</v>
      </c>
      <c r="C356" t="s">
        <v>152</v>
      </c>
      <c r="D356">
        <v>0</v>
      </c>
      <c r="E356">
        <v>0</v>
      </c>
      <c r="F356">
        <v>84</v>
      </c>
      <c r="G356">
        <v>2499</v>
      </c>
    </row>
    <row r="357" spans="1:7" x14ac:dyDescent="0.3">
      <c r="A357" t="s">
        <v>436</v>
      </c>
      <c r="B357">
        <v>153</v>
      </c>
      <c r="C357" t="s">
        <v>170</v>
      </c>
      <c r="D357">
        <v>0</v>
      </c>
      <c r="E357">
        <v>0</v>
      </c>
      <c r="F357">
        <v>55</v>
      </c>
      <c r="G357">
        <v>1100</v>
      </c>
    </row>
    <row r="358" spans="1:7" x14ac:dyDescent="0.3">
      <c r="A358" t="s">
        <v>436</v>
      </c>
      <c r="B358">
        <v>168</v>
      </c>
      <c r="C358" t="s">
        <v>129</v>
      </c>
      <c r="D358">
        <v>0</v>
      </c>
      <c r="E358">
        <v>0</v>
      </c>
      <c r="F358">
        <v>120</v>
      </c>
      <c r="G358">
        <v>4500</v>
      </c>
    </row>
    <row r="359" spans="1:7" x14ac:dyDescent="0.3">
      <c r="A359" t="s">
        <v>436</v>
      </c>
      <c r="B359">
        <v>169</v>
      </c>
      <c r="C359" t="s">
        <v>138</v>
      </c>
      <c r="D359">
        <v>0</v>
      </c>
      <c r="E359">
        <v>0</v>
      </c>
      <c r="F359">
        <v>93</v>
      </c>
      <c r="G359">
        <v>286337</v>
      </c>
    </row>
    <row r="360" spans="1:7" x14ac:dyDescent="0.3">
      <c r="A360" t="s">
        <v>436</v>
      </c>
      <c r="B360">
        <v>179</v>
      </c>
      <c r="C360" t="s">
        <v>132</v>
      </c>
      <c r="D360">
        <v>0</v>
      </c>
      <c r="E360">
        <v>0</v>
      </c>
      <c r="F360">
        <v>105</v>
      </c>
      <c r="G360">
        <v>470776</v>
      </c>
    </row>
    <row r="361" spans="1:7" x14ac:dyDescent="0.3">
      <c r="A361" t="s">
        <v>436</v>
      </c>
      <c r="B361">
        <v>180</v>
      </c>
      <c r="C361" t="s">
        <v>146</v>
      </c>
      <c r="D361">
        <v>0</v>
      </c>
      <c r="E361">
        <v>0</v>
      </c>
      <c r="F361">
        <v>75</v>
      </c>
      <c r="G361">
        <v>166012</v>
      </c>
    </row>
    <row r="362" spans="1:7" x14ac:dyDescent="0.3">
      <c r="A362" t="s">
        <v>436</v>
      </c>
      <c r="B362">
        <v>181</v>
      </c>
      <c r="C362" t="s">
        <v>190</v>
      </c>
      <c r="D362">
        <v>0</v>
      </c>
      <c r="E362">
        <v>0</v>
      </c>
      <c r="F362">
        <v>68</v>
      </c>
      <c r="G362">
        <v>204339</v>
      </c>
    </row>
    <row r="363" spans="1:7" x14ac:dyDescent="0.3">
      <c r="A363" t="s">
        <v>436</v>
      </c>
      <c r="B363">
        <v>184</v>
      </c>
      <c r="C363" t="s">
        <v>200</v>
      </c>
      <c r="D363">
        <v>0</v>
      </c>
      <c r="E363">
        <v>0</v>
      </c>
    </row>
    <row r="364" spans="1:7" x14ac:dyDescent="0.3">
      <c r="A364" t="s">
        <v>436</v>
      </c>
      <c r="B364">
        <v>192</v>
      </c>
      <c r="C364" t="s">
        <v>183</v>
      </c>
      <c r="D364">
        <v>0</v>
      </c>
      <c r="E364">
        <v>0</v>
      </c>
      <c r="F364">
        <v>72</v>
      </c>
      <c r="G364">
        <v>173077</v>
      </c>
    </row>
    <row r="365" spans="1:7" x14ac:dyDescent="0.3">
      <c r="A365" t="s">
        <v>436</v>
      </c>
      <c r="B365">
        <v>194</v>
      </c>
      <c r="C365" t="s">
        <v>154</v>
      </c>
      <c r="D365">
        <v>0</v>
      </c>
      <c r="E365">
        <v>0</v>
      </c>
      <c r="F365">
        <v>91</v>
      </c>
      <c r="G365">
        <v>15615</v>
      </c>
    </row>
    <row r="366" spans="1:7" x14ac:dyDescent="0.3">
      <c r="A366" t="s">
        <v>436</v>
      </c>
      <c r="B366">
        <v>195</v>
      </c>
      <c r="C366" t="s">
        <v>121</v>
      </c>
      <c r="D366">
        <v>0</v>
      </c>
      <c r="E366">
        <v>0</v>
      </c>
      <c r="F366">
        <v>28</v>
      </c>
      <c r="G366">
        <v>81001</v>
      </c>
    </row>
    <row r="367" spans="1:7" x14ac:dyDescent="0.3">
      <c r="A367" t="s">
        <v>436</v>
      </c>
      <c r="B367">
        <v>199</v>
      </c>
      <c r="C367" t="s">
        <v>187</v>
      </c>
      <c r="D367">
        <v>0</v>
      </c>
      <c r="E367">
        <v>0</v>
      </c>
      <c r="F367">
        <v>44</v>
      </c>
      <c r="G367">
        <v>16148</v>
      </c>
    </row>
    <row r="368" spans="1:7" x14ac:dyDescent="0.3">
      <c r="A368" t="s">
        <v>436</v>
      </c>
      <c r="B368">
        <v>201</v>
      </c>
      <c r="C368" t="s">
        <v>182</v>
      </c>
      <c r="D368">
        <v>0</v>
      </c>
      <c r="E368">
        <v>0</v>
      </c>
      <c r="F368">
        <v>123</v>
      </c>
      <c r="G368">
        <v>4725</v>
      </c>
    </row>
    <row r="369" spans="1:7" x14ac:dyDescent="0.3">
      <c r="A369" t="s">
        <v>436</v>
      </c>
      <c r="B369">
        <v>203</v>
      </c>
      <c r="C369" t="s">
        <v>155</v>
      </c>
      <c r="D369">
        <v>0</v>
      </c>
      <c r="E369">
        <v>0</v>
      </c>
      <c r="F369">
        <v>76</v>
      </c>
      <c r="G369">
        <v>486808</v>
      </c>
    </row>
    <row r="370" spans="1:7" x14ac:dyDescent="0.3">
      <c r="A370" t="s">
        <v>436</v>
      </c>
      <c r="B370">
        <v>204</v>
      </c>
      <c r="C370" t="s">
        <v>141</v>
      </c>
      <c r="D370">
        <v>0</v>
      </c>
      <c r="E370">
        <v>0</v>
      </c>
      <c r="F370">
        <v>108</v>
      </c>
      <c r="G370">
        <v>339984</v>
      </c>
    </row>
    <row r="371" spans="1:7" x14ac:dyDescent="0.3">
      <c r="A371" t="s">
        <v>436</v>
      </c>
      <c r="B371">
        <v>210</v>
      </c>
      <c r="C371" t="s">
        <v>163</v>
      </c>
      <c r="D371">
        <v>0</v>
      </c>
      <c r="E371">
        <v>0</v>
      </c>
      <c r="F371">
        <v>87</v>
      </c>
      <c r="G371">
        <v>206886</v>
      </c>
    </row>
    <row r="372" spans="1:7" x14ac:dyDescent="0.3">
      <c r="A372" t="s">
        <v>436</v>
      </c>
      <c r="B372">
        <v>239</v>
      </c>
      <c r="C372" t="s">
        <v>135</v>
      </c>
      <c r="D372">
        <v>0</v>
      </c>
      <c r="E372">
        <v>0</v>
      </c>
      <c r="F372">
        <v>172</v>
      </c>
      <c r="G372">
        <v>203277</v>
      </c>
    </row>
    <row r="373" spans="1:7" x14ac:dyDescent="0.3">
      <c r="A373" t="s">
        <v>436</v>
      </c>
      <c r="B373">
        <v>248</v>
      </c>
      <c r="C373" t="s">
        <v>158</v>
      </c>
      <c r="D373">
        <v>0</v>
      </c>
      <c r="E373">
        <v>0</v>
      </c>
      <c r="F373">
        <v>9350</v>
      </c>
      <c r="G373">
        <v>191676</v>
      </c>
    </row>
    <row r="374" spans="1:7" x14ac:dyDescent="0.3">
      <c r="A374" t="s">
        <v>436</v>
      </c>
      <c r="B374">
        <v>249</v>
      </c>
      <c r="C374" t="s">
        <v>131</v>
      </c>
      <c r="D374">
        <v>0</v>
      </c>
      <c r="E374">
        <v>0</v>
      </c>
      <c r="F374">
        <v>50</v>
      </c>
      <c r="G374">
        <v>204327</v>
      </c>
    </row>
    <row r="375" spans="1:7" x14ac:dyDescent="0.3">
      <c r="A375" t="s">
        <v>436</v>
      </c>
      <c r="B375">
        <v>255</v>
      </c>
      <c r="C375" t="s">
        <v>169</v>
      </c>
      <c r="D375">
        <v>0</v>
      </c>
      <c r="E375">
        <v>0</v>
      </c>
      <c r="F375">
        <v>12</v>
      </c>
      <c r="G375">
        <v>216</v>
      </c>
    </row>
    <row r="376" spans="1:7" x14ac:dyDescent="0.3">
      <c r="A376" t="s">
        <v>436</v>
      </c>
      <c r="B376">
        <v>259</v>
      </c>
      <c r="C376" t="s">
        <v>127</v>
      </c>
      <c r="D376">
        <v>0</v>
      </c>
      <c r="E376">
        <v>0</v>
      </c>
      <c r="F376">
        <v>54</v>
      </c>
      <c r="G376">
        <v>108339</v>
      </c>
    </row>
    <row r="377" spans="1:7" x14ac:dyDescent="0.3">
      <c r="A377" t="s">
        <v>436</v>
      </c>
      <c r="B377">
        <v>260</v>
      </c>
      <c r="C377" t="s">
        <v>188</v>
      </c>
      <c r="D377">
        <v>0</v>
      </c>
      <c r="E377">
        <v>0</v>
      </c>
      <c r="F377">
        <v>60</v>
      </c>
      <c r="G377">
        <v>1485</v>
      </c>
    </row>
    <row r="378" spans="1:7" x14ac:dyDescent="0.3">
      <c r="A378" t="s">
        <v>436</v>
      </c>
      <c r="B378">
        <v>269</v>
      </c>
      <c r="C378" t="s">
        <v>157</v>
      </c>
      <c r="D378">
        <v>0</v>
      </c>
      <c r="E378">
        <v>0</v>
      </c>
      <c r="F378">
        <v>80</v>
      </c>
      <c r="G378">
        <v>2360</v>
      </c>
    </row>
    <row r="379" spans="1:7" x14ac:dyDescent="0.3">
      <c r="A379" t="s">
        <v>436</v>
      </c>
      <c r="B379">
        <v>274</v>
      </c>
      <c r="C379" t="s">
        <v>124</v>
      </c>
      <c r="D379">
        <v>0</v>
      </c>
      <c r="E379">
        <v>0</v>
      </c>
      <c r="F379">
        <v>32</v>
      </c>
      <c r="G379">
        <v>832</v>
      </c>
    </row>
    <row r="380" spans="1:7" x14ac:dyDescent="0.3">
      <c r="A380" t="s">
        <v>436</v>
      </c>
      <c r="B380">
        <v>276</v>
      </c>
      <c r="C380" t="s">
        <v>185</v>
      </c>
      <c r="D380">
        <v>0</v>
      </c>
      <c r="E380">
        <v>0</v>
      </c>
      <c r="F380">
        <v>104</v>
      </c>
      <c r="G380">
        <v>2478</v>
      </c>
    </row>
    <row r="381" spans="1:7" x14ac:dyDescent="0.3">
      <c r="A381" t="s">
        <v>436</v>
      </c>
      <c r="B381">
        <v>281</v>
      </c>
      <c r="C381" t="s">
        <v>207</v>
      </c>
      <c r="D381">
        <v>0</v>
      </c>
      <c r="E381">
        <v>0</v>
      </c>
      <c r="F381">
        <v>461</v>
      </c>
      <c r="G381">
        <v>1573</v>
      </c>
    </row>
    <row r="382" spans="1:7" x14ac:dyDescent="0.3">
      <c r="A382" t="s">
        <v>436</v>
      </c>
      <c r="B382">
        <v>287</v>
      </c>
      <c r="C382" t="s">
        <v>167</v>
      </c>
      <c r="D382">
        <v>0</v>
      </c>
      <c r="E382">
        <v>0</v>
      </c>
      <c r="F382">
        <v>61</v>
      </c>
      <c r="G382">
        <v>86925</v>
      </c>
    </row>
    <row r="383" spans="1:7" x14ac:dyDescent="0.3">
      <c r="A383" t="s">
        <v>436</v>
      </c>
      <c r="B383">
        <v>291</v>
      </c>
      <c r="C383" t="s">
        <v>130</v>
      </c>
      <c r="D383">
        <v>0</v>
      </c>
      <c r="E383">
        <v>0</v>
      </c>
    </row>
    <row r="384" spans="1:7" x14ac:dyDescent="0.3">
      <c r="A384" t="s">
        <v>436</v>
      </c>
      <c r="B384">
        <v>302</v>
      </c>
      <c r="C384" t="s">
        <v>166</v>
      </c>
      <c r="D384">
        <v>0</v>
      </c>
      <c r="E384">
        <v>0</v>
      </c>
    </row>
    <row r="385" spans="1:7" x14ac:dyDescent="0.3">
      <c r="A385" t="s">
        <v>436</v>
      </c>
      <c r="B385">
        <v>304</v>
      </c>
      <c r="C385" t="s">
        <v>123</v>
      </c>
      <c r="D385">
        <v>0</v>
      </c>
      <c r="E385">
        <v>0</v>
      </c>
      <c r="F385">
        <v>87</v>
      </c>
      <c r="G385">
        <v>2001</v>
      </c>
    </row>
    <row r="386" spans="1:7" x14ac:dyDescent="0.3">
      <c r="A386" t="s">
        <v>436</v>
      </c>
      <c r="B386">
        <v>314</v>
      </c>
      <c r="C386" t="s">
        <v>174</v>
      </c>
      <c r="D386">
        <v>0</v>
      </c>
      <c r="E386">
        <v>0</v>
      </c>
      <c r="F386">
        <v>324</v>
      </c>
      <c r="G386">
        <v>80258</v>
      </c>
    </row>
    <row r="387" spans="1:7" x14ac:dyDescent="0.3">
      <c r="A387" t="s">
        <v>436</v>
      </c>
      <c r="B387">
        <v>316</v>
      </c>
      <c r="C387" t="s">
        <v>173</v>
      </c>
      <c r="D387">
        <v>0</v>
      </c>
      <c r="E387">
        <v>0</v>
      </c>
    </row>
    <row r="388" spans="1:7" x14ac:dyDescent="0.3">
      <c r="A388" t="s">
        <v>436</v>
      </c>
      <c r="B388">
        <v>320</v>
      </c>
      <c r="C388" t="s">
        <v>201</v>
      </c>
      <c r="D388">
        <v>0</v>
      </c>
      <c r="E388">
        <v>0</v>
      </c>
      <c r="F388">
        <v>72</v>
      </c>
      <c r="G388">
        <v>27693</v>
      </c>
    </row>
    <row r="389" spans="1:7" x14ac:dyDescent="0.3">
      <c r="A389" t="s">
        <v>436</v>
      </c>
      <c r="B389">
        <v>336</v>
      </c>
      <c r="C389" t="s">
        <v>196</v>
      </c>
      <c r="D389">
        <v>0</v>
      </c>
      <c r="E389">
        <v>0</v>
      </c>
      <c r="F389">
        <v>48</v>
      </c>
      <c r="G389">
        <v>1176</v>
      </c>
    </row>
    <row r="390" spans="1:7" x14ac:dyDescent="0.3">
      <c r="A390" t="s">
        <v>436</v>
      </c>
      <c r="B390">
        <v>343</v>
      </c>
      <c r="C390" t="s">
        <v>202</v>
      </c>
      <c r="D390">
        <v>0</v>
      </c>
      <c r="E390">
        <v>0</v>
      </c>
      <c r="F390">
        <v>133</v>
      </c>
      <c r="G390">
        <v>12290</v>
      </c>
    </row>
    <row r="391" spans="1:7" x14ac:dyDescent="0.3">
      <c r="A391" t="s">
        <v>436</v>
      </c>
      <c r="B391">
        <v>345</v>
      </c>
      <c r="C391" t="s">
        <v>197</v>
      </c>
      <c r="D391">
        <v>0</v>
      </c>
      <c r="E391">
        <v>0</v>
      </c>
      <c r="F391">
        <v>16</v>
      </c>
      <c r="G391">
        <v>368</v>
      </c>
    </row>
    <row r="392" spans="1:7" x14ac:dyDescent="0.3">
      <c r="A392" t="s">
        <v>436</v>
      </c>
      <c r="B392">
        <v>352</v>
      </c>
      <c r="C392" t="s">
        <v>186</v>
      </c>
      <c r="D392">
        <v>0</v>
      </c>
      <c r="E392">
        <v>0</v>
      </c>
      <c r="F392">
        <v>80</v>
      </c>
      <c r="G392">
        <v>1520</v>
      </c>
    </row>
    <row r="393" spans="1:7" x14ac:dyDescent="0.3">
      <c r="A393" t="s">
        <v>436</v>
      </c>
      <c r="B393">
        <v>357</v>
      </c>
      <c r="C393" t="s">
        <v>222</v>
      </c>
      <c r="F393">
        <v>285</v>
      </c>
      <c r="G393">
        <v>7125</v>
      </c>
    </row>
    <row r="394" spans="1:7" x14ac:dyDescent="0.3">
      <c r="A394" t="s">
        <v>436</v>
      </c>
      <c r="B394">
        <v>357</v>
      </c>
      <c r="C394" t="s">
        <v>156</v>
      </c>
      <c r="D394">
        <v>0</v>
      </c>
      <c r="E394">
        <v>0</v>
      </c>
    </row>
    <row r="395" spans="1:7" x14ac:dyDescent="0.3">
      <c r="A395" t="s">
        <v>436</v>
      </c>
      <c r="B395">
        <v>358</v>
      </c>
      <c r="C395" t="s">
        <v>172</v>
      </c>
      <c r="D395">
        <v>0</v>
      </c>
      <c r="E395">
        <v>0</v>
      </c>
      <c r="F395">
        <v>3125</v>
      </c>
      <c r="G395">
        <v>52344</v>
      </c>
    </row>
    <row r="396" spans="1:7" x14ac:dyDescent="0.3">
      <c r="A396" t="s">
        <v>436</v>
      </c>
      <c r="B396">
        <v>367</v>
      </c>
      <c r="C396" t="s">
        <v>193</v>
      </c>
      <c r="D396">
        <v>0</v>
      </c>
      <c r="E396">
        <v>0</v>
      </c>
    </row>
    <row r="397" spans="1:7" x14ac:dyDescent="0.3">
      <c r="A397" t="s">
        <v>436</v>
      </c>
      <c r="B397">
        <v>368</v>
      </c>
      <c r="C397" t="s">
        <v>133</v>
      </c>
      <c r="D397">
        <v>0</v>
      </c>
      <c r="E397">
        <v>0</v>
      </c>
      <c r="F397">
        <v>52</v>
      </c>
      <c r="G397">
        <v>1274</v>
      </c>
    </row>
    <row r="398" spans="1:7" x14ac:dyDescent="0.3">
      <c r="A398" t="s">
        <v>436</v>
      </c>
      <c r="B398">
        <v>369</v>
      </c>
      <c r="C398" t="s">
        <v>136</v>
      </c>
      <c r="D398">
        <v>0</v>
      </c>
      <c r="E398">
        <v>0</v>
      </c>
    </row>
    <row r="399" spans="1:7" x14ac:dyDescent="0.3">
      <c r="A399" t="s">
        <v>436</v>
      </c>
      <c r="B399">
        <v>374</v>
      </c>
      <c r="C399" t="s">
        <v>181</v>
      </c>
      <c r="D399">
        <v>0</v>
      </c>
      <c r="E399">
        <v>0</v>
      </c>
      <c r="F399">
        <v>96</v>
      </c>
      <c r="G399">
        <v>2016</v>
      </c>
    </row>
    <row r="400" spans="1:7" x14ac:dyDescent="0.3">
      <c r="A400" t="s">
        <v>436</v>
      </c>
      <c r="B400">
        <v>375</v>
      </c>
      <c r="C400" t="s">
        <v>149</v>
      </c>
      <c r="D400">
        <v>0</v>
      </c>
      <c r="E400">
        <v>0</v>
      </c>
      <c r="F400">
        <v>52</v>
      </c>
      <c r="G400">
        <v>1220</v>
      </c>
    </row>
    <row r="401" spans="1:7" x14ac:dyDescent="0.3">
      <c r="A401" t="s">
        <v>436</v>
      </c>
      <c r="B401">
        <v>376</v>
      </c>
      <c r="C401" t="s">
        <v>161</v>
      </c>
      <c r="D401">
        <v>0</v>
      </c>
      <c r="E401">
        <v>0</v>
      </c>
      <c r="F401">
        <v>94</v>
      </c>
      <c r="G401">
        <v>17578</v>
      </c>
    </row>
    <row r="402" spans="1:7" x14ac:dyDescent="0.3">
      <c r="A402" t="s">
        <v>436</v>
      </c>
      <c r="B402">
        <v>380</v>
      </c>
      <c r="C402" t="s">
        <v>189</v>
      </c>
      <c r="D402">
        <v>0</v>
      </c>
      <c r="E402">
        <v>0</v>
      </c>
      <c r="F402">
        <v>39</v>
      </c>
      <c r="G402">
        <v>819</v>
      </c>
    </row>
    <row r="403" spans="1:7" x14ac:dyDescent="0.3">
      <c r="A403" t="s">
        <v>436</v>
      </c>
      <c r="B403">
        <v>381</v>
      </c>
      <c r="C403" t="s">
        <v>151</v>
      </c>
      <c r="D403">
        <v>0</v>
      </c>
      <c r="E403">
        <v>0</v>
      </c>
      <c r="F403">
        <v>70</v>
      </c>
      <c r="G403">
        <v>151443</v>
      </c>
    </row>
    <row r="404" spans="1:7" x14ac:dyDescent="0.3">
      <c r="A404" t="s">
        <v>436</v>
      </c>
      <c r="B404">
        <v>385</v>
      </c>
      <c r="C404" t="s">
        <v>168</v>
      </c>
      <c r="D404">
        <v>0</v>
      </c>
      <c r="E404">
        <v>0</v>
      </c>
    </row>
    <row r="405" spans="1:7" x14ac:dyDescent="0.3">
      <c r="A405" t="s">
        <v>436</v>
      </c>
      <c r="B405">
        <v>391</v>
      </c>
      <c r="C405" t="s">
        <v>126</v>
      </c>
      <c r="F405">
        <v>15</v>
      </c>
      <c r="G405">
        <v>38625</v>
      </c>
    </row>
    <row r="406" spans="1:7" x14ac:dyDescent="0.3">
      <c r="A406" t="s">
        <v>436</v>
      </c>
      <c r="B406">
        <v>396</v>
      </c>
      <c r="C406" t="s">
        <v>140</v>
      </c>
      <c r="D406">
        <v>0</v>
      </c>
      <c r="E406">
        <v>0</v>
      </c>
      <c r="F406">
        <v>40</v>
      </c>
      <c r="G406">
        <v>1340</v>
      </c>
    </row>
    <row r="407" spans="1:7" x14ac:dyDescent="0.3">
      <c r="A407" t="s">
        <v>436</v>
      </c>
      <c r="B407">
        <v>398</v>
      </c>
      <c r="C407" t="s">
        <v>184</v>
      </c>
      <c r="D407">
        <v>0</v>
      </c>
      <c r="E407">
        <v>0</v>
      </c>
      <c r="F407">
        <v>1125</v>
      </c>
      <c r="G407">
        <v>16875</v>
      </c>
    </row>
    <row r="408" spans="1:7" x14ac:dyDescent="0.3">
      <c r="A408" t="s">
        <v>436</v>
      </c>
      <c r="B408">
        <v>399</v>
      </c>
      <c r="C408" t="s">
        <v>203</v>
      </c>
      <c r="D408">
        <v>0</v>
      </c>
      <c r="E408">
        <v>0</v>
      </c>
    </row>
    <row r="409" spans="1:7" x14ac:dyDescent="0.3">
      <c r="A409" t="s">
        <v>436</v>
      </c>
      <c r="B409">
        <v>400</v>
      </c>
      <c r="C409" t="s">
        <v>192</v>
      </c>
      <c r="D409">
        <v>0</v>
      </c>
      <c r="E409">
        <v>0</v>
      </c>
      <c r="F409">
        <v>126</v>
      </c>
      <c r="G409">
        <v>27909</v>
      </c>
    </row>
    <row r="410" spans="1:7" x14ac:dyDescent="0.3">
      <c r="A410" t="s">
        <v>436</v>
      </c>
      <c r="B410">
        <v>403</v>
      </c>
      <c r="C410" t="s">
        <v>160</v>
      </c>
      <c r="D410">
        <v>0</v>
      </c>
      <c r="E410">
        <v>0</v>
      </c>
    </row>
    <row r="411" spans="1:7" x14ac:dyDescent="0.3">
      <c r="A411" t="s">
        <v>436</v>
      </c>
      <c r="B411">
        <v>404</v>
      </c>
      <c r="C411" t="s">
        <v>205</v>
      </c>
      <c r="D411">
        <v>0</v>
      </c>
      <c r="E411">
        <v>0</v>
      </c>
      <c r="F411">
        <v>16</v>
      </c>
      <c r="G411">
        <v>37962</v>
      </c>
    </row>
    <row r="412" spans="1:7" x14ac:dyDescent="0.3">
      <c r="A412" t="s">
        <v>436</v>
      </c>
      <c r="B412">
        <v>406</v>
      </c>
      <c r="C412" t="s">
        <v>208</v>
      </c>
      <c r="F412">
        <v>1133</v>
      </c>
      <c r="G412">
        <v>101803</v>
      </c>
    </row>
    <row r="413" spans="1:7" x14ac:dyDescent="0.3">
      <c r="A413" t="s">
        <v>436</v>
      </c>
      <c r="B413">
        <v>407</v>
      </c>
      <c r="C413" t="s">
        <v>209</v>
      </c>
      <c r="D413">
        <v>0</v>
      </c>
      <c r="E413">
        <v>0</v>
      </c>
      <c r="F413">
        <v>493</v>
      </c>
      <c r="G413">
        <v>982</v>
      </c>
    </row>
    <row r="414" spans="1:7" x14ac:dyDescent="0.3">
      <c r="A414" t="s">
        <v>436</v>
      </c>
      <c r="B414">
        <v>408</v>
      </c>
      <c r="C414" t="s">
        <v>210</v>
      </c>
      <c r="F414">
        <v>275</v>
      </c>
      <c r="G414">
        <v>440</v>
      </c>
    </row>
    <row r="415" spans="1:7" x14ac:dyDescent="0.3">
      <c r="A415" t="s">
        <v>436</v>
      </c>
      <c r="B415">
        <v>409</v>
      </c>
      <c r="C415" t="s">
        <v>211</v>
      </c>
      <c r="F415">
        <v>56</v>
      </c>
      <c r="G415">
        <v>1372</v>
      </c>
    </row>
    <row r="416" spans="1:7" x14ac:dyDescent="0.3">
      <c r="A416" t="s">
        <v>436</v>
      </c>
      <c r="B416">
        <v>411</v>
      </c>
      <c r="C416" t="s">
        <v>213</v>
      </c>
      <c r="F416">
        <v>23</v>
      </c>
      <c r="G416">
        <v>5405</v>
      </c>
    </row>
    <row r="417" spans="1:7" x14ac:dyDescent="0.3">
      <c r="A417" t="s">
        <v>436</v>
      </c>
      <c r="B417">
        <v>415</v>
      </c>
      <c r="C417" t="s">
        <v>214</v>
      </c>
      <c r="F417">
        <v>15</v>
      </c>
      <c r="G417">
        <v>43269</v>
      </c>
    </row>
    <row r="418" spans="1:7" x14ac:dyDescent="0.3">
      <c r="A418" t="s">
        <v>436</v>
      </c>
      <c r="B418">
        <v>416</v>
      </c>
      <c r="C418" t="s">
        <v>295</v>
      </c>
      <c r="F418">
        <v>10</v>
      </c>
      <c r="G418">
        <v>170</v>
      </c>
    </row>
    <row r="419" spans="1:7" x14ac:dyDescent="0.3">
      <c r="A419" t="s">
        <v>436</v>
      </c>
      <c r="B419">
        <v>420</v>
      </c>
      <c r="C419" t="s">
        <v>292</v>
      </c>
      <c r="F419">
        <v>185</v>
      </c>
      <c r="G419">
        <v>4255</v>
      </c>
    </row>
    <row r="420" spans="1:7" x14ac:dyDescent="0.3">
      <c r="A420" t="s">
        <v>436</v>
      </c>
      <c r="B420">
        <v>421</v>
      </c>
      <c r="C420" t="s">
        <v>265</v>
      </c>
      <c r="F420">
        <v>263</v>
      </c>
      <c r="G420">
        <v>469</v>
      </c>
    </row>
    <row r="421" spans="1:7" x14ac:dyDescent="0.3">
      <c r="A421" t="s">
        <v>436</v>
      </c>
      <c r="B421">
        <v>422</v>
      </c>
      <c r="C421" t="s">
        <v>219</v>
      </c>
      <c r="F421">
        <v>179</v>
      </c>
      <c r="G421">
        <v>427</v>
      </c>
    </row>
    <row r="422" spans="1:7" x14ac:dyDescent="0.3">
      <c r="A422" t="s">
        <v>437</v>
      </c>
      <c r="B422" t="s">
        <v>460</v>
      </c>
      <c r="F422">
        <v>80</v>
      </c>
      <c r="G422">
        <v>50279</v>
      </c>
    </row>
    <row r="423" spans="1:7" x14ac:dyDescent="0.3">
      <c r="A423" t="s">
        <v>437</v>
      </c>
      <c r="B423">
        <v>1</v>
      </c>
      <c r="C423" t="s">
        <v>125</v>
      </c>
      <c r="D423">
        <v>0</v>
      </c>
      <c r="E423">
        <v>0</v>
      </c>
      <c r="F423">
        <v>16</v>
      </c>
      <c r="G423">
        <v>22885</v>
      </c>
    </row>
    <row r="424" spans="1:7" x14ac:dyDescent="0.3">
      <c r="A424" t="s">
        <v>437</v>
      </c>
      <c r="B424">
        <v>2</v>
      </c>
      <c r="C424" t="s">
        <v>147</v>
      </c>
      <c r="D424">
        <v>0</v>
      </c>
      <c r="E424">
        <v>0</v>
      </c>
    </row>
    <row r="425" spans="1:7" x14ac:dyDescent="0.3">
      <c r="A425" t="s">
        <v>437</v>
      </c>
      <c r="B425">
        <v>3</v>
      </c>
      <c r="C425" t="s">
        <v>180</v>
      </c>
      <c r="D425">
        <v>0</v>
      </c>
      <c r="E425">
        <v>0</v>
      </c>
      <c r="F425">
        <v>16</v>
      </c>
      <c r="G425">
        <v>12308</v>
      </c>
    </row>
    <row r="426" spans="1:7" x14ac:dyDescent="0.3">
      <c r="A426" t="s">
        <v>437</v>
      </c>
      <c r="B426">
        <v>6</v>
      </c>
      <c r="C426" t="s">
        <v>162</v>
      </c>
      <c r="D426">
        <v>0</v>
      </c>
      <c r="E426">
        <v>0</v>
      </c>
    </row>
    <row r="427" spans="1:7" x14ac:dyDescent="0.3">
      <c r="A427" t="s">
        <v>437</v>
      </c>
      <c r="B427">
        <v>7</v>
      </c>
      <c r="C427" t="s">
        <v>194</v>
      </c>
      <c r="D427">
        <v>0</v>
      </c>
      <c r="E427">
        <v>0</v>
      </c>
      <c r="F427">
        <v>16</v>
      </c>
      <c r="G427">
        <v>52308</v>
      </c>
    </row>
    <row r="428" spans="1:7" x14ac:dyDescent="0.3">
      <c r="A428" t="s">
        <v>437</v>
      </c>
      <c r="B428">
        <v>11</v>
      </c>
      <c r="C428" t="s">
        <v>144</v>
      </c>
      <c r="D428">
        <v>0</v>
      </c>
      <c r="E428">
        <v>0</v>
      </c>
      <c r="F428">
        <v>16</v>
      </c>
      <c r="G428">
        <v>6077</v>
      </c>
    </row>
    <row r="429" spans="1:7" x14ac:dyDescent="0.3">
      <c r="A429" t="s">
        <v>437</v>
      </c>
      <c r="B429">
        <v>13</v>
      </c>
      <c r="C429" t="s">
        <v>171</v>
      </c>
      <c r="D429">
        <v>0</v>
      </c>
      <c r="E429">
        <v>0</v>
      </c>
      <c r="F429">
        <v>16</v>
      </c>
      <c r="G429">
        <v>74462</v>
      </c>
    </row>
    <row r="430" spans="1:7" x14ac:dyDescent="0.3">
      <c r="A430" t="s">
        <v>437</v>
      </c>
      <c r="B430">
        <v>15</v>
      </c>
      <c r="C430" t="s">
        <v>143</v>
      </c>
      <c r="D430">
        <v>0</v>
      </c>
      <c r="E430">
        <v>0</v>
      </c>
    </row>
    <row r="431" spans="1:7" x14ac:dyDescent="0.3">
      <c r="A431" t="s">
        <v>437</v>
      </c>
      <c r="B431">
        <v>18</v>
      </c>
      <c r="C431" t="s">
        <v>177</v>
      </c>
      <c r="F431">
        <v>8</v>
      </c>
      <c r="G431">
        <v>160</v>
      </c>
    </row>
    <row r="432" spans="1:7" x14ac:dyDescent="0.3">
      <c r="A432" t="s">
        <v>437</v>
      </c>
      <c r="B432">
        <v>19</v>
      </c>
      <c r="C432" t="s">
        <v>150</v>
      </c>
      <c r="D432">
        <v>0</v>
      </c>
      <c r="E432">
        <v>0</v>
      </c>
      <c r="F432">
        <v>16</v>
      </c>
      <c r="G432">
        <v>432</v>
      </c>
    </row>
    <row r="433" spans="1:7" x14ac:dyDescent="0.3">
      <c r="A433" t="s">
        <v>437</v>
      </c>
      <c r="B433">
        <v>20</v>
      </c>
      <c r="C433" t="s">
        <v>145</v>
      </c>
      <c r="D433">
        <v>0</v>
      </c>
      <c r="E433">
        <v>0</v>
      </c>
      <c r="F433">
        <v>16</v>
      </c>
      <c r="G433">
        <v>44357</v>
      </c>
    </row>
    <row r="434" spans="1:7" x14ac:dyDescent="0.3">
      <c r="A434" t="s">
        <v>437</v>
      </c>
      <c r="B434">
        <v>22</v>
      </c>
      <c r="C434" t="s">
        <v>176</v>
      </c>
      <c r="D434">
        <v>0</v>
      </c>
      <c r="E434">
        <v>0</v>
      </c>
      <c r="F434">
        <v>16</v>
      </c>
      <c r="G434">
        <v>53612</v>
      </c>
    </row>
    <row r="435" spans="1:7" x14ac:dyDescent="0.3">
      <c r="A435" t="s">
        <v>437</v>
      </c>
      <c r="B435">
        <v>23</v>
      </c>
      <c r="C435" t="s">
        <v>178</v>
      </c>
      <c r="D435">
        <v>0</v>
      </c>
      <c r="E435">
        <v>0</v>
      </c>
      <c r="F435">
        <v>16</v>
      </c>
      <c r="G435">
        <v>57692</v>
      </c>
    </row>
    <row r="436" spans="1:7" x14ac:dyDescent="0.3">
      <c r="A436" t="s">
        <v>437</v>
      </c>
      <c r="B436">
        <v>25</v>
      </c>
      <c r="C436" t="s">
        <v>199</v>
      </c>
      <c r="D436">
        <v>0</v>
      </c>
      <c r="E436">
        <v>0</v>
      </c>
      <c r="F436">
        <v>16</v>
      </c>
      <c r="G436">
        <v>39584</v>
      </c>
    </row>
    <row r="437" spans="1:7" x14ac:dyDescent="0.3">
      <c r="A437" t="s">
        <v>437</v>
      </c>
      <c r="B437">
        <v>27</v>
      </c>
      <c r="C437" t="s">
        <v>134</v>
      </c>
      <c r="D437">
        <v>0</v>
      </c>
      <c r="E437">
        <v>0</v>
      </c>
      <c r="F437">
        <v>16</v>
      </c>
      <c r="G437">
        <v>488</v>
      </c>
    </row>
    <row r="438" spans="1:7" x14ac:dyDescent="0.3">
      <c r="A438" t="s">
        <v>437</v>
      </c>
      <c r="B438">
        <v>30</v>
      </c>
      <c r="C438" t="s">
        <v>159</v>
      </c>
      <c r="D438">
        <v>0</v>
      </c>
      <c r="E438">
        <v>0</v>
      </c>
      <c r="F438">
        <v>16</v>
      </c>
      <c r="G438">
        <v>4016</v>
      </c>
    </row>
    <row r="439" spans="1:7" x14ac:dyDescent="0.3">
      <c r="A439" t="s">
        <v>437</v>
      </c>
      <c r="B439">
        <v>34</v>
      </c>
      <c r="C439" t="s">
        <v>195</v>
      </c>
      <c r="D439">
        <v>0</v>
      </c>
      <c r="E439">
        <v>0</v>
      </c>
      <c r="F439">
        <v>16</v>
      </c>
      <c r="G439">
        <v>90926</v>
      </c>
    </row>
    <row r="440" spans="1:7" x14ac:dyDescent="0.3">
      <c r="A440" t="s">
        <v>437</v>
      </c>
      <c r="B440">
        <v>35</v>
      </c>
      <c r="C440" t="s">
        <v>165</v>
      </c>
      <c r="D440">
        <v>0</v>
      </c>
      <c r="E440">
        <v>0</v>
      </c>
      <c r="F440">
        <v>16</v>
      </c>
      <c r="G440">
        <v>46154</v>
      </c>
    </row>
    <row r="441" spans="1:7" x14ac:dyDescent="0.3">
      <c r="A441" t="s">
        <v>437</v>
      </c>
      <c r="B441">
        <v>37</v>
      </c>
      <c r="C441" t="s">
        <v>164</v>
      </c>
      <c r="D441">
        <v>0</v>
      </c>
      <c r="E441">
        <v>0</v>
      </c>
      <c r="F441">
        <v>16</v>
      </c>
      <c r="G441">
        <v>392</v>
      </c>
    </row>
    <row r="442" spans="1:7" x14ac:dyDescent="0.3">
      <c r="A442" t="s">
        <v>437</v>
      </c>
      <c r="B442">
        <v>38</v>
      </c>
      <c r="C442" t="s">
        <v>137</v>
      </c>
      <c r="D442">
        <v>0</v>
      </c>
      <c r="E442">
        <v>0</v>
      </c>
      <c r="F442">
        <v>16</v>
      </c>
      <c r="G442">
        <v>65381</v>
      </c>
    </row>
    <row r="443" spans="1:7" x14ac:dyDescent="0.3">
      <c r="A443" t="s">
        <v>437</v>
      </c>
      <c r="B443">
        <v>53</v>
      </c>
      <c r="C443" t="s">
        <v>142</v>
      </c>
      <c r="D443">
        <v>0</v>
      </c>
      <c r="E443">
        <v>0</v>
      </c>
      <c r="F443">
        <v>8</v>
      </c>
      <c r="G443">
        <v>200</v>
      </c>
    </row>
    <row r="444" spans="1:7" x14ac:dyDescent="0.3">
      <c r="A444" t="s">
        <v>437</v>
      </c>
      <c r="B444">
        <v>99</v>
      </c>
      <c r="C444" t="s">
        <v>198</v>
      </c>
      <c r="D444">
        <v>0</v>
      </c>
      <c r="E444">
        <v>0</v>
      </c>
      <c r="F444">
        <v>16</v>
      </c>
      <c r="G444">
        <v>360</v>
      </c>
    </row>
    <row r="445" spans="1:7" x14ac:dyDescent="0.3">
      <c r="A445" t="s">
        <v>437</v>
      </c>
      <c r="B445">
        <v>106</v>
      </c>
      <c r="C445" t="s">
        <v>122</v>
      </c>
      <c r="D445">
        <v>0</v>
      </c>
      <c r="E445">
        <v>0</v>
      </c>
      <c r="F445">
        <v>8</v>
      </c>
      <c r="G445">
        <v>33714</v>
      </c>
    </row>
    <row r="446" spans="1:7" x14ac:dyDescent="0.3">
      <c r="A446" t="s">
        <v>437</v>
      </c>
      <c r="B446">
        <v>117</v>
      </c>
      <c r="C446" t="s">
        <v>191</v>
      </c>
      <c r="D446">
        <v>0</v>
      </c>
      <c r="E446">
        <v>0</v>
      </c>
      <c r="F446">
        <v>16</v>
      </c>
      <c r="G446">
        <v>420</v>
      </c>
    </row>
    <row r="447" spans="1:7" x14ac:dyDescent="0.3">
      <c r="A447" t="s">
        <v>437</v>
      </c>
      <c r="B447">
        <v>133</v>
      </c>
      <c r="C447" t="s">
        <v>152</v>
      </c>
      <c r="D447">
        <v>0</v>
      </c>
      <c r="E447">
        <v>0</v>
      </c>
      <c r="F447">
        <v>16</v>
      </c>
      <c r="G447">
        <v>476</v>
      </c>
    </row>
    <row r="448" spans="1:7" x14ac:dyDescent="0.3">
      <c r="A448" t="s">
        <v>437</v>
      </c>
      <c r="B448">
        <v>153</v>
      </c>
      <c r="C448" t="s">
        <v>170</v>
      </c>
      <c r="D448">
        <v>0</v>
      </c>
      <c r="E448">
        <v>0</v>
      </c>
      <c r="F448">
        <v>16</v>
      </c>
      <c r="G448">
        <v>320</v>
      </c>
    </row>
    <row r="449" spans="1:7" x14ac:dyDescent="0.3">
      <c r="A449" t="s">
        <v>437</v>
      </c>
      <c r="B449">
        <v>168</v>
      </c>
      <c r="C449" t="s">
        <v>129</v>
      </c>
      <c r="D449">
        <v>0</v>
      </c>
      <c r="E449">
        <v>0</v>
      </c>
      <c r="F449">
        <v>16</v>
      </c>
      <c r="G449">
        <v>600</v>
      </c>
    </row>
    <row r="450" spans="1:7" x14ac:dyDescent="0.3">
      <c r="A450" t="s">
        <v>437</v>
      </c>
      <c r="B450">
        <v>169</v>
      </c>
      <c r="C450" t="s">
        <v>138</v>
      </c>
      <c r="D450">
        <v>0</v>
      </c>
      <c r="E450">
        <v>0</v>
      </c>
      <c r="F450">
        <v>16</v>
      </c>
      <c r="G450">
        <v>532</v>
      </c>
    </row>
    <row r="451" spans="1:7" x14ac:dyDescent="0.3">
      <c r="A451" t="s">
        <v>437</v>
      </c>
      <c r="B451">
        <v>179</v>
      </c>
      <c r="C451" t="s">
        <v>132</v>
      </c>
      <c r="D451">
        <v>0</v>
      </c>
      <c r="E451">
        <v>0</v>
      </c>
      <c r="F451">
        <v>16</v>
      </c>
      <c r="G451">
        <v>7272</v>
      </c>
    </row>
    <row r="452" spans="1:7" x14ac:dyDescent="0.3">
      <c r="A452" t="s">
        <v>437</v>
      </c>
      <c r="B452">
        <v>180</v>
      </c>
      <c r="C452" t="s">
        <v>146</v>
      </c>
      <c r="D452">
        <v>0</v>
      </c>
      <c r="E452">
        <v>0</v>
      </c>
      <c r="F452">
        <v>16</v>
      </c>
      <c r="G452">
        <v>384</v>
      </c>
    </row>
    <row r="453" spans="1:7" x14ac:dyDescent="0.3">
      <c r="A453" t="s">
        <v>437</v>
      </c>
      <c r="B453">
        <v>181</v>
      </c>
      <c r="C453" t="s">
        <v>190</v>
      </c>
      <c r="D453">
        <v>0</v>
      </c>
      <c r="E453">
        <v>0</v>
      </c>
      <c r="F453">
        <v>16</v>
      </c>
      <c r="G453">
        <v>4765</v>
      </c>
    </row>
    <row r="454" spans="1:7" x14ac:dyDescent="0.3">
      <c r="A454" t="s">
        <v>437</v>
      </c>
      <c r="B454">
        <v>184</v>
      </c>
      <c r="C454" t="s">
        <v>200</v>
      </c>
      <c r="D454">
        <v>0</v>
      </c>
      <c r="E454">
        <v>0</v>
      </c>
    </row>
    <row r="455" spans="1:7" x14ac:dyDescent="0.3">
      <c r="A455" t="s">
        <v>437</v>
      </c>
      <c r="B455">
        <v>192</v>
      </c>
      <c r="C455" t="s">
        <v>183</v>
      </c>
      <c r="D455">
        <v>0</v>
      </c>
      <c r="E455">
        <v>0</v>
      </c>
      <c r="F455">
        <v>16</v>
      </c>
      <c r="G455">
        <v>38462</v>
      </c>
    </row>
    <row r="456" spans="1:7" x14ac:dyDescent="0.3">
      <c r="A456" t="s">
        <v>437</v>
      </c>
      <c r="B456">
        <v>194</v>
      </c>
      <c r="C456" t="s">
        <v>154</v>
      </c>
      <c r="D456">
        <v>0</v>
      </c>
      <c r="E456">
        <v>0</v>
      </c>
      <c r="F456">
        <v>8</v>
      </c>
      <c r="G456">
        <v>180</v>
      </c>
    </row>
    <row r="457" spans="1:7" x14ac:dyDescent="0.3">
      <c r="A457" t="s">
        <v>437</v>
      </c>
      <c r="B457">
        <v>195</v>
      </c>
      <c r="C457" t="s">
        <v>121</v>
      </c>
      <c r="D457">
        <v>0</v>
      </c>
      <c r="E457">
        <v>0</v>
      </c>
      <c r="F457">
        <v>16</v>
      </c>
      <c r="G457">
        <v>46286</v>
      </c>
    </row>
    <row r="458" spans="1:7" x14ac:dyDescent="0.3">
      <c r="A458" t="s">
        <v>437</v>
      </c>
      <c r="B458">
        <v>199</v>
      </c>
      <c r="C458" t="s">
        <v>187</v>
      </c>
      <c r="D458">
        <v>0</v>
      </c>
      <c r="E458">
        <v>0</v>
      </c>
      <c r="F458">
        <v>16</v>
      </c>
      <c r="G458">
        <v>5792</v>
      </c>
    </row>
    <row r="459" spans="1:7" x14ac:dyDescent="0.3">
      <c r="A459" t="s">
        <v>437</v>
      </c>
      <c r="B459">
        <v>201</v>
      </c>
      <c r="C459" t="s">
        <v>182</v>
      </c>
      <c r="D459">
        <v>0</v>
      </c>
      <c r="E459">
        <v>0</v>
      </c>
      <c r="F459">
        <v>16</v>
      </c>
      <c r="G459">
        <v>504</v>
      </c>
    </row>
    <row r="460" spans="1:7" x14ac:dyDescent="0.3">
      <c r="A460" t="s">
        <v>437</v>
      </c>
      <c r="B460">
        <v>203</v>
      </c>
      <c r="C460" t="s">
        <v>155</v>
      </c>
      <c r="D460">
        <v>0</v>
      </c>
      <c r="E460">
        <v>0</v>
      </c>
      <c r="F460">
        <v>16</v>
      </c>
      <c r="G460">
        <v>103700</v>
      </c>
    </row>
    <row r="461" spans="1:7" x14ac:dyDescent="0.3">
      <c r="A461" t="s">
        <v>437</v>
      </c>
      <c r="B461">
        <v>204</v>
      </c>
      <c r="C461" t="s">
        <v>141</v>
      </c>
      <c r="D461">
        <v>0</v>
      </c>
      <c r="E461">
        <v>0</v>
      </c>
      <c r="F461">
        <v>16</v>
      </c>
      <c r="G461">
        <v>50368</v>
      </c>
    </row>
    <row r="462" spans="1:7" x14ac:dyDescent="0.3">
      <c r="A462" t="s">
        <v>437</v>
      </c>
      <c r="B462">
        <v>210</v>
      </c>
      <c r="C462" t="s">
        <v>163</v>
      </c>
      <c r="D462">
        <v>0</v>
      </c>
      <c r="E462">
        <v>0</v>
      </c>
      <c r="F462">
        <v>16</v>
      </c>
      <c r="G462">
        <v>38048</v>
      </c>
    </row>
    <row r="463" spans="1:7" x14ac:dyDescent="0.3">
      <c r="A463" t="s">
        <v>437</v>
      </c>
      <c r="B463">
        <v>239</v>
      </c>
      <c r="C463" t="s">
        <v>135</v>
      </c>
      <c r="D463">
        <v>0</v>
      </c>
      <c r="E463">
        <v>0</v>
      </c>
      <c r="F463">
        <v>16</v>
      </c>
      <c r="G463">
        <v>376</v>
      </c>
    </row>
    <row r="464" spans="1:7" x14ac:dyDescent="0.3">
      <c r="A464" t="s">
        <v>437</v>
      </c>
      <c r="B464">
        <v>248</v>
      </c>
      <c r="C464" t="s">
        <v>158</v>
      </c>
      <c r="D464">
        <v>0</v>
      </c>
      <c r="E464">
        <v>0</v>
      </c>
      <c r="F464">
        <v>16</v>
      </c>
      <c r="G464">
        <v>328</v>
      </c>
    </row>
    <row r="465" spans="1:7" x14ac:dyDescent="0.3">
      <c r="A465" t="s">
        <v>437</v>
      </c>
      <c r="B465">
        <v>249</v>
      </c>
      <c r="C465" t="s">
        <v>131</v>
      </c>
      <c r="D465">
        <v>0</v>
      </c>
      <c r="E465">
        <v>0</v>
      </c>
      <c r="F465">
        <v>16</v>
      </c>
      <c r="G465">
        <v>65384</v>
      </c>
    </row>
    <row r="466" spans="1:7" x14ac:dyDescent="0.3">
      <c r="A466" t="s">
        <v>437</v>
      </c>
      <c r="B466">
        <v>255</v>
      </c>
      <c r="C466" t="s">
        <v>169</v>
      </c>
      <c r="D466">
        <v>0</v>
      </c>
      <c r="E466">
        <v>0</v>
      </c>
      <c r="F466">
        <v>8</v>
      </c>
      <c r="G466">
        <v>144</v>
      </c>
    </row>
    <row r="467" spans="1:7" x14ac:dyDescent="0.3">
      <c r="A467" t="s">
        <v>437</v>
      </c>
      <c r="B467">
        <v>259</v>
      </c>
      <c r="C467" t="s">
        <v>127</v>
      </c>
      <c r="D467">
        <v>0</v>
      </c>
      <c r="E467">
        <v>0</v>
      </c>
      <c r="F467">
        <v>16</v>
      </c>
      <c r="G467">
        <v>428</v>
      </c>
    </row>
    <row r="468" spans="1:7" x14ac:dyDescent="0.3">
      <c r="A468" t="s">
        <v>437</v>
      </c>
      <c r="B468">
        <v>260</v>
      </c>
      <c r="C468" t="s">
        <v>188</v>
      </c>
      <c r="D468">
        <v>0</v>
      </c>
      <c r="E468">
        <v>0</v>
      </c>
      <c r="F468">
        <v>16</v>
      </c>
      <c r="G468">
        <v>396</v>
      </c>
    </row>
    <row r="469" spans="1:7" x14ac:dyDescent="0.3">
      <c r="A469" t="s">
        <v>437</v>
      </c>
      <c r="B469">
        <v>269</v>
      </c>
      <c r="C469" t="s">
        <v>157</v>
      </c>
      <c r="D469">
        <v>0</v>
      </c>
      <c r="E469">
        <v>0</v>
      </c>
      <c r="F469">
        <v>16</v>
      </c>
      <c r="G469">
        <v>472</v>
      </c>
    </row>
    <row r="470" spans="1:7" x14ac:dyDescent="0.3">
      <c r="A470" t="s">
        <v>437</v>
      </c>
      <c r="B470">
        <v>274</v>
      </c>
      <c r="C470" t="s">
        <v>124</v>
      </c>
      <c r="D470">
        <v>0</v>
      </c>
      <c r="E470">
        <v>0</v>
      </c>
      <c r="F470">
        <v>8</v>
      </c>
      <c r="G470">
        <v>208</v>
      </c>
    </row>
    <row r="471" spans="1:7" x14ac:dyDescent="0.3">
      <c r="A471" t="s">
        <v>437</v>
      </c>
      <c r="B471">
        <v>276</v>
      </c>
      <c r="C471" t="s">
        <v>185</v>
      </c>
      <c r="D471">
        <v>0</v>
      </c>
      <c r="E471">
        <v>0</v>
      </c>
      <c r="F471">
        <v>16</v>
      </c>
      <c r="G471">
        <v>380</v>
      </c>
    </row>
    <row r="472" spans="1:7" x14ac:dyDescent="0.3">
      <c r="A472" t="s">
        <v>437</v>
      </c>
      <c r="B472">
        <v>281</v>
      </c>
      <c r="C472" t="s">
        <v>207</v>
      </c>
      <c r="D472">
        <v>0</v>
      </c>
      <c r="E472">
        <v>0</v>
      </c>
      <c r="F472">
        <v>16</v>
      </c>
      <c r="G472">
        <v>416</v>
      </c>
    </row>
    <row r="473" spans="1:7" x14ac:dyDescent="0.3">
      <c r="A473" t="s">
        <v>437</v>
      </c>
      <c r="B473">
        <v>287</v>
      </c>
      <c r="C473" t="s">
        <v>167</v>
      </c>
      <c r="D473">
        <v>0</v>
      </c>
      <c r="E473">
        <v>0</v>
      </c>
      <c r="F473">
        <v>16</v>
      </c>
      <c r="G473">
        <v>228</v>
      </c>
    </row>
    <row r="474" spans="1:7" x14ac:dyDescent="0.3">
      <c r="A474" t="s">
        <v>437</v>
      </c>
      <c r="B474">
        <v>291</v>
      </c>
      <c r="C474" t="s">
        <v>130</v>
      </c>
      <c r="D474">
        <v>0</v>
      </c>
      <c r="E474">
        <v>0</v>
      </c>
    </row>
    <row r="475" spans="1:7" x14ac:dyDescent="0.3">
      <c r="A475" t="s">
        <v>437</v>
      </c>
      <c r="B475">
        <v>302</v>
      </c>
      <c r="C475" t="s">
        <v>166</v>
      </c>
      <c r="D475">
        <v>0</v>
      </c>
      <c r="E475">
        <v>0</v>
      </c>
    </row>
    <row r="476" spans="1:7" x14ac:dyDescent="0.3">
      <c r="A476" t="s">
        <v>437</v>
      </c>
      <c r="B476">
        <v>304</v>
      </c>
      <c r="C476" t="s">
        <v>123</v>
      </c>
      <c r="D476">
        <v>0</v>
      </c>
      <c r="E476">
        <v>0</v>
      </c>
      <c r="F476">
        <v>16</v>
      </c>
      <c r="G476">
        <v>368</v>
      </c>
    </row>
    <row r="477" spans="1:7" x14ac:dyDescent="0.3">
      <c r="A477" t="s">
        <v>437</v>
      </c>
      <c r="B477">
        <v>314</v>
      </c>
      <c r="C477" t="s">
        <v>174</v>
      </c>
      <c r="D477">
        <v>0</v>
      </c>
      <c r="E477">
        <v>0</v>
      </c>
      <c r="F477">
        <v>16</v>
      </c>
      <c r="G477">
        <v>348</v>
      </c>
    </row>
    <row r="478" spans="1:7" x14ac:dyDescent="0.3">
      <c r="A478" t="s">
        <v>437</v>
      </c>
      <c r="B478">
        <v>316</v>
      </c>
      <c r="C478" t="s">
        <v>173</v>
      </c>
      <c r="D478">
        <v>0</v>
      </c>
      <c r="E478">
        <v>0</v>
      </c>
    </row>
    <row r="479" spans="1:7" x14ac:dyDescent="0.3">
      <c r="A479" t="s">
        <v>437</v>
      </c>
      <c r="B479">
        <v>320</v>
      </c>
      <c r="C479" t="s">
        <v>201</v>
      </c>
      <c r="D479">
        <v>0</v>
      </c>
      <c r="E479">
        <v>0</v>
      </c>
      <c r="F479">
        <v>8</v>
      </c>
      <c r="G479">
        <v>3077</v>
      </c>
    </row>
    <row r="480" spans="1:7" x14ac:dyDescent="0.3">
      <c r="A480" t="s">
        <v>437</v>
      </c>
      <c r="B480">
        <v>336</v>
      </c>
      <c r="C480" t="s">
        <v>196</v>
      </c>
      <c r="D480">
        <v>0</v>
      </c>
      <c r="E480">
        <v>0</v>
      </c>
      <c r="F480">
        <v>8</v>
      </c>
      <c r="G480">
        <v>196</v>
      </c>
    </row>
    <row r="481" spans="1:7" x14ac:dyDescent="0.3">
      <c r="A481" t="s">
        <v>437</v>
      </c>
      <c r="B481">
        <v>343</v>
      </c>
      <c r="C481" t="s">
        <v>202</v>
      </c>
      <c r="D481">
        <v>0</v>
      </c>
      <c r="E481">
        <v>0</v>
      </c>
      <c r="F481">
        <v>24</v>
      </c>
      <c r="G481">
        <v>384</v>
      </c>
    </row>
    <row r="482" spans="1:7" x14ac:dyDescent="0.3">
      <c r="A482" t="s">
        <v>437</v>
      </c>
      <c r="B482">
        <v>345</v>
      </c>
      <c r="C482" t="s">
        <v>197</v>
      </c>
      <c r="D482">
        <v>0</v>
      </c>
      <c r="E482">
        <v>0</v>
      </c>
      <c r="F482">
        <v>16</v>
      </c>
      <c r="G482">
        <v>368</v>
      </c>
    </row>
    <row r="483" spans="1:7" x14ac:dyDescent="0.3">
      <c r="A483" t="s">
        <v>437</v>
      </c>
      <c r="B483">
        <v>352</v>
      </c>
      <c r="C483" t="s">
        <v>186</v>
      </c>
      <c r="D483">
        <v>0</v>
      </c>
      <c r="E483">
        <v>0</v>
      </c>
      <c r="F483">
        <v>16</v>
      </c>
      <c r="G483">
        <v>304</v>
      </c>
    </row>
    <row r="484" spans="1:7" x14ac:dyDescent="0.3">
      <c r="A484" t="s">
        <v>437</v>
      </c>
      <c r="B484">
        <v>357</v>
      </c>
      <c r="C484" t="s">
        <v>222</v>
      </c>
      <c r="F484">
        <v>16</v>
      </c>
      <c r="G484">
        <v>400</v>
      </c>
    </row>
    <row r="485" spans="1:7" x14ac:dyDescent="0.3">
      <c r="A485" t="s">
        <v>437</v>
      </c>
      <c r="B485">
        <v>357</v>
      </c>
      <c r="C485" t="s">
        <v>156</v>
      </c>
      <c r="D485">
        <v>0</v>
      </c>
      <c r="E485">
        <v>0</v>
      </c>
    </row>
    <row r="486" spans="1:7" x14ac:dyDescent="0.3">
      <c r="A486" t="s">
        <v>437</v>
      </c>
      <c r="B486">
        <v>358</v>
      </c>
      <c r="C486" t="s">
        <v>172</v>
      </c>
      <c r="D486">
        <v>0</v>
      </c>
      <c r="E486">
        <v>0</v>
      </c>
      <c r="F486">
        <v>16</v>
      </c>
      <c r="G486">
        <v>260</v>
      </c>
    </row>
    <row r="487" spans="1:7" x14ac:dyDescent="0.3">
      <c r="A487" t="s">
        <v>437</v>
      </c>
      <c r="B487">
        <v>367</v>
      </c>
      <c r="C487" t="s">
        <v>193</v>
      </c>
      <c r="D487">
        <v>0</v>
      </c>
      <c r="E487">
        <v>0</v>
      </c>
    </row>
    <row r="488" spans="1:7" x14ac:dyDescent="0.3">
      <c r="A488" t="s">
        <v>437</v>
      </c>
      <c r="B488">
        <v>368</v>
      </c>
      <c r="C488" t="s">
        <v>133</v>
      </c>
      <c r="D488">
        <v>0</v>
      </c>
      <c r="E488">
        <v>0</v>
      </c>
      <c r="F488">
        <v>16</v>
      </c>
      <c r="G488">
        <v>392</v>
      </c>
    </row>
    <row r="489" spans="1:7" x14ac:dyDescent="0.3">
      <c r="A489" t="s">
        <v>437</v>
      </c>
      <c r="B489">
        <v>369</v>
      </c>
      <c r="C489" t="s">
        <v>136</v>
      </c>
      <c r="D489">
        <v>0</v>
      </c>
      <c r="E489">
        <v>0</v>
      </c>
    </row>
    <row r="490" spans="1:7" x14ac:dyDescent="0.3">
      <c r="A490" t="s">
        <v>437</v>
      </c>
      <c r="B490">
        <v>374</v>
      </c>
      <c r="C490" t="s">
        <v>181</v>
      </c>
      <c r="D490">
        <v>0</v>
      </c>
      <c r="E490">
        <v>0</v>
      </c>
      <c r="F490">
        <v>16</v>
      </c>
      <c r="G490">
        <v>336</v>
      </c>
    </row>
    <row r="491" spans="1:7" x14ac:dyDescent="0.3">
      <c r="A491" t="s">
        <v>437</v>
      </c>
      <c r="B491">
        <v>375</v>
      </c>
      <c r="C491" t="s">
        <v>149</v>
      </c>
      <c r="D491">
        <v>0</v>
      </c>
      <c r="E491">
        <v>0</v>
      </c>
      <c r="F491">
        <v>16</v>
      </c>
      <c r="G491">
        <v>368</v>
      </c>
    </row>
    <row r="492" spans="1:7" x14ac:dyDescent="0.3">
      <c r="A492" t="s">
        <v>437</v>
      </c>
      <c r="B492">
        <v>376</v>
      </c>
      <c r="C492" t="s">
        <v>161</v>
      </c>
      <c r="D492">
        <v>0</v>
      </c>
      <c r="E492">
        <v>0</v>
      </c>
      <c r="F492">
        <v>16</v>
      </c>
      <c r="G492">
        <v>2992</v>
      </c>
    </row>
    <row r="493" spans="1:7" x14ac:dyDescent="0.3">
      <c r="A493" t="s">
        <v>437</v>
      </c>
      <c r="B493">
        <v>380</v>
      </c>
      <c r="C493" t="s">
        <v>189</v>
      </c>
      <c r="D493">
        <v>0</v>
      </c>
      <c r="E493">
        <v>0</v>
      </c>
      <c r="F493">
        <v>16</v>
      </c>
      <c r="G493">
        <v>336</v>
      </c>
    </row>
    <row r="494" spans="1:7" x14ac:dyDescent="0.3">
      <c r="A494" t="s">
        <v>437</v>
      </c>
      <c r="B494">
        <v>381</v>
      </c>
      <c r="C494" t="s">
        <v>151</v>
      </c>
      <c r="D494">
        <v>0</v>
      </c>
      <c r="E494">
        <v>0</v>
      </c>
      <c r="F494">
        <v>16</v>
      </c>
      <c r="G494">
        <v>34616</v>
      </c>
    </row>
    <row r="495" spans="1:7" x14ac:dyDescent="0.3">
      <c r="A495" t="s">
        <v>437</v>
      </c>
      <c r="B495">
        <v>385</v>
      </c>
      <c r="C495" t="s">
        <v>168</v>
      </c>
      <c r="D495">
        <v>0</v>
      </c>
      <c r="E495">
        <v>0</v>
      </c>
    </row>
    <row r="496" spans="1:7" x14ac:dyDescent="0.3">
      <c r="A496" t="s">
        <v>437</v>
      </c>
      <c r="B496">
        <v>390</v>
      </c>
      <c r="C496" t="s">
        <v>128</v>
      </c>
      <c r="D496">
        <v>0</v>
      </c>
      <c r="E496">
        <v>0</v>
      </c>
    </row>
    <row r="497" spans="1:7" x14ac:dyDescent="0.3">
      <c r="A497" t="s">
        <v>437</v>
      </c>
      <c r="B497">
        <v>391</v>
      </c>
      <c r="C497" t="s">
        <v>126</v>
      </c>
      <c r="D497">
        <v>0</v>
      </c>
      <c r="E497">
        <v>0</v>
      </c>
      <c r="F497">
        <v>16</v>
      </c>
      <c r="G497">
        <v>412</v>
      </c>
    </row>
    <row r="498" spans="1:7" x14ac:dyDescent="0.3">
      <c r="A498" t="s">
        <v>437</v>
      </c>
      <c r="B498">
        <v>396</v>
      </c>
      <c r="C498" t="s">
        <v>140</v>
      </c>
      <c r="D498">
        <v>0</v>
      </c>
      <c r="E498">
        <v>0</v>
      </c>
      <c r="F498">
        <v>16</v>
      </c>
      <c r="G498">
        <v>536</v>
      </c>
    </row>
    <row r="499" spans="1:7" x14ac:dyDescent="0.3">
      <c r="A499" t="s">
        <v>437</v>
      </c>
      <c r="B499">
        <v>398</v>
      </c>
      <c r="C499" t="s">
        <v>184</v>
      </c>
      <c r="D499">
        <v>0</v>
      </c>
      <c r="E499">
        <v>0</v>
      </c>
      <c r="F499">
        <v>16</v>
      </c>
      <c r="G499">
        <v>240</v>
      </c>
    </row>
    <row r="500" spans="1:7" x14ac:dyDescent="0.3">
      <c r="A500" t="s">
        <v>437</v>
      </c>
      <c r="B500">
        <v>399</v>
      </c>
      <c r="C500" t="s">
        <v>203</v>
      </c>
      <c r="D500">
        <v>0</v>
      </c>
      <c r="E500">
        <v>0</v>
      </c>
      <c r="F500">
        <v>16</v>
      </c>
      <c r="G500">
        <v>34616</v>
      </c>
    </row>
    <row r="501" spans="1:7" x14ac:dyDescent="0.3">
      <c r="A501" t="s">
        <v>437</v>
      </c>
      <c r="B501">
        <v>400</v>
      </c>
      <c r="C501" t="s">
        <v>192</v>
      </c>
      <c r="D501">
        <v>0</v>
      </c>
      <c r="E501">
        <v>0</v>
      </c>
      <c r="F501">
        <v>8</v>
      </c>
      <c r="G501">
        <v>16539</v>
      </c>
    </row>
    <row r="502" spans="1:7" x14ac:dyDescent="0.3">
      <c r="A502" t="s">
        <v>437</v>
      </c>
      <c r="B502">
        <v>401</v>
      </c>
      <c r="C502" t="s">
        <v>179</v>
      </c>
      <c r="D502">
        <v>0</v>
      </c>
      <c r="E502">
        <v>0</v>
      </c>
    </row>
    <row r="503" spans="1:7" x14ac:dyDescent="0.3">
      <c r="A503" t="s">
        <v>437</v>
      </c>
      <c r="B503">
        <v>402</v>
      </c>
      <c r="C503" t="s">
        <v>153</v>
      </c>
      <c r="D503">
        <v>0</v>
      </c>
      <c r="E503">
        <v>0</v>
      </c>
      <c r="F503">
        <v>16</v>
      </c>
      <c r="G503">
        <v>320</v>
      </c>
    </row>
    <row r="504" spans="1:7" x14ac:dyDescent="0.3">
      <c r="A504" t="s">
        <v>437</v>
      </c>
      <c r="B504">
        <v>403</v>
      </c>
      <c r="C504" t="s">
        <v>160</v>
      </c>
      <c r="D504">
        <v>0</v>
      </c>
      <c r="E504">
        <v>0</v>
      </c>
    </row>
    <row r="505" spans="1:7" x14ac:dyDescent="0.3">
      <c r="A505" t="s">
        <v>437</v>
      </c>
      <c r="B505">
        <v>404</v>
      </c>
      <c r="C505" t="s">
        <v>205</v>
      </c>
      <c r="D505">
        <v>0</v>
      </c>
      <c r="E505">
        <v>0</v>
      </c>
      <c r="F505">
        <v>16</v>
      </c>
      <c r="G505">
        <v>37058</v>
      </c>
    </row>
    <row r="506" spans="1:7" x14ac:dyDescent="0.3">
      <c r="A506" t="s">
        <v>437</v>
      </c>
      <c r="B506">
        <v>406</v>
      </c>
      <c r="C506" t="s">
        <v>208</v>
      </c>
      <c r="D506">
        <v>0</v>
      </c>
      <c r="E506">
        <v>0</v>
      </c>
      <c r="F506">
        <v>16</v>
      </c>
      <c r="G506">
        <v>84616</v>
      </c>
    </row>
    <row r="507" spans="1:7" x14ac:dyDescent="0.3">
      <c r="A507" t="s">
        <v>437</v>
      </c>
      <c r="B507">
        <v>407</v>
      </c>
      <c r="C507" t="s">
        <v>209</v>
      </c>
      <c r="D507">
        <v>0</v>
      </c>
      <c r="E507">
        <v>0</v>
      </c>
      <c r="F507">
        <v>16</v>
      </c>
      <c r="G507">
        <v>280</v>
      </c>
    </row>
    <row r="508" spans="1:7" x14ac:dyDescent="0.3">
      <c r="A508" t="s">
        <v>437</v>
      </c>
      <c r="B508">
        <v>408</v>
      </c>
      <c r="C508" t="s">
        <v>210</v>
      </c>
      <c r="D508">
        <v>0</v>
      </c>
      <c r="E508">
        <v>0</v>
      </c>
      <c r="F508">
        <v>8</v>
      </c>
      <c r="G508">
        <v>120</v>
      </c>
    </row>
    <row r="509" spans="1:7" x14ac:dyDescent="0.3">
      <c r="A509" t="s">
        <v>437</v>
      </c>
      <c r="B509">
        <v>409</v>
      </c>
      <c r="C509" t="s">
        <v>211</v>
      </c>
      <c r="D509">
        <v>0</v>
      </c>
      <c r="E509">
        <v>0</v>
      </c>
      <c r="F509">
        <v>16</v>
      </c>
      <c r="G509">
        <v>392</v>
      </c>
    </row>
    <row r="510" spans="1:7" x14ac:dyDescent="0.3">
      <c r="A510" t="s">
        <v>437</v>
      </c>
      <c r="B510">
        <v>411</v>
      </c>
      <c r="C510" t="s">
        <v>213</v>
      </c>
      <c r="D510">
        <v>0</v>
      </c>
      <c r="E510">
        <v>0</v>
      </c>
      <c r="F510">
        <v>16</v>
      </c>
      <c r="G510">
        <v>368</v>
      </c>
    </row>
    <row r="511" spans="1:7" x14ac:dyDescent="0.3">
      <c r="A511" t="s">
        <v>437</v>
      </c>
      <c r="B511">
        <v>412</v>
      </c>
      <c r="C511" t="s">
        <v>212</v>
      </c>
      <c r="D511">
        <v>0</v>
      </c>
      <c r="E511">
        <v>0</v>
      </c>
      <c r="F511">
        <v>4</v>
      </c>
      <c r="G511">
        <v>78</v>
      </c>
    </row>
    <row r="512" spans="1:7" x14ac:dyDescent="0.3">
      <c r="A512" t="s">
        <v>437</v>
      </c>
      <c r="B512">
        <v>413</v>
      </c>
      <c r="C512" t="s">
        <v>314</v>
      </c>
      <c r="F512">
        <v>8</v>
      </c>
      <c r="G512">
        <v>128</v>
      </c>
    </row>
    <row r="513" spans="1:7" x14ac:dyDescent="0.3">
      <c r="A513" t="s">
        <v>437</v>
      </c>
      <c r="B513">
        <v>414</v>
      </c>
      <c r="C513" t="s">
        <v>253</v>
      </c>
      <c r="F513">
        <v>16</v>
      </c>
      <c r="G513">
        <v>328</v>
      </c>
    </row>
    <row r="514" spans="1:7" x14ac:dyDescent="0.3">
      <c r="A514" t="s">
        <v>437</v>
      </c>
      <c r="B514">
        <v>415</v>
      </c>
      <c r="C514" t="s">
        <v>214</v>
      </c>
      <c r="F514">
        <v>8</v>
      </c>
      <c r="G514">
        <v>23077</v>
      </c>
    </row>
    <row r="515" spans="1:7" x14ac:dyDescent="0.3">
      <c r="A515" t="s">
        <v>437</v>
      </c>
      <c r="B515">
        <v>416</v>
      </c>
      <c r="C515" t="s">
        <v>295</v>
      </c>
      <c r="F515">
        <v>8</v>
      </c>
      <c r="G515">
        <v>136</v>
      </c>
    </row>
    <row r="516" spans="1:7" x14ac:dyDescent="0.3">
      <c r="A516" t="s">
        <v>437</v>
      </c>
      <c r="B516">
        <v>417</v>
      </c>
      <c r="C516" t="s">
        <v>270</v>
      </c>
      <c r="F516">
        <v>16</v>
      </c>
      <c r="G516">
        <v>2816</v>
      </c>
    </row>
    <row r="517" spans="1:7" x14ac:dyDescent="0.3">
      <c r="A517" t="s">
        <v>437</v>
      </c>
      <c r="B517">
        <v>420</v>
      </c>
      <c r="C517" t="s">
        <v>292</v>
      </c>
      <c r="F517">
        <v>16</v>
      </c>
      <c r="G517">
        <v>376</v>
      </c>
    </row>
    <row r="518" spans="1:7" x14ac:dyDescent="0.3">
      <c r="A518" t="s">
        <v>437</v>
      </c>
      <c r="B518">
        <v>421</v>
      </c>
      <c r="C518" t="s">
        <v>265</v>
      </c>
      <c r="F518">
        <v>16</v>
      </c>
      <c r="G518">
        <v>232</v>
      </c>
    </row>
    <row r="519" spans="1:7" x14ac:dyDescent="0.3">
      <c r="A519" t="s">
        <v>437</v>
      </c>
      <c r="B519">
        <v>422</v>
      </c>
      <c r="C519" t="s">
        <v>219</v>
      </c>
      <c r="F519">
        <v>16</v>
      </c>
      <c r="G519">
        <v>224</v>
      </c>
    </row>
    <row r="520" spans="1:7" x14ac:dyDescent="0.3">
      <c r="A520" t="s">
        <v>438</v>
      </c>
      <c r="B520" t="s">
        <v>460</v>
      </c>
      <c r="F520">
        <v>0</v>
      </c>
      <c r="G520">
        <v>0</v>
      </c>
    </row>
    <row r="521" spans="1:7" x14ac:dyDescent="0.3">
      <c r="A521" t="s">
        <v>438</v>
      </c>
      <c r="B521">
        <v>6</v>
      </c>
      <c r="C521" t="s">
        <v>162</v>
      </c>
      <c r="D521">
        <v>0</v>
      </c>
      <c r="E521">
        <v>0</v>
      </c>
    </row>
    <row r="522" spans="1:7" x14ac:dyDescent="0.3">
      <c r="A522" t="s">
        <v>438</v>
      </c>
      <c r="B522">
        <v>20</v>
      </c>
      <c r="C522" t="s">
        <v>145</v>
      </c>
      <c r="F522">
        <v>20</v>
      </c>
      <c r="G522">
        <v>5777</v>
      </c>
    </row>
    <row r="523" spans="1:7" x14ac:dyDescent="0.3">
      <c r="A523" t="s">
        <v>438</v>
      </c>
      <c r="B523">
        <v>23</v>
      </c>
      <c r="C523" t="s">
        <v>178</v>
      </c>
      <c r="F523">
        <v>8</v>
      </c>
      <c r="G523">
        <v>28846</v>
      </c>
    </row>
    <row r="524" spans="1:7" x14ac:dyDescent="0.3">
      <c r="A524" t="s">
        <v>438</v>
      </c>
      <c r="B524">
        <v>106</v>
      </c>
      <c r="C524" t="s">
        <v>122</v>
      </c>
      <c r="D524">
        <v>0</v>
      </c>
      <c r="E524">
        <v>0</v>
      </c>
    </row>
    <row r="525" spans="1:7" x14ac:dyDescent="0.3">
      <c r="A525" t="s">
        <v>438</v>
      </c>
      <c r="B525">
        <v>180</v>
      </c>
      <c r="C525" t="s">
        <v>146</v>
      </c>
      <c r="D525">
        <v>0</v>
      </c>
      <c r="E525">
        <v>0</v>
      </c>
    </row>
    <row r="526" spans="1:7" x14ac:dyDescent="0.3">
      <c r="A526" t="s">
        <v>438</v>
      </c>
      <c r="B526">
        <v>194</v>
      </c>
      <c r="C526" t="s">
        <v>154</v>
      </c>
      <c r="D526">
        <v>0</v>
      </c>
      <c r="E526">
        <v>0</v>
      </c>
    </row>
    <row r="527" spans="1:7" x14ac:dyDescent="0.3">
      <c r="A527" t="s">
        <v>438</v>
      </c>
      <c r="B527">
        <v>201</v>
      </c>
      <c r="C527" t="s">
        <v>182</v>
      </c>
      <c r="F527">
        <v>8</v>
      </c>
      <c r="G527">
        <v>252</v>
      </c>
    </row>
    <row r="528" spans="1:7" x14ac:dyDescent="0.3">
      <c r="A528" t="s">
        <v>438</v>
      </c>
      <c r="B528">
        <v>249</v>
      </c>
      <c r="C528" t="s">
        <v>131</v>
      </c>
      <c r="D528">
        <v>0</v>
      </c>
      <c r="E528">
        <v>0</v>
      </c>
    </row>
    <row r="529" spans="1:7" x14ac:dyDescent="0.3">
      <c r="A529" t="s">
        <v>438</v>
      </c>
      <c r="B529">
        <v>276</v>
      </c>
      <c r="C529" t="s">
        <v>185</v>
      </c>
      <c r="D529">
        <v>0</v>
      </c>
      <c r="E529">
        <v>0</v>
      </c>
    </row>
    <row r="530" spans="1:7" x14ac:dyDescent="0.3">
      <c r="A530" t="s">
        <v>438</v>
      </c>
      <c r="B530">
        <v>345</v>
      </c>
      <c r="C530" t="s">
        <v>197</v>
      </c>
      <c r="D530">
        <v>0</v>
      </c>
      <c r="E530">
        <v>0</v>
      </c>
    </row>
    <row r="531" spans="1:7" x14ac:dyDescent="0.3">
      <c r="A531" t="s">
        <v>438</v>
      </c>
      <c r="B531">
        <v>358</v>
      </c>
      <c r="C531" t="s">
        <v>172</v>
      </c>
      <c r="F531">
        <v>24</v>
      </c>
      <c r="G531">
        <v>402</v>
      </c>
    </row>
    <row r="532" spans="1:7" x14ac:dyDescent="0.3">
      <c r="A532" t="s">
        <v>438</v>
      </c>
      <c r="B532">
        <v>399</v>
      </c>
      <c r="C532" t="s">
        <v>203</v>
      </c>
      <c r="F532">
        <v>16</v>
      </c>
      <c r="G532">
        <v>34616</v>
      </c>
    </row>
    <row r="533" spans="1:7" x14ac:dyDescent="0.3">
      <c r="A533" t="s">
        <v>438</v>
      </c>
      <c r="B533">
        <v>414</v>
      </c>
      <c r="C533" t="s">
        <v>253</v>
      </c>
      <c r="F533">
        <v>8</v>
      </c>
      <c r="G533">
        <v>164</v>
      </c>
    </row>
    <row r="534" spans="1:7" x14ac:dyDescent="0.3">
      <c r="A534" t="s">
        <v>438</v>
      </c>
      <c r="B534">
        <v>422</v>
      </c>
      <c r="C534" t="s">
        <v>219</v>
      </c>
      <c r="F534">
        <v>16</v>
      </c>
      <c r="G534">
        <v>224</v>
      </c>
    </row>
    <row r="535" spans="1:7" x14ac:dyDescent="0.3">
      <c r="A535" t="s">
        <v>439</v>
      </c>
      <c r="B535" t="s">
        <v>460</v>
      </c>
      <c r="F535">
        <v>20</v>
      </c>
      <c r="G535">
        <v>27068</v>
      </c>
    </row>
    <row r="536" spans="1:7" x14ac:dyDescent="0.3">
      <c r="A536" t="s">
        <v>439</v>
      </c>
      <c r="B536">
        <v>1</v>
      </c>
      <c r="C536" t="s">
        <v>125</v>
      </c>
      <c r="F536">
        <v>4</v>
      </c>
      <c r="G536">
        <v>1226</v>
      </c>
    </row>
    <row r="537" spans="1:7" x14ac:dyDescent="0.3">
      <c r="A537" t="s">
        <v>439</v>
      </c>
      <c r="B537">
        <v>6</v>
      </c>
      <c r="C537" t="s">
        <v>162</v>
      </c>
      <c r="D537">
        <v>0</v>
      </c>
      <c r="E537">
        <v>0</v>
      </c>
    </row>
    <row r="538" spans="1:7" x14ac:dyDescent="0.3">
      <c r="A538" t="s">
        <v>439</v>
      </c>
      <c r="B538">
        <v>7</v>
      </c>
      <c r="C538" t="s">
        <v>194</v>
      </c>
      <c r="F538">
        <v>13</v>
      </c>
      <c r="G538">
        <v>42501</v>
      </c>
    </row>
    <row r="539" spans="1:7" x14ac:dyDescent="0.3">
      <c r="A539" t="s">
        <v>439</v>
      </c>
      <c r="B539">
        <v>11</v>
      </c>
      <c r="C539" t="s">
        <v>144</v>
      </c>
      <c r="D539">
        <v>0</v>
      </c>
      <c r="E539">
        <v>0</v>
      </c>
      <c r="F539">
        <v>24</v>
      </c>
      <c r="G539">
        <v>91154</v>
      </c>
    </row>
    <row r="540" spans="1:7" x14ac:dyDescent="0.3">
      <c r="A540" t="s">
        <v>439</v>
      </c>
      <c r="B540">
        <v>13</v>
      </c>
      <c r="C540" t="s">
        <v>171</v>
      </c>
      <c r="D540">
        <v>0</v>
      </c>
      <c r="E540">
        <v>0</v>
      </c>
      <c r="F540">
        <v>24</v>
      </c>
      <c r="G540">
        <v>111692</v>
      </c>
    </row>
    <row r="541" spans="1:7" x14ac:dyDescent="0.3">
      <c r="A541" t="s">
        <v>439</v>
      </c>
      <c r="B541">
        <v>15</v>
      </c>
      <c r="C541" t="s">
        <v>143</v>
      </c>
      <c r="D541">
        <v>0</v>
      </c>
      <c r="E541">
        <v>0</v>
      </c>
    </row>
    <row r="542" spans="1:7" x14ac:dyDescent="0.3">
      <c r="A542" t="s">
        <v>439</v>
      </c>
      <c r="B542">
        <v>18</v>
      </c>
      <c r="C542" t="s">
        <v>177</v>
      </c>
      <c r="F542">
        <v>16</v>
      </c>
      <c r="G542">
        <v>320</v>
      </c>
    </row>
    <row r="543" spans="1:7" x14ac:dyDescent="0.3">
      <c r="A543" t="s">
        <v>439</v>
      </c>
      <c r="B543">
        <v>19</v>
      </c>
      <c r="C543" t="s">
        <v>150</v>
      </c>
      <c r="D543">
        <v>0</v>
      </c>
      <c r="E543">
        <v>0</v>
      </c>
      <c r="F543">
        <v>11</v>
      </c>
      <c r="G543">
        <v>297</v>
      </c>
    </row>
    <row r="544" spans="1:7" x14ac:dyDescent="0.3">
      <c r="A544" t="s">
        <v>439</v>
      </c>
      <c r="B544">
        <v>20</v>
      </c>
      <c r="C544" t="s">
        <v>145</v>
      </c>
      <c r="D544">
        <v>0</v>
      </c>
      <c r="E544">
        <v>0</v>
      </c>
    </row>
    <row r="545" spans="1:7" x14ac:dyDescent="0.3">
      <c r="A545" t="s">
        <v>439</v>
      </c>
      <c r="B545">
        <v>22</v>
      </c>
      <c r="C545" t="s">
        <v>176</v>
      </c>
      <c r="D545">
        <v>0</v>
      </c>
      <c r="E545">
        <v>0</v>
      </c>
      <c r="F545">
        <v>16</v>
      </c>
      <c r="G545">
        <v>5492</v>
      </c>
    </row>
    <row r="546" spans="1:7" x14ac:dyDescent="0.3">
      <c r="A546" t="s">
        <v>439</v>
      </c>
      <c r="B546">
        <v>23</v>
      </c>
      <c r="C546" t="s">
        <v>178</v>
      </c>
      <c r="D546">
        <v>0</v>
      </c>
      <c r="E546">
        <v>0</v>
      </c>
      <c r="F546">
        <v>24</v>
      </c>
      <c r="G546">
        <v>86538</v>
      </c>
    </row>
    <row r="547" spans="1:7" x14ac:dyDescent="0.3">
      <c r="A547" t="s">
        <v>439</v>
      </c>
      <c r="B547">
        <v>25</v>
      </c>
      <c r="C547" t="s">
        <v>199</v>
      </c>
      <c r="D547">
        <v>0</v>
      </c>
      <c r="E547">
        <v>0</v>
      </c>
      <c r="F547">
        <v>122</v>
      </c>
      <c r="G547">
        <v>56536</v>
      </c>
    </row>
    <row r="548" spans="1:7" x14ac:dyDescent="0.3">
      <c r="A548" t="s">
        <v>439</v>
      </c>
      <c r="B548">
        <v>27</v>
      </c>
      <c r="C548" t="s">
        <v>134</v>
      </c>
      <c r="D548">
        <v>0</v>
      </c>
      <c r="E548">
        <v>0</v>
      </c>
      <c r="F548">
        <v>24</v>
      </c>
      <c r="G548">
        <v>732</v>
      </c>
    </row>
    <row r="549" spans="1:7" x14ac:dyDescent="0.3">
      <c r="A549" t="s">
        <v>439</v>
      </c>
      <c r="B549">
        <v>30</v>
      </c>
      <c r="C549" t="s">
        <v>159</v>
      </c>
      <c r="D549">
        <v>0</v>
      </c>
      <c r="E549">
        <v>0</v>
      </c>
      <c r="F549">
        <v>24</v>
      </c>
      <c r="G549">
        <v>6024</v>
      </c>
    </row>
    <row r="550" spans="1:7" x14ac:dyDescent="0.3">
      <c r="A550" t="s">
        <v>439</v>
      </c>
      <c r="B550">
        <v>35</v>
      </c>
      <c r="C550" t="s">
        <v>165</v>
      </c>
      <c r="F550">
        <v>16</v>
      </c>
      <c r="G550">
        <v>46154</v>
      </c>
    </row>
    <row r="551" spans="1:7" x14ac:dyDescent="0.3">
      <c r="A551" t="s">
        <v>439</v>
      </c>
      <c r="B551">
        <v>37</v>
      </c>
      <c r="C551" t="s">
        <v>164</v>
      </c>
      <c r="D551">
        <v>0</v>
      </c>
      <c r="E551">
        <v>0</v>
      </c>
      <c r="F551">
        <v>16</v>
      </c>
      <c r="G551">
        <v>392</v>
      </c>
    </row>
    <row r="552" spans="1:7" x14ac:dyDescent="0.3">
      <c r="A552" t="s">
        <v>439</v>
      </c>
      <c r="B552">
        <v>38</v>
      </c>
      <c r="C552" t="s">
        <v>137</v>
      </c>
      <c r="D552">
        <v>0</v>
      </c>
      <c r="E552">
        <v>0</v>
      </c>
      <c r="F552">
        <v>14</v>
      </c>
      <c r="G552">
        <v>57209</v>
      </c>
    </row>
    <row r="553" spans="1:7" x14ac:dyDescent="0.3">
      <c r="A553" t="s">
        <v>439</v>
      </c>
      <c r="B553">
        <v>53</v>
      </c>
      <c r="C553" t="s">
        <v>142</v>
      </c>
      <c r="D553">
        <v>0</v>
      </c>
      <c r="E553">
        <v>0</v>
      </c>
      <c r="F553">
        <v>26</v>
      </c>
      <c r="G553">
        <v>650</v>
      </c>
    </row>
    <row r="554" spans="1:7" x14ac:dyDescent="0.3">
      <c r="A554" t="s">
        <v>439</v>
      </c>
      <c r="B554">
        <v>99</v>
      </c>
      <c r="C554" t="s">
        <v>198</v>
      </c>
      <c r="D554">
        <v>0</v>
      </c>
      <c r="E554">
        <v>0</v>
      </c>
      <c r="F554">
        <v>8</v>
      </c>
      <c r="G554">
        <v>180</v>
      </c>
    </row>
    <row r="555" spans="1:7" x14ac:dyDescent="0.3">
      <c r="A555" t="s">
        <v>439</v>
      </c>
      <c r="B555">
        <v>106</v>
      </c>
      <c r="C555" t="s">
        <v>122</v>
      </c>
      <c r="D555">
        <v>0</v>
      </c>
      <c r="E555">
        <v>0</v>
      </c>
    </row>
    <row r="556" spans="1:7" x14ac:dyDescent="0.3">
      <c r="A556" t="s">
        <v>439</v>
      </c>
      <c r="B556">
        <v>117</v>
      </c>
      <c r="C556" t="s">
        <v>191</v>
      </c>
      <c r="D556">
        <v>0</v>
      </c>
      <c r="E556">
        <v>0</v>
      </c>
      <c r="F556">
        <v>16</v>
      </c>
      <c r="G556">
        <v>420</v>
      </c>
    </row>
    <row r="557" spans="1:7" x14ac:dyDescent="0.3">
      <c r="A557" t="s">
        <v>439</v>
      </c>
      <c r="B557">
        <v>133</v>
      </c>
      <c r="C557" t="s">
        <v>152</v>
      </c>
      <c r="D557">
        <v>0</v>
      </c>
      <c r="E557">
        <v>0</v>
      </c>
      <c r="F557">
        <v>16</v>
      </c>
      <c r="G557">
        <v>476</v>
      </c>
    </row>
    <row r="558" spans="1:7" x14ac:dyDescent="0.3">
      <c r="A558" t="s">
        <v>439</v>
      </c>
      <c r="B558">
        <v>153</v>
      </c>
      <c r="C558" t="s">
        <v>170</v>
      </c>
      <c r="D558">
        <v>0</v>
      </c>
      <c r="E558">
        <v>0</v>
      </c>
      <c r="F558">
        <v>8</v>
      </c>
      <c r="G558">
        <v>160</v>
      </c>
    </row>
    <row r="559" spans="1:7" x14ac:dyDescent="0.3">
      <c r="A559" t="s">
        <v>439</v>
      </c>
      <c r="B559">
        <v>168</v>
      </c>
      <c r="C559" t="s">
        <v>129</v>
      </c>
      <c r="D559">
        <v>0</v>
      </c>
      <c r="E559">
        <v>0</v>
      </c>
      <c r="F559">
        <v>8</v>
      </c>
      <c r="G559">
        <v>300</v>
      </c>
    </row>
    <row r="560" spans="1:7" x14ac:dyDescent="0.3">
      <c r="A560" t="s">
        <v>439</v>
      </c>
      <c r="B560">
        <v>169</v>
      </c>
      <c r="C560" t="s">
        <v>138</v>
      </c>
      <c r="D560">
        <v>0</v>
      </c>
      <c r="E560">
        <v>0</v>
      </c>
    </row>
    <row r="561" spans="1:7" x14ac:dyDescent="0.3">
      <c r="A561" t="s">
        <v>439</v>
      </c>
      <c r="B561">
        <v>179</v>
      </c>
      <c r="C561" t="s">
        <v>132</v>
      </c>
      <c r="D561">
        <v>0</v>
      </c>
      <c r="E561">
        <v>0</v>
      </c>
    </row>
    <row r="562" spans="1:7" x14ac:dyDescent="0.3">
      <c r="A562" t="s">
        <v>439</v>
      </c>
      <c r="B562">
        <v>180</v>
      </c>
      <c r="C562" t="s">
        <v>146</v>
      </c>
      <c r="D562">
        <v>0</v>
      </c>
      <c r="E562">
        <v>0</v>
      </c>
      <c r="F562">
        <v>8</v>
      </c>
      <c r="G562">
        <v>198</v>
      </c>
    </row>
    <row r="563" spans="1:7" x14ac:dyDescent="0.3">
      <c r="A563" t="s">
        <v>439</v>
      </c>
      <c r="B563">
        <v>181</v>
      </c>
      <c r="C563" t="s">
        <v>190</v>
      </c>
      <c r="F563">
        <v>8</v>
      </c>
      <c r="G563">
        <v>2423</v>
      </c>
    </row>
    <row r="564" spans="1:7" x14ac:dyDescent="0.3">
      <c r="A564" t="s">
        <v>439</v>
      </c>
      <c r="B564">
        <v>192</v>
      </c>
      <c r="C564" t="s">
        <v>183</v>
      </c>
      <c r="D564">
        <v>0</v>
      </c>
      <c r="E564">
        <v>0</v>
      </c>
      <c r="F564">
        <v>8</v>
      </c>
      <c r="G564">
        <v>19231</v>
      </c>
    </row>
    <row r="565" spans="1:7" x14ac:dyDescent="0.3">
      <c r="A565" t="s">
        <v>439</v>
      </c>
      <c r="B565">
        <v>194</v>
      </c>
      <c r="C565" t="s">
        <v>154</v>
      </c>
      <c r="D565">
        <v>0</v>
      </c>
      <c r="E565">
        <v>0</v>
      </c>
      <c r="F565">
        <v>16</v>
      </c>
      <c r="G565">
        <v>360</v>
      </c>
    </row>
    <row r="566" spans="1:7" x14ac:dyDescent="0.3">
      <c r="A566" t="s">
        <v>439</v>
      </c>
      <c r="B566">
        <v>195</v>
      </c>
      <c r="C566" t="s">
        <v>121</v>
      </c>
      <c r="D566">
        <v>0</v>
      </c>
      <c r="E566">
        <v>0</v>
      </c>
      <c r="F566">
        <v>8</v>
      </c>
      <c r="G566">
        <v>23143</v>
      </c>
    </row>
    <row r="567" spans="1:7" x14ac:dyDescent="0.3">
      <c r="A567" t="s">
        <v>439</v>
      </c>
      <c r="B567">
        <v>199</v>
      </c>
      <c r="C567" t="s">
        <v>187</v>
      </c>
      <c r="D567">
        <v>0</v>
      </c>
      <c r="E567">
        <v>0</v>
      </c>
      <c r="F567">
        <v>8</v>
      </c>
      <c r="G567">
        <v>2936</v>
      </c>
    </row>
    <row r="568" spans="1:7" x14ac:dyDescent="0.3">
      <c r="A568" t="s">
        <v>439</v>
      </c>
      <c r="B568">
        <v>201</v>
      </c>
      <c r="C568" t="s">
        <v>182</v>
      </c>
      <c r="D568">
        <v>0</v>
      </c>
      <c r="E568">
        <v>0</v>
      </c>
      <c r="F568">
        <v>5</v>
      </c>
      <c r="G568">
        <v>1575</v>
      </c>
    </row>
    <row r="569" spans="1:7" x14ac:dyDescent="0.3">
      <c r="A569" t="s">
        <v>439</v>
      </c>
      <c r="B569">
        <v>203</v>
      </c>
      <c r="C569" t="s">
        <v>155</v>
      </c>
      <c r="D569">
        <v>0</v>
      </c>
      <c r="E569">
        <v>0</v>
      </c>
    </row>
    <row r="570" spans="1:7" x14ac:dyDescent="0.3">
      <c r="A570" t="s">
        <v>439</v>
      </c>
      <c r="B570">
        <v>204</v>
      </c>
      <c r="C570" t="s">
        <v>141</v>
      </c>
      <c r="D570">
        <v>0</v>
      </c>
      <c r="E570">
        <v>0</v>
      </c>
      <c r="F570">
        <v>16</v>
      </c>
      <c r="G570">
        <v>50368</v>
      </c>
    </row>
    <row r="571" spans="1:7" x14ac:dyDescent="0.3">
      <c r="A571" t="s">
        <v>439</v>
      </c>
      <c r="B571">
        <v>210</v>
      </c>
      <c r="C571" t="s">
        <v>163</v>
      </c>
      <c r="D571">
        <v>0</v>
      </c>
      <c r="E571">
        <v>0</v>
      </c>
      <c r="F571">
        <v>16</v>
      </c>
      <c r="G571">
        <v>38048</v>
      </c>
    </row>
    <row r="572" spans="1:7" x14ac:dyDescent="0.3">
      <c r="A572" t="s">
        <v>439</v>
      </c>
      <c r="B572">
        <v>239</v>
      </c>
      <c r="C572" t="s">
        <v>135</v>
      </c>
      <c r="D572">
        <v>0</v>
      </c>
      <c r="E572">
        <v>0</v>
      </c>
    </row>
    <row r="573" spans="1:7" x14ac:dyDescent="0.3">
      <c r="A573" t="s">
        <v>439</v>
      </c>
      <c r="B573">
        <v>248</v>
      </c>
      <c r="C573" t="s">
        <v>158</v>
      </c>
      <c r="F573">
        <v>8</v>
      </c>
      <c r="G573">
        <v>164</v>
      </c>
    </row>
    <row r="574" spans="1:7" x14ac:dyDescent="0.3">
      <c r="A574" t="s">
        <v>439</v>
      </c>
      <c r="B574">
        <v>249</v>
      </c>
      <c r="C574" t="s">
        <v>131</v>
      </c>
      <c r="D574">
        <v>0</v>
      </c>
      <c r="E574">
        <v>0</v>
      </c>
      <c r="F574">
        <v>8</v>
      </c>
      <c r="G574">
        <v>32692</v>
      </c>
    </row>
    <row r="575" spans="1:7" x14ac:dyDescent="0.3">
      <c r="A575" t="s">
        <v>439</v>
      </c>
      <c r="B575">
        <v>255</v>
      </c>
      <c r="C575" t="s">
        <v>169</v>
      </c>
      <c r="D575">
        <v>0</v>
      </c>
      <c r="E575">
        <v>0</v>
      </c>
      <c r="F575">
        <v>20</v>
      </c>
      <c r="G575">
        <v>360</v>
      </c>
    </row>
    <row r="576" spans="1:7" x14ac:dyDescent="0.3">
      <c r="A576" t="s">
        <v>439</v>
      </c>
      <c r="B576">
        <v>259</v>
      </c>
      <c r="C576" t="s">
        <v>127</v>
      </c>
      <c r="D576">
        <v>0</v>
      </c>
      <c r="E576">
        <v>0</v>
      </c>
      <c r="F576">
        <v>158</v>
      </c>
      <c r="G576">
        <v>73563</v>
      </c>
    </row>
    <row r="577" spans="1:7" x14ac:dyDescent="0.3">
      <c r="A577" t="s">
        <v>439</v>
      </c>
      <c r="B577">
        <v>260</v>
      </c>
      <c r="C577" t="s">
        <v>188</v>
      </c>
      <c r="D577">
        <v>0</v>
      </c>
      <c r="E577">
        <v>0</v>
      </c>
      <c r="F577">
        <v>24</v>
      </c>
      <c r="G577">
        <v>594</v>
      </c>
    </row>
    <row r="578" spans="1:7" x14ac:dyDescent="0.3">
      <c r="A578" t="s">
        <v>439</v>
      </c>
      <c r="B578">
        <v>269</v>
      </c>
      <c r="C578" t="s">
        <v>157</v>
      </c>
      <c r="F578">
        <v>24</v>
      </c>
      <c r="G578">
        <v>708</v>
      </c>
    </row>
    <row r="579" spans="1:7" x14ac:dyDescent="0.3">
      <c r="A579" t="s">
        <v>439</v>
      </c>
      <c r="B579">
        <v>274</v>
      </c>
      <c r="C579" t="s">
        <v>124</v>
      </c>
      <c r="D579">
        <v>0</v>
      </c>
      <c r="E579">
        <v>0</v>
      </c>
    </row>
    <row r="580" spans="1:7" x14ac:dyDescent="0.3">
      <c r="A580" t="s">
        <v>439</v>
      </c>
      <c r="B580">
        <v>276</v>
      </c>
      <c r="C580" t="s">
        <v>185</v>
      </c>
      <c r="D580">
        <v>0</v>
      </c>
      <c r="E580">
        <v>0</v>
      </c>
      <c r="F580">
        <v>16</v>
      </c>
      <c r="G580">
        <v>380</v>
      </c>
    </row>
    <row r="581" spans="1:7" x14ac:dyDescent="0.3">
      <c r="A581" t="s">
        <v>439</v>
      </c>
      <c r="B581">
        <v>281</v>
      </c>
      <c r="C581" t="s">
        <v>207</v>
      </c>
      <c r="F581">
        <v>8</v>
      </c>
      <c r="G581">
        <v>208</v>
      </c>
    </row>
    <row r="582" spans="1:7" x14ac:dyDescent="0.3">
      <c r="A582" t="s">
        <v>439</v>
      </c>
      <c r="B582">
        <v>287</v>
      </c>
      <c r="C582" t="s">
        <v>167</v>
      </c>
      <c r="D582">
        <v>0</v>
      </c>
      <c r="E582">
        <v>0</v>
      </c>
      <c r="F582">
        <v>16</v>
      </c>
      <c r="G582">
        <v>228</v>
      </c>
    </row>
    <row r="583" spans="1:7" x14ac:dyDescent="0.3">
      <c r="A583" t="s">
        <v>439</v>
      </c>
      <c r="B583">
        <v>291</v>
      </c>
      <c r="C583" t="s">
        <v>130</v>
      </c>
      <c r="D583">
        <v>0</v>
      </c>
      <c r="E583">
        <v>0</v>
      </c>
    </row>
    <row r="584" spans="1:7" x14ac:dyDescent="0.3">
      <c r="A584" t="s">
        <v>439</v>
      </c>
      <c r="B584">
        <v>304</v>
      </c>
      <c r="C584" t="s">
        <v>123</v>
      </c>
      <c r="D584">
        <v>0</v>
      </c>
      <c r="E584">
        <v>0</v>
      </c>
      <c r="F584">
        <v>24</v>
      </c>
      <c r="G584">
        <v>552</v>
      </c>
    </row>
    <row r="585" spans="1:7" x14ac:dyDescent="0.3">
      <c r="A585" t="s">
        <v>439</v>
      </c>
      <c r="B585">
        <v>314</v>
      </c>
      <c r="C585" t="s">
        <v>174</v>
      </c>
      <c r="F585">
        <v>24</v>
      </c>
      <c r="G585">
        <v>522</v>
      </c>
    </row>
    <row r="586" spans="1:7" x14ac:dyDescent="0.3">
      <c r="A586" t="s">
        <v>439</v>
      </c>
      <c r="B586">
        <v>316</v>
      </c>
      <c r="C586" t="s">
        <v>173</v>
      </c>
      <c r="D586">
        <v>0</v>
      </c>
      <c r="E586">
        <v>0</v>
      </c>
    </row>
    <row r="587" spans="1:7" x14ac:dyDescent="0.3">
      <c r="A587" t="s">
        <v>439</v>
      </c>
      <c r="B587">
        <v>320</v>
      </c>
      <c r="C587" t="s">
        <v>201</v>
      </c>
      <c r="D587">
        <v>0</v>
      </c>
      <c r="E587">
        <v>0</v>
      </c>
      <c r="F587">
        <v>24</v>
      </c>
      <c r="G587">
        <v>9231</v>
      </c>
    </row>
    <row r="588" spans="1:7" x14ac:dyDescent="0.3">
      <c r="A588" t="s">
        <v>439</v>
      </c>
      <c r="B588">
        <v>336</v>
      </c>
      <c r="C588" t="s">
        <v>196</v>
      </c>
      <c r="D588">
        <v>0</v>
      </c>
      <c r="E588">
        <v>0</v>
      </c>
      <c r="F588">
        <v>24</v>
      </c>
      <c r="G588">
        <v>588</v>
      </c>
    </row>
    <row r="589" spans="1:7" x14ac:dyDescent="0.3">
      <c r="A589" t="s">
        <v>439</v>
      </c>
      <c r="B589">
        <v>343</v>
      </c>
      <c r="C589" t="s">
        <v>202</v>
      </c>
      <c r="D589">
        <v>0</v>
      </c>
      <c r="E589">
        <v>0</v>
      </c>
      <c r="F589">
        <v>16</v>
      </c>
      <c r="G589">
        <v>368</v>
      </c>
    </row>
    <row r="590" spans="1:7" x14ac:dyDescent="0.3">
      <c r="A590" t="s">
        <v>439</v>
      </c>
      <c r="B590">
        <v>345</v>
      </c>
      <c r="C590" t="s">
        <v>197</v>
      </c>
      <c r="D590">
        <v>0</v>
      </c>
      <c r="E590">
        <v>0</v>
      </c>
      <c r="F590">
        <v>8</v>
      </c>
      <c r="G590">
        <v>184</v>
      </c>
    </row>
    <row r="591" spans="1:7" x14ac:dyDescent="0.3">
      <c r="A591" t="s">
        <v>439</v>
      </c>
      <c r="B591">
        <v>352</v>
      </c>
      <c r="C591" t="s">
        <v>186</v>
      </c>
      <c r="D591">
        <v>0</v>
      </c>
      <c r="E591">
        <v>0</v>
      </c>
    </row>
    <row r="592" spans="1:7" x14ac:dyDescent="0.3">
      <c r="A592" t="s">
        <v>439</v>
      </c>
      <c r="B592">
        <v>357</v>
      </c>
      <c r="C592" t="s">
        <v>156</v>
      </c>
      <c r="D592">
        <v>0</v>
      </c>
      <c r="E592">
        <v>0</v>
      </c>
    </row>
    <row r="593" spans="1:7" x14ac:dyDescent="0.3">
      <c r="A593" t="s">
        <v>439</v>
      </c>
      <c r="B593">
        <v>358</v>
      </c>
      <c r="C593" t="s">
        <v>172</v>
      </c>
      <c r="D593">
        <v>0</v>
      </c>
      <c r="E593">
        <v>0</v>
      </c>
      <c r="F593">
        <v>63</v>
      </c>
      <c r="G593">
        <v>9339</v>
      </c>
    </row>
    <row r="594" spans="1:7" x14ac:dyDescent="0.3">
      <c r="A594" t="s">
        <v>439</v>
      </c>
      <c r="B594">
        <v>367</v>
      </c>
      <c r="C594" t="s">
        <v>193</v>
      </c>
      <c r="D594">
        <v>0</v>
      </c>
      <c r="E594">
        <v>0</v>
      </c>
    </row>
    <row r="595" spans="1:7" x14ac:dyDescent="0.3">
      <c r="A595" t="s">
        <v>439</v>
      </c>
      <c r="B595">
        <v>368</v>
      </c>
      <c r="C595" t="s">
        <v>133</v>
      </c>
      <c r="D595">
        <v>0</v>
      </c>
      <c r="E595">
        <v>0</v>
      </c>
      <c r="F595">
        <v>16</v>
      </c>
      <c r="G595">
        <v>392</v>
      </c>
    </row>
    <row r="596" spans="1:7" x14ac:dyDescent="0.3">
      <c r="A596" t="s">
        <v>439</v>
      </c>
      <c r="B596">
        <v>369</v>
      </c>
      <c r="C596" t="s">
        <v>136</v>
      </c>
      <c r="D596">
        <v>0</v>
      </c>
      <c r="E596">
        <v>0</v>
      </c>
    </row>
    <row r="597" spans="1:7" x14ac:dyDescent="0.3">
      <c r="A597" t="s">
        <v>439</v>
      </c>
      <c r="B597">
        <v>375</v>
      </c>
      <c r="C597" t="s">
        <v>149</v>
      </c>
      <c r="D597">
        <v>0</v>
      </c>
      <c r="E597">
        <v>0</v>
      </c>
      <c r="F597">
        <v>16</v>
      </c>
      <c r="G597">
        <v>384</v>
      </c>
    </row>
    <row r="598" spans="1:7" x14ac:dyDescent="0.3">
      <c r="A598" t="s">
        <v>439</v>
      </c>
      <c r="B598">
        <v>376</v>
      </c>
      <c r="C598" t="s">
        <v>161</v>
      </c>
      <c r="F598">
        <v>40</v>
      </c>
      <c r="G598">
        <v>7480</v>
      </c>
    </row>
    <row r="599" spans="1:7" x14ac:dyDescent="0.3">
      <c r="A599" t="s">
        <v>439</v>
      </c>
      <c r="B599">
        <v>380</v>
      </c>
      <c r="C599" t="s">
        <v>189</v>
      </c>
      <c r="D599">
        <v>0</v>
      </c>
      <c r="E599">
        <v>0</v>
      </c>
      <c r="F599">
        <v>21</v>
      </c>
      <c r="G599">
        <v>441</v>
      </c>
    </row>
    <row r="600" spans="1:7" x14ac:dyDescent="0.3">
      <c r="A600" t="s">
        <v>439</v>
      </c>
      <c r="B600">
        <v>381</v>
      </c>
      <c r="C600" t="s">
        <v>151</v>
      </c>
      <c r="D600">
        <v>0</v>
      </c>
      <c r="E600">
        <v>0</v>
      </c>
    </row>
    <row r="601" spans="1:7" x14ac:dyDescent="0.3">
      <c r="A601" t="s">
        <v>439</v>
      </c>
      <c r="B601">
        <v>385</v>
      </c>
      <c r="C601" t="s">
        <v>168</v>
      </c>
      <c r="D601">
        <v>0</v>
      </c>
      <c r="E601">
        <v>0</v>
      </c>
    </row>
    <row r="602" spans="1:7" x14ac:dyDescent="0.3">
      <c r="A602" t="s">
        <v>439</v>
      </c>
      <c r="B602">
        <v>390</v>
      </c>
      <c r="C602" t="s">
        <v>128</v>
      </c>
      <c r="D602">
        <v>0</v>
      </c>
      <c r="E602">
        <v>0</v>
      </c>
    </row>
    <row r="603" spans="1:7" x14ac:dyDescent="0.3">
      <c r="A603" t="s">
        <v>439</v>
      </c>
      <c r="B603">
        <v>391</v>
      </c>
      <c r="C603" t="s">
        <v>126</v>
      </c>
      <c r="F603">
        <v>32</v>
      </c>
      <c r="G603">
        <v>824</v>
      </c>
    </row>
    <row r="604" spans="1:7" x14ac:dyDescent="0.3">
      <c r="A604" t="s">
        <v>439</v>
      </c>
      <c r="B604">
        <v>396</v>
      </c>
      <c r="C604" t="s">
        <v>140</v>
      </c>
      <c r="F604">
        <v>8</v>
      </c>
      <c r="G604">
        <v>268</v>
      </c>
    </row>
    <row r="605" spans="1:7" x14ac:dyDescent="0.3">
      <c r="A605" t="s">
        <v>439</v>
      </c>
      <c r="B605">
        <v>398</v>
      </c>
      <c r="C605" t="s">
        <v>184</v>
      </c>
      <c r="D605">
        <v>0</v>
      </c>
      <c r="E605">
        <v>0</v>
      </c>
      <c r="F605">
        <v>32</v>
      </c>
      <c r="G605">
        <v>480</v>
      </c>
    </row>
    <row r="606" spans="1:7" x14ac:dyDescent="0.3">
      <c r="A606" t="s">
        <v>439</v>
      </c>
      <c r="B606">
        <v>399</v>
      </c>
      <c r="C606" t="s">
        <v>203</v>
      </c>
      <c r="F606">
        <v>24</v>
      </c>
      <c r="G606">
        <v>51924</v>
      </c>
    </row>
    <row r="607" spans="1:7" x14ac:dyDescent="0.3">
      <c r="A607" t="s">
        <v>439</v>
      </c>
      <c r="B607">
        <v>400</v>
      </c>
      <c r="C607" t="s">
        <v>192</v>
      </c>
      <c r="D607">
        <v>0</v>
      </c>
      <c r="E607">
        <v>0</v>
      </c>
      <c r="F607">
        <v>13</v>
      </c>
      <c r="G607">
        <v>26875</v>
      </c>
    </row>
    <row r="608" spans="1:7" x14ac:dyDescent="0.3">
      <c r="A608" t="s">
        <v>439</v>
      </c>
      <c r="B608">
        <v>401</v>
      </c>
      <c r="C608" t="s">
        <v>179</v>
      </c>
      <c r="D608">
        <v>0</v>
      </c>
      <c r="E608">
        <v>0</v>
      </c>
    </row>
    <row r="609" spans="1:7" x14ac:dyDescent="0.3">
      <c r="A609" t="s">
        <v>439</v>
      </c>
      <c r="B609">
        <v>402</v>
      </c>
      <c r="C609" t="s">
        <v>153</v>
      </c>
      <c r="F609">
        <v>20</v>
      </c>
      <c r="G609">
        <v>400</v>
      </c>
    </row>
    <row r="610" spans="1:7" x14ac:dyDescent="0.3">
      <c r="A610" t="s">
        <v>439</v>
      </c>
      <c r="B610">
        <v>403</v>
      </c>
      <c r="C610" t="s">
        <v>160</v>
      </c>
      <c r="D610">
        <v>0</v>
      </c>
      <c r="E610">
        <v>0</v>
      </c>
    </row>
    <row r="611" spans="1:7" x14ac:dyDescent="0.3">
      <c r="A611" t="s">
        <v>439</v>
      </c>
      <c r="B611">
        <v>404</v>
      </c>
      <c r="C611" t="s">
        <v>205</v>
      </c>
      <c r="F611">
        <v>24</v>
      </c>
      <c r="G611">
        <v>54231</v>
      </c>
    </row>
    <row r="612" spans="1:7" x14ac:dyDescent="0.3">
      <c r="A612" t="s">
        <v>439</v>
      </c>
      <c r="B612">
        <v>407</v>
      </c>
      <c r="C612" t="s">
        <v>209</v>
      </c>
      <c r="F612">
        <v>121</v>
      </c>
      <c r="G612">
        <v>461</v>
      </c>
    </row>
    <row r="613" spans="1:7" x14ac:dyDescent="0.3">
      <c r="A613" t="s">
        <v>439</v>
      </c>
      <c r="B613">
        <v>409</v>
      </c>
      <c r="C613" t="s">
        <v>211</v>
      </c>
      <c r="F613">
        <v>32</v>
      </c>
      <c r="G613">
        <v>784</v>
      </c>
    </row>
    <row r="614" spans="1:7" x14ac:dyDescent="0.3">
      <c r="A614" t="s">
        <v>439</v>
      </c>
      <c r="B614">
        <v>411</v>
      </c>
      <c r="C614" t="s">
        <v>213</v>
      </c>
      <c r="F614">
        <v>24</v>
      </c>
      <c r="G614">
        <v>556</v>
      </c>
    </row>
    <row r="615" spans="1:7" x14ac:dyDescent="0.3">
      <c r="A615" t="s">
        <v>439</v>
      </c>
      <c r="B615">
        <v>412</v>
      </c>
      <c r="C615" t="s">
        <v>212</v>
      </c>
      <c r="D615">
        <v>0</v>
      </c>
      <c r="E615">
        <v>0</v>
      </c>
      <c r="F615">
        <v>8</v>
      </c>
      <c r="G615">
        <v>156</v>
      </c>
    </row>
    <row r="616" spans="1:7" x14ac:dyDescent="0.3">
      <c r="A616" t="s">
        <v>439</v>
      </c>
      <c r="B616">
        <v>414</v>
      </c>
      <c r="C616" t="s">
        <v>253</v>
      </c>
      <c r="F616">
        <v>16</v>
      </c>
      <c r="G616">
        <v>328</v>
      </c>
    </row>
    <row r="617" spans="1:7" x14ac:dyDescent="0.3">
      <c r="A617" t="s">
        <v>439</v>
      </c>
      <c r="B617">
        <v>416</v>
      </c>
      <c r="C617" t="s">
        <v>295</v>
      </c>
      <c r="F617">
        <v>8</v>
      </c>
      <c r="G617">
        <v>136</v>
      </c>
    </row>
    <row r="618" spans="1:7" x14ac:dyDescent="0.3">
      <c r="A618" t="s">
        <v>439</v>
      </c>
      <c r="B618">
        <v>417</v>
      </c>
      <c r="C618" t="s">
        <v>270</v>
      </c>
      <c r="F618">
        <v>78</v>
      </c>
      <c r="G618">
        <v>2640</v>
      </c>
    </row>
    <row r="619" spans="1:7" x14ac:dyDescent="0.3">
      <c r="A619" t="s">
        <v>439</v>
      </c>
      <c r="B619">
        <v>420</v>
      </c>
      <c r="C619" t="s">
        <v>292</v>
      </c>
      <c r="F619">
        <v>16</v>
      </c>
      <c r="G619">
        <v>376</v>
      </c>
    </row>
    <row r="620" spans="1:7" x14ac:dyDescent="0.3">
      <c r="A620" t="s">
        <v>439</v>
      </c>
      <c r="B620">
        <v>421</v>
      </c>
      <c r="C620" t="s">
        <v>265</v>
      </c>
      <c r="F620">
        <v>16</v>
      </c>
      <c r="G620">
        <v>224</v>
      </c>
    </row>
    <row r="621" spans="1:7" x14ac:dyDescent="0.3">
      <c r="A621" t="s">
        <v>439</v>
      </c>
      <c r="B621">
        <v>422</v>
      </c>
      <c r="C621" t="s">
        <v>219</v>
      </c>
      <c r="F621">
        <v>16</v>
      </c>
      <c r="G621">
        <v>224</v>
      </c>
    </row>
    <row r="622" spans="1:7" x14ac:dyDescent="0.3">
      <c r="A622" t="s">
        <v>440</v>
      </c>
      <c r="B622">
        <v>380</v>
      </c>
      <c r="C622" t="s">
        <v>189</v>
      </c>
      <c r="D622">
        <v>1</v>
      </c>
      <c r="E622">
        <v>315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2456E-7A03-443A-926F-811E965459E0}">
  <dimension ref="A1:Y125"/>
  <sheetViews>
    <sheetView zoomScale="85" zoomScaleNormal="85" workbookViewId="0">
      <selection activeCell="D125" sqref="D125"/>
    </sheetView>
  </sheetViews>
  <sheetFormatPr defaultRowHeight="14.4" x14ac:dyDescent="0.3"/>
  <cols>
    <col min="1" max="1" width="18.44140625" bestFit="1" customWidth="1"/>
    <col min="2" max="2" width="18.77734375" bestFit="1" customWidth="1"/>
    <col min="3" max="3" width="21.5546875" bestFit="1" customWidth="1"/>
    <col min="4" max="4" width="18.77734375" bestFit="1" customWidth="1"/>
    <col min="5" max="5" width="21.5546875" bestFit="1" customWidth="1"/>
    <col min="6" max="7" width="14.21875" bestFit="1" customWidth="1"/>
    <col min="8" max="8" width="13" bestFit="1" customWidth="1"/>
    <col min="9" max="9" width="33" bestFit="1" customWidth="1"/>
    <col min="10" max="13" width="17.6640625" bestFit="1" customWidth="1"/>
    <col min="14" max="14" width="18.33203125" bestFit="1" customWidth="1"/>
    <col min="15" max="15" width="17.5546875" bestFit="1" customWidth="1"/>
    <col min="16" max="16" width="18.33203125" bestFit="1" customWidth="1"/>
    <col min="17" max="17" width="21.109375" bestFit="1" customWidth="1"/>
    <col min="18" max="18" width="18.33203125" bestFit="1" customWidth="1"/>
    <col min="19" max="19" width="20.33203125" bestFit="1" customWidth="1"/>
    <col min="20" max="20" width="13" bestFit="1" customWidth="1"/>
    <col min="21" max="21" width="16.5546875" bestFit="1" customWidth="1"/>
    <col min="22" max="22" width="11.109375" bestFit="1" customWidth="1"/>
    <col min="23" max="23" width="11.21875" bestFit="1" customWidth="1"/>
    <col min="24" max="24" width="17.88671875" bestFit="1" customWidth="1"/>
    <col min="25" max="835" width="14.21875" bestFit="1" customWidth="1"/>
  </cols>
  <sheetData>
    <row r="1" spans="1:15" ht="21" customHeight="1" x14ac:dyDescent="0.4">
      <c r="A1" s="36" t="s">
        <v>424</v>
      </c>
      <c r="B1" s="36"/>
      <c r="C1" s="36"/>
      <c r="D1" s="36"/>
      <c r="E1" s="36"/>
      <c r="I1" s="35" t="s">
        <v>409</v>
      </c>
      <c r="J1" s="35"/>
      <c r="K1" s="35"/>
      <c r="L1" s="35"/>
      <c r="M1" s="35"/>
    </row>
    <row r="2" spans="1:15" x14ac:dyDescent="0.3">
      <c r="A2" s="3" t="s">
        <v>391</v>
      </c>
      <c r="B2" t="s">
        <v>393</v>
      </c>
      <c r="J2" s="3" t="s">
        <v>374</v>
      </c>
      <c r="K2" s="3" t="s">
        <v>404</v>
      </c>
    </row>
    <row r="3" spans="1:15" x14ac:dyDescent="0.3">
      <c r="A3" s="4">
        <v>2015</v>
      </c>
      <c r="B3">
        <v>851</v>
      </c>
      <c r="J3">
        <v>2015</v>
      </c>
      <c r="L3">
        <v>2016</v>
      </c>
    </row>
    <row r="4" spans="1:15" x14ac:dyDescent="0.3">
      <c r="A4" s="4">
        <v>2016</v>
      </c>
      <c r="B4">
        <v>804</v>
      </c>
      <c r="I4" s="3" t="s">
        <v>507</v>
      </c>
      <c r="J4" t="s">
        <v>403</v>
      </c>
      <c r="K4" t="s">
        <v>405</v>
      </c>
      <c r="L4" t="s">
        <v>403</v>
      </c>
      <c r="M4" t="s">
        <v>405</v>
      </c>
    </row>
    <row r="5" spans="1:15" x14ac:dyDescent="0.3">
      <c r="A5" s="4" t="s">
        <v>392</v>
      </c>
      <c r="B5">
        <v>1655</v>
      </c>
      <c r="J5" s="5">
        <v>315</v>
      </c>
      <c r="K5" s="7"/>
      <c r="L5" s="5"/>
      <c r="M5" s="7"/>
    </row>
    <row r="6" spans="1:15" x14ac:dyDescent="0.3">
      <c r="A6" s="4"/>
      <c r="I6" t="s">
        <v>383</v>
      </c>
      <c r="J6" s="5">
        <v>2014041</v>
      </c>
      <c r="K6" s="7"/>
      <c r="L6" s="5">
        <v>257149</v>
      </c>
      <c r="M6" s="7">
        <v>-0.87232186435132153</v>
      </c>
    </row>
    <row r="7" spans="1:15" x14ac:dyDescent="0.3">
      <c r="A7" t="s">
        <v>412</v>
      </c>
      <c r="I7" t="s">
        <v>384</v>
      </c>
      <c r="J7" s="5">
        <v>1204204</v>
      </c>
      <c r="K7" s="7"/>
      <c r="L7" s="5">
        <v>2814657</v>
      </c>
      <c r="M7" s="7">
        <v>1.3373589524698473</v>
      </c>
      <c r="N7" s="12"/>
      <c r="O7" s="12"/>
    </row>
    <row r="8" spans="1:15" x14ac:dyDescent="0.3">
      <c r="A8" s="4" t="s">
        <v>411</v>
      </c>
      <c r="I8" t="s">
        <v>381</v>
      </c>
      <c r="J8" s="5">
        <v>162539</v>
      </c>
      <c r="K8" s="7"/>
      <c r="L8" s="5">
        <v>164085</v>
      </c>
      <c r="M8" s="7">
        <v>9.5115633786352818E-3</v>
      </c>
      <c r="N8" s="12"/>
      <c r="O8" s="12"/>
    </row>
    <row r="9" spans="1:15" x14ac:dyDescent="0.3">
      <c r="A9" s="4"/>
      <c r="I9" t="s">
        <v>388</v>
      </c>
      <c r="J9" s="5">
        <v>0</v>
      </c>
      <c r="K9" s="7"/>
      <c r="L9" s="5">
        <v>953068</v>
      </c>
      <c r="M9" s="7"/>
      <c r="N9" s="12"/>
      <c r="O9" s="12"/>
    </row>
    <row r="10" spans="1:15" x14ac:dyDescent="0.3">
      <c r="A10" s="4"/>
      <c r="I10" t="s">
        <v>387</v>
      </c>
      <c r="J10" s="5">
        <v>0</v>
      </c>
      <c r="K10" s="7"/>
      <c r="L10" s="5">
        <v>70281</v>
      </c>
      <c r="M10" s="7"/>
      <c r="N10" s="12"/>
      <c r="O10" s="12"/>
    </row>
    <row r="11" spans="1:15" x14ac:dyDescent="0.3">
      <c r="A11" s="4"/>
      <c r="I11" t="s">
        <v>386</v>
      </c>
      <c r="J11" s="5">
        <v>0</v>
      </c>
      <c r="K11" s="7"/>
      <c r="L11" s="5">
        <v>1270293</v>
      </c>
      <c r="M11" s="7"/>
      <c r="N11" s="12"/>
      <c r="O11" s="12"/>
    </row>
    <row r="12" spans="1:15" ht="21" x14ac:dyDescent="0.4">
      <c r="A12" s="35" t="s">
        <v>408</v>
      </c>
      <c r="B12" s="35"/>
      <c r="C12" s="35"/>
      <c r="D12" s="35"/>
      <c r="E12" s="35"/>
      <c r="I12" t="s">
        <v>385</v>
      </c>
      <c r="J12" s="5">
        <v>0</v>
      </c>
      <c r="K12" s="7"/>
      <c r="L12" s="5">
        <v>6238118</v>
      </c>
      <c r="M12" s="7"/>
      <c r="N12" s="12"/>
      <c r="O12" s="12"/>
    </row>
    <row r="13" spans="1:15" x14ac:dyDescent="0.3">
      <c r="A13" t="s">
        <v>413</v>
      </c>
      <c r="I13" t="s">
        <v>377</v>
      </c>
      <c r="J13" s="5">
        <v>13178934</v>
      </c>
      <c r="K13" s="7"/>
      <c r="L13" s="5">
        <v>18784220</v>
      </c>
      <c r="M13" s="7">
        <v>0.42532165348122997</v>
      </c>
      <c r="N13" s="12"/>
      <c r="O13" s="12"/>
    </row>
    <row r="14" spans="1:15" x14ac:dyDescent="0.3">
      <c r="A14" t="s">
        <v>415</v>
      </c>
      <c r="I14" t="s">
        <v>380</v>
      </c>
      <c r="J14" s="5">
        <v>3339832</v>
      </c>
      <c r="K14" s="7"/>
      <c r="L14" s="5">
        <v>4928450</v>
      </c>
      <c r="M14" s="7">
        <v>0.47565805705197145</v>
      </c>
      <c r="N14" s="12"/>
      <c r="O14" s="12"/>
    </row>
    <row r="15" spans="1:15" x14ac:dyDescent="0.3">
      <c r="A15" t="s">
        <v>416</v>
      </c>
      <c r="I15" t="s">
        <v>378</v>
      </c>
      <c r="J15" s="5">
        <v>39621371</v>
      </c>
      <c r="K15" s="7"/>
      <c r="L15" s="5">
        <v>40154639</v>
      </c>
      <c r="M15" s="7">
        <v>1.345910014067913E-2</v>
      </c>
      <c r="N15" s="12"/>
      <c r="O15" s="12"/>
    </row>
    <row r="16" spans="1:15" x14ac:dyDescent="0.3">
      <c r="A16" t="s">
        <v>414</v>
      </c>
      <c r="I16" t="s">
        <v>382</v>
      </c>
      <c r="J16" s="5">
        <v>5376020</v>
      </c>
      <c r="K16" s="7"/>
      <c r="L16" s="5">
        <v>8367948</v>
      </c>
      <c r="M16" s="7">
        <v>0.55653215575834913</v>
      </c>
      <c r="N16" s="12"/>
      <c r="O16" s="12"/>
    </row>
    <row r="17" spans="1:15" x14ac:dyDescent="0.3">
      <c r="A17" t="s">
        <v>418</v>
      </c>
      <c r="I17" t="s">
        <v>379</v>
      </c>
      <c r="J17" s="5">
        <v>2678797</v>
      </c>
      <c r="K17" s="7"/>
      <c r="L17" s="5">
        <v>1926817</v>
      </c>
      <c r="M17" s="7">
        <v>-0.28071556000697329</v>
      </c>
      <c r="N17" s="12"/>
      <c r="O17" s="12"/>
    </row>
    <row r="18" spans="1:15" x14ac:dyDescent="0.3">
      <c r="A18" t="s">
        <v>417</v>
      </c>
      <c r="I18" t="s">
        <v>392</v>
      </c>
      <c r="J18" s="5">
        <v>67576053</v>
      </c>
      <c r="K18" s="7"/>
      <c r="L18" s="5">
        <v>85929725</v>
      </c>
      <c r="M18" s="7">
        <v>0.27160023684721568</v>
      </c>
      <c r="N18" s="12"/>
      <c r="O18" s="12"/>
    </row>
    <row r="19" spans="1:15" x14ac:dyDescent="0.3">
      <c r="B19" s="3" t="s">
        <v>402</v>
      </c>
      <c r="I19" t="s">
        <v>420</v>
      </c>
      <c r="N19" s="12"/>
      <c r="O19" s="12"/>
    </row>
    <row r="20" spans="1:15" x14ac:dyDescent="0.3">
      <c r="B20">
        <v>2015</v>
      </c>
      <c r="D20">
        <v>2016</v>
      </c>
      <c r="I20" t="s">
        <v>421</v>
      </c>
      <c r="N20" s="12"/>
      <c r="O20" s="12"/>
    </row>
    <row r="21" spans="1:15" x14ac:dyDescent="0.3">
      <c r="A21" s="3" t="s">
        <v>391</v>
      </c>
      <c r="B21" t="s">
        <v>394</v>
      </c>
      <c r="C21" t="s">
        <v>410</v>
      </c>
      <c r="D21" t="s">
        <v>394</v>
      </c>
      <c r="E21" t="s">
        <v>410</v>
      </c>
      <c r="I21" t="s">
        <v>422</v>
      </c>
    </row>
    <row r="22" spans="1:15" x14ac:dyDescent="0.3">
      <c r="A22" s="4"/>
      <c r="B22" s="6"/>
      <c r="C22" s="7"/>
      <c r="D22" s="6">
        <v>1805269</v>
      </c>
      <c r="E22" s="7"/>
      <c r="I22" t="s">
        <v>423</v>
      </c>
    </row>
    <row r="23" spans="1:15" x14ac:dyDescent="0.3">
      <c r="A23" s="4" t="s">
        <v>219</v>
      </c>
      <c r="B23" s="6"/>
      <c r="C23" s="7"/>
      <c r="D23" s="6">
        <v>1740</v>
      </c>
      <c r="E23" s="7"/>
    </row>
    <row r="24" spans="1:15" x14ac:dyDescent="0.3">
      <c r="A24" s="4" t="s">
        <v>121</v>
      </c>
      <c r="B24" s="6">
        <v>2565652</v>
      </c>
      <c r="C24" s="7"/>
      <c r="D24" s="6">
        <v>2776128</v>
      </c>
      <c r="E24" s="7">
        <v>8.2036067245285019E-2</v>
      </c>
    </row>
    <row r="25" spans="1:15" x14ac:dyDescent="0.3">
      <c r="A25" s="4" t="s">
        <v>205</v>
      </c>
      <c r="B25" s="6">
        <v>536328</v>
      </c>
      <c r="C25" s="7"/>
      <c r="D25" s="6">
        <v>194385</v>
      </c>
      <c r="E25" s="7">
        <v>-0.63756320758938556</v>
      </c>
    </row>
    <row r="26" spans="1:15" x14ac:dyDescent="0.3">
      <c r="A26" s="4" t="s">
        <v>122</v>
      </c>
      <c r="B26" s="6">
        <v>232644</v>
      </c>
      <c r="C26" s="7"/>
      <c r="D26" s="6">
        <v>2327908</v>
      </c>
      <c r="E26" s="7">
        <v>9.0063100703220371</v>
      </c>
    </row>
    <row r="27" spans="1:15" ht="21" x14ac:dyDescent="0.4">
      <c r="A27" s="4" t="s">
        <v>123</v>
      </c>
      <c r="B27" s="6">
        <v>437</v>
      </c>
      <c r="C27" s="7"/>
      <c r="D27" s="6">
        <v>3214</v>
      </c>
      <c r="E27" s="7">
        <v>6.3546910755148742</v>
      </c>
      <c r="I27" s="35" t="s">
        <v>419</v>
      </c>
      <c r="J27" s="35"/>
      <c r="K27" s="35"/>
      <c r="L27" s="35"/>
      <c r="M27" s="35"/>
    </row>
    <row r="28" spans="1:15" x14ac:dyDescent="0.3">
      <c r="A28" s="4" t="s">
        <v>124</v>
      </c>
      <c r="B28" s="6">
        <v>427</v>
      </c>
      <c r="C28" s="7"/>
      <c r="D28" s="6">
        <v>1055</v>
      </c>
      <c r="E28" s="7">
        <v>1.4707259953161593</v>
      </c>
      <c r="J28" s="3" t="s">
        <v>404</v>
      </c>
      <c r="K28" s="3" t="s">
        <v>374</v>
      </c>
    </row>
    <row r="29" spans="1:15" x14ac:dyDescent="0.3">
      <c r="A29" s="4" t="s">
        <v>125</v>
      </c>
      <c r="B29" s="6">
        <v>2011582</v>
      </c>
      <c r="C29" s="7"/>
      <c r="D29" s="6">
        <v>3104730</v>
      </c>
      <c r="E29" s="7">
        <v>0.5434270141609937</v>
      </c>
      <c r="J29" t="s">
        <v>395</v>
      </c>
      <c r="L29" t="s">
        <v>396</v>
      </c>
    </row>
    <row r="30" spans="1:15" x14ac:dyDescent="0.3">
      <c r="A30" s="4" t="s">
        <v>126</v>
      </c>
      <c r="B30" s="6">
        <v>446660</v>
      </c>
      <c r="C30" s="7"/>
      <c r="D30" s="6">
        <v>813662</v>
      </c>
      <c r="E30" s="7">
        <v>0.82165853221689877</v>
      </c>
      <c r="I30" s="3" t="s">
        <v>507</v>
      </c>
      <c r="J30">
        <v>2015</v>
      </c>
      <c r="K30">
        <v>2016</v>
      </c>
      <c r="L30">
        <v>2015</v>
      </c>
      <c r="M30">
        <v>2016</v>
      </c>
      <c r="N30" s="9" t="s">
        <v>406</v>
      </c>
      <c r="O30" s="9" t="s">
        <v>407</v>
      </c>
    </row>
    <row r="31" spans="1:15" x14ac:dyDescent="0.3">
      <c r="A31" s="4" t="s">
        <v>127</v>
      </c>
      <c r="B31" s="6">
        <v>444461</v>
      </c>
      <c r="C31" s="7"/>
      <c r="D31" s="6">
        <v>1022142</v>
      </c>
      <c r="E31" s="7">
        <v>1.2997338349146494</v>
      </c>
      <c r="J31" s="5">
        <v>1</v>
      </c>
      <c r="K31" s="5"/>
      <c r="L31" s="5">
        <v>0</v>
      </c>
      <c r="M31" s="5"/>
      <c r="N31" s="5">
        <f t="shared" ref="N31:N44" si="0">$K31-$J31</f>
        <v>-1</v>
      </c>
      <c r="O31" s="5">
        <f t="shared" ref="O31:O44" si="1">$M31-$L31</f>
        <v>0</v>
      </c>
    </row>
    <row r="32" spans="1:15" x14ac:dyDescent="0.3">
      <c r="A32" s="4" t="s">
        <v>128</v>
      </c>
      <c r="B32" s="6">
        <v>61298</v>
      </c>
      <c r="C32" s="7"/>
      <c r="D32" s="6"/>
      <c r="E32" s="7"/>
      <c r="I32" t="s">
        <v>383</v>
      </c>
      <c r="J32" s="5">
        <v>0</v>
      </c>
      <c r="K32" s="5">
        <v>0</v>
      </c>
      <c r="L32" s="5">
        <v>1846</v>
      </c>
      <c r="M32" s="5">
        <v>443</v>
      </c>
      <c r="N32" s="5">
        <f t="shared" si="0"/>
        <v>0</v>
      </c>
      <c r="O32" s="5">
        <f t="shared" si="1"/>
        <v>-1403</v>
      </c>
    </row>
    <row r="33" spans="1:15" x14ac:dyDescent="0.3">
      <c r="A33" s="4" t="s">
        <v>129</v>
      </c>
      <c r="B33" s="6">
        <v>76703</v>
      </c>
      <c r="C33" s="7"/>
      <c r="D33" s="6">
        <v>6345</v>
      </c>
      <c r="E33" s="7">
        <v>-0.91727833331160447</v>
      </c>
      <c r="I33" t="s">
        <v>384</v>
      </c>
      <c r="J33" s="5">
        <v>22</v>
      </c>
      <c r="K33" s="5">
        <v>9</v>
      </c>
      <c r="L33" s="5">
        <v>3821</v>
      </c>
      <c r="M33" s="5">
        <v>14063</v>
      </c>
      <c r="N33" s="5">
        <f t="shared" si="0"/>
        <v>-13</v>
      </c>
      <c r="O33" s="5">
        <f t="shared" si="1"/>
        <v>10242</v>
      </c>
    </row>
    <row r="34" spans="1:15" x14ac:dyDescent="0.3">
      <c r="A34" s="4" t="s">
        <v>130</v>
      </c>
      <c r="B34" s="6">
        <v>467</v>
      </c>
      <c r="C34" s="7"/>
      <c r="D34" s="6"/>
      <c r="E34" s="7"/>
      <c r="I34" t="s">
        <v>381</v>
      </c>
      <c r="J34" s="5">
        <v>14</v>
      </c>
      <c r="K34" s="5">
        <v>0</v>
      </c>
      <c r="L34" s="5">
        <v>1416</v>
      </c>
      <c r="M34" s="5">
        <v>2192</v>
      </c>
      <c r="N34" s="5">
        <f t="shared" si="0"/>
        <v>-14</v>
      </c>
      <c r="O34" s="5">
        <f t="shared" si="1"/>
        <v>776</v>
      </c>
    </row>
    <row r="35" spans="1:15" x14ac:dyDescent="0.3">
      <c r="A35" s="4" t="s">
        <v>131</v>
      </c>
      <c r="B35" s="6">
        <v>2364766</v>
      </c>
      <c r="C35" s="7"/>
      <c r="D35" s="6">
        <v>3749436</v>
      </c>
      <c r="E35" s="7">
        <v>0.58554207900485711</v>
      </c>
      <c r="I35" t="s">
        <v>388</v>
      </c>
      <c r="J35" s="5">
        <v>0</v>
      </c>
      <c r="K35" s="5">
        <v>0</v>
      </c>
      <c r="L35" s="5">
        <v>0</v>
      </c>
      <c r="M35" s="5">
        <v>1589</v>
      </c>
      <c r="N35" s="5">
        <f t="shared" si="0"/>
        <v>0</v>
      </c>
      <c r="O35" s="5">
        <f t="shared" si="1"/>
        <v>1589</v>
      </c>
    </row>
    <row r="36" spans="1:15" x14ac:dyDescent="0.3">
      <c r="A36" s="4" t="s">
        <v>132</v>
      </c>
      <c r="B36" s="6">
        <v>1321941</v>
      </c>
      <c r="C36" s="7"/>
      <c r="D36" s="6">
        <v>2149618</v>
      </c>
      <c r="E36" s="7">
        <v>0.62610736787799148</v>
      </c>
      <c r="I36" t="s">
        <v>387</v>
      </c>
      <c r="J36" s="5">
        <v>0</v>
      </c>
      <c r="K36" s="5">
        <v>0</v>
      </c>
      <c r="L36" s="5">
        <v>0</v>
      </c>
      <c r="M36" s="5">
        <v>100</v>
      </c>
      <c r="N36" s="5">
        <f t="shared" si="0"/>
        <v>0</v>
      </c>
      <c r="O36" s="5">
        <f t="shared" si="1"/>
        <v>100</v>
      </c>
    </row>
    <row r="37" spans="1:15" x14ac:dyDescent="0.3">
      <c r="A37" s="4" t="s">
        <v>133</v>
      </c>
      <c r="B37" s="6">
        <v>24304</v>
      </c>
      <c r="C37" s="7"/>
      <c r="D37" s="6">
        <v>168752</v>
      </c>
      <c r="E37" s="7">
        <v>5.9433838051349568</v>
      </c>
      <c r="I37" t="s">
        <v>386</v>
      </c>
      <c r="J37" s="5">
        <v>0</v>
      </c>
      <c r="K37" s="5">
        <v>0</v>
      </c>
      <c r="L37" s="5">
        <v>0</v>
      </c>
      <c r="M37" s="5">
        <v>1300</v>
      </c>
      <c r="N37" s="5">
        <f t="shared" si="0"/>
        <v>0</v>
      </c>
      <c r="O37" s="5">
        <f t="shared" si="1"/>
        <v>1300</v>
      </c>
    </row>
    <row r="38" spans="1:15" x14ac:dyDescent="0.3">
      <c r="A38" s="4" t="s">
        <v>134</v>
      </c>
      <c r="B38" s="6">
        <v>793164</v>
      </c>
      <c r="C38" s="7"/>
      <c r="D38" s="6">
        <v>1699516</v>
      </c>
      <c r="E38" s="7">
        <v>1.1427044091764125</v>
      </c>
      <c r="I38" t="s">
        <v>385</v>
      </c>
      <c r="J38" s="5">
        <v>0</v>
      </c>
      <c r="K38" s="5">
        <v>0</v>
      </c>
      <c r="L38" s="5">
        <v>0</v>
      </c>
      <c r="M38" s="5">
        <v>24579</v>
      </c>
      <c r="N38" s="5">
        <f t="shared" si="0"/>
        <v>0</v>
      </c>
      <c r="O38" s="5">
        <f t="shared" si="1"/>
        <v>24579</v>
      </c>
    </row>
    <row r="39" spans="1:15" x14ac:dyDescent="0.3">
      <c r="A39" s="4" t="s">
        <v>213</v>
      </c>
      <c r="B39" s="6">
        <v>5625</v>
      </c>
      <c r="C39" s="7"/>
      <c r="D39" s="6">
        <v>8757</v>
      </c>
      <c r="E39" s="7">
        <v>0.55679999999999996</v>
      </c>
      <c r="I39" t="s">
        <v>377</v>
      </c>
      <c r="J39" s="5">
        <v>1277</v>
      </c>
      <c r="K39" s="5">
        <v>990</v>
      </c>
      <c r="L39" s="5">
        <v>88165</v>
      </c>
      <c r="M39" s="5">
        <v>282100</v>
      </c>
      <c r="N39" s="5">
        <f t="shared" si="0"/>
        <v>-287</v>
      </c>
      <c r="O39" s="5">
        <f t="shared" si="1"/>
        <v>193935</v>
      </c>
    </row>
    <row r="40" spans="1:15" x14ac:dyDescent="0.3">
      <c r="A40" s="4" t="s">
        <v>135</v>
      </c>
      <c r="B40" s="6">
        <v>1456896</v>
      </c>
      <c r="C40" s="7"/>
      <c r="D40" s="6">
        <v>2215837</v>
      </c>
      <c r="E40" s="7">
        <v>0.52093011443507298</v>
      </c>
      <c r="I40" t="s">
        <v>380</v>
      </c>
      <c r="J40" s="5">
        <v>107</v>
      </c>
      <c r="K40" s="5">
        <v>166</v>
      </c>
      <c r="L40" s="5">
        <v>4677</v>
      </c>
      <c r="M40" s="5">
        <v>12193</v>
      </c>
      <c r="N40" s="5">
        <f t="shared" si="0"/>
        <v>59</v>
      </c>
      <c r="O40" s="5">
        <f t="shared" si="1"/>
        <v>7516</v>
      </c>
    </row>
    <row r="41" spans="1:15" x14ac:dyDescent="0.3">
      <c r="A41" s="4" t="s">
        <v>136</v>
      </c>
      <c r="B41" s="6">
        <v>15666</v>
      </c>
      <c r="C41" s="7"/>
      <c r="D41" s="6"/>
      <c r="E41" s="7"/>
      <c r="I41" t="s">
        <v>378</v>
      </c>
      <c r="J41" s="5">
        <v>159</v>
      </c>
      <c r="K41" s="5">
        <v>310</v>
      </c>
      <c r="L41" s="5">
        <v>26088</v>
      </c>
      <c r="M41" s="5">
        <v>52266</v>
      </c>
      <c r="N41" s="5">
        <f t="shared" si="0"/>
        <v>151</v>
      </c>
      <c r="O41" s="5">
        <f t="shared" si="1"/>
        <v>26178</v>
      </c>
    </row>
    <row r="42" spans="1:15" x14ac:dyDescent="0.3">
      <c r="A42" s="4" t="s">
        <v>137</v>
      </c>
      <c r="B42" s="6">
        <v>3981171</v>
      </c>
      <c r="C42" s="7"/>
      <c r="D42" s="6">
        <v>6616697</v>
      </c>
      <c r="E42" s="7">
        <v>0.66199768861975539</v>
      </c>
      <c r="I42" t="s">
        <v>382</v>
      </c>
      <c r="J42" s="5">
        <v>288</v>
      </c>
      <c r="K42" s="5">
        <v>705</v>
      </c>
      <c r="L42" s="5">
        <v>10118</v>
      </c>
      <c r="M42" s="5">
        <v>63544</v>
      </c>
      <c r="N42" s="5">
        <f t="shared" si="0"/>
        <v>417</v>
      </c>
      <c r="O42" s="5">
        <f t="shared" si="1"/>
        <v>53426</v>
      </c>
    </row>
    <row r="43" spans="1:15" x14ac:dyDescent="0.3">
      <c r="A43" s="4" t="s">
        <v>138</v>
      </c>
      <c r="B43" s="6">
        <v>249756</v>
      </c>
      <c r="C43" s="7"/>
      <c r="D43" s="6">
        <v>628687</v>
      </c>
      <c r="E43" s="7">
        <v>1.5172047918768718</v>
      </c>
      <c r="I43" t="s">
        <v>379</v>
      </c>
      <c r="J43" s="5">
        <v>1</v>
      </c>
      <c r="K43" s="5">
        <v>0</v>
      </c>
      <c r="L43" s="5">
        <v>1063</v>
      </c>
      <c r="M43" s="5">
        <v>6054</v>
      </c>
      <c r="N43" s="5">
        <f t="shared" si="0"/>
        <v>-1</v>
      </c>
      <c r="O43" s="5">
        <f t="shared" si="1"/>
        <v>4991</v>
      </c>
    </row>
    <row r="44" spans="1:15" x14ac:dyDescent="0.3">
      <c r="A44" s="4" t="s">
        <v>139</v>
      </c>
      <c r="B44" s="6">
        <v>100100</v>
      </c>
      <c r="C44" s="7"/>
      <c r="D44" s="6">
        <v>96250</v>
      </c>
      <c r="E44" s="7">
        <v>-3.8461538461538464E-2</v>
      </c>
      <c r="I44" t="s">
        <v>392</v>
      </c>
      <c r="J44" s="5">
        <v>1869</v>
      </c>
      <c r="K44" s="5">
        <v>2180</v>
      </c>
      <c r="L44" s="5">
        <v>137194</v>
      </c>
      <c r="M44" s="5">
        <v>460423</v>
      </c>
      <c r="N44" s="10">
        <f t="shared" si="0"/>
        <v>311</v>
      </c>
      <c r="O44" s="10">
        <f t="shared" si="1"/>
        <v>323229</v>
      </c>
    </row>
    <row r="45" spans="1:15" x14ac:dyDescent="0.3">
      <c r="A45" s="4" t="s">
        <v>140</v>
      </c>
      <c r="B45" s="6">
        <v>4288</v>
      </c>
      <c r="C45" s="7"/>
      <c r="D45" s="6">
        <v>555158</v>
      </c>
      <c r="E45" s="7">
        <v>128.46781716417911</v>
      </c>
      <c r="I45" t="s">
        <v>425</v>
      </c>
    </row>
    <row r="46" spans="1:15" x14ac:dyDescent="0.3">
      <c r="A46" s="4" t="s">
        <v>141</v>
      </c>
      <c r="B46" s="6">
        <v>42322</v>
      </c>
      <c r="C46" s="7"/>
      <c r="D46" s="6">
        <v>451828</v>
      </c>
      <c r="E46" s="7">
        <v>9.675960493360428</v>
      </c>
      <c r="I46" t="s">
        <v>426</v>
      </c>
      <c r="O46" s="12"/>
    </row>
    <row r="47" spans="1:15" x14ac:dyDescent="0.3">
      <c r="A47" s="4" t="s">
        <v>142</v>
      </c>
      <c r="B47" s="6">
        <v>50</v>
      </c>
      <c r="C47" s="7"/>
      <c r="D47" s="6">
        <v>19700</v>
      </c>
      <c r="E47" s="7">
        <v>393</v>
      </c>
    </row>
    <row r="48" spans="1:15" x14ac:dyDescent="0.3">
      <c r="A48" s="4" t="s">
        <v>143</v>
      </c>
      <c r="B48" s="6">
        <v>80168</v>
      </c>
      <c r="C48" s="7"/>
      <c r="D48" s="6"/>
      <c r="E48" s="7"/>
    </row>
    <row r="49" spans="1:14" ht="21" customHeight="1" x14ac:dyDescent="0.3">
      <c r="A49" s="4" t="s">
        <v>144</v>
      </c>
      <c r="B49" s="6">
        <v>527942</v>
      </c>
      <c r="C49" s="7"/>
      <c r="D49" s="6">
        <v>1166662</v>
      </c>
      <c r="E49" s="7">
        <v>1.2098298676748582</v>
      </c>
    </row>
    <row r="50" spans="1:14" ht="14.4" customHeight="1" x14ac:dyDescent="0.3">
      <c r="A50" s="4" t="s">
        <v>145</v>
      </c>
      <c r="B50" s="6">
        <v>2544989</v>
      </c>
      <c r="C50" s="7"/>
      <c r="D50" s="6">
        <v>2723833</v>
      </c>
      <c r="E50" s="7">
        <v>7.0272995286030704E-2</v>
      </c>
    </row>
    <row r="51" spans="1:14" x14ac:dyDescent="0.3">
      <c r="A51" s="4" t="s">
        <v>146</v>
      </c>
      <c r="B51" s="6">
        <v>314329</v>
      </c>
      <c r="C51" s="7"/>
      <c r="D51" s="6">
        <v>334469</v>
      </c>
      <c r="E51" s="7">
        <v>6.4072993583156504E-2</v>
      </c>
      <c r="I51" s="34" t="s">
        <v>397</v>
      </c>
      <c r="J51" s="34"/>
      <c r="K51" s="34"/>
      <c r="L51" s="34"/>
      <c r="M51" s="34"/>
    </row>
    <row r="52" spans="1:14" x14ac:dyDescent="0.3">
      <c r="A52" s="4" t="s">
        <v>147</v>
      </c>
      <c r="B52" s="6">
        <v>150</v>
      </c>
      <c r="C52" s="7"/>
      <c r="D52" s="6"/>
      <c r="E52" s="7"/>
      <c r="I52" s="34"/>
      <c r="J52" s="34"/>
      <c r="K52" s="34"/>
      <c r="L52" s="34"/>
      <c r="M52" s="34"/>
    </row>
    <row r="53" spans="1:14" x14ac:dyDescent="0.3">
      <c r="A53" s="4" t="s">
        <v>265</v>
      </c>
      <c r="B53" s="6"/>
      <c r="C53" s="7"/>
      <c r="D53" s="6">
        <v>134867</v>
      </c>
      <c r="E53" s="7"/>
      <c r="I53" s="34"/>
      <c r="J53" s="34"/>
      <c r="K53" s="34"/>
      <c r="L53" s="34"/>
      <c r="M53" s="34"/>
    </row>
    <row r="54" spans="1:14" x14ac:dyDescent="0.3">
      <c r="A54" s="4" t="s">
        <v>148</v>
      </c>
      <c r="B54" s="6">
        <v>10986664</v>
      </c>
      <c r="C54" s="7"/>
      <c r="D54" s="6">
        <v>10564100</v>
      </c>
      <c r="E54" s="7">
        <v>-3.8461538461538464E-2</v>
      </c>
      <c r="I54" s="3" t="s">
        <v>391</v>
      </c>
      <c r="J54" s="5" t="s">
        <v>398</v>
      </c>
      <c r="K54" s="5" t="s">
        <v>399</v>
      </c>
      <c r="L54" s="5" t="s">
        <v>400</v>
      </c>
      <c r="M54" s="5" t="s">
        <v>401</v>
      </c>
    </row>
    <row r="55" spans="1:14" x14ac:dyDescent="0.3">
      <c r="A55" s="4" t="s">
        <v>149</v>
      </c>
      <c r="B55" s="6">
        <v>11234</v>
      </c>
      <c r="C55" s="7"/>
      <c r="D55" s="6">
        <v>6188</v>
      </c>
      <c r="E55" s="7">
        <v>-0.44917215595513621</v>
      </c>
      <c r="I55" s="4">
        <v>2015</v>
      </c>
      <c r="J55" s="5">
        <v>9164766</v>
      </c>
      <c r="K55" s="5">
        <v>165147</v>
      </c>
      <c r="L55" s="5">
        <v>2045092</v>
      </c>
      <c r="M55" s="5">
        <v>1012011</v>
      </c>
    </row>
    <row r="56" spans="1:14" x14ac:dyDescent="0.3">
      <c r="A56" s="4" t="s">
        <v>214</v>
      </c>
      <c r="B56" s="6">
        <v>115385</v>
      </c>
      <c r="C56" s="7"/>
      <c r="D56" s="6">
        <v>408311</v>
      </c>
      <c r="E56" s="7">
        <v>2.5386835377215409</v>
      </c>
      <c r="I56" s="4">
        <v>2016</v>
      </c>
      <c r="J56" s="5">
        <v>8422378</v>
      </c>
      <c r="K56" s="5">
        <v>151485</v>
      </c>
      <c r="L56" s="5">
        <v>2120859</v>
      </c>
      <c r="M56" s="5">
        <v>900073</v>
      </c>
    </row>
    <row r="57" spans="1:14" x14ac:dyDescent="0.3">
      <c r="A57" s="4" t="s">
        <v>150</v>
      </c>
      <c r="B57" s="6">
        <v>1944</v>
      </c>
      <c r="C57" s="7"/>
      <c r="D57" s="6">
        <v>309139</v>
      </c>
      <c r="E57" s="7">
        <v>158.02211934156378</v>
      </c>
      <c r="I57" s="4" t="s">
        <v>392</v>
      </c>
      <c r="J57" s="5">
        <v>17587144</v>
      </c>
      <c r="K57" s="5">
        <v>316632</v>
      </c>
      <c r="L57" s="5">
        <v>4165951</v>
      </c>
      <c r="M57" s="5">
        <v>1912084</v>
      </c>
    </row>
    <row r="58" spans="1:14" x14ac:dyDescent="0.3">
      <c r="A58" s="4" t="s">
        <v>151</v>
      </c>
      <c r="B58" s="6">
        <v>2062718</v>
      </c>
      <c r="C58" s="7"/>
      <c r="D58" s="6">
        <v>421171</v>
      </c>
      <c r="E58" s="7">
        <v>-0.79581746026359401</v>
      </c>
      <c r="I58" t="s">
        <v>427</v>
      </c>
    </row>
    <row r="59" spans="1:14" x14ac:dyDescent="0.3">
      <c r="A59" s="4" t="s">
        <v>152</v>
      </c>
      <c r="B59" s="6">
        <v>176954</v>
      </c>
      <c r="C59" s="7"/>
      <c r="D59" s="6">
        <v>548210</v>
      </c>
      <c r="E59" s="7">
        <v>2.0980367779196851</v>
      </c>
    </row>
    <row r="60" spans="1:14" x14ac:dyDescent="0.3">
      <c r="A60" s="4" t="s">
        <v>208</v>
      </c>
      <c r="B60" s="6">
        <v>3126977</v>
      </c>
      <c r="C60" s="7"/>
      <c r="D60" s="6">
        <v>4926288</v>
      </c>
      <c r="E60" s="7">
        <v>0.57541548914494733</v>
      </c>
    </row>
    <row r="61" spans="1:14" x14ac:dyDescent="0.3">
      <c r="A61" s="4" t="s">
        <v>153</v>
      </c>
      <c r="B61" s="6">
        <v>7632</v>
      </c>
      <c r="C61" s="7"/>
      <c r="D61" s="6">
        <v>2439</v>
      </c>
      <c r="E61" s="7">
        <v>-0.68042452830188682</v>
      </c>
    </row>
    <row r="62" spans="1:14" x14ac:dyDescent="0.3">
      <c r="A62" s="4" t="s">
        <v>154</v>
      </c>
      <c r="B62" s="6">
        <v>4095</v>
      </c>
      <c r="C62" s="7"/>
      <c r="D62" s="6">
        <v>16200</v>
      </c>
      <c r="E62" s="7">
        <v>2.9560439560439562</v>
      </c>
    </row>
    <row r="63" spans="1:14" x14ac:dyDescent="0.3">
      <c r="A63" s="4" t="s">
        <v>155</v>
      </c>
      <c r="B63" s="6">
        <v>6040432</v>
      </c>
      <c r="C63" s="7"/>
      <c r="D63" s="6">
        <v>6481695</v>
      </c>
      <c r="E63" s="7">
        <v>7.3051563199453287E-2</v>
      </c>
      <c r="N63" s="12"/>
    </row>
    <row r="64" spans="1:14" x14ac:dyDescent="0.3">
      <c r="A64" s="4" t="s">
        <v>222</v>
      </c>
      <c r="B64" s="6"/>
      <c r="C64" s="7"/>
      <c r="D64" s="6">
        <v>347701</v>
      </c>
      <c r="E64" s="7"/>
      <c r="N64" s="12"/>
    </row>
    <row r="65" spans="1:14" x14ac:dyDescent="0.3">
      <c r="A65" s="4" t="s">
        <v>157</v>
      </c>
      <c r="B65" s="6">
        <v>7560</v>
      </c>
      <c r="C65" s="7"/>
      <c r="D65" s="6">
        <v>561429</v>
      </c>
      <c r="E65" s="7">
        <v>73.263095238095232</v>
      </c>
      <c r="N65" s="12"/>
    </row>
    <row r="66" spans="1:14" x14ac:dyDescent="0.3">
      <c r="A66" s="4" t="s">
        <v>158</v>
      </c>
      <c r="B66" s="6">
        <v>243317</v>
      </c>
      <c r="C66" s="7"/>
      <c r="D66" s="6">
        <v>1952586</v>
      </c>
      <c r="E66" s="7">
        <v>7.0248646826978796</v>
      </c>
      <c r="N66" s="12"/>
    </row>
    <row r="67" spans="1:14" x14ac:dyDescent="0.3">
      <c r="A67" s="4" t="s">
        <v>159</v>
      </c>
      <c r="B67" s="6">
        <v>391540</v>
      </c>
      <c r="C67" s="7"/>
      <c r="D67" s="6">
        <v>245478</v>
      </c>
      <c r="E67" s="7">
        <v>-0.37304489962711346</v>
      </c>
      <c r="N67" s="12"/>
    </row>
    <row r="68" spans="1:14" x14ac:dyDescent="0.3">
      <c r="A68" s="4" t="s">
        <v>160</v>
      </c>
      <c r="B68" s="6">
        <v>1836</v>
      </c>
      <c r="C68" s="7"/>
      <c r="D68" s="6"/>
      <c r="E68" s="7"/>
      <c r="N68" s="12"/>
    </row>
    <row r="69" spans="1:14" x14ac:dyDescent="0.3">
      <c r="A69" s="4" t="s">
        <v>161</v>
      </c>
      <c r="B69" s="6">
        <v>374</v>
      </c>
      <c r="C69" s="7"/>
      <c r="D69" s="6">
        <v>29686</v>
      </c>
      <c r="E69" s="7">
        <v>78.37433155080214</v>
      </c>
      <c r="N69" s="12"/>
    </row>
    <row r="70" spans="1:14" x14ac:dyDescent="0.3">
      <c r="A70" s="4" t="s">
        <v>162</v>
      </c>
      <c r="B70" s="6">
        <v>264</v>
      </c>
      <c r="C70" s="7"/>
      <c r="D70" s="6"/>
      <c r="E70" s="7"/>
      <c r="N70" s="12"/>
    </row>
    <row r="71" spans="1:14" x14ac:dyDescent="0.3">
      <c r="A71" s="4" t="s">
        <v>163</v>
      </c>
      <c r="B71" s="6">
        <v>734208</v>
      </c>
      <c r="C71" s="7"/>
      <c r="D71" s="6">
        <v>880508</v>
      </c>
      <c r="E71" s="7">
        <v>0.19926233437935845</v>
      </c>
      <c r="N71" s="12"/>
    </row>
    <row r="72" spans="1:14" x14ac:dyDescent="0.3">
      <c r="A72" s="4" t="s">
        <v>164</v>
      </c>
      <c r="B72" s="6">
        <v>3626</v>
      </c>
      <c r="C72" s="7"/>
      <c r="D72" s="6">
        <v>18299</v>
      </c>
      <c r="E72" s="7">
        <v>4.0466078323221177</v>
      </c>
      <c r="N72" s="12"/>
    </row>
    <row r="73" spans="1:14" x14ac:dyDescent="0.3">
      <c r="A73" s="4" t="s">
        <v>165</v>
      </c>
      <c r="B73" s="6">
        <v>2723086</v>
      </c>
      <c r="C73" s="7"/>
      <c r="D73" s="6">
        <v>2894625</v>
      </c>
      <c r="E73" s="7">
        <v>6.2994338041472059E-2</v>
      </c>
      <c r="N73" s="12"/>
    </row>
    <row r="74" spans="1:14" x14ac:dyDescent="0.3">
      <c r="A74" s="4" t="s">
        <v>166</v>
      </c>
      <c r="B74" s="6">
        <v>0</v>
      </c>
      <c r="C74" s="7"/>
      <c r="D74" s="6"/>
      <c r="E74" s="7"/>
      <c r="N74" s="12"/>
    </row>
    <row r="75" spans="1:14" x14ac:dyDescent="0.3">
      <c r="A75" s="4" t="s">
        <v>167</v>
      </c>
      <c r="B75" s="6">
        <v>926548</v>
      </c>
      <c r="C75" s="7"/>
      <c r="D75" s="6">
        <v>1345295</v>
      </c>
      <c r="E75" s="7">
        <v>0.45194312652987217</v>
      </c>
      <c r="N75" s="12"/>
    </row>
    <row r="76" spans="1:14" x14ac:dyDescent="0.3">
      <c r="A76" s="4" t="s">
        <v>168</v>
      </c>
      <c r="B76" s="6">
        <v>1230</v>
      </c>
      <c r="C76" s="7"/>
      <c r="D76" s="6"/>
      <c r="E76" s="7"/>
      <c r="N76" s="12"/>
    </row>
    <row r="77" spans="1:14" x14ac:dyDescent="0.3">
      <c r="A77" s="4" t="s">
        <v>169</v>
      </c>
      <c r="B77" s="6">
        <v>36</v>
      </c>
      <c r="C77" s="7"/>
      <c r="D77" s="6">
        <v>720</v>
      </c>
      <c r="E77" s="7">
        <v>19</v>
      </c>
      <c r="N77" s="12"/>
    </row>
    <row r="78" spans="1:14" x14ac:dyDescent="0.3">
      <c r="A78" s="4" t="s">
        <v>292</v>
      </c>
      <c r="B78" s="6"/>
      <c r="C78" s="7"/>
      <c r="D78" s="6">
        <v>5116</v>
      </c>
      <c r="E78" s="7"/>
      <c r="N78" s="12"/>
    </row>
    <row r="79" spans="1:14" x14ac:dyDescent="0.3">
      <c r="A79" s="4" t="s">
        <v>314</v>
      </c>
      <c r="B79" s="6"/>
      <c r="C79" s="7"/>
      <c r="D79" s="6">
        <v>1074</v>
      </c>
      <c r="E79" s="7"/>
      <c r="N79" s="12"/>
    </row>
    <row r="80" spans="1:14" x14ac:dyDescent="0.3">
      <c r="A80" s="4" t="s">
        <v>206</v>
      </c>
      <c r="B80" s="6">
        <v>12325</v>
      </c>
      <c r="C80" s="7"/>
      <c r="D80" s="6"/>
      <c r="E80" s="7"/>
      <c r="N80" s="12"/>
    </row>
    <row r="81" spans="1:14" x14ac:dyDescent="0.3">
      <c r="A81" s="4" t="s">
        <v>170</v>
      </c>
      <c r="B81" s="6">
        <v>116</v>
      </c>
      <c r="C81" s="7"/>
      <c r="D81" s="6">
        <v>2112</v>
      </c>
      <c r="E81" s="7">
        <v>17.206896551724139</v>
      </c>
      <c r="N81" s="12"/>
    </row>
    <row r="82" spans="1:14" x14ac:dyDescent="0.3">
      <c r="A82" s="4" t="s">
        <v>171</v>
      </c>
      <c r="B82" s="6">
        <v>3089699</v>
      </c>
      <c r="C82" s="7"/>
      <c r="D82" s="6">
        <v>2378686</v>
      </c>
      <c r="E82" s="7">
        <v>-0.23012371107994661</v>
      </c>
      <c r="N82" s="12"/>
    </row>
    <row r="83" spans="1:14" x14ac:dyDescent="0.3">
      <c r="A83" s="4" t="s">
        <v>172</v>
      </c>
      <c r="B83" s="6">
        <v>290408</v>
      </c>
      <c r="C83" s="7"/>
      <c r="D83" s="6">
        <v>1550374</v>
      </c>
      <c r="E83" s="7">
        <v>4.338606374480042</v>
      </c>
      <c r="N83" s="12"/>
    </row>
    <row r="84" spans="1:14" x14ac:dyDescent="0.3">
      <c r="A84" s="4" t="s">
        <v>207</v>
      </c>
      <c r="B84" s="6">
        <v>3393</v>
      </c>
      <c r="C84" s="7"/>
      <c r="D84" s="6">
        <v>33244</v>
      </c>
      <c r="E84" s="7">
        <v>8.79781903919835</v>
      </c>
      <c r="N84" s="12"/>
    </row>
    <row r="85" spans="1:14" x14ac:dyDescent="0.3">
      <c r="A85" s="4" t="s">
        <v>173</v>
      </c>
      <c r="B85" s="6">
        <v>0</v>
      </c>
      <c r="C85" s="7"/>
      <c r="D85" s="6"/>
      <c r="E85" s="7"/>
      <c r="N85" s="12"/>
    </row>
    <row r="86" spans="1:14" x14ac:dyDescent="0.3">
      <c r="A86" s="4" t="s">
        <v>174</v>
      </c>
      <c r="B86" s="6">
        <v>609</v>
      </c>
      <c r="C86" s="7"/>
      <c r="D86" s="6">
        <v>118667</v>
      </c>
      <c r="E86" s="7">
        <v>193.85550082101807</v>
      </c>
      <c r="N86" s="12"/>
    </row>
    <row r="87" spans="1:14" x14ac:dyDescent="0.3">
      <c r="A87" s="4" t="s">
        <v>175</v>
      </c>
      <c r="B87" s="6">
        <v>56550</v>
      </c>
      <c r="C87" s="7"/>
      <c r="D87" s="6">
        <v>7395</v>
      </c>
      <c r="E87" s="7">
        <v>-0.86923076923076925</v>
      </c>
      <c r="N87" s="12"/>
    </row>
    <row r="88" spans="1:14" x14ac:dyDescent="0.3">
      <c r="A88" s="4" t="s">
        <v>176</v>
      </c>
      <c r="B88" s="6">
        <v>108526</v>
      </c>
      <c r="C88" s="7"/>
      <c r="D88" s="6">
        <v>361029</v>
      </c>
      <c r="E88" s="7">
        <v>2.3266590494443729</v>
      </c>
      <c r="N88" s="12"/>
    </row>
    <row r="89" spans="1:14" x14ac:dyDescent="0.3">
      <c r="A89" s="4" t="s">
        <v>295</v>
      </c>
      <c r="B89" s="6"/>
      <c r="C89" s="7"/>
      <c r="D89" s="6">
        <v>644</v>
      </c>
      <c r="E89" s="7"/>
      <c r="N89" s="12"/>
    </row>
    <row r="90" spans="1:14" x14ac:dyDescent="0.3">
      <c r="A90" s="4" t="s">
        <v>177</v>
      </c>
      <c r="B90" s="6">
        <v>12840</v>
      </c>
      <c r="C90" s="7"/>
      <c r="D90" s="6">
        <v>15730</v>
      </c>
      <c r="E90" s="7">
        <v>0.22507788161993769</v>
      </c>
      <c r="N90" s="12"/>
    </row>
    <row r="91" spans="1:14" x14ac:dyDescent="0.3">
      <c r="A91" s="4" t="s">
        <v>178</v>
      </c>
      <c r="B91" s="6">
        <v>165817</v>
      </c>
      <c r="C91" s="7"/>
      <c r="D91" s="6">
        <v>1007983</v>
      </c>
      <c r="E91" s="7">
        <v>5.0788881719003482</v>
      </c>
      <c r="N91" s="12"/>
    </row>
    <row r="92" spans="1:14" x14ac:dyDescent="0.3">
      <c r="A92" s="4" t="s">
        <v>179</v>
      </c>
      <c r="B92" s="6">
        <v>9880</v>
      </c>
      <c r="C92" s="7"/>
      <c r="D92" s="6"/>
      <c r="E92" s="7"/>
      <c r="N92" s="12"/>
    </row>
    <row r="93" spans="1:14" x14ac:dyDescent="0.3">
      <c r="A93" s="4" t="s">
        <v>209</v>
      </c>
      <c r="B93" s="6">
        <v>344</v>
      </c>
      <c r="C93" s="7"/>
      <c r="D93" s="6">
        <v>2893</v>
      </c>
      <c r="E93" s="7">
        <v>7.4098837209302326</v>
      </c>
      <c r="N93" s="12"/>
    </row>
    <row r="94" spans="1:14" x14ac:dyDescent="0.3">
      <c r="A94" s="4" t="s">
        <v>180</v>
      </c>
      <c r="B94" s="6">
        <v>2350968</v>
      </c>
      <c r="C94" s="7"/>
      <c r="D94" s="6">
        <v>769250</v>
      </c>
      <c r="E94" s="7">
        <v>-0.67279435534639354</v>
      </c>
      <c r="N94" s="12"/>
    </row>
    <row r="95" spans="1:14" x14ac:dyDescent="0.3">
      <c r="A95" s="4" t="s">
        <v>181</v>
      </c>
      <c r="B95" s="6">
        <v>104912</v>
      </c>
      <c r="C95" s="7"/>
      <c r="D95" s="6">
        <v>185241</v>
      </c>
      <c r="E95" s="7">
        <v>0.76567980783895073</v>
      </c>
      <c r="N95" s="12"/>
    </row>
    <row r="96" spans="1:14" x14ac:dyDescent="0.3">
      <c r="A96" s="4" t="s">
        <v>182</v>
      </c>
      <c r="B96" s="6">
        <v>423</v>
      </c>
      <c r="C96" s="7"/>
      <c r="D96" s="6">
        <v>7578</v>
      </c>
      <c r="E96" s="7">
        <v>16.914893617021278</v>
      </c>
      <c r="N96" s="12"/>
    </row>
    <row r="97" spans="1:24" x14ac:dyDescent="0.3">
      <c r="A97" s="4" t="s">
        <v>183</v>
      </c>
      <c r="B97" s="6">
        <v>2250635</v>
      </c>
      <c r="C97" s="7"/>
      <c r="D97" s="6">
        <v>2346863</v>
      </c>
      <c r="E97" s="7">
        <v>4.2755933325483698E-2</v>
      </c>
      <c r="N97" s="12"/>
    </row>
    <row r="98" spans="1:24" x14ac:dyDescent="0.3">
      <c r="A98" s="4" t="s">
        <v>184</v>
      </c>
      <c r="B98" s="6">
        <v>786</v>
      </c>
      <c r="C98" s="7"/>
      <c r="D98" s="6">
        <v>32754</v>
      </c>
      <c r="E98" s="7">
        <v>40.671755725190842</v>
      </c>
      <c r="N98" s="12"/>
    </row>
    <row r="99" spans="1:24" x14ac:dyDescent="0.3">
      <c r="A99" s="4" t="s">
        <v>185</v>
      </c>
      <c r="B99" s="6">
        <v>930</v>
      </c>
      <c r="C99" s="7"/>
      <c r="D99" s="6">
        <v>4935</v>
      </c>
      <c r="E99" s="7">
        <v>4.306451612903226</v>
      </c>
      <c r="N99" s="12"/>
    </row>
    <row r="100" spans="1:24" x14ac:dyDescent="0.3">
      <c r="A100" s="4" t="s">
        <v>186</v>
      </c>
      <c r="B100" s="6">
        <v>7961</v>
      </c>
      <c r="C100" s="7"/>
      <c r="D100" s="6">
        <v>3909</v>
      </c>
      <c r="E100" s="7">
        <v>-0.50898128375832186</v>
      </c>
      <c r="N100" s="12"/>
    </row>
    <row r="101" spans="1:24" x14ac:dyDescent="0.3">
      <c r="A101" s="4" t="s">
        <v>187</v>
      </c>
      <c r="B101" s="6">
        <v>510153</v>
      </c>
      <c r="C101" s="7"/>
      <c r="D101" s="6">
        <v>1059454</v>
      </c>
      <c r="E101" s="7">
        <v>1.07673776298483</v>
      </c>
      <c r="N101" s="12"/>
    </row>
    <row r="102" spans="1:24" x14ac:dyDescent="0.3">
      <c r="A102" s="4" t="s">
        <v>188</v>
      </c>
      <c r="B102" s="6">
        <v>35246</v>
      </c>
      <c r="C102" s="7"/>
      <c r="D102" s="6">
        <v>11727</v>
      </c>
      <c r="E102" s="7">
        <v>-0.66728139363332006</v>
      </c>
      <c r="N102" s="12"/>
    </row>
    <row r="103" spans="1:24" x14ac:dyDescent="0.3">
      <c r="A103" s="4" t="s">
        <v>212</v>
      </c>
      <c r="B103" s="6">
        <v>4332</v>
      </c>
      <c r="C103" s="7"/>
      <c r="D103" s="6">
        <v>20514</v>
      </c>
      <c r="E103" s="7">
        <v>3.7354570637119116</v>
      </c>
      <c r="N103" s="12"/>
    </row>
    <row r="104" spans="1:24" x14ac:dyDescent="0.3">
      <c r="A104" s="4" t="s">
        <v>189</v>
      </c>
      <c r="B104" s="6">
        <v>2189</v>
      </c>
      <c r="C104" s="7"/>
      <c r="D104" s="6">
        <v>9744</v>
      </c>
      <c r="E104" s="7">
        <v>3.4513476473275468</v>
      </c>
      <c r="N104" s="12"/>
    </row>
    <row r="105" spans="1:24" x14ac:dyDescent="0.3">
      <c r="A105" s="4" t="s">
        <v>190</v>
      </c>
      <c r="B105" s="6">
        <v>78452</v>
      </c>
      <c r="C105" s="7"/>
      <c r="D105" s="6">
        <v>213011</v>
      </c>
      <c r="E105" s="7">
        <v>1.7151761586702696</v>
      </c>
      <c r="N105" s="12"/>
    </row>
    <row r="106" spans="1:24" x14ac:dyDescent="0.3">
      <c r="A106" s="4" t="s">
        <v>204</v>
      </c>
      <c r="B106" s="6">
        <v>2428</v>
      </c>
      <c r="C106" s="7"/>
      <c r="D106" s="6">
        <v>17346</v>
      </c>
      <c r="E106" s="7">
        <v>6.144151565074135</v>
      </c>
      <c r="N106" s="12"/>
    </row>
    <row r="107" spans="1:24" x14ac:dyDescent="0.3">
      <c r="A107" s="4" t="s">
        <v>210</v>
      </c>
      <c r="B107" s="6">
        <v>30</v>
      </c>
      <c r="C107" s="7"/>
      <c r="D107" s="6">
        <v>600</v>
      </c>
      <c r="E107" s="7">
        <v>19</v>
      </c>
      <c r="N107" s="12"/>
    </row>
    <row r="108" spans="1:24" x14ac:dyDescent="0.3">
      <c r="A108" s="4" t="s">
        <v>191</v>
      </c>
      <c r="B108" s="6">
        <v>4770</v>
      </c>
      <c r="C108" s="7"/>
      <c r="D108" s="6">
        <v>49974</v>
      </c>
      <c r="E108" s="7">
        <v>9.4767295597484278</v>
      </c>
      <c r="N108" s="12"/>
    </row>
    <row r="109" spans="1:24" x14ac:dyDescent="0.3">
      <c r="A109" s="4" t="s">
        <v>192</v>
      </c>
      <c r="B109" s="6">
        <v>1862606</v>
      </c>
      <c r="C109" s="7"/>
      <c r="D109" s="6">
        <v>347357</v>
      </c>
      <c r="E109" s="7">
        <v>-0.81351021096249021</v>
      </c>
      <c r="N109" s="12"/>
      <c r="U109" s="5"/>
      <c r="V109" s="5"/>
      <c r="W109" s="5"/>
      <c r="X109" s="5"/>
    </row>
    <row r="110" spans="1:24" x14ac:dyDescent="0.3">
      <c r="A110" s="4" t="s">
        <v>253</v>
      </c>
      <c r="B110" s="6"/>
      <c r="C110" s="7"/>
      <c r="D110" s="6">
        <v>1332</v>
      </c>
      <c r="E110" s="7"/>
      <c r="N110" s="12"/>
      <c r="U110" s="5"/>
      <c r="V110" s="5"/>
      <c r="W110" s="5"/>
      <c r="X110" s="5"/>
    </row>
    <row r="111" spans="1:24" x14ac:dyDescent="0.3">
      <c r="A111" s="4" t="s">
        <v>211</v>
      </c>
      <c r="B111" s="6">
        <v>343</v>
      </c>
      <c r="C111" s="7"/>
      <c r="D111" s="6">
        <v>4104</v>
      </c>
      <c r="E111" s="7">
        <v>10.965014577259476</v>
      </c>
      <c r="N111" s="12"/>
    </row>
    <row r="112" spans="1:24" x14ac:dyDescent="0.3">
      <c r="A112" s="4" t="s">
        <v>193</v>
      </c>
      <c r="B112" s="6">
        <v>48</v>
      </c>
      <c r="C112" s="7"/>
      <c r="D112" s="6"/>
      <c r="E112" s="7"/>
    </row>
    <row r="113" spans="1:25" x14ac:dyDescent="0.3">
      <c r="A113" s="4" t="s">
        <v>194</v>
      </c>
      <c r="B113" s="6">
        <v>2174804</v>
      </c>
      <c r="C113" s="7"/>
      <c r="D113" s="6">
        <v>3139975</v>
      </c>
      <c r="E113" s="7">
        <v>0.44379677433000858</v>
      </c>
    </row>
    <row r="114" spans="1:25" x14ac:dyDescent="0.3">
      <c r="A114" s="4" t="s">
        <v>195</v>
      </c>
      <c r="B114" s="6">
        <v>1791818</v>
      </c>
      <c r="C114" s="7"/>
      <c r="D114" s="6">
        <v>903677</v>
      </c>
      <c r="E114" s="7">
        <v>-0.49566473827140928</v>
      </c>
      <c r="Y114" s="12"/>
    </row>
    <row r="115" spans="1:25" x14ac:dyDescent="0.3">
      <c r="A115" s="4" t="s">
        <v>196</v>
      </c>
      <c r="B115" s="6">
        <v>1666</v>
      </c>
      <c r="C115" s="7"/>
      <c r="D115" s="6">
        <v>2412</v>
      </c>
      <c r="E115" s="7">
        <v>0.44777911164465789</v>
      </c>
      <c r="Y115" s="12"/>
    </row>
    <row r="116" spans="1:25" x14ac:dyDescent="0.3">
      <c r="A116" s="4" t="s">
        <v>197</v>
      </c>
      <c r="B116" s="6">
        <v>758</v>
      </c>
      <c r="C116" s="7"/>
      <c r="D116" s="6">
        <v>1283</v>
      </c>
      <c r="E116" s="7">
        <v>0.69261213720316628</v>
      </c>
      <c r="Y116" s="12"/>
    </row>
    <row r="117" spans="1:25" x14ac:dyDescent="0.3">
      <c r="A117" s="4" t="s">
        <v>156</v>
      </c>
      <c r="B117" s="6">
        <v>4705</v>
      </c>
      <c r="C117" s="7"/>
      <c r="D117" s="6"/>
      <c r="E117" s="7"/>
      <c r="Y117" s="12"/>
    </row>
    <row r="118" spans="1:25" x14ac:dyDescent="0.3">
      <c r="A118" s="4" t="s">
        <v>198</v>
      </c>
      <c r="B118" s="6">
        <v>35826</v>
      </c>
      <c r="C118" s="7"/>
      <c r="D118" s="6">
        <v>22500</v>
      </c>
      <c r="E118" s="7">
        <v>-0.371964495059454</v>
      </c>
      <c r="Y118" s="12"/>
    </row>
    <row r="119" spans="1:25" x14ac:dyDescent="0.3">
      <c r="A119" s="4" t="s">
        <v>199</v>
      </c>
      <c r="B119" s="6">
        <v>1107808</v>
      </c>
      <c r="C119" s="7"/>
      <c r="D119" s="6">
        <v>1324413</v>
      </c>
      <c r="E119" s="7">
        <v>0.19552575897628469</v>
      </c>
      <c r="H119" s="4"/>
    </row>
    <row r="120" spans="1:25" x14ac:dyDescent="0.3">
      <c r="A120" s="4" t="s">
        <v>200</v>
      </c>
      <c r="B120" s="6">
        <v>68929</v>
      </c>
      <c r="C120" s="7"/>
      <c r="D120" s="6"/>
      <c r="E120" s="7"/>
      <c r="H120" s="4"/>
    </row>
    <row r="121" spans="1:25" x14ac:dyDescent="0.3">
      <c r="A121" s="4" t="s">
        <v>201</v>
      </c>
      <c r="B121" s="6">
        <v>1476671</v>
      </c>
      <c r="C121" s="7"/>
      <c r="D121" s="6">
        <v>1073819</v>
      </c>
      <c r="E121" s="7">
        <v>-0.27281093757512676</v>
      </c>
    </row>
    <row r="122" spans="1:25" x14ac:dyDescent="0.3">
      <c r="A122" s="4" t="s">
        <v>202</v>
      </c>
      <c r="B122" s="6">
        <v>22910</v>
      </c>
      <c r="C122" s="7"/>
      <c r="D122" s="6">
        <v>16066</v>
      </c>
      <c r="E122" s="7">
        <v>-0.29873417721518986</v>
      </c>
    </row>
    <row r="123" spans="1:25" x14ac:dyDescent="0.3">
      <c r="A123" s="4" t="s">
        <v>270</v>
      </c>
      <c r="B123" s="6"/>
      <c r="C123" s="7"/>
      <c r="D123" s="6">
        <v>26312</v>
      </c>
      <c r="E123" s="7"/>
    </row>
    <row r="124" spans="1:25" x14ac:dyDescent="0.3">
      <c r="A124" s="4" t="s">
        <v>203</v>
      </c>
      <c r="B124" s="6">
        <v>2150493</v>
      </c>
      <c r="C124" s="7"/>
      <c r="D124" s="6">
        <v>2111915</v>
      </c>
      <c r="E124" s="7">
        <v>-1.7939142326898996E-2</v>
      </c>
    </row>
    <row r="125" spans="1:25" x14ac:dyDescent="0.3">
      <c r="A125" s="4" t="s">
        <v>392</v>
      </c>
      <c r="B125" s="6">
        <v>67576053</v>
      </c>
      <c r="C125" s="7"/>
      <c r="D125" s="6">
        <v>85929725</v>
      </c>
      <c r="E125" s="7">
        <v>0.27160023684721568</v>
      </c>
    </row>
  </sheetData>
  <mergeCells count="5">
    <mergeCell ref="I51:M53"/>
    <mergeCell ref="I1:M1"/>
    <mergeCell ref="I27:M27"/>
    <mergeCell ref="A1:E1"/>
    <mergeCell ref="A12:E1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1DCB5-F82F-4D4A-9F72-0F10AC1449DA}">
  <dimension ref="A1:Q1656"/>
  <sheetViews>
    <sheetView workbookViewId="0">
      <selection activeCell="D21" sqref="D21"/>
    </sheetView>
  </sheetViews>
  <sheetFormatPr defaultRowHeight="14.4" x14ac:dyDescent="0.3"/>
  <cols>
    <col min="1" max="1" width="10.109375" bestFit="1" customWidth="1"/>
    <col min="2" max="2" width="9.6640625" bestFit="1" customWidth="1"/>
    <col min="3" max="3" width="17.44140625" bestFit="1" customWidth="1"/>
    <col min="4" max="4" width="9.88671875" bestFit="1" customWidth="1"/>
    <col min="5" max="5" width="9.109375" bestFit="1" customWidth="1"/>
    <col min="6" max="6" width="14.21875" bestFit="1" customWidth="1"/>
    <col min="7" max="7" width="12.109375" bestFit="1" customWidth="1"/>
    <col min="8" max="8" width="6.88671875" bestFit="1" customWidth="1"/>
    <col min="9" max="9" width="7" bestFit="1" customWidth="1"/>
    <col min="10" max="10" width="13.33203125" bestFit="1" customWidth="1"/>
    <col min="11" max="11" width="7.44140625" bestFit="1" customWidth="1"/>
    <col min="12" max="12" width="10.88671875" bestFit="1" customWidth="1"/>
    <col min="13" max="13" width="31.33203125" bestFit="1" customWidth="1"/>
    <col min="14" max="14" width="13.21875" bestFit="1" customWidth="1"/>
    <col min="15" max="15" width="10.33203125" bestFit="1" customWidth="1"/>
    <col min="16" max="16" width="13" bestFit="1" customWidth="1"/>
  </cols>
  <sheetData>
    <row r="1" spans="1:17" x14ac:dyDescent="0.3">
      <c r="A1" t="s">
        <v>2</v>
      </c>
      <c r="B1" t="s">
        <v>5</v>
      </c>
      <c r="C1" t="s">
        <v>119</v>
      </c>
      <c r="D1" t="s">
        <v>6</v>
      </c>
      <c r="E1" t="s">
        <v>7</v>
      </c>
      <c r="F1" t="s">
        <v>120</v>
      </c>
      <c r="G1" t="s">
        <v>12</v>
      </c>
      <c r="H1" t="s">
        <v>10</v>
      </c>
      <c r="I1" t="s">
        <v>11</v>
      </c>
      <c r="J1" t="s">
        <v>13</v>
      </c>
      <c r="K1" s="2" t="s">
        <v>374</v>
      </c>
      <c r="L1" s="2" t="s">
        <v>371</v>
      </c>
      <c r="M1" s="2" t="s">
        <v>507</v>
      </c>
      <c r="N1" s="2" t="s">
        <v>372</v>
      </c>
      <c r="O1" s="2" t="s">
        <v>373</v>
      </c>
      <c r="P1" s="2" t="s">
        <v>441</v>
      </c>
      <c r="Q1" s="2" t="s">
        <v>511</v>
      </c>
    </row>
    <row r="2" spans="1:17" x14ac:dyDescent="0.3">
      <c r="A2">
        <v>195</v>
      </c>
      <c r="B2" t="s">
        <v>14</v>
      </c>
      <c r="C2" t="s">
        <v>121</v>
      </c>
      <c r="D2">
        <v>0</v>
      </c>
      <c r="E2">
        <v>0</v>
      </c>
      <c r="F2">
        <v>0</v>
      </c>
      <c r="G2">
        <v>214</v>
      </c>
      <c r="H2">
        <v>16</v>
      </c>
      <c r="I2">
        <v>68</v>
      </c>
      <c r="J2">
        <v>8</v>
      </c>
      <c r="K2">
        <v>2015</v>
      </c>
      <c r="L2" t="str">
        <f>IF(OR(MID(B2,3,1)="H",MID(B2,3,1)="S"),MID(B2,4,3),MID(B2,3,3))</f>
        <v>005</v>
      </c>
      <c r="M2" t="str">
        <f>_xlfn.XLOOKUP(_2015_2016_append_[[#This Row],[Job_code]],Analytics_mindset_case_studies_IntegrateCo_jobcodes[Code_text],Analytics_mindset_case_studies_IntegrateCo_jobcodes[Job_Description],"",0)</f>
        <v>Installation</v>
      </c>
      <c r="N2" t="str">
        <f t="shared" ref="N2:N65" si="0">IF(OR(MID(B2,3,1)="H",MID(B2,3,1)="S"),MID(B2,3,1),"")</f>
        <v/>
      </c>
      <c r="O2">
        <f>IFERROR(VLOOKUP(_2015_2016_append_[[#This Row],[Emp_Name]],Analytics_mindset_case_studies_IntegrateCo_locations[#All],2,FALSE),"")</f>
        <v>2</v>
      </c>
      <c r="P2">
        <f>_2015_2016_append_[[#This Row],[Reg_Hrs]]+_2015_2016_append_[[#This Row],[OT_Hrs]]</f>
        <v>0</v>
      </c>
      <c r="Q2">
        <v>1</v>
      </c>
    </row>
    <row r="3" spans="1:17" x14ac:dyDescent="0.3">
      <c r="A3">
        <v>195</v>
      </c>
      <c r="B3" t="s">
        <v>15</v>
      </c>
      <c r="C3" t="s">
        <v>121</v>
      </c>
      <c r="D3">
        <v>25</v>
      </c>
      <c r="E3">
        <v>0</v>
      </c>
      <c r="F3">
        <v>70558</v>
      </c>
      <c r="G3">
        <v>5047</v>
      </c>
      <c r="H3">
        <v>396</v>
      </c>
      <c r="I3">
        <v>1583</v>
      </c>
      <c r="J3">
        <v>183</v>
      </c>
      <c r="K3">
        <v>2015</v>
      </c>
      <c r="L3" t="str">
        <f t="shared" ref="L3:L65" si="1">IF(OR(MID(B3,3,1)="H",MID(B3,3,1)="S"),MID(B3,4,3),MID(B3,3,3))</f>
        <v>002</v>
      </c>
      <c r="M3" t="str">
        <f>_xlfn.XLOOKUP(_2015_2016_append_[[#This Row],[Job_code]],Analytics_mindset_case_studies_IntegrateCo_jobcodes[Code_text],Analytics_mindset_case_studies_IntegrateCo_jobcodes[Job_Description],"",0)</f>
        <v>Sales</v>
      </c>
      <c r="N3" t="str">
        <f t="shared" si="0"/>
        <v>H</v>
      </c>
      <c r="O3">
        <f>IFERROR(VLOOKUP(_2015_2016_append_[[#This Row],[Emp_Name]],Analytics_mindset_case_studies_IntegrateCo_locations[#All],2,FALSE),"")</f>
        <v>2</v>
      </c>
      <c r="P3">
        <f>_2015_2016_append_[[#This Row],[Reg_Hrs]]+_2015_2016_append_[[#This Row],[OT_Hrs]]</f>
        <v>25</v>
      </c>
      <c r="Q3">
        <v>1</v>
      </c>
    </row>
    <row r="4" spans="1:17" x14ac:dyDescent="0.3">
      <c r="A4">
        <v>195</v>
      </c>
      <c r="B4" t="s">
        <v>16</v>
      </c>
      <c r="C4" t="s">
        <v>121</v>
      </c>
      <c r="D4">
        <v>0</v>
      </c>
      <c r="E4">
        <v>0</v>
      </c>
      <c r="F4">
        <v>0</v>
      </c>
      <c r="G4">
        <v>3229</v>
      </c>
      <c r="H4">
        <v>253</v>
      </c>
      <c r="I4">
        <v>1013</v>
      </c>
      <c r="J4">
        <v>117</v>
      </c>
      <c r="K4">
        <v>2015</v>
      </c>
      <c r="L4" t="str">
        <f t="shared" si="1"/>
        <v>010</v>
      </c>
      <c r="M4" t="str">
        <f>_xlfn.XLOOKUP(_2015_2016_append_[[#This Row],[Job_code]],Analytics_mindset_case_studies_IntegrateCo_jobcodes[Code_text],Analytics_mindset_case_studies_IntegrateCo_jobcodes[Job_Description],"",0)</f>
        <v>New Foreign Manufacturing Oversight</v>
      </c>
      <c r="N4" t="str">
        <f t="shared" si="0"/>
        <v>H</v>
      </c>
      <c r="O4">
        <f>IFERROR(VLOOKUP(_2015_2016_append_[[#This Row],[Emp_Name]],Analytics_mindset_case_studies_IntegrateCo_locations[#All],2,FALSE),"")</f>
        <v>2</v>
      </c>
      <c r="P4">
        <f>_2015_2016_append_[[#This Row],[Reg_Hrs]]+_2015_2016_append_[[#This Row],[OT_Hrs]]</f>
        <v>0</v>
      </c>
      <c r="Q4">
        <v>1</v>
      </c>
    </row>
    <row r="5" spans="1:17" x14ac:dyDescent="0.3">
      <c r="A5">
        <v>106</v>
      </c>
      <c r="B5" t="s">
        <v>17</v>
      </c>
      <c r="C5" t="s">
        <v>122</v>
      </c>
      <c r="D5">
        <v>19</v>
      </c>
      <c r="E5">
        <v>0</v>
      </c>
      <c r="F5">
        <v>380</v>
      </c>
      <c r="G5">
        <v>2907</v>
      </c>
      <c r="H5">
        <v>228</v>
      </c>
      <c r="I5">
        <v>912</v>
      </c>
      <c r="J5">
        <v>608</v>
      </c>
      <c r="K5">
        <v>2015</v>
      </c>
      <c r="L5" t="str">
        <f t="shared" si="1"/>
        <v>002</v>
      </c>
      <c r="M5" t="str">
        <f>_xlfn.XLOOKUP(_2015_2016_append_[[#This Row],[Job_code]],Analytics_mindset_case_studies_IntegrateCo_jobcodes[Code_text],Analytics_mindset_case_studies_IntegrateCo_jobcodes[Job_Description],"",0)</f>
        <v>Sales</v>
      </c>
      <c r="N5" t="str">
        <f t="shared" si="0"/>
        <v/>
      </c>
      <c r="O5">
        <f>IFERROR(VLOOKUP(_2015_2016_append_[[#This Row],[Emp_Name]],Analytics_mindset_case_studies_IntegrateCo_locations[#All],2,FALSE),"")</f>
        <v>1</v>
      </c>
      <c r="P5">
        <f>_2015_2016_append_[[#This Row],[Reg_Hrs]]+_2015_2016_append_[[#This Row],[OT_Hrs]]</f>
        <v>19</v>
      </c>
      <c r="Q5">
        <v>1</v>
      </c>
    </row>
    <row r="6" spans="1:17" x14ac:dyDescent="0.3">
      <c r="A6">
        <v>106</v>
      </c>
      <c r="B6" t="s">
        <v>14</v>
      </c>
      <c r="C6" t="s">
        <v>122</v>
      </c>
      <c r="D6">
        <v>0</v>
      </c>
      <c r="E6">
        <v>0</v>
      </c>
      <c r="F6">
        <v>0</v>
      </c>
      <c r="G6">
        <v>230</v>
      </c>
      <c r="H6">
        <v>18</v>
      </c>
      <c r="I6">
        <v>72</v>
      </c>
      <c r="J6">
        <v>48</v>
      </c>
      <c r="K6">
        <v>2015</v>
      </c>
      <c r="L6" t="str">
        <f t="shared" si="1"/>
        <v>005</v>
      </c>
      <c r="M6" t="str">
        <f>_xlfn.XLOOKUP(_2015_2016_append_[[#This Row],[Job_code]],Analytics_mindset_case_studies_IntegrateCo_jobcodes[Code_text],Analytics_mindset_case_studies_IntegrateCo_jobcodes[Job_Description],"",0)</f>
        <v>Installation</v>
      </c>
      <c r="N6" t="str">
        <f t="shared" si="0"/>
        <v/>
      </c>
      <c r="O6">
        <f>IFERROR(VLOOKUP(_2015_2016_append_[[#This Row],[Emp_Name]],Analytics_mindset_case_studies_IntegrateCo_locations[#All],2,FALSE),"")</f>
        <v>1</v>
      </c>
      <c r="P6">
        <f>_2015_2016_append_[[#This Row],[Reg_Hrs]]+_2015_2016_append_[[#This Row],[OT_Hrs]]</f>
        <v>0</v>
      </c>
      <c r="Q6">
        <v>1</v>
      </c>
    </row>
    <row r="7" spans="1:17" x14ac:dyDescent="0.3">
      <c r="A7">
        <v>106</v>
      </c>
      <c r="B7" t="s">
        <v>18</v>
      </c>
      <c r="C7" t="s">
        <v>122</v>
      </c>
      <c r="D7">
        <v>0</v>
      </c>
      <c r="E7">
        <v>0</v>
      </c>
      <c r="F7">
        <v>0</v>
      </c>
      <c r="G7">
        <v>2448</v>
      </c>
      <c r="H7">
        <v>192</v>
      </c>
      <c r="I7">
        <v>768</v>
      </c>
      <c r="J7">
        <v>512</v>
      </c>
      <c r="K7">
        <v>2015</v>
      </c>
      <c r="L7" t="str">
        <f t="shared" si="1"/>
        <v>010</v>
      </c>
      <c r="M7" t="str">
        <f>_xlfn.XLOOKUP(_2015_2016_append_[[#This Row],[Job_code]],Analytics_mindset_case_studies_IntegrateCo_jobcodes[Code_text],Analytics_mindset_case_studies_IntegrateCo_jobcodes[Job_Description],"",0)</f>
        <v>New Foreign Manufacturing Oversight</v>
      </c>
      <c r="N7" t="str">
        <f t="shared" si="0"/>
        <v/>
      </c>
      <c r="O7">
        <f>IFERROR(VLOOKUP(_2015_2016_append_[[#This Row],[Emp_Name]],Analytics_mindset_case_studies_IntegrateCo_locations[#All],2,FALSE),"")</f>
        <v>1</v>
      </c>
      <c r="P7">
        <f>_2015_2016_append_[[#This Row],[Reg_Hrs]]+_2015_2016_append_[[#This Row],[OT_Hrs]]</f>
        <v>0</v>
      </c>
      <c r="Q7">
        <v>1</v>
      </c>
    </row>
    <row r="8" spans="1:17" x14ac:dyDescent="0.3">
      <c r="A8">
        <v>106</v>
      </c>
      <c r="B8" t="s">
        <v>19</v>
      </c>
      <c r="C8" t="s">
        <v>122</v>
      </c>
      <c r="D8">
        <v>0</v>
      </c>
      <c r="E8">
        <v>0</v>
      </c>
      <c r="F8">
        <v>0</v>
      </c>
      <c r="G8">
        <v>3672</v>
      </c>
      <c r="H8">
        <v>288</v>
      </c>
      <c r="I8">
        <v>1152</v>
      </c>
      <c r="J8">
        <v>768</v>
      </c>
      <c r="K8">
        <v>2015</v>
      </c>
      <c r="L8" t="str">
        <f t="shared" si="1"/>
        <v>012</v>
      </c>
      <c r="M8" t="str">
        <f>_xlfn.XLOOKUP(_2015_2016_append_[[#This Row],[Job_code]],Analytics_mindset_case_studies_IntegrateCo_jobcodes[Code_text],Analytics_mindset_case_studies_IntegrateCo_jobcodes[Job_Description],"",0)</f>
        <v>Internal Auditing</v>
      </c>
      <c r="N8" t="str">
        <f t="shared" si="0"/>
        <v/>
      </c>
      <c r="O8">
        <f>IFERROR(VLOOKUP(_2015_2016_append_[[#This Row],[Emp_Name]],Analytics_mindset_case_studies_IntegrateCo_locations[#All],2,FALSE),"")</f>
        <v>1</v>
      </c>
      <c r="P8">
        <f>_2015_2016_append_[[#This Row],[Reg_Hrs]]+_2015_2016_append_[[#This Row],[OT_Hrs]]</f>
        <v>0</v>
      </c>
      <c r="Q8">
        <v>1</v>
      </c>
    </row>
    <row r="9" spans="1:17" x14ac:dyDescent="0.3">
      <c r="A9">
        <v>304</v>
      </c>
      <c r="B9" t="s">
        <v>16</v>
      </c>
      <c r="C9" t="s">
        <v>123</v>
      </c>
      <c r="D9">
        <v>0</v>
      </c>
      <c r="E9">
        <v>0</v>
      </c>
      <c r="F9">
        <v>0</v>
      </c>
      <c r="G9">
        <v>2658</v>
      </c>
      <c r="H9">
        <v>208</v>
      </c>
      <c r="I9">
        <v>834</v>
      </c>
      <c r="J9">
        <v>589</v>
      </c>
      <c r="K9">
        <v>2015</v>
      </c>
      <c r="L9" t="str">
        <f t="shared" si="1"/>
        <v>010</v>
      </c>
      <c r="M9" t="str">
        <f>_xlfn.XLOOKUP(_2015_2016_append_[[#This Row],[Job_code]],Analytics_mindset_case_studies_IntegrateCo_jobcodes[Code_text],Analytics_mindset_case_studies_IntegrateCo_jobcodes[Job_Description],"",0)</f>
        <v>New Foreign Manufacturing Oversight</v>
      </c>
      <c r="N9" t="str">
        <f t="shared" si="0"/>
        <v>H</v>
      </c>
      <c r="O9">
        <f>IFERROR(VLOOKUP(_2015_2016_append_[[#This Row],[Emp_Name]],Analytics_mindset_case_studies_IntegrateCo_locations[#All],2,FALSE),"")</f>
        <v>1</v>
      </c>
      <c r="P9">
        <f>_2015_2016_append_[[#This Row],[Reg_Hrs]]+_2015_2016_append_[[#This Row],[OT_Hrs]]</f>
        <v>0</v>
      </c>
      <c r="Q9">
        <v>1</v>
      </c>
    </row>
    <row r="10" spans="1:17" x14ac:dyDescent="0.3">
      <c r="A10">
        <v>304</v>
      </c>
      <c r="B10" t="s">
        <v>20</v>
      </c>
      <c r="C10" t="s">
        <v>123</v>
      </c>
      <c r="D10">
        <v>0</v>
      </c>
      <c r="E10">
        <v>0</v>
      </c>
      <c r="F10">
        <v>0</v>
      </c>
      <c r="G10">
        <v>3988</v>
      </c>
      <c r="H10">
        <v>313</v>
      </c>
      <c r="I10">
        <v>1251</v>
      </c>
      <c r="J10">
        <v>883</v>
      </c>
      <c r="K10">
        <v>2015</v>
      </c>
      <c r="L10" t="str">
        <f t="shared" si="1"/>
        <v>012</v>
      </c>
      <c r="M10" t="str">
        <f>_xlfn.XLOOKUP(_2015_2016_append_[[#This Row],[Job_code]],Analytics_mindset_case_studies_IntegrateCo_jobcodes[Code_text],Analytics_mindset_case_studies_IntegrateCo_jobcodes[Job_Description],"",0)</f>
        <v>Internal Auditing</v>
      </c>
      <c r="N10" t="str">
        <f t="shared" si="0"/>
        <v>H</v>
      </c>
      <c r="O10">
        <f>IFERROR(VLOOKUP(_2015_2016_append_[[#This Row],[Emp_Name]],Analytics_mindset_case_studies_IntegrateCo_locations[#All],2,FALSE),"")</f>
        <v>1</v>
      </c>
      <c r="P10">
        <f>_2015_2016_append_[[#This Row],[Reg_Hrs]]+_2015_2016_append_[[#This Row],[OT_Hrs]]</f>
        <v>0</v>
      </c>
      <c r="Q10">
        <v>1</v>
      </c>
    </row>
    <row r="11" spans="1:17" x14ac:dyDescent="0.3">
      <c r="A11">
        <v>274</v>
      </c>
      <c r="B11" t="s">
        <v>14</v>
      </c>
      <c r="C11" t="s">
        <v>124</v>
      </c>
      <c r="D11">
        <v>0</v>
      </c>
      <c r="E11">
        <v>0</v>
      </c>
      <c r="F11">
        <v>0</v>
      </c>
      <c r="G11">
        <v>115</v>
      </c>
      <c r="H11">
        <v>8</v>
      </c>
      <c r="I11">
        <v>35</v>
      </c>
      <c r="J11">
        <v>15</v>
      </c>
      <c r="K11">
        <v>2015</v>
      </c>
      <c r="L11" t="str">
        <f t="shared" si="1"/>
        <v>005</v>
      </c>
      <c r="M11" t="str">
        <f>_xlfn.XLOOKUP(_2015_2016_append_[[#This Row],[Job_code]],Analytics_mindset_case_studies_IntegrateCo_jobcodes[Code_text],Analytics_mindset_case_studies_IntegrateCo_jobcodes[Job_Description],"",0)</f>
        <v>Installation</v>
      </c>
      <c r="N11" t="str">
        <f t="shared" si="0"/>
        <v/>
      </c>
      <c r="O11">
        <f>IFERROR(VLOOKUP(_2015_2016_append_[[#This Row],[Emp_Name]],Analytics_mindset_case_studies_IntegrateCo_locations[#All],2,FALSE),"")</f>
        <v>2</v>
      </c>
      <c r="P11">
        <f>_2015_2016_append_[[#This Row],[Reg_Hrs]]+_2015_2016_append_[[#This Row],[OT_Hrs]]</f>
        <v>0</v>
      </c>
      <c r="Q11">
        <v>1</v>
      </c>
    </row>
    <row r="12" spans="1:17" x14ac:dyDescent="0.3">
      <c r="A12">
        <v>274</v>
      </c>
      <c r="B12" t="s">
        <v>16</v>
      </c>
      <c r="C12" t="s">
        <v>124</v>
      </c>
      <c r="D12">
        <v>0</v>
      </c>
      <c r="E12">
        <v>0</v>
      </c>
      <c r="F12">
        <v>0</v>
      </c>
      <c r="G12">
        <v>306</v>
      </c>
      <c r="H12">
        <v>24</v>
      </c>
      <c r="I12">
        <v>96</v>
      </c>
      <c r="J12">
        <v>64</v>
      </c>
      <c r="K12">
        <v>2015</v>
      </c>
      <c r="L12" t="str">
        <f t="shared" si="1"/>
        <v>010</v>
      </c>
      <c r="M12" t="str">
        <f>_xlfn.XLOOKUP(_2015_2016_append_[[#This Row],[Job_code]],Analytics_mindset_case_studies_IntegrateCo_jobcodes[Code_text],Analytics_mindset_case_studies_IntegrateCo_jobcodes[Job_Description],"",0)</f>
        <v>New Foreign Manufacturing Oversight</v>
      </c>
      <c r="N12" t="str">
        <f t="shared" si="0"/>
        <v>H</v>
      </c>
      <c r="O12">
        <f>IFERROR(VLOOKUP(_2015_2016_append_[[#This Row],[Emp_Name]],Analytics_mindset_case_studies_IntegrateCo_locations[#All],2,FALSE),"")</f>
        <v>2</v>
      </c>
      <c r="P12">
        <f>_2015_2016_append_[[#This Row],[Reg_Hrs]]+_2015_2016_append_[[#This Row],[OT_Hrs]]</f>
        <v>0</v>
      </c>
      <c r="Q12">
        <v>1</v>
      </c>
    </row>
    <row r="13" spans="1:17" x14ac:dyDescent="0.3">
      <c r="A13">
        <v>274</v>
      </c>
      <c r="B13" t="s">
        <v>20</v>
      </c>
      <c r="C13" t="s">
        <v>124</v>
      </c>
      <c r="D13">
        <v>0</v>
      </c>
      <c r="E13">
        <v>0</v>
      </c>
      <c r="F13">
        <v>0</v>
      </c>
      <c r="G13">
        <v>306</v>
      </c>
      <c r="H13">
        <v>133</v>
      </c>
      <c r="I13">
        <v>529</v>
      </c>
      <c r="J13">
        <v>64</v>
      </c>
      <c r="K13">
        <v>2015</v>
      </c>
      <c r="L13" t="str">
        <f t="shared" si="1"/>
        <v>012</v>
      </c>
      <c r="M13" t="str">
        <f>_xlfn.XLOOKUP(_2015_2016_append_[[#This Row],[Job_code]],Analytics_mindset_case_studies_IntegrateCo_jobcodes[Code_text],Analytics_mindset_case_studies_IntegrateCo_jobcodes[Job_Description],"",0)</f>
        <v>Internal Auditing</v>
      </c>
      <c r="N13" t="str">
        <f t="shared" si="0"/>
        <v>H</v>
      </c>
      <c r="O13">
        <f>IFERROR(VLOOKUP(_2015_2016_append_[[#This Row],[Emp_Name]],Analytics_mindset_case_studies_IntegrateCo_locations[#All],2,FALSE),"")</f>
        <v>2</v>
      </c>
      <c r="P13">
        <f>_2015_2016_append_[[#This Row],[Reg_Hrs]]+_2015_2016_append_[[#This Row],[OT_Hrs]]</f>
        <v>0</v>
      </c>
      <c r="Q13">
        <v>1</v>
      </c>
    </row>
    <row r="14" spans="1:17" x14ac:dyDescent="0.3">
      <c r="A14">
        <v>1</v>
      </c>
      <c r="B14" t="s">
        <v>21</v>
      </c>
      <c r="C14" t="s">
        <v>125</v>
      </c>
      <c r="D14">
        <v>20</v>
      </c>
      <c r="E14">
        <v>0</v>
      </c>
      <c r="F14">
        <v>30650</v>
      </c>
      <c r="G14">
        <v>3911</v>
      </c>
      <c r="H14">
        <v>308</v>
      </c>
      <c r="I14">
        <v>1227</v>
      </c>
      <c r="J14">
        <v>40</v>
      </c>
      <c r="K14">
        <v>2015</v>
      </c>
      <c r="L14" t="str">
        <f t="shared" si="1"/>
        <v>001</v>
      </c>
      <c r="M14" t="str">
        <f>_xlfn.XLOOKUP(_2015_2016_append_[[#This Row],[Job_code]],Analytics_mindset_case_studies_IntegrateCo_jobcodes[Code_text],Analytics_mindset_case_studies_IntegrateCo_jobcodes[Job_Description],"",0)</f>
        <v>Office</v>
      </c>
      <c r="N14" t="str">
        <f t="shared" si="0"/>
        <v>H</v>
      </c>
      <c r="O14">
        <f>IFERROR(VLOOKUP(_2015_2016_append_[[#This Row],[Emp_Name]],Analytics_mindset_case_studies_IntegrateCo_locations[#All],2,FALSE),"")</f>
        <v>2</v>
      </c>
      <c r="P14">
        <f>_2015_2016_append_[[#This Row],[Reg_Hrs]]+_2015_2016_append_[[#This Row],[OT_Hrs]]</f>
        <v>20</v>
      </c>
      <c r="Q14">
        <v>1</v>
      </c>
    </row>
    <row r="15" spans="1:17" x14ac:dyDescent="0.3">
      <c r="A15">
        <v>1</v>
      </c>
      <c r="B15" t="s">
        <v>16</v>
      </c>
      <c r="C15" t="s">
        <v>125</v>
      </c>
      <c r="D15">
        <v>0</v>
      </c>
      <c r="E15">
        <v>0</v>
      </c>
      <c r="F15">
        <v>0</v>
      </c>
      <c r="G15">
        <v>2993</v>
      </c>
      <c r="H15">
        <v>235</v>
      </c>
      <c r="I15">
        <v>939</v>
      </c>
      <c r="J15">
        <v>58</v>
      </c>
      <c r="K15">
        <v>2015</v>
      </c>
      <c r="L15" t="str">
        <f t="shared" si="1"/>
        <v>010</v>
      </c>
      <c r="M15" t="str">
        <f>_xlfn.XLOOKUP(_2015_2016_append_[[#This Row],[Job_code]],Analytics_mindset_case_studies_IntegrateCo_jobcodes[Code_text],Analytics_mindset_case_studies_IntegrateCo_jobcodes[Job_Description],"",0)</f>
        <v>New Foreign Manufacturing Oversight</v>
      </c>
      <c r="N15" t="str">
        <f t="shared" si="0"/>
        <v>H</v>
      </c>
      <c r="O15">
        <f>IFERROR(VLOOKUP(_2015_2016_append_[[#This Row],[Emp_Name]],Analytics_mindset_case_studies_IntegrateCo_locations[#All],2,FALSE),"")</f>
        <v>2</v>
      </c>
      <c r="P15">
        <f>_2015_2016_append_[[#This Row],[Reg_Hrs]]+_2015_2016_append_[[#This Row],[OT_Hrs]]</f>
        <v>0</v>
      </c>
      <c r="Q15">
        <v>1</v>
      </c>
    </row>
    <row r="16" spans="1:17" x14ac:dyDescent="0.3">
      <c r="A16">
        <v>1</v>
      </c>
      <c r="B16" t="s">
        <v>22</v>
      </c>
      <c r="C16" t="s">
        <v>125</v>
      </c>
      <c r="D16">
        <v>20</v>
      </c>
      <c r="E16">
        <v>0</v>
      </c>
      <c r="F16">
        <v>30650</v>
      </c>
      <c r="G16">
        <v>3910</v>
      </c>
      <c r="H16">
        <v>306</v>
      </c>
      <c r="I16">
        <v>1227</v>
      </c>
      <c r="J16">
        <v>40</v>
      </c>
      <c r="K16">
        <v>2015</v>
      </c>
      <c r="L16" t="str">
        <f t="shared" si="1"/>
        <v>001</v>
      </c>
      <c r="M16" t="str">
        <f>_xlfn.XLOOKUP(_2015_2016_append_[[#This Row],[Job_code]],Analytics_mindset_case_studies_IntegrateCo_jobcodes[Code_text],Analytics_mindset_case_studies_IntegrateCo_jobcodes[Job_Description],"",0)</f>
        <v>Office</v>
      </c>
      <c r="N16" t="str">
        <f t="shared" si="0"/>
        <v>S</v>
      </c>
      <c r="O16">
        <f>IFERROR(VLOOKUP(_2015_2016_append_[[#This Row],[Emp_Name]],Analytics_mindset_case_studies_IntegrateCo_locations[#All],2,FALSE),"")</f>
        <v>2</v>
      </c>
      <c r="P16">
        <f>_2015_2016_append_[[#This Row],[Reg_Hrs]]+_2015_2016_append_[[#This Row],[OT_Hrs]]</f>
        <v>20</v>
      </c>
      <c r="Q16">
        <v>1</v>
      </c>
    </row>
    <row r="17" spans="1:17" x14ac:dyDescent="0.3">
      <c r="A17">
        <v>391</v>
      </c>
      <c r="B17" t="s">
        <v>14</v>
      </c>
      <c r="C17" t="s">
        <v>126</v>
      </c>
      <c r="D17">
        <v>0</v>
      </c>
      <c r="E17">
        <v>0</v>
      </c>
      <c r="F17">
        <v>0</v>
      </c>
      <c r="G17">
        <v>124</v>
      </c>
      <c r="H17">
        <v>10</v>
      </c>
      <c r="I17">
        <v>78</v>
      </c>
      <c r="J17">
        <v>36</v>
      </c>
      <c r="K17">
        <v>2015</v>
      </c>
      <c r="L17" t="str">
        <f t="shared" si="1"/>
        <v>005</v>
      </c>
      <c r="M17" t="str">
        <f>_xlfn.XLOOKUP(_2015_2016_append_[[#This Row],[Job_code]],Analytics_mindset_case_studies_IntegrateCo_jobcodes[Code_text],Analytics_mindset_case_studies_IntegrateCo_jobcodes[Job_Description],"",0)</f>
        <v>Installation</v>
      </c>
      <c r="N17" t="str">
        <f t="shared" si="0"/>
        <v/>
      </c>
      <c r="O17">
        <f>IFERROR(VLOOKUP(_2015_2016_append_[[#This Row],[Emp_Name]],Analytics_mindset_case_studies_IntegrateCo_locations[#All],2,FALSE),"")</f>
        <v>1</v>
      </c>
      <c r="P17">
        <f>_2015_2016_append_[[#This Row],[Reg_Hrs]]+_2015_2016_append_[[#This Row],[OT_Hrs]]</f>
        <v>0</v>
      </c>
      <c r="Q17">
        <v>1</v>
      </c>
    </row>
    <row r="18" spans="1:17" x14ac:dyDescent="0.3">
      <c r="A18">
        <v>391</v>
      </c>
      <c r="B18" t="s">
        <v>23</v>
      </c>
      <c r="C18" t="s">
        <v>126</v>
      </c>
      <c r="D18">
        <v>90</v>
      </c>
      <c r="E18">
        <v>0</v>
      </c>
      <c r="F18">
        <v>34763</v>
      </c>
      <c r="G18">
        <v>1601</v>
      </c>
      <c r="H18">
        <v>126</v>
      </c>
      <c r="I18">
        <v>1506</v>
      </c>
      <c r="J18">
        <v>696</v>
      </c>
      <c r="K18">
        <v>2015</v>
      </c>
      <c r="L18" t="str">
        <f t="shared" si="1"/>
        <v>001</v>
      </c>
      <c r="M18" t="str">
        <f>_xlfn.XLOOKUP(_2015_2016_append_[[#This Row],[Job_code]],Analytics_mindset_case_studies_IntegrateCo_jobcodes[Code_text],Analytics_mindset_case_studies_IntegrateCo_jobcodes[Job_Description],"",0)</f>
        <v>Office</v>
      </c>
      <c r="N18" t="str">
        <f t="shared" si="0"/>
        <v>H</v>
      </c>
      <c r="O18">
        <f>IFERROR(VLOOKUP(_2015_2016_append_[[#This Row],[Emp_Name]],Analytics_mindset_case_studies_IntegrateCo_locations[#All],2,FALSE),"")</f>
        <v>1</v>
      </c>
      <c r="P18">
        <f>_2015_2016_append_[[#This Row],[Reg_Hrs]]+_2015_2016_append_[[#This Row],[OT_Hrs]]</f>
        <v>90</v>
      </c>
      <c r="Q18">
        <v>1</v>
      </c>
    </row>
    <row r="19" spans="1:17" x14ac:dyDescent="0.3">
      <c r="A19">
        <v>391</v>
      </c>
      <c r="B19" t="s">
        <v>24</v>
      </c>
      <c r="C19" t="s">
        <v>126</v>
      </c>
      <c r="D19">
        <v>0</v>
      </c>
      <c r="E19">
        <v>0</v>
      </c>
      <c r="F19">
        <v>0</v>
      </c>
      <c r="G19">
        <v>2845</v>
      </c>
      <c r="H19">
        <v>223</v>
      </c>
      <c r="I19">
        <v>1785</v>
      </c>
      <c r="J19">
        <v>824</v>
      </c>
      <c r="K19">
        <v>2015</v>
      </c>
      <c r="L19" t="str">
        <f t="shared" si="1"/>
        <v>010</v>
      </c>
      <c r="M19" t="str">
        <f>_xlfn.XLOOKUP(_2015_2016_append_[[#This Row],[Job_code]],Analytics_mindset_case_studies_IntegrateCo_jobcodes[Code_text],Analytics_mindset_case_studies_IntegrateCo_jobcodes[Job_Description],"",0)</f>
        <v>New Foreign Manufacturing Oversight</v>
      </c>
      <c r="N19" t="str">
        <f t="shared" si="0"/>
        <v>H</v>
      </c>
      <c r="O19">
        <f>IFERROR(VLOOKUP(_2015_2016_append_[[#This Row],[Emp_Name]],Analytics_mindset_case_studies_IntegrateCo_locations[#All],2,FALSE),"")</f>
        <v>1</v>
      </c>
      <c r="P19">
        <f>_2015_2016_append_[[#This Row],[Reg_Hrs]]+_2015_2016_append_[[#This Row],[OT_Hrs]]</f>
        <v>0</v>
      </c>
      <c r="Q19">
        <v>1</v>
      </c>
    </row>
    <row r="20" spans="1:17" x14ac:dyDescent="0.3">
      <c r="A20">
        <v>259</v>
      </c>
      <c r="B20" t="s">
        <v>14</v>
      </c>
      <c r="C20" t="s">
        <v>127</v>
      </c>
      <c r="D20">
        <v>0</v>
      </c>
      <c r="E20">
        <v>0</v>
      </c>
      <c r="F20">
        <v>0</v>
      </c>
      <c r="G20">
        <v>132</v>
      </c>
      <c r="H20">
        <v>10</v>
      </c>
      <c r="I20">
        <v>42</v>
      </c>
      <c r="J20">
        <v>28</v>
      </c>
      <c r="K20">
        <v>2015</v>
      </c>
      <c r="L20" t="str">
        <f t="shared" si="1"/>
        <v>005</v>
      </c>
      <c r="M20" t="str">
        <f>_xlfn.XLOOKUP(_2015_2016_append_[[#This Row],[Job_code]],Analytics_mindset_case_studies_IntegrateCo_jobcodes[Code_text],Analytics_mindset_case_studies_IntegrateCo_jobcodes[Job_Description],"",0)</f>
        <v>Installation</v>
      </c>
      <c r="N20" t="str">
        <f t="shared" si="0"/>
        <v/>
      </c>
      <c r="O20">
        <f>IFERROR(VLOOKUP(_2015_2016_append_[[#This Row],[Emp_Name]],Analytics_mindset_case_studies_IntegrateCo_locations[#All],2,FALSE),"")</f>
        <v>2</v>
      </c>
      <c r="P20">
        <f>_2015_2016_append_[[#This Row],[Reg_Hrs]]+_2015_2016_append_[[#This Row],[OT_Hrs]]</f>
        <v>0</v>
      </c>
      <c r="Q20">
        <v>1</v>
      </c>
    </row>
    <row r="21" spans="1:17" x14ac:dyDescent="0.3">
      <c r="A21">
        <v>259</v>
      </c>
      <c r="B21" t="s">
        <v>25</v>
      </c>
      <c r="C21" t="s">
        <v>127</v>
      </c>
      <c r="D21">
        <v>40</v>
      </c>
      <c r="E21">
        <v>0</v>
      </c>
      <c r="F21">
        <v>21888</v>
      </c>
      <c r="G21">
        <v>1611</v>
      </c>
      <c r="H21">
        <v>126</v>
      </c>
      <c r="I21">
        <v>505</v>
      </c>
      <c r="J21">
        <v>350</v>
      </c>
      <c r="K21">
        <v>2015</v>
      </c>
      <c r="L21" t="str">
        <f t="shared" si="1"/>
        <v>004</v>
      </c>
      <c r="M21" t="str">
        <f>_xlfn.XLOOKUP(_2015_2016_append_[[#This Row],[Job_code]],Analytics_mindset_case_studies_IntegrateCo_jobcodes[Code_text],Analytics_mindset_case_studies_IntegrateCo_jobcodes[Job_Description],"",0)</f>
        <v>Proj Management</v>
      </c>
      <c r="N21" t="str">
        <f t="shared" si="0"/>
        <v>S</v>
      </c>
      <c r="O21">
        <f>IFERROR(VLOOKUP(_2015_2016_append_[[#This Row],[Emp_Name]],Analytics_mindset_case_studies_IntegrateCo_locations[#All],2,FALSE),"")</f>
        <v>2</v>
      </c>
      <c r="P21">
        <f>_2015_2016_append_[[#This Row],[Reg_Hrs]]+_2015_2016_append_[[#This Row],[OT_Hrs]]</f>
        <v>40</v>
      </c>
      <c r="Q21">
        <v>1</v>
      </c>
    </row>
    <row r="22" spans="1:17" x14ac:dyDescent="0.3">
      <c r="A22">
        <v>259</v>
      </c>
      <c r="B22" t="s">
        <v>26</v>
      </c>
      <c r="C22" t="s">
        <v>127</v>
      </c>
      <c r="D22">
        <v>2</v>
      </c>
      <c r="E22">
        <v>0</v>
      </c>
      <c r="F22">
        <v>5150</v>
      </c>
      <c r="G22">
        <v>38</v>
      </c>
      <c r="H22">
        <v>30</v>
      </c>
      <c r="I22">
        <v>12</v>
      </c>
      <c r="J22">
        <v>82</v>
      </c>
      <c r="K22">
        <v>2015</v>
      </c>
      <c r="L22" t="str">
        <f t="shared" si="1"/>
        <v>008</v>
      </c>
      <c r="M22" t="str">
        <f>_xlfn.XLOOKUP(_2015_2016_append_[[#This Row],[Job_code]],Analytics_mindset_case_studies_IntegrateCo_jobcodes[Code_text],Analytics_mindset_case_studies_IntegrateCo_jobcodes[Job_Description],"",0)</f>
        <v>Employee Training</v>
      </c>
      <c r="N22" t="str">
        <f t="shared" si="0"/>
        <v>S</v>
      </c>
      <c r="O22">
        <f>IFERROR(VLOOKUP(_2015_2016_append_[[#This Row],[Emp_Name]],Analytics_mindset_case_studies_IntegrateCo_locations[#All],2,FALSE),"")</f>
        <v>2</v>
      </c>
      <c r="P22">
        <f>_2015_2016_append_[[#This Row],[Reg_Hrs]]+_2015_2016_append_[[#This Row],[OT_Hrs]]</f>
        <v>2</v>
      </c>
      <c r="Q22">
        <v>1</v>
      </c>
    </row>
    <row r="23" spans="1:17" x14ac:dyDescent="0.3">
      <c r="A23">
        <v>259</v>
      </c>
      <c r="B23" t="s">
        <v>27</v>
      </c>
      <c r="C23" t="s">
        <v>127</v>
      </c>
      <c r="D23">
        <v>0</v>
      </c>
      <c r="E23">
        <v>0</v>
      </c>
      <c r="F23">
        <v>0</v>
      </c>
      <c r="G23">
        <v>3033</v>
      </c>
      <c r="H23">
        <v>238</v>
      </c>
      <c r="I23">
        <v>951</v>
      </c>
      <c r="J23">
        <v>659</v>
      </c>
      <c r="K23">
        <v>2015</v>
      </c>
      <c r="L23" t="str">
        <f t="shared" si="1"/>
        <v>010</v>
      </c>
      <c r="M23" t="str">
        <f>_xlfn.XLOOKUP(_2015_2016_append_[[#This Row],[Job_code]],Analytics_mindset_case_studies_IntegrateCo_jobcodes[Code_text],Analytics_mindset_case_studies_IntegrateCo_jobcodes[Job_Description],"",0)</f>
        <v>New Foreign Manufacturing Oversight</v>
      </c>
      <c r="N23" t="str">
        <f t="shared" si="0"/>
        <v>S</v>
      </c>
      <c r="O23">
        <f>IFERROR(VLOOKUP(_2015_2016_append_[[#This Row],[Emp_Name]],Analytics_mindset_case_studies_IntegrateCo_locations[#All],2,FALSE),"")</f>
        <v>2</v>
      </c>
      <c r="P23">
        <f>_2015_2016_append_[[#This Row],[Reg_Hrs]]+_2015_2016_append_[[#This Row],[OT_Hrs]]</f>
        <v>0</v>
      </c>
      <c r="Q23">
        <v>1</v>
      </c>
    </row>
    <row r="24" spans="1:17" x14ac:dyDescent="0.3">
      <c r="A24">
        <v>259</v>
      </c>
      <c r="B24" t="s">
        <v>28</v>
      </c>
      <c r="C24" t="s">
        <v>127</v>
      </c>
      <c r="D24">
        <v>0</v>
      </c>
      <c r="E24">
        <v>0</v>
      </c>
      <c r="F24">
        <v>0</v>
      </c>
      <c r="G24">
        <v>1136</v>
      </c>
      <c r="H24">
        <v>89</v>
      </c>
      <c r="I24">
        <v>357</v>
      </c>
      <c r="J24">
        <v>247</v>
      </c>
      <c r="K24">
        <v>2015</v>
      </c>
      <c r="L24" t="str">
        <f t="shared" si="1"/>
        <v>012</v>
      </c>
      <c r="M24" t="str">
        <f>_xlfn.XLOOKUP(_2015_2016_append_[[#This Row],[Job_code]],Analytics_mindset_case_studies_IntegrateCo_jobcodes[Code_text],Analytics_mindset_case_studies_IntegrateCo_jobcodes[Job_Description],"",0)</f>
        <v>Internal Auditing</v>
      </c>
      <c r="N24" t="str">
        <f t="shared" si="0"/>
        <v>S</v>
      </c>
      <c r="O24">
        <f>IFERROR(VLOOKUP(_2015_2016_append_[[#This Row],[Emp_Name]],Analytics_mindset_case_studies_IntegrateCo_locations[#All],2,FALSE),"")</f>
        <v>2</v>
      </c>
      <c r="P24">
        <f>_2015_2016_append_[[#This Row],[Reg_Hrs]]+_2015_2016_append_[[#This Row],[OT_Hrs]]</f>
        <v>0</v>
      </c>
      <c r="Q24">
        <v>1</v>
      </c>
    </row>
    <row r="25" spans="1:17" x14ac:dyDescent="0.3">
      <c r="A25">
        <v>390</v>
      </c>
      <c r="B25" t="s">
        <v>14</v>
      </c>
      <c r="C25" t="s">
        <v>128</v>
      </c>
      <c r="D25">
        <v>0</v>
      </c>
      <c r="E25">
        <v>0</v>
      </c>
      <c r="F25">
        <v>0</v>
      </c>
      <c r="G25">
        <v>108</v>
      </c>
      <c r="H25">
        <v>8</v>
      </c>
      <c r="I25">
        <v>15</v>
      </c>
      <c r="J25">
        <v>15</v>
      </c>
      <c r="K25">
        <v>2015</v>
      </c>
      <c r="L25" t="str">
        <f t="shared" si="1"/>
        <v>005</v>
      </c>
      <c r="M25" t="str">
        <f>_xlfn.XLOOKUP(_2015_2016_append_[[#This Row],[Job_code]],Analytics_mindset_case_studies_IntegrateCo_jobcodes[Code_text],Analytics_mindset_case_studies_IntegrateCo_jobcodes[Job_Description],"",0)</f>
        <v>Installation</v>
      </c>
      <c r="N25" t="str">
        <f t="shared" si="0"/>
        <v/>
      </c>
      <c r="O25">
        <f>IFERROR(VLOOKUP(_2015_2016_append_[[#This Row],[Emp_Name]],Analytics_mindset_case_studies_IntegrateCo_locations[#All],2,FALSE),"")</f>
        <v>1</v>
      </c>
      <c r="P25">
        <f>_2015_2016_append_[[#This Row],[Reg_Hrs]]+_2015_2016_append_[[#This Row],[OT_Hrs]]</f>
        <v>0</v>
      </c>
      <c r="Q25">
        <v>1</v>
      </c>
    </row>
    <row r="26" spans="1:17" x14ac:dyDescent="0.3">
      <c r="A26">
        <v>390</v>
      </c>
      <c r="B26" t="s">
        <v>16</v>
      </c>
      <c r="C26" t="s">
        <v>128</v>
      </c>
      <c r="D26">
        <v>0</v>
      </c>
      <c r="E26">
        <v>0</v>
      </c>
      <c r="F26">
        <v>0</v>
      </c>
      <c r="G26">
        <v>4105</v>
      </c>
      <c r="H26">
        <v>322</v>
      </c>
      <c r="I26">
        <v>1288</v>
      </c>
      <c r="J26">
        <v>923</v>
      </c>
      <c r="K26">
        <v>2015</v>
      </c>
      <c r="L26" t="str">
        <f t="shared" si="1"/>
        <v>010</v>
      </c>
      <c r="M26" t="str">
        <f>_xlfn.XLOOKUP(_2015_2016_append_[[#This Row],[Job_code]],Analytics_mindset_case_studies_IntegrateCo_jobcodes[Code_text],Analytics_mindset_case_studies_IntegrateCo_jobcodes[Job_Description],"",0)</f>
        <v>New Foreign Manufacturing Oversight</v>
      </c>
      <c r="N26" t="str">
        <f t="shared" si="0"/>
        <v>H</v>
      </c>
      <c r="O26">
        <f>IFERROR(VLOOKUP(_2015_2016_append_[[#This Row],[Emp_Name]],Analytics_mindset_case_studies_IntegrateCo_locations[#All],2,FALSE),"")</f>
        <v>1</v>
      </c>
      <c r="P26">
        <f>_2015_2016_append_[[#This Row],[Reg_Hrs]]+_2015_2016_append_[[#This Row],[OT_Hrs]]</f>
        <v>0</v>
      </c>
      <c r="Q26">
        <v>1</v>
      </c>
    </row>
    <row r="27" spans="1:17" x14ac:dyDescent="0.3">
      <c r="A27">
        <v>168</v>
      </c>
      <c r="B27" t="s">
        <v>14</v>
      </c>
      <c r="C27" t="s">
        <v>129</v>
      </c>
      <c r="D27">
        <v>0</v>
      </c>
      <c r="E27">
        <v>0</v>
      </c>
      <c r="F27">
        <v>0</v>
      </c>
      <c r="G27">
        <v>222</v>
      </c>
      <c r="H27">
        <v>18</v>
      </c>
      <c r="I27">
        <v>70</v>
      </c>
      <c r="J27">
        <v>48</v>
      </c>
      <c r="K27">
        <v>2015</v>
      </c>
      <c r="L27" t="str">
        <f t="shared" si="1"/>
        <v>005</v>
      </c>
      <c r="M27" t="str">
        <f>_xlfn.XLOOKUP(_2015_2016_append_[[#This Row],[Job_code]],Analytics_mindset_case_studies_IntegrateCo_jobcodes[Code_text],Analytics_mindset_case_studies_IntegrateCo_jobcodes[Job_Description],"",0)</f>
        <v>Installation</v>
      </c>
      <c r="N27" t="str">
        <f t="shared" si="0"/>
        <v/>
      </c>
      <c r="O27">
        <f>IFERROR(VLOOKUP(_2015_2016_append_[[#This Row],[Emp_Name]],Analytics_mindset_case_studies_IntegrateCo_locations[#All],2,FALSE),"")</f>
        <v>2</v>
      </c>
      <c r="P27">
        <f>_2015_2016_append_[[#This Row],[Reg_Hrs]]+_2015_2016_append_[[#This Row],[OT_Hrs]]</f>
        <v>0</v>
      </c>
      <c r="Q27">
        <v>1</v>
      </c>
    </row>
    <row r="28" spans="1:17" x14ac:dyDescent="0.3">
      <c r="A28">
        <v>168</v>
      </c>
      <c r="B28" t="s">
        <v>16</v>
      </c>
      <c r="C28" t="s">
        <v>129</v>
      </c>
      <c r="D28">
        <v>0</v>
      </c>
      <c r="E28">
        <v>0</v>
      </c>
      <c r="F28">
        <v>0</v>
      </c>
      <c r="G28">
        <v>418</v>
      </c>
      <c r="H28">
        <v>327</v>
      </c>
      <c r="I28">
        <v>1311</v>
      </c>
      <c r="J28">
        <v>904</v>
      </c>
      <c r="K28">
        <v>2015</v>
      </c>
      <c r="L28" t="str">
        <f t="shared" si="1"/>
        <v>010</v>
      </c>
      <c r="M28" t="str">
        <f>_xlfn.XLOOKUP(_2015_2016_append_[[#This Row],[Job_code]],Analytics_mindset_case_studies_IntegrateCo_jobcodes[Code_text],Analytics_mindset_case_studies_IntegrateCo_jobcodes[Job_Description],"",0)</f>
        <v>New Foreign Manufacturing Oversight</v>
      </c>
      <c r="N28" t="str">
        <f t="shared" si="0"/>
        <v>H</v>
      </c>
      <c r="O28">
        <f>IFERROR(VLOOKUP(_2015_2016_append_[[#This Row],[Emp_Name]],Analytics_mindset_case_studies_IntegrateCo_locations[#All],2,FALSE),"")</f>
        <v>2</v>
      </c>
      <c r="P28">
        <f>_2015_2016_append_[[#This Row],[Reg_Hrs]]+_2015_2016_append_[[#This Row],[OT_Hrs]]</f>
        <v>0</v>
      </c>
      <c r="Q28">
        <v>1</v>
      </c>
    </row>
    <row r="29" spans="1:17" x14ac:dyDescent="0.3">
      <c r="A29">
        <v>291</v>
      </c>
      <c r="B29" t="s">
        <v>29</v>
      </c>
      <c r="C29" t="s">
        <v>130</v>
      </c>
      <c r="D29">
        <v>0</v>
      </c>
      <c r="E29">
        <v>0</v>
      </c>
      <c r="F29">
        <v>0</v>
      </c>
      <c r="G29">
        <v>5716</v>
      </c>
      <c r="H29">
        <v>448</v>
      </c>
      <c r="I29">
        <v>1793</v>
      </c>
      <c r="J29">
        <v>1196</v>
      </c>
      <c r="K29">
        <v>2015</v>
      </c>
      <c r="L29" t="str">
        <f t="shared" si="1"/>
        <v>009</v>
      </c>
      <c r="M29" t="str">
        <f>_xlfn.XLOOKUP(_2015_2016_append_[[#This Row],[Job_code]],Analytics_mindset_case_studies_IntegrateCo_jobcodes[Code_text],Analytics_mindset_case_studies_IntegrateCo_jobcodes[Job_Description],"",0)</f>
        <v>New Foreign Manufacturing Plant</v>
      </c>
      <c r="N29" t="str">
        <f t="shared" si="0"/>
        <v>H</v>
      </c>
      <c r="O29">
        <f>IFERROR(VLOOKUP(_2015_2016_append_[[#This Row],[Emp_Name]],Analytics_mindset_case_studies_IntegrateCo_locations[#All],2,FALSE),"")</f>
        <v>2</v>
      </c>
      <c r="P29">
        <f>_2015_2016_append_[[#This Row],[Reg_Hrs]]+_2015_2016_append_[[#This Row],[OT_Hrs]]</f>
        <v>0</v>
      </c>
      <c r="Q29">
        <v>1</v>
      </c>
    </row>
    <row r="30" spans="1:17" x14ac:dyDescent="0.3">
      <c r="A30">
        <v>291</v>
      </c>
      <c r="B30" t="s">
        <v>16</v>
      </c>
      <c r="C30" t="s">
        <v>130</v>
      </c>
      <c r="D30">
        <v>0</v>
      </c>
      <c r="E30">
        <v>0</v>
      </c>
      <c r="F30">
        <v>0</v>
      </c>
      <c r="G30">
        <v>2858</v>
      </c>
      <c r="H30">
        <v>224</v>
      </c>
      <c r="I30">
        <v>897</v>
      </c>
      <c r="J30">
        <v>598</v>
      </c>
      <c r="K30">
        <v>2015</v>
      </c>
      <c r="L30" t="str">
        <f t="shared" si="1"/>
        <v>010</v>
      </c>
      <c r="M30" t="str">
        <f>_xlfn.XLOOKUP(_2015_2016_append_[[#This Row],[Job_code]],Analytics_mindset_case_studies_IntegrateCo_jobcodes[Code_text],Analytics_mindset_case_studies_IntegrateCo_jobcodes[Job_Description],"",0)</f>
        <v>New Foreign Manufacturing Oversight</v>
      </c>
      <c r="N30" t="str">
        <f t="shared" si="0"/>
        <v>H</v>
      </c>
      <c r="O30">
        <f>IFERROR(VLOOKUP(_2015_2016_append_[[#This Row],[Emp_Name]],Analytics_mindset_case_studies_IntegrateCo_locations[#All],2,FALSE),"")</f>
        <v>2</v>
      </c>
      <c r="P30">
        <f>_2015_2016_append_[[#This Row],[Reg_Hrs]]+_2015_2016_append_[[#This Row],[OT_Hrs]]</f>
        <v>0</v>
      </c>
      <c r="Q30">
        <v>1</v>
      </c>
    </row>
    <row r="31" spans="1:17" x14ac:dyDescent="0.3">
      <c r="A31">
        <v>291</v>
      </c>
      <c r="B31" t="s">
        <v>20</v>
      </c>
      <c r="C31" t="s">
        <v>130</v>
      </c>
      <c r="D31">
        <v>0</v>
      </c>
      <c r="E31">
        <v>0</v>
      </c>
      <c r="F31">
        <v>0</v>
      </c>
      <c r="G31">
        <v>2858</v>
      </c>
      <c r="H31">
        <v>224</v>
      </c>
      <c r="I31">
        <v>897</v>
      </c>
      <c r="J31">
        <v>598</v>
      </c>
      <c r="K31">
        <v>2015</v>
      </c>
      <c r="L31" t="str">
        <f t="shared" si="1"/>
        <v>012</v>
      </c>
      <c r="M31" t="str">
        <f>_xlfn.XLOOKUP(_2015_2016_append_[[#This Row],[Job_code]],Analytics_mindset_case_studies_IntegrateCo_jobcodes[Code_text],Analytics_mindset_case_studies_IntegrateCo_jobcodes[Job_Description],"",0)</f>
        <v>Internal Auditing</v>
      </c>
      <c r="N31" t="str">
        <f t="shared" si="0"/>
        <v>H</v>
      </c>
      <c r="O31">
        <f>IFERROR(VLOOKUP(_2015_2016_append_[[#This Row],[Emp_Name]],Analytics_mindset_case_studies_IntegrateCo_locations[#All],2,FALSE),"")</f>
        <v>2</v>
      </c>
      <c r="P31">
        <f>_2015_2016_append_[[#This Row],[Reg_Hrs]]+_2015_2016_append_[[#This Row],[OT_Hrs]]</f>
        <v>0</v>
      </c>
      <c r="Q31">
        <v>1</v>
      </c>
    </row>
    <row r="32" spans="1:17" x14ac:dyDescent="0.3">
      <c r="A32">
        <v>249</v>
      </c>
      <c r="B32" t="s">
        <v>30</v>
      </c>
      <c r="C32" t="s">
        <v>131</v>
      </c>
      <c r="D32">
        <v>13</v>
      </c>
      <c r="E32">
        <v>0</v>
      </c>
      <c r="F32">
        <v>4875</v>
      </c>
      <c r="G32">
        <v>3469</v>
      </c>
      <c r="H32">
        <v>272</v>
      </c>
      <c r="I32">
        <v>1088</v>
      </c>
      <c r="J32">
        <v>78</v>
      </c>
      <c r="K32">
        <v>2015</v>
      </c>
      <c r="L32" t="str">
        <f t="shared" si="1"/>
        <v>002</v>
      </c>
      <c r="M32" t="str">
        <f>_xlfn.XLOOKUP(_2015_2016_append_[[#This Row],[Job_code]],Analytics_mindset_case_studies_IntegrateCo_jobcodes[Code_text],Analytics_mindset_case_studies_IntegrateCo_jobcodes[Job_Description],"",0)</f>
        <v>Sales</v>
      </c>
      <c r="N32" t="str">
        <f t="shared" si="0"/>
        <v>S</v>
      </c>
      <c r="O32">
        <f>IFERROR(VLOOKUP(_2015_2016_append_[[#This Row],[Emp_Name]],Analytics_mindset_case_studies_IntegrateCo_locations[#All],2,FALSE),"")</f>
        <v>2</v>
      </c>
      <c r="P32">
        <f>_2015_2016_append_[[#This Row],[Reg_Hrs]]+_2015_2016_append_[[#This Row],[OT_Hrs]]</f>
        <v>13</v>
      </c>
      <c r="Q32">
        <v>1</v>
      </c>
    </row>
    <row r="33" spans="1:17" x14ac:dyDescent="0.3">
      <c r="A33">
        <v>249</v>
      </c>
      <c r="B33" t="s">
        <v>25</v>
      </c>
      <c r="C33" t="s">
        <v>131</v>
      </c>
      <c r="D33">
        <v>3</v>
      </c>
      <c r="E33">
        <v>0</v>
      </c>
      <c r="F33">
        <v>1125</v>
      </c>
      <c r="G33">
        <v>454</v>
      </c>
      <c r="H33">
        <v>98</v>
      </c>
      <c r="I33">
        <v>1650</v>
      </c>
      <c r="J33">
        <v>951</v>
      </c>
      <c r="K33">
        <v>2015</v>
      </c>
      <c r="L33" t="str">
        <f t="shared" si="1"/>
        <v>004</v>
      </c>
      <c r="M33" t="str">
        <f>_xlfn.XLOOKUP(_2015_2016_append_[[#This Row],[Job_code]],Analytics_mindset_case_studies_IntegrateCo_jobcodes[Code_text],Analytics_mindset_case_studies_IntegrateCo_jobcodes[Job_Description],"",0)</f>
        <v>Proj Management</v>
      </c>
      <c r="N33" t="str">
        <f t="shared" si="0"/>
        <v>S</v>
      </c>
      <c r="O33">
        <f>IFERROR(VLOOKUP(_2015_2016_append_[[#This Row],[Emp_Name]],Analytics_mindset_case_studies_IntegrateCo_locations[#All],2,FALSE),"")</f>
        <v>2</v>
      </c>
      <c r="P33">
        <f>_2015_2016_append_[[#This Row],[Reg_Hrs]]+_2015_2016_append_[[#This Row],[OT_Hrs]]</f>
        <v>3</v>
      </c>
      <c r="Q33">
        <v>1</v>
      </c>
    </row>
    <row r="34" spans="1:17" x14ac:dyDescent="0.3">
      <c r="A34">
        <v>249</v>
      </c>
      <c r="B34" t="s">
        <v>31</v>
      </c>
      <c r="C34" t="s">
        <v>131</v>
      </c>
      <c r="D34">
        <v>0</v>
      </c>
      <c r="E34">
        <v>0</v>
      </c>
      <c r="F34">
        <v>0</v>
      </c>
      <c r="G34">
        <v>2134</v>
      </c>
      <c r="H34">
        <v>167</v>
      </c>
      <c r="I34">
        <v>67</v>
      </c>
      <c r="J34">
        <v>48</v>
      </c>
      <c r="K34">
        <v>2015</v>
      </c>
      <c r="L34" t="str">
        <f t="shared" si="1"/>
        <v>009</v>
      </c>
      <c r="M34" t="str">
        <f>_xlfn.XLOOKUP(_2015_2016_append_[[#This Row],[Job_code]],Analytics_mindset_case_studies_IntegrateCo_jobcodes[Code_text],Analytics_mindset_case_studies_IntegrateCo_jobcodes[Job_Description],"",0)</f>
        <v>New Foreign Manufacturing Plant</v>
      </c>
      <c r="N34" t="str">
        <f t="shared" si="0"/>
        <v>S</v>
      </c>
      <c r="O34">
        <f>IFERROR(VLOOKUP(_2015_2016_append_[[#This Row],[Emp_Name]],Analytics_mindset_case_studies_IntegrateCo_locations[#All],2,FALSE),"")</f>
        <v>2</v>
      </c>
      <c r="P34">
        <f>_2015_2016_append_[[#This Row],[Reg_Hrs]]+_2015_2016_append_[[#This Row],[OT_Hrs]]</f>
        <v>0</v>
      </c>
      <c r="Q34">
        <v>1</v>
      </c>
    </row>
    <row r="35" spans="1:17" x14ac:dyDescent="0.3">
      <c r="A35">
        <v>249</v>
      </c>
      <c r="B35" t="s">
        <v>27</v>
      </c>
      <c r="C35" t="s">
        <v>131</v>
      </c>
      <c r="D35">
        <v>0</v>
      </c>
      <c r="E35">
        <v>0</v>
      </c>
      <c r="F35">
        <v>0</v>
      </c>
      <c r="G35">
        <v>4269</v>
      </c>
      <c r="H35">
        <v>335</v>
      </c>
      <c r="I35">
        <v>1339</v>
      </c>
      <c r="J35">
        <v>96</v>
      </c>
      <c r="K35">
        <v>2015</v>
      </c>
      <c r="L35" t="str">
        <f t="shared" si="1"/>
        <v>010</v>
      </c>
      <c r="M35" t="str">
        <f>_xlfn.XLOOKUP(_2015_2016_append_[[#This Row],[Job_code]],Analytics_mindset_case_studies_IntegrateCo_jobcodes[Code_text],Analytics_mindset_case_studies_IntegrateCo_jobcodes[Job_Description],"",0)</f>
        <v>New Foreign Manufacturing Oversight</v>
      </c>
      <c r="N35" t="str">
        <f t="shared" si="0"/>
        <v>S</v>
      </c>
      <c r="O35">
        <f>IFERROR(VLOOKUP(_2015_2016_append_[[#This Row],[Emp_Name]],Analytics_mindset_case_studies_IntegrateCo_locations[#All],2,FALSE),"")</f>
        <v>2</v>
      </c>
      <c r="P35">
        <f>_2015_2016_append_[[#This Row],[Reg_Hrs]]+_2015_2016_append_[[#This Row],[OT_Hrs]]</f>
        <v>0</v>
      </c>
      <c r="Q35">
        <v>1</v>
      </c>
    </row>
    <row r="36" spans="1:17" x14ac:dyDescent="0.3">
      <c r="A36">
        <v>179</v>
      </c>
      <c r="B36" t="s">
        <v>14</v>
      </c>
      <c r="C36" t="s">
        <v>132</v>
      </c>
      <c r="D36">
        <v>0</v>
      </c>
      <c r="E36">
        <v>0</v>
      </c>
      <c r="F36">
        <v>0</v>
      </c>
      <c r="G36">
        <v>85</v>
      </c>
      <c r="H36">
        <v>7</v>
      </c>
      <c r="I36">
        <v>9</v>
      </c>
      <c r="J36">
        <v>19</v>
      </c>
      <c r="K36">
        <v>2015</v>
      </c>
      <c r="L36" t="str">
        <f t="shared" si="1"/>
        <v>005</v>
      </c>
      <c r="M36" t="str">
        <f>_xlfn.XLOOKUP(_2015_2016_append_[[#This Row],[Job_code]],Analytics_mindset_case_studies_IntegrateCo_jobcodes[Code_text],Analytics_mindset_case_studies_IntegrateCo_jobcodes[Job_Description],"",0)</f>
        <v>Installation</v>
      </c>
      <c r="N36" t="str">
        <f t="shared" si="0"/>
        <v/>
      </c>
      <c r="O36">
        <f>IFERROR(VLOOKUP(_2015_2016_append_[[#This Row],[Emp_Name]],Analytics_mindset_case_studies_IntegrateCo_locations[#All],2,FALSE),"")</f>
        <v>2</v>
      </c>
      <c r="P36">
        <f>_2015_2016_append_[[#This Row],[Reg_Hrs]]+_2015_2016_append_[[#This Row],[OT_Hrs]]</f>
        <v>0</v>
      </c>
      <c r="Q36">
        <v>1</v>
      </c>
    </row>
    <row r="37" spans="1:17" x14ac:dyDescent="0.3">
      <c r="A37">
        <v>179</v>
      </c>
      <c r="B37" t="s">
        <v>32</v>
      </c>
      <c r="C37" t="s">
        <v>132</v>
      </c>
      <c r="D37">
        <v>22</v>
      </c>
      <c r="E37">
        <v>0</v>
      </c>
      <c r="F37">
        <v>95192</v>
      </c>
      <c r="G37">
        <v>6799</v>
      </c>
      <c r="H37">
        <v>534</v>
      </c>
      <c r="I37">
        <v>2133</v>
      </c>
      <c r="J37">
        <v>1523</v>
      </c>
      <c r="K37">
        <v>2015</v>
      </c>
      <c r="L37" t="str">
        <f t="shared" si="1"/>
        <v>004</v>
      </c>
      <c r="M37" t="str">
        <f>_xlfn.XLOOKUP(_2015_2016_append_[[#This Row],[Job_code]],Analytics_mindset_case_studies_IntegrateCo_jobcodes[Code_text],Analytics_mindset_case_studies_IntegrateCo_jobcodes[Job_Description],"",0)</f>
        <v>Proj Management</v>
      </c>
      <c r="N37" t="str">
        <f t="shared" si="0"/>
        <v>H</v>
      </c>
      <c r="O37">
        <f>IFERROR(VLOOKUP(_2015_2016_append_[[#This Row],[Emp_Name]],Analytics_mindset_case_studies_IntegrateCo_locations[#All],2,FALSE),"")</f>
        <v>2</v>
      </c>
      <c r="P37">
        <f>_2015_2016_append_[[#This Row],[Reg_Hrs]]+_2015_2016_append_[[#This Row],[OT_Hrs]]</f>
        <v>22</v>
      </c>
      <c r="Q37">
        <v>1</v>
      </c>
    </row>
    <row r="38" spans="1:17" x14ac:dyDescent="0.3">
      <c r="A38">
        <v>179</v>
      </c>
      <c r="B38" t="s">
        <v>16</v>
      </c>
      <c r="C38" t="s">
        <v>132</v>
      </c>
      <c r="D38">
        <v>0</v>
      </c>
      <c r="E38">
        <v>0</v>
      </c>
      <c r="F38">
        <v>0</v>
      </c>
      <c r="G38">
        <v>4945</v>
      </c>
      <c r="H38">
        <v>388</v>
      </c>
      <c r="I38">
        <v>1551</v>
      </c>
      <c r="J38">
        <v>1108</v>
      </c>
      <c r="K38">
        <v>2015</v>
      </c>
      <c r="L38" t="str">
        <f t="shared" si="1"/>
        <v>010</v>
      </c>
      <c r="M38" t="str">
        <f>_xlfn.XLOOKUP(_2015_2016_append_[[#This Row],[Job_code]],Analytics_mindset_case_studies_IntegrateCo_jobcodes[Code_text],Analytics_mindset_case_studies_IntegrateCo_jobcodes[Job_Description],"",0)</f>
        <v>New Foreign Manufacturing Oversight</v>
      </c>
      <c r="N38" t="str">
        <f t="shared" si="0"/>
        <v>H</v>
      </c>
      <c r="O38">
        <f>IFERROR(VLOOKUP(_2015_2016_append_[[#This Row],[Emp_Name]],Analytics_mindset_case_studies_IntegrateCo_locations[#All],2,FALSE),"")</f>
        <v>2</v>
      </c>
      <c r="P38">
        <f>_2015_2016_append_[[#This Row],[Reg_Hrs]]+_2015_2016_append_[[#This Row],[OT_Hrs]]</f>
        <v>0</v>
      </c>
      <c r="Q38">
        <v>1</v>
      </c>
    </row>
    <row r="39" spans="1:17" x14ac:dyDescent="0.3">
      <c r="A39">
        <v>368</v>
      </c>
      <c r="B39" t="s">
        <v>14</v>
      </c>
      <c r="C39" t="s">
        <v>133</v>
      </c>
      <c r="D39">
        <v>0</v>
      </c>
      <c r="E39">
        <v>0</v>
      </c>
      <c r="F39">
        <v>0</v>
      </c>
      <c r="G39">
        <v>59</v>
      </c>
      <c r="H39">
        <v>5</v>
      </c>
      <c r="I39">
        <v>18</v>
      </c>
      <c r="J39">
        <v>14</v>
      </c>
      <c r="K39">
        <v>2015</v>
      </c>
      <c r="L39" t="str">
        <f t="shared" si="1"/>
        <v>005</v>
      </c>
      <c r="M39" t="str">
        <f>_xlfn.XLOOKUP(_2015_2016_append_[[#This Row],[Job_code]],Analytics_mindset_case_studies_IntegrateCo_jobcodes[Code_text],Analytics_mindset_case_studies_IntegrateCo_jobcodes[Job_Description],"",0)</f>
        <v>Installation</v>
      </c>
      <c r="N39" t="str">
        <f t="shared" si="0"/>
        <v/>
      </c>
      <c r="O39">
        <f>IFERROR(VLOOKUP(_2015_2016_append_[[#This Row],[Emp_Name]],Analytics_mindset_case_studies_IntegrateCo_locations[#All],2,FALSE),"")</f>
        <v>2</v>
      </c>
      <c r="P39">
        <f>_2015_2016_append_[[#This Row],[Reg_Hrs]]+_2015_2016_append_[[#This Row],[OT_Hrs]]</f>
        <v>0</v>
      </c>
      <c r="Q39">
        <v>1</v>
      </c>
    </row>
    <row r="40" spans="1:17" x14ac:dyDescent="0.3">
      <c r="A40">
        <v>368</v>
      </c>
      <c r="B40" t="s">
        <v>26</v>
      </c>
      <c r="C40" t="s">
        <v>133</v>
      </c>
      <c r="D40">
        <v>1</v>
      </c>
      <c r="E40">
        <v>0</v>
      </c>
      <c r="F40">
        <v>245</v>
      </c>
      <c r="G40">
        <v>161</v>
      </c>
      <c r="H40">
        <v>13</v>
      </c>
      <c r="I40">
        <v>51</v>
      </c>
      <c r="J40">
        <v>39</v>
      </c>
      <c r="K40">
        <v>2015</v>
      </c>
      <c r="L40" t="str">
        <f t="shared" si="1"/>
        <v>008</v>
      </c>
      <c r="M40" t="str">
        <f>_xlfn.XLOOKUP(_2015_2016_append_[[#This Row],[Job_code]],Analytics_mindset_case_studies_IntegrateCo_jobcodes[Code_text],Analytics_mindset_case_studies_IntegrateCo_jobcodes[Job_Description],"",0)</f>
        <v>Employee Training</v>
      </c>
      <c r="N40" t="str">
        <f t="shared" si="0"/>
        <v>S</v>
      </c>
      <c r="O40">
        <f>IFERROR(VLOOKUP(_2015_2016_append_[[#This Row],[Emp_Name]],Analytics_mindset_case_studies_IntegrateCo_locations[#All],2,FALSE),"")</f>
        <v>2</v>
      </c>
      <c r="P40">
        <f>_2015_2016_append_[[#This Row],[Reg_Hrs]]+_2015_2016_append_[[#This Row],[OT_Hrs]]</f>
        <v>1</v>
      </c>
      <c r="Q40">
        <v>1</v>
      </c>
    </row>
    <row r="41" spans="1:17" x14ac:dyDescent="0.3">
      <c r="A41">
        <v>368</v>
      </c>
      <c r="B41" t="s">
        <v>27</v>
      </c>
      <c r="C41" t="s">
        <v>133</v>
      </c>
      <c r="D41">
        <v>0</v>
      </c>
      <c r="E41">
        <v>0</v>
      </c>
      <c r="F41">
        <v>0</v>
      </c>
      <c r="G41">
        <v>2574</v>
      </c>
      <c r="H41">
        <v>201</v>
      </c>
      <c r="I41">
        <v>808</v>
      </c>
      <c r="J41">
        <v>627</v>
      </c>
      <c r="K41">
        <v>2015</v>
      </c>
      <c r="L41" t="str">
        <f t="shared" si="1"/>
        <v>010</v>
      </c>
      <c r="M41" t="str">
        <f>_xlfn.XLOOKUP(_2015_2016_append_[[#This Row],[Job_code]],Analytics_mindset_case_studies_IntegrateCo_jobcodes[Code_text],Analytics_mindset_case_studies_IntegrateCo_jobcodes[Job_Description],"",0)</f>
        <v>New Foreign Manufacturing Oversight</v>
      </c>
      <c r="N41" t="str">
        <f t="shared" si="0"/>
        <v>S</v>
      </c>
      <c r="O41">
        <f>IFERROR(VLOOKUP(_2015_2016_append_[[#This Row],[Emp_Name]],Analytics_mindset_case_studies_IntegrateCo_locations[#All],2,FALSE),"")</f>
        <v>2</v>
      </c>
      <c r="P41">
        <f>_2015_2016_append_[[#This Row],[Reg_Hrs]]+_2015_2016_append_[[#This Row],[OT_Hrs]]</f>
        <v>0</v>
      </c>
      <c r="Q41">
        <v>1</v>
      </c>
    </row>
    <row r="42" spans="1:17" x14ac:dyDescent="0.3">
      <c r="A42">
        <v>27</v>
      </c>
      <c r="B42" t="s">
        <v>14</v>
      </c>
      <c r="C42" t="s">
        <v>134</v>
      </c>
      <c r="D42">
        <v>0</v>
      </c>
      <c r="E42">
        <v>0</v>
      </c>
      <c r="F42">
        <v>0</v>
      </c>
      <c r="G42">
        <v>126</v>
      </c>
      <c r="H42">
        <v>10</v>
      </c>
      <c r="I42">
        <v>4</v>
      </c>
      <c r="J42">
        <v>28</v>
      </c>
      <c r="K42">
        <v>2015</v>
      </c>
      <c r="L42" t="str">
        <f t="shared" si="1"/>
        <v>005</v>
      </c>
      <c r="M42" t="str">
        <f>_xlfn.XLOOKUP(_2015_2016_append_[[#This Row],[Job_code]],Analytics_mindset_case_studies_IntegrateCo_jobcodes[Code_text],Analytics_mindset_case_studies_IntegrateCo_jobcodes[Job_Description],"",0)</f>
        <v>Installation</v>
      </c>
      <c r="N42" t="str">
        <f t="shared" si="0"/>
        <v/>
      </c>
      <c r="O42">
        <f>IFERROR(VLOOKUP(_2015_2016_append_[[#This Row],[Emp_Name]],Analytics_mindset_case_studies_IntegrateCo_locations[#All],2,FALSE),"")</f>
        <v>1</v>
      </c>
      <c r="P42">
        <f>_2015_2016_append_[[#This Row],[Reg_Hrs]]+_2015_2016_append_[[#This Row],[OT_Hrs]]</f>
        <v>0</v>
      </c>
      <c r="Q42">
        <v>1</v>
      </c>
    </row>
    <row r="43" spans="1:17" x14ac:dyDescent="0.3">
      <c r="A43">
        <v>27</v>
      </c>
      <c r="B43" t="s">
        <v>22</v>
      </c>
      <c r="C43" t="s">
        <v>134</v>
      </c>
      <c r="D43">
        <v>28</v>
      </c>
      <c r="E43">
        <v>0</v>
      </c>
      <c r="F43">
        <v>8540</v>
      </c>
      <c r="G43">
        <v>1168</v>
      </c>
      <c r="H43">
        <v>46</v>
      </c>
      <c r="I43">
        <v>168</v>
      </c>
      <c r="J43">
        <v>268</v>
      </c>
      <c r="K43">
        <v>2015</v>
      </c>
      <c r="L43" t="str">
        <f t="shared" si="1"/>
        <v>001</v>
      </c>
      <c r="M43" t="str">
        <f>_xlfn.XLOOKUP(_2015_2016_append_[[#This Row],[Job_code]],Analytics_mindset_case_studies_IntegrateCo_jobcodes[Code_text],Analytics_mindset_case_studies_IntegrateCo_jobcodes[Job_Description],"",0)</f>
        <v>Office</v>
      </c>
      <c r="N43" t="str">
        <f t="shared" si="0"/>
        <v>S</v>
      </c>
      <c r="O43">
        <f>IFERROR(VLOOKUP(_2015_2016_append_[[#This Row],[Emp_Name]],Analytics_mindset_case_studies_IntegrateCo_locations[#All],2,FALSE),"")</f>
        <v>1</v>
      </c>
      <c r="P43">
        <f>_2015_2016_append_[[#This Row],[Reg_Hrs]]+_2015_2016_append_[[#This Row],[OT_Hrs]]</f>
        <v>28</v>
      </c>
      <c r="Q43">
        <v>1</v>
      </c>
    </row>
    <row r="44" spans="1:17" x14ac:dyDescent="0.3">
      <c r="A44">
        <v>27</v>
      </c>
      <c r="B44" t="s">
        <v>25</v>
      </c>
      <c r="C44" t="s">
        <v>134</v>
      </c>
      <c r="D44">
        <v>2</v>
      </c>
      <c r="E44">
        <v>0</v>
      </c>
      <c r="F44">
        <v>610</v>
      </c>
      <c r="G44">
        <v>425</v>
      </c>
      <c r="H44">
        <v>34</v>
      </c>
      <c r="I44">
        <v>134</v>
      </c>
      <c r="J44">
        <v>98</v>
      </c>
      <c r="K44">
        <v>2015</v>
      </c>
      <c r="L44" t="str">
        <f t="shared" si="1"/>
        <v>004</v>
      </c>
      <c r="M44" t="str">
        <f>_xlfn.XLOOKUP(_2015_2016_append_[[#This Row],[Job_code]],Analytics_mindset_case_studies_IntegrateCo_jobcodes[Code_text],Analytics_mindset_case_studies_IntegrateCo_jobcodes[Job_Description],"",0)</f>
        <v>Proj Management</v>
      </c>
      <c r="N44" t="str">
        <f t="shared" si="0"/>
        <v>S</v>
      </c>
      <c r="O44">
        <f>IFERROR(VLOOKUP(_2015_2016_append_[[#This Row],[Emp_Name]],Analytics_mindset_case_studies_IntegrateCo_locations[#All],2,FALSE),"")</f>
        <v>1</v>
      </c>
      <c r="P44">
        <f>_2015_2016_append_[[#This Row],[Reg_Hrs]]+_2015_2016_append_[[#This Row],[OT_Hrs]]</f>
        <v>2</v>
      </c>
      <c r="Q44">
        <v>1</v>
      </c>
    </row>
    <row r="45" spans="1:17" x14ac:dyDescent="0.3">
      <c r="A45">
        <v>27</v>
      </c>
      <c r="B45" t="s">
        <v>33</v>
      </c>
      <c r="C45" t="s">
        <v>134</v>
      </c>
      <c r="D45">
        <v>17</v>
      </c>
      <c r="E45">
        <v>0</v>
      </c>
      <c r="F45">
        <v>4636</v>
      </c>
      <c r="G45">
        <v>743</v>
      </c>
      <c r="H45">
        <v>58</v>
      </c>
      <c r="I45">
        <v>134</v>
      </c>
      <c r="J45">
        <v>171</v>
      </c>
      <c r="K45">
        <v>2015</v>
      </c>
      <c r="L45" t="str">
        <f t="shared" si="1"/>
        <v>006</v>
      </c>
      <c r="M45" t="str">
        <f>_xlfn.XLOOKUP(_2015_2016_append_[[#This Row],[Job_code]],Analytics_mindset_case_studies_IntegrateCo_jobcodes[Code_text],Analytics_mindset_case_studies_IntegrateCo_jobcodes[Job_Description],"",0)</f>
        <v>Service</v>
      </c>
      <c r="N45" t="str">
        <f t="shared" si="0"/>
        <v>S</v>
      </c>
      <c r="O45">
        <f>IFERROR(VLOOKUP(_2015_2016_append_[[#This Row],[Emp_Name]],Analytics_mindset_case_studies_IntegrateCo_locations[#All],2,FALSE),"")</f>
        <v>1</v>
      </c>
      <c r="P45">
        <f>_2015_2016_append_[[#This Row],[Reg_Hrs]]+_2015_2016_append_[[#This Row],[OT_Hrs]]</f>
        <v>17</v>
      </c>
      <c r="Q45">
        <v>1</v>
      </c>
    </row>
    <row r="46" spans="1:17" x14ac:dyDescent="0.3">
      <c r="A46">
        <v>27</v>
      </c>
      <c r="B46" t="s">
        <v>27</v>
      </c>
      <c r="C46" t="s">
        <v>134</v>
      </c>
      <c r="D46">
        <v>0</v>
      </c>
      <c r="E46">
        <v>0</v>
      </c>
      <c r="F46">
        <v>0</v>
      </c>
      <c r="G46">
        <v>3398</v>
      </c>
      <c r="H46">
        <v>266</v>
      </c>
      <c r="I46">
        <v>1066</v>
      </c>
      <c r="J46">
        <v>781</v>
      </c>
      <c r="K46">
        <v>2015</v>
      </c>
      <c r="L46" t="str">
        <f t="shared" si="1"/>
        <v>010</v>
      </c>
      <c r="M46" t="str">
        <f>_xlfn.XLOOKUP(_2015_2016_append_[[#This Row],[Job_code]],Analytics_mindset_case_studies_IntegrateCo_jobcodes[Code_text],Analytics_mindset_case_studies_IntegrateCo_jobcodes[Job_Description],"",0)</f>
        <v>New Foreign Manufacturing Oversight</v>
      </c>
      <c r="N46" t="str">
        <f t="shared" si="0"/>
        <v>S</v>
      </c>
      <c r="O46">
        <f>IFERROR(VLOOKUP(_2015_2016_append_[[#This Row],[Emp_Name]],Analytics_mindset_case_studies_IntegrateCo_locations[#All],2,FALSE),"")</f>
        <v>1</v>
      </c>
      <c r="P46">
        <f>_2015_2016_append_[[#This Row],[Reg_Hrs]]+_2015_2016_append_[[#This Row],[OT_Hrs]]</f>
        <v>0</v>
      </c>
      <c r="Q46">
        <v>1</v>
      </c>
    </row>
    <row r="47" spans="1:17" x14ac:dyDescent="0.3">
      <c r="A47">
        <v>27</v>
      </c>
      <c r="B47" t="s">
        <v>28</v>
      </c>
      <c r="C47" t="s">
        <v>134</v>
      </c>
      <c r="D47">
        <v>0</v>
      </c>
      <c r="E47">
        <v>0</v>
      </c>
      <c r="F47">
        <v>0</v>
      </c>
      <c r="G47">
        <v>3398</v>
      </c>
      <c r="H47">
        <v>266</v>
      </c>
      <c r="I47">
        <v>1066</v>
      </c>
      <c r="J47">
        <v>78</v>
      </c>
      <c r="K47">
        <v>2015</v>
      </c>
      <c r="L47" t="str">
        <f t="shared" si="1"/>
        <v>012</v>
      </c>
      <c r="M47" t="str">
        <f>_xlfn.XLOOKUP(_2015_2016_append_[[#This Row],[Job_code]],Analytics_mindset_case_studies_IntegrateCo_jobcodes[Code_text],Analytics_mindset_case_studies_IntegrateCo_jobcodes[Job_Description],"",0)</f>
        <v>Internal Auditing</v>
      </c>
      <c r="N47" t="str">
        <f t="shared" si="0"/>
        <v>S</v>
      </c>
      <c r="O47">
        <f>IFERROR(VLOOKUP(_2015_2016_append_[[#This Row],[Emp_Name]],Analytics_mindset_case_studies_IntegrateCo_locations[#All],2,FALSE),"")</f>
        <v>1</v>
      </c>
      <c r="P47">
        <f>_2015_2016_append_[[#This Row],[Reg_Hrs]]+_2015_2016_append_[[#This Row],[OT_Hrs]]</f>
        <v>0</v>
      </c>
      <c r="Q47">
        <v>1</v>
      </c>
    </row>
    <row r="48" spans="1:17" x14ac:dyDescent="0.3">
      <c r="A48">
        <v>239</v>
      </c>
      <c r="B48" t="s">
        <v>21</v>
      </c>
      <c r="C48" t="s">
        <v>135</v>
      </c>
      <c r="D48">
        <v>17</v>
      </c>
      <c r="E48">
        <v>0</v>
      </c>
      <c r="F48">
        <v>37009</v>
      </c>
      <c r="G48">
        <v>1266</v>
      </c>
      <c r="H48">
        <v>109</v>
      </c>
      <c r="I48">
        <v>832</v>
      </c>
      <c r="J48">
        <v>48</v>
      </c>
      <c r="K48">
        <v>2015</v>
      </c>
      <c r="L48" t="str">
        <f t="shared" si="1"/>
        <v>001</v>
      </c>
      <c r="M48" t="str">
        <f>_xlfn.XLOOKUP(_2015_2016_append_[[#This Row],[Job_code]],Analytics_mindset_case_studies_IntegrateCo_jobcodes[Code_text],Analytics_mindset_case_studies_IntegrateCo_jobcodes[Job_Description],"",0)</f>
        <v>Office</v>
      </c>
      <c r="N48" t="str">
        <f t="shared" si="0"/>
        <v>H</v>
      </c>
      <c r="O48">
        <f>IFERROR(VLOOKUP(_2015_2016_append_[[#This Row],[Emp_Name]],Analytics_mindset_case_studies_IntegrateCo_locations[#All],2,FALSE),"")</f>
        <v>1</v>
      </c>
      <c r="P48">
        <f>_2015_2016_append_[[#This Row],[Reg_Hrs]]+_2015_2016_append_[[#This Row],[OT_Hrs]]</f>
        <v>17</v>
      </c>
      <c r="Q48">
        <v>1</v>
      </c>
    </row>
    <row r="49" spans="1:17" x14ac:dyDescent="0.3">
      <c r="A49">
        <v>239</v>
      </c>
      <c r="B49" t="s">
        <v>16</v>
      </c>
      <c r="C49" t="s">
        <v>135</v>
      </c>
      <c r="D49">
        <v>0</v>
      </c>
      <c r="E49">
        <v>0</v>
      </c>
      <c r="F49">
        <v>0</v>
      </c>
      <c r="G49">
        <v>1253</v>
      </c>
      <c r="H49">
        <v>99</v>
      </c>
      <c r="I49">
        <v>393</v>
      </c>
      <c r="J49">
        <v>23</v>
      </c>
      <c r="K49">
        <v>2015</v>
      </c>
      <c r="L49" t="str">
        <f t="shared" si="1"/>
        <v>010</v>
      </c>
      <c r="M49" t="str">
        <f>_xlfn.XLOOKUP(_2015_2016_append_[[#This Row],[Job_code]],Analytics_mindset_case_studies_IntegrateCo_jobcodes[Code_text],Analytics_mindset_case_studies_IntegrateCo_jobcodes[Job_Description],"",0)</f>
        <v>New Foreign Manufacturing Oversight</v>
      </c>
      <c r="N49" t="str">
        <f t="shared" si="0"/>
        <v>H</v>
      </c>
      <c r="O49">
        <f>IFERROR(VLOOKUP(_2015_2016_append_[[#This Row],[Emp_Name]],Analytics_mindset_case_studies_IntegrateCo_locations[#All],2,FALSE),"")</f>
        <v>1</v>
      </c>
      <c r="P49">
        <f>_2015_2016_append_[[#This Row],[Reg_Hrs]]+_2015_2016_append_[[#This Row],[OT_Hrs]]</f>
        <v>0</v>
      </c>
      <c r="Q49">
        <v>1</v>
      </c>
    </row>
    <row r="50" spans="1:17" x14ac:dyDescent="0.3">
      <c r="A50">
        <v>239</v>
      </c>
      <c r="B50" t="s">
        <v>20</v>
      </c>
      <c r="C50" t="s">
        <v>135</v>
      </c>
      <c r="D50">
        <v>0</v>
      </c>
      <c r="E50">
        <v>0</v>
      </c>
      <c r="F50">
        <v>0</v>
      </c>
      <c r="G50">
        <v>1247</v>
      </c>
      <c r="H50">
        <v>98</v>
      </c>
      <c r="I50">
        <v>392</v>
      </c>
      <c r="J50">
        <v>22</v>
      </c>
      <c r="K50">
        <v>2015</v>
      </c>
      <c r="L50" t="str">
        <f t="shared" si="1"/>
        <v>012</v>
      </c>
      <c r="M50" t="str">
        <f>_xlfn.XLOOKUP(_2015_2016_append_[[#This Row],[Job_code]],Analytics_mindset_case_studies_IntegrateCo_jobcodes[Code_text],Analytics_mindset_case_studies_IntegrateCo_jobcodes[Job_Description],"",0)</f>
        <v>Internal Auditing</v>
      </c>
      <c r="N50" t="str">
        <f t="shared" si="0"/>
        <v>H</v>
      </c>
      <c r="O50">
        <f>IFERROR(VLOOKUP(_2015_2016_append_[[#This Row],[Emp_Name]],Analytics_mindset_case_studies_IntegrateCo_locations[#All],2,FALSE),"")</f>
        <v>1</v>
      </c>
      <c r="P50">
        <f>_2015_2016_append_[[#This Row],[Reg_Hrs]]+_2015_2016_append_[[#This Row],[OT_Hrs]]</f>
        <v>0</v>
      </c>
      <c r="Q50">
        <v>1</v>
      </c>
    </row>
    <row r="51" spans="1:17" x14ac:dyDescent="0.3">
      <c r="A51">
        <v>239</v>
      </c>
      <c r="B51" t="s">
        <v>22</v>
      </c>
      <c r="C51" t="s">
        <v>135</v>
      </c>
      <c r="D51">
        <v>883</v>
      </c>
      <c r="E51">
        <v>0</v>
      </c>
      <c r="F51">
        <v>36465</v>
      </c>
      <c r="G51">
        <v>2614</v>
      </c>
      <c r="H51">
        <v>204</v>
      </c>
      <c r="I51">
        <v>820</v>
      </c>
      <c r="J51">
        <v>48</v>
      </c>
      <c r="K51">
        <v>2015</v>
      </c>
      <c r="L51" t="str">
        <f t="shared" si="1"/>
        <v>001</v>
      </c>
      <c r="M51" t="str">
        <f>_xlfn.XLOOKUP(_2015_2016_append_[[#This Row],[Job_code]],Analytics_mindset_case_studies_IntegrateCo_jobcodes[Code_text],Analytics_mindset_case_studies_IntegrateCo_jobcodes[Job_Description],"",0)</f>
        <v>Office</v>
      </c>
      <c r="N51" t="str">
        <f t="shared" si="0"/>
        <v>S</v>
      </c>
      <c r="O51">
        <f>IFERROR(VLOOKUP(_2015_2016_append_[[#This Row],[Emp_Name]],Analytics_mindset_case_studies_IntegrateCo_locations[#All],2,FALSE),"")</f>
        <v>1</v>
      </c>
      <c r="P51">
        <f>_2015_2016_append_[[#This Row],[Reg_Hrs]]+_2015_2016_append_[[#This Row],[OT_Hrs]]</f>
        <v>883</v>
      </c>
      <c r="Q51">
        <v>1</v>
      </c>
    </row>
    <row r="52" spans="1:17" x14ac:dyDescent="0.3">
      <c r="A52">
        <v>239</v>
      </c>
      <c r="B52" t="s">
        <v>27</v>
      </c>
      <c r="C52" t="s">
        <v>135</v>
      </c>
      <c r="D52">
        <v>0</v>
      </c>
      <c r="E52">
        <v>0</v>
      </c>
      <c r="F52">
        <v>0</v>
      </c>
      <c r="G52">
        <v>1253</v>
      </c>
      <c r="H52">
        <v>98</v>
      </c>
      <c r="I52">
        <v>393</v>
      </c>
      <c r="J52">
        <v>23</v>
      </c>
      <c r="K52">
        <v>2015</v>
      </c>
      <c r="L52" t="str">
        <f t="shared" si="1"/>
        <v>010</v>
      </c>
      <c r="M52" t="str">
        <f>_xlfn.XLOOKUP(_2015_2016_append_[[#This Row],[Job_code]],Analytics_mindset_case_studies_IntegrateCo_jobcodes[Code_text],Analytics_mindset_case_studies_IntegrateCo_jobcodes[Job_Description],"",0)</f>
        <v>New Foreign Manufacturing Oversight</v>
      </c>
      <c r="N52" t="str">
        <f t="shared" si="0"/>
        <v>S</v>
      </c>
      <c r="O52">
        <f>IFERROR(VLOOKUP(_2015_2016_append_[[#This Row],[Emp_Name]],Analytics_mindset_case_studies_IntegrateCo_locations[#All],2,FALSE),"")</f>
        <v>1</v>
      </c>
      <c r="P52">
        <f>_2015_2016_append_[[#This Row],[Reg_Hrs]]+_2015_2016_append_[[#This Row],[OT_Hrs]]</f>
        <v>0</v>
      </c>
      <c r="Q52">
        <v>1</v>
      </c>
    </row>
    <row r="53" spans="1:17" x14ac:dyDescent="0.3">
      <c r="A53">
        <v>239</v>
      </c>
      <c r="B53" t="s">
        <v>28</v>
      </c>
      <c r="C53" t="s">
        <v>135</v>
      </c>
      <c r="D53">
        <v>0</v>
      </c>
      <c r="E53">
        <v>0</v>
      </c>
      <c r="F53">
        <v>0</v>
      </c>
      <c r="G53">
        <v>1249</v>
      </c>
      <c r="H53">
        <v>98</v>
      </c>
      <c r="I53">
        <v>391</v>
      </c>
      <c r="J53">
        <v>22</v>
      </c>
      <c r="K53">
        <v>2015</v>
      </c>
      <c r="L53" t="str">
        <f t="shared" si="1"/>
        <v>012</v>
      </c>
      <c r="M53" t="str">
        <f>_xlfn.XLOOKUP(_2015_2016_append_[[#This Row],[Job_code]],Analytics_mindset_case_studies_IntegrateCo_jobcodes[Code_text],Analytics_mindset_case_studies_IntegrateCo_jobcodes[Job_Description],"",0)</f>
        <v>Internal Auditing</v>
      </c>
      <c r="N53" t="str">
        <f t="shared" si="0"/>
        <v>S</v>
      </c>
      <c r="O53">
        <f>IFERROR(VLOOKUP(_2015_2016_append_[[#This Row],[Emp_Name]],Analytics_mindset_case_studies_IntegrateCo_locations[#All],2,FALSE),"")</f>
        <v>1</v>
      </c>
      <c r="P53">
        <f>_2015_2016_append_[[#This Row],[Reg_Hrs]]+_2015_2016_append_[[#This Row],[OT_Hrs]]</f>
        <v>0</v>
      </c>
      <c r="Q53">
        <v>1</v>
      </c>
    </row>
    <row r="54" spans="1:17" x14ac:dyDescent="0.3">
      <c r="A54">
        <v>369</v>
      </c>
      <c r="B54" t="s">
        <v>15</v>
      </c>
      <c r="C54" t="s">
        <v>136</v>
      </c>
      <c r="D54">
        <v>39</v>
      </c>
      <c r="E54">
        <v>0</v>
      </c>
      <c r="F54">
        <v>819</v>
      </c>
      <c r="G54">
        <v>2737</v>
      </c>
      <c r="H54">
        <v>486</v>
      </c>
      <c r="I54">
        <v>1946</v>
      </c>
      <c r="J54">
        <v>105</v>
      </c>
      <c r="K54">
        <v>2015</v>
      </c>
      <c r="L54" t="str">
        <f t="shared" si="1"/>
        <v>002</v>
      </c>
      <c r="M54" t="str">
        <f>_xlfn.XLOOKUP(_2015_2016_append_[[#This Row],[Job_code]],Analytics_mindset_case_studies_IntegrateCo_jobcodes[Code_text],Analytics_mindset_case_studies_IntegrateCo_jobcodes[Job_Description],"",0)</f>
        <v>Sales</v>
      </c>
      <c r="N54" t="str">
        <f t="shared" si="0"/>
        <v>H</v>
      </c>
      <c r="O54">
        <f>IFERROR(VLOOKUP(_2015_2016_append_[[#This Row],[Emp_Name]],Analytics_mindset_case_studies_IntegrateCo_locations[#All],2,FALSE),"")</f>
        <v>2</v>
      </c>
      <c r="P54">
        <f>_2015_2016_append_[[#This Row],[Reg_Hrs]]+_2015_2016_append_[[#This Row],[OT_Hrs]]</f>
        <v>39</v>
      </c>
      <c r="Q54">
        <v>1</v>
      </c>
    </row>
    <row r="55" spans="1:17" x14ac:dyDescent="0.3">
      <c r="A55">
        <v>369</v>
      </c>
      <c r="B55" t="s">
        <v>16</v>
      </c>
      <c r="C55" t="s">
        <v>136</v>
      </c>
      <c r="D55">
        <v>0</v>
      </c>
      <c r="E55">
        <v>0</v>
      </c>
      <c r="F55">
        <v>0</v>
      </c>
      <c r="G55">
        <v>2545</v>
      </c>
      <c r="H55">
        <v>2</v>
      </c>
      <c r="I55">
        <v>797</v>
      </c>
      <c r="J55">
        <v>87</v>
      </c>
      <c r="K55">
        <v>2015</v>
      </c>
      <c r="L55" t="str">
        <f t="shared" si="1"/>
        <v>010</v>
      </c>
      <c r="M55" t="str">
        <f>_xlfn.XLOOKUP(_2015_2016_append_[[#This Row],[Job_code]],Analytics_mindset_case_studies_IntegrateCo_jobcodes[Code_text],Analytics_mindset_case_studies_IntegrateCo_jobcodes[Job_Description],"",0)</f>
        <v>New Foreign Manufacturing Oversight</v>
      </c>
      <c r="N55" t="str">
        <f t="shared" si="0"/>
        <v>H</v>
      </c>
      <c r="O55">
        <f>IFERROR(VLOOKUP(_2015_2016_append_[[#This Row],[Emp_Name]],Analytics_mindset_case_studies_IntegrateCo_locations[#All],2,FALSE),"")</f>
        <v>2</v>
      </c>
      <c r="P55">
        <f>_2015_2016_append_[[#This Row],[Reg_Hrs]]+_2015_2016_append_[[#This Row],[OT_Hrs]]</f>
        <v>0</v>
      </c>
      <c r="Q55">
        <v>1</v>
      </c>
    </row>
    <row r="56" spans="1:17" x14ac:dyDescent="0.3">
      <c r="A56">
        <v>369</v>
      </c>
      <c r="B56" t="s">
        <v>20</v>
      </c>
      <c r="C56" t="s">
        <v>136</v>
      </c>
      <c r="D56">
        <v>0</v>
      </c>
      <c r="E56">
        <v>0</v>
      </c>
      <c r="F56">
        <v>0</v>
      </c>
      <c r="G56">
        <v>476</v>
      </c>
      <c r="H56">
        <v>37</v>
      </c>
      <c r="I56">
        <v>15</v>
      </c>
      <c r="J56">
        <v>16</v>
      </c>
      <c r="K56">
        <v>2015</v>
      </c>
      <c r="L56" t="str">
        <f t="shared" si="1"/>
        <v>012</v>
      </c>
      <c r="M56" t="str">
        <f>_xlfn.XLOOKUP(_2015_2016_append_[[#This Row],[Job_code]],Analytics_mindset_case_studies_IntegrateCo_jobcodes[Code_text],Analytics_mindset_case_studies_IntegrateCo_jobcodes[Job_Description],"",0)</f>
        <v>Internal Auditing</v>
      </c>
      <c r="N56" t="str">
        <f t="shared" si="0"/>
        <v>H</v>
      </c>
      <c r="O56">
        <f>IFERROR(VLOOKUP(_2015_2016_append_[[#This Row],[Emp_Name]],Analytics_mindset_case_studies_IntegrateCo_locations[#All],2,FALSE),"")</f>
        <v>2</v>
      </c>
      <c r="P56">
        <f>_2015_2016_append_[[#This Row],[Reg_Hrs]]+_2015_2016_append_[[#This Row],[OT_Hrs]]</f>
        <v>0</v>
      </c>
      <c r="Q56">
        <v>1</v>
      </c>
    </row>
    <row r="57" spans="1:17" x14ac:dyDescent="0.3">
      <c r="A57">
        <v>38</v>
      </c>
      <c r="B57" t="s">
        <v>14</v>
      </c>
      <c r="C57" t="s">
        <v>137</v>
      </c>
      <c r="D57">
        <v>0</v>
      </c>
      <c r="E57">
        <v>0</v>
      </c>
      <c r="F57">
        <v>0</v>
      </c>
      <c r="G57">
        <v>224</v>
      </c>
      <c r="H57">
        <v>18</v>
      </c>
      <c r="I57">
        <v>70</v>
      </c>
      <c r="J57">
        <v>8</v>
      </c>
      <c r="K57">
        <v>2015</v>
      </c>
      <c r="L57" t="str">
        <f t="shared" si="1"/>
        <v>005</v>
      </c>
      <c r="M57" t="str">
        <f>_xlfn.XLOOKUP(_2015_2016_append_[[#This Row],[Job_code]],Analytics_mindset_case_studies_IntegrateCo_jobcodes[Code_text],Analytics_mindset_case_studies_IntegrateCo_jobcodes[Job_Description],"",0)</f>
        <v>Installation</v>
      </c>
      <c r="N57" t="str">
        <f t="shared" si="0"/>
        <v/>
      </c>
      <c r="O57">
        <f>IFERROR(VLOOKUP(_2015_2016_append_[[#This Row],[Emp_Name]],Analytics_mindset_case_studies_IntegrateCo_locations[#All],2,FALSE),"")</f>
        <v>2</v>
      </c>
      <c r="P57">
        <f>_2015_2016_append_[[#This Row],[Reg_Hrs]]+_2015_2016_append_[[#This Row],[OT_Hrs]]</f>
        <v>0</v>
      </c>
      <c r="Q57">
        <v>1</v>
      </c>
    </row>
    <row r="58" spans="1:17" x14ac:dyDescent="0.3">
      <c r="A58">
        <v>38</v>
      </c>
      <c r="B58" t="s">
        <v>15</v>
      </c>
      <c r="C58" t="s">
        <v>137</v>
      </c>
      <c r="D58">
        <v>42</v>
      </c>
      <c r="E58">
        <v>0</v>
      </c>
      <c r="F58">
        <v>185440</v>
      </c>
      <c r="G58">
        <v>23454</v>
      </c>
      <c r="H58">
        <v>1251</v>
      </c>
      <c r="I58">
        <v>4388</v>
      </c>
      <c r="J58">
        <v>807</v>
      </c>
      <c r="K58">
        <v>2015</v>
      </c>
      <c r="L58" t="str">
        <f t="shared" si="1"/>
        <v>002</v>
      </c>
      <c r="M58" t="str">
        <f>_xlfn.XLOOKUP(_2015_2016_append_[[#This Row],[Job_code]],Analytics_mindset_case_studies_IntegrateCo_jobcodes[Code_text],Analytics_mindset_case_studies_IntegrateCo_jobcodes[Job_Description],"",0)</f>
        <v>Sales</v>
      </c>
      <c r="N58" t="str">
        <f t="shared" si="0"/>
        <v>H</v>
      </c>
      <c r="O58">
        <f>IFERROR(VLOOKUP(_2015_2016_append_[[#This Row],[Emp_Name]],Analytics_mindset_case_studies_IntegrateCo_locations[#All],2,FALSE),"")</f>
        <v>2</v>
      </c>
      <c r="P58">
        <f>_2015_2016_append_[[#This Row],[Reg_Hrs]]+_2015_2016_append_[[#This Row],[OT_Hrs]]</f>
        <v>42</v>
      </c>
      <c r="Q58">
        <v>1</v>
      </c>
    </row>
    <row r="59" spans="1:17" x14ac:dyDescent="0.3">
      <c r="A59">
        <v>38</v>
      </c>
      <c r="B59" t="s">
        <v>16</v>
      </c>
      <c r="C59" t="s">
        <v>137</v>
      </c>
      <c r="D59">
        <v>0</v>
      </c>
      <c r="E59">
        <v>0</v>
      </c>
      <c r="F59">
        <v>0</v>
      </c>
      <c r="G59">
        <v>5442</v>
      </c>
      <c r="H59">
        <v>427</v>
      </c>
      <c r="I59">
        <v>1707</v>
      </c>
      <c r="J59">
        <v>189</v>
      </c>
      <c r="K59">
        <v>2015</v>
      </c>
      <c r="L59" t="str">
        <f t="shared" si="1"/>
        <v>010</v>
      </c>
      <c r="M59" t="str">
        <f>_xlfn.XLOOKUP(_2015_2016_append_[[#This Row],[Job_code]],Analytics_mindset_case_studies_IntegrateCo_jobcodes[Code_text],Analytics_mindset_case_studies_IntegrateCo_jobcodes[Job_Description],"",0)</f>
        <v>New Foreign Manufacturing Oversight</v>
      </c>
      <c r="N59" t="str">
        <f t="shared" si="0"/>
        <v>H</v>
      </c>
      <c r="O59">
        <f>IFERROR(VLOOKUP(_2015_2016_append_[[#This Row],[Emp_Name]],Analytics_mindset_case_studies_IntegrateCo_locations[#All],2,FALSE),"")</f>
        <v>2</v>
      </c>
      <c r="P59">
        <f>_2015_2016_append_[[#This Row],[Reg_Hrs]]+_2015_2016_append_[[#This Row],[OT_Hrs]]</f>
        <v>0</v>
      </c>
      <c r="Q59">
        <v>1</v>
      </c>
    </row>
    <row r="60" spans="1:17" x14ac:dyDescent="0.3">
      <c r="A60">
        <v>169</v>
      </c>
      <c r="B60" t="s">
        <v>14</v>
      </c>
      <c r="C60" t="s">
        <v>138</v>
      </c>
      <c r="D60">
        <v>0</v>
      </c>
      <c r="E60">
        <v>0</v>
      </c>
      <c r="F60">
        <v>0</v>
      </c>
      <c r="G60">
        <v>88</v>
      </c>
      <c r="H60">
        <v>7</v>
      </c>
      <c r="I60">
        <v>28</v>
      </c>
      <c r="J60">
        <v>19</v>
      </c>
      <c r="K60">
        <v>2015</v>
      </c>
      <c r="L60" t="str">
        <f t="shared" si="1"/>
        <v>005</v>
      </c>
      <c r="M60" t="str">
        <f>_xlfn.XLOOKUP(_2015_2016_append_[[#This Row],[Job_code]],Analytics_mindset_case_studies_IntegrateCo_jobcodes[Code_text],Analytics_mindset_case_studies_IntegrateCo_jobcodes[Job_Description],"",0)</f>
        <v>Installation</v>
      </c>
      <c r="N60" t="str">
        <f t="shared" si="0"/>
        <v/>
      </c>
      <c r="O60">
        <f>IFERROR(VLOOKUP(_2015_2016_append_[[#This Row],[Emp_Name]],Analytics_mindset_case_studies_IntegrateCo_locations[#All],2,FALSE),"")</f>
        <v>1</v>
      </c>
      <c r="P60">
        <f>_2015_2016_append_[[#This Row],[Reg_Hrs]]+_2015_2016_append_[[#This Row],[OT_Hrs]]</f>
        <v>0</v>
      </c>
      <c r="Q60">
        <v>1</v>
      </c>
    </row>
    <row r="61" spans="1:17" x14ac:dyDescent="0.3">
      <c r="A61">
        <v>169</v>
      </c>
      <c r="B61" t="s">
        <v>32</v>
      </c>
      <c r="C61" t="s">
        <v>138</v>
      </c>
      <c r="D61">
        <v>5</v>
      </c>
      <c r="E61">
        <v>0</v>
      </c>
      <c r="F61">
        <v>16375</v>
      </c>
      <c r="G61">
        <v>1211</v>
      </c>
      <c r="H61">
        <v>95</v>
      </c>
      <c r="I61">
        <v>38</v>
      </c>
      <c r="J61">
        <v>262</v>
      </c>
      <c r="K61">
        <v>2015</v>
      </c>
      <c r="L61" t="str">
        <f t="shared" si="1"/>
        <v>004</v>
      </c>
      <c r="M61" t="str">
        <f>_xlfn.XLOOKUP(_2015_2016_append_[[#This Row],[Job_code]],Analytics_mindset_case_studies_IntegrateCo_jobcodes[Code_text],Analytics_mindset_case_studies_IntegrateCo_jobcodes[Job_Description],"",0)</f>
        <v>Proj Management</v>
      </c>
      <c r="N61" t="str">
        <f t="shared" si="0"/>
        <v>H</v>
      </c>
      <c r="O61">
        <f>IFERROR(VLOOKUP(_2015_2016_append_[[#This Row],[Emp_Name]],Analytics_mindset_case_studies_IntegrateCo_locations[#All],2,FALSE),"")</f>
        <v>1</v>
      </c>
      <c r="P61">
        <f>_2015_2016_append_[[#This Row],[Reg_Hrs]]+_2015_2016_append_[[#This Row],[OT_Hrs]]</f>
        <v>5</v>
      </c>
      <c r="Q61">
        <v>1</v>
      </c>
    </row>
    <row r="62" spans="1:17" x14ac:dyDescent="0.3">
      <c r="A62">
        <v>169</v>
      </c>
      <c r="B62" t="s">
        <v>16</v>
      </c>
      <c r="C62" t="s">
        <v>138</v>
      </c>
      <c r="D62">
        <v>0</v>
      </c>
      <c r="E62">
        <v>0</v>
      </c>
      <c r="F62">
        <v>0</v>
      </c>
      <c r="G62">
        <v>3875</v>
      </c>
      <c r="H62">
        <v>304</v>
      </c>
      <c r="I62">
        <v>1215</v>
      </c>
      <c r="J62">
        <v>838</v>
      </c>
      <c r="K62">
        <v>2015</v>
      </c>
      <c r="L62" t="str">
        <f t="shared" si="1"/>
        <v>010</v>
      </c>
      <c r="M62" t="str">
        <f>_xlfn.XLOOKUP(_2015_2016_append_[[#This Row],[Job_code]],Analytics_mindset_case_studies_IntegrateCo_jobcodes[Code_text],Analytics_mindset_case_studies_IntegrateCo_jobcodes[Job_Description],"",0)</f>
        <v>New Foreign Manufacturing Oversight</v>
      </c>
      <c r="N62" t="str">
        <f t="shared" si="0"/>
        <v>H</v>
      </c>
      <c r="O62">
        <f>IFERROR(VLOOKUP(_2015_2016_append_[[#This Row],[Emp_Name]],Analytics_mindset_case_studies_IntegrateCo_locations[#All],2,FALSE),"")</f>
        <v>1</v>
      </c>
      <c r="P62">
        <f>_2015_2016_append_[[#This Row],[Reg_Hrs]]+_2015_2016_append_[[#This Row],[OT_Hrs]]</f>
        <v>0</v>
      </c>
      <c r="Q62">
        <v>1</v>
      </c>
    </row>
    <row r="63" spans="1:17" x14ac:dyDescent="0.3">
      <c r="A63">
        <v>44</v>
      </c>
      <c r="B63" t="s">
        <v>34</v>
      </c>
      <c r="C63" t="s">
        <v>139</v>
      </c>
      <c r="D63">
        <v>80</v>
      </c>
      <c r="E63">
        <v>0</v>
      </c>
      <c r="F63">
        <v>7700</v>
      </c>
      <c r="G63">
        <v>58906</v>
      </c>
      <c r="H63">
        <v>420</v>
      </c>
      <c r="I63">
        <v>1848</v>
      </c>
      <c r="J63">
        <v>10</v>
      </c>
      <c r="K63">
        <v>2015</v>
      </c>
      <c r="L63" t="str">
        <f t="shared" si="1"/>
        <v>001</v>
      </c>
      <c r="M63" t="str">
        <f>_xlfn.XLOOKUP(_2015_2016_append_[[#This Row],[Job_code]],Analytics_mindset_case_studies_IntegrateCo_jobcodes[Code_text],Analytics_mindset_case_studies_IntegrateCo_jobcodes[Job_Description],"",0)</f>
        <v>Office</v>
      </c>
      <c r="N63" t="str">
        <f t="shared" si="0"/>
        <v/>
      </c>
      <c r="O63">
        <f>IFERROR(VLOOKUP(_2015_2016_append_[[#This Row],[Emp_Name]],Analytics_mindset_case_studies_IntegrateCo_locations[#All],2,FALSE),"")</f>
        <v>1</v>
      </c>
      <c r="P63">
        <f>_2015_2016_append_[[#This Row],[Reg_Hrs]]+_2015_2016_append_[[#This Row],[OT_Hrs]]</f>
        <v>80</v>
      </c>
      <c r="Q63">
        <v>1</v>
      </c>
    </row>
    <row r="64" spans="1:17" x14ac:dyDescent="0.3">
      <c r="A64">
        <v>396</v>
      </c>
      <c r="B64" t="s">
        <v>14</v>
      </c>
      <c r="C64" t="s">
        <v>140</v>
      </c>
      <c r="D64">
        <v>0</v>
      </c>
      <c r="E64">
        <v>0</v>
      </c>
      <c r="F64">
        <v>0</v>
      </c>
      <c r="G64">
        <v>160</v>
      </c>
      <c r="H64">
        <v>12</v>
      </c>
      <c r="I64">
        <v>59</v>
      </c>
      <c r="J64">
        <v>89</v>
      </c>
      <c r="K64">
        <v>2015</v>
      </c>
      <c r="L64" t="str">
        <f t="shared" si="1"/>
        <v>005</v>
      </c>
      <c r="M64" t="str">
        <f>_xlfn.XLOOKUP(_2015_2016_append_[[#This Row],[Job_code]],Analytics_mindset_case_studies_IntegrateCo_jobcodes[Code_text],Analytics_mindset_case_studies_IntegrateCo_jobcodes[Job_Description],"",0)</f>
        <v>Installation</v>
      </c>
      <c r="N64" t="str">
        <f t="shared" si="0"/>
        <v/>
      </c>
      <c r="O64">
        <f>IFERROR(VLOOKUP(_2015_2016_append_[[#This Row],[Emp_Name]],Analytics_mindset_case_studies_IntegrateCo_locations[#All],2,FALSE),"")</f>
        <v>1</v>
      </c>
      <c r="P64">
        <f>_2015_2016_append_[[#This Row],[Reg_Hrs]]+_2015_2016_append_[[#This Row],[OT_Hrs]]</f>
        <v>0</v>
      </c>
      <c r="Q64">
        <v>1</v>
      </c>
    </row>
    <row r="65" spans="1:17" x14ac:dyDescent="0.3">
      <c r="A65">
        <v>396</v>
      </c>
      <c r="B65" t="s">
        <v>35</v>
      </c>
      <c r="C65" t="s">
        <v>140</v>
      </c>
      <c r="D65">
        <v>2</v>
      </c>
      <c r="E65">
        <v>0</v>
      </c>
      <c r="F65">
        <v>64</v>
      </c>
      <c r="G65">
        <v>488</v>
      </c>
      <c r="H65">
        <v>38</v>
      </c>
      <c r="I65">
        <v>18</v>
      </c>
      <c r="J65">
        <v>272</v>
      </c>
      <c r="K65">
        <v>2015</v>
      </c>
      <c r="L65" t="str">
        <f t="shared" si="1"/>
        <v>001</v>
      </c>
      <c r="M65" t="str">
        <f>_xlfn.XLOOKUP(_2015_2016_append_[[#This Row],[Job_code]],Analytics_mindset_case_studies_IntegrateCo_jobcodes[Code_text],Analytics_mindset_case_studies_IntegrateCo_jobcodes[Job_Description],"",0)</f>
        <v>Office</v>
      </c>
      <c r="N65" t="str">
        <f t="shared" si="0"/>
        <v>H</v>
      </c>
      <c r="O65">
        <f>IFERROR(VLOOKUP(_2015_2016_append_[[#This Row],[Emp_Name]],Analytics_mindset_case_studies_IntegrateCo_locations[#All],2,FALSE),"")</f>
        <v>1</v>
      </c>
      <c r="P65">
        <f>_2015_2016_append_[[#This Row],[Reg_Hrs]]+_2015_2016_append_[[#This Row],[OT_Hrs]]</f>
        <v>2</v>
      </c>
      <c r="Q65">
        <v>1</v>
      </c>
    </row>
    <row r="66" spans="1:17" x14ac:dyDescent="0.3">
      <c r="A66">
        <v>396</v>
      </c>
      <c r="B66" t="s">
        <v>36</v>
      </c>
      <c r="C66" t="s">
        <v>140</v>
      </c>
      <c r="D66">
        <v>12</v>
      </c>
      <c r="E66">
        <v>0</v>
      </c>
      <c r="F66">
        <v>384</v>
      </c>
      <c r="G66">
        <v>294</v>
      </c>
      <c r="H66">
        <v>231</v>
      </c>
      <c r="I66">
        <v>1074</v>
      </c>
      <c r="J66">
        <v>1628</v>
      </c>
      <c r="K66">
        <v>2015</v>
      </c>
      <c r="L66" t="str">
        <f t="shared" ref="L66:L129" si="2">IF(OR(MID(B66,3,1)="H",MID(B66,3,1)="S"),MID(B66,4,3),MID(B66,3,3))</f>
        <v>004</v>
      </c>
      <c r="M66" t="str">
        <f>_xlfn.XLOOKUP(_2015_2016_append_[[#This Row],[Job_code]],Analytics_mindset_case_studies_IntegrateCo_jobcodes[Code_text],Analytics_mindset_case_studies_IntegrateCo_jobcodes[Job_Description],"",0)</f>
        <v>Proj Management</v>
      </c>
      <c r="N66" t="str">
        <f t="shared" ref="N66:N129" si="3">IF(OR(MID(B66,3,1)="H",MID(B66,3,1)="S"),MID(B66,3,1),"")</f>
        <v>H</v>
      </c>
      <c r="O66">
        <f>IFERROR(VLOOKUP(_2015_2016_append_[[#This Row],[Emp_Name]],Analytics_mindset_case_studies_IntegrateCo_locations[#All],2,FALSE),"")</f>
        <v>1</v>
      </c>
      <c r="P66">
        <f>_2015_2016_append_[[#This Row],[Reg_Hrs]]+_2015_2016_append_[[#This Row],[OT_Hrs]]</f>
        <v>12</v>
      </c>
      <c r="Q66">
        <v>1</v>
      </c>
    </row>
    <row r="67" spans="1:17" x14ac:dyDescent="0.3">
      <c r="A67">
        <v>396</v>
      </c>
      <c r="B67" t="s">
        <v>37</v>
      </c>
      <c r="C67" t="s">
        <v>140</v>
      </c>
      <c r="D67">
        <v>0</v>
      </c>
      <c r="E67">
        <v>0</v>
      </c>
      <c r="F67">
        <v>0</v>
      </c>
      <c r="G67">
        <v>3916</v>
      </c>
      <c r="H67">
        <v>307</v>
      </c>
      <c r="I67">
        <v>1434</v>
      </c>
      <c r="J67">
        <v>2171</v>
      </c>
      <c r="K67">
        <v>2015</v>
      </c>
      <c r="L67" t="str">
        <f t="shared" si="2"/>
        <v>010</v>
      </c>
      <c r="M67" t="str">
        <f>_xlfn.XLOOKUP(_2015_2016_append_[[#This Row],[Job_code]],Analytics_mindset_case_studies_IntegrateCo_jobcodes[Code_text],Analytics_mindset_case_studies_IntegrateCo_jobcodes[Job_Description],"",0)</f>
        <v>New Foreign Manufacturing Oversight</v>
      </c>
      <c r="N67" t="str">
        <f t="shared" si="3"/>
        <v>H</v>
      </c>
      <c r="O67">
        <f>IFERROR(VLOOKUP(_2015_2016_append_[[#This Row],[Emp_Name]],Analytics_mindset_case_studies_IntegrateCo_locations[#All],2,FALSE),"")</f>
        <v>1</v>
      </c>
      <c r="P67">
        <f>_2015_2016_append_[[#This Row],[Reg_Hrs]]+_2015_2016_append_[[#This Row],[OT_Hrs]]</f>
        <v>0</v>
      </c>
      <c r="Q67">
        <v>1</v>
      </c>
    </row>
    <row r="68" spans="1:17" x14ac:dyDescent="0.3">
      <c r="A68">
        <v>204</v>
      </c>
      <c r="B68" t="s">
        <v>14</v>
      </c>
      <c r="C68" t="s">
        <v>141</v>
      </c>
      <c r="D68">
        <v>0</v>
      </c>
      <c r="E68">
        <v>0</v>
      </c>
      <c r="F68">
        <v>0</v>
      </c>
      <c r="G68">
        <v>22</v>
      </c>
      <c r="H68">
        <v>2</v>
      </c>
      <c r="I68">
        <v>7</v>
      </c>
      <c r="J68">
        <v>5</v>
      </c>
      <c r="K68">
        <v>2015</v>
      </c>
      <c r="L68" t="str">
        <f t="shared" si="2"/>
        <v>005</v>
      </c>
      <c r="M68" t="str">
        <f>_xlfn.XLOOKUP(_2015_2016_append_[[#This Row],[Job_code]],Analytics_mindset_case_studies_IntegrateCo_jobcodes[Code_text],Analytics_mindset_case_studies_IntegrateCo_jobcodes[Job_Description],"",0)</f>
        <v>Installation</v>
      </c>
      <c r="N68" t="str">
        <f t="shared" si="3"/>
        <v/>
      </c>
      <c r="O68">
        <f>IFERROR(VLOOKUP(_2015_2016_append_[[#This Row],[Emp_Name]],Analytics_mindset_case_studies_IntegrateCo_locations[#All],2,FALSE),"")</f>
        <v>1</v>
      </c>
      <c r="P68">
        <f>_2015_2016_append_[[#This Row],[Reg_Hrs]]+_2015_2016_append_[[#This Row],[OT_Hrs]]</f>
        <v>0</v>
      </c>
      <c r="Q68">
        <v>1</v>
      </c>
    </row>
    <row r="69" spans="1:17" x14ac:dyDescent="0.3">
      <c r="A69">
        <v>204</v>
      </c>
      <c r="B69" t="s">
        <v>29</v>
      </c>
      <c r="C69" t="s">
        <v>141</v>
      </c>
      <c r="D69">
        <v>0</v>
      </c>
      <c r="E69">
        <v>0</v>
      </c>
      <c r="F69">
        <v>0</v>
      </c>
      <c r="G69">
        <v>8732</v>
      </c>
      <c r="H69">
        <v>685</v>
      </c>
      <c r="I69">
        <v>2739</v>
      </c>
      <c r="J69">
        <v>1935</v>
      </c>
      <c r="K69">
        <v>2015</v>
      </c>
      <c r="L69" t="str">
        <f t="shared" si="2"/>
        <v>009</v>
      </c>
      <c r="M69" t="str">
        <f>_xlfn.XLOOKUP(_2015_2016_append_[[#This Row],[Job_code]],Analytics_mindset_case_studies_IntegrateCo_jobcodes[Code_text],Analytics_mindset_case_studies_IntegrateCo_jobcodes[Job_Description],"",0)</f>
        <v>New Foreign Manufacturing Plant</v>
      </c>
      <c r="N69" t="str">
        <f t="shared" si="3"/>
        <v>H</v>
      </c>
      <c r="O69">
        <f>IFERROR(VLOOKUP(_2015_2016_append_[[#This Row],[Emp_Name]],Analytics_mindset_case_studies_IntegrateCo_locations[#All],2,FALSE),"")</f>
        <v>1</v>
      </c>
      <c r="P69">
        <f>_2015_2016_append_[[#This Row],[Reg_Hrs]]+_2015_2016_append_[[#This Row],[OT_Hrs]]</f>
        <v>0</v>
      </c>
      <c r="Q69">
        <v>1</v>
      </c>
    </row>
    <row r="70" spans="1:17" x14ac:dyDescent="0.3">
      <c r="A70">
        <v>204</v>
      </c>
      <c r="B70" t="s">
        <v>16</v>
      </c>
      <c r="C70" t="s">
        <v>141</v>
      </c>
      <c r="D70">
        <v>0</v>
      </c>
      <c r="E70">
        <v>0</v>
      </c>
      <c r="F70">
        <v>0</v>
      </c>
      <c r="G70">
        <v>3493</v>
      </c>
      <c r="H70">
        <v>274</v>
      </c>
      <c r="I70">
        <v>1096</v>
      </c>
      <c r="J70">
        <v>774</v>
      </c>
      <c r="K70">
        <v>2015</v>
      </c>
      <c r="L70" t="str">
        <f t="shared" si="2"/>
        <v>010</v>
      </c>
      <c r="M70" t="str">
        <f>_xlfn.XLOOKUP(_2015_2016_append_[[#This Row],[Job_code]],Analytics_mindset_case_studies_IntegrateCo_jobcodes[Code_text],Analytics_mindset_case_studies_IntegrateCo_jobcodes[Job_Description],"",0)</f>
        <v>New Foreign Manufacturing Oversight</v>
      </c>
      <c r="N70" t="str">
        <f t="shared" si="3"/>
        <v>H</v>
      </c>
      <c r="O70">
        <f>IFERROR(VLOOKUP(_2015_2016_append_[[#This Row],[Emp_Name]],Analytics_mindset_case_studies_IntegrateCo_locations[#All],2,FALSE),"")</f>
        <v>1</v>
      </c>
      <c r="P70">
        <f>_2015_2016_append_[[#This Row],[Reg_Hrs]]+_2015_2016_append_[[#This Row],[OT_Hrs]]</f>
        <v>0</v>
      </c>
      <c r="Q70">
        <v>1</v>
      </c>
    </row>
    <row r="71" spans="1:17" x14ac:dyDescent="0.3">
      <c r="A71">
        <v>53</v>
      </c>
      <c r="B71" t="s">
        <v>14</v>
      </c>
      <c r="C71" t="s">
        <v>142</v>
      </c>
      <c r="D71">
        <v>0</v>
      </c>
      <c r="E71">
        <v>0</v>
      </c>
      <c r="F71">
        <v>0</v>
      </c>
      <c r="G71">
        <v>104</v>
      </c>
      <c r="H71">
        <v>8</v>
      </c>
      <c r="I71">
        <v>33</v>
      </c>
      <c r="J71">
        <v>24</v>
      </c>
      <c r="K71">
        <v>2015</v>
      </c>
      <c r="L71" t="str">
        <f t="shared" si="2"/>
        <v>005</v>
      </c>
      <c r="M71" t="str">
        <f>_xlfn.XLOOKUP(_2015_2016_append_[[#This Row],[Job_code]],Analytics_mindset_case_studies_IntegrateCo_jobcodes[Code_text],Analytics_mindset_case_studies_IntegrateCo_jobcodes[Job_Description],"",0)</f>
        <v>Installation</v>
      </c>
      <c r="N71" t="str">
        <f t="shared" si="3"/>
        <v/>
      </c>
      <c r="O71">
        <f>IFERROR(VLOOKUP(_2015_2016_append_[[#This Row],[Emp_Name]],Analytics_mindset_case_studies_IntegrateCo_locations[#All],2,FALSE),"")</f>
        <v>2</v>
      </c>
      <c r="P71">
        <f>_2015_2016_append_[[#This Row],[Reg_Hrs]]+_2015_2016_append_[[#This Row],[OT_Hrs]]</f>
        <v>0</v>
      </c>
      <c r="Q71">
        <v>1</v>
      </c>
    </row>
    <row r="72" spans="1:17" x14ac:dyDescent="0.3">
      <c r="A72">
        <v>53</v>
      </c>
      <c r="B72" t="s">
        <v>29</v>
      </c>
      <c r="C72" t="s">
        <v>142</v>
      </c>
      <c r="D72">
        <v>0</v>
      </c>
      <c r="E72">
        <v>0</v>
      </c>
      <c r="F72">
        <v>0</v>
      </c>
      <c r="G72">
        <v>3201</v>
      </c>
      <c r="H72">
        <v>206</v>
      </c>
      <c r="I72">
        <v>1005</v>
      </c>
      <c r="J72">
        <v>736</v>
      </c>
      <c r="K72">
        <v>2015</v>
      </c>
      <c r="L72" t="str">
        <f t="shared" si="2"/>
        <v>009</v>
      </c>
      <c r="M72" t="str">
        <f>_xlfn.XLOOKUP(_2015_2016_append_[[#This Row],[Job_code]],Analytics_mindset_case_studies_IntegrateCo_jobcodes[Code_text],Analytics_mindset_case_studies_IntegrateCo_jobcodes[Job_Description],"",0)</f>
        <v>New Foreign Manufacturing Plant</v>
      </c>
      <c r="N72" t="str">
        <f t="shared" si="3"/>
        <v>H</v>
      </c>
      <c r="O72">
        <f>IFERROR(VLOOKUP(_2015_2016_append_[[#This Row],[Emp_Name]],Analytics_mindset_case_studies_IntegrateCo_locations[#All],2,FALSE),"")</f>
        <v>2</v>
      </c>
      <c r="P72">
        <f>_2015_2016_append_[[#This Row],[Reg_Hrs]]+_2015_2016_append_[[#This Row],[OT_Hrs]]</f>
        <v>0</v>
      </c>
      <c r="Q72">
        <v>1</v>
      </c>
    </row>
    <row r="73" spans="1:17" x14ac:dyDescent="0.3">
      <c r="A73">
        <v>53</v>
      </c>
      <c r="B73" t="s">
        <v>16</v>
      </c>
      <c r="C73" t="s">
        <v>142</v>
      </c>
      <c r="D73">
        <v>0</v>
      </c>
      <c r="E73">
        <v>0</v>
      </c>
      <c r="F73">
        <v>0</v>
      </c>
      <c r="G73">
        <v>2562</v>
      </c>
      <c r="H73">
        <v>201</v>
      </c>
      <c r="I73">
        <v>803</v>
      </c>
      <c r="J73">
        <v>589</v>
      </c>
      <c r="K73">
        <v>2015</v>
      </c>
      <c r="L73" t="str">
        <f t="shared" si="2"/>
        <v>010</v>
      </c>
      <c r="M73" t="str">
        <f>_xlfn.XLOOKUP(_2015_2016_append_[[#This Row],[Job_code]],Analytics_mindset_case_studies_IntegrateCo_jobcodes[Code_text],Analytics_mindset_case_studies_IntegrateCo_jobcodes[Job_Description],"",0)</f>
        <v>New Foreign Manufacturing Oversight</v>
      </c>
      <c r="N73" t="str">
        <f t="shared" si="3"/>
        <v>H</v>
      </c>
      <c r="O73">
        <f>IFERROR(VLOOKUP(_2015_2016_append_[[#This Row],[Emp_Name]],Analytics_mindset_case_studies_IntegrateCo_locations[#All],2,FALSE),"")</f>
        <v>2</v>
      </c>
      <c r="P73">
        <f>_2015_2016_append_[[#This Row],[Reg_Hrs]]+_2015_2016_append_[[#This Row],[OT_Hrs]]</f>
        <v>0</v>
      </c>
      <c r="Q73">
        <v>1</v>
      </c>
    </row>
    <row r="74" spans="1:17" x14ac:dyDescent="0.3">
      <c r="A74">
        <v>15</v>
      </c>
      <c r="B74" t="s">
        <v>14</v>
      </c>
      <c r="C74" t="s">
        <v>143</v>
      </c>
      <c r="D74">
        <v>0</v>
      </c>
      <c r="E74">
        <v>0</v>
      </c>
      <c r="F74">
        <v>0</v>
      </c>
      <c r="G74">
        <v>204</v>
      </c>
      <c r="H74">
        <v>16</v>
      </c>
      <c r="I74">
        <v>64</v>
      </c>
      <c r="J74">
        <v>48</v>
      </c>
      <c r="K74">
        <v>2015</v>
      </c>
      <c r="L74" t="str">
        <f t="shared" si="2"/>
        <v>005</v>
      </c>
      <c r="M74" t="str">
        <f>_xlfn.XLOOKUP(_2015_2016_append_[[#This Row],[Job_code]],Analytics_mindset_case_studies_IntegrateCo_jobcodes[Code_text],Analytics_mindset_case_studies_IntegrateCo_jobcodes[Job_Description],"",0)</f>
        <v>Installation</v>
      </c>
      <c r="N74" t="str">
        <f t="shared" si="3"/>
        <v/>
      </c>
      <c r="O74">
        <f>IFERROR(VLOOKUP(_2015_2016_append_[[#This Row],[Emp_Name]],Analytics_mindset_case_studies_IntegrateCo_locations[#All],2,FALSE),"")</f>
        <v>2</v>
      </c>
      <c r="P74">
        <f>_2015_2016_append_[[#This Row],[Reg_Hrs]]+_2015_2016_append_[[#This Row],[OT_Hrs]]</f>
        <v>0</v>
      </c>
      <c r="Q74">
        <v>1</v>
      </c>
    </row>
    <row r="75" spans="1:17" x14ac:dyDescent="0.3">
      <c r="A75">
        <v>15</v>
      </c>
      <c r="B75" t="s">
        <v>16</v>
      </c>
      <c r="C75" t="s">
        <v>143</v>
      </c>
      <c r="D75">
        <v>0</v>
      </c>
      <c r="E75">
        <v>0</v>
      </c>
      <c r="F75">
        <v>0</v>
      </c>
      <c r="G75">
        <v>3013</v>
      </c>
      <c r="H75">
        <v>237</v>
      </c>
      <c r="I75">
        <v>945</v>
      </c>
      <c r="J75">
        <v>708</v>
      </c>
      <c r="K75">
        <v>2015</v>
      </c>
      <c r="L75" t="str">
        <f t="shared" si="2"/>
        <v>010</v>
      </c>
      <c r="M75" t="str">
        <f>_xlfn.XLOOKUP(_2015_2016_append_[[#This Row],[Job_code]],Analytics_mindset_case_studies_IntegrateCo_jobcodes[Code_text],Analytics_mindset_case_studies_IntegrateCo_jobcodes[Job_Description],"",0)</f>
        <v>New Foreign Manufacturing Oversight</v>
      </c>
      <c r="N75" t="str">
        <f t="shared" si="3"/>
        <v>H</v>
      </c>
      <c r="O75">
        <f>IFERROR(VLOOKUP(_2015_2016_append_[[#This Row],[Emp_Name]],Analytics_mindset_case_studies_IntegrateCo_locations[#All],2,FALSE),"")</f>
        <v>2</v>
      </c>
      <c r="P75">
        <f>_2015_2016_append_[[#This Row],[Reg_Hrs]]+_2015_2016_append_[[#This Row],[OT_Hrs]]</f>
        <v>0</v>
      </c>
      <c r="Q75">
        <v>1</v>
      </c>
    </row>
    <row r="76" spans="1:17" x14ac:dyDescent="0.3">
      <c r="A76">
        <v>15</v>
      </c>
      <c r="B76" t="s">
        <v>20</v>
      </c>
      <c r="C76" t="s">
        <v>143</v>
      </c>
      <c r="D76">
        <v>0</v>
      </c>
      <c r="E76">
        <v>0</v>
      </c>
      <c r="F76">
        <v>0</v>
      </c>
      <c r="G76">
        <v>4518</v>
      </c>
      <c r="H76">
        <v>354</v>
      </c>
      <c r="I76">
        <v>1418</v>
      </c>
      <c r="J76">
        <v>1062</v>
      </c>
      <c r="K76">
        <v>2015</v>
      </c>
      <c r="L76" t="str">
        <f t="shared" si="2"/>
        <v>012</v>
      </c>
      <c r="M76" t="str">
        <f>_xlfn.XLOOKUP(_2015_2016_append_[[#This Row],[Job_code]],Analytics_mindset_case_studies_IntegrateCo_jobcodes[Code_text],Analytics_mindset_case_studies_IntegrateCo_jobcodes[Job_Description],"",0)</f>
        <v>Internal Auditing</v>
      </c>
      <c r="N76" t="str">
        <f t="shared" si="3"/>
        <v>H</v>
      </c>
      <c r="O76">
        <f>IFERROR(VLOOKUP(_2015_2016_append_[[#This Row],[Emp_Name]],Analytics_mindset_case_studies_IntegrateCo_locations[#All],2,FALSE),"")</f>
        <v>2</v>
      </c>
      <c r="P76">
        <f>_2015_2016_append_[[#This Row],[Reg_Hrs]]+_2015_2016_append_[[#This Row],[OT_Hrs]]</f>
        <v>0</v>
      </c>
      <c r="Q76">
        <v>1</v>
      </c>
    </row>
    <row r="77" spans="1:17" x14ac:dyDescent="0.3">
      <c r="A77">
        <v>11</v>
      </c>
      <c r="B77" t="s">
        <v>14</v>
      </c>
      <c r="C77" t="s">
        <v>144</v>
      </c>
      <c r="D77">
        <v>0</v>
      </c>
      <c r="E77">
        <v>0</v>
      </c>
      <c r="F77">
        <v>0</v>
      </c>
      <c r="G77">
        <v>44</v>
      </c>
      <c r="H77">
        <v>3</v>
      </c>
      <c r="I77">
        <v>14</v>
      </c>
      <c r="J77">
        <v>1</v>
      </c>
      <c r="K77">
        <v>2015</v>
      </c>
      <c r="L77" t="str">
        <f t="shared" si="2"/>
        <v>005</v>
      </c>
      <c r="M77" t="str">
        <f>_xlfn.XLOOKUP(_2015_2016_append_[[#This Row],[Job_code]],Analytics_mindset_case_studies_IntegrateCo_jobcodes[Code_text],Analytics_mindset_case_studies_IntegrateCo_jobcodes[Job_Description],"",0)</f>
        <v>Installation</v>
      </c>
      <c r="N77" t="str">
        <f t="shared" si="3"/>
        <v/>
      </c>
      <c r="O77">
        <f>IFERROR(VLOOKUP(_2015_2016_append_[[#This Row],[Emp_Name]],Analytics_mindset_case_studies_IntegrateCo_locations[#All],2,FALSE),"")</f>
        <v>1</v>
      </c>
      <c r="P77">
        <f>_2015_2016_append_[[#This Row],[Reg_Hrs]]+_2015_2016_append_[[#This Row],[OT_Hrs]]</f>
        <v>0</v>
      </c>
      <c r="Q77">
        <v>1</v>
      </c>
    </row>
    <row r="78" spans="1:17" x14ac:dyDescent="0.3">
      <c r="A78">
        <v>11</v>
      </c>
      <c r="B78" t="s">
        <v>32</v>
      </c>
      <c r="C78" t="s">
        <v>144</v>
      </c>
      <c r="D78">
        <v>4</v>
      </c>
      <c r="E78">
        <v>0</v>
      </c>
      <c r="F78">
        <v>15192</v>
      </c>
      <c r="G78">
        <v>1123</v>
      </c>
      <c r="H78">
        <v>88</v>
      </c>
      <c r="I78">
        <v>352</v>
      </c>
      <c r="J78">
        <v>243</v>
      </c>
      <c r="K78">
        <v>2015</v>
      </c>
      <c r="L78" t="str">
        <f t="shared" si="2"/>
        <v>004</v>
      </c>
      <c r="M78" t="str">
        <f>_xlfn.XLOOKUP(_2015_2016_append_[[#This Row],[Job_code]],Analytics_mindset_case_studies_IntegrateCo_jobcodes[Code_text],Analytics_mindset_case_studies_IntegrateCo_jobcodes[Job_Description],"",0)</f>
        <v>Proj Management</v>
      </c>
      <c r="N78" t="str">
        <f t="shared" si="3"/>
        <v>H</v>
      </c>
      <c r="O78">
        <f>IFERROR(VLOOKUP(_2015_2016_append_[[#This Row],[Emp_Name]],Analytics_mindset_case_studies_IntegrateCo_locations[#All],2,FALSE),"")</f>
        <v>1</v>
      </c>
      <c r="P78">
        <f>_2015_2016_append_[[#This Row],[Reg_Hrs]]+_2015_2016_append_[[#This Row],[OT_Hrs]]</f>
        <v>4</v>
      </c>
      <c r="Q78">
        <v>1</v>
      </c>
    </row>
    <row r="79" spans="1:17" x14ac:dyDescent="0.3">
      <c r="A79">
        <v>11</v>
      </c>
      <c r="B79" t="s">
        <v>29</v>
      </c>
      <c r="C79" t="s">
        <v>144</v>
      </c>
      <c r="D79">
        <v>0</v>
      </c>
      <c r="E79">
        <v>0</v>
      </c>
      <c r="F79">
        <v>0</v>
      </c>
      <c r="G79">
        <v>2246</v>
      </c>
      <c r="H79">
        <v>176</v>
      </c>
      <c r="I79">
        <v>704</v>
      </c>
      <c r="J79">
        <v>486</v>
      </c>
      <c r="K79">
        <v>2015</v>
      </c>
      <c r="L79" t="str">
        <f t="shared" si="2"/>
        <v>009</v>
      </c>
      <c r="M79" t="str">
        <f>_xlfn.XLOOKUP(_2015_2016_append_[[#This Row],[Job_code]],Analytics_mindset_case_studies_IntegrateCo_jobcodes[Code_text],Analytics_mindset_case_studies_IntegrateCo_jobcodes[Job_Description],"",0)</f>
        <v>New Foreign Manufacturing Plant</v>
      </c>
      <c r="N79" t="str">
        <f t="shared" si="3"/>
        <v>H</v>
      </c>
      <c r="O79">
        <f>IFERROR(VLOOKUP(_2015_2016_append_[[#This Row],[Emp_Name]],Analytics_mindset_case_studies_IntegrateCo_locations[#All],2,FALSE),"")</f>
        <v>1</v>
      </c>
      <c r="P79">
        <f>_2015_2016_append_[[#This Row],[Reg_Hrs]]+_2015_2016_append_[[#This Row],[OT_Hrs]]</f>
        <v>0</v>
      </c>
      <c r="Q79">
        <v>1</v>
      </c>
    </row>
    <row r="80" spans="1:17" x14ac:dyDescent="0.3">
      <c r="A80">
        <v>11</v>
      </c>
      <c r="B80" t="s">
        <v>16</v>
      </c>
      <c r="C80" t="s">
        <v>144</v>
      </c>
      <c r="D80">
        <v>0</v>
      </c>
      <c r="E80">
        <v>0</v>
      </c>
      <c r="F80">
        <v>0</v>
      </c>
      <c r="G80">
        <v>449</v>
      </c>
      <c r="H80">
        <v>353</v>
      </c>
      <c r="I80">
        <v>1409</v>
      </c>
      <c r="J80">
        <v>972</v>
      </c>
      <c r="K80">
        <v>2015</v>
      </c>
      <c r="L80" t="str">
        <f t="shared" si="2"/>
        <v>010</v>
      </c>
      <c r="M80" t="str">
        <f>_xlfn.XLOOKUP(_2015_2016_append_[[#This Row],[Job_code]],Analytics_mindset_case_studies_IntegrateCo_jobcodes[Code_text],Analytics_mindset_case_studies_IntegrateCo_jobcodes[Job_Description],"",0)</f>
        <v>New Foreign Manufacturing Oversight</v>
      </c>
      <c r="N80" t="str">
        <f t="shared" si="3"/>
        <v>H</v>
      </c>
      <c r="O80">
        <f>IFERROR(VLOOKUP(_2015_2016_append_[[#This Row],[Emp_Name]],Analytics_mindset_case_studies_IntegrateCo_locations[#All],2,FALSE),"")</f>
        <v>1</v>
      </c>
      <c r="P80">
        <f>_2015_2016_append_[[#This Row],[Reg_Hrs]]+_2015_2016_append_[[#This Row],[OT_Hrs]]</f>
        <v>0</v>
      </c>
      <c r="Q80">
        <v>1</v>
      </c>
    </row>
    <row r="81" spans="1:17" x14ac:dyDescent="0.3">
      <c r="A81">
        <v>20</v>
      </c>
      <c r="B81" t="s">
        <v>31</v>
      </c>
      <c r="C81" t="s">
        <v>145</v>
      </c>
      <c r="D81">
        <v>0</v>
      </c>
      <c r="E81">
        <v>0</v>
      </c>
      <c r="F81">
        <v>0</v>
      </c>
      <c r="G81">
        <v>6146</v>
      </c>
      <c r="H81">
        <v>482</v>
      </c>
      <c r="I81">
        <v>1927</v>
      </c>
      <c r="J81">
        <v>128</v>
      </c>
      <c r="K81">
        <v>2015</v>
      </c>
      <c r="L81" t="str">
        <f t="shared" si="2"/>
        <v>009</v>
      </c>
      <c r="M81" t="str">
        <f>_xlfn.XLOOKUP(_2015_2016_append_[[#This Row],[Job_code]],Analytics_mindset_case_studies_IntegrateCo_jobcodes[Code_text],Analytics_mindset_case_studies_IntegrateCo_jobcodes[Job_Description],"",0)</f>
        <v>New Foreign Manufacturing Plant</v>
      </c>
      <c r="N81" t="str">
        <f t="shared" si="3"/>
        <v>S</v>
      </c>
      <c r="O81">
        <f>IFERROR(VLOOKUP(_2015_2016_append_[[#This Row],[Emp_Name]],Analytics_mindset_case_studies_IntegrateCo_locations[#All],2,FALSE),"")</f>
        <v>1</v>
      </c>
      <c r="P81">
        <f>_2015_2016_append_[[#This Row],[Reg_Hrs]]+_2015_2016_append_[[#This Row],[OT_Hrs]]</f>
        <v>0</v>
      </c>
      <c r="Q81">
        <v>1</v>
      </c>
    </row>
    <row r="82" spans="1:17" x14ac:dyDescent="0.3">
      <c r="A82">
        <v>20</v>
      </c>
      <c r="B82" t="s">
        <v>27</v>
      </c>
      <c r="C82" t="s">
        <v>145</v>
      </c>
      <c r="D82">
        <v>0</v>
      </c>
      <c r="E82">
        <v>0</v>
      </c>
      <c r="F82">
        <v>0</v>
      </c>
      <c r="G82">
        <v>3121</v>
      </c>
      <c r="H82">
        <v>245</v>
      </c>
      <c r="I82">
        <v>979</v>
      </c>
      <c r="J82">
        <v>12</v>
      </c>
      <c r="K82">
        <v>2015</v>
      </c>
      <c r="L82" t="str">
        <f t="shared" si="2"/>
        <v>010</v>
      </c>
      <c r="M82" t="str">
        <f>_xlfn.XLOOKUP(_2015_2016_append_[[#This Row],[Job_code]],Analytics_mindset_case_studies_IntegrateCo_jobcodes[Code_text],Analytics_mindset_case_studies_IntegrateCo_jobcodes[Job_Description],"",0)</f>
        <v>New Foreign Manufacturing Oversight</v>
      </c>
      <c r="N82" t="str">
        <f t="shared" si="3"/>
        <v>S</v>
      </c>
      <c r="O82">
        <f>IFERROR(VLOOKUP(_2015_2016_append_[[#This Row],[Emp_Name]],Analytics_mindset_case_studies_IntegrateCo_locations[#All],2,FALSE),"")</f>
        <v>1</v>
      </c>
      <c r="P82">
        <f>_2015_2016_append_[[#This Row],[Reg_Hrs]]+_2015_2016_append_[[#This Row],[OT_Hrs]]</f>
        <v>0</v>
      </c>
      <c r="Q82">
        <v>1</v>
      </c>
    </row>
    <row r="83" spans="1:17" x14ac:dyDescent="0.3">
      <c r="A83">
        <v>20</v>
      </c>
      <c r="B83" t="s">
        <v>28</v>
      </c>
      <c r="C83" t="s">
        <v>145</v>
      </c>
      <c r="D83">
        <v>0</v>
      </c>
      <c r="E83">
        <v>0</v>
      </c>
      <c r="F83">
        <v>0</v>
      </c>
      <c r="G83">
        <v>1561</v>
      </c>
      <c r="H83">
        <v>122</v>
      </c>
      <c r="I83">
        <v>49</v>
      </c>
      <c r="J83">
        <v>6</v>
      </c>
      <c r="K83">
        <v>2015</v>
      </c>
      <c r="L83" t="str">
        <f t="shared" si="2"/>
        <v>012</v>
      </c>
      <c r="M83" t="str">
        <f>_xlfn.XLOOKUP(_2015_2016_append_[[#This Row],[Job_code]],Analytics_mindset_case_studies_IntegrateCo_jobcodes[Code_text],Analytics_mindset_case_studies_IntegrateCo_jobcodes[Job_Description],"",0)</f>
        <v>Internal Auditing</v>
      </c>
      <c r="N83" t="str">
        <f t="shared" si="3"/>
        <v>S</v>
      </c>
      <c r="O83">
        <f>IFERROR(VLOOKUP(_2015_2016_append_[[#This Row],[Emp_Name]],Analytics_mindset_case_studies_IntegrateCo_locations[#All],2,FALSE),"")</f>
        <v>1</v>
      </c>
      <c r="P83">
        <f>_2015_2016_append_[[#This Row],[Reg_Hrs]]+_2015_2016_append_[[#This Row],[OT_Hrs]]</f>
        <v>0</v>
      </c>
      <c r="Q83">
        <v>1</v>
      </c>
    </row>
    <row r="84" spans="1:17" x14ac:dyDescent="0.3">
      <c r="A84">
        <v>180</v>
      </c>
      <c r="B84" t="s">
        <v>14</v>
      </c>
      <c r="C84" t="s">
        <v>146</v>
      </c>
      <c r="D84">
        <v>0</v>
      </c>
      <c r="E84">
        <v>0</v>
      </c>
      <c r="F84">
        <v>0</v>
      </c>
      <c r="G84">
        <v>175</v>
      </c>
      <c r="H84">
        <v>14</v>
      </c>
      <c r="I84">
        <v>55</v>
      </c>
      <c r="J84">
        <v>43</v>
      </c>
      <c r="K84">
        <v>2015</v>
      </c>
      <c r="L84" t="str">
        <f t="shared" si="2"/>
        <v>005</v>
      </c>
      <c r="M84" t="str">
        <f>_xlfn.XLOOKUP(_2015_2016_append_[[#This Row],[Job_code]],Analytics_mindset_case_studies_IntegrateCo_jobcodes[Code_text],Analytics_mindset_case_studies_IntegrateCo_jobcodes[Job_Description],"",0)</f>
        <v>Installation</v>
      </c>
      <c r="N84" t="str">
        <f t="shared" si="3"/>
        <v/>
      </c>
      <c r="O84">
        <f>IFERROR(VLOOKUP(_2015_2016_append_[[#This Row],[Emp_Name]],Analytics_mindset_case_studies_IntegrateCo_locations[#All],2,FALSE),"")</f>
        <v>2</v>
      </c>
      <c r="P84">
        <f>_2015_2016_append_[[#This Row],[Reg_Hrs]]+_2015_2016_append_[[#This Row],[OT_Hrs]]</f>
        <v>0</v>
      </c>
      <c r="Q84">
        <v>1</v>
      </c>
    </row>
    <row r="85" spans="1:17" x14ac:dyDescent="0.3">
      <c r="A85">
        <v>180</v>
      </c>
      <c r="B85" t="s">
        <v>38</v>
      </c>
      <c r="C85" t="s">
        <v>146</v>
      </c>
      <c r="D85">
        <v>5</v>
      </c>
      <c r="E85">
        <v>0</v>
      </c>
      <c r="F85">
        <v>7440</v>
      </c>
      <c r="G85">
        <v>749</v>
      </c>
      <c r="H85">
        <v>59</v>
      </c>
      <c r="I85">
        <v>109</v>
      </c>
      <c r="J85">
        <v>186</v>
      </c>
      <c r="K85">
        <v>2015</v>
      </c>
      <c r="L85" t="str">
        <f t="shared" si="2"/>
        <v>006</v>
      </c>
      <c r="M85" t="str">
        <f>_xlfn.XLOOKUP(_2015_2016_append_[[#This Row],[Job_code]],Analytics_mindset_case_studies_IntegrateCo_jobcodes[Code_text],Analytics_mindset_case_studies_IntegrateCo_jobcodes[Job_Description],"",0)</f>
        <v>Service</v>
      </c>
      <c r="N85" t="str">
        <f t="shared" si="3"/>
        <v>H</v>
      </c>
      <c r="O85">
        <f>IFERROR(VLOOKUP(_2015_2016_append_[[#This Row],[Emp_Name]],Analytics_mindset_case_studies_IntegrateCo_locations[#All],2,FALSE),"")</f>
        <v>2</v>
      </c>
      <c r="P85">
        <f>_2015_2016_append_[[#This Row],[Reg_Hrs]]+_2015_2016_append_[[#This Row],[OT_Hrs]]</f>
        <v>5</v>
      </c>
      <c r="Q85">
        <v>1</v>
      </c>
    </row>
    <row r="86" spans="1:17" x14ac:dyDescent="0.3">
      <c r="A86">
        <v>180</v>
      </c>
      <c r="B86" t="s">
        <v>29</v>
      </c>
      <c r="C86" t="s">
        <v>146</v>
      </c>
      <c r="D86">
        <v>0</v>
      </c>
      <c r="E86">
        <v>0</v>
      </c>
      <c r="F86">
        <v>0</v>
      </c>
      <c r="G86">
        <v>1193</v>
      </c>
      <c r="H86">
        <v>94</v>
      </c>
      <c r="I86">
        <v>375</v>
      </c>
      <c r="J86">
        <v>298</v>
      </c>
      <c r="K86">
        <v>2015</v>
      </c>
      <c r="L86" t="str">
        <f t="shared" si="2"/>
        <v>009</v>
      </c>
      <c r="M86" t="str">
        <f>_xlfn.XLOOKUP(_2015_2016_append_[[#This Row],[Job_code]],Analytics_mindset_case_studies_IntegrateCo_jobcodes[Code_text],Analytics_mindset_case_studies_IntegrateCo_jobcodes[Job_Description],"",0)</f>
        <v>New Foreign Manufacturing Plant</v>
      </c>
      <c r="N86" t="str">
        <f t="shared" si="3"/>
        <v>H</v>
      </c>
      <c r="O86">
        <f>IFERROR(VLOOKUP(_2015_2016_append_[[#This Row],[Emp_Name]],Analytics_mindset_case_studies_IntegrateCo_locations[#All],2,FALSE),"")</f>
        <v>2</v>
      </c>
      <c r="P86">
        <f>_2015_2016_append_[[#This Row],[Reg_Hrs]]+_2015_2016_append_[[#This Row],[OT_Hrs]]</f>
        <v>0</v>
      </c>
      <c r="Q86">
        <v>1</v>
      </c>
    </row>
    <row r="87" spans="1:17" x14ac:dyDescent="0.3">
      <c r="A87">
        <v>180</v>
      </c>
      <c r="B87" t="s">
        <v>16</v>
      </c>
      <c r="C87" t="s">
        <v>146</v>
      </c>
      <c r="D87">
        <v>0</v>
      </c>
      <c r="E87">
        <v>0</v>
      </c>
      <c r="F87">
        <v>0</v>
      </c>
      <c r="G87">
        <v>2386</v>
      </c>
      <c r="H87">
        <v>187</v>
      </c>
      <c r="I87">
        <v>748</v>
      </c>
      <c r="J87">
        <v>595</v>
      </c>
      <c r="K87">
        <v>2015</v>
      </c>
      <c r="L87" t="str">
        <f t="shared" si="2"/>
        <v>010</v>
      </c>
      <c r="M87" t="str">
        <f>_xlfn.XLOOKUP(_2015_2016_append_[[#This Row],[Job_code]],Analytics_mindset_case_studies_IntegrateCo_jobcodes[Code_text],Analytics_mindset_case_studies_IntegrateCo_jobcodes[Job_Description],"",0)</f>
        <v>New Foreign Manufacturing Oversight</v>
      </c>
      <c r="N87" t="str">
        <f t="shared" si="3"/>
        <v>H</v>
      </c>
      <c r="O87">
        <f>IFERROR(VLOOKUP(_2015_2016_append_[[#This Row],[Emp_Name]],Analytics_mindset_case_studies_IntegrateCo_locations[#All],2,FALSE),"")</f>
        <v>2</v>
      </c>
      <c r="P87">
        <f>_2015_2016_append_[[#This Row],[Reg_Hrs]]+_2015_2016_append_[[#This Row],[OT_Hrs]]</f>
        <v>0</v>
      </c>
      <c r="Q87">
        <v>1</v>
      </c>
    </row>
    <row r="88" spans="1:17" x14ac:dyDescent="0.3">
      <c r="A88">
        <v>2</v>
      </c>
      <c r="B88" t="s">
        <v>14</v>
      </c>
      <c r="C88" t="s">
        <v>147</v>
      </c>
      <c r="D88">
        <v>0</v>
      </c>
      <c r="E88">
        <v>0</v>
      </c>
      <c r="F88">
        <v>0</v>
      </c>
      <c r="G88">
        <v>69</v>
      </c>
      <c r="H88">
        <v>5</v>
      </c>
      <c r="I88">
        <v>22</v>
      </c>
      <c r="J88">
        <v>14</v>
      </c>
      <c r="K88">
        <v>2015</v>
      </c>
      <c r="L88" t="str">
        <f t="shared" si="2"/>
        <v>005</v>
      </c>
      <c r="M88" t="str">
        <f>_xlfn.XLOOKUP(_2015_2016_append_[[#This Row],[Job_code]],Analytics_mindset_case_studies_IntegrateCo_jobcodes[Code_text],Analytics_mindset_case_studies_IntegrateCo_jobcodes[Job_Description],"",0)</f>
        <v>Installation</v>
      </c>
      <c r="N88" t="str">
        <f t="shared" si="3"/>
        <v/>
      </c>
      <c r="O88">
        <f>IFERROR(VLOOKUP(_2015_2016_append_[[#This Row],[Emp_Name]],Analytics_mindset_case_studies_IntegrateCo_locations[#All],2,FALSE),"")</f>
        <v>2</v>
      </c>
      <c r="P88">
        <f>_2015_2016_append_[[#This Row],[Reg_Hrs]]+_2015_2016_append_[[#This Row],[OT_Hrs]]</f>
        <v>0</v>
      </c>
      <c r="Q88">
        <v>1</v>
      </c>
    </row>
    <row r="89" spans="1:17" x14ac:dyDescent="0.3">
      <c r="A89">
        <v>2</v>
      </c>
      <c r="B89" t="s">
        <v>32</v>
      </c>
      <c r="C89" t="s">
        <v>147</v>
      </c>
      <c r="D89">
        <v>6</v>
      </c>
      <c r="E89">
        <v>0</v>
      </c>
      <c r="F89">
        <v>150</v>
      </c>
      <c r="G89">
        <v>1147</v>
      </c>
      <c r="H89">
        <v>9</v>
      </c>
      <c r="I89">
        <v>36</v>
      </c>
      <c r="J89">
        <v>24</v>
      </c>
      <c r="K89">
        <v>2015</v>
      </c>
      <c r="L89" t="str">
        <f t="shared" si="2"/>
        <v>004</v>
      </c>
      <c r="M89" t="str">
        <f>_xlfn.XLOOKUP(_2015_2016_append_[[#This Row],[Job_code]],Analytics_mindset_case_studies_IntegrateCo_jobcodes[Code_text],Analytics_mindset_case_studies_IntegrateCo_jobcodes[Job_Description],"",0)</f>
        <v>Proj Management</v>
      </c>
      <c r="N89" t="str">
        <f t="shared" si="3"/>
        <v>H</v>
      </c>
      <c r="O89">
        <f>IFERROR(VLOOKUP(_2015_2016_append_[[#This Row],[Emp_Name]],Analytics_mindset_case_studies_IntegrateCo_locations[#All],2,FALSE),"")</f>
        <v>2</v>
      </c>
      <c r="P89">
        <f>_2015_2016_append_[[#This Row],[Reg_Hrs]]+_2015_2016_append_[[#This Row],[OT_Hrs]]</f>
        <v>6</v>
      </c>
      <c r="Q89">
        <v>1</v>
      </c>
    </row>
    <row r="90" spans="1:17" x14ac:dyDescent="0.3">
      <c r="A90">
        <v>2</v>
      </c>
      <c r="B90" t="s">
        <v>29</v>
      </c>
      <c r="C90" t="s">
        <v>147</v>
      </c>
      <c r="D90">
        <v>0</v>
      </c>
      <c r="E90">
        <v>0</v>
      </c>
      <c r="F90">
        <v>0</v>
      </c>
      <c r="G90">
        <v>1721</v>
      </c>
      <c r="H90">
        <v>135</v>
      </c>
      <c r="I90">
        <v>54</v>
      </c>
      <c r="J90">
        <v>36</v>
      </c>
      <c r="K90">
        <v>2015</v>
      </c>
      <c r="L90" t="str">
        <f t="shared" si="2"/>
        <v>009</v>
      </c>
      <c r="M90" t="str">
        <f>_xlfn.XLOOKUP(_2015_2016_append_[[#This Row],[Job_code]],Analytics_mindset_case_studies_IntegrateCo_jobcodes[Code_text],Analytics_mindset_case_studies_IntegrateCo_jobcodes[Job_Description],"",0)</f>
        <v>New Foreign Manufacturing Plant</v>
      </c>
      <c r="N90" t="str">
        <f t="shared" si="3"/>
        <v>H</v>
      </c>
      <c r="O90">
        <f>IFERROR(VLOOKUP(_2015_2016_append_[[#This Row],[Emp_Name]],Analytics_mindset_case_studies_IntegrateCo_locations[#All],2,FALSE),"")</f>
        <v>2</v>
      </c>
      <c r="P90">
        <f>_2015_2016_append_[[#This Row],[Reg_Hrs]]+_2015_2016_append_[[#This Row],[OT_Hrs]]</f>
        <v>0</v>
      </c>
      <c r="Q90">
        <v>1</v>
      </c>
    </row>
    <row r="91" spans="1:17" x14ac:dyDescent="0.3">
      <c r="A91">
        <v>2</v>
      </c>
      <c r="B91" t="s">
        <v>16</v>
      </c>
      <c r="C91" t="s">
        <v>147</v>
      </c>
      <c r="D91">
        <v>0</v>
      </c>
      <c r="E91">
        <v>0</v>
      </c>
      <c r="F91">
        <v>0</v>
      </c>
      <c r="G91">
        <v>306</v>
      </c>
      <c r="H91">
        <v>24</v>
      </c>
      <c r="I91">
        <v>96</v>
      </c>
      <c r="J91">
        <v>64</v>
      </c>
      <c r="K91">
        <v>2015</v>
      </c>
      <c r="L91" t="str">
        <f t="shared" si="2"/>
        <v>010</v>
      </c>
      <c r="M91" t="str">
        <f>_xlfn.XLOOKUP(_2015_2016_append_[[#This Row],[Job_code]],Analytics_mindset_case_studies_IntegrateCo_jobcodes[Code_text],Analytics_mindset_case_studies_IntegrateCo_jobcodes[Job_Description],"",0)</f>
        <v>New Foreign Manufacturing Oversight</v>
      </c>
      <c r="N91" t="str">
        <f t="shared" si="3"/>
        <v>H</v>
      </c>
      <c r="O91">
        <f>IFERROR(VLOOKUP(_2015_2016_append_[[#This Row],[Emp_Name]],Analytics_mindset_case_studies_IntegrateCo_locations[#All],2,FALSE),"")</f>
        <v>2</v>
      </c>
      <c r="P91">
        <f>_2015_2016_append_[[#This Row],[Reg_Hrs]]+_2015_2016_append_[[#This Row],[OT_Hrs]]</f>
        <v>0</v>
      </c>
      <c r="Q91">
        <v>1</v>
      </c>
    </row>
    <row r="92" spans="1:17" x14ac:dyDescent="0.3">
      <c r="A92">
        <v>45</v>
      </c>
      <c r="B92" t="s">
        <v>17</v>
      </c>
      <c r="C92" t="s">
        <v>148</v>
      </c>
      <c r="D92">
        <v>80</v>
      </c>
      <c r="E92">
        <v>0</v>
      </c>
      <c r="F92">
        <v>845128</v>
      </c>
      <c r="G92">
        <v>62184</v>
      </c>
      <c r="H92">
        <v>4200</v>
      </c>
      <c r="I92">
        <v>19508</v>
      </c>
      <c r="J92">
        <v>1098</v>
      </c>
      <c r="K92">
        <v>2015</v>
      </c>
      <c r="L92" t="str">
        <f t="shared" si="2"/>
        <v>002</v>
      </c>
      <c r="M92" t="str">
        <f>_xlfn.XLOOKUP(_2015_2016_append_[[#This Row],[Job_code]],Analytics_mindset_case_studies_IntegrateCo_jobcodes[Code_text],Analytics_mindset_case_studies_IntegrateCo_jobcodes[Job_Description],"",0)</f>
        <v>Sales</v>
      </c>
      <c r="N92" t="str">
        <f t="shared" si="3"/>
        <v/>
      </c>
      <c r="O92">
        <f>IFERROR(VLOOKUP(_2015_2016_append_[[#This Row],[Emp_Name]],Analytics_mindset_case_studies_IntegrateCo_locations[#All],2,FALSE),"")</f>
        <v>2</v>
      </c>
      <c r="P92">
        <f>_2015_2016_append_[[#This Row],[Reg_Hrs]]+_2015_2016_append_[[#This Row],[OT_Hrs]]</f>
        <v>80</v>
      </c>
      <c r="Q92">
        <v>1</v>
      </c>
    </row>
    <row r="93" spans="1:17" x14ac:dyDescent="0.3">
      <c r="A93">
        <v>375</v>
      </c>
      <c r="B93" t="s">
        <v>14</v>
      </c>
      <c r="C93" t="s">
        <v>149</v>
      </c>
      <c r="D93">
        <v>0</v>
      </c>
      <c r="E93">
        <v>0</v>
      </c>
      <c r="F93">
        <v>0</v>
      </c>
      <c r="G93">
        <v>115</v>
      </c>
      <c r="H93">
        <v>8</v>
      </c>
      <c r="I93">
        <v>36</v>
      </c>
      <c r="J93">
        <v>15</v>
      </c>
      <c r="K93">
        <v>2015</v>
      </c>
      <c r="L93" t="str">
        <f t="shared" si="2"/>
        <v>005</v>
      </c>
      <c r="M93" t="str">
        <f>_xlfn.XLOOKUP(_2015_2016_append_[[#This Row],[Job_code]],Analytics_mindset_case_studies_IntegrateCo_jobcodes[Code_text],Analytics_mindset_case_studies_IntegrateCo_jobcodes[Job_Description],"",0)</f>
        <v>Installation</v>
      </c>
      <c r="N93" t="str">
        <f t="shared" si="3"/>
        <v/>
      </c>
      <c r="O93">
        <f>IFERROR(VLOOKUP(_2015_2016_append_[[#This Row],[Emp_Name]],Analytics_mindset_case_studies_IntegrateCo_locations[#All],2,FALSE),"")</f>
        <v>2</v>
      </c>
      <c r="P93">
        <f>_2015_2016_append_[[#This Row],[Reg_Hrs]]+_2015_2016_append_[[#This Row],[OT_Hrs]]</f>
        <v>0</v>
      </c>
      <c r="Q93">
        <v>1</v>
      </c>
    </row>
    <row r="94" spans="1:17" x14ac:dyDescent="0.3">
      <c r="A94">
        <v>375</v>
      </c>
      <c r="B94" t="s">
        <v>31</v>
      </c>
      <c r="C94" t="s">
        <v>149</v>
      </c>
      <c r="D94">
        <v>0</v>
      </c>
      <c r="E94">
        <v>0</v>
      </c>
      <c r="F94">
        <v>0</v>
      </c>
      <c r="G94">
        <v>1286</v>
      </c>
      <c r="H94">
        <v>101</v>
      </c>
      <c r="I94">
        <v>403</v>
      </c>
      <c r="J94">
        <v>269</v>
      </c>
      <c r="K94">
        <v>2015</v>
      </c>
      <c r="L94" t="str">
        <f t="shared" si="2"/>
        <v>009</v>
      </c>
      <c r="M94" t="str">
        <f>_xlfn.XLOOKUP(_2015_2016_append_[[#This Row],[Job_code]],Analytics_mindset_case_studies_IntegrateCo_jobcodes[Code_text],Analytics_mindset_case_studies_IntegrateCo_jobcodes[Job_Description],"",0)</f>
        <v>New Foreign Manufacturing Plant</v>
      </c>
      <c r="N94" t="str">
        <f t="shared" si="3"/>
        <v>S</v>
      </c>
      <c r="O94">
        <f>IFERROR(VLOOKUP(_2015_2016_append_[[#This Row],[Emp_Name]],Analytics_mindset_case_studies_IntegrateCo_locations[#All],2,FALSE),"")</f>
        <v>2</v>
      </c>
      <c r="P94">
        <f>_2015_2016_append_[[#This Row],[Reg_Hrs]]+_2015_2016_append_[[#This Row],[OT_Hrs]]</f>
        <v>0</v>
      </c>
      <c r="Q94">
        <v>1</v>
      </c>
    </row>
    <row r="95" spans="1:17" x14ac:dyDescent="0.3">
      <c r="A95">
        <v>375</v>
      </c>
      <c r="B95" t="s">
        <v>27</v>
      </c>
      <c r="C95" t="s">
        <v>149</v>
      </c>
      <c r="D95">
        <v>0</v>
      </c>
      <c r="E95">
        <v>0</v>
      </c>
      <c r="F95">
        <v>0</v>
      </c>
      <c r="G95">
        <v>257</v>
      </c>
      <c r="H95">
        <v>202</v>
      </c>
      <c r="I95">
        <v>807</v>
      </c>
      <c r="J95">
        <v>538</v>
      </c>
      <c r="K95">
        <v>2015</v>
      </c>
      <c r="L95" t="str">
        <f t="shared" si="2"/>
        <v>010</v>
      </c>
      <c r="M95" t="str">
        <f>_xlfn.XLOOKUP(_2015_2016_append_[[#This Row],[Job_code]],Analytics_mindset_case_studies_IntegrateCo_jobcodes[Code_text],Analytics_mindset_case_studies_IntegrateCo_jobcodes[Job_Description],"",0)</f>
        <v>New Foreign Manufacturing Oversight</v>
      </c>
      <c r="N95" t="str">
        <f t="shared" si="3"/>
        <v>S</v>
      </c>
      <c r="O95">
        <f>IFERROR(VLOOKUP(_2015_2016_append_[[#This Row],[Emp_Name]],Analytics_mindset_case_studies_IntegrateCo_locations[#All],2,FALSE),"")</f>
        <v>2</v>
      </c>
      <c r="P95">
        <f>_2015_2016_append_[[#This Row],[Reg_Hrs]]+_2015_2016_append_[[#This Row],[OT_Hrs]]</f>
        <v>0</v>
      </c>
      <c r="Q95">
        <v>1</v>
      </c>
    </row>
    <row r="96" spans="1:17" x14ac:dyDescent="0.3">
      <c r="A96">
        <v>19</v>
      </c>
      <c r="B96" t="s">
        <v>33</v>
      </c>
      <c r="C96" t="s">
        <v>150</v>
      </c>
      <c r="D96">
        <v>3</v>
      </c>
      <c r="E96">
        <v>0</v>
      </c>
      <c r="F96">
        <v>81</v>
      </c>
      <c r="G96">
        <v>597</v>
      </c>
      <c r="H96">
        <v>47</v>
      </c>
      <c r="I96">
        <v>187</v>
      </c>
      <c r="J96">
        <v>13</v>
      </c>
      <c r="K96">
        <v>2015</v>
      </c>
      <c r="L96" t="str">
        <f t="shared" si="2"/>
        <v>006</v>
      </c>
      <c r="M96" t="str">
        <f>_xlfn.XLOOKUP(_2015_2016_append_[[#This Row],[Job_code]],Analytics_mindset_case_studies_IntegrateCo_jobcodes[Code_text],Analytics_mindset_case_studies_IntegrateCo_jobcodes[Job_Description],"",0)</f>
        <v>Service</v>
      </c>
      <c r="N96" t="str">
        <f t="shared" si="3"/>
        <v>S</v>
      </c>
      <c r="O96">
        <f>IFERROR(VLOOKUP(_2015_2016_append_[[#This Row],[Emp_Name]],Analytics_mindset_case_studies_IntegrateCo_locations[#All],2,FALSE),"")</f>
        <v>1</v>
      </c>
      <c r="P96">
        <f>_2015_2016_append_[[#This Row],[Reg_Hrs]]+_2015_2016_append_[[#This Row],[OT_Hrs]]</f>
        <v>3</v>
      </c>
      <c r="Q96">
        <v>1</v>
      </c>
    </row>
    <row r="97" spans="1:17" x14ac:dyDescent="0.3">
      <c r="A97">
        <v>19</v>
      </c>
      <c r="B97" t="s">
        <v>31</v>
      </c>
      <c r="C97" t="s">
        <v>150</v>
      </c>
      <c r="D97">
        <v>0</v>
      </c>
      <c r="E97">
        <v>0</v>
      </c>
      <c r="F97">
        <v>0</v>
      </c>
      <c r="G97">
        <v>996</v>
      </c>
      <c r="H97">
        <v>78</v>
      </c>
      <c r="I97">
        <v>312</v>
      </c>
      <c r="J97">
        <v>216</v>
      </c>
      <c r="K97">
        <v>2015</v>
      </c>
      <c r="L97" t="str">
        <f t="shared" si="2"/>
        <v>009</v>
      </c>
      <c r="M97" t="str">
        <f>_xlfn.XLOOKUP(_2015_2016_append_[[#This Row],[Job_code]],Analytics_mindset_case_studies_IntegrateCo_jobcodes[Code_text],Analytics_mindset_case_studies_IntegrateCo_jobcodes[Job_Description],"",0)</f>
        <v>New Foreign Manufacturing Plant</v>
      </c>
      <c r="N97" t="str">
        <f t="shared" si="3"/>
        <v>S</v>
      </c>
      <c r="O97">
        <f>IFERROR(VLOOKUP(_2015_2016_append_[[#This Row],[Emp_Name]],Analytics_mindset_case_studies_IntegrateCo_locations[#All],2,FALSE),"")</f>
        <v>1</v>
      </c>
      <c r="P97">
        <f>_2015_2016_append_[[#This Row],[Reg_Hrs]]+_2015_2016_append_[[#This Row],[OT_Hrs]]</f>
        <v>0</v>
      </c>
      <c r="Q97">
        <v>1</v>
      </c>
    </row>
    <row r="98" spans="1:17" x14ac:dyDescent="0.3">
      <c r="A98">
        <v>19</v>
      </c>
      <c r="B98" t="s">
        <v>27</v>
      </c>
      <c r="C98" t="s">
        <v>150</v>
      </c>
      <c r="D98">
        <v>0</v>
      </c>
      <c r="E98">
        <v>0</v>
      </c>
      <c r="F98">
        <v>0</v>
      </c>
      <c r="G98">
        <v>3186</v>
      </c>
      <c r="H98">
        <v>25</v>
      </c>
      <c r="I98">
        <v>10</v>
      </c>
      <c r="J98">
        <v>691</v>
      </c>
      <c r="K98">
        <v>2015</v>
      </c>
      <c r="L98" t="str">
        <f t="shared" si="2"/>
        <v>010</v>
      </c>
      <c r="M98" t="str">
        <f>_xlfn.XLOOKUP(_2015_2016_append_[[#This Row],[Job_code]],Analytics_mindset_case_studies_IntegrateCo_jobcodes[Code_text],Analytics_mindset_case_studies_IntegrateCo_jobcodes[Job_Description],"",0)</f>
        <v>New Foreign Manufacturing Oversight</v>
      </c>
      <c r="N98" t="str">
        <f t="shared" si="3"/>
        <v>S</v>
      </c>
      <c r="O98">
        <f>IFERROR(VLOOKUP(_2015_2016_append_[[#This Row],[Emp_Name]],Analytics_mindset_case_studies_IntegrateCo_locations[#All],2,FALSE),"")</f>
        <v>1</v>
      </c>
      <c r="P98">
        <f>_2015_2016_append_[[#This Row],[Reg_Hrs]]+_2015_2016_append_[[#This Row],[OT_Hrs]]</f>
        <v>0</v>
      </c>
      <c r="Q98">
        <v>1</v>
      </c>
    </row>
    <row r="99" spans="1:17" x14ac:dyDescent="0.3">
      <c r="A99">
        <v>381</v>
      </c>
      <c r="B99" t="s">
        <v>14</v>
      </c>
      <c r="C99" t="s">
        <v>151</v>
      </c>
      <c r="D99">
        <v>0</v>
      </c>
      <c r="E99">
        <v>0</v>
      </c>
      <c r="F99">
        <v>0</v>
      </c>
      <c r="G99">
        <v>208</v>
      </c>
      <c r="H99">
        <v>16</v>
      </c>
      <c r="I99">
        <v>66</v>
      </c>
      <c r="J99">
        <v>8</v>
      </c>
      <c r="K99">
        <v>2015</v>
      </c>
      <c r="L99" t="str">
        <f t="shared" si="2"/>
        <v>005</v>
      </c>
      <c r="M99" t="str">
        <f>_xlfn.XLOOKUP(_2015_2016_append_[[#This Row],[Job_code]],Analytics_mindset_case_studies_IntegrateCo_jobcodes[Code_text],Analytics_mindset_case_studies_IntegrateCo_jobcodes[Job_Description],"",0)</f>
        <v>Installation</v>
      </c>
      <c r="N99" t="str">
        <f t="shared" si="3"/>
        <v/>
      </c>
      <c r="O99">
        <f>IFERROR(VLOOKUP(_2015_2016_append_[[#This Row],[Emp_Name]],Analytics_mindset_case_studies_IntegrateCo_locations[#All],2,FALSE),"")</f>
        <v>1</v>
      </c>
      <c r="P99">
        <f>_2015_2016_append_[[#This Row],[Reg_Hrs]]+_2015_2016_append_[[#This Row],[OT_Hrs]]</f>
        <v>0</v>
      </c>
      <c r="Q99">
        <v>1</v>
      </c>
    </row>
    <row r="100" spans="1:17" x14ac:dyDescent="0.3">
      <c r="A100">
        <v>381</v>
      </c>
      <c r="B100" t="s">
        <v>30</v>
      </c>
      <c r="C100" t="s">
        <v>151</v>
      </c>
      <c r="D100">
        <v>39</v>
      </c>
      <c r="E100">
        <v>0</v>
      </c>
      <c r="F100">
        <v>84375</v>
      </c>
      <c r="G100">
        <v>5861</v>
      </c>
      <c r="H100">
        <v>460</v>
      </c>
      <c r="I100">
        <v>1839</v>
      </c>
      <c r="J100">
        <v>219</v>
      </c>
      <c r="K100">
        <v>2015</v>
      </c>
      <c r="L100" t="str">
        <f t="shared" si="2"/>
        <v>002</v>
      </c>
      <c r="M100" t="str">
        <f>_xlfn.XLOOKUP(_2015_2016_append_[[#This Row],[Job_code]],Analytics_mindset_case_studies_IntegrateCo_jobcodes[Code_text],Analytics_mindset_case_studies_IntegrateCo_jobcodes[Job_Description],"",0)</f>
        <v>Sales</v>
      </c>
      <c r="N100" t="str">
        <f t="shared" si="3"/>
        <v>S</v>
      </c>
      <c r="O100">
        <f>IFERROR(VLOOKUP(_2015_2016_append_[[#This Row],[Emp_Name]],Analytics_mindset_case_studies_IntegrateCo_locations[#All],2,FALSE),"")</f>
        <v>1</v>
      </c>
      <c r="P100">
        <f>_2015_2016_append_[[#This Row],[Reg_Hrs]]+_2015_2016_append_[[#This Row],[OT_Hrs]]</f>
        <v>39</v>
      </c>
      <c r="Q100">
        <v>1</v>
      </c>
    </row>
    <row r="101" spans="1:17" x14ac:dyDescent="0.3">
      <c r="A101">
        <v>381</v>
      </c>
      <c r="B101" t="s">
        <v>31</v>
      </c>
      <c r="C101" t="s">
        <v>151</v>
      </c>
      <c r="D101">
        <v>0</v>
      </c>
      <c r="E101">
        <v>0</v>
      </c>
      <c r="F101">
        <v>0</v>
      </c>
      <c r="G101">
        <v>1353</v>
      </c>
      <c r="H101">
        <v>106</v>
      </c>
      <c r="I101">
        <v>425</v>
      </c>
      <c r="J101">
        <v>51</v>
      </c>
      <c r="K101">
        <v>2015</v>
      </c>
      <c r="L101" t="str">
        <f t="shared" si="2"/>
        <v>009</v>
      </c>
      <c r="M101" t="str">
        <f>_xlfn.XLOOKUP(_2015_2016_append_[[#This Row],[Job_code]],Analytics_mindset_case_studies_IntegrateCo_jobcodes[Code_text],Analytics_mindset_case_studies_IntegrateCo_jobcodes[Job_Description],"",0)</f>
        <v>New Foreign Manufacturing Plant</v>
      </c>
      <c r="N101" t="str">
        <f t="shared" si="3"/>
        <v>S</v>
      </c>
      <c r="O101">
        <f>IFERROR(VLOOKUP(_2015_2016_append_[[#This Row],[Emp_Name]],Analytics_mindset_case_studies_IntegrateCo_locations[#All],2,FALSE),"")</f>
        <v>1</v>
      </c>
      <c r="P101">
        <f>_2015_2016_append_[[#This Row],[Reg_Hrs]]+_2015_2016_append_[[#This Row],[OT_Hrs]]</f>
        <v>0</v>
      </c>
      <c r="Q101">
        <v>1</v>
      </c>
    </row>
    <row r="102" spans="1:17" x14ac:dyDescent="0.3">
      <c r="A102">
        <v>381</v>
      </c>
      <c r="B102" t="s">
        <v>27</v>
      </c>
      <c r="C102" t="s">
        <v>151</v>
      </c>
      <c r="D102">
        <v>0</v>
      </c>
      <c r="E102">
        <v>0</v>
      </c>
      <c r="F102">
        <v>0</v>
      </c>
      <c r="G102">
        <v>2404</v>
      </c>
      <c r="H102">
        <v>189</v>
      </c>
      <c r="I102">
        <v>754</v>
      </c>
      <c r="J102">
        <v>9</v>
      </c>
      <c r="K102">
        <v>2015</v>
      </c>
      <c r="L102" t="str">
        <f t="shared" si="2"/>
        <v>010</v>
      </c>
      <c r="M102" t="str">
        <f>_xlfn.XLOOKUP(_2015_2016_append_[[#This Row],[Job_code]],Analytics_mindset_case_studies_IntegrateCo_jobcodes[Code_text],Analytics_mindset_case_studies_IntegrateCo_jobcodes[Job_Description],"",0)</f>
        <v>New Foreign Manufacturing Oversight</v>
      </c>
      <c r="N102" t="str">
        <f t="shared" si="3"/>
        <v>S</v>
      </c>
      <c r="O102">
        <f>IFERROR(VLOOKUP(_2015_2016_append_[[#This Row],[Emp_Name]],Analytics_mindset_case_studies_IntegrateCo_locations[#All],2,FALSE),"")</f>
        <v>1</v>
      </c>
      <c r="P102">
        <f>_2015_2016_append_[[#This Row],[Reg_Hrs]]+_2015_2016_append_[[#This Row],[OT_Hrs]]</f>
        <v>0</v>
      </c>
      <c r="Q102">
        <v>1</v>
      </c>
    </row>
    <row r="103" spans="1:17" x14ac:dyDescent="0.3">
      <c r="A103">
        <v>133</v>
      </c>
      <c r="B103" t="s">
        <v>31</v>
      </c>
      <c r="C103" t="s">
        <v>152</v>
      </c>
      <c r="D103">
        <v>0</v>
      </c>
      <c r="E103">
        <v>0</v>
      </c>
      <c r="F103">
        <v>0</v>
      </c>
      <c r="G103">
        <v>10278</v>
      </c>
      <c r="H103">
        <v>806</v>
      </c>
      <c r="I103">
        <v>3224</v>
      </c>
      <c r="J103">
        <v>2284</v>
      </c>
      <c r="K103">
        <v>2015</v>
      </c>
      <c r="L103" t="str">
        <f t="shared" si="2"/>
        <v>009</v>
      </c>
      <c r="M103" t="str">
        <f>_xlfn.XLOOKUP(_2015_2016_append_[[#This Row],[Job_code]],Analytics_mindset_case_studies_IntegrateCo_jobcodes[Code_text],Analytics_mindset_case_studies_IntegrateCo_jobcodes[Job_Description],"",0)</f>
        <v>New Foreign Manufacturing Plant</v>
      </c>
      <c r="N103" t="str">
        <f t="shared" si="3"/>
        <v>S</v>
      </c>
      <c r="O103">
        <f>IFERROR(VLOOKUP(_2015_2016_append_[[#This Row],[Emp_Name]],Analytics_mindset_case_studies_IntegrateCo_locations[#All],2,FALSE),"")</f>
        <v>1</v>
      </c>
      <c r="P103">
        <f>_2015_2016_append_[[#This Row],[Reg_Hrs]]+_2015_2016_append_[[#This Row],[OT_Hrs]]</f>
        <v>0</v>
      </c>
      <c r="Q103">
        <v>1</v>
      </c>
    </row>
    <row r="104" spans="1:17" x14ac:dyDescent="0.3">
      <c r="A104">
        <v>133</v>
      </c>
      <c r="B104" t="s">
        <v>27</v>
      </c>
      <c r="C104" t="s">
        <v>152</v>
      </c>
      <c r="D104">
        <v>0</v>
      </c>
      <c r="E104">
        <v>0</v>
      </c>
      <c r="F104">
        <v>0</v>
      </c>
      <c r="G104">
        <v>3427</v>
      </c>
      <c r="H104">
        <v>269</v>
      </c>
      <c r="I104">
        <v>1075</v>
      </c>
      <c r="J104">
        <v>762</v>
      </c>
      <c r="K104">
        <v>2015</v>
      </c>
      <c r="L104" t="str">
        <f t="shared" si="2"/>
        <v>010</v>
      </c>
      <c r="M104" t="str">
        <f>_xlfn.XLOOKUP(_2015_2016_append_[[#This Row],[Job_code]],Analytics_mindset_case_studies_IntegrateCo_jobcodes[Code_text],Analytics_mindset_case_studies_IntegrateCo_jobcodes[Job_Description],"",0)</f>
        <v>New Foreign Manufacturing Oversight</v>
      </c>
      <c r="N104" t="str">
        <f t="shared" si="3"/>
        <v>S</v>
      </c>
      <c r="O104">
        <f>IFERROR(VLOOKUP(_2015_2016_append_[[#This Row],[Emp_Name]],Analytics_mindset_case_studies_IntegrateCo_locations[#All],2,FALSE),"")</f>
        <v>1</v>
      </c>
      <c r="P104">
        <f>_2015_2016_append_[[#This Row],[Reg_Hrs]]+_2015_2016_append_[[#This Row],[OT_Hrs]]</f>
        <v>0</v>
      </c>
      <c r="Q104">
        <v>1</v>
      </c>
    </row>
    <row r="105" spans="1:17" x14ac:dyDescent="0.3">
      <c r="A105">
        <v>402</v>
      </c>
      <c r="B105" t="s">
        <v>14</v>
      </c>
      <c r="C105" t="s">
        <v>153</v>
      </c>
      <c r="D105">
        <v>0</v>
      </c>
      <c r="E105">
        <v>0</v>
      </c>
      <c r="F105">
        <v>0</v>
      </c>
      <c r="G105">
        <v>145</v>
      </c>
      <c r="H105">
        <v>11</v>
      </c>
      <c r="I105">
        <v>59</v>
      </c>
      <c r="J105">
        <v>89</v>
      </c>
      <c r="K105">
        <v>2015</v>
      </c>
      <c r="L105" t="str">
        <f t="shared" si="2"/>
        <v>005</v>
      </c>
      <c r="M105" t="str">
        <f>_xlfn.XLOOKUP(_2015_2016_append_[[#This Row],[Job_code]],Analytics_mindset_case_studies_IntegrateCo_jobcodes[Code_text],Analytics_mindset_case_studies_IntegrateCo_jobcodes[Job_Description],"",0)</f>
        <v>Installation</v>
      </c>
      <c r="N105" t="str">
        <f t="shared" si="3"/>
        <v/>
      </c>
      <c r="O105">
        <f>IFERROR(VLOOKUP(_2015_2016_append_[[#This Row],[Emp_Name]],Analytics_mindset_case_studies_IntegrateCo_locations[#All],2,FALSE),"")</f>
        <v>2</v>
      </c>
      <c r="P105">
        <f>_2015_2016_append_[[#This Row],[Reg_Hrs]]+_2015_2016_append_[[#This Row],[OT_Hrs]]</f>
        <v>0</v>
      </c>
      <c r="Q105">
        <v>1</v>
      </c>
    </row>
    <row r="106" spans="1:17" x14ac:dyDescent="0.3">
      <c r="A106">
        <v>402</v>
      </c>
      <c r="B106" t="s">
        <v>35</v>
      </c>
      <c r="C106" t="s">
        <v>153</v>
      </c>
      <c r="D106">
        <v>6</v>
      </c>
      <c r="E106">
        <v>0</v>
      </c>
      <c r="F106">
        <v>27</v>
      </c>
      <c r="G106">
        <v>187</v>
      </c>
      <c r="H106">
        <v>6</v>
      </c>
      <c r="I106">
        <v>30</v>
      </c>
      <c r="J106">
        <v>114</v>
      </c>
      <c r="K106">
        <v>2015</v>
      </c>
      <c r="L106" t="str">
        <f t="shared" si="2"/>
        <v>001</v>
      </c>
      <c r="M106" t="str">
        <f>_xlfn.XLOOKUP(_2015_2016_append_[[#This Row],[Job_code]],Analytics_mindset_case_studies_IntegrateCo_jobcodes[Code_text],Analytics_mindset_case_studies_IntegrateCo_jobcodes[Job_Description],"",0)</f>
        <v>Office</v>
      </c>
      <c r="N106" t="str">
        <f t="shared" si="3"/>
        <v>H</v>
      </c>
      <c r="O106">
        <f>IFERROR(VLOOKUP(_2015_2016_append_[[#This Row],[Emp_Name]],Analytics_mindset_case_studies_IntegrateCo_locations[#All],2,FALSE),"")</f>
        <v>2</v>
      </c>
      <c r="P106">
        <f>_2015_2016_append_[[#This Row],[Reg_Hrs]]+_2015_2016_append_[[#This Row],[OT_Hrs]]</f>
        <v>6</v>
      </c>
      <c r="Q106">
        <v>1</v>
      </c>
    </row>
    <row r="107" spans="1:17" x14ac:dyDescent="0.3">
      <c r="A107">
        <v>402</v>
      </c>
      <c r="B107" t="s">
        <v>39</v>
      </c>
      <c r="C107" t="s">
        <v>153</v>
      </c>
      <c r="D107">
        <v>232</v>
      </c>
      <c r="E107">
        <v>0</v>
      </c>
      <c r="F107">
        <v>693</v>
      </c>
      <c r="G107">
        <v>4767</v>
      </c>
      <c r="H107">
        <v>374</v>
      </c>
      <c r="I107">
        <v>1941</v>
      </c>
      <c r="J107">
        <v>2938</v>
      </c>
      <c r="K107">
        <v>2015</v>
      </c>
      <c r="L107" t="str">
        <f t="shared" si="2"/>
        <v>008</v>
      </c>
      <c r="M107" t="str">
        <f>_xlfn.XLOOKUP(_2015_2016_append_[[#This Row],[Job_code]],Analytics_mindset_case_studies_IntegrateCo_jobcodes[Code_text],Analytics_mindset_case_studies_IntegrateCo_jobcodes[Job_Description],"",0)</f>
        <v>Employee Training</v>
      </c>
      <c r="N107" t="str">
        <f t="shared" si="3"/>
        <v>H</v>
      </c>
      <c r="O107">
        <f>IFERROR(VLOOKUP(_2015_2016_append_[[#This Row],[Emp_Name]],Analytics_mindset_case_studies_IntegrateCo_locations[#All],2,FALSE),"")</f>
        <v>2</v>
      </c>
      <c r="P107">
        <f>_2015_2016_append_[[#This Row],[Reg_Hrs]]+_2015_2016_append_[[#This Row],[OT_Hrs]]</f>
        <v>232</v>
      </c>
      <c r="Q107">
        <v>1</v>
      </c>
    </row>
    <row r="108" spans="1:17" x14ac:dyDescent="0.3">
      <c r="A108">
        <v>402</v>
      </c>
      <c r="B108" t="s">
        <v>37</v>
      </c>
      <c r="C108" t="s">
        <v>153</v>
      </c>
      <c r="D108">
        <v>0</v>
      </c>
      <c r="E108">
        <v>0</v>
      </c>
      <c r="F108">
        <v>0</v>
      </c>
      <c r="G108">
        <v>1979</v>
      </c>
      <c r="H108">
        <v>155</v>
      </c>
      <c r="I108">
        <v>806</v>
      </c>
      <c r="J108">
        <v>1221</v>
      </c>
      <c r="K108">
        <v>2015</v>
      </c>
      <c r="L108" t="str">
        <f t="shared" si="2"/>
        <v>010</v>
      </c>
      <c r="M108" t="str">
        <f>_xlfn.XLOOKUP(_2015_2016_append_[[#This Row],[Job_code]],Analytics_mindset_case_studies_IntegrateCo_jobcodes[Code_text],Analytics_mindset_case_studies_IntegrateCo_jobcodes[Job_Description],"",0)</f>
        <v>New Foreign Manufacturing Oversight</v>
      </c>
      <c r="N108" t="str">
        <f t="shared" si="3"/>
        <v>H</v>
      </c>
      <c r="O108">
        <f>IFERROR(VLOOKUP(_2015_2016_append_[[#This Row],[Emp_Name]],Analytics_mindset_case_studies_IntegrateCo_locations[#All],2,FALSE),"")</f>
        <v>2</v>
      </c>
      <c r="P108">
        <f>_2015_2016_append_[[#This Row],[Reg_Hrs]]+_2015_2016_append_[[#This Row],[OT_Hrs]]</f>
        <v>0</v>
      </c>
      <c r="Q108">
        <v>1</v>
      </c>
    </row>
    <row r="109" spans="1:17" x14ac:dyDescent="0.3">
      <c r="A109">
        <v>194</v>
      </c>
      <c r="B109" t="s">
        <v>21</v>
      </c>
      <c r="C109" t="s">
        <v>154</v>
      </c>
      <c r="D109">
        <v>4</v>
      </c>
      <c r="E109">
        <v>0</v>
      </c>
      <c r="F109">
        <v>90</v>
      </c>
      <c r="G109">
        <v>558</v>
      </c>
      <c r="H109">
        <v>44</v>
      </c>
      <c r="I109">
        <v>175</v>
      </c>
      <c r="J109">
        <v>144</v>
      </c>
      <c r="K109">
        <v>2015</v>
      </c>
      <c r="L109" t="str">
        <f t="shared" si="2"/>
        <v>001</v>
      </c>
      <c r="M109" t="str">
        <f>_xlfn.XLOOKUP(_2015_2016_append_[[#This Row],[Job_code]],Analytics_mindset_case_studies_IntegrateCo_jobcodes[Code_text],Analytics_mindset_case_studies_IntegrateCo_jobcodes[Job_Description],"",0)</f>
        <v>Office</v>
      </c>
      <c r="N109" t="str">
        <f t="shared" si="3"/>
        <v>H</v>
      </c>
      <c r="O109">
        <f>IFERROR(VLOOKUP(_2015_2016_append_[[#This Row],[Emp_Name]],Analytics_mindset_case_studies_IntegrateCo_locations[#All],2,FALSE),"")</f>
        <v>1</v>
      </c>
      <c r="P109">
        <f>_2015_2016_append_[[#This Row],[Reg_Hrs]]+_2015_2016_append_[[#This Row],[OT_Hrs]]</f>
        <v>4</v>
      </c>
      <c r="Q109">
        <v>1</v>
      </c>
    </row>
    <row r="110" spans="1:17" x14ac:dyDescent="0.3">
      <c r="A110">
        <v>194</v>
      </c>
      <c r="B110" t="s">
        <v>15</v>
      </c>
      <c r="C110" t="s">
        <v>154</v>
      </c>
      <c r="D110">
        <v>4</v>
      </c>
      <c r="E110">
        <v>0</v>
      </c>
      <c r="F110">
        <v>90</v>
      </c>
      <c r="G110">
        <v>557</v>
      </c>
      <c r="H110">
        <v>44</v>
      </c>
      <c r="I110">
        <v>175</v>
      </c>
      <c r="J110">
        <v>144</v>
      </c>
      <c r="K110">
        <v>2015</v>
      </c>
      <c r="L110" t="str">
        <f t="shared" si="2"/>
        <v>002</v>
      </c>
      <c r="M110" t="str">
        <f>_xlfn.XLOOKUP(_2015_2016_append_[[#This Row],[Job_code]],Analytics_mindset_case_studies_IntegrateCo_jobcodes[Code_text],Analytics_mindset_case_studies_IntegrateCo_jobcodes[Job_Description],"",0)</f>
        <v>Sales</v>
      </c>
      <c r="N110" t="str">
        <f t="shared" si="3"/>
        <v>H</v>
      </c>
      <c r="O110">
        <f>IFERROR(VLOOKUP(_2015_2016_append_[[#This Row],[Emp_Name]],Analytics_mindset_case_studies_IntegrateCo_locations[#All],2,FALSE),"")</f>
        <v>1</v>
      </c>
      <c r="P110">
        <f>_2015_2016_append_[[#This Row],[Reg_Hrs]]+_2015_2016_append_[[#This Row],[OT_Hrs]]</f>
        <v>4</v>
      </c>
      <c r="Q110">
        <v>1</v>
      </c>
    </row>
    <row r="111" spans="1:17" x14ac:dyDescent="0.3">
      <c r="A111">
        <v>194</v>
      </c>
      <c r="B111" t="s">
        <v>16</v>
      </c>
      <c r="C111" t="s">
        <v>154</v>
      </c>
      <c r="D111">
        <v>0</v>
      </c>
      <c r="E111">
        <v>0</v>
      </c>
      <c r="F111">
        <v>0</v>
      </c>
      <c r="G111">
        <v>2232</v>
      </c>
      <c r="H111">
        <v>175</v>
      </c>
      <c r="I111">
        <v>7</v>
      </c>
      <c r="J111">
        <v>576</v>
      </c>
      <c r="K111">
        <v>2015</v>
      </c>
      <c r="L111" t="str">
        <f t="shared" si="2"/>
        <v>010</v>
      </c>
      <c r="M111" t="str">
        <f>_xlfn.XLOOKUP(_2015_2016_append_[[#This Row],[Job_code]],Analytics_mindset_case_studies_IntegrateCo_jobcodes[Code_text],Analytics_mindset_case_studies_IntegrateCo_jobcodes[Job_Description],"",0)</f>
        <v>New Foreign Manufacturing Oversight</v>
      </c>
      <c r="N111" t="str">
        <f t="shared" si="3"/>
        <v>H</v>
      </c>
      <c r="O111">
        <f>IFERROR(VLOOKUP(_2015_2016_append_[[#This Row],[Emp_Name]],Analytics_mindset_case_studies_IntegrateCo_locations[#All],2,FALSE),"")</f>
        <v>1</v>
      </c>
      <c r="P111">
        <f>_2015_2016_append_[[#This Row],[Reg_Hrs]]+_2015_2016_append_[[#This Row],[OT_Hrs]]</f>
        <v>0</v>
      </c>
      <c r="Q111">
        <v>1</v>
      </c>
    </row>
    <row r="112" spans="1:17" x14ac:dyDescent="0.3">
      <c r="A112">
        <v>194</v>
      </c>
      <c r="B112" t="s">
        <v>20</v>
      </c>
      <c r="C112" t="s">
        <v>154</v>
      </c>
      <c r="D112">
        <v>0</v>
      </c>
      <c r="E112">
        <v>0</v>
      </c>
      <c r="F112">
        <v>0</v>
      </c>
      <c r="G112">
        <v>2230</v>
      </c>
      <c r="H112">
        <v>176</v>
      </c>
      <c r="I112">
        <v>70</v>
      </c>
      <c r="J112">
        <v>576</v>
      </c>
      <c r="K112">
        <v>2015</v>
      </c>
      <c r="L112" t="str">
        <f t="shared" si="2"/>
        <v>012</v>
      </c>
      <c r="M112" t="str">
        <f>_xlfn.XLOOKUP(_2015_2016_append_[[#This Row],[Job_code]],Analytics_mindset_case_studies_IntegrateCo_jobcodes[Code_text],Analytics_mindset_case_studies_IntegrateCo_jobcodes[Job_Description],"",0)</f>
        <v>Internal Auditing</v>
      </c>
      <c r="N112" t="str">
        <f t="shared" si="3"/>
        <v>H</v>
      </c>
      <c r="O112">
        <f>IFERROR(VLOOKUP(_2015_2016_append_[[#This Row],[Emp_Name]],Analytics_mindset_case_studies_IntegrateCo_locations[#All],2,FALSE),"")</f>
        <v>1</v>
      </c>
      <c r="P112">
        <f>_2015_2016_append_[[#This Row],[Reg_Hrs]]+_2015_2016_append_[[#This Row],[OT_Hrs]]</f>
        <v>0</v>
      </c>
      <c r="Q112">
        <v>1</v>
      </c>
    </row>
    <row r="113" spans="1:17" x14ac:dyDescent="0.3">
      <c r="A113">
        <v>203</v>
      </c>
      <c r="B113" t="s">
        <v>14</v>
      </c>
      <c r="C113" t="s">
        <v>155</v>
      </c>
      <c r="D113">
        <v>0</v>
      </c>
      <c r="E113">
        <v>0</v>
      </c>
      <c r="F113">
        <v>0</v>
      </c>
      <c r="G113">
        <v>298</v>
      </c>
      <c r="H113">
        <v>24</v>
      </c>
      <c r="I113">
        <v>94</v>
      </c>
      <c r="J113">
        <v>6</v>
      </c>
      <c r="K113">
        <v>2015</v>
      </c>
      <c r="L113" t="str">
        <f t="shared" si="2"/>
        <v>005</v>
      </c>
      <c r="M113" t="str">
        <f>_xlfn.XLOOKUP(_2015_2016_append_[[#This Row],[Job_code]],Analytics_mindset_case_studies_IntegrateCo_jobcodes[Code_text],Analytics_mindset_case_studies_IntegrateCo_jobcodes[Job_Description],"",0)</f>
        <v>Installation</v>
      </c>
      <c r="N113" t="str">
        <f t="shared" si="3"/>
        <v/>
      </c>
      <c r="O113">
        <f>IFERROR(VLOOKUP(_2015_2016_append_[[#This Row],[Emp_Name]],Analytics_mindset_case_studies_IntegrateCo_locations[#All],2,FALSE),"")</f>
        <v>1</v>
      </c>
      <c r="P113">
        <f>_2015_2016_append_[[#This Row],[Reg_Hrs]]+_2015_2016_append_[[#This Row],[OT_Hrs]]</f>
        <v>0</v>
      </c>
      <c r="Q113">
        <v>1</v>
      </c>
    </row>
    <row r="114" spans="1:17" x14ac:dyDescent="0.3">
      <c r="A114">
        <v>203</v>
      </c>
      <c r="B114" t="s">
        <v>21</v>
      </c>
      <c r="C114" t="s">
        <v>155</v>
      </c>
      <c r="D114">
        <v>10</v>
      </c>
      <c r="E114">
        <v>0</v>
      </c>
      <c r="F114">
        <v>64812</v>
      </c>
      <c r="G114">
        <v>4608</v>
      </c>
      <c r="H114">
        <v>362</v>
      </c>
      <c r="I114">
        <v>1445</v>
      </c>
      <c r="J114">
        <v>85</v>
      </c>
      <c r="K114">
        <v>2015</v>
      </c>
      <c r="L114" t="str">
        <f t="shared" si="2"/>
        <v>001</v>
      </c>
      <c r="M114" t="str">
        <f>_xlfn.XLOOKUP(_2015_2016_append_[[#This Row],[Job_code]],Analytics_mindset_case_studies_IntegrateCo_jobcodes[Code_text],Analytics_mindset_case_studies_IntegrateCo_jobcodes[Job_Description],"",0)</f>
        <v>Office</v>
      </c>
      <c r="N114" t="str">
        <f t="shared" si="3"/>
        <v>H</v>
      </c>
      <c r="O114">
        <f>IFERROR(VLOOKUP(_2015_2016_append_[[#This Row],[Emp_Name]],Analytics_mindset_case_studies_IntegrateCo_locations[#All],2,FALSE),"")</f>
        <v>1</v>
      </c>
      <c r="P114">
        <f>_2015_2016_append_[[#This Row],[Reg_Hrs]]+_2015_2016_append_[[#This Row],[OT_Hrs]]</f>
        <v>10</v>
      </c>
      <c r="Q114">
        <v>1</v>
      </c>
    </row>
    <row r="115" spans="1:17" x14ac:dyDescent="0.3">
      <c r="A115">
        <v>203</v>
      </c>
      <c r="B115" t="s">
        <v>38</v>
      </c>
      <c r="C115" t="s">
        <v>155</v>
      </c>
      <c r="D115">
        <v>10</v>
      </c>
      <c r="E115">
        <v>0</v>
      </c>
      <c r="F115">
        <v>64812</v>
      </c>
      <c r="G115">
        <v>4608</v>
      </c>
      <c r="H115">
        <v>361</v>
      </c>
      <c r="I115">
        <v>1445</v>
      </c>
      <c r="J115">
        <v>85</v>
      </c>
      <c r="K115">
        <v>2015</v>
      </c>
      <c r="L115" t="str">
        <f t="shared" si="2"/>
        <v>006</v>
      </c>
      <c r="M115" t="str">
        <f>_xlfn.XLOOKUP(_2015_2016_append_[[#This Row],[Job_code]],Analytics_mindset_case_studies_IntegrateCo_jobcodes[Code_text],Analytics_mindset_case_studies_IntegrateCo_jobcodes[Job_Description],"",0)</f>
        <v>Service</v>
      </c>
      <c r="N115" t="str">
        <f t="shared" si="3"/>
        <v>H</v>
      </c>
      <c r="O115">
        <f>IFERROR(VLOOKUP(_2015_2016_append_[[#This Row],[Emp_Name]],Analytics_mindset_case_studies_IntegrateCo_locations[#All],2,FALSE),"")</f>
        <v>1</v>
      </c>
      <c r="P115">
        <f>_2015_2016_append_[[#This Row],[Reg_Hrs]]+_2015_2016_append_[[#This Row],[OT_Hrs]]</f>
        <v>10</v>
      </c>
      <c r="Q115">
        <v>1</v>
      </c>
    </row>
    <row r="116" spans="1:17" x14ac:dyDescent="0.3">
      <c r="A116">
        <v>203</v>
      </c>
      <c r="B116" t="s">
        <v>16</v>
      </c>
      <c r="C116" t="s">
        <v>155</v>
      </c>
      <c r="D116">
        <v>0</v>
      </c>
      <c r="E116">
        <v>0</v>
      </c>
      <c r="F116">
        <v>0</v>
      </c>
      <c r="G116">
        <v>3687</v>
      </c>
      <c r="H116">
        <v>289</v>
      </c>
      <c r="I116">
        <v>1156</v>
      </c>
      <c r="J116">
        <v>67</v>
      </c>
      <c r="K116">
        <v>2015</v>
      </c>
      <c r="L116" t="str">
        <f t="shared" si="2"/>
        <v>010</v>
      </c>
      <c r="M116" t="str">
        <f>_xlfn.XLOOKUP(_2015_2016_append_[[#This Row],[Job_code]],Analytics_mindset_case_studies_IntegrateCo_jobcodes[Code_text],Analytics_mindset_case_studies_IntegrateCo_jobcodes[Job_Description],"",0)</f>
        <v>New Foreign Manufacturing Oversight</v>
      </c>
      <c r="N116" t="str">
        <f t="shared" si="3"/>
        <v>H</v>
      </c>
      <c r="O116">
        <f>IFERROR(VLOOKUP(_2015_2016_append_[[#This Row],[Emp_Name]],Analytics_mindset_case_studies_IntegrateCo_locations[#All],2,FALSE),"")</f>
        <v>1</v>
      </c>
      <c r="P116">
        <f>_2015_2016_append_[[#This Row],[Reg_Hrs]]+_2015_2016_append_[[#This Row],[OT_Hrs]]</f>
        <v>0</v>
      </c>
      <c r="Q116">
        <v>1</v>
      </c>
    </row>
    <row r="117" spans="1:17" x14ac:dyDescent="0.3">
      <c r="A117">
        <v>203</v>
      </c>
      <c r="B117" t="s">
        <v>20</v>
      </c>
      <c r="C117" t="s">
        <v>155</v>
      </c>
      <c r="D117">
        <v>0</v>
      </c>
      <c r="E117">
        <v>0</v>
      </c>
      <c r="F117">
        <v>0</v>
      </c>
      <c r="G117">
        <v>2766</v>
      </c>
      <c r="H117">
        <v>217</v>
      </c>
      <c r="I117">
        <v>867</v>
      </c>
      <c r="J117">
        <v>51</v>
      </c>
      <c r="K117">
        <v>2015</v>
      </c>
      <c r="L117" t="str">
        <f t="shared" si="2"/>
        <v>012</v>
      </c>
      <c r="M117" t="str">
        <f>_xlfn.XLOOKUP(_2015_2016_append_[[#This Row],[Job_code]],Analytics_mindset_case_studies_IntegrateCo_jobcodes[Code_text],Analytics_mindset_case_studies_IntegrateCo_jobcodes[Job_Description],"",0)</f>
        <v>Internal Auditing</v>
      </c>
      <c r="N117" t="str">
        <f t="shared" si="3"/>
        <v>H</v>
      </c>
      <c r="O117">
        <f>IFERROR(VLOOKUP(_2015_2016_append_[[#This Row],[Emp_Name]],Analytics_mindset_case_studies_IntegrateCo_locations[#All],2,FALSE),"")</f>
        <v>1</v>
      </c>
      <c r="P117">
        <f>_2015_2016_append_[[#This Row],[Reg_Hrs]]+_2015_2016_append_[[#This Row],[OT_Hrs]]</f>
        <v>0</v>
      </c>
      <c r="Q117">
        <v>1</v>
      </c>
    </row>
    <row r="118" spans="1:17" x14ac:dyDescent="0.3">
      <c r="A118">
        <v>203</v>
      </c>
      <c r="B118" t="s">
        <v>22</v>
      </c>
      <c r="C118" t="s">
        <v>155</v>
      </c>
      <c r="D118">
        <v>8</v>
      </c>
      <c r="E118">
        <v>0</v>
      </c>
      <c r="F118">
        <v>51850</v>
      </c>
      <c r="G118">
        <v>3687</v>
      </c>
      <c r="H118">
        <v>288</v>
      </c>
      <c r="I118">
        <v>1158</v>
      </c>
      <c r="J118">
        <v>68</v>
      </c>
      <c r="K118">
        <v>2015</v>
      </c>
      <c r="L118" t="str">
        <f t="shared" si="2"/>
        <v>001</v>
      </c>
      <c r="M118" t="str">
        <f>_xlfn.XLOOKUP(_2015_2016_append_[[#This Row],[Job_code]],Analytics_mindset_case_studies_IntegrateCo_jobcodes[Code_text],Analytics_mindset_case_studies_IntegrateCo_jobcodes[Job_Description],"",0)</f>
        <v>Office</v>
      </c>
      <c r="N118" t="str">
        <f t="shared" si="3"/>
        <v>S</v>
      </c>
      <c r="O118">
        <f>IFERROR(VLOOKUP(_2015_2016_append_[[#This Row],[Emp_Name]],Analytics_mindset_case_studies_IntegrateCo_locations[#All],2,FALSE),"")</f>
        <v>1</v>
      </c>
      <c r="P118">
        <f>_2015_2016_append_[[#This Row],[Reg_Hrs]]+_2015_2016_append_[[#This Row],[OT_Hrs]]</f>
        <v>8</v>
      </c>
      <c r="Q118">
        <v>1</v>
      </c>
    </row>
    <row r="119" spans="1:17" x14ac:dyDescent="0.3">
      <c r="A119">
        <v>203</v>
      </c>
      <c r="B119" t="s">
        <v>33</v>
      </c>
      <c r="C119" t="s">
        <v>155</v>
      </c>
      <c r="D119">
        <v>8</v>
      </c>
      <c r="E119">
        <v>0</v>
      </c>
      <c r="F119">
        <v>51850</v>
      </c>
      <c r="G119">
        <v>3687</v>
      </c>
      <c r="H119">
        <v>290</v>
      </c>
      <c r="I119">
        <v>1156</v>
      </c>
      <c r="J119">
        <v>68</v>
      </c>
      <c r="K119">
        <v>2015</v>
      </c>
      <c r="L119" t="str">
        <f t="shared" si="2"/>
        <v>006</v>
      </c>
      <c r="M119" t="str">
        <f>_xlfn.XLOOKUP(_2015_2016_append_[[#This Row],[Job_code]],Analytics_mindset_case_studies_IntegrateCo_jobcodes[Code_text],Analytics_mindset_case_studies_IntegrateCo_jobcodes[Job_Description],"",0)</f>
        <v>Service</v>
      </c>
      <c r="N119" t="str">
        <f t="shared" si="3"/>
        <v>S</v>
      </c>
      <c r="O119">
        <f>IFERROR(VLOOKUP(_2015_2016_append_[[#This Row],[Emp_Name]],Analytics_mindset_case_studies_IntegrateCo_locations[#All],2,FALSE),"")</f>
        <v>1</v>
      </c>
      <c r="P119">
        <f>_2015_2016_append_[[#This Row],[Reg_Hrs]]+_2015_2016_append_[[#This Row],[OT_Hrs]]</f>
        <v>8</v>
      </c>
      <c r="Q119">
        <v>1</v>
      </c>
    </row>
    <row r="120" spans="1:17" x14ac:dyDescent="0.3">
      <c r="A120">
        <v>203</v>
      </c>
      <c r="B120" t="s">
        <v>27</v>
      </c>
      <c r="C120" t="s">
        <v>155</v>
      </c>
      <c r="D120">
        <v>0</v>
      </c>
      <c r="E120">
        <v>0</v>
      </c>
      <c r="F120">
        <v>0</v>
      </c>
      <c r="G120">
        <v>3685</v>
      </c>
      <c r="H120">
        <v>289</v>
      </c>
      <c r="I120">
        <v>1157</v>
      </c>
      <c r="J120">
        <v>67</v>
      </c>
      <c r="K120">
        <v>2015</v>
      </c>
      <c r="L120" t="str">
        <f t="shared" si="2"/>
        <v>010</v>
      </c>
      <c r="M120" t="str">
        <f>_xlfn.XLOOKUP(_2015_2016_append_[[#This Row],[Job_code]],Analytics_mindset_case_studies_IntegrateCo_jobcodes[Code_text],Analytics_mindset_case_studies_IntegrateCo_jobcodes[Job_Description],"",0)</f>
        <v>New Foreign Manufacturing Oversight</v>
      </c>
      <c r="N120" t="str">
        <f t="shared" si="3"/>
        <v>S</v>
      </c>
      <c r="O120">
        <f>IFERROR(VLOOKUP(_2015_2016_append_[[#This Row],[Emp_Name]],Analytics_mindset_case_studies_IntegrateCo_locations[#All],2,FALSE),"")</f>
        <v>1</v>
      </c>
      <c r="P120">
        <f>_2015_2016_append_[[#This Row],[Reg_Hrs]]+_2015_2016_append_[[#This Row],[OT_Hrs]]</f>
        <v>0</v>
      </c>
      <c r="Q120">
        <v>1</v>
      </c>
    </row>
    <row r="121" spans="1:17" x14ac:dyDescent="0.3">
      <c r="A121">
        <v>203</v>
      </c>
      <c r="B121" t="s">
        <v>28</v>
      </c>
      <c r="C121" t="s">
        <v>155</v>
      </c>
      <c r="D121">
        <v>0</v>
      </c>
      <c r="E121">
        <v>0</v>
      </c>
      <c r="F121">
        <v>0</v>
      </c>
      <c r="G121">
        <v>2765</v>
      </c>
      <c r="H121">
        <v>216</v>
      </c>
      <c r="I121">
        <v>867</v>
      </c>
      <c r="J121">
        <v>51</v>
      </c>
      <c r="K121">
        <v>2015</v>
      </c>
      <c r="L121" t="str">
        <f t="shared" si="2"/>
        <v>012</v>
      </c>
      <c r="M121" t="str">
        <f>_xlfn.XLOOKUP(_2015_2016_append_[[#This Row],[Job_code]],Analytics_mindset_case_studies_IntegrateCo_jobcodes[Code_text],Analytics_mindset_case_studies_IntegrateCo_jobcodes[Job_Description],"",0)</f>
        <v>Internal Auditing</v>
      </c>
      <c r="N121" t="str">
        <f t="shared" si="3"/>
        <v>S</v>
      </c>
      <c r="O121">
        <f>IFERROR(VLOOKUP(_2015_2016_append_[[#This Row],[Emp_Name]],Analytics_mindset_case_studies_IntegrateCo_locations[#All],2,FALSE),"")</f>
        <v>1</v>
      </c>
      <c r="P121">
        <f>_2015_2016_append_[[#This Row],[Reg_Hrs]]+_2015_2016_append_[[#This Row],[OT_Hrs]]</f>
        <v>0</v>
      </c>
      <c r="Q121">
        <v>1</v>
      </c>
    </row>
    <row r="122" spans="1:17" x14ac:dyDescent="0.3">
      <c r="A122">
        <v>357</v>
      </c>
      <c r="B122" t="s">
        <v>14</v>
      </c>
      <c r="C122" t="s">
        <v>156</v>
      </c>
      <c r="D122">
        <v>0</v>
      </c>
      <c r="E122">
        <v>0</v>
      </c>
      <c r="F122">
        <v>0</v>
      </c>
      <c r="G122">
        <v>135</v>
      </c>
      <c r="H122">
        <v>10</v>
      </c>
      <c r="I122">
        <v>42</v>
      </c>
      <c r="J122">
        <v>33</v>
      </c>
      <c r="K122">
        <v>2015</v>
      </c>
      <c r="L122" t="str">
        <f t="shared" si="2"/>
        <v>005</v>
      </c>
      <c r="M122" t="str">
        <f>_xlfn.XLOOKUP(_2015_2016_append_[[#This Row],[Job_code]],Analytics_mindset_case_studies_IntegrateCo_jobcodes[Code_text],Analytics_mindset_case_studies_IntegrateCo_jobcodes[Job_Description],"",0)</f>
        <v>Installation</v>
      </c>
      <c r="N122" t="str">
        <f t="shared" si="3"/>
        <v/>
      </c>
      <c r="O122">
        <f>IFERROR(VLOOKUP(_2015_2016_append_[[#This Row],[Emp_Name]],Analytics_mindset_case_studies_IntegrateCo_locations[#All],2,FALSE),"")</f>
        <v>1</v>
      </c>
      <c r="P122">
        <f>_2015_2016_append_[[#This Row],[Reg_Hrs]]+_2015_2016_append_[[#This Row],[OT_Hrs]]</f>
        <v>0</v>
      </c>
      <c r="Q122">
        <v>1</v>
      </c>
    </row>
    <row r="123" spans="1:17" x14ac:dyDescent="0.3">
      <c r="A123">
        <v>357</v>
      </c>
      <c r="B123" t="s">
        <v>33</v>
      </c>
      <c r="C123" t="s">
        <v>156</v>
      </c>
      <c r="D123">
        <v>100</v>
      </c>
      <c r="E123">
        <v>0</v>
      </c>
      <c r="F123">
        <v>200</v>
      </c>
      <c r="G123">
        <v>1273</v>
      </c>
      <c r="H123">
        <v>100</v>
      </c>
      <c r="I123">
        <v>400</v>
      </c>
      <c r="J123">
        <v>320</v>
      </c>
      <c r="K123">
        <v>2015</v>
      </c>
      <c r="L123" t="str">
        <f t="shared" si="2"/>
        <v>006</v>
      </c>
      <c r="M123" t="str">
        <f>_xlfn.XLOOKUP(_2015_2016_append_[[#This Row],[Job_code]],Analytics_mindset_case_studies_IntegrateCo_jobcodes[Code_text],Analytics_mindset_case_studies_IntegrateCo_jobcodes[Job_Description],"",0)</f>
        <v>Service</v>
      </c>
      <c r="N123" t="str">
        <f t="shared" si="3"/>
        <v>S</v>
      </c>
      <c r="O123">
        <f>IFERROR(VLOOKUP(_2015_2016_append_[[#This Row],[Emp_Name]],Analytics_mindset_case_studies_IntegrateCo_locations[#All],2,FALSE),"")</f>
        <v>1</v>
      </c>
      <c r="P123">
        <f>_2015_2016_append_[[#This Row],[Reg_Hrs]]+_2015_2016_append_[[#This Row],[OT_Hrs]]</f>
        <v>100</v>
      </c>
      <c r="Q123">
        <v>1</v>
      </c>
    </row>
    <row r="124" spans="1:17" x14ac:dyDescent="0.3">
      <c r="A124">
        <v>357</v>
      </c>
      <c r="B124" t="s">
        <v>26</v>
      </c>
      <c r="C124" t="s">
        <v>156</v>
      </c>
      <c r="D124">
        <v>5</v>
      </c>
      <c r="E124">
        <v>0</v>
      </c>
      <c r="F124">
        <v>10</v>
      </c>
      <c r="G124">
        <v>63</v>
      </c>
      <c r="H124">
        <v>5</v>
      </c>
      <c r="I124">
        <v>2</v>
      </c>
      <c r="J124">
        <v>16</v>
      </c>
      <c r="K124">
        <v>2015</v>
      </c>
      <c r="L124" t="str">
        <f t="shared" si="2"/>
        <v>008</v>
      </c>
      <c r="M124" t="str">
        <f>_xlfn.XLOOKUP(_2015_2016_append_[[#This Row],[Job_code]],Analytics_mindset_case_studies_IntegrateCo_jobcodes[Code_text],Analytics_mindset_case_studies_IntegrateCo_jobcodes[Job_Description],"",0)</f>
        <v>Employee Training</v>
      </c>
      <c r="N124" t="str">
        <f t="shared" si="3"/>
        <v>S</v>
      </c>
      <c r="O124">
        <f>IFERROR(VLOOKUP(_2015_2016_append_[[#This Row],[Emp_Name]],Analytics_mindset_case_studies_IntegrateCo_locations[#All],2,FALSE),"")</f>
        <v>1</v>
      </c>
      <c r="P124">
        <f>_2015_2016_append_[[#This Row],[Reg_Hrs]]+_2015_2016_append_[[#This Row],[OT_Hrs]]</f>
        <v>5</v>
      </c>
      <c r="Q124">
        <v>1</v>
      </c>
    </row>
    <row r="125" spans="1:17" x14ac:dyDescent="0.3">
      <c r="A125">
        <v>357</v>
      </c>
      <c r="B125" t="s">
        <v>27</v>
      </c>
      <c r="C125" t="s">
        <v>156</v>
      </c>
      <c r="D125">
        <v>0</v>
      </c>
      <c r="E125">
        <v>0</v>
      </c>
      <c r="F125">
        <v>0</v>
      </c>
      <c r="G125">
        <v>2023</v>
      </c>
      <c r="H125">
        <v>159</v>
      </c>
      <c r="I125">
        <v>634</v>
      </c>
      <c r="J125">
        <v>512</v>
      </c>
      <c r="K125">
        <v>2015</v>
      </c>
      <c r="L125" t="str">
        <f t="shared" si="2"/>
        <v>010</v>
      </c>
      <c r="M125" t="str">
        <f>_xlfn.XLOOKUP(_2015_2016_append_[[#This Row],[Job_code]],Analytics_mindset_case_studies_IntegrateCo_jobcodes[Code_text],Analytics_mindset_case_studies_IntegrateCo_jobcodes[Job_Description],"",0)</f>
        <v>New Foreign Manufacturing Oversight</v>
      </c>
      <c r="N125" t="str">
        <f t="shared" si="3"/>
        <v>S</v>
      </c>
      <c r="O125">
        <f>IFERROR(VLOOKUP(_2015_2016_append_[[#This Row],[Emp_Name]],Analytics_mindset_case_studies_IntegrateCo_locations[#All],2,FALSE),"")</f>
        <v>1</v>
      </c>
      <c r="P125">
        <f>_2015_2016_append_[[#This Row],[Reg_Hrs]]+_2015_2016_append_[[#This Row],[OT_Hrs]]</f>
        <v>0</v>
      </c>
      <c r="Q125">
        <v>1</v>
      </c>
    </row>
    <row r="126" spans="1:17" x14ac:dyDescent="0.3">
      <c r="A126">
        <v>269</v>
      </c>
      <c r="B126" t="s">
        <v>14</v>
      </c>
      <c r="C126" t="s">
        <v>157</v>
      </c>
      <c r="D126">
        <v>0</v>
      </c>
      <c r="E126">
        <v>0</v>
      </c>
      <c r="F126">
        <v>0</v>
      </c>
      <c r="G126">
        <v>147</v>
      </c>
      <c r="H126">
        <v>11</v>
      </c>
      <c r="I126">
        <v>29</v>
      </c>
      <c r="J126">
        <v>33</v>
      </c>
      <c r="K126">
        <v>2015</v>
      </c>
      <c r="L126" t="str">
        <f t="shared" si="2"/>
        <v>005</v>
      </c>
      <c r="M126" t="str">
        <f>_xlfn.XLOOKUP(_2015_2016_append_[[#This Row],[Job_code]],Analytics_mindset_case_studies_IntegrateCo_jobcodes[Code_text],Analytics_mindset_case_studies_IntegrateCo_jobcodes[Job_Description],"",0)</f>
        <v>Installation</v>
      </c>
      <c r="N126" t="str">
        <f t="shared" si="3"/>
        <v/>
      </c>
      <c r="O126">
        <f>IFERROR(VLOOKUP(_2015_2016_append_[[#This Row],[Emp_Name]],Analytics_mindset_case_studies_IntegrateCo_locations[#All],2,FALSE),"")</f>
        <v>2</v>
      </c>
      <c r="P126">
        <f>_2015_2016_append_[[#This Row],[Reg_Hrs]]+_2015_2016_append_[[#This Row],[OT_Hrs]]</f>
        <v>0</v>
      </c>
      <c r="Q126">
        <v>1</v>
      </c>
    </row>
    <row r="127" spans="1:17" x14ac:dyDescent="0.3">
      <c r="A127">
        <v>269</v>
      </c>
      <c r="B127" t="s">
        <v>40</v>
      </c>
      <c r="C127" t="s">
        <v>157</v>
      </c>
      <c r="D127">
        <v>14</v>
      </c>
      <c r="E127">
        <v>0</v>
      </c>
      <c r="F127">
        <v>392</v>
      </c>
      <c r="G127">
        <v>2767</v>
      </c>
      <c r="H127">
        <v>217</v>
      </c>
      <c r="I127">
        <v>589</v>
      </c>
      <c r="J127">
        <v>627</v>
      </c>
      <c r="K127">
        <v>2015</v>
      </c>
      <c r="L127" t="str">
        <f t="shared" si="2"/>
        <v>004</v>
      </c>
      <c r="M127" t="str">
        <f>_xlfn.XLOOKUP(_2015_2016_append_[[#This Row],[Job_code]],Analytics_mindset_case_studies_IntegrateCo_jobcodes[Code_text],Analytics_mindset_case_studies_IntegrateCo_jobcodes[Job_Description],"",0)</f>
        <v>Proj Management</v>
      </c>
      <c r="N127" t="str">
        <f t="shared" si="3"/>
        <v>H</v>
      </c>
      <c r="O127">
        <f>IFERROR(VLOOKUP(_2015_2016_append_[[#This Row],[Emp_Name]],Analytics_mindset_case_studies_IntegrateCo_locations[#All],2,FALSE),"")</f>
        <v>2</v>
      </c>
      <c r="P127">
        <f>_2015_2016_append_[[#This Row],[Reg_Hrs]]+_2015_2016_append_[[#This Row],[OT_Hrs]]</f>
        <v>14</v>
      </c>
      <c r="Q127">
        <v>1</v>
      </c>
    </row>
    <row r="128" spans="1:17" x14ac:dyDescent="0.3">
      <c r="A128">
        <v>269</v>
      </c>
      <c r="B128" t="s">
        <v>41</v>
      </c>
      <c r="C128" t="s">
        <v>157</v>
      </c>
      <c r="D128">
        <v>0</v>
      </c>
      <c r="E128">
        <v>0</v>
      </c>
      <c r="F128">
        <v>0</v>
      </c>
      <c r="G128">
        <v>316</v>
      </c>
      <c r="H128">
        <v>248</v>
      </c>
      <c r="I128">
        <v>991</v>
      </c>
      <c r="J128">
        <v>717</v>
      </c>
      <c r="K128">
        <v>2015</v>
      </c>
      <c r="L128" t="str">
        <f t="shared" si="2"/>
        <v>010</v>
      </c>
      <c r="M128" t="str">
        <f>_xlfn.XLOOKUP(_2015_2016_append_[[#This Row],[Job_code]],Analytics_mindset_case_studies_IntegrateCo_jobcodes[Code_text],Analytics_mindset_case_studies_IntegrateCo_jobcodes[Job_Description],"",0)</f>
        <v>New Foreign Manufacturing Oversight</v>
      </c>
      <c r="N128" t="str">
        <f t="shared" si="3"/>
        <v>H</v>
      </c>
      <c r="O128">
        <f>IFERROR(VLOOKUP(_2015_2016_append_[[#This Row],[Emp_Name]],Analytics_mindset_case_studies_IntegrateCo_locations[#All],2,FALSE),"")</f>
        <v>2</v>
      </c>
      <c r="P128">
        <f>_2015_2016_append_[[#This Row],[Reg_Hrs]]+_2015_2016_append_[[#This Row],[OT_Hrs]]</f>
        <v>0</v>
      </c>
      <c r="Q128">
        <v>1</v>
      </c>
    </row>
    <row r="129" spans="1:17" x14ac:dyDescent="0.3">
      <c r="A129">
        <v>269</v>
      </c>
      <c r="B129" t="s">
        <v>42</v>
      </c>
      <c r="C129" t="s">
        <v>157</v>
      </c>
      <c r="D129">
        <v>7</v>
      </c>
      <c r="E129">
        <v>0</v>
      </c>
      <c r="F129">
        <v>196</v>
      </c>
      <c r="G129">
        <v>673</v>
      </c>
      <c r="H129">
        <v>108</v>
      </c>
      <c r="I129">
        <v>434</v>
      </c>
      <c r="J129">
        <v>313</v>
      </c>
      <c r="K129">
        <v>2015</v>
      </c>
      <c r="L129" t="str">
        <f t="shared" si="2"/>
        <v>002</v>
      </c>
      <c r="M129" t="str">
        <f>_xlfn.XLOOKUP(_2015_2016_append_[[#This Row],[Job_code]],Analytics_mindset_case_studies_IntegrateCo_jobcodes[Code_text],Analytics_mindset_case_studies_IntegrateCo_jobcodes[Job_Description],"",0)</f>
        <v>Sales</v>
      </c>
      <c r="N129" t="str">
        <f t="shared" si="3"/>
        <v>S</v>
      </c>
      <c r="O129">
        <f>IFERROR(VLOOKUP(_2015_2016_append_[[#This Row],[Emp_Name]],Analytics_mindset_case_studies_IntegrateCo_locations[#All],2,FALSE),"")</f>
        <v>2</v>
      </c>
      <c r="P129">
        <f>_2015_2016_append_[[#This Row],[Reg_Hrs]]+_2015_2016_append_[[#This Row],[OT_Hrs]]</f>
        <v>7</v>
      </c>
      <c r="Q129">
        <v>1</v>
      </c>
    </row>
    <row r="130" spans="1:17" x14ac:dyDescent="0.3">
      <c r="A130">
        <v>248</v>
      </c>
      <c r="B130" t="s">
        <v>21</v>
      </c>
      <c r="C130" t="s">
        <v>158</v>
      </c>
      <c r="D130">
        <v>650</v>
      </c>
      <c r="E130">
        <v>0</v>
      </c>
      <c r="F130">
        <v>36388</v>
      </c>
      <c r="G130">
        <v>2449</v>
      </c>
      <c r="H130">
        <v>192</v>
      </c>
      <c r="I130">
        <v>768</v>
      </c>
      <c r="J130">
        <v>47</v>
      </c>
      <c r="K130">
        <v>2015</v>
      </c>
      <c r="L130" t="str">
        <f t="shared" ref="L130:L193" si="4">IF(OR(MID(B130,3,1)="H",MID(B130,3,1)="S"),MID(B130,4,3),MID(B130,3,3))</f>
        <v>001</v>
      </c>
      <c r="M130" t="str">
        <f>_xlfn.XLOOKUP(_2015_2016_append_[[#This Row],[Job_code]],Analytics_mindset_case_studies_IntegrateCo_jobcodes[Code_text],Analytics_mindset_case_studies_IntegrateCo_jobcodes[Job_Description],"",0)</f>
        <v>Office</v>
      </c>
      <c r="N130" t="str">
        <f t="shared" ref="N130:N193" si="5">IF(OR(MID(B130,3,1)="H",MID(B130,3,1)="S"),MID(B130,3,1),"")</f>
        <v>H</v>
      </c>
      <c r="O130">
        <f>IFERROR(VLOOKUP(_2015_2016_append_[[#This Row],[Emp_Name]],Analytics_mindset_case_studies_IntegrateCo_locations[#All],2,FALSE),"")</f>
        <v>2</v>
      </c>
      <c r="P130">
        <f>_2015_2016_append_[[#This Row],[Reg_Hrs]]+_2015_2016_append_[[#This Row],[OT_Hrs]]</f>
        <v>650</v>
      </c>
      <c r="Q130">
        <v>1</v>
      </c>
    </row>
    <row r="131" spans="1:17" x14ac:dyDescent="0.3">
      <c r="A131">
        <v>248</v>
      </c>
      <c r="B131" t="s">
        <v>29</v>
      </c>
      <c r="C131" t="s">
        <v>158</v>
      </c>
      <c r="D131">
        <v>0</v>
      </c>
      <c r="E131">
        <v>0</v>
      </c>
      <c r="F131">
        <v>0</v>
      </c>
      <c r="G131">
        <v>966</v>
      </c>
      <c r="H131">
        <v>76</v>
      </c>
      <c r="I131">
        <v>303</v>
      </c>
      <c r="J131">
        <v>19</v>
      </c>
      <c r="K131">
        <v>2015</v>
      </c>
      <c r="L131" t="str">
        <f t="shared" si="4"/>
        <v>009</v>
      </c>
      <c r="M131" t="str">
        <f>_xlfn.XLOOKUP(_2015_2016_append_[[#This Row],[Job_code]],Analytics_mindset_case_studies_IntegrateCo_jobcodes[Code_text],Analytics_mindset_case_studies_IntegrateCo_jobcodes[Job_Description],"",0)</f>
        <v>New Foreign Manufacturing Plant</v>
      </c>
      <c r="N131" t="str">
        <f t="shared" si="5"/>
        <v>H</v>
      </c>
      <c r="O131">
        <f>IFERROR(VLOOKUP(_2015_2016_append_[[#This Row],[Emp_Name]],Analytics_mindset_case_studies_IntegrateCo_locations[#All],2,FALSE),"")</f>
        <v>2</v>
      </c>
      <c r="P131">
        <f>_2015_2016_append_[[#This Row],[Reg_Hrs]]+_2015_2016_append_[[#This Row],[OT_Hrs]]</f>
        <v>0</v>
      </c>
      <c r="Q131">
        <v>1</v>
      </c>
    </row>
    <row r="132" spans="1:17" x14ac:dyDescent="0.3">
      <c r="A132">
        <v>248</v>
      </c>
      <c r="B132" t="s">
        <v>16</v>
      </c>
      <c r="C132" t="s">
        <v>158</v>
      </c>
      <c r="D132">
        <v>0</v>
      </c>
      <c r="E132">
        <v>0</v>
      </c>
      <c r="F132">
        <v>0</v>
      </c>
      <c r="G132">
        <v>1104</v>
      </c>
      <c r="H132">
        <v>86</v>
      </c>
      <c r="I132">
        <v>347</v>
      </c>
      <c r="J132">
        <v>21</v>
      </c>
      <c r="K132">
        <v>2015</v>
      </c>
      <c r="L132" t="str">
        <f t="shared" si="4"/>
        <v>010</v>
      </c>
      <c r="M132" t="str">
        <f>_xlfn.XLOOKUP(_2015_2016_append_[[#This Row],[Job_code]],Analytics_mindset_case_studies_IntegrateCo_jobcodes[Code_text],Analytics_mindset_case_studies_IntegrateCo_jobcodes[Job_Description],"",0)</f>
        <v>New Foreign Manufacturing Oversight</v>
      </c>
      <c r="N132" t="str">
        <f t="shared" si="5"/>
        <v>H</v>
      </c>
      <c r="O132">
        <f>IFERROR(VLOOKUP(_2015_2016_append_[[#This Row],[Emp_Name]],Analytics_mindset_case_studies_IntegrateCo_locations[#All],2,FALSE),"")</f>
        <v>2</v>
      </c>
      <c r="P132">
        <f>_2015_2016_append_[[#This Row],[Reg_Hrs]]+_2015_2016_append_[[#This Row],[OT_Hrs]]</f>
        <v>0</v>
      </c>
      <c r="Q132">
        <v>1</v>
      </c>
    </row>
    <row r="133" spans="1:17" x14ac:dyDescent="0.3">
      <c r="A133">
        <v>248</v>
      </c>
      <c r="B133" t="s">
        <v>22</v>
      </c>
      <c r="C133" t="s">
        <v>158</v>
      </c>
      <c r="D133">
        <v>1230</v>
      </c>
      <c r="E133">
        <v>0</v>
      </c>
      <c r="F133">
        <v>26138</v>
      </c>
      <c r="G133">
        <v>238</v>
      </c>
      <c r="H133">
        <v>187</v>
      </c>
      <c r="I133">
        <v>748</v>
      </c>
      <c r="J133">
        <v>46</v>
      </c>
      <c r="K133">
        <v>2015</v>
      </c>
      <c r="L133" t="str">
        <f t="shared" si="4"/>
        <v>001</v>
      </c>
      <c r="M133" t="str">
        <f>_xlfn.XLOOKUP(_2015_2016_append_[[#This Row],[Job_code]],Analytics_mindset_case_studies_IntegrateCo_jobcodes[Code_text],Analytics_mindset_case_studies_IntegrateCo_jobcodes[Job_Description],"",0)</f>
        <v>Office</v>
      </c>
      <c r="N133" t="str">
        <f t="shared" si="5"/>
        <v>S</v>
      </c>
      <c r="O133">
        <f>IFERROR(VLOOKUP(_2015_2016_append_[[#This Row],[Emp_Name]],Analytics_mindset_case_studies_IntegrateCo_locations[#All],2,FALSE),"")</f>
        <v>2</v>
      </c>
      <c r="P133">
        <f>_2015_2016_append_[[#This Row],[Reg_Hrs]]+_2015_2016_append_[[#This Row],[OT_Hrs]]</f>
        <v>1230</v>
      </c>
      <c r="Q133">
        <v>1</v>
      </c>
    </row>
    <row r="134" spans="1:17" x14ac:dyDescent="0.3">
      <c r="A134">
        <v>248</v>
      </c>
      <c r="B134" t="s">
        <v>31</v>
      </c>
      <c r="C134" t="s">
        <v>158</v>
      </c>
      <c r="D134">
        <v>0</v>
      </c>
      <c r="E134">
        <v>0</v>
      </c>
      <c r="F134">
        <v>0</v>
      </c>
      <c r="G134">
        <v>932</v>
      </c>
      <c r="H134">
        <v>73</v>
      </c>
      <c r="I134">
        <v>292</v>
      </c>
      <c r="J134">
        <v>18</v>
      </c>
      <c r="K134">
        <v>2015</v>
      </c>
      <c r="L134" t="str">
        <f t="shared" si="4"/>
        <v>009</v>
      </c>
      <c r="M134" t="str">
        <f>_xlfn.XLOOKUP(_2015_2016_append_[[#This Row],[Job_code]],Analytics_mindset_case_studies_IntegrateCo_jobcodes[Code_text],Analytics_mindset_case_studies_IntegrateCo_jobcodes[Job_Description],"",0)</f>
        <v>New Foreign Manufacturing Plant</v>
      </c>
      <c r="N134" t="str">
        <f t="shared" si="5"/>
        <v>S</v>
      </c>
      <c r="O134">
        <f>IFERROR(VLOOKUP(_2015_2016_append_[[#This Row],[Emp_Name]],Analytics_mindset_case_studies_IntegrateCo_locations[#All],2,FALSE),"")</f>
        <v>2</v>
      </c>
      <c r="P134">
        <f>_2015_2016_append_[[#This Row],[Reg_Hrs]]+_2015_2016_append_[[#This Row],[OT_Hrs]]</f>
        <v>0</v>
      </c>
      <c r="Q134">
        <v>1</v>
      </c>
    </row>
    <row r="135" spans="1:17" x14ac:dyDescent="0.3">
      <c r="A135">
        <v>248</v>
      </c>
      <c r="B135" t="s">
        <v>27</v>
      </c>
      <c r="C135" t="s">
        <v>158</v>
      </c>
      <c r="D135">
        <v>0</v>
      </c>
      <c r="E135">
        <v>0</v>
      </c>
      <c r="F135">
        <v>0</v>
      </c>
      <c r="G135">
        <v>1104</v>
      </c>
      <c r="H135">
        <v>87</v>
      </c>
      <c r="I135">
        <v>346</v>
      </c>
      <c r="J135">
        <v>21</v>
      </c>
      <c r="K135">
        <v>2015</v>
      </c>
      <c r="L135" t="str">
        <f t="shared" si="4"/>
        <v>010</v>
      </c>
      <c r="M135" t="str">
        <f>_xlfn.XLOOKUP(_2015_2016_append_[[#This Row],[Job_code]],Analytics_mindset_case_studies_IntegrateCo_jobcodes[Code_text],Analytics_mindset_case_studies_IntegrateCo_jobcodes[Job_Description],"",0)</f>
        <v>New Foreign Manufacturing Oversight</v>
      </c>
      <c r="N135" t="str">
        <f t="shared" si="5"/>
        <v>S</v>
      </c>
      <c r="O135">
        <f>IFERROR(VLOOKUP(_2015_2016_append_[[#This Row],[Emp_Name]],Analytics_mindset_case_studies_IntegrateCo_locations[#All],2,FALSE),"")</f>
        <v>2</v>
      </c>
      <c r="P135">
        <f>_2015_2016_append_[[#This Row],[Reg_Hrs]]+_2015_2016_append_[[#This Row],[OT_Hrs]]</f>
        <v>0</v>
      </c>
      <c r="Q135">
        <v>1</v>
      </c>
    </row>
    <row r="136" spans="1:17" x14ac:dyDescent="0.3">
      <c r="A136">
        <v>30</v>
      </c>
      <c r="B136" t="s">
        <v>15</v>
      </c>
      <c r="C136" t="s">
        <v>159</v>
      </c>
      <c r="D136">
        <v>25</v>
      </c>
      <c r="E136">
        <v>0</v>
      </c>
      <c r="F136">
        <v>6092</v>
      </c>
      <c r="G136">
        <v>392</v>
      </c>
      <c r="H136">
        <v>31</v>
      </c>
      <c r="I136">
        <v>123</v>
      </c>
      <c r="J136">
        <v>8</v>
      </c>
      <c r="K136">
        <v>2015</v>
      </c>
      <c r="L136" t="str">
        <f t="shared" si="4"/>
        <v>002</v>
      </c>
      <c r="M136" t="str">
        <f>_xlfn.XLOOKUP(_2015_2016_append_[[#This Row],[Job_code]],Analytics_mindset_case_studies_IntegrateCo_jobcodes[Code_text],Analytics_mindset_case_studies_IntegrateCo_jobcodes[Job_Description],"",0)</f>
        <v>Sales</v>
      </c>
      <c r="N136" t="str">
        <f t="shared" si="5"/>
        <v>H</v>
      </c>
      <c r="O136">
        <f>IFERROR(VLOOKUP(_2015_2016_append_[[#This Row],[Emp_Name]],Analytics_mindset_case_studies_IntegrateCo_locations[#All],2,FALSE),"")</f>
        <v>2</v>
      </c>
      <c r="P136">
        <f>_2015_2016_append_[[#This Row],[Reg_Hrs]]+_2015_2016_append_[[#This Row],[OT_Hrs]]</f>
        <v>25</v>
      </c>
      <c r="Q136">
        <v>1</v>
      </c>
    </row>
    <row r="137" spans="1:17" x14ac:dyDescent="0.3">
      <c r="A137">
        <v>30</v>
      </c>
      <c r="B137" t="s">
        <v>43</v>
      </c>
      <c r="C137" t="s">
        <v>159</v>
      </c>
      <c r="D137">
        <v>25</v>
      </c>
      <c r="E137">
        <v>0</v>
      </c>
      <c r="F137">
        <v>6092</v>
      </c>
      <c r="G137">
        <v>392</v>
      </c>
      <c r="H137">
        <v>31</v>
      </c>
      <c r="I137">
        <v>123</v>
      </c>
      <c r="J137">
        <v>8</v>
      </c>
      <c r="K137">
        <v>2015</v>
      </c>
      <c r="L137" t="str">
        <f t="shared" si="4"/>
        <v>003</v>
      </c>
      <c r="M137" t="str">
        <f>_xlfn.XLOOKUP(_2015_2016_append_[[#This Row],[Job_code]],Analytics_mindset_case_studies_IntegrateCo_jobcodes[Code_text],Analytics_mindset_case_studies_IntegrateCo_jobcodes[Job_Description],"",0)</f>
        <v>Travel</v>
      </c>
      <c r="N137" t="str">
        <f t="shared" si="5"/>
        <v>H</v>
      </c>
      <c r="O137">
        <f>IFERROR(VLOOKUP(_2015_2016_append_[[#This Row],[Emp_Name]],Analytics_mindset_case_studies_IntegrateCo_locations[#All],2,FALSE),"")</f>
        <v>2</v>
      </c>
      <c r="P137">
        <f>_2015_2016_append_[[#This Row],[Reg_Hrs]]+_2015_2016_append_[[#This Row],[OT_Hrs]]</f>
        <v>25</v>
      </c>
      <c r="Q137">
        <v>1</v>
      </c>
    </row>
    <row r="138" spans="1:17" x14ac:dyDescent="0.3">
      <c r="A138">
        <v>30</v>
      </c>
      <c r="B138" t="s">
        <v>29</v>
      </c>
      <c r="C138" t="s">
        <v>159</v>
      </c>
      <c r="D138">
        <v>0</v>
      </c>
      <c r="E138">
        <v>0</v>
      </c>
      <c r="F138">
        <v>0</v>
      </c>
      <c r="G138">
        <v>628</v>
      </c>
      <c r="H138">
        <v>49</v>
      </c>
      <c r="I138">
        <v>197</v>
      </c>
      <c r="J138">
        <v>13</v>
      </c>
      <c r="K138">
        <v>2015</v>
      </c>
      <c r="L138" t="str">
        <f t="shared" si="4"/>
        <v>009</v>
      </c>
      <c r="M138" t="str">
        <f>_xlfn.XLOOKUP(_2015_2016_append_[[#This Row],[Job_code]],Analytics_mindset_case_studies_IntegrateCo_jobcodes[Code_text],Analytics_mindset_case_studies_IntegrateCo_jobcodes[Job_Description],"",0)</f>
        <v>New Foreign Manufacturing Plant</v>
      </c>
      <c r="N138" t="str">
        <f t="shared" si="5"/>
        <v>H</v>
      </c>
      <c r="O138">
        <f>IFERROR(VLOOKUP(_2015_2016_append_[[#This Row],[Emp_Name]],Analytics_mindset_case_studies_IntegrateCo_locations[#All],2,FALSE),"")</f>
        <v>2</v>
      </c>
      <c r="P138">
        <f>_2015_2016_append_[[#This Row],[Reg_Hrs]]+_2015_2016_append_[[#This Row],[OT_Hrs]]</f>
        <v>0</v>
      </c>
      <c r="Q138">
        <v>1</v>
      </c>
    </row>
    <row r="139" spans="1:17" x14ac:dyDescent="0.3">
      <c r="A139">
        <v>30</v>
      </c>
      <c r="B139" t="s">
        <v>16</v>
      </c>
      <c r="C139" t="s">
        <v>159</v>
      </c>
      <c r="D139">
        <v>0</v>
      </c>
      <c r="E139">
        <v>0</v>
      </c>
      <c r="F139">
        <v>0</v>
      </c>
      <c r="G139">
        <v>2511</v>
      </c>
      <c r="H139">
        <v>197</v>
      </c>
      <c r="I139">
        <v>788</v>
      </c>
      <c r="J139">
        <v>51</v>
      </c>
      <c r="K139">
        <v>2015</v>
      </c>
      <c r="L139" t="str">
        <f t="shared" si="4"/>
        <v>010</v>
      </c>
      <c r="M139" t="str">
        <f>_xlfn.XLOOKUP(_2015_2016_append_[[#This Row],[Job_code]],Analytics_mindset_case_studies_IntegrateCo_jobcodes[Code_text],Analytics_mindset_case_studies_IntegrateCo_jobcodes[Job_Description],"",0)</f>
        <v>New Foreign Manufacturing Oversight</v>
      </c>
      <c r="N139" t="str">
        <f t="shared" si="5"/>
        <v>H</v>
      </c>
      <c r="O139">
        <f>IFERROR(VLOOKUP(_2015_2016_append_[[#This Row],[Emp_Name]],Analytics_mindset_case_studies_IntegrateCo_locations[#All],2,FALSE),"")</f>
        <v>2</v>
      </c>
      <c r="P139">
        <f>_2015_2016_append_[[#This Row],[Reg_Hrs]]+_2015_2016_append_[[#This Row],[OT_Hrs]]</f>
        <v>0</v>
      </c>
      <c r="Q139">
        <v>1</v>
      </c>
    </row>
    <row r="140" spans="1:17" x14ac:dyDescent="0.3">
      <c r="A140">
        <v>30</v>
      </c>
      <c r="B140" t="s">
        <v>44</v>
      </c>
      <c r="C140" t="s">
        <v>159</v>
      </c>
      <c r="D140">
        <v>5</v>
      </c>
      <c r="E140">
        <v>0</v>
      </c>
      <c r="F140">
        <v>1218</v>
      </c>
      <c r="G140">
        <v>79</v>
      </c>
      <c r="H140">
        <v>6</v>
      </c>
      <c r="I140">
        <v>25</v>
      </c>
      <c r="J140">
        <v>2</v>
      </c>
      <c r="K140">
        <v>2015</v>
      </c>
      <c r="L140" t="str">
        <f t="shared" si="4"/>
        <v>003</v>
      </c>
      <c r="M140" t="str">
        <f>_xlfn.XLOOKUP(_2015_2016_append_[[#This Row],[Job_code]],Analytics_mindset_case_studies_IntegrateCo_jobcodes[Code_text],Analytics_mindset_case_studies_IntegrateCo_jobcodes[Job_Description],"",0)</f>
        <v>Travel</v>
      </c>
      <c r="N140" t="str">
        <f t="shared" si="5"/>
        <v>S</v>
      </c>
      <c r="O140">
        <f>IFERROR(VLOOKUP(_2015_2016_append_[[#This Row],[Emp_Name]],Analytics_mindset_case_studies_IntegrateCo_locations[#All],2,FALSE),"")</f>
        <v>2</v>
      </c>
      <c r="P140">
        <f>_2015_2016_append_[[#This Row],[Reg_Hrs]]+_2015_2016_append_[[#This Row],[OT_Hrs]]</f>
        <v>5</v>
      </c>
      <c r="Q140">
        <v>1</v>
      </c>
    </row>
    <row r="141" spans="1:17" x14ac:dyDescent="0.3">
      <c r="A141">
        <v>403</v>
      </c>
      <c r="B141" t="s">
        <v>26</v>
      </c>
      <c r="C141" t="s">
        <v>160</v>
      </c>
      <c r="D141">
        <v>2</v>
      </c>
      <c r="E141">
        <v>0</v>
      </c>
      <c r="F141">
        <v>34</v>
      </c>
      <c r="G141">
        <v>26</v>
      </c>
      <c r="H141">
        <v>2</v>
      </c>
      <c r="I141">
        <v>82</v>
      </c>
      <c r="J141">
        <v>54</v>
      </c>
      <c r="K141">
        <v>2015</v>
      </c>
      <c r="L141" t="str">
        <f t="shared" si="4"/>
        <v>008</v>
      </c>
      <c r="M141" t="str">
        <f>_xlfn.XLOOKUP(_2015_2016_append_[[#This Row],[Job_code]],Analytics_mindset_case_studies_IntegrateCo_jobcodes[Code_text],Analytics_mindset_case_studies_IntegrateCo_jobcodes[Job_Description],"",0)</f>
        <v>Employee Training</v>
      </c>
      <c r="N141" t="str">
        <f t="shared" si="5"/>
        <v>S</v>
      </c>
      <c r="O141">
        <f>IFERROR(VLOOKUP(_2015_2016_append_[[#This Row],[Emp_Name]],Analytics_mindset_case_studies_IntegrateCo_locations[#All],2,FALSE),"")</f>
        <v>1</v>
      </c>
      <c r="P141">
        <f>_2015_2016_append_[[#This Row],[Reg_Hrs]]+_2015_2016_append_[[#This Row],[OT_Hrs]]</f>
        <v>2</v>
      </c>
      <c r="Q141">
        <v>1</v>
      </c>
    </row>
    <row r="142" spans="1:17" x14ac:dyDescent="0.3">
      <c r="A142">
        <v>403</v>
      </c>
      <c r="B142" t="s">
        <v>27</v>
      </c>
      <c r="C142" t="s">
        <v>160</v>
      </c>
      <c r="D142">
        <v>0</v>
      </c>
      <c r="E142">
        <v>0</v>
      </c>
      <c r="F142">
        <v>0</v>
      </c>
      <c r="G142">
        <v>208</v>
      </c>
      <c r="H142">
        <v>163</v>
      </c>
      <c r="I142">
        <v>653</v>
      </c>
      <c r="J142">
        <v>435</v>
      </c>
      <c r="K142">
        <v>2015</v>
      </c>
      <c r="L142" t="str">
        <f t="shared" si="4"/>
        <v>010</v>
      </c>
      <c r="M142" t="str">
        <f>_xlfn.XLOOKUP(_2015_2016_append_[[#This Row],[Job_code]],Analytics_mindset_case_studies_IntegrateCo_jobcodes[Code_text],Analytics_mindset_case_studies_IntegrateCo_jobcodes[Job_Description],"",0)</f>
        <v>New Foreign Manufacturing Oversight</v>
      </c>
      <c r="N142" t="str">
        <f t="shared" si="5"/>
        <v>S</v>
      </c>
      <c r="O142">
        <f>IFERROR(VLOOKUP(_2015_2016_append_[[#This Row],[Emp_Name]],Analytics_mindset_case_studies_IntegrateCo_locations[#All],2,FALSE),"")</f>
        <v>1</v>
      </c>
      <c r="P142">
        <f>_2015_2016_append_[[#This Row],[Reg_Hrs]]+_2015_2016_append_[[#This Row],[OT_Hrs]]</f>
        <v>0</v>
      </c>
      <c r="Q142">
        <v>1</v>
      </c>
    </row>
    <row r="143" spans="1:17" x14ac:dyDescent="0.3">
      <c r="A143">
        <v>376</v>
      </c>
      <c r="B143" t="s">
        <v>16</v>
      </c>
      <c r="C143" t="s">
        <v>161</v>
      </c>
      <c r="D143">
        <v>0</v>
      </c>
      <c r="E143">
        <v>0</v>
      </c>
      <c r="F143">
        <v>0</v>
      </c>
      <c r="G143">
        <v>2169</v>
      </c>
      <c r="H143">
        <v>17</v>
      </c>
      <c r="I143">
        <v>681</v>
      </c>
      <c r="J143">
        <v>479</v>
      </c>
      <c r="K143">
        <v>2015</v>
      </c>
      <c r="L143" t="str">
        <f t="shared" si="4"/>
        <v>010</v>
      </c>
      <c r="M143" t="str">
        <f>_xlfn.XLOOKUP(_2015_2016_append_[[#This Row],[Job_code]],Analytics_mindset_case_studies_IntegrateCo_jobcodes[Code_text],Analytics_mindset_case_studies_IntegrateCo_jobcodes[Job_Description],"",0)</f>
        <v>New Foreign Manufacturing Oversight</v>
      </c>
      <c r="N143" t="str">
        <f t="shared" si="5"/>
        <v>H</v>
      </c>
      <c r="O143">
        <f>IFERROR(VLOOKUP(_2015_2016_append_[[#This Row],[Emp_Name]],Analytics_mindset_case_studies_IntegrateCo_locations[#All],2,FALSE),"")</f>
        <v>1</v>
      </c>
      <c r="P143">
        <f>_2015_2016_append_[[#This Row],[Reg_Hrs]]+_2015_2016_append_[[#This Row],[OT_Hrs]]</f>
        <v>0</v>
      </c>
      <c r="Q143">
        <v>1</v>
      </c>
    </row>
    <row r="144" spans="1:17" x14ac:dyDescent="0.3">
      <c r="A144">
        <v>6</v>
      </c>
      <c r="B144" t="s">
        <v>14</v>
      </c>
      <c r="C144" t="s">
        <v>162</v>
      </c>
      <c r="D144">
        <v>0</v>
      </c>
      <c r="E144">
        <v>0</v>
      </c>
      <c r="F144">
        <v>0</v>
      </c>
      <c r="G144">
        <v>66</v>
      </c>
      <c r="H144">
        <v>5</v>
      </c>
      <c r="I144">
        <v>21</v>
      </c>
      <c r="J144">
        <v>14</v>
      </c>
      <c r="K144">
        <v>2015</v>
      </c>
      <c r="L144" t="str">
        <f t="shared" si="4"/>
        <v>005</v>
      </c>
      <c r="M144" t="str">
        <f>_xlfn.XLOOKUP(_2015_2016_append_[[#This Row],[Job_code]],Analytics_mindset_case_studies_IntegrateCo_jobcodes[Code_text],Analytics_mindset_case_studies_IntegrateCo_jobcodes[Job_Description],"",0)</f>
        <v>Installation</v>
      </c>
      <c r="N144" t="str">
        <f t="shared" si="5"/>
        <v/>
      </c>
      <c r="O144">
        <f>IFERROR(VLOOKUP(_2015_2016_append_[[#This Row],[Emp_Name]],Analytics_mindset_case_studies_IntegrateCo_locations[#All],2,FALSE),"")</f>
        <v>2</v>
      </c>
      <c r="P144">
        <f>_2015_2016_append_[[#This Row],[Reg_Hrs]]+_2015_2016_append_[[#This Row],[OT_Hrs]]</f>
        <v>0</v>
      </c>
      <c r="Q144">
        <v>1</v>
      </c>
    </row>
    <row r="145" spans="1:17" x14ac:dyDescent="0.3">
      <c r="A145">
        <v>6</v>
      </c>
      <c r="B145" t="s">
        <v>16</v>
      </c>
      <c r="C145" t="s">
        <v>162</v>
      </c>
      <c r="D145">
        <v>0</v>
      </c>
      <c r="E145">
        <v>0</v>
      </c>
      <c r="F145">
        <v>0</v>
      </c>
      <c r="G145">
        <v>2596</v>
      </c>
      <c r="H145">
        <v>204</v>
      </c>
      <c r="I145">
        <v>814</v>
      </c>
      <c r="J145">
        <v>563</v>
      </c>
      <c r="K145">
        <v>2015</v>
      </c>
      <c r="L145" t="str">
        <f t="shared" si="4"/>
        <v>010</v>
      </c>
      <c r="M145" t="str">
        <f>_xlfn.XLOOKUP(_2015_2016_append_[[#This Row],[Job_code]],Analytics_mindset_case_studies_IntegrateCo_jobcodes[Code_text],Analytics_mindset_case_studies_IntegrateCo_jobcodes[Job_Description],"",0)</f>
        <v>New Foreign Manufacturing Oversight</v>
      </c>
      <c r="N145" t="str">
        <f t="shared" si="5"/>
        <v>H</v>
      </c>
      <c r="O145">
        <f>IFERROR(VLOOKUP(_2015_2016_append_[[#This Row],[Emp_Name]],Analytics_mindset_case_studies_IntegrateCo_locations[#All],2,FALSE),"")</f>
        <v>2</v>
      </c>
      <c r="P145">
        <f>_2015_2016_append_[[#This Row],[Reg_Hrs]]+_2015_2016_append_[[#This Row],[OT_Hrs]]</f>
        <v>0</v>
      </c>
      <c r="Q145">
        <v>1</v>
      </c>
    </row>
    <row r="146" spans="1:17" x14ac:dyDescent="0.3">
      <c r="A146">
        <v>210</v>
      </c>
      <c r="B146" t="s">
        <v>14</v>
      </c>
      <c r="C146" t="s">
        <v>163</v>
      </c>
      <c r="D146">
        <v>0</v>
      </c>
      <c r="E146">
        <v>0</v>
      </c>
      <c r="F146">
        <v>0</v>
      </c>
      <c r="G146">
        <v>115</v>
      </c>
      <c r="H146">
        <v>9</v>
      </c>
      <c r="I146">
        <v>72</v>
      </c>
      <c r="J146">
        <v>30</v>
      </c>
      <c r="K146">
        <v>2015</v>
      </c>
      <c r="L146" t="str">
        <f t="shared" si="4"/>
        <v>005</v>
      </c>
      <c r="M146" t="str">
        <f>_xlfn.XLOOKUP(_2015_2016_append_[[#This Row],[Job_code]],Analytics_mindset_case_studies_IntegrateCo_jobcodes[Code_text],Analytics_mindset_case_studies_IntegrateCo_jobcodes[Job_Description],"",0)</f>
        <v>Installation</v>
      </c>
      <c r="N146" t="str">
        <f t="shared" si="5"/>
        <v/>
      </c>
      <c r="O146">
        <f>IFERROR(VLOOKUP(_2015_2016_append_[[#This Row],[Emp_Name]],Analytics_mindset_case_studies_IntegrateCo_locations[#All],2,FALSE),"")</f>
        <v>1</v>
      </c>
      <c r="P146">
        <f>_2015_2016_append_[[#This Row],[Reg_Hrs]]+_2015_2016_append_[[#This Row],[OT_Hrs]]</f>
        <v>0</v>
      </c>
      <c r="Q146">
        <v>1</v>
      </c>
    </row>
    <row r="147" spans="1:17" x14ac:dyDescent="0.3">
      <c r="A147">
        <v>210</v>
      </c>
      <c r="B147" t="s">
        <v>45</v>
      </c>
      <c r="C147" t="s">
        <v>163</v>
      </c>
      <c r="D147">
        <v>0</v>
      </c>
      <c r="E147">
        <v>0</v>
      </c>
      <c r="F147">
        <v>0</v>
      </c>
      <c r="G147">
        <v>1456</v>
      </c>
      <c r="H147">
        <v>114</v>
      </c>
      <c r="I147">
        <v>913</v>
      </c>
      <c r="J147">
        <v>38</v>
      </c>
      <c r="K147">
        <v>2015</v>
      </c>
      <c r="L147" t="str">
        <f t="shared" si="4"/>
        <v>009</v>
      </c>
      <c r="M147" t="str">
        <f>_xlfn.XLOOKUP(_2015_2016_append_[[#This Row],[Job_code]],Analytics_mindset_case_studies_IntegrateCo_jobcodes[Code_text],Analytics_mindset_case_studies_IntegrateCo_jobcodes[Job_Description],"",0)</f>
        <v>New Foreign Manufacturing Plant</v>
      </c>
      <c r="N147" t="str">
        <f t="shared" si="5"/>
        <v>H</v>
      </c>
      <c r="O147">
        <f>IFERROR(VLOOKUP(_2015_2016_append_[[#This Row],[Emp_Name]],Analytics_mindset_case_studies_IntegrateCo_locations[#All],2,FALSE),"")</f>
        <v>1</v>
      </c>
      <c r="P147">
        <f>_2015_2016_append_[[#This Row],[Reg_Hrs]]+_2015_2016_append_[[#This Row],[OT_Hrs]]</f>
        <v>0</v>
      </c>
      <c r="Q147">
        <v>1</v>
      </c>
    </row>
    <row r="148" spans="1:17" x14ac:dyDescent="0.3">
      <c r="A148">
        <v>210</v>
      </c>
      <c r="B148" t="s">
        <v>24</v>
      </c>
      <c r="C148" t="s">
        <v>163</v>
      </c>
      <c r="D148">
        <v>0</v>
      </c>
      <c r="E148">
        <v>0</v>
      </c>
      <c r="F148">
        <v>0</v>
      </c>
      <c r="G148">
        <v>291</v>
      </c>
      <c r="H148">
        <v>228</v>
      </c>
      <c r="I148">
        <v>1826</v>
      </c>
      <c r="J148">
        <v>761</v>
      </c>
      <c r="K148">
        <v>2015</v>
      </c>
      <c r="L148" t="str">
        <f t="shared" si="4"/>
        <v>010</v>
      </c>
      <c r="M148" t="str">
        <f>_xlfn.XLOOKUP(_2015_2016_append_[[#This Row],[Job_code]],Analytics_mindset_case_studies_IntegrateCo_jobcodes[Code_text],Analytics_mindset_case_studies_IntegrateCo_jobcodes[Job_Description],"",0)</f>
        <v>New Foreign Manufacturing Oversight</v>
      </c>
      <c r="N148" t="str">
        <f t="shared" si="5"/>
        <v>H</v>
      </c>
      <c r="O148">
        <f>IFERROR(VLOOKUP(_2015_2016_append_[[#This Row],[Emp_Name]],Analytics_mindset_case_studies_IntegrateCo_locations[#All],2,FALSE),"")</f>
        <v>1</v>
      </c>
      <c r="P148">
        <f>_2015_2016_append_[[#This Row],[Reg_Hrs]]+_2015_2016_append_[[#This Row],[OT_Hrs]]</f>
        <v>0</v>
      </c>
      <c r="Q148">
        <v>1</v>
      </c>
    </row>
    <row r="149" spans="1:17" x14ac:dyDescent="0.3">
      <c r="A149">
        <v>37</v>
      </c>
      <c r="B149" t="s">
        <v>46</v>
      </c>
      <c r="C149" t="s">
        <v>164</v>
      </c>
      <c r="D149">
        <v>5</v>
      </c>
      <c r="E149">
        <v>0</v>
      </c>
      <c r="F149">
        <v>784</v>
      </c>
      <c r="G149">
        <v>839</v>
      </c>
      <c r="H149">
        <v>66</v>
      </c>
      <c r="I149">
        <v>264</v>
      </c>
      <c r="J149">
        <v>196</v>
      </c>
      <c r="K149">
        <v>2015</v>
      </c>
      <c r="L149" t="str">
        <f t="shared" si="4"/>
        <v>005</v>
      </c>
      <c r="M149" t="str">
        <f>_xlfn.XLOOKUP(_2015_2016_append_[[#This Row],[Job_code]],Analytics_mindset_case_studies_IntegrateCo_jobcodes[Code_text],Analytics_mindset_case_studies_IntegrateCo_jobcodes[Job_Description],"",0)</f>
        <v>Installation</v>
      </c>
      <c r="N149" t="str">
        <f t="shared" si="5"/>
        <v>H</v>
      </c>
      <c r="O149">
        <f>IFERROR(VLOOKUP(_2015_2016_append_[[#This Row],[Emp_Name]],Analytics_mindset_case_studies_IntegrateCo_locations[#All],2,FALSE),"")</f>
        <v>2</v>
      </c>
      <c r="P149">
        <f>_2015_2016_append_[[#This Row],[Reg_Hrs]]+_2015_2016_append_[[#This Row],[OT_Hrs]]</f>
        <v>5</v>
      </c>
      <c r="Q149">
        <v>1</v>
      </c>
    </row>
    <row r="150" spans="1:17" x14ac:dyDescent="0.3">
      <c r="A150">
        <v>37</v>
      </c>
      <c r="B150" t="s">
        <v>31</v>
      </c>
      <c r="C150" t="s">
        <v>164</v>
      </c>
      <c r="D150">
        <v>0</v>
      </c>
      <c r="E150">
        <v>0</v>
      </c>
      <c r="F150">
        <v>0</v>
      </c>
      <c r="G150">
        <v>4030</v>
      </c>
      <c r="H150">
        <v>126</v>
      </c>
      <c r="I150">
        <v>1263</v>
      </c>
      <c r="J150">
        <v>941</v>
      </c>
      <c r="K150">
        <v>2015</v>
      </c>
      <c r="L150" t="str">
        <f t="shared" si="4"/>
        <v>009</v>
      </c>
      <c r="M150" t="str">
        <f>_xlfn.XLOOKUP(_2015_2016_append_[[#This Row],[Job_code]],Analytics_mindset_case_studies_IntegrateCo_jobcodes[Code_text],Analytics_mindset_case_studies_IntegrateCo_jobcodes[Job_Description],"",0)</f>
        <v>New Foreign Manufacturing Plant</v>
      </c>
      <c r="N150" t="str">
        <f t="shared" si="5"/>
        <v>S</v>
      </c>
      <c r="O150">
        <f>IFERROR(VLOOKUP(_2015_2016_append_[[#This Row],[Emp_Name]],Analytics_mindset_case_studies_IntegrateCo_locations[#All],2,FALSE),"")</f>
        <v>2</v>
      </c>
      <c r="P150">
        <f>_2015_2016_append_[[#This Row],[Reg_Hrs]]+_2015_2016_append_[[#This Row],[OT_Hrs]]</f>
        <v>0</v>
      </c>
      <c r="Q150">
        <v>1</v>
      </c>
    </row>
    <row r="151" spans="1:17" x14ac:dyDescent="0.3">
      <c r="A151">
        <v>37</v>
      </c>
      <c r="B151" t="s">
        <v>27</v>
      </c>
      <c r="C151" t="s">
        <v>164</v>
      </c>
      <c r="D151">
        <v>0</v>
      </c>
      <c r="E151">
        <v>0</v>
      </c>
      <c r="F151">
        <v>0</v>
      </c>
      <c r="G151">
        <v>2686</v>
      </c>
      <c r="H151">
        <v>211</v>
      </c>
      <c r="I151">
        <v>843</v>
      </c>
      <c r="J151">
        <v>627</v>
      </c>
      <c r="K151">
        <v>2015</v>
      </c>
      <c r="L151" t="str">
        <f t="shared" si="4"/>
        <v>010</v>
      </c>
      <c r="M151" t="str">
        <f>_xlfn.XLOOKUP(_2015_2016_append_[[#This Row],[Job_code]],Analytics_mindset_case_studies_IntegrateCo_jobcodes[Code_text],Analytics_mindset_case_studies_IntegrateCo_jobcodes[Job_Description],"",0)</f>
        <v>New Foreign Manufacturing Oversight</v>
      </c>
      <c r="N151" t="str">
        <f t="shared" si="5"/>
        <v>S</v>
      </c>
      <c r="O151">
        <f>IFERROR(VLOOKUP(_2015_2016_append_[[#This Row],[Emp_Name]],Analytics_mindset_case_studies_IntegrateCo_locations[#All],2,FALSE),"")</f>
        <v>2</v>
      </c>
      <c r="P151">
        <f>_2015_2016_append_[[#This Row],[Reg_Hrs]]+_2015_2016_append_[[#This Row],[OT_Hrs]]</f>
        <v>0</v>
      </c>
      <c r="Q151">
        <v>1</v>
      </c>
    </row>
    <row r="152" spans="1:17" x14ac:dyDescent="0.3">
      <c r="A152">
        <v>35</v>
      </c>
      <c r="B152" t="s">
        <v>15</v>
      </c>
      <c r="C152" t="s">
        <v>165</v>
      </c>
      <c r="D152">
        <v>24</v>
      </c>
      <c r="E152">
        <v>0</v>
      </c>
      <c r="F152">
        <v>69231</v>
      </c>
      <c r="G152">
        <v>4892</v>
      </c>
      <c r="H152">
        <v>383</v>
      </c>
      <c r="I152">
        <v>1535</v>
      </c>
      <c r="J152">
        <v>18</v>
      </c>
      <c r="K152">
        <v>2015</v>
      </c>
      <c r="L152" t="str">
        <f t="shared" si="4"/>
        <v>002</v>
      </c>
      <c r="M152" t="str">
        <f>_xlfn.XLOOKUP(_2015_2016_append_[[#This Row],[Job_code]],Analytics_mindset_case_studies_IntegrateCo_jobcodes[Code_text],Analytics_mindset_case_studies_IntegrateCo_jobcodes[Job_Description],"",0)</f>
        <v>Sales</v>
      </c>
      <c r="N152" t="str">
        <f t="shared" si="5"/>
        <v>H</v>
      </c>
      <c r="O152">
        <f>IFERROR(VLOOKUP(_2015_2016_append_[[#This Row],[Emp_Name]],Analytics_mindset_case_studies_IntegrateCo_locations[#All],2,FALSE),"")</f>
        <v>2</v>
      </c>
      <c r="P152">
        <f>_2015_2016_append_[[#This Row],[Reg_Hrs]]+_2015_2016_append_[[#This Row],[OT_Hrs]]</f>
        <v>24</v>
      </c>
      <c r="Q152">
        <v>1</v>
      </c>
    </row>
    <row r="153" spans="1:17" x14ac:dyDescent="0.3">
      <c r="A153">
        <v>35</v>
      </c>
      <c r="B153" t="s">
        <v>16</v>
      </c>
      <c r="C153" t="s">
        <v>165</v>
      </c>
      <c r="D153">
        <v>0</v>
      </c>
      <c r="E153">
        <v>0</v>
      </c>
      <c r="F153">
        <v>0</v>
      </c>
      <c r="G153">
        <v>3261</v>
      </c>
      <c r="H153">
        <v>256</v>
      </c>
      <c r="I153">
        <v>1023</v>
      </c>
      <c r="J153">
        <v>12</v>
      </c>
      <c r="K153">
        <v>2015</v>
      </c>
      <c r="L153" t="str">
        <f t="shared" si="4"/>
        <v>010</v>
      </c>
      <c r="M153" t="str">
        <f>_xlfn.XLOOKUP(_2015_2016_append_[[#This Row],[Job_code]],Analytics_mindset_case_studies_IntegrateCo_jobcodes[Code_text],Analytics_mindset_case_studies_IntegrateCo_jobcodes[Job_Description],"",0)</f>
        <v>New Foreign Manufacturing Oversight</v>
      </c>
      <c r="N153" t="str">
        <f t="shared" si="5"/>
        <v>H</v>
      </c>
      <c r="O153">
        <f>IFERROR(VLOOKUP(_2015_2016_append_[[#This Row],[Emp_Name]],Analytics_mindset_case_studies_IntegrateCo_locations[#All],2,FALSE),"")</f>
        <v>2</v>
      </c>
      <c r="P153">
        <f>_2015_2016_append_[[#This Row],[Reg_Hrs]]+_2015_2016_append_[[#This Row],[OT_Hrs]]</f>
        <v>0</v>
      </c>
      <c r="Q153">
        <v>1</v>
      </c>
    </row>
    <row r="154" spans="1:17" x14ac:dyDescent="0.3">
      <c r="A154">
        <v>302</v>
      </c>
      <c r="B154" t="s">
        <v>14</v>
      </c>
      <c r="C154" t="s">
        <v>166</v>
      </c>
      <c r="D154">
        <v>0</v>
      </c>
      <c r="E154">
        <v>0</v>
      </c>
      <c r="F154">
        <v>0</v>
      </c>
      <c r="G154">
        <v>115</v>
      </c>
      <c r="H154">
        <v>9</v>
      </c>
      <c r="I154">
        <v>36</v>
      </c>
      <c r="J154">
        <v>24</v>
      </c>
      <c r="K154">
        <v>2015</v>
      </c>
      <c r="L154" t="str">
        <f t="shared" si="4"/>
        <v>005</v>
      </c>
      <c r="M154" t="str">
        <f>_xlfn.XLOOKUP(_2015_2016_append_[[#This Row],[Job_code]],Analytics_mindset_case_studies_IntegrateCo_jobcodes[Code_text],Analytics_mindset_case_studies_IntegrateCo_jobcodes[Job_Description],"",0)</f>
        <v>Installation</v>
      </c>
      <c r="N154" t="str">
        <f t="shared" si="5"/>
        <v/>
      </c>
      <c r="O154">
        <f>IFERROR(VLOOKUP(_2015_2016_append_[[#This Row],[Emp_Name]],Analytics_mindset_case_studies_IntegrateCo_locations[#All],2,FALSE),"")</f>
        <v>1</v>
      </c>
      <c r="P154">
        <f>_2015_2016_append_[[#This Row],[Reg_Hrs]]+_2015_2016_append_[[#This Row],[OT_Hrs]]</f>
        <v>0</v>
      </c>
      <c r="Q154">
        <v>1</v>
      </c>
    </row>
    <row r="155" spans="1:17" x14ac:dyDescent="0.3">
      <c r="A155">
        <v>302</v>
      </c>
      <c r="B155" t="s">
        <v>29</v>
      </c>
      <c r="C155" t="s">
        <v>166</v>
      </c>
      <c r="D155">
        <v>0</v>
      </c>
      <c r="E155">
        <v>0</v>
      </c>
      <c r="F155">
        <v>0</v>
      </c>
      <c r="G155">
        <v>1751</v>
      </c>
      <c r="H155">
        <v>423</v>
      </c>
      <c r="I155">
        <v>1689</v>
      </c>
      <c r="J155">
        <v>1127</v>
      </c>
      <c r="K155">
        <v>2015</v>
      </c>
      <c r="L155" t="str">
        <f t="shared" si="4"/>
        <v>009</v>
      </c>
      <c r="M155" t="str">
        <f>_xlfn.XLOOKUP(_2015_2016_append_[[#This Row],[Job_code]],Analytics_mindset_case_studies_IntegrateCo_jobcodes[Code_text],Analytics_mindset_case_studies_IntegrateCo_jobcodes[Job_Description],"",0)</f>
        <v>New Foreign Manufacturing Plant</v>
      </c>
      <c r="N155" t="str">
        <f t="shared" si="5"/>
        <v>H</v>
      </c>
      <c r="O155">
        <f>IFERROR(VLOOKUP(_2015_2016_append_[[#This Row],[Emp_Name]],Analytics_mindset_case_studies_IntegrateCo_locations[#All],2,FALSE),"")</f>
        <v>1</v>
      </c>
      <c r="P155">
        <f>_2015_2016_append_[[#This Row],[Reg_Hrs]]+_2015_2016_append_[[#This Row],[OT_Hrs]]</f>
        <v>0</v>
      </c>
      <c r="Q155">
        <v>1</v>
      </c>
    </row>
    <row r="156" spans="1:17" x14ac:dyDescent="0.3">
      <c r="A156">
        <v>302</v>
      </c>
      <c r="B156" t="s">
        <v>16</v>
      </c>
      <c r="C156" t="s">
        <v>166</v>
      </c>
      <c r="D156">
        <v>0</v>
      </c>
      <c r="E156">
        <v>0</v>
      </c>
      <c r="F156">
        <v>0</v>
      </c>
      <c r="G156">
        <v>2692</v>
      </c>
      <c r="H156">
        <v>211</v>
      </c>
      <c r="I156">
        <v>845</v>
      </c>
      <c r="J156">
        <v>563</v>
      </c>
      <c r="K156">
        <v>2015</v>
      </c>
      <c r="L156" t="str">
        <f t="shared" si="4"/>
        <v>010</v>
      </c>
      <c r="M156" t="str">
        <f>_xlfn.XLOOKUP(_2015_2016_append_[[#This Row],[Job_code]],Analytics_mindset_case_studies_IntegrateCo_jobcodes[Code_text],Analytics_mindset_case_studies_IntegrateCo_jobcodes[Job_Description],"",0)</f>
        <v>New Foreign Manufacturing Oversight</v>
      </c>
      <c r="N156" t="str">
        <f t="shared" si="5"/>
        <v>H</v>
      </c>
      <c r="O156">
        <f>IFERROR(VLOOKUP(_2015_2016_append_[[#This Row],[Emp_Name]],Analytics_mindset_case_studies_IntegrateCo_locations[#All],2,FALSE),"")</f>
        <v>1</v>
      </c>
      <c r="P156">
        <f>_2015_2016_append_[[#This Row],[Reg_Hrs]]+_2015_2016_append_[[#This Row],[OT_Hrs]]</f>
        <v>0</v>
      </c>
      <c r="Q156">
        <v>1</v>
      </c>
    </row>
    <row r="157" spans="1:17" x14ac:dyDescent="0.3">
      <c r="A157">
        <v>287</v>
      </c>
      <c r="B157" t="s">
        <v>21</v>
      </c>
      <c r="C157" t="s">
        <v>167</v>
      </c>
      <c r="D157">
        <v>17</v>
      </c>
      <c r="E157">
        <v>0</v>
      </c>
      <c r="F157">
        <v>16530</v>
      </c>
      <c r="G157">
        <v>1758</v>
      </c>
      <c r="H157">
        <v>58</v>
      </c>
      <c r="I157">
        <v>1103</v>
      </c>
      <c r="J157">
        <v>59</v>
      </c>
      <c r="K157">
        <v>2015</v>
      </c>
      <c r="L157" t="str">
        <f t="shared" si="4"/>
        <v>001</v>
      </c>
      <c r="M157" t="str">
        <f>_xlfn.XLOOKUP(_2015_2016_append_[[#This Row],[Job_code]],Analytics_mindset_case_studies_IntegrateCo_jobcodes[Code_text],Analytics_mindset_case_studies_IntegrateCo_jobcodes[Job_Description],"",0)</f>
        <v>Office</v>
      </c>
      <c r="N157" t="str">
        <f t="shared" si="5"/>
        <v>H</v>
      </c>
      <c r="O157">
        <f>IFERROR(VLOOKUP(_2015_2016_append_[[#This Row],[Emp_Name]],Analytics_mindset_case_studies_IntegrateCo_locations[#All],2,FALSE),"")</f>
        <v>2</v>
      </c>
      <c r="P157">
        <f>_2015_2016_append_[[#This Row],[Reg_Hrs]]+_2015_2016_append_[[#This Row],[OT_Hrs]]</f>
        <v>17</v>
      </c>
      <c r="Q157">
        <v>1</v>
      </c>
    </row>
    <row r="158" spans="1:17" x14ac:dyDescent="0.3">
      <c r="A158">
        <v>287</v>
      </c>
      <c r="B158" t="s">
        <v>23</v>
      </c>
      <c r="C158" t="s">
        <v>167</v>
      </c>
      <c r="D158">
        <v>16</v>
      </c>
      <c r="E158">
        <v>0</v>
      </c>
      <c r="F158">
        <v>3563</v>
      </c>
      <c r="G158">
        <v>259</v>
      </c>
      <c r="H158">
        <v>20</v>
      </c>
      <c r="I158">
        <v>162</v>
      </c>
      <c r="J158">
        <v>8</v>
      </c>
      <c r="K158">
        <v>2015</v>
      </c>
      <c r="L158" t="str">
        <f t="shared" si="4"/>
        <v>001</v>
      </c>
      <c r="M158" t="str">
        <f>_xlfn.XLOOKUP(_2015_2016_append_[[#This Row],[Job_code]],Analytics_mindset_case_studies_IntegrateCo_jobcodes[Code_text],Analytics_mindset_case_studies_IntegrateCo_jobcodes[Job_Description],"",0)</f>
        <v>Office</v>
      </c>
      <c r="N158" t="str">
        <f t="shared" si="5"/>
        <v>H</v>
      </c>
      <c r="O158">
        <f>IFERROR(VLOOKUP(_2015_2016_append_[[#This Row],[Emp_Name]],Analytics_mindset_case_studies_IntegrateCo_locations[#All],2,FALSE),"")</f>
        <v>2</v>
      </c>
      <c r="P158">
        <f>_2015_2016_append_[[#This Row],[Reg_Hrs]]+_2015_2016_append_[[#This Row],[OT_Hrs]]</f>
        <v>16</v>
      </c>
      <c r="Q158">
        <v>1</v>
      </c>
    </row>
    <row r="159" spans="1:17" x14ac:dyDescent="0.3">
      <c r="A159">
        <v>287</v>
      </c>
      <c r="B159" t="s">
        <v>47</v>
      </c>
      <c r="C159" t="s">
        <v>167</v>
      </c>
      <c r="D159">
        <v>16</v>
      </c>
      <c r="E159">
        <v>0</v>
      </c>
      <c r="F159">
        <v>3563</v>
      </c>
      <c r="G159">
        <v>259</v>
      </c>
      <c r="H159">
        <v>20</v>
      </c>
      <c r="I159">
        <v>163</v>
      </c>
      <c r="J159">
        <v>8</v>
      </c>
      <c r="K159">
        <v>2015</v>
      </c>
      <c r="L159" t="str">
        <f t="shared" si="4"/>
        <v>006</v>
      </c>
      <c r="M159" t="str">
        <f>_xlfn.XLOOKUP(_2015_2016_append_[[#This Row],[Job_code]],Analytics_mindset_case_studies_IntegrateCo_jobcodes[Code_text],Analytics_mindset_case_studies_IntegrateCo_jobcodes[Job_Description],"",0)</f>
        <v>Service</v>
      </c>
      <c r="N159" t="str">
        <f t="shared" si="5"/>
        <v>H</v>
      </c>
      <c r="O159">
        <f>IFERROR(VLOOKUP(_2015_2016_append_[[#This Row],[Emp_Name]],Analytics_mindset_case_studies_IntegrateCo_locations[#All],2,FALSE),"")</f>
        <v>2</v>
      </c>
      <c r="P159">
        <f>_2015_2016_append_[[#This Row],[Reg_Hrs]]+_2015_2016_append_[[#This Row],[OT_Hrs]]</f>
        <v>16</v>
      </c>
      <c r="Q159">
        <v>1</v>
      </c>
    </row>
    <row r="160" spans="1:17" x14ac:dyDescent="0.3">
      <c r="A160">
        <v>287</v>
      </c>
      <c r="B160" t="s">
        <v>24</v>
      </c>
      <c r="C160" t="s">
        <v>167</v>
      </c>
      <c r="D160">
        <v>0</v>
      </c>
      <c r="E160">
        <v>0</v>
      </c>
      <c r="F160">
        <v>0</v>
      </c>
      <c r="G160">
        <v>1655</v>
      </c>
      <c r="H160">
        <v>13</v>
      </c>
      <c r="I160">
        <v>1039</v>
      </c>
      <c r="J160">
        <v>55</v>
      </c>
      <c r="K160">
        <v>2015</v>
      </c>
      <c r="L160" t="str">
        <f t="shared" si="4"/>
        <v>010</v>
      </c>
      <c r="M160" t="str">
        <f>_xlfn.XLOOKUP(_2015_2016_append_[[#This Row],[Job_code]],Analytics_mindset_case_studies_IntegrateCo_jobcodes[Code_text],Analytics_mindset_case_studies_IntegrateCo_jobcodes[Job_Description],"",0)</f>
        <v>New Foreign Manufacturing Oversight</v>
      </c>
      <c r="N160" t="str">
        <f t="shared" si="5"/>
        <v>H</v>
      </c>
      <c r="O160">
        <f>IFERROR(VLOOKUP(_2015_2016_append_[[#This Row],[Emp_Name]],Analytics_mindset_case_studies_IntegrateCo_locations[#All],2,FALSE),"")</f>
        <v>2</v>
      </c>
      <c r="P160">
        <f>_2015_2016_append_[[#This Row],[Reg_Hrs]]+_2015_2016_append_[[#This Row],[OT_Hrs]]</f>
        <v>0</v>
      </c>
      <c r="Q160">
        <v>1</v>
      </c>
    </row>
    <row r="161" spans="1:17" x14ac:dyDescent="0.3">
      <c r="A161">
        <v>287</v>
      </c>
      <c r="B161" t="s">
        <v>48</v>
      </c>
      <c r="C161" t="s">
        <v>167</v>
      </c>
      <c r="D161">
        <v>0</v>
      </c>
      <c r="E161">
        <v>0</v>
      </c>
      <c r="F161">
        <v>0</v>
      </c>
      <c r="G161">
        <v>1655</v>
      </c>
      <c r="H161">
        <v>13</v>
      </c>
      <c r="I161">
        <v>1038</v>
      </c>
      <c r="J161">
        <v>55</v>
      </c>
      <c r="K161">
        <v>2015</v>
      </c>
      <c r="L161" t="str">
        <f t="shared" si="4"/>
        <v>012</v>
      </c>
      <c r="M161" t="str">
        <f>_xlfn.XLOOKUP(_2015_2016_append_[[#This Row],[Job_code]],Analytics_mindset_case_studies_IntegrateCo_jobcodes[Code_text],Analytics_mindset_case_studies_IntegrateCo_jobcodes[Job_Description],"",0)</f>
        <v>Internal Auditing</v>
      </c>
      <c r="N161" t="str">
        <f t="shared" si="5"/>
        <v>H</v>
      </c>
      <c r="O161">
        <f>IFERROR(VLOOKUP(_2015_2016_append_[[#This Row],[Emp_Name]],Analytics_mindset_case_studies_IntegrateCo_locations[#All],2,FALSE),"")</f>
        <v>2</v>
      </c>
      <c r="P161">
        <f>_2015_2016_append_[[#This Row],[Reg_Hrs]]+_2015_2016_append_[[#This Row],[OT_Hrs]]</f>
        <v>0</v>
      </c>
      <c r="Q161">
        <v>1</v>
      </c>
    </row>
    <row r="162" spans="1:17" x14ac:dyDescent="0.3">
      <c r="A162">
        <v>385</v>
      </c>
      <c r="B162" t="s">
        <v>21</v>
      </c>
      <c r="C162" t="s">
        <v>168</v>
      </c>
      <c r="D162">
        <v>41</v>
      </c>
      <c r="E162">
        <v>0</v>
      </c>
      <c r="F162">
        <v>615</v>
      </c>
      <c r="G162">
        <v>4705</v>
      </c>
      <c r="H162">
        <v>207</v>
      </c>
      <c r="I162">
        <v>828</v>
      </c>
      <c r="J162">
        <v>552</v>
      </c>
      <c r="K162">
        <v>2015</v>
      </c>
      <c r="L162" t="str">
        <f t="shared" si="4"/>
        <v>001</v>
      </c>
      <c r="M162" t="str">
        <f>_xlfn.XLOOKUP(_2015_2016_append_[[#This Row],[Job_code]],Analytics_mindset_case_studies_IntegrateCo_jobcodes[Code_text],Analytics_mindset_case_studies_IntegrateCo_jobcodes[Job_Description],"",0)</f>
        <v>Office</v>
      </c>
      <c r="N162" t="str">
        <f t="shared" si="5"/>
        <v>H</v>
      </c>
      <c r="O162">
        <f>IFERROR(VLOOKUP(_2015_2016_append_[[#This Row],[Emp_Name]],Analytics_mindset_case_studies_IntegrateCo_locations[#All],2,FALSE),"")</f>
        <v>2</v>
      </c>
      <c r="P162">
        <f>_2015_2016_append_[[#This Row],[Reg_Hrs]]+_2015_2016_append_[[#This Row],[OT_Hrs]]</f>
        <v>41</v>
      </c>
      <c r="Q162">
        <v>1</v>
      </c>
    </row>
    <row r="163" spans="1:17" x14ac:dyDescent="0.3">
      <c r="A163">
        <v>385</v>
      </c>
      <c r="B163" t="s">
        <v>16</v>
      </c>
      <c r="C163" t="s">
        <v>168</v>
      </c>
      <c r="D163">
        <v>0</v>
      </c>
      <c r="E163">
        <v>0</v>
      </c>
      <c r="F163">
        <v>0</v>
      </c>
      <c r="G163">
        <v>918</v>
      </c>
      <c r="H163">
        <v>72</v>
      </c>
      <c r="I163">
        <v>288</v>
      </c>
      <c r="J163">
        <v>192</v>
      </c>
      <c r="K163">
        <v>2015</v>
      </c>
      <c r="L163" t="str">
        <f t="shared" si="4"/>
        <v>010</v>
      </c>
      <c r="M163" t="str">
        <f>_xlfn.XLOOKUP(_2015_2016_append_[[#This Row],[Job_code]],Analytics_mindset_case_studies_IntegrateCo_jobcodes[Code_text],Analytics_mindset_case_studies_IntegrateCo_jobcodes[Job_Description],"",0)</f>
        <v>New Foreign Manufacturing Oversight</v>
      </c>
      <c r="N163" t="str">
        <f t="shared" si="5"/>
        <v>H</v>
      </c>
      <c r="O163">
        <f>IFERROR(VLOOKUP(_2015_2016_append_[[#This Row],[Emp_Name]],Analytics_mindset_case_studies_IntegrateCo_locations[#All],2,FALSE),"")</f>
        <v>2</v>
      </c>
      <c r="P163">
        <f>_2015_2016_append_[[#This Row],[Reg_Hrs]]+_2015_2016_append_[[#This Row],[OT_Hrs]]</f>
        <v>0</v>
      </c>
      <c r="Q163">
        <v>1</v>
      </c>
    </row>
    <row r="164" spans="1:17" x14ac:dyDescent="0.3">
      <c r="A164">
        <v>385</v>
      </c>
      <c r="B164" t="s">
        <v>22</v>
      </c>
      <c r="C164" t="s">
        <v>168</v>
      </c>
      <c r="D164">
        <v>41</v>
      </c>
      <c r="E164">
        <v>0</v>
      </c>
      <c r="F164">
        <v>615</v>
      </c>
      <c r="G164">
        <v>4704</v>
      </c>
      <c r="H164">
        <v>207</v>
      </c>
      <c r="I164">
        <v>828</v>
      </c>
      <c r="J164">
        <v>552</v>
      </c>
      <c r="K164">
        <v>2015</v>
      </c>
      <c r="L164" t="str">
        <f t="shared" si="4"/>
        <v>001</v>
      </c>
      <c r="M164" t="str">
        <f>_xlfn.XLOOKUP(_2015_2016_append_[[#This Row],[Job_code]],Analytics_mindset_case_studies_IntegrateCo_jobcodes[Code_text],Analytics_mindset_case_studies_IntegrateCo_jobcodes[Job_Description],"",0)</f>
        <v>Office</v>
      </c>
      <c r="N164" t="str">
        <f t="shared" si="5"/>
        <v>S</v>
      </c>
      <c r="O164">
        <f>IFERROR(VLOOKUP(_2015_2016_append_[[#This Row],[Emp_Name]],Analytics_mindset_case_studies_IntegrateCo_locations[#All],2,FALSE),"")</f>
        <v>2</v>
      </c>
      <c r="P164">
        <f>_2015_2016_append_[[#This Row],[Reg_Hrs]]+_2015_2016_append_[[#This Row],[OT_Hrs]]</f>
        <v>41</v>
      </c>
      <c r="Q164">
        <v>1</v>
      </c>
    </row>
    <row r="165" spans="1:17" x14ac:dyDescent="0.3">
      <c r="A165">
        <v>385</v>
      </c>
      <c r="B165" t="s">
        <v>27</v>
      </c>
      <c r="C165" t="s">
        <v>168</v>
      </c>
      <c r="D165">
        <v>0</v>
      </c>
      <c r="E165">
        <v>0</v>
      </c>
      <c r="F165">
        <v>0</v>
      </c>
      <c r="G165">
        <v>918</v>
      </c>
      <c r="H165">
        <v>72</v>
      </c>
      <c r="I165">
        <v>288</v>
      </c>
      <c r="J165">
        <v>192</v>
      </c>
      <c r="K165">
        <v>2015</v>
      </c>
      <c r="L165" t="str">
        <f t="shared" si="4"/>
        <v>010</v>
      </c>
      <c r="M165" t="str">
        <f>_xlfn.XLOOKUP(_2015_2016_append_[[#This Row],[Job_code]],Analytics_mindset_case_studies_IntegrateCo_jobcodes[Code_text],Analytics_mindset_case_studies_IntegrateCo_jobcodes[Job_Description],"",0)</f>
        <v>New Foreign Manufacturing Oversight</v>
      </c>
      <c r="N165" t="str">
        <f t="shared" si="5"/>
        <v>S</v>
      </c>
      <c r="O165">
        <f>IFERROR(VLOOKUP(_2015_2016_append_[[#This Row],[Emp_Name]],Analytics_mindset_case_studies_IntegrateCo_locations[#All],2,FALSE),"")</f>
        <v>2</v>
      </c>
      <c r="P165">
        <f>_2015_2016_append_[[#This Row],[Reg_Hrs]]+_2015_2016_append_[[#This Row],[OT_Hrs]]</f>
        <v>0</v>
      </c>
      <c r="Q165">
        <v>1</v>
      </c>
    </row>
    <row r="166" spans="1:17" x14ac:dyDescent="0.3">
      <c r="A166">
        <v>255</v>
      </c>
      <c r="B166" t="s">
        <v>16</v>
      </c>
      <c r="C166" t="s">
        <v>169</v>
      </c>
      <c r="D166">
        <v>0</v>
      </c>
      <c r="E166">
        <v>0</v>
      </c>
      <c r="F166">
        <v>0</v>
      </c>
      <c r="G166">
        <v>2111</v>
      </c>
      <c r="H166">
        <v>166</v>
      </c>
      <c r="I166">
        <v>662</v>
      </c>
      <c r="J166">
        <v>461</v>
      </c>
      <c r="K166">
        <v>2015</v>
      </c>
      <c r="L166" t="str">
        <f t="shared" si="4"/>
        <v>010</v>
      </c>
      <c r="M166" t="str">
        <f>_xlfn.XLOOKUP(_2015_2016_append_[[#This Row],[Job_code]],Analytics_mindset_case_studies_IntegrateCo_jobcodes[Code_text],Analytics_mindset_case_studies_IntegrateCo_jobcodes[Job_Description],"",0)</f>
        <v>New Foreign Manufacturing Oversight</v>
      </c>
      <c r="N166" t="str">
        <f t="shared" si="5"/>
        <v>H</v>
      </c>
      <c r="O166">
        <f>IFERROR(VLOOKUP(_2015_2016_append_[[#This Row],[Emp_Name]],Analytics_mindset_case_studies_IntegrateCo_locations[#All],2,FALSE),"")</f>
        <v>2</v>
      </c>
      <c r="P166">
        <f>_2015_2016_append_[[#This Row],[Reg_Hrs]]+_2015_2016_append_[[#This Row],[OT_Hrs]]</f>
        <v>0</v>
      </c>
      <c r="Q166">
        <v>1</v>
      </c>
    </row>
    <row r="167" spans="1:17" x14ac:dyDescent="0.3">
      <c r="A167">
        <v>255</v>
      </c>
      <c r="B167" t="s">
        <v>20</v>
      </c>
      <c r="C167" t="s">
        <v>169</v>
      </c>
      <c r="D167">
        <v>0</v>
      </c>
      <c r="E167">
        <v>0</v>
      </c>
      <c r="F167">
        <v>0</v>
      </c>
      <c r="G167">
        <v>3166</v>
      </c>
      <c r="H167">
        <v>248</v>
      </c>
      <c r="I167">
        <v>994</v>
      </c>
      <c r="J167">
        <v>691</v>
      </c>
      <c r="K167">
        <v>2015</v>
      </c>
      <c r="L167" t="str">
        <f t="shared" si="4"/>
        <v>012</v>
      </c>
      <c r="M167" t="str">
        <f>_xlfn.XLOOKUP(_2015_2016_append_[[#This Row],[Job_code]],Analytics_mindset_case_studies_IntegrateCo_jobcodes[Code_text],Analytics_mindset_case_studies_IntegrateCo_jobcodes[Job_Description],"",0)</f>
        <v>Internal Auditing</v>
      </c>
      <c r="N167" t="str">
        <f t="shared" si="5"/>
        <v>H</v>
      </c>
      <c r="O167">
        <f>IFERROR(VLOOKUP(_2015_2016_append_[[#This Row],[Emp_Name]],Analytics_mindset_case_studies_IntegrateCo_locations[#All],2,FALSE),"")</f>
        <v>2</v>
      </c>
      <c r="P167">
        <f>_2015_2016_append_[[#This Row],[Reg_Hrs]]+_2015_2016_append_[[#This Row],[OT_Hrs]]</f>
        <v>0</v>
      </c>
      <c r="Q167">
        <v>1</v>
      </c>
    </row>
    <row r="168" spans="1:17" x14ac:dyDescent="0.3">
      <c r="A168">
        <v>153</v>
      </c>
      <c r="B168" t="s">
        <v>16</v>
      </c>
      <c r="C168" t="s">
        <v>170</v>
      </c>
      <c r="D168">
        <v>0</v>
      </c>
      <c r="E168">
        <v>0</v>
      </c>
      <c r="F168">
        <v>0</v>
      </c>
      <c r="G168">
        <v>1774</v>
      </c>
      <c r="H168">
        <v>139</v>
      </c>
      <c r="I168">
        <v>557</v>
      </c>
      <c r="J168">
        <v>371</v>
      </c>
      <c r="K168">
        <v>2015</v>
      </c>
      <c r="L168" t="str">
        <f t="shared" si="4"/>
        <v>010</v>
      </c>
      <c r="M168" t="str">
        <f>_xlfn.XLOOKUP(_2015_2016_append_[[#This Row],[Job_code]],Analytics_mindset_case_studies_IntegrateCo_jobcodes[Code_text],Analytics_mindset_case_studies_IntegrateCo_jobcodes[Job_Description],"",0)</f>
        <v>New Foreign Manufacturing Oversight</v>
      </c>
      <c r="N168" t="str">
        <f t="shared" si="5"/>
        <v>H</v>
      </c>
      <c r="O168">
        <f>IFERROR(VLOOKUP(_2015_2016_append_[[#This Row],[Emp_Name]],Analytics_mindset_case_studies_IntegrateCo_locations[#All],2,FALSE),"")</f>
        <v>2</v>
      </c>
      <c r="P168">
        <f>_2015_2016_append_[[#This Row],[Reg_Hrs]]+_2015_2016_append_[[#This Row],[OT_Hrs]]</f>
        <v>0</v>
      </c>
      <c r="Q168">
        <v>1</v>
      </c>
    </row>
    <row r="169" spans="1:17" x14ac:dyDescent="0.3">
      <c r="A169">
        <v>13</v>
      </c>
      <c r="B169" t="s">
        <v>15</v>
      </c>
      <c r="C169" t="s">
        <v>171</v>
      </c>
      <c r="D169">
        <v>3</v>
      </c>
      <c r="E169">
        <v>0</v>
      </c>
      <c r="F169">
        <v>13961</v>
      </c>
      <c r="G169">
        <v>1067</v>
      </c>
      <c r="H169">
        <v>84</v>
      </c>
      <c r="I169">
        <v>335</v>
      </c>
      <c r="J169">
        <v>223</v>
      </c>
      <c r="K169">
        <v>2015</v>
      </c>
      <c r="L169" t="str">
        <f t="shared" si="4"/>
        <v>002</v>
      </c>
      <c r="M169" t="str">
        <f>_xlfn.XLOOKUP(_2015_2016_append_[[#This Row],[Job_code]],Analytics_mindset_case_studies_IntegrateCo_jobcodes[Code_text],Analytics_mindset_case_studies_IntegrateCo_jobcodes[Job_Description],"",0)</f>
        <v>Sales</v>
      </c>
      <c r="N169" t="str">
        <f t="shared" si="5"/>
        <v>H</v>
      </c>
      <c r="O169">
        <f>IFERROR(VLOOKUP(_2015_2016_append_[[#This Row],[Emp_Name]],Analytics_mindset_case_studies_IntegrateCo_locations[#All],2,FALSE),"")</f>
        <v>2</v>
      </c>
      <c r="P169">
        <f>_2015_2016_append_[[#This Row],[Reg_Hrs]]+_2015_2016_append_[[#This Row],[OT_Hrs]]</f>
        <v>3</v>
      </c>
      <c r="Q169">
        <v>1</v>
      </c>
    </row>
    <row r="170" spans="1:17" x14ac:dyDescent="0.3">
      <c r="A170">
        <v>13</v>
      </c>
      <c r="B170" t="s">
        <v>43</v>
      </c>
      <c r="C170" t="s">
        <v>171</v>
      </c>
      <c r="D170">
        <v>8</v>
      </c>
      <c r="E170">
        <v>0</v>
      </c>
      <c r="F170">
        <v>37231</v>
      </c>
      <c r="G170">
        <v>2848</v>
      </c>
      <c r="H170">
        <v>223</v>
      </c>
      <c r="I170">
        <v>894</v>
      </c>
      <c r="J170">
        <v>596</v>
      </c>
      <c r="K170">
        <v>2015</v>
      </c>
      <c r="L170" t="str">
        <f t="shared" si="4"/>
        <v>003</v>
      </c>
      <c r="M170" t="str">
        <f>_xlfn.XLOOKUP(_2015_2016_append_[[#This Row],[Job_code]],Analytics_mindset_case_studies_IntegrateCo_jobcodes[Code_text],Analytics_mindset_case_studies_IntegrateCo_jobcodes[Job_Description],"",0)</f>
        <v>Travel</v>
      </c>
      <c r="N170" t="str">
        <f t="shared" si="5"/>
        <v>H</v>
      </c>
      <c r="O170">
        <f>IFERROR(VLOOKUP(_2015_2016_append_[[#This Row],[Emp_Name]],Analytics_mindset_case_studies_IntegrateCo_locations[#All],2,FALSE),"")</f>
        <v>2</v>
      </c>
      <c r="P170">
        <f>_2015_2016_append_[[#This Row],[Reg_Hrs]]+_2015_2016_append_[[#This Row],[OT_Hrs]]</f>
        <v>8</v>
      </c>
      <c r="Q170">
        <v>1</v>
      </c>
    </row>
    <row r="171" spans="1:17" x14ac:dyDescent="0.3">
      <c r="A171">
        <v>13</v>
      </c>
      <c r="B171" t="s">
        <v>49</v>
      </c>
      <c r="C171" t="s">
        <v>171</v>
      </c>
      <c r="D171">
        <v>7</v>
      </c>
      <c r="E171">
        <v>0</v>
      </c>
      <c r="F171">
        <v>32577</v>
      </c>
      <c r="G171">
        <v>2492</v>
      </c>
      <c r="H171">
        <v>196</v>
      </c>
      <c r="I171">
        <v>782</v>
      </c>
      <c r="J171">
        <v>521</v>
      </c>
      <c r="K171">
        <v>2015</v>
      </c>
      <c r="L171" t="str">
        <f t="shared" si="4"/>
        <v>007</v>
      </c>
      <c r="M171" t="str">
        <f>_xlfn.XLOOKUP(_2015_2016_append_[[#This Row],[Job_code]],Analytics_mindset_case_studies_IntegrateCo_jobcodes[Code_text],Analytics_mindset_case_studies_IntegrateCo_jobcodes[Job_Description],"",0)</f>
        <v>Customer Training</v>
      </c>
      <c r="N171" t="str">
        <f t="shared" si="5"/>
        <v>H</v>
      </c>
      <c r="O171">
        <f>IFERROR(VLOOKUP(_2015_2016_append_[[#This Row],[Emp_Name]],Analytics_mindset_case_studies_IntegrateCo_locations[#All],2,FALSE),"")</f>
        <v>2</v>
      </c>
      <c r="P171">
        <f>_2015_2016_append_[[#This Row],[Reg_Hrs]]+_2015_2016_append_[[#This Row],[OT_Hrs]]</f>
        <v>7</v>
      </c>
      <c r="Q171">
        <v>1</v>
      </c>
    </row>
    <row r="172" spans="1:17" x14ac:dyDescent="0.3">
      <c r="A172">
        <v>13</v>
      </c>
      <c r="B172" t="s">
        <v>16</v>
      </c>
      <c r="C172" t="s">
        <v>171</v>
      </c>
      <c r="D172">
        <v>0</v>
      </c>
      <c r="E172">
        <v>0</v>
      </c>
      <c r="F172">
        <v>0</v>
      </c>
      <c r="G172">
        <v>5697</v>
      </c>
      <c r="H172">
        <v>447</v>
      </c>
      <c r="I172">
        <v>1787</v>
      </c>
      <c r="J172">
        <v>1191</v>
      </c>
      <c r="K172">
        <v>2015</v>
      </c>
      <c r="L172" t="str">
        <f t="shared" si="4"/>
        <v>010</v>
      </c>
      <c r="M172" t="str">
        <f>_xlfn.XLOOKUP(_2015_2016_append_[[#This Row],[Job_code]],Analytics_mindset_case_studies_IntegrateCo_jobcodes[Code_text],Analytics_mindset_case_studies_IntegrateCo_jobcodes[Job_Description],"",0)</f>
        <v>New Foreign Manufacturing Oversight</v>
      </c>
      <c r="N172" t="str">
        <f t="shared" si="5"/>
        <v>H</v>
      </c>
      <c r="O172">
        <f>IFERROR(VLOOKUP(_2015_2016_append_[[#This Row],[Emp_Name]],Analytics_mindset_case_studies_IntegrateCo_locations[#All],2,FALSE),"")</f>
        <v>2</v>
      </c>
      <c r="P172">
        <f>_2015_2016_append_[[#This Row],[Reg_Hrs]]+_2015_2016_append_[[#This Row],[OT_Hrs]]</f>
        <v>0</v>
      </c>
      <c r="Q172">
        <v>1</v>
      </c>
    </row>
    <row r="173" spans="1:17" x14ac:dyDescent="0.3">
      <c r="A173">
        <v>358</v>
      </c>
      <c r="B173" t="s">
        <v>21</v>
      </c>
      <c r="C173" t="s">
        <v>172</v>
      </c>
      <c r="D173">
        <v>33</v>
      </c>
      <c r="E173">
        <v>0</v>
      </c>
      <c r="F173">
        <v>14553</v>
      </c>
      <c r="G173">
        <v>3125</v>
      </c>
      <c r="H173">
        <v>245</v>
      </c>
      <c r="I173">
        <v>980</v>
      </c>
      <c r="J173">
        <v>67</v>
      </c>
      <c r="K173">
        <v>2015</v>
      </c>
      <c r="L173" t="str">
        <f t="shared" si="4"/>
        <v>001</v>
      </c>
      <c r="M173" t="str">
        <f>_xlfn.XLOOKUP(_2015_2016_append_[[#This Row],[Job_code]],Analytics_mindset_case_studies_IntegrateCo_jobcodes[Code_text],Analytics_mindset_case_studies_IntegrateCo_jobcodes[Job_Description],"",0)</f>
        <v>Office</v>
      </c>
      <c r="N173" t="str">
        <f t="shared" si="5"/>
        <v>H</v>
      </c>
      <c r="O173">
        <f>IFERROR(VLOOKUP(_2015_2016_append_[[#This Row],[Emp_Name]],Analytics_mindset_case_studies_IntegrateCo_locations[#All],2,FALSE),"")</f>
        <v>1</v>
      </c>
      <c r="P173">
        <f>_2015_2016_append_[[#This Row],[Reg_Hrs]]+_2015_2016_append_[[#This Row],[OT_Hrs]]</f>
        <v>33</v>
      </c>
      <c r="Q173">
        <v>1</v>
      </c>
    </row>
    <row r="174" spans="1:17" x14ac:dyDescent="0.3">
      <c r="A174">
        <v>358</v>
      </c>
      <c r="B174" t="s">
        <v>29</v>
      </c>
      <c r="C174" t="s">
        <v>172</v>
      </c>
      <c r="D174">
        <v>0</v>
      </c>
      <c r="E174">
        <v>0</v>
      </c>
      <c r="F174">
        <v>0</v>
      </c>
      <c r="G174">
        <v>1419</v>
      </c>
      <c r="H174">
        <v>111</v>
      </c>
      <c r="I174">
        <v>446</v>
      </c>
      <c r="J174">
        <v>31</v>
      </c>
      <c r="K174">
        <v>2015</v>
      </c>
      <c r="L174" t="str">
        <f t="shared" si="4"/>
        <v>009</v>
      </c>
      <c r="M174" t="str">
        <f>_xlfn.XLOOKUP(_2015_2016_append_[[#This Row],[Job_code]],Analytics_mindset_case_studies_IntegrateCo_jobcodes[Code_text],Analytics_mindset_case_studies_IntegrateCo_jobcodes[Job_Description],"",0)</f>
        <v>New Foreign Manufacturing Plant</v>
      </c>
      <c r="N174" t="str">
        <f t="shared" si="5"/>
        <v>H</v>
      </c>
      <c r="O174">
        <f>IFERROR(VLOOKUP(_2015_2016_append_[[#This Row],[Emp_Name]],Analytics_mindset_case_studies_IntegrateCo_locations[#All],2,FALSE),"")</f>
        <v>1</v>
      </c>
      <c r="P174">
        <f>_2015_2016_append_[[#This Row],[Reg_Hrs]]+_2015_2016_append_[[#This Row],[OT_Hrs]]</f>
        <v>0</v>
      </c>
      <c r="Q174">
        <v>1</v>
      </c>
    </row>
    <row r="175" spans="1:17" x14ac:dyDescent="0.3">
      <c r="A175">
        <v>358</v>
      </c>
      <c r="B175" t="s">
        <v>16</v>
      </c>
      <c r="C175" t="s">
        <v>172</v>
      </c>
      <c r="D175">
        <v>0</v>
      </c>
      <c r="E175">
        <v>0</v>
      </c>
      <c r="F175">
        <v>0</v>
      </c>
      <c r="G175">
        <v>1515</v>
      </c>
      <c r="H175">
        <v>119</v>
      </c>
      <c r="I175">
        <v>475</v>
      </c>
      <c r="J175">
        <v>33</v>
      </c>
      <c r="K175">
        <v>2015</v>
      </c>
      <c r="L175" t="str">
        <f t="shared" si="4"/>
        <v>010</v>
      </c>
      <c r="M175" t="str">
        <f>_xlfn.XLOOKUP(_2015_2016_append_[[#This Row],[Job_code]],Analytics_mindset_case_studies_IntegrateCo_jobcodes[Code_text],Analytics_mindset_case_studies_IntegrateCo_jobcodes[Job_Description],"",0)</f>
        <v>New Foreign Manufacturing Oversight</v>
      </c>
      <c r="N175" t="str">
        <f t="shared" si="5"/>
        <v>H</v>
      </c>
      <c r="O175">
        <f>IFERROR(VLOOKUP(_2015_2016_append_[[#This Row],[Emp_Name]],Analytics_mindset_case_studies_IntegrateCo_locations[#All],2,FALSE),"")</f>
        <v>1</v>
      </c>
      <c r="P175">
        <f>_2015_2016_append_[[#This Row],[Reg_Hrs]]+_2015_2016_append_[[#This Row],[OT_Hrs]]</f>
        <v>0</v>
      </c>
      <c r="Q175">
        <v>1</v>
      </c>
    </row>
    <row r="176" spans="1:17" x14ac:dyDescent="0.3">
      <c r="A176">
        <v>316</v>
      </c>
      <c r="B176" t="s">
        <v>14</v>
      </c>
      <c r="C176" t="s">
        <v>173</v>
      </c>
      <c r="D176">
        <v>0</v>
      </c>
      <c r="E176">
        <v>0</v>
      </c>
      <c r="F176">
        <v>0</v>
      </c>
      <c r="G176">
        <v>67</v>
      </c>
      <c r="H176">
        <v>5</v>
      </c>
      <c r="I176">
        <v>21</v>
      </c>
      <c r="J176">
        <v>14</v>
      </c>
      <c r="K176">
        <v>2015</v>
      </c>
      <c r="L176" t="str">
        <f t="shared" si="4"/>
        <v>005</v>
      </c>
      <c r="M176" t="str">
        <f>_xlfn.XLOOKUP(_2015_2016_append_[[#This Row],[Job_code]],Analytics_mindset_case_studies_IntegrateCo_jobcodes[Code_text],Analytics_mindset_case_studies_IntegrateCo_jobcodes[Job_Description],"",0)</f>
        <v>Installation</v>
      </c>
      <c r="N176" t="str">
        <f t="shared" si="5"/>
        <v/>
      </c>
      <c r="O176">
        <f>IFERROR(VLOOKUP(_2015_2016_append_[[#This Row],[Emp_Name]],Analytics_mindset_case_studies_IntegrateCo_locations[#All],2,FALSE),"")</f>
        <v>1</v>
      </c>
      <c r="P176">
        <f>_2015_2016_append_[[#This Row],[Reg_Hrs]]+_2015_2016_append_[[#This Row],[OT_Hrs]]</f>
        <v>0</v>
      </c>
      <c r="Q176">
        <v>1</v>
      </c>
    </row>
    <row r="177" spans="1:17" x14ac:dyDescent="0.3">
      <c r="A177">
        <v>316</v>
      </c>
      <c r="B177" t="s">
        <v>16</v>
      </c>
      <c r="C177" t="s">
        <v>173</v>
      </c>
      <c r="D177">
        <v>0</v>
      </c>
      <c r="E177">
        <v>0</v>
      </c>
      <c r="F177">
        <v>0</v>
      </c>
      <c r="G177">
        <v>3101</v>
      </c>
      <c r="H177">
        <v>243</v>
      </c>
      <c r="I177">
        <v>973</v>
      </c>
      <c r="J177">
        <v>672</v>
      </c>
      <c r="K177">
        <v>2015</v>
      </c>
      <c r="L177" t="str">
        <f t="shared" si="4"/>
        <v>010</v>
      </c>
      <c r="M177" t="str">
        <f>_xlfn.XLOOKUP(_2015_2016_append_[[#This Row],[Job_code]],Analytics_mindset_case_studies_IntegrateCo_jobcodes[Code_text],Analytics_mindset_case_studies_IntegrateCo_jobcodes[Job_Description],"",0)</f>
        <v>New Foreign Manufacturing Oversight</v>
      </c>
      <c r="N177" t="str">
        <f t="shared" si="5"/>
        <v>H</v>
      </c>
      <c r="O177">
        <f>IFERROR(VLOOKUP(_2015_2016_append_[[#This Row],[Emp_Name]],Analytics_mindset_case_studies_IntegrateCo_locations[#All],2,FALSE),"")</f>
        <v>1</v>
      </c>
      <c r="P177">
        <f>_2015_2016_append_[[#This Row],[Reg_Hrs]]+_2015_2016_append_[[#This Row],[OT_Hrs]]</f>
        <v>0</v>
      </c>
      <c r="Q177">
        <v>1</v>
      </c>
    </row>
    <row r="178" spans="1:17" x14ac:dyDescent="0.3">
      <c r="A178">
        <v>314</v>
      </c>
      <c r="B178" t="s">
        <v>14</v>
      </c>
      <c r="C178" t="s">
        <v>174</v>
      </c>
      <c r="D178">
        <v>0</v>
      </c>
      <c r="E178">
        <v>0</v>
      </c>
      <c r="F178">
        <v>0</v>
      </c>
      <c r="G178">
        <v>115</v>
      </c>
      <c r="H178">
        <v>9</v>
      </c>
      <c r="I178">
        <v>36</v>
      </c>
      <c r="J178">
        <v>15</v>
      </c>
      <c r="K178">
        <v>2015</v>
      </c>
      <c r="L178" t="str">
        <f t="shared" si="4"/>
        <v>005</v>
      </c>
      <c r="M178" t="str">
        <f>_xlfn.XLOOKUP(_2015_2016_append_[[#This Row],[Job_code]],Analytics_mindset_case_studies_IntegrateCo_jobcodes[Code_text],Analytics_mindset_case_studies_IntegrateCo_jobcodes[Job_Description],"",0)</f>
        <v>Installation</v>
      </c>
      <c r="N178" t="str">
        <f t="shared" si="5"/>
        <v/>
      </c>
      <c r="O178">
        <f>IFERROR(VLOOKUP(_2015_2016_append_[[#This Row],[Emp_Name]],Analytics_mindset_case_studies_IntegrateCo_locations[#All],2,FALSE),"")</f>
        <v>1</v>
      </c>
      <c r="P178">
        <f>_2015_2016_append_[[#This Row],[Reg_Hrs]]+_2015_2016_append_[[#This Row],[OT_Hrs]]</f>
        <v>0</v>
      </c>
      <c r="Q178">
        <v>1</v>
      </c>
    </row>
    <row r="179" spans="1:17" x14ac:dyDescent="0.3">
      <c r="A179">
        <v>314</v>
      </c>
      <c r="B179" t="s">
        <v>50</v>
      </c>
      <c r="C179" t="s">
        <v>174</v>
      </c>
      <c r="D179">
        <v>0</v>
      </c>
      <c r="E179">
        <v>0</v>
      </c>
      <c r="F179">
        <v>0</v>
      </c>
      <c r="G179">
        <v>665</v>
      </c>
      <c r="H179">
        <v>52</v>
      </c>
      <c r="I179">
        <v>209</v>
      </c>
      <c r="J179">
        <v>139</v>
      </c>
      <c r="K179">
        <v>2015</v>
      </c>
      <c r="L179" t="str">
        <f t="shared" si="4"/>
        <v>009</v>
      </c>
      <c r="M179" t="str">
        <f>_xlfn.XLOOKUP(_2015_2016_append_[[#This Row],[Job_code]],Analytics_mindset_case_studies_IntegrateCo_jobcodes[Code_text],Analytics_mindset_case_studies_IntegrateCo_jobcodes[Job_Description],"",0)</f>
        <v>New Foreign Manufacturing Plant</v>
      </c>
      <c r="N179" t="str">
        <f t="shared" si="5"/>
        <v>H</v>
      </c>
      <c r="O179">
        <f>IFERROR(VLOOKUP(_2015_2016_append_[[#This Row],[Emp_Name]],Analytics_mindset_case_studies_IntegrateCo_locations[#All],2,FALSE),"")</f>
        <v>1</v>
      </c>
      <c r="P179">
        <f>_2015_2016_append_[[#This Row],[Reg_Hrs]]+_2015_2016_append_[[#This Row],[OT_Hrs]]</f>
        <v>0</v>
      </c>
      <c r="Q179">
        <v>1</v>
      </c>
    </row>
    <row r="180" spans="1:17" x14ac:dyDescent="0.3">
      <c r="A180">
        <v>314</v>
      </c>
      <c r="B180" t="s">
        <v>41</v>
      </c>
      <c r="C180" t="s">
        <v>174</v>
      </c>
      <c r="D180">
        <v>0</v>
      </c>
      <c r="E180">
        <v>0</v>
      </c>
      <c r="F180">
        <v>0</v>
      </c>
      <c r="G180">
        <v>2662</v>
      </c>
      <c r="H180">
        <v>208</v>
      </c>
      <c r="I180">
        <v>836</v>
      </c>
      <c r="J180">
        <v>557</v>
      </c>
      <c r="K180">
        <v>2015</v>
      </c>
      <c r="L180" t="str">
        <f t="shared" si="4"/>
        <v>010</v>
      </c>
      <c r="M180" t="str">
        <f>_xlfn.XLOOKUP(_2015_2016_append_[[#This Row],[Job_code]],Analytics_mindset_case_studies_IntegrateCo_jobcodes[Code_text],Analytics_mindset_case_studies_IntegrateCo_jobcodes[Job_Description],"",0)</f>
        <v>New Foreign Manufacturing Oversight</v>
      </c>
      <c r="N180" t="str">
        <f t="shared" si="5"/>
        <v>H</v>
      </c>
      <c r="O180">
        <f>IFERROR(VLOOKUP(_2015_2016_append_[[#This Row],[Emp_Name]],Analytics_mindset_case_studies_IntegrateCo_locations[#All],2,FALSE),"")</f>
        <v>1</v>
      </c>
      <c r="P180">
        <f>_2015_2016_append_[[#This Row],[Reg_Hrs]]+_2015_2016_append_[[#This Row],[OT_Hrs]]</f>
        <v>0</v>
      </c>
      <c r="Q180">
        <v>1</v>
      </c>
    </row>
    <row r="181" spans="1:17" x14ac:dyDescent="0.3">
      <c r="A181">
        <v>39</v>
      </c>
      <c r="B181" t="s">
        <v>46</v>
      </c>
      <c r="C181" t="s">
        <v>175</v>
      </c>
      <c r="D181">
        <v>60</v>
      </c>
      <c r="E181">
        <v>0</v>
      </c>
      <c r="F181">
        <v>4350</v>
      </c>
      <c r="G181">
        <v>804</v>
      </c>
      <c r="H181">
        <v>64</v>
      </c>
      <c r="I181">
        <v>252</v>
      </c>
      <c r="J181">
        <v>696</v>
      </c>
      <c r="K181">
        <v>2015</v>
      </c>
      <c r="L181" t="str">
        <f t="shared" si="4"/>
        <v>005</v>
      </c>
      <c r="M181" t="str">
        <f>_xlfn.XLOOKUP(_2015_2016_append_[[#This Row],[Job_code]],Analytics_mindset_case_studies_IntegrateCo_jobcodes[Code_text],Analytics_mindset_case_studies_IntegrateCo_jobcodes[Job_Description],"",0)</f>
        <v>Installation</v>
      </c>
      <c r="N181" t="str">
        <f t="shared" si="5"/>
        <v>H</v>
      </c>
      <c r="O181">
        <f>IFERROR(VLOOKUP(_2015_2016_append_[[#This Row],[Emp_Name]],Analytics_mindset_case_studies_IntegrateCo_locations[#All],2,FALSE),"")</f>
        <v>1</v>
      </c>
      <c r="P181">
        <f>_2015_2016_append_[[#This Row],[Reg_Hrs]]+_2015_2016_append_[[#This Row],[OT_Hrs]]</f>
        <v>60</v>
      </c>
      <c r="Q181">
        <v>1</v>
      </c>
    </row>
    <row r="182" spans="1:17" x14ac:dyDescent="0.3">
      <c r="A182">
        <v>22</v>
      </c>
      <c r="B182" t="s">
        <v>16</v>
      </c>
      <c r="C182" t="s">
        <v>176</v>
      </c>
      <c r="D182">
        <v>0</v>
      </c>
      <c r="E182">
        <v>0</v>
      </c>
      <c r="F182">
        <v>0</v>
      </c>
      <c r="G182">
        <v>3751</v>
      </c>
      <c r="H182">
        <v>294</v>
      </c>
      <c r="I182">
        <v>1177</v>
      </c>
      <c r="J182">
        <v>861</v>
      </c>
      <c r="K182">
        <v>2015</v>
      </c>
      <c r="L182" t="str">
        <f t="shared" si="4"/>
        <v>010</v>
      </c>
      <c r="M182" t="str">
        <f>_xlfn.XLOOKUP(_2015_2016_append_[[#This Row],[Job_code]],Analytics_mindset_case_studies_IntegrateCo_jobcodes[Code_text],Analytics_mindset_case_studies_IntegrateCo_jobcodes[Job_Description],"",0)</f>
        <v>New Foreign Manufacturing Oversight</v>
      </c>
      <c r="N182" t="str">
        <f t="shared" si="5"/>
        <v>H</v>
      </c>
      <c r="O182">
        <f>IFERROR(VLOOKUP(_2015_2016_append_[[#This Row],[Emp_Name]],Analytics_mindset_case_studies_IntegrateCo_locations[#All],2,FALSE),"")</f>
        <v>2</v>
      </c>
      <c r="P182">
        <f>_2015_2016_append_[[#This Row],[Reg_Hrs]]+_2015_2016_append_[[#This Row],[OT_Hrs]]</f>
        <v>0</v>
      </c>
      <c r="Q182">
        <v>1</v>
      </c>
    </row>
    <row r="183" spans="1:17" x14ac:dyDescent="0.3">
      <c r="A183">
        <v>18</v>
      </c>
      <c r="B183" t="s">
        <v>21</v>
      </c>
      <c r="C183" t="s">
        <v>177</v>
      </c>
      <c r="D183">
        <v>19</v>
      </c>
      <c r="E183">
        <v>0</v>
      </c>
      <c r="F183">
        <v>380</v>
      </c>
      <c r="G183">
        <v>2907</v>
      </c>
      <c r="H183">
        <v>228</v>
      </c>
      <c r="I183">
        <v>912</v>
      </c>
      <c r="J183">
        <v>50</v>
      </c>
      <c r="K183">
        <v>2015</v>
      </c>
      <c r="L183" t="str">
        <f t="shared" si="4"/>
        <v>001</v>
      </c>
      <c r="M183" t="str">
        <f>_xlfn.XLOOKUP(_2015_2016_append_[[#This Row],[Job_code]],Analytics_mindset_case_studies_IntegrateCo_jobcodes[Code_text],Analytics_mindset_case_studies_IntegrateCo_jobcodes[Job_Description],"",0)</f>
        <v>Office</v>
      </c>
      <c r="N183" t="str">
        <f t="shared" si="5"/>
        <v>H</v>
      </c>
      <c r="O183">
        <f>IFERROR(VLOOKUP(_2015_2016_append_[[#This Row],[Emp_Name]],Analytics_mindset_case_studies_IntegrateCo_locations[#All],2,FALSE),"")</f>
        <v>2</v>
      </c>
      <c r="P183">
        <f>_2015_2016_append_[[#This Row],[Reg_Hrs]]+_2015_2016_append_[[#This Row],[OT_Hrs]]</f>
        <v>19</v>
      </c>
      <c r="Q183">
        <v>1</v>
      </c>
    </row>
    <row r="184" spans="1:17" x14ac:dyDescent="0.3">
      <c r="A184">
        <v>18</v>
      </c>
      <c r="B184" t="s">
        <v>22</v>
      </c>
      <c r="C184" t="s">
        <v>177</v>
      </c>
      <c r="D184">
        <v>19</v>
      </c>
      <c r="E184">
        <v>0</v>
      </c>
      <c r="F184">
        <v>380</v>
      </c>
      <c r="G184">
        <v>2907</v>
      </c>
      <c r="H184">
        <v>228</v>
      </c>
      <c r="I184">
        <v>912</v>
      </c>
      <c r="J184">
        <v>50</v>
      </c>
      <c r="K184">
        <v>2015</v>
      </c>
      <c r="L184" t="str">
        <f t="shared" si="4"/>
        <v>001</v>
      </c>
      <c r="M184" t="str">
        <f>_xlfn.XLOOKUP(_2015_2016_append_[[#This Row],[Job_code]],Analytics_mindset_case_studies_IntegrateCo_jobcodes[Code_text],Analytics_mindset_case_studies_IntegrateCo_jobcodes[Job_Description],"",0)</f>
        <v>Office</v>
      </c>
      <c r="N184" t="str">
        <f t="shared" si="5"/>
        <v>S</v>
      </c>
      <c r="O184">
        <f>IFERROR(VLOOKUP(_2015_2016_append_[[#This Row],[Emp_Name]],Analytics_mindset_case_studies_IntegrateCo_locations[#All],2,FALSE),"")</f>
        <v>2</v>
      </c>
      <c r="P184">
        <f>_2015_2016_append_[[#This Row],[Reg_Hrs]]+_2015_2016_append_[[#This Row],[OT_Hrs]]</f>
        <v>19</v>
      </c>
      <c r="Q184">
        <v>1</v>
      </c>
    </row>
    <row r="185" spans="1:17" x14ac:dyDescent="0.3">
      <c r="A185">
        <v>23</v>
      </c>
      <c r="B185" t="s">
        <v>29</v>
      </c>
      <c r="C185" t="s">
        <v>178</v>
      </c>
      <c r="D185">
        <v>0</v>
      </c>
      <c r="E185">
        <v>0</v>
      </c>
      <c r="F185">
        <v>0</v>
      </c>
      <c r="G185">
        <v>2825</v>
      </c>
      <c r="H185">
        <v>222</v>
      </c>
      <c r="I185">
        <v>887</v>
      </c>
      <c r="J185">
        <v>635</v>
      </c>
      <c r="K185">
        <v>2015</v>
      </c>
      <c r="L185" t="str">
        <f t="shared" si="4"/>
        <v>009</v>
      </c>
      <c r="M185" t="str">
        <f>_xlfn.XLOOKUP(_2015_2016_append_[[#This Row],[Job_code]],Analytics_mindset_case_studies_IntegrateCo_jobcodes[Code_text],Analytics_mindset_case_studies_IntegrateCo_jobcodes[Job_Description],"",0)</f>
        <v>New Foreign Manufacturing Plant</v>
      </c>
      <c r="N185" t="str">
        <f t="shared" si="5"/>
        <v>H</v>
      </c>
      <c r="O185">
        <f>IFERROR(VLOOKUP(_2015_2016_append_[[#This Row],[Emp_Name]],Analytics_mindset_case_studies_IntegrateCo_locations[#All],2,FALSE),"")</f>
        <v>2</v>
      </c>
      <c r="P185">
        <f>_2015_2016_append_[[#This Row],[Reg_Hrs]]+_2015_2016_append_[[#This Row],[OT_Hrs]]</f>
        <v>0</v>
      </c>
      <c r="Q185">
        <v>1</v>
      </c>
    </row>
    <row r="186" spans="1:17" x14ac:dyDescent="0.3">
      <c r="A186">
        <v>23</v>
      </c>
      <c r="B186" t="s">
        <v>16</v>
      </c>
      <c r="C186" t="s">
        <v>178</v>
      </c>
      <c r="D186">
        <v>0</v>
      </c>
      <c r="E186">
        <v>0</v>
      </c>
      <c r="F186">
        <v>0</v>
      </c>
      <c r="G186">
        <v>411</v>
      </c>
      <c r="H186">
        <v>322</v>
      </c>
      <c r="I186">
        <v>1289</v>
      </c>
      <c r="J186">
        <v>923</v>
      </c>
      <c r="K186">
        <v>2015</v>
      </c>
      <c r="L186" t="str">
        <f t="shared" si="4"/>
        <v>010</v>
      </c>
      <c r="M186" t="str">
        <f>_xlfn.XLOOKUP(_2015_2016_append_[[#This Row],[Job_code]],Analytics_mindset_case_studies_IntegrateCo_jobcodes[Code_text],Analytics_mindset_case_studies_IntegrateCo_jobcodes[Job_Description],"",0)</f>
        <v>New Foreign Manufacturing Oversight</v>
      </c>
      <c r="N186" t="str">
        <f t="shared" si="5"/>
        <v>H</v>
      </c>
      <c r="O186">
        <f>IFERROR(VLOOKUP(_2015_2016_append_[[#This Row],[Emp_Name]],Analytics_mindset_case_studies_IntegrateCo_locations[#All],2,FALSE),"")</f>
        <v>2</v>
      </c>
      <c r="P186">
        <f>_2015_2016_append_[[#This Row],[Reg_Hrs]]+_2015_2016_append_[[#This Row],[OT_Hrs]]</f>
        <v>0</v>
      </c>
      <c r="Q186">
        <v>1</v>
      </c>
    </row>
    <row r="187" spans="1:17" x14ac:dyDescent="0.3">
      <c r="A187">
        <v>23</v>
      </c>
      <c r="B187" t="s">
        <v>20</v>
      </c>
      <c r="C187" t="s">
        <v>178</v>
      </c>
      <c r="D187">
        <v>0</v>
      </c>
      <c r="E187">
        <v>0</v>
      </c>
      <c r="F187">
        <v>0</v>
      </c>
      <c r="G187">
        <v>2465</v>
      </c>
      <c r="H187">
        <v>483</v>
      </c>
      <c r="I187">
        <v>1934</v>
      </c>
      <c r="J187">
        <v>1385</v>
      </c>
      <c r="K187">
        <v>2015</v>
      </c>
      <c r="L187" t="str">
        <f t="shared" si="4"/>
        <v>012</v>
      </c>
      <c r="M187" t="str">
        <f>_xlfn.XLOOKUP(_2015_2016_append_[[#This Row],[Job_code]],Analytics_mindset_case_studies_IntegrateCo_jobcodes[Code_text],Analytics_mindset_case_studies_IntegrateCo_jobcodes[Job_Description],"",0)</f>
        <v>Internal Auditing</v>
      </c>
      <c r="N187" t="str">
        <f t="shared" si="5"/>
        <v>H</v>
      </c>
      <c r="O187">
        <f>IFERROR(VLOOKUP(_2015_2016_append_[[#This Row],[Emp_Name]],Analytics_mindset_case_studies_IntegrateCo_locations[#All],2,FALSE),"")</f>
        <v>2</v>
      </c>
      <c r="P187">
        <f>_2015_2016_append_[[#This Row],[Reg_Hrs]]+_2015_2016_append_[[#This Row],[OT_Hrs]]</f>
        <v>0</v>
      </c>
      <c r="Q187">
        <v>1</v>
      </c>
    </row>
    <row r="188" spans="1:17" x14ac:dyDescent="0.3">
      <c r="A188">
        <v>401</v>
      </c>
      <c r="B188" t="s">
        <v>14</v>
      </c>
      <c r="C188" t="s">
        <v>179</v>
      </c>
      <c r="D188">
        <v>0</v>
      </c>
      <c r="E188">
        <v>0</v>
      </c>
      <c r="F188">
        <v>0</v>
      </c>
      <c r="G188">
        <v>115</v>
      </c>
      <c r="H188">
        <v>8</v>
      </c>
      <c r="I188">
        <v>72</v>
      </c>
      <c r="J188">
        <v>30</v>
      </c>
      <c r="K188">
        <v>2015</v>
      </c>
      <c r="L188" t="str">
        <f t="shared" si="4"/>
        <v>005</v>
      </c>
      <c r="M188" t="str">
        <f>_xlfn.XLOOKUP(_2015_2016_append_[[#This Row],[Job_code]],Analytics_mindset_case_studies_IntegrateCo_jobcodes[Code_text],Analytics_mindset_case_studies_IntegrateCo_jobcodes[Job_Description],"",0)</f>
        <v>Installation</v>
      </c>
      <c r="N188" t="str">
        <f t="shared" si="5"/>
        <v/>
      </c>
      <c r="O188">
        <f>IFERROR(VLOOKUP(_2015_2016_append_[[#This Row],[Emp_Name]],Analytics_mindset_case_studies_IntegrateCo_locations[#All],2,FALSE),"")</f>
        <v>1</v>
      </c>
      <c r="P188">
        <f>_2015_2016_append_[[#This Row],[Reg_Hrs]]+_2015_2016_append_[[#This Row],[OT_Hrs]]</f>
        <v>0</v>
      </c>
      <c r="Q188">
        <v>1</v>
      </c>
    </row>
    <row r="189" spans="1:17" x14ac:dyDescent="0.3">
      <c r="A189">
        <v>401</v>
      </c>
      <c r="B189" t="s">
        <v>23</v>
      </c>
      <c r="C189" t="s">
        <v>179</v>
      </c>
      <c r="D189">
        <v>2</v>
      </c>
      <c r="E189">
        <v>0</v>
      </c>
      <c r="F189">
        <v>52</v>
      </c>
      <c r="G189">
        <v>397</v>
      </c>
      <c r="H189">
        <v>32</v>
      </c>
      <c r="I189">
        <v>250</v>
      </c>
      <c r="J189">
        <v>104</v>
      </c>
      <c r="K189">
        <v>2015</v>
      </c>
      <c r="L189" t="str">
        <f t="shared" si="4"/>
        <v>001</v>
      </c>
      <c r="M189" t="str">
        <f>_xlfn.XLOOKUP(_2015_2016_append_[[#This Row],[Job_code]],Analytics_mindset_case_studies_IntegrateCo_jobcodes[Code_text],Analytics_mindset_case_studies_IntegrateCo_jobcodes[Job_Description],"",0)</f>
        <v>Office</v>
      </c>
      <c r="N189" t="str">
        <f t="shared" si="5"/>
        <v>H</v>
      </c>
      <c r="O189">
        <f>IFERROR(VLOOKUP(_2015_2016_append_[[#This Row],[Emp_Name]],Analytics_mindset_case_studies_IntegrateCo_locations[#All],2,FALSE),"")</f>
        <v>1</v>
      </c>
      <c r="P189">
        <f>_2015_2016_append_[[#This Row],[Reg_Hrs]]+_2015_2016_append_[[#This Row],[OT_Hrs]]</f>
        <v>2</v>
      </c>
      <c r="Q189">
        <v>1</v>
      </c>
    </row>
    <row r="190" spans="1:17" x14ac:dyDescent="0.3">
      <c r="A190">
        <v>401</v>
      </c>
      <c r="B190" t="s">
        <v>47</v>
      </c>
      <c r="C190" t="s">
        <v>179</v>
      </c>
      <c r="D190">
        <v>5</v>
      </c>
      <c r="E190">
        <v>0</v>
      </c>
      <c r="F190">
        <v>130</v>
      </c>
      <c r="G190">
        <v>995</v>
      </c>
      <c r="H190">
        <v>78</v>
      </c>
      <c r="I190">
        <v>624</v>
      </c>
      <c r="J190">
        <v>26</v>
      </c>
      <c r="K190">
        <v>2015</v>
      </c>
      <c r="L190" t="str">
        <f t="shared" si="4"/>
        <v>006</v>
      </c>
      <c r="M190" t="str">
        <f>_xlfn.XLOOKUP(_2015_2016_append_[[#This Row],[Job_code]],Analytics_mindset_case_studies_IntegrateCo_jobcodes[Code_text],Analytics_mindset_case_studies_IntegrateCo_jobcodes[Job_Description],"",0)</f>
        <v>Service</v>
      </c>
      <c r="N190" t="str">
        <f t="shared" si="5"/>
        <v>H</v>
      </c>
      <c r="O190">
        <f>IFERROR(VLOOKUP(_2015_2016_append_[[#This Row],[Emp_Name]],Analytics_mindset_case_studies_IntegrateCo_locations[#All],2,FALSE),"")</f>
        <v>1</v>
      </c>
      <c r="P190">
        <f>_2015_2016_append_[[#This Row],[Reg_Hrs]]+_2015_2016_append_[[#This Row],[OT_Hrs]]</f>
        <v>5</v>
      </c>
      <c r="Q190">
        <v>1</v>
      </c>
    </row>
    <row r="191" spans="1:17" x14ac:dyDescent="0.3">
      <c r="A191">
        <v>401</v>
      </c>
      <c r="B191" t="s">
        <v>24</v>
      </c>
      <c r="C191" t="s">
        <v>179</v>
      </c>
      <c r="D191">
        <v>0</v>
      </c>
      <c r="E191">
        <v>0</v>
      </c>
      <c r="F191">
        <v>0</v>
      </c>
      <c r="G191">
        <v>3182</v>
      </c>
      <c r="H191">
        <v>25</v>
      </c>
      <c r="I191">
        <v>1997</v>
      </c>
      <c r="J191">
        <v>832</v>
      </c>
      <c r="K191">
        <v>2015</v>
      </c>
      <c r="L191" t="str">
        <f t="shared" si="4"/>
        <v>010</v>
      </c>
      <c r="M191" t="str">
        <f>_xlfn.XLOOKUP(_2015_2016_append_[[#This Row],[Job_code]],Analytics_mindset_case_studies_IntegrateCo_jobcodes[Code_text],Analytics_mindset_case_studies_IntegrateCo_jobcodes[Job_Description],"",0)</f>
        <v>New Foreign Manufacturing Oversight</v>
      </c>
      <c r="N191" t="str">
        <f t="shared" si="5"/>
        <v>H</v>
      </c>
      <c r="O191">
        <f>IFERROR(VLOOKUP(_2015_2016_append_[[#This Row],[Emp_Name]],Analytics_mindset_case_studies_IntegrateCo_locations[#All],2,FALSE),"")</f>
        <v>1</v>
      </c>
      <c r="P191">
        <f>_2015_2016_append_[[#This Row],[Reg_Hrs]]+_2015_2016_append_[[#This Row],[OT_Hrs]]</f>
        <v>0</v>
      </c>
      <c r="Q191">
        <v>1</v>
      </c>
    </row>
    <row r="192" spans="1:17" x14ac:dyDescent="0.3">
      <c r="A192">
        <v>3</v>
      </c>
      <c r="B192" t="s">
        <v>21</v>
      </c>
      <c r="C192" t="s">
        <v>180</v>
      </c>
      <c r="D192">
        <v>25</v>
      </c>
      <c r="E192">
        <v>0</v>
      </c>
      <c r="F192">
        <v>15269</v>
      </c>
      <c r="G192">
        <v>11566</v>
      </c>
      <c r="H192">
        <v>907</v>
      </c>
      <c r="I192">
        <v>3628</v>
      </c>
      <c r="J192">
        <v>162</v>
      </c>
      <c r="K192">
        <v>2015</v>
      </c>
      <c r="L192" t="str">
        <f t="shared" si="4"/>
        <v>001</v>
      </c>
      <c r="M192" t="str">
        <f>_xlfn.XLOOKUP(_2015_2016_append_[[#This Row],[Job_code]],Analytics_mindset_case_studies_IntegrateCo_jobcodes[Code_text],Analytics_mindset_case_studies_IntegrateCo_jobcodes[Job_Description],"",0)</f>
        <v>Office</v>
      </c>
      <c r="N192" t="str">
        <f t="shared" si="5"/>
        <v>H</v>
      </c>
      <c r="O192">
        <f>IFERROR(VLOOKUP(_2015_2016_append_[[#This Row],[Emp_Name]],Analytics_mindset_case_studies_IntegrateCo_locations[#All],2,FALSE),"")</f>
        <v>2</v>
      </c>
      <c r="P192">
        <f>_2015_2016_append_[[#This Row],[Reg_Hrs]]+_2015_2016_append_[[#This Row],[OT_Hrs]]</f>
        <v>25</v>
      </c>
      <c r="Q192">
        <v>1</v>
      </c>
    </row>
    <row r="193" spans="1:17" x14ac:dyDescent="0.3">
      <c r="A193">
        <v>3</v>
      </c>
      <c r="B193" t="s">
        <v>23</v>
      </c>
      <c r="C193" t="s">
        <v>180</v>
      </c>
      <c r="D193">
        <v>8</v>
      </c>
      <c r="E193">
        <v>0</v>
      </c>
      <c r="F193">
        <v>46445</v>
      </c>
      <c r="G193">
        <v>3518</v>
      </c>
      <c r="H193">
        <v>276</v>
      </c>
      <c r="I193">
        <v>1104</v>
      </c>
      <c r="J193">
        <v>6</v>
      </c>
      <c r="K193">
        <v>2015</v>
      </c>
      <c r="L193" t="str">
        <f t="shared" si="4"/>
        <v>001</v>
      </c>
      <c r="M193" t="str">
        <f>_xlfn.XLOOKUP(_2015_2016_append_[[#This Row],[Job_code]],Analytics_mindset_case_studies_IntegrateCo_jobcodes[Code_text],Analytics_mindset_case_studies_IntegrateCo_jobcodes[Job_Description],"",0)</f>
        <v>Office</v>
      </c>
      <c r="N193" t="str">
        <f t="shared" si="5"/>
        <v>H</v>
      </c>
      <c r="O193">
        <f>IFERROR(VLOOKUP(_2015_2016_append_[[#This Row],[Emp_Name]],Analytics_mindset_case_studies_IntegrateCo_locations[#All],2,FALSE),"")</f>
        <v>2</v>
      </c>
      <c r="P193">
        <f>_2015_2016_append_[[#This Row],[Reg_Hrs]]+_2015_2016_append_[[#This Row],[OT_Hrs]]</f>
        <v>8</v>
      </c>
      <c r="Q193">
        <v>1</v>
      </c>
    </row>
    <row r="194" spans="1:17" x14ac:dyDescent="0.3">
      <c r="A194">
        <v>3</v>
      </c>
      <c r="B194" t="s">
        <v>15</v>
      </c>
      <c r="C194" t="s">
        <v>180</v>
      </c>
      <c r="D194">
        <v>8</v>
      </c>
      <c r="E194">
        <v>0</v>
      </c>
      <c r="F194">
        <v>46445</v>
      </c>
      <c r="G194">
        <v>3518</v>
      </c>
      <c r="H194">
        <v>276</v>
      </c>
      <c r="I194">
        <v>1104</v>
      </c>
      <c r="J194">
        <v>6</v>
      </c>
      <c r="K194">
        <v>2015</v>
      </c>
      <c r="L194" t="str">
        <f t="shared" ref="L194:L257" si="6">IF(OR(MID(B194,3,1)="H",MID(B194,3,1)="S"),MID(B194,4,3),MID(B194,3,3))</f>
        <v>002</v>
      </c>
      <c r="M194" t="str">
        <f>_xlfn.XLOOKUP(_2015_2016_append_[[#This Row],[Job_code]],Analytics_mindset_case_studies_IntegrateCo_jobcodes[Code_text],Analytics_mindset_case_studies_IntegrateCo_jobcodes[Job_Description],"",0)</f>
        <v>Sales</v>
      </c>
      <c r="N194" t="str">
        <f t="shared" ref="N194:N257" si="7">IF(OR(MID(B194,3,1)="H",MID(B194,3,1)="S"),MID(B194,3,1),"")</f>
        <v>H</v>
      </c>
      <c r="O194">
        <f>IFERROR(VLOOKUP(_2015_2016_append_[[#This Row],[Emp_Name]],Analytics_mindset_case_studies_IntegrateCo_locations[#All],2,FALSE),"")</f>
        <v>2</v>
      </c>
      <c r="P194">
        <f>_2015_2016_append_[[#This Row],[Reg_Hrs]]+_2015_2016_append_[[#This Row],[OT_Hrs]]</f>
        <v>8</v>
      </c>
      <c r="Q194">
        <v>1</v>
      </c>
    </row>
    <row r="195" spans="1:17" x14ac:dyDescent="0.3">
      <c r="A195">
        <v>3</v>
      </c>
      <c r="B195" t="s">
        <v>29</v>
      </c>
      <c r="C195" t="s">
        <v>180</v>
      </c>
      <c r="D195">
        <v>0</v>
      </c>
      <c r="E195">
        <v>0</v>
      </c>
      <c r="F195">
        <v>0</v>
      </c>
      <c r="G195">
        <v>12842</v>
      </c>
      <c r="H195">
        <v>1007</v>
      </c>
      <c r="I195">
        <v>4028</v>
      </c>
      <c r="J195">
        <v>22</v>
      </c>
      <c r="K195">
        <v>2015</v>
      </c>
      <c r="L195" t="str">
        <f t="shared" si="6"/>
        <v>009</v>
      </c>
      <c r="M195" t="str">
        <f>_xlfn.XLOOKUP(_2015_2016_append_[[#This Row],[Job_code]],Analytics_mindset_case_studies_IntegrateCo_jobcodes[Code_text],Analytics_mindset_case_studies_IntegrateCo_jobcodes[Job_Description],"",0)</f>
        <v>New Foreign Manufacturing Plant</v>
      </c>
      <c r="N195" t="str">
        <f t="shared" si="7"/>
        <v>H</v>
      </c>
      <c r="O195">
        <f>IFERROR(VLOOKUP(_2015_2016_append_[[#This Row],[Emp_Name]],Analytics_mindset_case_studies_IntegrateCo_locations[#All],2,FALSE),"")</f>
        <v>2</v>
      </c>
      <c r="P195">
        <f>_2015_2016_append_[[#This Row],[Reg_Hrs]]+_2015_2016_append_[[#This Row],[OT_Hrs]]</f>
        <v>0</v>
      </c>
      <c r="Q195">
        <v>1</v>
      </c>
    </row>
    <row r="196" spans="1:17" x14ac:dyDescent="0.3">
      <c r="A196">
        <v>3</v>
      </c>
      <c r="B196" t="s">
        <v>16</v>
      </c>
      <c r="C196" t="s">
        <v>180</v>
      </c>
      <c r="D196">
        <v>0</v>
      </c>
      <c r="E196">
        <v>0</v>
      </c>
      <c r="F196">
        <v>0</v>
      </c>
      <c r="G196">
        <v>3518</v>
      </c>
      <c r="H196">
        <v>276</v>
      </c>
      <c r="I196">
        <v>1104</v>
      </c>
      <c r="J196">
        <v>6</v>
      </c>
      <c r="K196">
        <v>2015</v>
      </c>
      <c r="L196" t="str">
        <f t="shared" si="6"/>
        <v>010</v>
      </c>
      <c r="M196" t="str">
        <f>_xlfn.XLOOKUP(_2015_2016_append_[[#This Row],[Job_code]],Analytics_mindset_case_studies_IntegrateCo_jobcodes[Code_text],Analytics_mindset_case_studies_IntegrateCo_jobcodes[Job_Description],"",0)</f>
        <v>New Foreign Manufacturing Oversight</v>
      </c>
      <c r="N196" t="str">
        <f t="shared" si="7"/>
        <v>H</v>
      </c>
      <c r="O196">
        <f>IFERROR(VLOOKUP(_2015_2016_append_[[#This Row],[Emp_Name]],Analytics_mindset_case_studies_IntegrateCo_locations[#All],2,FALSE),"")</f>
        <v>2</v>
      </c>
      <c r="P196">
        <f>_2015_2016_append_[[#This Row],[Reg_Hrs]]+_2015_2016_append_[[#This Row],[OT_Hrs]]</f>
        <v>0</v>
      </c>
      <c r="Q196">
        <v>1</v>
      </c>
    </row>
    <row r="197" spans="1:17" x14ac:dyDescent="0.3">
      <c r="A197">
        <v>374</v>
      </c>
      <c r="B197" t="s">
        <v>21</v>
      </c>
      <c r="C197" t="s">
        <v>181</v>
      </c>
      <c r="D197">
        <v>6</v>
      </c>
      <c r="E197">
        <v>0</v>
      </c>
      <c r="F197">
        <v>120</v>
      </c>
      <c r="G197">
        <v>774</v>
      </c>
      <c r="H197">
        <v>6</v>
      </c>
      <c r="I197">
        <v>336</v>
      </c>
      <c r="J197">
        <v>48</v>
      </c>
      <c r="K197">
        <v>2015</v>
      </c>
      <c r="L197" t="str">
        <f t="shared" si="6"/>
        <v>001</v>
      </c>
      <c r="M197" t="str">
        <f>_xlfn.XLOOKUP(_2015_2016_append_[[#This Row],[Job_code]],Analytics_mindset_case_studies_IntegrateCo_jobcodes[Code_text],Analytics_mindset_case_studies_IntegrateCo_jobcodes[Job_Description],"",0)</f>
        <v>Office</v>
      </c>
      <c r="N197" t="str">
        <f t="shared" si="7"/>
        <v>H</v>
      </c>
      <c r="O197">
        <f>IFERROR(VLOOKUP(_2015_2016_append_[[#This Row],[Emp_Name]],Analytics_mindset_case_studies_IntegrateCo_locations[#All],2,FALSE),"")</f>
        <v>2</v>
      </c>
      <c r="P197">
        <f>_2015_2016_append_[[#This Row],[Reg_Hrs]]+_2015_2016_append_[[#This Row],[OT_Hrs]]</f>
        <v>6</v>
      </c>
      <c r="Q197">
        <v>1</v>
      </c>
    </row>
    <row r="198" spans="1:17" x14ac:dyDescent="0.3">
      <c r="A198">
        <v>374</v>
      </c>
      <c r="B198" t="s">
        <v>35</v>
      </c>
      <c r="C198" t="s">
        <v>181</v>
      </c>
      <c r="D198">
        <v>210</v>
      </c>
      <c r="E198">
        <v>0</v>
      </c>
      <c r="F198">
        <v>420</v>
      </c>
      <c r="G198">
        <v>2712</v>
      </c>
      <c r="H198">
        <v>212</v>
      </c>
      <c r="I198">
        <v>1176</v>
      </c>
      <c r="J198">
        <v>168</v>
      </c>
      <c r="K198">
        <v>2015</v>
      </c>
      <c r="L198" t="str">
        <f t="shared" si="6"/>
        <v>001</v>
      </c>
      <c r="M198" t="str">
        <f>_xlfn.XLOOKUP(_2015_2016_append_[[#This Row],[Job_code]],Analytics_mindset_case_studies_IntegrateCo_jobcodes[Code_text],Analytics_mindset_case_studies_IntegrateCo_jobcodes[Job_Description],"",0)</f>
        <v>Office</v>
      </c>
      <c r="N198" t="str">
        <f t="shared" si="7"/>
        <v>H</v>
      </c>
      <c r="O198">
        <f>IFERROR(VLOOKUP(_2015_2016_append_[[#This Row],[Emp_Name]],Analytics_mindset_case_studies_IntegrateCo_locations[#All],2,FALSE),"")</f>
        <v>2</v>
      </c>
      <c r="P198">
        <f>_2015_2016_append_[[#This Row],[Reg_Hrs]]+_2015_2016_append_[[#This Row],[OT_Hrs]]</f>
        <v>210</v>
      </c>
      <c r="Q198">
        <v>1</v>
      </c>
    </row>
    <row r="199" spans="1:17" x14ac:dyDescent="0.3">
      <c r="A199">
        <v>374</v>
      </c>
      <c r="B199" t="s">
        <v>38</v>
      </c>
      <c r="C199" t="s">
        <v>181</v>
      </c>
      <c r="D199">
        <v>124</v>
      </c>
      <c r="E199">
        <v>0</v>
      </c>
      <c r="F199">
        <v>410</v>
      </c>
      <c r="G199">
        <v>2645</v>
      </c>
      <c r="H199">
        <v>208</v>
      </c>
      <c r="I199">
        <v>1148</v>
      </c>
      <c r="J199">
        <v>164</v>
      </c>
      <c r="K199">
        <v>2015</v>
      </c>
      <c r="L199" t="str">
        <f t="shared" si="6"/>
        <v>006</v>
      </c>
      <c r="M199" t="str">
        <f>_xlfn.XLOOKUP(_2015_2016_append_[[#This Row],[Job_code]],Analytics_mindset_case_studies_IntegrateCo_jobcodes[Code_text],Analytics_mindset_case_studies_IntegrateCo_jobcodes[Job_Description],"",0)</f>
        <v>Service</v>
      </c>
      <c r="N199" t="str">
        <f t="shared" si="7"/>
        <v>H</v>
      </c>
      <c r="O199">
        <f>IFERROR(VLOOKUP(_2015_2016_append_[[#This Row],[Emp_Name]],Analytics_mindset_case_studies_IntegrateCo_locations[#All],2,FALSE),"")</f>
        <v>2</v>
      </c>
      <c r="P199">
        <f>_2015_2016_append_[[#This Row],[Reg_Hrs]]+_2015_2016_append_[[#This Row],[OT_Hrs]]</f>
        <v>124</v>
      </c>
      <c r="Q199">
        <v>1</v>
      </c>
    </row>
    <row r="200" spans="1:17" x14ac:dyDescent="0.3">
      <c r="A200">
        <v>374</v>
      </c>
      <c r="B200" t="s">
        <v>51</v>
      </c>
      <c r="C200" t="s">
        <v>181</v>
      </c>
      <c r="D200">
        <v>5</v>
      </c>
      <c r="E200">
        <v>0</v>
      </c>
      <c r="F200">
        <v>10</v>
      </c>
      <c r="G200">
        <v>65</v>
      </c>
      <c r="H200">
        <v>6</v>
      </c>
      <c r="I200">
        <v>28</v>
      </c>
      <c r="J200">
        <v>4</v>
      </c>
      <c r="K200">
        <v>2015</v>
      </c>
      <c r="L200" t="str">
        <f t="shared" si="6"/>
        <v>006</v>
      </c>
      <c r="M200" t="str">
        <f>_xlfn.XLOOKUP(_2015_2016_append_[[#This Row],[Job_code]],Analytics_mindset_case_studies_IntegrateCo_jobcodes[Code_text],Analytics_mindset_case_studies_IntegrateCo_jobcodes[Job_Description],"",0)</f>
        <v>Service</v>
      </c>
      <c r="N200" t="str">
        <f t="shared" si="7"/>
        <v>H</v>
      </c>
      <c r="O200">
        <f>IFERROR(VLOOKUP(_2015_2016_append_[[#This Row],[Emp_Name]],Analytics_mindset_case_studies_IntegrateCo_locations[#All],2,FALSE),"")</f>
        <v>2</v>
      </c>
      <c r="P200">
        <f>_2015_2016_append_[[#This Row],[Reg_Hrs]]+_2015_2016_append_[[#This Row],[OT_Hrs]]</f>
        <v>5</v>
      </c>
      <c r="Q200">
        <v>1</v>
      </c>
    </row>
    <row r="201" spans="1:17" x14ac:dyDescent="0.3">
      <c r="A201">
        <v>374</v>
      </c>
      <c r="B201" t="s">
        <v>37</v>
      </c>
      <c r="C201" t="s">
        <v>181</v>
      </c>
      <c r="D201">
        <v>0</v>
      </c>
      <c r="E201">
        <v>0</v>
      </c>
      <c r="F201">
        <v>0</v>
      </c>
      <c r="G201">
        <v>2066</v>
      </c>
      <c r="H201">
        <v>162</v>
      </c>
      <c r="I201">
        <v>896</v>
      </c>
      <c r="J201">
        <v>128</v>
      </c>
      <c r="K201">
        <v>2015</v>
      </c>
      <c r="L201" t="str">
        <f t="shared" si="6"/>
        <v>010</v>
      </c>
      <c r="M201" t="str">
        <f>_xlfn.XLOOKUP(_2015_2016_append_[[#This Row],[Job_code]],Analytics_mindset_case_studies_IntegrateCo_jobcodes[Code_text],Analytics_mindset_case_studies_IntegrateCo_jobcodes[Job_Description],"",0)</f>
        <v>New Foreign Manufacturing Oversight</v>
      </c>
      <c r="N201" t="str">
        <f t="shared" si="7"/>
        <v>H</v>
      </c>
      <c r="O201">
        <f>IFERROR(VLOOKUP(_2015_2016_append_[[#This Row],[Emp_Name]],Analytics_mindset_case_studies_IntegrateCo_locations[#All],2,FALSE),"")</f>
        <v>2</v>
      </c>
      <c r="P201">
        <f>_2015_2016_append_[[#This Row],[Reg_Hrs]]+_2015_2016_append_[[#This Row],[OT_Hrs]]</f>
        <v>0</v>
      </c>
      <c r="Q201">
        <v>1</v>
      </c>
    </row>
    <row r="202" spans="1:17" x14ac:dyDescent="0.3">
      <c r="A202">
        <v>201</v>
      </c>
      <c r="B202" t="s">
        <v>14</v>
      </c>
      <c r="C202" t="s">
        <v>182</v>
      </c>
      <c r="D202">
        <v>0</v>
      </c>
      <c r="E202">
        <v>0</v>
      </c>
      <c r="F202">
        <v>0</v>
      </c>
      <c r="G202">
        <v>69</v>
      </c>
      <c r="H202">
        <v>6</v>
      </c>
      <c r="I202">
        <v>21</v>
      </c>
      <c r="J202">
        <v>6</v>
      </c>
      <c r="K202">
        <v>2015</v>
      </c>
      <c r="L202" t="str">
        <f t="shared" si="6"/>
        <v>005</v>
      </c>
      <c r="M202" t="str">
        <f>_xlfn.XLOOKUP(_2015_2016_append_[[#This Row],[Job_code]],Analytics_mindset_case_studies_IntegrateCo_jobcodes[Code_text],Analytics_mindset_case_studies_IntegrateCo_jobcodes[Job_Description],"",0)</f>
        <v>Installation</v>
      </c>
      <c r="N202" t="str">
        <f t="shared" si="7"/>
        <v/>
      </c>
      <c r="O202">
        <f>IFERROR(VLOOKUP(_2015_2016_append_[[#This Row],[Emp_Name]],Analytics_mindset_case_studies_IntegrateCo_locations[#All],2,FALSE),"")</f>
        <v>1</v>
      </c>
      <c r="P202">
        <f>_2015_2016_append_[[#This Row],[Reg_Hrs]]+_2015_2016_append_[[#This Row],[OT_Hrs]]</f>
        <v>0</v>
      </c>
      <c r="Q202">
        <v>1</v>
      </c>
    </row>
    <row r="203" spans="1:17" x14ac:dyDescent="0.3">
      <c r="A203">
        <v>201</v>
      </c>
      <c r="B203" t="s">
        <v>29</v>
      </c>
      <c r="C203" t="s">
        <v>182</v>
      </c>
      <c r="D203">
        <v>0</v>
      </c>
      <c r="E203">
        <v>0</v>
      </c>
      <c r="F203">
        <v>0</v>
      </c>
      <c r="G203">
        <v>1836</v>
      </c>
      <c r="H203">
        <v>144</v>
      </c>
      <c r="I203">
        <v>576</v>
      </c>
      <c r="J203">
        <v>384</v>
      </c>
      <c r="K203">
        <v>2015</v>
      </c>
      <c r="L203" t="str">
        <f t="shared" si="6"/>
        <v>009</v>
      </c>
      <c r="M203" t="str">
        <f>_xlfn.XLOOKUP(_2015_2016_append_[[#This Row],[Job_code]],Analytics_mindset_case_studies_IntegrateCo_jobcodes[Code_text],Analytics_mindset_case_studies_IntegrateCo_jobcodes[Job_Description],"",0)</f>
        <v>New Foreign Manufacturing Plant</v>
      </c>
      <c r="N203" t="str">
        <f t="shared" si="7"/>
        <v>H</v>
      </c>
      <c r="O203">
        <f>IFERROR(VLOOKUP(_2015_2016_append_[[#This Row],[Emp_Name]],Analytics_mindset_case_studies_IntegrateCo_locations[#All],2,FALSE),"")</f>
        <v>1</v>
      </c>
      <c r="P203">
        <f>_2015_2016_append_[[#This Row],[Reg_Hrs]]+_2015_2016_append_[[#This Row],[OT_Hrs]]</f>
        <v>0</v>
      </c>
      <c r="Q203">
        <v>1</v>
      </c>
    </row>
    <row r="204" spans="1:17" x14ac:dyDescent="0.3">
      <c r="A204">
        <v>201</v>
      </c>
      <c r="B204" t="s">
        <v>16</v>
      </c>
      <c r="C204" t="s">
        <v>182</v>
      </c>
      <c r="D204">
        <v>0</v>
      </c>
      <c r="E204">
        <v>0</v>
      </c>
      <c r="F204">
        <v>0</v>
      </c>
      <c r="G204">
        <v>3672</v>
      </c>
      <c r="H204">
        <v>288</v>
      </c>
      <c r="I204">
        <v>1152</v>
      </c>
      <c r="J204">
        <v>768</v>
      </c>
      <c r="K204">
        <v>2015</v>
      </c>
      <c r="L204" t="str">
        <f t="shared" si="6"/>
        <v>010</v>
      </c>
      <c r="M204" t="str">
        <f>_xlfn.XLOOKUP(_2015_2016_append_[[#This Row],[Job_code]],Analytics_mindset_case_studies_IntegrateCo_jobcodes[Code_text],Analytics_mindset_case_studies_IntegrateCo_jobcodes[Job_Description],"",0)</f>
        <v>New Foreign Manufacturing Oversight</v>
      </c>
      <c r="N204" t="str">
        <f t="shared" si="7"/>
        <v>H</v>
      </c>
      <c r="O204">
        <f>IFERROR(VLOOKUP(_2015_2016_append_[[#This Row],[Emp_Name]],Analytics_mindset_case_studies_IntegrateCo_locations[#All],2,FALSE),"")</f>
        <v>1</v>
      </c>
      <c r="P204">
        <f>_2015_2016_append_[[#This Row],[Reg_Hrs]]+_2015_2016_append_[[#This Row],[OT_Hrs]]</f>
        <v>0</v>
      </c>
      <c r="Q204">
        <v>1</v>
      </c>
    </row>
    <row r="205" spans="1:17" x14ac:dyDescent="0.3">
      <c r="A205">
        <v>192</v>
      </c>
      <c r="B205" t="s">
        <v>14</v>
      </c>
      <c r="C205" t="s">
        <v>183</v>
      </c>
      <c r="D205">
        <v>0</v>
      </c>
      <c r="E205">
        <v>0</v>
      </c>
      <c r="F205">
        <v>6</v>
      </c>
      <c r="G205">
        <v>82</v>
      </c>
      <c r="H205">
        <v>6</v>
      </c>
      <c r="I205">
        <v>34</v>
      </c>
      <c r="J205">
        <v>42</v>
      </c>
      <c r="K205">
        <v>2015</v>
      </c>
      <c r="L205" t="str">
        <f t="shared" si="6"/>
        <v>005</v>
      </c>
      <c r="M205" t="str">
        <f>_xlfn.XLOOKUP(_2015_2016_append_[[#This Row],[Job_code]],Analytics_mindset_case_studies_IntegrateCo_jobcodes[Code_text],Analytics_mindset_case_studies_IntegrateCo_jobcodes[Job_Description],"",0)</f>
        <v>Installation</v>
      </c>
      <c r="N205" t="str">
        <f t="shared" si="7"/>
        <v/>
      </c>
      <c r="O205">
        <f>IFERROR(VLOOKUP(_2015_2016_append_[[#This Row],[Emp_Name]],Analytics_mindset_case_studies_IntegrateCo_locations[#All],2,FALSE),"")</f>
        <v>2</v>
      </c>
      <c r="P205">
        <f>_2015_2016_append_[[#This Row],[Reg_Hrs]]+_2015_2016_append_[[#This Row],[OT_Hrs]]</f>
        <v>0</v>
      </c>
      <c r="Q205">
        <v>1</v>
      </c>
    </row>
    <row r="206" spans="1:17" x14ac:dyDescent="0.3">
      <c r="A206">
        <v>192</v>
      </c>
      <c r="B206" t="s">
        <v>52</v>
      </c>
      <c r="C206" t="s">
        <v>183</v>
      </c>
      <c r="D206">
        <v>24</v>
      </c>
      <c r="E206">
        <v>0</v>
      </c>
      <c r="F206">
        <v>57692</v>
      </c>
      <c r="G206">
        <v>3934</v>
      </c>
      <c r="H206">
        <v>308</v>
      </c>
      <c r="I206">
        <v>1616</v>
      </c>
      <c r="J206">
        <v>2446</v>
      </c>
      <c r="K206">
        <v>2015</v>
      </c>
      <c r="L206" t="str">
        <f t="shared" si="6"/>
        <v>002</v>
      </c>
      <c r="M206" t="str">
        <f>_xlfn.XLOOKUP(_2015_2016_append_[[#This Row],[Job_code]],Analytics_mindset_case_studies_IntegrateCo_jobcodes[Code_text],Analytics_mindset_case_studies_IntegrateCo_jobcodes[Job_Description],"",0)</f>
        <v>Sales</v>
      </c>
      <c r="N206" t="str">
        <f t="shared" si="7"/>
        <v>H</v>
      </c>
      <c r="O206">
        <f>IFERROR(VLOOKUP(_2015_2016_append_[[#This Row],[Emp_Name]],Analytics_mindset_case_studies_IntegrateCo_locations[#All],2,FALSE),"")</f>
        <v>2</v>
      </c>
      <c r="P206">
        <f>_2015_2016_append_[[#This Row],[Reg_Hrs]]+_2015_2016_append_[[#This Row],[OT_Hrs]]</f>
        <v>24</v>
      </c>
      <c r="Q206">
        <v>1</v>
      </c>
    </row>
    <row r="207" spans="1:17" x14ac:dyDescent="0.3">
      <c r="A207">
        <v>192</v>
      </c>
      <c r="B207" t="s">
        <v>37</v>
      </c>
      <c r="C207" t="s">
        <v>183</v>
      </c>
      <c r="D207">
        <v>0</v>
      </c>
      <c r="E207">
        <v>0</v>
      </c>
      <c r="F207">
        <v>0</v>
      </c>
      <c r="G207">
        <v>2623</v>
      </c>
      <c r="H207">
        <v>205</v>
      </c>
      <c r="I207">
        <v>1077</v>
      </c>
      <c r="J207">
        <v>1631</v>
      </c>
      <c r="K207">
        <v>2015</v>
      </c>
      <c r="L207" t="str">
        <f t="shared" si="6"/>
        <v>010</v>
      </c>
      <c r="M207" t="str">
        <f>_xlfn.XLOOKUP(_2015_2016_append_[[#This Row],[Job_code]],Analytics_mindset_case_studies_IntegrateCo_jobcodes[Code_text],Analytics_mindset_case_studies_IntegrateCo_jobcodes[Job_Description],"",0)</f>
        <v>New Foreign Manufacturing Oversight</v>
      </c>
      <c r="N207" t="str">
        <f t="shared" si="7"/>
        <v>H</v>
      </c>
      <c r="O207">
        <f>IFERROR(VLOOKUP(_2015_2016_append_[[#This Row],[Emp_Name]],Analytics_mindset_case_studies_IntegrateCo_locations[#All],2,FALSE),"")</f>
        <v>2</v>
      </c>
      <c r="P207">
        <f>_2015_2016_append_[[#This Row],[Reg_Hrs]]+_2015_2016_append_[[#This Row],[OT_Hrs]]</f>
        <v>0</v>
      </c>
      <c r="Q207">
        <v>1</v>
      </c>
    </row>
    <row r="208" spans="1:17" x14ac:dyDescent="0.3">
      <c r="A208">
        <v>192</v>
      </c>
      <c r="B208" t="s">
        <v>53</v>
      </c>
      <c r="C208" t="s">
        <v>183</v>
      </c>
      <c r="D208">
        <v>0</v>
      </c>
      <c r="E208">
        <v>0</v>
      </c>
      <c r="F208">
        <v>0</v>
      </c>
      <c r="G208">
        <v>2623</v>
      </c>
      <c r="H208">
        <v>206</v>
      </c>
      <c r="I208">
        <v>1076</v>
      </c>
      <c r="J208">
        <v>1630</v>
      </c>
      <c r="K208">
        <v>2015</v>
      </c>
      <c r="L208" t="str">
        <f t="shared" si="6"/>
        <v>012</v>
      </c>
      <c r="M208" t="str">
        <f>_xlfn.XLOOKUP(_2015_2016_append_[[#This Row],[Job_code]],Analytics_mindset_case_studies_IntegrateCo_jobcodes[Code_text],Analytics_mindset_case_studies_IntegrateCo_jobcodes[Job_Description],"",0)</f>
        <v>Internal Auditing</v>
      </c>
      <c r="N208" t="str">
        <f t="shared" si="7"/>
        <v>H</v>
      </c>
      <c r="O208">
        <f>IFERROR(VLOOKUP(_2015_2016_append_[[#This Row],[Emp_Name]],Analytics_mindset_case_studies_IntegrateCo_locations[#All],2,FALSE),"")</f>
        <v>2</v>
      </c>
      <c r="P208">
        <f>_2015_2016_append_[[#This Row],[Reg_Hrs]]+_2015_2016_append_[[#This Row],[OT_Hrs]]</f>
        <v>0</v>
      </c>
      <c r="Q208">
        <v>1</v>
      </c>
    </row>
    <row r="209" spans="1:17" x14ac:dyDescent="0.3">
      <c r="A209">
        <v>192</v>
      </c>
      <c r="B209" t="s">
        <v>54</v>
      </c>
      <c r="C209" t="s">
        <v>183</v>
      </c>
      <c r="D209">
        <v>8</v>
      </c>
      <c r="E209">
        <v>0</v>
      </c>
      <c r="F209">
        <v>19230</v>
      </c>
      <c r="G209">
        <v>1312</v>
      </c>
      <c r="H209">
        <v>104</v>
      </c>
      <c r="I209">
        <v>538</v>
      </c>
      <c r="J209">
        <v>816</v>
      </c>
      <c r="K209">
        <v>2015</v>
      </c>
      <c r="L209" t="str">
        <f t="shared" si="6"/>
        <v>002</v>
      </c>
      <c r="M209" t="str">
        <f>_xlfn.XLOOKUP(_2015_2016_append_[[#This Row],[Job_code]],Analytics_mindset_case_studies_IntegrateCo_jobcodes[Code_text],Analytics_mindset_case_studies_IntegrateCo_jobcodes[Job_Description],"",0)</f>
        <v>Sales</v>
      </c>
      <c r="N209" t="str">
        <f t="shared" si="7"/>
        <v>S</v>
      </c>
      <c r="O209">
        <f>IFERROR(VLOOKUP(_2015_2016_append_[[#This Row],[Emp_Name]],Analytics_mindset_case_studies_IntegrateCo_locations[#All],2,FALSE),"")</f>
        <v>2</v>
      </c>
      <c r="P209">
        <f>_2015_2016_append_[[#This Row],[Reg_Hrs]]+_2015_2016_append_[[#This Row],[OT_Hrs]]</f>
        <v>8</v>
      </c>
      <c r="Q209">
        <v>1</v>
      </c>
    </row>
    <row r="210" spans="1:17" x14ac:dyDescent="0.3">
      <c r="A210">
        <v>398</v>
      </c>
      <c r="B210" t="s">
        <v>55</v>
      </c>
      <c r="C210" t="s">
        <v>184</v>
      </c>
      <c r="D210">
        <v>4</v>
      </c>
      <c r="E210">
        <v>0</v>
      </c>
      <c r="F210">
        <v>48</v>
      </c>
      <c r="G210">
        <v>368</v>
      </c>
      <c r="H210">
        <v>29</v>
      </c>
      <c r="I210">
        <v>115</v>
      </c>
      <c r="J210">
        <v>77</v>
      </c>
      <c r="K210">
        <v>2015</v>
      </c>
      <c r="L210" t="str">
        <f t="shared" si="6"/>
        <v>005</v>
      </c>
      <c r="M210" t="str">
        <f>_xlfn.XLOOKUP(_2015_2016_append_[[#This Row],[Job_code]],Analytics_mindset_case_studies_IntegrateCo_jobcodes[Code_text],Analytics_mindset_case_studies_IntegrateCo_jobcodes[Job_Description],"",0)</f>
        <v>Installation</v>
      </c>
      <c r="N210" t="str">
        <f t="shared" si="7"/>
        <v>S</v>
      </c>
      <c r="O210">
        <f>IFERROR(VLOOKUP(_2015_2016_append_[[#This Row],[Emp_Name]],Analytics_mindset_case_studies_IntegrateCo_locations[#All],2,FALSE),"")</f>
        <v>2</v>
      </c>
      <c r="P210">
        <f>_2015_2016_append_[[#This Row],[Reg_Hrs]]+_2015_2016_append_[[#This Row],[OT_Hrs]]</f>
        <v>4</v>
      </c>
      <c r="Q210">
        <v>1</v>
      </c>
    </row>
    <row r="211" spans="1:17" x14ac:dyDescent="0.3">
      <c r="A211">
        <v>398</v>
      </c>
      <c r="B211" t="s">
        <v>26</v>
      </c>
      <c r="C211" t="s">
        <v>184</v>
      </c>
      <c r="D211">
        <v>2</v>
      </c>
      <c r="E211">
        <v>0</v>
      </c>
      <c r="F211">
        <v>24</v>
      </c>
      <c r="G211">
        <v>182</v>
      </c>
      <c r="H211">
        <v>14</v>
      </c>
      <c r="I211">
        <v>58</v>
      </c>
      <c r="J211">
        <v>38</v>
      </c>
      <c r="K211">
        <v>2015</v>
      </c>
      <c r="L211" t="str">
        <f t="shared" si="6"/>
        <v>008</v>
      </c>
      <c r="M211" t="str">
        <f>_xlfn.XLOOKUP(_2015_2016_append_[[#This Row],[Job_code]],Analytics_mindset_case_studies_IntegrateCo_jobcodes[Code_text],Analytics_mindset_case_studies_IntegrateCo_jobcodes[Job_Description],"",0)</f>
        <v>Employee Training</v>
      </c>
      <c r="N211" t="str">
        <f t="shared" si="7"/>
        <v>S</v>
      </c>
      <c r="O211">
        <f>IFERROR(VLOOKUP(_2015_2016_append_[[#This Row],[Emp_Name]],Analytics_mindset_case_studies_IntegrateCo_locations[#All],2,FALSE),"")</f>
        <v>2</v>
      </c>
      <c r="P211">
        <f>_2015_2016_append_[[#This Row],[Reg_Hrs]]+_2015_2016_append_[[#This Row],[OT_Hrs]]</f>
        <v>2</v>
      </c>
      <c r="Q211">
        <v>1</v>
      </c>
    </row>
    <row r="212" spans="1:17" x14ac:dyDescent="0.3">
      <c r="A212">
        <v>398</v>
      </c>
      <c r="B212" t="s">
        <v>27</v>
      </c>
      <c r="C212" t="s">
        <v>184</v>
      </c>
      <c r="D212">
        <v>0</v>
      </c>
      <c r="E212">
        <v>0</v>
      </c>
      <c r="F212">
        <v>0</v>
      </c>
      <c r="G212">
        <v>1468</v>
      </c>
      <c r="H212">
        <v>115</v>
      </c>
      <c r="I212">
        <v>461</v>
      </c>
      <c r="J212">
        <v>307</v>
      </c>
      <c r="K212">
        <v>2015</v>
      </c>
      <c r="L212" t="str">
        <f t="shared" si="6"/>
        <v>010</v>
      </c>
      <c r="M212" t="str">
        <f>_xlfn.XLOOKUP(_2015_2016_append_[[#This Row],[Job_code]],Analytics_mindset_case_studies_IntegrateCo_jobcodes[Code_text],Analytics_mindset_case_studies_IntegrateCo_jobcodes[Job_Description],"",0)</f>
        <v>New Foreign Manufacturing Oversight</v>
      </c>
      <c r="N212" t="str">
        <f t="shared" si="7"/>
        <v>S</v>
      </c>
      <c r="O212">
        <f>IFERROR(VLOOKUP(_2015_2016_append_[[#This Row],[Emp_Name]],Analytics_mindset_case_studies_IntegrateCo_locations[#All],2,FALSE),"")</f>
        <v>2</v>
      </c>
      <c r="P212">
        <f>_2015_2016_append_[[#This Row],[Reg_Hrs]]+_2015_2016_append_[[#This Row],[OT_Hrs]]</f>
        <v>0</v>
      </c>
      <c r="Q212">
        <v>1</v>
      </c>
    </row>
    <row r="213" spans="1:17" x14ac:dyDescent="0.3">
      <c r="A213">
        <v>276</v>
      </c>
      <c r="B213" t="s">
        <v>14</v>
      </c>
      <c r="C213" t="s">
        <v>185</v>
      </c>
      <c r="D213">
        <v>0</v>
      </c>
      <c r="E213">
        <v>0</v>
      </c>
      <c r="F213">
        <v>0</v>
      </c>
      <c r="G213">
        <v>166</v>
      </c>
      <c r="H213">
        <v>13</v>
      </c>
      <c r="I213">
        <v>34</v>
      </c>
      <c r="J213">
        <v>38</v>
      </c>
      <c r="K213">
        <v>2015</v>
      </c>
      <c r="L213" t="str">
        <f t="shared" si="6"/>
        <v>005</v>
      </c>
      <c r="M213" t="str">
        <f>_xlfn.XLOOKUP(_2015_2016_append_[[#This Row],[Job_code]],Analytics_mindset_case_studies_IntegrateCo_jobcodes[Code_text],Analytics_mindset_case_studies_IntegrateCo_jobcodes[Job_Description],"",0)</f>
        <v>Installation</v>
      </c>
      <c r="N213" t="str">
        <f t="shared" si="7"/>
        <v/>
      </c>
      <c r="O213">
        <f>IFERROR(VLOOKUP(_2015_2016_append_[[#This Row],[Emp_Name]],Analytics_mindset_case_studies_IntegrateCo_locations[#All],2,FALSE),"")</f>
        <v>1</v>
      </c>
      <c r="P213">
        <f>_2015_2016_append_[[#This Row],[Reg_Hrs]]+_2015_2016_append_[[#This Row],[OT_Hrs]]</f>
        <v>0</v>
      </c>
      <c r="Q213">
        <v>1</v>
      </c>
    </row>
    <row r="214" spans="1:17" x14ac:dyDescent="0.3">
      <c r="A214">
        <v>276</v>
      </c>
      <c r="B214" t="s">
        <v>29</v>
      </c>
      <c r="C214" t="s">
        <v>185</v>
      </c>
      <c r="D214">
        <v>0</v>
      </c>
      <c r="E214">
        <v>0</v>
      </c>
      <c r="F214">
        <v>0</v>
      </c>
      <c r="G214">
        <v>1249</v>
      </c>
      <c r="H214">
        <v>98</v>
      </c>
      <c r="I214">
        <v>392</v>
      </c>
      <c r="J214">
        <v>291</v>
      </c>
      <c r="K214">
        <v>2015</v>
      </c>
      <c r="L214" t="str">
        <f t="shared" si="6"/>
        <v>009</v>
      </c>
      <c r="M214" t="str">
        <f>_xlfn.XLOOKUP(_2015_2016_append_[[#This Row],[Job_code]],Analytics_mindset_case_studies_IntegrateCo_jobcodes[Code_text],Analytics_mindset_case_studies_IntegrateCo_jobcodes[Job_Description],"",0)</f>
        <v>New Foreign Manufacturing Plant</v>
      </c>
      <c r="N214" t="str">
        <f t="shared" si="7"/>
        <v>H</v>
      </c>
      <c r="O214">
        <f>IFERROR(VLOOKUP(_2015_2016_append_[[#This Row],[Emp_Name]],Analytics_mindset_case_studies_IntegrateCo_locations[#All],2,FALSE),"")</f>
        <v>1</v>
      </c>
      <c r="P214">
        <f>_2015_2016_append_[[#This Row],[Reg_Hrs]]+_2015_2016_append_[[#This Row],[OT_Hrs]]</f>
        <v>0</v>
      </c>
      <c r="Q214">
        <v>1</v>
      </c>
    </row>
    <row r="215" spans="1:17" x14ac:dyDescent="0.3">
      <c r="A215">
        <v>276</v>
      </c>
      <c r="B215" t="s">
        <v>16</v>
      </c>
      <c r="C215" t="s">
        <v>185</v>
      </c>
      <c r="D215">
        <v>0</v>
      </c>
      <c r="E215">
        <v>0</v>
      </c>
      <c r="F215">
        <v>0</v>
      </c>
      <c r="G215">
        <v>2499</v>
      </c>
      <c r="H215">
        <v>196</v>
      </c>
      <c r="I215">
        <v>784</v>
      </c>
      <c r="J215">
        <v>582</v>
      </c>
      <c r="K215">
        <v>2015</v>
      </c>
      <c r="L215" t="str">
        <f t="shared" si="6"/>
        <v>010</v>
      </c>
      <c r="M215" t="str">
        <f>_xlfn.XLOOKUP(_2015_2016_append_[[#This Row],[Job_code]],Analytics_mindset_case_studies_IntegrateCo_jobcodes[Code_text],Analytics_mindset_case_studies_IntegrateCo_jobcodes[Job_Description],"",0)</f>
        <v>New Foreign Manufacturing Oversight</v>
      </c>
      <c r="N215" t="str">
        <f t="shared" si="7"/>
        <v>H</v>
      </c>
      <c r="O215">
        <f>IFERROR(VLOOKUP(_2015_2016_append_[[#This Row],[Emp_Name]],Analytics_mindset_case_studies_IntegrateCo_locations[#All],2,FALSE),"")</f>
        <v>1</v>
      </c>
      <c r="P215">
        <f>_2015_2016_append_[[#This Row],[Reg_Hrs]]+_2015_2016_append_[[#This Row],[OT_Hrs]]</f>
        <v>0</v>
      </c>
      <c r="Q215">
        <v>1</v>
      </c>
    </row>
    <row r="216" spans="1:17" x14ac:dyDescent="0.3">
      <c r="A216">
        <v>352</v>
      </c>
      <c r="B216" t="s">
        <v>31</v>
      </c>
      <c r="C216" t="s">
        <v>186</v>
      </c>
      <c r="D216">
        <v>0</v>
      </c>
      <c r="E216">
        <v>0</v>
      </c>
      <c r="F216">
        <v>0</v>
      </c>
      <c r="G216">
        <v>3977</v>
      </c>
      <c r="H216">
        <v>312</v>
      </c>
      <c r="I216">
        <v>1248</v>
      </c>
      <c r="J216">
        <v>316</v>
      </c>
      <c r="K216">
        <v>2015</v>
      </c>
      <c r="L216" t="str">
        <f t="shared" si="6"/>
        <v>009</v>
      </c>
      <c r="M216" t="str">
        <f>_xlfn.XLOOKUP(_2015_2016_append_[[#This Row],[Job_code]],Analytics_mindset_case_studies_IntegrateCo_jobcodes[Code_text],Analytics_mindset_case_studies_IntegrateCo_jobcodes[Job_Description],"",0)</f>
        <v>New Foreign Manufacturing Plant</v>
      </c>
      <c r="N216" t="str">
        <f t="shared" si="7"/>
        <v>S</v>
      </c>
      <c r="O216">
        <f>IFERROR(VLOOKUP(_2015_2016_append_[[#This Row],[Emp_Name]],Analytics_mindset_case_studies_IntegrateCo_locations[#All],2,FALSE),"")</f>
        <v>1</v>
      </c>
      <c r="P216">
        <f>_2015_2016_append_[[#This Row],[Reg_Hrs]]+_2015_2016_append_[[#This Row],[OT_Hrs]]</f>
        <v>0</v>
      </c>
      <c r="Q216">
        <v>1</v>
      </c>
    </row>
    <row r="217" spans="1:17" x14ac:dyDescent="0.3">
      <c r="A217">
        <v>352</v>
      </c>
      <c r="B217" t="s">
        <v>27</v>
      </c>
      <c r="C217" t="s">
        <v>186</v>
      </c>
      <c r="D217">
        <v>0</v>
      </c>
      <c r="E217">
        <v>0</v>
      </c>
      <c r="F217">
        <v>0</v>
      </c>
      <c r="G217">
        <v>1989</v>
      </c>
      <c r="H217">
        <v>156</v>
      </c>
      <c r="I217">
        <v>624</v>
      </c>
      <c r="J217">
        <v>486</v>
      </c>
      <c r="K217">
        <v>2015</v>
      </c>
      <c r="L217" t="str">
        <f t="shared" si="6"/>
        <v>010</v>
      </c>
      <c r="M217" t="str">
        <f>_xlfn.XLOOKUP(_2015_2016_append_[[#This Row],[Job_code]],Analytics_mindset_case_studies_IntegrateCo_jobcodes[Code_text],Analytics_mindset_case_studies_IntegrateCo_jobcodes[Job_Description],"",0)</f>
        <v>New Foreign Manufacturing Oversight</v>
      </c>
      <c r="N217" t="str">
        <f t="shared" si="7"/>
        <v>S</v>
      </c>
      <c r="O217">
        <f>IFERROR(VLOOKUP(_2015_2016_append_[[#This Row],[Emp_Name]],Analytics_mindset_case_studies_IntegrateCo_locations[#All],2,FALSE),"")</f>
        <v>1</v>
      </c>
      <c r="P217">
        <f>_2015_2016_append_[[#This Row],[Reg_Hrs]]+_2015_2016_append_[[#This Row],[OT_Hrs]]</f>
        <v>0</v>
      </c>
      <c r="Q217">
        <v>1</v>
      </c>
    </row>
    <row r="218" spans="1:17" x14ac:dyDescent="0.3">
      <c r="A218">
        <v>352</v>
      </c>
      <c r="B218" t="s">
        <v>28</v>
      </c>
      <c r="C218" t="s">
        <v>186</v>
      </c>
      <c r="D218">
        <v>0</v>
      </c>
      <c r="E218">
        <v>0</v>
      </c>
      <c r="F218">
        <v>0</v>
      </c>
      <c r="G218">
        <v>1989</v>
      </c>
      <c r="H218">
        <v>156</v>
      </c>
      <c r="I218">
        <v>624</v>
      </c>
      <c r="J218">
        <v>486</v>
      </c>
      <c r="K218">
        <v>2015</v>
      </c>
      <c r="L218" t="str">
        <f t="shared" si="6"/>
        <v>012</v>
      </c>
      <c r="M218" t="str">
        <f>_xlfn.XLOOKUP(_2015_2016_append_[[#This Row],[Job_code]],Analytics_mindset_case_studies_IntegrateCo_jobcodes[Code_text],Analytics_mindset_case_studies_IntegrateCo_jobcodes[Job_Description],"",0)</f>
        <v>Internal Auditing</v>
      </c>
      <c r="N218" t="str">
        <f t="shared" si="7"/>
        <v>S</v>
      </c>
      <c r="O218">
        <f>IFERROR(VLOOKUP(_2015_2016_append_[[#This Row],[Emp_Name]],Analytics_mindset_case_studies_IntegrateCo_locations[#All],2,FALSE),"")</f>
        <v>1</v>
      </c>
      <c r="P218">
        <f>_2015_2016_append_[[#This Row],[Reg_Hrs]]+_2015_2016_append_[[#This Row],[OT_Hrs]]</f>
        <v>0</v>
      </c>
      <c r="Q218">
        <v>1</v>
      </c>
    </row>
    <row r="219" spans="1:17" x14ac:dyDescent="0.3">
      <c r="A219">
        <v>199</v>
      </c>
      <c r="B219" t="s">
        <v>14</v>
      </c>
      <c r="C219" t="s">
        <v>187</v>
      </c>
      <c r="D219">
        <v>0</v>
      </c>
      <c r="E219">
        <v>0</v>
      </c>
      <c r="F219">
        <v>0</v>
      </c>
      <c r="G219">
        <v>170</v>
      </c>
      <c r="H219">
        <v>14</v>
      </c>
      <c r="I219">
        <v>36</v>
      </c>
      <c r="J219">
        <v>38</v>
      </c>
      <c r="K219">
        <v>2015</v>
      </c>
      <c r="L219" t="str">
        <f t="shared" si="6"/>
        <v>005</v>
      </c>
      <c r="M219" t="str">
        <f>_xlfn.XLOOKUP(_2015_2016_append_[[#This Row],[Job_code]],Analytics_mindset_case_studies_IntegrateCo_jobcodes[Code_text],Analytics_mindset_case_studies_IntegrateCo_jobcodes[Job_Description],"",0)</f>
        <v>Installation</v>
      </c>
      <c r="N219" t="str">
        <f t="shared" si="7"/>
        <v/>
      </c>
      <c r="O219">
        <f>IFERROR(VLOOKUP(_2015_2016_append_[[#This Row],[Emp_Name]],Analytics_mindset_case_studies_IntegrateCo_locations[#All],2,FALSE),"")</f>
        <v>2</v>
      </c>
      <c r="P219">
        <f>_2015_2016_append_[[#This Row],[Reg_Hrs]]+_2015_2016_append_[[#This Row],[OT_Hrs]]</f>
        <v>0</v>
      </c>
      <c r="Q219">
        <v>1</v>
      </c>
    </row>
    <row r="220" spans="1:17" x14ac:dyDescent="0.3">
      <c r="A220">
        <v>199</v>
      </c>
      <c r="B220" t="s">
        <v>38</v>
      </c>
      <c r="C220" t="s">
        <v>187</v>
      </c>
      <c r="D220">
        <v>90</v>
      </c>
      <c r="E220">
        <v>8</v>
      </c>
      <c r="F220">
        <v>36414</v>
      </c>
      <c r="G220">
        <v>5325</v>
      </c>
      <c r="H220">
        <v>210</v>
      </c>
      <c r="I220">
        <v>1473</v>
      </c>
      <c r="J220">
        <v>971</v>
      </c>
      <c r="K220">
        <v>2015</v>
      </c>
      <c r="L220" t="str">
        <f t="shared" si="6"/>
        <v>006</v>
      </c>
      <c r="M220" t="str">
        <f>_xlfn.XLOOKUP(_2015_2016_append_[[#This Row],[Job_code]],Analytics_mindset_case_studies_IntegrateCo_jobcodes[Code_text],Analytics_mindset_case_studies_IntegrateCo_jobcodes[Job_Description],"",0)</f>
        <v>Service</v>
      </c>
      <c r="N220" t="str">
        <f t="shared" si="7"/>
        <v>H</v>
      </c>
      <c r="O220">
        <f>IFERROR(VLOOKUP(_2015_2016_append_[[#This Row],[Emp_Name]],Analytics_mindset_case_studies_IntegrateCo_locations[#All],2,FALSE),"")</f>
        <v>2</v>
      </c>
      <c r="P220">
        <f>_2015_2016_append_[[#This Row],[Reg_Hrs]]+_2015_2016_append_[[#This Row],[OT_Hrs]]</f>
        <v>98</v>
      </c>
      <c r="Q220">
        <v>1</v>
      </c>
    </row>
    <row r="221" spans="1:17" x14ac:dyDescent="0.3">
      <c r="A221">
        <v>199</v>
      </c>
      <c r="B221" t="s">
        <v>47</v>
      </c>
      <c r="C221" t="s">
        <v>187</v>
      </c>
      <c r="D221">
        <v>15</v>
      </c>
      <c r="E221">
        <v>0</v>
      </c>
      <c r="F221">
        <v>5355</v>
      </c>
      <c r="G221">
        <v>383</v>
      </c>
      <c r="H221">
        <v>3</v>
      </c>
      <c r="I221">
        <v>12</v>
      </c>
      <c r="J221">
        <v>86</v>
      </c>
      <c r="K221">
        <v>2015</v>
      </c>
      <c r="L221" t="str">
        <f t="shared" si="6"/>
        <v>006</v>
      </c>
      <c r="M221" t="str">
        <f>_xlfn.XLOOKUP(_2015_2016_append_[[#This Row],[Job_code]],Analytics_mindset_case_studies_IntegrateCo_jobcodes[Code_text],Analytics_mindset_case_studies_IntegrateCo_jobcodes[Job_Description],"",0)</f>
        <v>Service</v>
      </c>
      <c r="N221" t="str">
        <f t="shared" si="7"/>
        <v>H</v>
      </c>
      <c r="O221">
        <f>IFERROR(VLOOKUP(_2015_2016_append_[[#This Row],[Emp_Name]],Analytics_mindset_case_studies_IntegrateCo_locations[#All],2,FALSE),"")</f>
        <v>2</v>
      </c>
      <c r="P221">
        <f>_2015_2016_append_[[#This Row],[Reg_Hrs]]+_2015_2016_append_[[#This Row],[OT_Hrs]]</f>
        <v>15</v>
      </c>
      <c r="Q221">
        <v>1</v>
      </c>
    </row>
    <row r="222" spans="1:17" x14ac:dyDescent="0.3">
      <c r="A222">
        <v>199</v>
      </c>
      <c r="B222" t="s">
        <v>56</v>
      </c>
      <c r="C222" t="s">
        <v>187</v>
      </c>
      <c r="D222">
        <v>10</v>
      </c>
      <c r="E222">
        <v>0</v>
      </c>
      <c r="F222">
        <v>3570</v>
      </c>
      <c r="G222">
        <v>253</v>
      </c>
      <c r="H222">
        <v>2</v>
      </c>
      <c r="I222">
        <v>8</v>
      </c>
      <c r="J222">
        <v>58</v>
      </c>
      <c r="K222">
        <v>2015</v>
      </c>
      <c r="L222" t="str">
        <f t="shared" si="6"/>
        <v>008</v>
      </c>
      <c r="M222" t="str">
        <f>_xlfn.XLOOKUP(_2015_2016_append_[[#This Row],[Job_code]],Analytics_mindset_case_studies_IntegrateCo_jobcodes[Code_text],Analytics_mindset_case_studies_IntegrateCo_jobcodes[Job_Description],"",0)</f>
        <v>Employee Training</v>
      </c>
      <c r="N222" t="str">
        <f t="shared" si="7"/>
        <v>H</v>
      </c>
      <c r="O222">
        <f>IFERROR(VLOOKUP(_2015_2016_append_[[#This Row],[Emp_Name]],Analytics_mindset_case_studies_IntegrateCo_locations[#All],2,FALSE),"")</f>
        <v>2</v>
      </c>
      <c r="P222">
        <f>_2015_2016_append_[[#This Row],[Reg_Hrs]]+_2015_2016_append_[[#This Row],[OT_Hrs]]</f>
        <v>10</v>
      </c>
      <c r="Q222">
        <v>1</v>
      </c>
    </row>
    <row r="223" spans="1:17" x14ac:dyDescent="0.3">
      <c r="A223">
        <v>199</v>
      </c>
      <c r="B223" t="s">
        <v>16</v>
      </c>
      <c r="C223" t="s">
        <v>187</v>
      </c>
      <c r="D223">
        <v>0</v>
      </c>
      <c r="E223">
        <v>0</v>
      </c>
      <c r="F223">
        <v>0</v>
      </c>
      <c r="G223">
        <v>4082</v>
      </c>
      <c r="H223">
        <v>32</v>
      </c>
      <c r="I223">
        <v>128</v>
      </c>
      <c r="J223">
        <v>914</v>
      </c>
      <c r="K223">
        <v>2015</v>
      </c>
      <c r="L223" t="str">
        <f t="shared" si="6"/>
        <v>010</v>
      </c>
      <c r="M223" t="str">
        <f>_xlfn.XLOOKUP(_2015_2016_append_[[#This Row],[Job_code]],Analytics_mindset_case_studies_IntegrateCo_jobcodes[Code_text],Analytics_mindset_case_studies_IntegrateCo_jobcodes[Job_Description],"",0)</f>
        <v>New Foreign Manufacturing Oversight</v>
      </c>
      <c r="N223" t="str">
        <f t="shared" si="7"/>
        <v>H</v>
      </c>
      <c r="O223">
        <f>IFERROR(VLOOKUP(_2015_2016_append_[[#This Row],[Emp_Name]],Analytics_mindset_case_studies_IntegrateCo_locations[#All],2,FALSE),"")</f>
        <v>2</v>
      </c>
      <c r="P223">
        <f>_2015_2016_append_[[#This Row],[Reg_Hrs]]+_2015_2016_append_[[#This Row],[OT_Hrs]]</f>
        <v>0</v>
      </c>
      <c r="Q223">
        <v>1</v>
      </c>
    </row>
    <row r="224" spans="1:17" x14ac:dyDescent="0.3">
      <c r="A224">
        <v>260</v>
      </c>
      <c r="B224" t="s">
        <v>14</v>
      </c>
      <c r="C224" t="s">
        <v>188</v>
      </c>
      <c r="D224">
        <v>0</v>
      </c>
      <c r="E224">
        <v>0</v>
      </c>
      <c r="F224">
        <v>0</v>
      </c>
      <c r="G224">
        <v>64</v>
      </c>
      <c r="H224">
        <v>5</v>
      </c>
      <c r="I224">
        <v>20</v>
      </c>
      <c r="J224">
        <v>6</v>
      </c>
      <c r="K224">
        <v>2015</v>
      </c>
      <c r="L224" t="str">
        <f t="shared" si="6"/>
        <v>005</v>
      </c>
      <c r="M224" t="str">
        <f>_xlfn.XLOOKUP(_2015_2016_append_[[#This Row],[Job_code]],Analytics_mindset_case_studies_IntegrateCo_jobcodes[Code_text],Analytics_mindset_case_studies_IntegrateCo_jobcodes[Job_Description],"",0)</f>
        <v>Installation</v>
      </c>
      <c r="N224" t="str">
        <f t="shared" si="7"/>
        <v/>
      </c>
      <c r="O224">
        <f>IFERROR(VLOOKUP(_2015_2016_append_[[#This Row],[Emp_Name]],Analytics_mindset_case_studies_IntegrateCo_locations[#All],2,FALSE),"")</f>
        <v>2</v>
      </c>
      <c r="P224">
        <f>_2015_2016_append_[[#This Row],[Reg_Hrs]]+_2015_2016_append_[[#This Row],[OT_Hrs]]</f>
        <v>0</v>
      </c>
      <c r="Q224">
        <v>1</v>
      </c>
    </row>
    <row r="225" spans="1:17" x14ac:dyDescent="0.3">
      <c r="A225">
        <v>260</v>
      </c>
      <c r="B225" t="s">
        <v>16</v>
      </c>
      <c r="C225" t="s">
        <v>188</v>
      </c>
      <c r="D225">
        <v>0</v>
      </c>
      <c r="E225">
        <v>0</v>
      </c>
      <c r="F225">
        <v>0</v>
      </c>
      <c r="G225">
        <v>2828</v>
      </c>
      <c r="H225">
        <v>222</v>
      </c>
      <c r="I225">
        <v>887</v>
      </c>
      <c r="J225">
        <v>634</v>
      </c>
      <c r="K225">
        <v>2015</v>
      </c>
      <c r="L225" t="str">
        <f t="shared" si="6"/>
        <v>010</v>
      </c>
      <c r="M225" t="str">
        <f>_xlfn.XLOOKUP(_2015_2016_append_[[#This Row],[Job_code]],Analytics_mindset_case_studies_IntegrateCo_jobcodes[Code_text],Analytics_mindset_case_studies_IntegrateCo_jobcodes[Job_Description],"",0)</f>
        <v>New Foreign Manufacturing Oversight</v>
      </c>
      <c r="N225" t="str">
        <f t="shared" si="7"/>
        <v>H</v>
      </c>
      <c r="O225">
        <f>IFERROR(VLOOKUP(_2015_2016_append_[[#This Row],[Emp_Name]],Analytics_mindset_case_studies_IntegrateCo_locations[#All],2,FALSE),"")</f>
        <v>2</v>
      </c>
      <c r="P225">
        <f>_2015_2016_append_[[#This Row],[Reg_Hrs]]+_2015_2016_append_[[#This Row],[OT_Hrs]]</f>
        <v>0</v>
      </c>
      <c r="Q225">
        <v>1</v>
      </c>
    </row>
    <row r="226" spans="1:17" x14ac:dyDescent="0.3">
      <c r="A226">
        <v>260</v>
      </c>
      <c r="B226" t="s">
        <v>20</v>
      </c>
      <c r="C226" t="s">
        <v>188</v>
      </c>
      <c r="D226">
        <v>0</v>
      </c>
      <c r="E226">
        <v>0</v>
      </c>
      <c r="F226">
        <v>0</v>
      </c>
      <c r="G226">
        <v>2828</v>
      </c>
      <c r="H226">
        <v>122</v>
      </c>
      <c r="I226">
        <v>887</v>
      </c>
      <c r="J226">
        <v>634</v>
      </c>
      <c r="K226">
        <v>2015</v>
      </c>
      <c r="L226" t="str">
        <f t="shared" si="6"/>
        <v>012</v>
      </c>
      <c r="M226" t="str">
        <f>_xlfn.XLOOKUP(_2015_2016_append_[[#This Row],[Job_code]],Analytics_mindset_case_studies_IntegrateCo_jobcodes[Code_text],Analytics_mindset_case_studies_IntegrateCo_jobcodes[Job_Description],"",0)</f>
        <v>Internal Auditing</v>
      </c>
      <c r="N226" t="str">
        <f t="shared" si="7"/>
        <v>H</v>
      </c>
      <c r="O226">
        <f>IFERROR(VLOOKUP(_2015_2016_append_[[#This Row],[Emp_Name]],Analytics_mindset_case_studies_IntegrateCo_locations[#All],2,FALSE),"")</f>
        <v>2</v>
      </c>
      <c r="P226">
        <f>_2015_2016_append_[[#This Row],[Reg_Hrs]]+_2015_2016_append_[[#This Row],[OT_Hrs]]</f>
        <v>0</v>
      </c>
      <c r="Q226">
        <v>1</v>
      </c>
    </row>
    <row r="227" spans="1:17" x14ac:dyDescent="0.3">
      <c r="A227">
        <v>380</v>
      </c>
      <c r="B227" t="s">
        <v>14</v>
      </c>
      <c r="C227" t="s">
        <v>189</v>
      </c>
      <c r="D227">
        <v>0</v>
      </c>
      <c r="E227">
        <v>0</v>
      </c>
      <c r="F227">
        <v>0</v>
      </c>
      <c r="G227">
        <v>93</v>
      </c>
      <c r="H227">
        <v>7</v>
      </c>
      <c r="I227">
        <v>29</v>
      </c>
      <c r="J227">
        <v>15</v>
      </c>
      <c r="K227">
        <v>2015</v>
      </c>
      <c r="L227" t="str">
        <f t="shared" si="6"/>
        <v>005</v>
      </c>
      <c r="M227" t="str">
        <f>_xlfn.XLOOKUP(_2015_2016_append_[[#This Row],[Job_code]],Analytics_mindset_case_studies_IntegrateCo_jobcodes[Code_text],Analytics_mindset_case_studies_IntegrateCo_jobcodes[Job_Description],"",0)</f>
        <v>Installation</v>
      </c>
      <c r="N227" t="str">
        <f t="shared" si="7"/>
        <v/>
      </c>
      <c r="O227">
        <f>IFERROR(VLOOKUP(_2015_2016_append_[[#This Row],[Emp_Name]],Analytics_mindset_case_studies_IntegrateCo_locations[#All],2,FALSE),"")</f>
        <v>2</v>
      </c>
      <c r="P227">
        <f>_2015_2016_append_[[#This Row],[Reg_Hrs]]+_2015_2016_append_[[#This Row],[OT_Hrs]]</f>
        <v>0</v>
      </c>
      <c r="Q227">
        <v>1</v>
      </c>
    </row>
    <row r="228" spans="1:17" x14ac:dyDescent="0.3">
      <c r="A228">
        <v>380</v>
      </c>
      <c r="B228" t="s">
        <v>33</v>
      </c>
      <c r="C228" t="s">
        <v>189</v>
      </c>
      <c r="D228">
        <v>4</v>
      </c>
      <c r="E228">
        <v>0</v>
      </c>
      <c r="F228">
        <v>80</v>
      </c>
      <c r="G228">
        <v>493</v>
      </c>
      <c r="H228">
        <v>39</v>
      </c>
      <c r="I228">
        <v>155</v>
      </c>
      <c r="J228">
        <v>128</v>
      </c>
      <c r="K228">
        <v>2015</v>
      </c>
      <c r="L228" t="str">
        <f t="shared" si="6"/>
        <v>006</v>
      </c>
      <c r="M228" t="str">
        <f>_xlfn.XLOOKUP(_2015_2016_append_[[#This Row],[Job_code]],Analytics_mindset_case_studies_IntegrateCo_jobcodes[Code_text],Analytics_mindset_case_studies_IntegrateCo_jobcodes[Job_Description],"",0)</f>
        <v>Service</v>
      </c>
      <c r="N228" t="str">
        <f t="shared" si="7"/>
        <v>S</v>
      </c>
      <c r="O228">
        <f>IFERROR(VLOOKUP(_2015_2016_append_[[#This Row],[Emp_Name]],Analytics_mindset_case_studies_IntegrateCo_locations[#All],2,FALSE),"")</f>
        <v>2</v>
      </c>
      <c r="P228">
        <f>_2015_2016_append_[[#This Row],[Reg_Hrs]]+_2015_2016_append_[[#This Row],[OT_Hrs]]</f>
        <v>4</v>
      </c>
      <c r="Q228">
        <v>1</v>
      </c>
    </row>
    <row r="229" spans="1:17" x14ac:dyDescent="0.3">
      <c r="A229">
        <v>380</v>
      </c>
      <c r="B229" t="s">
        <v>27</v>
      </c>
      <c r="C229" t="s">
        <v>189</v>
      </c>
      <c r="D229">
        <v>0</v>
      </c>
      <c r="E229">
        <v>0</v>
      </c>
      <c r="F229">
        <v>0</v>
      </c>
      <c r="G229">
        <v>1971</v>
      </c>
      <c r="H229">
        <v>155</v>
      </c>
      <c r="I229">
        <v>619</v>
      </c>
      <c r="J229">
        <v>512</v>
      </c>
      <c r="K229">
        <v>2015</v>
      </c>
      <c r="L229" t="str">
        <f t="shared" si="6"/>
        <v>010</v>
      </c>
      <c r="M229" t="str">
        <f>_xlfn.XLOOKUP(_2015_2016_append_[[#This Row],[Job_code]],Analytics_mindset_case_studies_IntegrateCo_jobcodes[Code_text],Analytics_mindset_case_studies_IntegrateCo_jobcodes[Job_Description],"",0)</f>
        <v>New Foreign Manufacturing Oversight</v>
      </c>
      <c r="N229" t="str">
        <f t="shared" si="7"/>
        <v>S</v>
      </c>
      <c r="O229">
        <f>IFERROR(VLOOKUP(_2015_2016_append_[[#This Row],[Emp_Name]],Analytics_mindset_case_studies_IntegrateCo_locations[#All],2,FALSE),"")</f>
        <v>2</v>
      </c>
      <c r="P229">
        <f>_2015_2016_append_[[#This Row],[Reg_Hrs]]+_2015_2016_append_[[#This Row],[OT_Hrs]]</f>
        <v>0</v>
      </c>
      <c r="Q229">
        <v>1</v>
      </c>
    </row>
    <row r="230" spans="1:17" x14ac:dyDescent="0.3">
      <c r="A230">
        <v>181</v>
      </c>
      <c r="B230" t="s">
        <v>29</v>
      </c>
      <c r="C230" t="s">
        <v>190</v>
      </c>
      <c r="D230">
        <v>0</v>
      </c>
      <c r="E230">
        <v>0</v>
      </c>
      <c r="F230">
        <v>0</v>
      </c>
      <c r="G230">
        <v>6271</v>
      </c>
      <c r="H230">
        <v>492</v>
      </c>
      <c r="I230">
        <v>1967</v>
      </c>
      <c r="J230">
        <v>1312</v>
      </c>
      <c r="K230">
        <v>2015</v>
      </c>
      <c r="L230" t="str">
        <f t="shared" si="6"/>
        <v>009</v>
      </c>
      <c r="M230" t="str">
        <f>_xlfn.XLOOKUP(_2015_2016_append_[[#This Row],[Job_code]],Analytics_mindset_case_studies_IntegrateCo_jobcodes[Code_text],Analytics_mindset_case_studies_IntegrateCo_jobcodes[Job_Description],"",0)</f>
        <v>New Foreign Manufacturing Plant</v>
      </c>
      <c r="N230" t="str">
        <f t="shared" si="7"/>
        <v>H</v>
      </c>
      <c r="O230">
        <f>IFERROR(VLOOKUP(_2015_2016_append_[[#This Row],[Emp_Name]],Analytics_mindset_case_studies_IntegrateCo_locations[#All],2,FALSE),"")</f>
        <v>2</v>
      </c>
      <c r="P230">
        <f>_2015_2016_append_[[#This Row],[Reg_Hrs]]+_2015_2016_append_[[#This Row],[OT_Hrs]]</f>
        <v>0</v>
      </c>
      <c r="Q230">
        <v>1</v>
      </c>
    </row>
    <row r="231" spans="1:17" x14ac:dyDescent="0.3">
      <c r="A231">
        <v>181</v>
      </c>
      <c r="B231" t="s">
        <v>16</v>
      </c>
      <c r="C231" t="s">
        <v>190</v>
      </c>
      <c r="D231">
        <v>0</v>
      </c>
      <c r="E231">
        <v>0</v>
      </c>
      <c r="F231">
        <v>0</v>
      </c>
      <c r="G231">
        <v>3583</v>
      </c>
      <c r="H231">
        <v>281</v>
      </c>
      <c r="I231">
        <v>1124</v>
      </c>
      <c r="J231">
        <v>749</v>
      </c>
      <c r="K231">
        <v>2015</v>
      </c>
      <c r="L231" t="str">
        <f t="shared" si="6"/>
        <v>010</v>
      </c>
      <c r="M231" t="str">
        <f>_xlfn.XLOOKUP(_2015_2016_append_[[#This Row],[Job_code]],Analytics_mindset_case_studies_IntegrateCo_jobcodes[Code_text],Analytics_mindset_case_studies_IntegrateCo_jobcodes[Job_Description],"",0)</f>
        <v>New Foreign Manufacturing Oversight</v>
      </c>
      <c r="N231" t="str">
        <f t="shared" si="7"/>
        <v>H</v>
      </c>
      <c r="O231">
        <f>IFERROR(VLOOKUP(_2015_2016_append_[[#This Row],[Emp_Name]],Analytics_mindset_case_studies_IntegrateCo_locations[#All],2,FALSE),"")</f>
        <v>2</v>
      </c>
      <c r="P231">
        <f>_2015_2016_append_[[#This Row],[Reg_Hrs]]+_2015_2016_append_[[#This Row],[OT_Hrs]]</f>
        <v>0</v>
      </c>
      <c r="Q231">
        <v>1</v>
      </c>
    </row>
    <row r="232" spans="1:17" x14ac:dyDescent="0.3">
      <c r="A232">
        <v>117</v>
      </c>
      <c r="B232" t="s">
        <v>38</v>
      </c>
      <c r="C232" t="s">
        <v>191</v>
      </c>
      <c r="D232">
        <v>6</v>
      </c>
      <c r="E232">
        <v>0</v>
      </c>
      <c r="F232">
        <v>90</v>
      </c>
      <c r="G232">
        <v>689</v>
      </c>
      <c r="H232">
        <v>54</v>
      </c>
      <c r="I232">
        <v>216</v>
      </c>
      <c r="J232">
        <v>144</v>
      </c>
      <c r="K232">
        <v>2015</v>
      </c>
      <c r="L232" t="str">
        <f t="shared" si="6"/>
        <v>006</v>
      </c>
      <c r="M232" t="str">
        <f>_xlfn.XLOOKUP(_2015_2016_append_[[#This Row],[Job_code]],Analytics_mindset_case_studies_IntegrateCo_jobcodes[Code_text],Analytics_mindset_case_studies_IntegrateCo_jobcodes[Job_Description],"",0)</f>
        <v>Service</v>
      </c>
      <c r="N232" t="str">
        <f t="shared" si="7"/>
        <v>H</v>
      </c>
      <c r="O232">
        <f>IFERROR(VLOOKUP(_2015_2016_append_[[#This Row],[Emp_Name]],Analytics_mindset_case_studies_IntegrateCo_locations[#All],2,FALSE),"")</f>
        <v>1</v>
      </c>
      <c r="P232">
        <f>_2015_2016_append_[[#This Row],[Reg_Hrs]]+_2015_2016_append_[[#This Row],[OT_Hrs]]</f>
        <v>6</v>
      </c>
      <c r="Q232">
        <v>1</v>
      </c>
    </row>
    <row r="233" spans="1:17" x14ac:dyDescent="0.3">
      <c r="A233">
        <v>117</v>
      </c>
      <c r="B233" t="s">
        <v>16</v>
      </c>
      <c r="C233" t="s">
        <v>191</v>
      </c>
      <c r="D233">
        <v>0</v>
      </c>
      <c r="E233">
        <v>0</v>
      </c>
      <c r="F233">
        <v>0</v>
      </c>
      <c r="G233">
        <v>2752</v>
      </c>
      <c r="H233">
        <v>216</v>
      </c>
      <c r="I233">
        <v>864</v>
      </c>
      <c r="J233">
        <v>64</v>
      </c>
      <c r="K233">
        <v>2015</v>
      </c>
      <c r="L233" t="str">
        <f t="shared" si="6"/>
        <v>010</v>
      </c>
      <c r="M233" t="str">
        <f>_xlfn.XLOOKUP(_2015_2016_append_[[#This Row],[Job_code]],Analytics_mindset_case_studies_IntegrateCo_jobcodes[Code_text],Analytics_mindset_case_studies_IntegrateCo_jobcodes[Job_Description],"",0)</f>
        <v>New Foreign Manufacturing Oversight</v>
      </c>
      <c r="N233" t="str">
        <f t="shared" si="7"/>
        <v>H</v>
      </c>
      <c r="O233">
        <f>IFERROR(VLOOKUP(_2015_2016_append_[[#This Row],[Emp_Name]],Analytics_mindset_case_studies_IntegrateCo_locations[#All],2,FALSE),"")</f>
        <v>1</v>
      </c>
      <c r="P233">
        <f>_2015_2016_append_[[#This Row],[Reg_Hrs]]+_2015_2016_append_[[#This Row],[OT_Hrs]]</f>
        <v>0</v>
      </c>
      <c r="Q233">
        <v>1</v>
      </c>
    </row>
    <row r="234" spans="1:17" x14ac:dyDescent="0.3">
      <c r="A234">
        <v>400</v>
      </c>
      <c r="B234" t="s">
        <v>14</v>
      </c>
      <c r="C234" t="s">
        <v>192</v>
      </c>
      <c r="D234">
        <v>0</v>
      </c>
      <c r="E234">
        <v>0</v>
      </c>
      <c r="F234">
        <v>0</v>
      </c>
      <c r="G234">
        <v>192</v>
      </c>
      <c r="H234">
        <v>14</v>
      </c>
      <c r="I234">
        <v>6</v>
      </c>
      <c r="J234">
        <v>8</v>
      </c>
      <c r="K234">
        <v>2015</v>
      </c>
      <c r="L234" t="str">
        <f t="shared" si="6"/>
        <v>005</v>
      </c>
      <c r="M234" t="str">
        <f>_xlfn.XLOOKUP(_2015_2016_append_[[#This Row],[Job_code]],Analytics_mindset_case_studies_IntegrateCo_jobcodes[Code_text],Analytics_mindset_case_studies_IntegrateCo_jobcodes[Job_Description],"",0)</f>
        <v>Installation</v>
      </c>
      <c r="N234" t="str">
        <f t="shared" si="7"/>
        <v/>
      </c>
      <c r="O234">
        <f>IFERROR(VLOOKUP(_2015_2016_append_[[#This Row],[Emp_Name]],Analytics_mindset_case_studies_IntegrateCo_locations[#All],2,FALSE),"")</f>
        <v>1</v>
      </c>
      <c r="P234">
        <f>_2015_2016_append_[[#This Row],[Reg_Hrs]]+_2015_2016_append_[[#This Row],[OT_Hrs]]</f>
        <v>0</v>
      </c>
      <c r="Q234">
        <v>1</v>
      </c>
    </row>
    <row r="235" spans="1:17" x14ac:dyDescent="0.3">
      <c r="A235">
        <v>400</v>
      </c>
      <c r="B235" t="s">
        <v>15</v>
      </c>
      <c r="C235" t="s">
        <v>192</v>
      </c>
      <c r="D235">
        <v>24</v>
      </c>
      <c r="E235">
        <v>0</v>
      </c>
      <c r="F235">
        <v>49616</v>
      </c>
      <c r="G235">
        <v>3196</v>
      </c>
      <c r="H235">
        <v>251</v>
      </c>
      <c r="I235">
        <v>1002</v>
      </c>
      <c r="J235">
        <v>129</v>
      </c>
      <c r="K235">
        <v>2015</v>
      </c>
      <c r="L235" t="str">
        <f t="shared" si="6"/>
        <v>002</v>
      </c>
      <c r="M235" t="str">
        <f>_xlfn.XLOOKUP(_2015_2016_append_[[#This Row],[Job_code]],Analytics_mindset_case_studies_IntegrateCo_jobcodes[Code_text],Analytics_mindset_case_studies_IntegrateCo_jobcodes[Job_Description],"",0)</f>
        <v>Sales</v>
      </c>
      <c r="N235" t="str">
        <f t="shared" si="7"/>
        <v>H</v>
      </c>
      <c r="O235">
        <f>IFERROR(VLOOKUP(_2015_2016_append_[[#This Row],[Emp_Name]],Analytics_mindset_case_studies_IntegrateCo_locations[#All],2,FALSE),"")</f>
        <v>1</v>
      </c>
      <c r="P235">
        <f>_2015_2016_append_[[#This Row],[Reg_Hrs]]+_2015_2016_append_[[#This Row],[OT_Hrs]]</f>
        <v>24</v>
      </c>
      <c r="Q235">
        <v>1</v>
      </c>
    </row>
    <row r="236" spans="1:17" x14ac:dyDescent="0.3">
      <c r="A236">
        <v>400</v>
      </c>
      <c r="B236" t="s">
        <v>16</v>
      </c>
      <c r="C236" t="s">
        <v>192</v>
      </c>
      <c r="D236">
        <v>0</v>
      </c>
      <c r="E236">
        <v>0</v>
      </c>
      <c r="F236">
        <v>0</v>
      </c>
      <c r="G236">
        <v>2131</v>
      </c>
      <c r="H236">
        <v>167</v>
      </c>
      <c r="I236">
        <v>669</v>
      </c>
      <c r="J236">
        <v>86</v>
      </c>
      <c r="K236">
        <v>2015</v>
      </c>
      <c r="L236" t="str">
        <f t="shared" si="6"/>
        <v>010</v>
      </c>
      <c r="M236" t="str">
        <f>_xlfn.XLOOKUP(_2015_2016_append_[[#This Row],[Job_code]],Analytics_mindset_case_studies_IntegrateCo_jobcodes[Code_text],Analytics_mindset_case_studies_IntegrateCo_jobcodes[Job_Description],"",0)</f>
        <v>New Foreign Manufacturing Oversight</v>
      </c>
      <c r="N236" t="str">
        <f t="shared" si="7"/>
        <v>H</v>
      </c>
      <c r="O236">
        <f>IFERROR(VLOOKUP(_2015_2016_append_[[#This Row],[Emp_Name]],Analytics_mindset_case_studies_IntegrateCo_locations[#All],2,FALSE),"")</f>
        <v>1</v>
      </c>
      <c r="P236">
        <f>_2015_2016_append_[[#This Row],[Reg_Hrs]]+_2015_2016_append_[[#This Row],[OT_Hrs]]</f>
        <v>0</v>
      </c>
      <c r="Q236">
        <v>1</v>
      </c>
    </row>
    <row r="237" spans="1:17" x14ac:dyDescent="0.3">
      <c r="A237">
        <v>367</v>
      </c>
      <c r="B237" t="s">
        <v>16</v>
      </c>
      <c r="C237" t="s">
        <v>193</v>
      </c>
      <c r="D237">
        <v>0</v>
      </c>
      <c r="E237">
        <v>0</v>
      </c>
      <c r="F237">
        <v>0</v>
      </c>
      <c r="G237">
        <v>1322</v>
      </c>
      <c r="H237">
        <v>104</v>
      </c>
      <c r="I237">
        <v>415</v>
      </c>
      <c r="J237">
        <v>282</v>
      </c>
      <c r="K237">
        <v>2015</v>
      </c>
      <c r="L237" t="str">
        <f t="shared" si="6"/>
        <v>010</v>
      </c>
      <c r="M237" t="str">
        <f>_xlfn.XLOOKUP(_2015_2016_append_[[#This Row],[Job_code]],Analytics_mindset_case_studies_IntegrateCo_jobcodes[Code_text],Analytics_mindset_case_studies_IntegrateCo_jobcodes[Job_Description],"",0)</f>
        <v>New Foreign Manufacturing Oversight</v>
      </c>
      <c r="N237" t="str">
        <f t="shared" si="7"/>
        <v>H</v>
      </c>
      <c r="O237">
        <f>IFERROR(VLOOKUP(_2015_2016_append_[[#This Row],[Emp_Name]],Analytics_mindset_case_studies_IntegrateCo_locations[#All],2,FALSE),"")</f>
        <v>1</v>
      </c>
      <c r="P237">
        <f>_2015_2016_append_[[#This Row],[Reg_Hrs]]+_2015_2016_append_[[#This Row],[OT_Hrs]]</f>
        <v>0</v>
      </c>
      <c r="Q237">
        <v>1</v>
      </c>
    </row>
    <row r="238" spans="1:17" x14ac:dyDescent="0.3">
      <c r="A238">
        <v>7</v>
      </c>
      <c r="B238" t="s">
        <v>15</v>
      </c>
      <c r="C238" t="s">
        <v>194</v>
      </c>
      <c r="D238">
        <v>36</v>
      </c>
      <c r="E238">
        <v>0</v>
      </c>
      <c r="F238">
        <v>59117</v>
      </c>
      <c r="G238">
        <v>19920</v>
      </c>
      <c r="H238">
        <v>672</v>
      </c>
      <c r="I238">
        <v>2686</v>
      </c>
      <c r="J238">
        <v>1791</v>
      </c>
      <c r="K238">
        <v>2015</v>
      </c>
      <c r="L238" t="str">
        <f t="shared" si="6"/>
        <v>002</v>
      </c>
      <c r="M238" t="str">
        <f>_xlfn.XLOOKUP(_2015_2016_append_[[#This Row],[Job_code]],Analytics_mindset_case_studies_IntegrateCo_jobcodes[Code_text],Analytics_mindset_case_studies_IntegrateCo_jobcodes[Job_Description],"",0)</f>
        <v>Sales</v>
      </c>
      <c r="N238" t="str">
        <f t="shared" si="7"/>
        <v>H</v>
      </c>
      <c r="O238">
        <f>IFERROR(VLOOKUP(_2015_2016_append_[[#This Row],[Emp_Name]],Analytics_mindset_case_studies_IntegrateCo_locations[#All],2,FALSE),"")</f>
        <v>2</v>
      </c>
      <c r="P238">
        <f>_2015_2016_append_[[#This Row],[Reg_Hrs]]+_2015_2016_append_[[#This Row],[OT_Hrs]]</f>
        <v>36</v>
      </c>
      <c r="Q238">
        <v>1</v>
      </c>
    </row>
    <row r="239" spans="1:17" x14ac:dyDescent="0.3">
      <c r="A239">
        <v>7</v>
      </c>
      <c r="B239" t="s">
        <v>16</v>
      </c>
      <c r="C239" t="s">
        <v>194</v>
      </c>
      <c r="D239">
        <v>0</v>
      </c>
      <c r="E239">
        <v>0</v>
      </c>
      <c r="F239">
        <v>0</v>
      </c>
      <c r="G239">
        <v>327</v>
      </c>
      <c r="H239">
        <v>256</v>
      </c>
      <c r="I239">
        <v>1026</v>
      </c>
      <c r="J239">
        <v>684</v>
      </c>
      <c r="K239">
        <v>2015</v>
      </c>
      <c r="L239" t="str">
        <f t="shared" si="6"/>
        <v>010</v>
      </c>
      <c r="M239" t="str">
        <f>_xlfn.XLOOKUP(_2015_2016_append_[[#This Row],[Job_code]],Analytics_mindset_case_studies_IntegrateCo_jobcodes[Code_text],Analytics_mindset_case_studies_IntegrateCo_jobcodes[Job_Description],"",0)</f>
        <v>New Foreign Manufacturing Oversight</v>
      </c>
      <c r="N239" t="str">
        <f t="shared" si="7"/>
        <v>H</v>
      </c>
      <c r="O239">
        <f>IFERROR(VLOOKUP(_2015_2016_append_[[#This Row],[Emp_Name]],Analytics_mindset_case_studies_IntegrateCo_locations[#All],2,FALSE),"")</f>
        <v>2</v>
      </c>
      <c r="P239">
        <f>_2015_2016_append_[[#This Row],[Reg_Hrs]]+_2015_2016_append_[[#This Row],[OT_Hrs]]</f>
        <v>0</v>
      </c>
      <c r="Q239">
        <v>1</v>
      </c>
    </row>
    <row r="240" spans="1:17" x14ac:dyDescent="0.3">
      <c r="A240">
        <v>34</v>
      </c>
      <c r="B240" t="s">
        <v>14</v>
      </c>
      <c r="C240" t="s">
        <v>195</v>
      </c>
      <c r="D240">
        <v>0</v>
      </c>
      <c r="E240">
        <v>0</v>
      </c>
      <c r="F240">
        <v>0</v>
      </c>
      <c r="G240">
        <v>218</v>
      </c>
      <c r="H240">
        <v>17</v>
      </c>
      <c r="I240">
        <v>68</v>
      </c>
      <c r="J240">
        <v>48</v>
      </c>
      <c r="K240">
        <v>2015</v>
      </c>
      <c r="L240" t="str">
        <f t="shared" si="6"/>
        <v>005</v>
      </c>
      <c r="M240" t="str">
        <f>_xlfn.XLOOKUP(_2015_2016_append_[[#This Row],[Job_code]],Analytics_mindset_case_studies_IntegrateCo_jobcodes[Code_text],Analytics_mindset_case_studies_IntegrateCo_jobcodes[Job_Description],"",0)</f>
        <v>Installation</v>
      </c>
      <c r="N240" t="str">
        <f t="shared" si="7"/>
        <v/>
      </c>
      <c r="O240">
        <f>IFERROR(VLOOKUP(_2015_2016_append_[[#This Row],[Emp_Name]],Analytics_mindset_case_studies_IntegrateCo_locations[#All],2,FALSE),"")</f>
        <v>1</v>
      </c>
      <c r="P240">
        <f>_2015_2016_append_[[#This Row],[Reg_Hrs]]+_2015_2016_append_[[#This Row],[OT_Hrs]]</f>
        <v>0</v>
      </c>
      <c r="Q240">
        <v>1</v>
      </c>
    </row>
    <row r="241" spans="1:17" x14ac:dyDescent="0.3">
      <c r="A241">
        <v>34</v>
      </c>
      <c r="B241" t="s">
        <v>21</v>
      </c>
      <c r="C241" t="s">
        <v>195</v>
      </c>
      <c r="D241">
        <v>4</v>
      </c>
      <c r="E241">
        <v>0</v>
      </c>
      <c r="F241">
        <v>20815</v>
      </c>
      <c r="G241">
        <v>514</v>
      </c>
      <c r="H241">
        <v>119</v>
      </c>
      <c r="I241">
        <v>475</v>
      </c>
      <c r="J241">
        <v>333</v>
      </c>
      <c r="K241">
        <v>2015</v>
      </c>
      <c r="L241" t="str">
        <f t="shared" si="6"/>
        <v>001</v>
      </c>
      <c r="M241" t="str">
        <f>_xlfn.XLOOKUP(_2015_2016_append_[[#This Row],[Job_code]],Analytics_mindset_case_studies_IntegrateCo_jobcodes[Code_text],Analytics_mindset_case_studies_IntegrateCo_jobcodes[Job_Description],"",0)</f>
        <v>Office</v>
      </c>
      <c r="N241" t="str">
        <f t="shared" si="7"/>
        <v>H</v>
      </c>
      <c r="O241">
        <f>IFERROR(VLOOKUP(_2015_2016_append_[[#This Row],[Emp_Name]],Analytics_mindset_case_studies_IntegrateCo_locations[#All],2,FALSE),"")</f>
        <v>1</v>
      </c>
      <c r="P241">
        <f>_2015_2016_append_[[#This Row],[Reg_Hrs]]+_2015_2016_append_[[#This Row],[OT_Hrs]]</f>
        <v>4</v>
      </c>
      <c r="Q241">
        <v>1</v>
      </c>
    </row>
    <row r="242" spans="1:17" x14ac:dyDescent="0.3">
      <c r="A242">
        <v>34</v>
      </c>
      <c r="B242" t="s">
        <v>43</v>
      </c>
      <c r="C242" t="s">
        <v>195</v>
      </c>
      <c r="D242">
        <v>8</v>
      </c>
      <c r="E242">
        <v>0</v>
      </c>
      <c r="F242">
        <v>42093</v>
      </c>
      <c r="G242">
        <v>3063</v>
      </c>
      <c r="H242">
        <v>240</v>
      </c>
      <c r="I242">
        <v>619</v>
      </c>
      <c r="J242">
        <v>673</v>
      </c>
      <c r="K242">
        <v>2015</v>
      </c>
      <c r="L242" t="str">
        <f t="shared" si="6"/>
        <v>003</v>
      </c>
      <c r="M242" t="str">
        <f>_xlfn.XLOOKUP(_2015_2016_append_[[#This Row],[Job_code]],Analytics_mindset_case_studies_IntegrateCo_jobcodes[Code_text],Analytics_mindset_case_studies_IntegrateCo_jobcodes[Job_Description],"",0)</f>
        <v>Travel</v>
      </c>
      <c r="N242" t="str">
        <f t="shared" si="7"/>
        <v>H</v>
      </c>
      <c r="O242">
        <f>IFERROR(VLOOKUP(_2015_2016_append_[[#This Row],[Emp_Name]],Analytics_mindset_case_studies_IntegrateCo_locations[#All],2,FALSE),"")</f>
        <v>1</v>
      </c>
      <c r="P242">
        <f>_2015_2016_append_[[#This Row],[Reg_Hrs]]+_2015_2016_append_[[#This Row],[OT_Hrs]]</f>
        <v>8</v>
      </c>
      <c r="Q242">
        <v>1</v>
      </c>
    </row>
    <row r="243" spans="1:17" x14ac:dyDescent="0.3">
      <c r="A243">
        <v>34</v>
      </c>
      <c r="B243" t="s">
        <v>49</v>
      </c>
      <c r="C243" t="s">
        <v>195</v>
      </c>
      <c r="D243">
        <v>2</v>
      </c>
      <c r="E243">
        <v>0</v>
      </c>
      <c r="F243">
        <v>10176</v>
      </c>
      <c r="G243">
        <v>74</v>
      </c>
      <c r="H243">
        <v>58</v>
      </c>
      <c r="I243">
        <v>232</v>
      </c>
      <c r="J243">
        <v>163</v>
      </c>
      <c r="K243">
        <v>2015</v>
      </c>
      <c r="L243" t="str">
        <f t="shared" si="6"/>
        <v>007</v>
      </c>
      <c r="M243" t="str">
        <f>_xlfn.XLOOKUP(_2015_2016_append_[[#This Row],[Job_code]],Analytics_mindset_case_studies_IntegrateCo_jobcodes[Code_text],Analytics_mindset_case_studies_IntegrateCo_jobcodes[Job_Description],"",0)</f>
        <v>Customer Training</v>
      </c>
      <c r="N243" t="str">
        <f t="shared" si="7"/>
        <v>H</v>
      </c>
      <c r="O243">
        <f>IFERROR(VLOOKUP(_2015_2016_append_[[#This Row],[Emp_Name]],Analytics_mindset_case_studies_IntegrateCo_locations[#All],2,FALSE),"")</f>
        <v>1</v>
      </c>
      <c r="P243">
        <f>_2015_2016_append_[[#This Row],[Reg_Hrs]]+_2015_2016_append_[[#This Row],[OT_Hrs]]</f>
        <v>2</v>
      </c>
      <c r="Q243">
        <v>1</v>
      </c>
    </row>
    <row r="244" spans="1:17" x14ac:dyDescent="0.3">
      <c r="A244">
        <v>34</v>
      </c>
      <c r="B244" t="s">
        <v>16</v>
      </c>
      <c r="C244" t="s">
        <v>195</v>
      </c>
      <c r="D244">
        <v>0</v>
      </c>
      <c r="E244">
        <v>0</v>
      </c>
      <c r="F244">
        <v>0</v>
      </c>
      <c r="G244">
        <v>5923</v>
      </c>
      <c r="H244">
        <v>464</v>
      </c>
      <c r="I244">
        <v>1859</v>
      </c>
      <c r="J244">
        <v>1303</v>
      </c>
      <c r="K244">
        <v>2015</v>
      </c>
      <c r="L244" t="str">
        <f t="shared" si="6"/>
        <v>010</v>
      </c>
      <c r="M244" t="str">
        <f>_xlfn.XLOOKUP(_2015_2016_append_[[#This Row],[Job_code]],Analytics_mindset_case_studies_IntegrateCo_jobcodes[Code_text],Analytics_mindset_case_studies_IntegrateCo_jobcodes[Job_Description],"",0)</f>
        <v>New Foreign Manufacturing Oversight</v>
      </c>
      <c r="N244" t="str">
        <f t="shared" si="7"/>
        <v>H</v>
      </c>
      <c r="O244">
        <f>IFERROR(VLOOKUP(_2015_2016_append_[[#This Row],[Emp_Name]],Analytics_mindset_case_studies_IntegrateCo_locations[#All],2,FALSE),"")</f>
        <v>1</v>
      </c>
      <c r="P244">
        <f>_2015_2016_append_[[#This Row],[Reg_Hrs]]+_2015_2016_append_[[#This Row],[OT_Hrs]]</f>
        <v>0</v>
      </c>
      <c r="Q244">
        <v>1</v>
      </c>
    </row>
    <row r="245" spans="1:17" x14ac:dyDescent="0.3">
      <c r="A245">
        <v>336</v>
      </c>
      <c r="B245" t="s">
        <v>14</v>
      </c>
      <c r="C245" t="s">
        <v>196</v>
      </c>
      <c r="D245">
        <v>0</v>
      </c>
      <c r="E245">
        <v>0</v>
      </c>
      <c r="F245">
        <v>0</v>
      </c>
      <c r="G245">
        <v>69</v>
      </c>
      <c r="H245">
        <v>6</v>
      </c>
      <c r="I245">
        <v>21</v>
      </c>
      <c r="J245">
        <v>6</v>
      </c>
      <c r="K245">
        <v>2015</v>
      </c>
      <c r="L245" t="str">
        <f t="shared" si="6"/>
        <v>005</v>
      </c>
      <c r="M245" t="str">
        <f>_xlfn.XLOOKUP(_2015_2016_append_[[#This Row],[Job_code]],Analytics_mindset_case_studies_IntegrateCo_jobcodes[Code_text],Analytics_mindset_case_studies_IntegrateCo_jobcodes[Job_Description],"",0)</f>
        <v>Installation</v>
      </c>
      <c r="N245" t="str">
        <f t="shared" si="7"/>
        <v/>
      </c>
      <c r="O245">
        <f>IFERROR(VLOOKUP(_2015_2016_append_[[#This Row],[Emp_Name]],Analytics_mindset_case_studies_IntegrateCo_locations[#All],2,FALSE),"")</f>
        <v>1</v>
      </c>
      <c r="P245">
        <f>_2015_2016_append_[[#This Row],[Reg_Hrs]]+_2015_2016_append_[[#This Row],[OT_Hrs]]</f>
        <v>0</v>
      </c>
      <c r="Q245">
        <v>1</v>
      </c>
    </row>
    <row r="246" spans="1:17" x14ac:dyDescent="0.3">
      <c r="A246">
        <v>336</v>
      </c>
      <c r="B246" t="s">
        <v>16</v>
      </c>
      <c r="C246" t="s">
        <v>196</v>
      </c>
      <c r="D246">
        <v>0</v>
      </c>
      <c r="E246">
        <v>0</v>
      </c>
      <c r="F246">
        <v>0</v>
      </c>
      <c r="G246">
        <v>2999</v>
      </c>
      <c r="H246">
        <v>235</v>
      </c>
      <c r="I246">
        <v>941</v>
      </c>
      <c r="J246">
        <v>627</v>
      </c>
      <c r="K246">
        <v>2015</v>
      </c>
      <c r="L246" t="str">
        <f t="shared" si="6"/>
        <v>010</v>
      </c>
      <c r="M246" t="str">
        <f>_xlfn.XLOOKUP(_2015_2016_append_[[#This Row],[Job_code]],Analytics_mindset_case_studies_IntegrateCo_jobcodes[Code_text],Analytics_mindset_case_studies_IntegrateCo_jobcodes[Job_Description],"",0)</f>
        <v>New Foreign Manufacturing Oversight</v>
      </c>
      <c r="N246" t="str">
        <f t="shared" si="7"/>
        <v>H</v>
      </c>
      <c r="O246">
        <f>IFERROR(VLOOKUP(_2015_2016_append_[[#This Row],[Emp_Name]],Analytics_mindset_case_studies_IntegrateCo_locations[#All],2,FALSE),"")</f>
        <v>1</v>
      </c>
      <c r="P246">
        <f>_2015_2016_append_[[#This Row],[Reg_Hrs]]+_2015_2016_append_[[#This Row],[OT_Hrs]]</f>
        <v>0</v>
      </c>
      <c r="Q246">
        <v>1</v>
      </c>
    </row>
    <row r="247" spans="1:17" x14ac:dyDescent="0.3">
      <c r="A247">
        <v>336</v>
      </c>
      <c r="B247" t="s">
        <v>20</v>
      </c>
      <c r="C247" t="s">
        <v>196</v>
      </c>
      <c r="D247">
        <v>0</v>
      </c>
      <c r="E247">
        <v>0</v>
      </c>
      <c r="F247">
        <v>0</v>
      </c>
      <c r="G247">
        <v>1499</v>
      </c>
      <c r="H247">
        <v>117</v>
      </c>
      <c r="I247">
        <v>471</v>
      </c>
      <c r="J247">
        <v>314</v>
      </c>
      <c r="K247">
        <v>2015</v>
      </c>
      <c r="L247" t="str">
        <f t="shared" si="6"/>
        <v>012</v>
      </c>
      <c r="M247" t="str">
        <f>_xlfn.XLOOKUP(_2015_2016_append_[[#This Row],[Job_code]],Analytics_mindset_case_studies_IntegrateCo_jobcodes[Code_text],Analytics_mindset_case_studies_IntegrateCo_jobcodes[Job_Description],"",0)</f>
        <v>Internal Auditing</v>
      </c>
      <c r="N247" t="str">
        <f t="shared" si="7"/>
        <v>H</v>
      </c>
      <c r="O247">
        <f>IFERROR(VLOOKUP(_2015_2016_append_[[#This Row],[Emp_Name]],Analytics_mindset_case_studies_IntegrateCo_locations[#All],2,FALSE),"")</f>
        <v>1</v>
      </c>
      <c r="P247">
        <f>_2015_2016_append_[[#This Row],[Reg_Hrs]]+_2015_2016_append_[[#This Row],[OT_Hrs]]</f>
        <v>0</v>
      </c>
      <c r="Q247">
        <v>1</v>
      </c>
    </row>
    <row r="248" spans="1:17" x14ac:dyDescent="0.3">
      <c r="A248">
        <v>345</v>
      </c>
      <c r="B248" t="s">
        <v>16</v>
      </c>
      <c r="C248" t="s">
        <v>197</v>
      </c>
      <c r="D248">
        <v>0</v>
      </c>
      <c r="E248">
        <v>0</v>
      </c>
      <c r="F248">
        <v>0</v>
      </c>
      <c r="G248">
        <v>2694</v>
      </c>
      <c r="H248">
        <v>211</v>
      </c>
      <c r="I248">
        <v>845</v>
      </c>
      <c r="J248">
        <v>563</v>
      </c>
      <c r="K248">
        <v>2015</v>
      </c>
      <c r="L248" t="str">
        <f t="shared" si="6"/>
        <v>010</v>
      </c>
      <c r="M248" t="str">
        <f>_xlfn.XLOOKUP(_2015_2016_append_[[#This Row],[Job_code]],Analytics_mindset_case_studies_IntegrateCo_jobcodes[Code_text],Analytics_mindset_case_studies_IntegrateCo_jobcodes[Job_Description],"",0)</f>
        <v>New Foreign Manufacturing Oversight</v>
      </c>
      <c r="N248" t="str">
        <f t="shared" si="7"/>
        <v>H</v>
      </c>
      <c r="O248">
        <f>IFERROR(VLOOKUP(_2015_2016_append_[[#This Row],[Emp_Name]],Analytics_mindset_case_studies_IntegrateCo_locations[#All],2,FALSE),"")</f>
        <v>1</v>
      </c>
      <c r="P248">
        <f>_2015_2016_append_[[#This Row],[Reg_Hrs]]+_2015_2016_append_[[#This Row],[OT_Hrs]]</f>
        <v>0</v>
      </c>
      <c r="Q248">
        <v>1</v>
      </c>
    </row>
    <row r="249" spans="1:17" x14ac:dyDescent="0.3">
      <c r="A249">
        <v>345</v>
      </c>
      <c r="B249" t="s">
        <v>57</v>
      </c>
      <c r="C249" t="s">
        <v>197</v>
      </c>
      <c r="D249">
        <v>0</v>
      </c>
      <c r="E249">
        <v>0</v>
      </c>
      <c r="F249">
        <v>0</v>
      </c>
      <c r="G249">
        <v>1346</v>
      </c>
      <c r="H249">
        <v>106</v>
      </c>
      <c r="I249">
        <v>422</v>
      </c>
      <c r="J249">
        <v>282</v>
      </c>
      <c r="K249">
        <v>2015</v>
      </c>
      <c r="L249" t="str">
        <f t="shared" si="6"/>
        <v>011</v>
      </c>
      <c r="M249" t="str">
        <f>_xlfn.XLOOKUP(_2015_2016_append_[[#This Row],[Job_code]],Analytics_mindset_case_studies_IntegrateCo_jobcodes[Code_text],Analytics_mindset_case_studies_IntegrateCo_jobcodes[Job_Description],"",0)</f>
        <v>Internal Projects</v>
      </c>
      <c r="N249" t="str">
        <f t="shared" si="7"/>
        <v>H</v>
      </c>
      <c r="O249">
        <f>IFERROR(VLOOKUP(_2015_2016_append_[[#This Row],[Emp_Name]],Analytics_mindset_case_studies_IntegrateCo_locations[#All],2,FALSE),"")</f>
        <v>1</v>
      </c>
      <c r="P249">
        <f>_2015_2016_append_[[#This Row],[Reg_Hrs]]+_2015_2016_append_[[#This Row],[OT_Hrs]]</f>
        <v>0</v>
      </c>
      <c r="Q249">
        <v>1</v>
      </c>
    </row>
    <row r="250" spans="1:17" x14ac:dyDescent="0.3">
      <c r="A250">
        <v>99</v>
      </c>
      <c r="B250" t="s">
        <v>38</v>
      </c>
      <c r="C250" t="s">
        <v>198</v>
      </c>
      <c r="D250">
        <v>19</v>
      </c>
      <c r="E250">
        <v>0</v>
      </c>
      <c r="F250">
        <v>399</v>
      </c>
      <c r="G250">
        <v>2958</v>
      </c>
      <c r="H250">
        <v>231</v>
      </c>
      <c r="I250">
        <v>928</v>
      </c>
      <c r="J250">
        <v>306</v>
      </c>
      <c r="K250">
        <v>2015</v>
      </c>
      <c r="L250" t="str">
        <f t="shared" si="6"/>
        <v>006</v>
      </c>
      <c r="M250" t="str">
        <f>_xlfn.XLOOKUP(_2015_2016_append_[[#This Row],[Job_code]],Analytics_mindset_case_studies_IntegrateCo_jobcodes[Code_text],Analytics_mindset_case_studies_IntegrateCo_jobcodes[Job_Description],"",0)</f>
        <v>Service</v>
      </c>
      <c r="N250" t="str">
        <f t="shared" si="7"/>
        <v>H</v>
      </c>
      <c r="O250">
        <f>IFERROR(VLOOKUP(_2015_2016_append_[[#This Row],[Emp_Name]],Analytics_mindset_case_studies_IntegrateCo_locations[#All],2,FALSE),"")</f>
        <v>2</v>
      </c>
      <c r="P250">
        <f>_2015_2016_append_[[#This Row],[Reg_Hrs]]+_2015_2016_append_[[#This Row],[OT_Hrs]]</f>
        <v>19</v>
      </c>
      <c r="Q250">
        <v>1</v>
      </c>
    </row>
    <row r="251" spans="1:17" x14ac:dyDescent="0.3">
      <c r="A251">
        <v>99</v>
      </c>
      <c r="B251" t="s">
        <v>16</v>
      </c>
      <c r="C251" t="s">
        <v>198</v>
      </c>
      <c r="D251">
        <v>0</v>
      </c>
      <c r="E251">
        <v>0</v>
      </c>
      <c r="F251">
        <v>0</v>
      </c>
      <c r="G251">
        <v>1245</v>
      </c>
      <c r="H251">
        <v>98</v>
      </c>
      <c r="I251">
        <v>39</v>
      </c>
      <c r="J251">
        <v>269</v>
      </c>
      <c r="K251">
        <v>2015</v>
      </c>
      <c r="L251" t="str">
        <f t="shared" si="6"/>
        <v>010</v>
      </c>
      <c r="M251" t="str">
        <f>_xlfn.XLOOKUP(_2015_2016_append_[[#This Row],[Job_code]],Analytics_mindset_case_studies_IntegrateCo_jobcodes[Code_text],Analytics_mindset_case_studies_IntegrateCo_jobcodes[Job_Description],"",0)</f>
        <v>New Foreign Manufacturing Oversight</v>
      </c>
      <c r="N251" t="str">
        <f t="shared" si="7"/>
        <v>H</v>
      </c>
      <c r="O251">
        <f>IFERROR(VLOOKUP(_2015_2016_append_[[#This Row],[Emp_Name]],Analytics_mindset_case_studies_IntegrateCo_locations[#All],2,FALSE),"")</f>
        <v>2</v>
      </c>
      <c r="P251">
        <f>_2015_2016_append_[[#This Row],[Reg_Hrs]]+_2015_2016_append_[[#This Row],[OT_Hrs]]</f>
        <v>0</v>
      </c>
      <c r="Q251">
        <v>1</v>
      </c>
    </row>
    <row r="252" spans="1:17" x14ac:dyDescent="0.3">
      <c r="A252">
        <v>99</v>
      </c>
      <c r="B252" t="s">
        <v>20</v>
      </c>
      <c r="C252" t="s">
        <v>198</v>
      </c>
      <c r="D252">
        <v>0</v>
      </c>
      <c r="E252">
        <v>0</v>
      </c>
      <c r="F252">
        <v>0</v>
      </c>
      <c r="G252">
        <v>778</v>
      </c>
      <c r="H252">
        <v>61</v>
      </c>
      <c r="I252">
        <v>245</v>
      </c>
      <c r="J252">
        <v>168</v>
      </c>
      <c r="K252">
        <v>2015</v>
      </c>
      <c r="L252" t="str">
        <f t="shared" si="6"/>
        <v>012</v>
      </c>
      <c r="M252" t="str">
        <f>_xlfn.XLOOKUP(_2015_2016_append_[[#This Row],[Job_code]],Analytics_mindset_case_studies_IntegrateCo_jobcodes[Code_text],Analytics_mindset_case_studies_IntegrateCo_jobcodes[Job_Description],"",0)</f>
        <v>Internal Auditing</v>
      </c>
      <c r="N252" t="str">
        <f t="shared" si="7"/>
        <v>H</v>
      </c>
      <c r="O252">
        <f>IFERROR(VLOOKUP(_2015_2016_append_[[#This Row],[Emp_Name]],Analytics_mindset_case_studies_IntegrateCo_locations[#All],2,FALSE),"")</f>
        <v>2</v>
      </c>
      <c r="P252">
        <f>_2015_2016_append_[[#This Row],[Reg_Hrs]]+_2015_2016_append_[[#This Row],[OT_Hrs]]</f>
        <v>0</v>
      </c>
      <c r="Q252">
        <v>1</v>
      </c>
    </row>
    <row r="253" spans="1:17" x14ac:dyDescent="0.3">
      <c r="A253">
        <v>99</v>
      </c>
      <c r="B253" t="s">
        <v>33</v>
      </c>
      <c r="C253" t="s">
        <v>198</v>
      </c>
      <c r="D253">
        <v>19</v>
      </c>
      <c r="E253">
        <v>0</v>
      </c>
      <c r="F253">
        <v>399</v>
      </c>
      <c r="G253">
        <v>2957</v>
      </c>
      <c r="H253">
        <v>232</v>
      </c>
      <c r="I253">
        <v>928</v>
      </c>
      <c r="J253">
        <v>306</v>
      </c>
      <c r="K253">
        <v>2015</v>
      </c>
      <c r="L253" t="str">
        <f t="shared" si="6"/>
        <v>006</v>
      </c>
      <c r="M253" t="str">
        <f>_xlfn.XLOOKUP(_2015_2016_append_[[#This Row],[Job_code]],Analytics_mindset_case_studies_IntegrateCo_jobcodes[Code_text],Analytics_mindset_case_studies_IntegrateCo_jobcodes[Job_Description],"",0)</f>
        <v>Service</v>
      </c>
      <c r="N253" t="str">
        <f t="shared" si="7"/>
        <v>S</v>
      </c>
      <c r="O253">
        <f>IFERROR(VLOOKUP(_2015_2016_append_[[#This Row],[Emp_Name]],Analytics_mindset_case_studies_IntegrateCo_locations[#All],2,FALSE),"")</f>
        <v>2</v>
      </c>
      <c r="P253">
        <f>_2015_2016_append_[[#This Row],[Reg_Hrs]]+_2015_2016_append_[[#This Row],[OT_Hrs]]</f>
        <v>19</v>
      </c>
      <c r="Q253">
        <v>1</v>
      </c>
    </row>
    <row r="254" spans="1:17" x14ac:dyDescent="0.3">
      <c r="A254">
        <v>99</v>
      </c>
      <c r="B254" t="s">
        <v>27</v>
      </c>
      <c r="C254" t="s">
        <v>198</v>
      </c>
      <c r="D254">
        <v>0</v>
      </c>
      <c r="E254">
        <v>0</v>
      </c>
      <c r="F254">
        <v>0</v>
      </c>
      <c r="G254">
        <v>1244</v>
      </c>
      <c r="H254">
        <v>98</v>
      </c>
      <c r="I254">
        <v>39</v>
      </c>
      <c r="J254">
        <v>269</v>
      </c>
      <c r="K254">
        <v>2015</v>
      </c>
      <c r="L254" t="str">
        <f t="shared" si="6"/>
        <v>010</v>
      </c>
      <c r="M254" t="str">
        <f>_xlfn.XLOOKUP(_2015_2016_append_[[#This Row],[Job_code]],Analytics_mindset_case_studies_IntegrateCo_jobcodes[Code_text],Analytics_mindset_case_studies_IntegrateCo_jobcodes[Job_Description],"",0)</f>
        <v>New Foreign Manufacturing Oversight</v>
      </c>
      <c r="N254" t="str">
        <f t="shared" si="7"/>
        <v>S</v>
      </c>
      <c r="O254">
        <f>IFERROR(VLOOKUP(_2015_2016_append_[[#This Row],[Emp_Name]],Analytics_mindset_case_studies_IntegrateCo_locations[#All],2,FALSE),"")</f>
        <v>2</v>
      </c>
      <c r="P254">
        <f>_2015_2016_append_[[#This Row],[Reg_Hrs]]+_2015_2016_append_[[#This Row],[OT_Hrs]]</f>
        <v>0</v>
      </c>
      <c r="Q254">
        <v>1</v>
      </c>
    </row>
    <row r="255" spans="1:17" x14ac:dyDescent="0.3">
      <c r="A255">
        <v>99</v>
      </c>
      <c r="B255" t="s">
        <v>28</v>
      </c>
      <c r="C255" t="s">
        <v>198</v>
      </c>
      <c r="D255">
        <v>0</v>
      </c>
      <c r="E255">
        <v>0</v>
      </c>
      <c r="F255">
        <v>0</v>
      </c>
      <c r="G255">
        <v>779</v>
      </c>
      <c r="H255">
        <v>61</v>
      </c>
      <c r="I255">
        <v>244</v>
      </c>
      <c r="J255">
        <v>168</v>
      </c>
      <c r="K255">
        <v>2015</v>
      </c>
      <c r="L255" t="str">
        <f t="shared" si="6"/>
        <v>012</v>
      </c>
      <c r="M255" t="str">
        <f>_xlfn.XLOOKUP(_2015_2016_append_[[#This Row],[Job_code]],Analytics_mindset_case_studies_IntegrateCo_jobcodes[Code_text],Analytics_mindset_case_studies_IntegrateCo_jobcodes[Job_Description],"",0)</f>
        <v>Internal Auditing</v>
      </c>
      <c r="N255" t="str">
        <f t="shared" si="7"/>
        <v>S</v>
      </c>
      <c r="O255">
        <f>IFERROR(VLOOKUP(_2015_2016_append_[[#This Row],[Emp_Name]],Analytics_mindset_case_studies_IntegrateCo_locations[#All],2,FALSE),"")</f>
        <v>2</v>
      </c>
      <c r="P255">
        <f>_2015_2016_append_[[#This Row],[Reg_Hrs]]+_2015_2016_append_[[#This Row],[OT_Hrs]]</f>
        <v>0</v>
      </c>
      <c r="Q255">
        <v>1</v>
      </c>
    </row>
    <row r="256" spans="1:17" x14ac:dyDescent="0.3">
      <c r="A256">
        <v>25</v>
      </c>
      <c r="B256" t="s">
        <v>21</v>
      </c>
      <c r="C256" t="s">
        <v>199</v>
      </c>
      <c r="D256">
        <v>230</v>
      </c>
      <c r="E256">
        <v>0</v>
      </c>
      <c r="F256">
        <v>52878</v>
      </c>
      <c r="G256">
        <v>2290</v>
      </c>
      <c r="H256">
        <v>303</v>
      </c>
      <c r="I256">
        <v>1215</v>
      </c>
      <c r="J256">
        <v>32</v>
      </c>
      <c r="K256">
        <v>2015</v>
      </c>
      <c r="L256" t="str">
        <f t="shared" si="6"/>
        <v>001</v>
      </c>
      <c r="M256" t="str">
        <f>_xlfn.XLOOKUP(_2015_2016_append_[[#This Row],[Job_code]],Analytics_mindset_case_studies_IntegrateCo_jobcodes[Code_text],Analytics_mindset_case_studies_IntegrateCo_jobcodes[Job_Description],"",0)</f>
        <v>Office</v>
      </c>
      <c r="N256" t="str">
        <f t="shared" si="7"/>
        <v>H</v>
      </c>
      <c r="O256">
        <f>IFERROR(VLOOKUP(_2015_2016_append_[[#This Row],[Emp_Name]],Analytics_mindset_case_studies_IntegrateCo_locations[#All],2,FALSE),"")</f>
        <v>1</v>
      </c>
      <c r="P256">
        <f>_2015_2016_append_[[#This Row],[Reg_Hrs]]+_2015_2016_append_[[#This Row],[OT_Hrs]]</f>
        <v>230</v>
      </c>
      <c r="Q256">
        <v>1</v>
      </c>
    </row>
    <row r="257" spans="1:17" x14ac:dyDescent="0.3">
      <c r="A257">
        <v>25</v>
      </c>
      <c r="B257" t="s">
        <v>16</v>
      </c>
      <c r="C257" t="s">
        <v>199</v>
      </c>
      <c r="D257">
        <v>0</v>
      </c>
      <c r="E257">
        <v>0</v>
      </c>
      <c r="F257">
        <v>0</v>
      </c>
      <c r="G257">
        <v>1347</v>
      </c>
      <c r="H257">
        <v>106</v>
      </c>
      <c r="I257">
        <v>423</v>
      </c>
      <c r="J257">
        <v>24</v>
      </c>
      <c r="K257">
        <v>2015</v>
      </c>
      <c r="L257" t="str">
        <f t="shared" si="6"/>
        <v>010</v>
      </c>
      <c r="M257" t="str">
        <f>_xlfn.XLOOKUP(_2015_2016_append_[[#This Row],[Job_code]],Analytics_mindset_case_studies_IntegrateCo_jobcodes[Code_text],Analytics_mindset_case_studies_IntegrateCo_jobcodes[Job_Description],"",0)</f>
        <v>New Foreign Manufacturing Oversight</v>
      </c>
      <c r="N257" t="str">
        <f t="shared" si="7"/>
        <v>H</v>
      </c>
      <c r="O257">
        <f>IFERROR(VLOOKUP(_2015_2016_append_[[#This Row],[Emp_Name]],Analytics_mindset_case_studies_IntegrateCo_locations[#All],2,FALSE),"")</f>
        <v>1</v>
      </c>
      <c r="P257">
        <f>_2015_2016_append_[[#This Row],[Reg_Hrs]]+_2015_2016_append_[[#This Row],[OT_Hrs]]</f>
        <v>0</v>
      </c>
      <c r="Q257">
        <v>1</v>
      </c>
    </row>
    <row r="258" spans="1:17" x14ac:dyDescent="0.3">
      <c r="A258">
        <v>25</v>
      </c>
      <c r="B258" t="s">
        <v>20</v>
      </c>
      <c r="C258" t="s">
        <v>199</v>
      </c>
      <c r="D258">
        <v>0</v>
      </c>
      <c r="E258">
        <v>0</v>
      </c>
      <c r="F258">
        <v>0</v>
      </c>
      <c r="G258">
        <v>59</v>
      </c>
      <c r="H258">
        <v>47</v>
      </c>
      <c r="I258">
        <v>185</v>
      </c>
      <c r="J258">
        <v>1</v>
      </c>
      <c r="K258">
        <v>2015</v>
      </c>
      <c r="L258" t="str">
        <f t="shared" ref="L258:L321" si="8">IF(OR(MID(B258,3,1)="H",MID(B258,3,1)="S"),MID(B258,4,3),MID(B258,3,3))</f>
        <v>012</v>
      </c>
      <c r="M258" t="str">
        <f>_xlfn.XLOOKUP(_2015_2016_append_[[#This Row],[Job_code]],Analytics_mindset_case_studies_IntegrateCo_jobcodes[Code_text],Analytics_mindset_case_studies_IntegrateCo_jobcodes[Job_Description],"",0)</f>
        <v>Internal Auditing</v>
      </c>
      <c r="N258" t="str">
        <f t="shared" ref="N258:N321" si="9">IF(OR(MID(B258,3,1)="H",MID(B258,3,1)="S"),MID(B258,3,1),"")</f>
        <v>H</v>
      </c>
      <c r="O258">
        <f>IFERROR(VLOOKUP(_2015_2016_append_[[#This Row],[Emp_Name]],Analytics_mindset_case_studies_IntegrateCo_locations[#All],2,FALSE),"")</f>
        <v>1</v>
      </c>
      <c r="P258">
        <f>_2015_2016_append_[[#This Row],[Reg_Hrs]]+_2015_2016_append_[[#This Row],[OT_Hrs]]</f>
        <v>0</v>
      </c>
      <c r="Q258">
        <v>1</v>
      </c>
    </row>
    <row r="259" spans="1:17" x14ac:dyDescent="0.3">
      <c r="A259">
        <v>25</v>
      </c>
      <c r="B259" t="s">
        <v>22</v>
      </c>
      <c r="C259" t="s">
        <v>199</v>
      </c>
      <c r="D259">
        <v>144</v>
      </c>
      <c r="E259">
        <v>0</v>
      </c>
      <c r="F259">
        <v>33106</v>
      </c>
      <c r="G259">
        <v>3790</v>
      </c>
      <c r="H259">
        <v>297</v>
      </c>
      <c r="I259">
        <v>1188</v>
      </c>
      <c r="J259">
        <v>31</v>
      </c>
      <c r="K259">
        <v>2015</v>
      </c>
      <c r="L259" t="str">
        <f t="shared" si="8"/>
        <v>001</v>
      </c>
      <c r="M259" t="str">
        <f>_xlfn.XLOOKUP(_2015_2016_append_[[#This Row],[Job_code]],Analytics_mindset_case_studies_IntegrateCo_jobcodes[Code_text],Analytics_mindset_case_studies_IntegrateCo_jobcodes[Job_Description],"",0)</f>
        <v>Office</v>
      </c>
      <c r="N259" t="str">
        <f t="shared" si="9"/>
        <v>S</v>
      </c>
      <c r="O259">
        <f>IFERROR(VLOOKUP(_2015_2016_append_[[#This Row],[Emp_Name]],Analytics_mindset_case_studies_IntegrateCo_locations[#All],2,FALSE),"")</f>
        <v>1</v>
      </c>
      <c r="P259">
        <f>_2015_2016_append_[[#This Row],[Reg_Hrs]]+_2015_2016_append_[[#This Row],[OT_Hrs]]</f>
        <v>144</v>
      </c>
      <c r="Q259">
        <v>1</v>
      </c>
    </row>
    <row r="260" spans="1:17" x14ac:dyDescent="0.3">
      <c r="A260">
        <v>25</v>
      </c>
      <c r="B260" t="s">
        <v>27</v>
      </c>
      <c r="C260" t="s">
        <v>199</v>
      </c>
      <c r="D260">
        <v>0</v>
      </c>
      <c r="E260">
        <v>0</v>
      </c>
      <c r="F260">
        <v>0</v>
      </c>
      <c r="G260">
        <v>1347</v>
      </c>
      <c r="H260">
        <v>105</v>
      </c>
      <c r="I260">
        <v>422</v>
      </c>
      <c r="J260">
        <v>24</v>
      </c>
      <c r="K260">
        <v>2015</v>
      </c>
      <c r="L260" t="str">
        <f t="shared" si="8"/>
        <v>010</v>
      </c>
      <c r="M260" t="str">
        <f>_xlfn.XLOOKUP(_2015_2016_append_[[#This Row],[Job_code]],Analytics_mindset_case_studies_IntegrateCo_jobcodes[Code_text],Analytics_mindset_case_studies_IntegrateCo_jobcodes[Job_Description],"",0)</f>
        <v>New Foreign Manufacturing Oversight</v>
      </c>
      <c r="N260" t="str">
        <f t="shared" si="9"/>
        <v>S</v>
      </c>
      <c r="O260">
        <f>IFERROR(VLOOKUP(_2015_2016_append_[[#This Row],[Emp_Name]],Analytics_mindset_case_studies_IntegrateCo_locations[#All],2,FALSE),"")</f>
        <v>1</v>
      </c>
      <c r="P260">
        <f>_2015_2016_append_[[#This Row],[Reg_Hrs]]+_2015_2016_append_[[#This Row],[OT_Hrs]]</f>
        <v>0</v>
      </c>
      <c r="Q260">
        <v>1</v>
      </c>
    </row>
    <row r="261" spans="1:17" x14ac:dyDescent="0.3">
      <c r="A261">
        <v>25</v>
      </c>
      <c r="B261" t="s">
        <v>28</v>
      </c>
      <c r="C261" t="s">
        <v>199</v>
      </c>
      <c r="D261">
        <v>0</v>
      </c>
      <c r="E261">
        <v>0</v>
      </c>
      <c r="F261">
        <v>0</v>
      </c>
      <c r="G261">
        <v>337</v>
      </c>
      <c r="H261">
        <v>26</v>
      </c>
      <c r="I261">
        <v>106</v>
      </c>
      <c r="J261">
        <v>6</v>
      </c>
      <c r="K261">
        <v>2015</v>
      </c>
      <c r="L261" t="str">
        <f t="shared" si="8"/>
        <v>012</v>
      </c>
      <c r="M261" t="str">
        <f>_xlfn.XLOOKUP(_2015_2016_append_[[#This Row],[Job_code]],Analytics_mindset_case_studies_IntegrateCo_jobcodes[Code_text],Analytics_mindset_case_studies_IntegrateCo_jobcodes[Job_Description],"",0)</f>
        <v>Internal Auditing</v>
      </c>
      <c r="N261" t="str">
        <f t="shared" si="9"/>
        <v>S</v>
      </c>
      <c r="O261">
        <f>IFERROR(VLOOKUP(_2015_2016_append_[[#This Row],[Emp_Name]],Analytics_mindset_case_studies_IntegrateCo_locations[#All],2,FALSE),"")</f>
        <v>1</v>
      </c>
      <c r="P261">
        <f>_2015_2016_append_[[#This Row],[Reg_Hrs]]+_2015_2016_append_[[#This Row],[OT_Hrs]]</f>
        <v>0</v>
      </c>
      <c r="Q261">
        <v>1</v>
      </c>
    </row>
    <row r="262" spans="1:17" x14ac:dyDescent="0.3">
      <c r="A262">
        <v>184</v>
      </c>
      <c r="B262" t="s">
        <v>14</v>
      </c>
      <c r="C262" t="s">
        <v>200</v>
      </c>
      <c r="D262">
        <v>0</v>
      </c>
      <c r="E262">
        <v>0</v>
      </c>
      <c r="F262">
        <v>0</v>
      </c>
      <c r="G262">
        <v>212</v>
      </c>
      <c r="H262">
        <v>16</v>
      </c>
      <c r="I262">
        <v>66</v>
      </c>
      <c r="J262">
        <v>48</v>
      </c>
      <c r="K262">
        <v>2015</v>
      </c>
      <c r="L262" t="str">
        <f t="shared" si="8"/>
        <v>005</v>
      </c>
      <c r="M262" t="str">
        <f>_xlfn.XLOOKUP(_2015_2016_append_[[#This Row],[Job_code]],Analytics_mindset_case_studies_IntegrateCo_jobcodes[Code_text],Analytics_mindset_case_studies_IntegrateCo_jobcodes[Job_Description],"",0)</f>
        <v>Installation</v>
      </c>
      <c r="N262" t="str">
        <f t="shared" si="9"/>
        <v/>
      </c>
      <c r="O262">
        <f>IFERROR(VLOOKUP(_2015_2016_append_[[#This Row],[Emp_Name]],Analytics_mindset_case_studies_IntegrateCo_locations[#All],2,FALSE),"")</f>
        <v>1</v>
      </c>
      <c r="P262">
        <f>_2015_2016_append_[[#This Row],[Reg_Hrs]]+_2015_2016_append_[[#This Row],[OT_Hrs]]</f>
        <v>0</v>
      </c>
      <c r="Q262">
        <v>1</v>
      </c>
    </row>
    <row r="263" spans="1:17" x14ac:dyDescent="0.3">
      <c r="A263">
        <v>184</v>
      </c>
      <c r="B263" t="s">
        <v>29</v>
      </c>
      <c r="C263" t="s">
        <v>200</v>
      </c>
      <c r="D263">
        <v>0</v>
      </c>
      <c r="E263">
        <v>0</v>
      </c>
      <c r="F263">
        <v>0</v>
      </c>
      <c r="G263">
        <v>10206</v>
      </c>
      <c r="H263">
        <v>8</v>
      </c>
      <c r="I263">
        <v>3202</v>
      </c>
      <c r="J263">
        <v>2306</v>
      </c>
      <c r="K263">
        <v>2015</v>
      </c>
      <c r="L263" t="str">
        <f t="shared" si="8"/>
        <v>009</v>
      </c>
      <c r="M263" t="str">
        <f>_xlfn.XLOOKUP(_2015_2016_append_[[#This Row],[Job_code]],Analytics_mindset_case_studies_IntegrateCo_jobcodes[Code_text],Analytics_mindset_case_studies_IntegrateCo_jobcodes[Job_Description],"",0)</f>
        <v>New Foreign Manufacturing Plant</v>
      </c>
      <c r="N263" t="str">
        <f t="shared" si="9"/>
        <v>H</v>
      </c>
      <c r="O263">
        <f>IFERROR(VLOOKUP(_2015_2016_append_[[#This Row],[Emp_Name]],Analytics_mindset_case_studies_IntegrateCo_locations[#All],2,FALSE),"")</f>
        <v>1</v>
      </c>
      <c r="P263">
        <f>_2015_2016_append_[[#This Row],[Reg_Hrs]]+_2015_2016_append_[[#This Row],[OT_Hrs]]</f>
        <v>0</v>
      </c>
      <c r="Q263">
        <v>1</v>
      </c>
    </row>
    <row r="264" spans="1:17" x14ac:dyDescent="0.3">
      <c r="A264">
        <v>184</v>
      </c>
      <c r="B264" t="s">
        <v>16</v>
      </c>
      <c r="C264" t="s">
        <v>200</v>
      </c>
      <c r="D264">
        <v>0</v>
      </c>
      <c r="E264">
        <v>0</v>
      </c>
      <c r="F264">
        <v>0</v>
      </c>
      <c r="G264">
        <v>3402</v>
      </c>
      <c r="H264">
        <v>267</v>
      </c>
      <c r="I264">
        <v>1068</v>
      </c>
      <c r="J264">
        <v>769</v>
      </c>
      <c r="K264">
        <v>2015</v>
      </c>
      <c r="L264" t="str">
        <f t="shared" si="8"/>
        <v>010</v>
      </c>
      <c r="M264" t="str">
        <f>_xlfn.XLOOKUP(_2015_2016_append_[[#This Row],[Job_code]],Analytics_mindset_case_studies_IntegrateCo_jobcodes[Code_text],Analytics_mindset_case_studies_IntegrateCo_jobcodes[Job_Description],"",0)</f>
        <v>New Foreign Manufacturing Oversight</v>
      </c>
      <c r="N264" t="str">
        <f t="shared" si="9"/>
        <v>H</v>
      </c>
      <c r="O264">
        <f>IFERROR(VLOOKUP(_2015_2016_append_[[#This Row],[Emp_Name]],Analytics_mindset_case_studies_IntegrateCo_locations[#All],2,FALSE),"")</f>
        <v>1</v>
      </c>
      <c r="P264">
        <f>_2015_2016_append_[[#This Row],[Reg_Hrs]]+_2015_2016_append_[[#This Row],[OT_Hrs]]</f>
        <v>0</v>
      </c>
      <c r="Q264">
        <v>1</v>
      </c>
    </row>
    <row r="265" spans="1:17" x14ac:dyDescent="0.3">
      <c r="A265">
        <v>320</v>
      </c>
      <c r="B265" t="s">
        <v>16</v>
      </c>
      <c r="C265" t="s">
        <v>201</v>
      </c>
      <c r="D265">
        <v>0</v>
      </c>
      <c r="E265">
        <v>0</v>
      </c>
      <c r="F265">
        <v>0</v>
      </c>
      <c r="G265">
        <v>4384</v>
      </c>
      <c r="H265">
        <v>344</v>
      </c>
      <c r="I265">
        <v>1375</v>
      </c>
      <c r="J265">
        <v>917</v>
      </c>
      <c r="K265">
        <v>2015</v>
      </c>
      <c r="L265" t="str">
        <f t="shared" si="8"/>
        <v>010</v>
      </c>
      <c r="M265" t="str">
        <f>_xlfn.XLOOKUP(_2015_2016_append_[[#This Row],[Job_code]],Analytics_mindset_case_studies_IntegrateCo_jobcodes[Code_text],Analytics_mindset_case_studies_IntegrateCo_jobcodes[Job_Description],"",0)</f>
        <v>New Foreign Manufacturing Oversight</v>
      </c>
      <c r="N265" t="str">
        <f t="shared" si="9"/>
        <v>H</v>
      </c>
      <c r="O265">
        <f>IFERROR(VLOOKUP(_2015_2016_append_[[#This Row],[Emp_Name]],Analytics_mindset_case_studies_IntegrateCo_locations[#All],2,FALSE),"")</f>
        <v>2</v>
      </c>
      <c r="P265">
        <f>_2015_2016_append_[[#This Row],[Reg_Hrs]]+_2015_2016_append_[[#This Row],[OT_Hrs]]</f>
        <v>0</v>
      </c>
      <c r="Q265">
        <v>1</v>
      </c>
    </row>
    <row r="266" spans="1:17" x14ac:dyDescent="0.3">
      <c r="A266">
        <v>320</v>
      </c>
      <c r="B266" t="s">
        <v>20</v>
      </c>
      <c r="C266" t="s">
        <v>201</v>
      </c>
      <c r="D266">
        <v>0</v>
      </c>
      <c r="E266">
        <v>0</v>
      </c>
      <c r="F266">
        <v>0</v>
      </c>
      <c r="G266">
        <v>6576</v>
      </c>
      <c r="H266">
        <v>516</v>
      </c>
      <c r="I266">
        <v>2063</v>
      </c>
      <c r="J266">
        <v>1375</v>
      </c>
      <c r="K266">
        <v>2015</v>
      </c>
      <c r="L266" t="str">
        <f t="shared" si="8"/>
        <v>012</v>
      </c>
      <c r="M266" t="str">
        <f>_xlfn.XLOOKUP(_2015_2016_append_[[#This Row],[Job_code]],Analytics_mindset_case_studies_IntegrateCo_jobcodes[Code_text],Analytics_mindset_case_studies_IntegrateCo_jobcodes[Job_Description],"",0)</f>
        <v>Internal Auditing</v>
      </c>
      <c r="N266" t="str">
        <f t="shared" si="9"/>
        <v>H</v>
      </c>
      <c r="O266">
        <f>IFERROR(VLOOKUP(_2015_2016_append_[[#This Row],[Emp_Name]],Analytics_mindset_case_studies_IntegrateCo_locations[#All],2,FALSE),"")</f>
        <v>2</v>
      </c>
      <c r="P266">
        <f>_2015_2016_append_[[#This Row],[Reg_Hrs]]+_2015_2016_append_[[#This Row],[OT_Hrs]]</f>
        <v>0</v>
      </c>
      <c r="Q266">
        <v>1</v>
      </c>
    </row>
    <row r="267" spans="1:17" x14ac:dyDescent="0.3">
      <c r="A267">
        <v>343</v>
      </c>
      <c r="B267" t="s">
        <v>14</v>
      </c>
      <c r="C267" t="s">
        <v>202</v>
      </c>
      <c r="D267">
        <v>0</v>
      </c>
      <c r="E267">
        <v>0</v>
      </c>
      <c r="F267">
        <v>0</v>
      </c>
      <c r="G267">
        <v>76</v>
      </c>
      <c r="H267">
        <v>6</v>
      </c>
      <c r="I267">
        <v>24</v>
      </c>
      <c r="J267">
        <v>19</v>
      </c>
      <c r="K267">
        <v>2015</v>
      </c>
      <c r="L267" t="str">
        <f t="shared" si="8"/>
        <v>005</v>
      </c>
      <c r="M267" t="str">
        <f>_xlfn.XLOOKUP(_2015_2016_append_[[#This Row],[Job_code]],Analytics_mindset_case_studies_IntegrateCo_jobcodes[Code_text],Analytics_mindset_case_studies_IntegrateCo_jobcodes[Job_Description],"",0)</f>
        <v>Installation</v>
      </c>
      <c r="N267" t="str">
        <f t="shared" si="9"/>
        <v/>
      </c>
      <c r="O267">
        <f>IFERROR(VLOOKUP(_2015_2016_append_[[#This Row],[Emp_Name]],Analytics_mindset_case_studies_IntegrateCo_locations[#All],2,FALSE),"")</f>
        <v>1</v>
      </c>
      <c r="P267">
        <f>_2015_2016_append_[[#This Row],[Reg_Hrs]]+_2015_2016_append_[[#This Row],[OT_Hrs]]</f>
        <v>0</v>
      </c>
      <c r="Q267">
        <v>1</v>
      </c>
    </row>
    <row r="268" spans="1:17" x14ac:dyDescent="0.3">
      <c r="A268">
        <v>343</v>
      </c>
      <c r="B268" t="s">
        <v>38</v>
      </c>
      <c r="C268" t="s">
        <v>202</v>
      </c>
      <c r="D268">
        <v>8</v>
      </c>
      <c r="E268">
        <v>2</v>
      </c>
      <c r="F268">
        <v>231</v>
      </c>
      <c r="G268">
        <v>1473</v>
      </c>
      <c r="H268">
        <v>116</v>
      </c>
      <c r="I268">
        <v>463</v>
      </c>
      <c r="J268">
        <v>336</v>
      </c>
      <c r="K268">
        <v>2015</v>
      </c>
      <c r="L268" t="str">
        <f t="shared" si="8"/>
        <v>006</v>
      </c>
      <c r="M268" t="str">
        <f>_xlfn.XLOOKUP(_2015_2016_append_[[#This Row],[Job_code]],Analytics_mindset_case_studies_IntegrateCo_jobcodes[Code_text],Analytics_mindset_case_studies_IntegrateCo_jobcodes[Job_Description],"",0)</f>
        <v>Service</v>
      </c>
      <c r="N268" t="str">
        <f t="shared" si="9"/>
        <v>H</v>
      </c>
      <c r="O268">
        <f>IFERROR(VLOOKUP(_2015_2016_append_[[#This Row],[Emp_Name]],Analytics_mindset_case_studies_IntegrateCo_locations[#All],2,FALSE),"")</f>
        <v>1</v>
      </c>
      <c r="P268">
        <f>_2015_2016_append_[[#This Row],[Reg_Hrs]]+_2015_2016_append_[[#This Row],[OT_Hrs]]</f>
        <v>10</v>
      </c>
      <c r="Q268">
        <v>1</v>
      </c>
    </row>
    <row r="269" spans="1:17" x14ac:dyDescent="0.3">
      <c r="A269">
        <v>343</v>
      </c>
      <c r="B269" t="s">
        <v>29</v>
      </c>
      <c r="C269" t="s">
        <v>202</v>
      </c>
      <c r="D269">
        <v>0</v>
      </c>
      <c r="E269">
        <v>0</v>
      </c>
      <c r="F269">
        <v>0</v>
      </c>
      <c r="G269">
        <v>2149</v>
      </c>
      <c r="H269">
        <v>169</v>
      </c>
      <c r="I269">
        <v>674</v>
      </c>
      <c r="J269">
        <v>538</v>
      </c>
      <c r="K269">
        <v>2015</v>
      </c>
      <c r="L269" t="str">
        <f t="shared" si="8"/>
        <v>009</v>
      </c>
      <c r="M269" t="str">
        <f>_xlfn.XLOOKUP(_2015_2016_append_[[#This Row],[Job_code]],Analytics_mindset_case_studies_IntegrateCo_jobcodes[Code_text],Analytics_mindset_case_studies_IntegrateCo_jobcodes[Job_Description],"",0)</f>
        <v>New Foreign Manufacturing Plant</v>
      </c>
      <c r="N269" t="str">
        <f t="shared" si="9"/>
        <v>H</v>
      </c>
      <c r="O269">
        <f>IFERROR(VLOOKUP(_2015_2016_append_[[#This Row],[Emp_Name]],Analytics_mindset_case_studies_IntegrateCo_locations[#All],2,FALSE),"")</f>
        <v>1</v>
      </c>
      <c r="P269">
        <f>_2015_2016_append_[[#This Row],[Reg_Hrs]]+_2015_2016_append_[[#This Row],[OT_Hrs]]</f>
        <v>0</v>
      </c>
      <c r="Q269">
        <v>1</v>
      </c>
    </row>
    <row r="270" spans="1:17" x14ac:dyDescent="0.3">
      <c r="A270">
        <v>343</v>
      </c>
      <c r="B270" t="s">
        <v>16</v>
      </c>
      <c r="C270" t="s">
        <v>202</v>
      </c>
      <c r="D270">
        <v>0</v>
      </c>
      <c r="E270">
        <v>0</v>
      </c>
      <c r="F270">
        <v>0</v>
      </c>
      <c r="G270">
        <v>2149</v>
      </c>
      <c r="H270">
        <v>168</v>
      </c>
      <c r="I270">
        <v>674</v>
      </c>
      <c r="J270">
        <v>538</v>
      </c>
      <c r="K270">
        <v>2015</v>
      </c>
      <c r="L270" t="str">
        <f t="shared" si="8"/>
        <v>010</v>
      </c>
      <c r="M270" t="str">
        <f>_xlfn.XLOOKUP(_2015_2016_append_[[#This Row],[Job_code]],Analytics_mindset_case_studies_IntegrateCo_jobcodes[Code_text],Analytics_mindset_case_studies_IntegrateCo_jobcodes[Job_Description],"",0)</f>
        <v>New Foreign Manufacturing Oversight</v>
      </c>
      <c r="N270" t="str">
        <f t="shared" si="9"/>
        <v>H</v>
      </c>
      <c r="O270">
        <f>IFERROR(VLOOKUP(_2015_2016_append_[[#This Row],[Emp_Name]],Analytics_mindset_case_studies_IntegrateCo_locations[#All],2,FALSE),"")</f>
        <v>1</v>
      </c>
      <c r="P270">
        <f>_2015_2016_append_[[#This Row],[Reg_Hrs]]+_2015_2016_append_[[#This Row],[OT_Hrs]]</f>
        <v>0</v>
      </c>
      <c r="Q270">
        <v>1</v>
      </c>
    </row>
    <row r="271" spans="1:17" x14ac:dyDescent="0.3">
      <c r="A271">
        <v>399</v>
      </c>
      <c r="B271" t="s">
        <v>14</v>
      </c>
      <c r="C271" t="s">
        <v>203</v>
      </c>
      <c r="D271">
        <v>0</v>
      </c>
      <c r="E271">
        <v>0</v>
      </c>
      <c r="F271">
        <v>0</v>
      </c>
      <c r="G271">
        <v>22</v>
      </c>
      <c r="H271">
        <v>18</v>
      </c>
      <c r="I271">
        <v>68</v>
      </c>
      <c r="J271">
        <v>8</v>
      </c>
      <c r="K271">
        <v>2015</v>
      </c>
      <c r="L271" t="str">
        <f t="shared" si="8"/>
        <v>005</v>
      </c>
      <c r="M271" t="str">
        <f>_xlfn.XLOOKUP(_2015_2016_append_[[#This Row],[Job_code]],Analytics_mindset_case_studies_IntegrateCo_jobcodes[Code_text],Analytics_mindset_case_studies_IntegrateCo_jobcodes[Job_Description],"",0)</f>
        <v>Installation</v>
      </c>
      <c r="N271" t="str">
        <f t="shared" si="9"/>
        <v/>
      </c>
      <c r="O271">
        <f>IFERROR(VLOOKUP(_2015_2016_append_[[#This Row],[Emp_Name]],Analytics_mindset_case_studies_IntegrateCo_locations[#All],2,FALSE),"")</f>
        <v>2</v>
      </c>
      <c r="P271">
        <f>_2015_2016_append_[[#This Row],[Reg_Hrs]]+_2015_2016_append_[[#This Row],[OT_Hrs]]</f>
        <v>0</v>
      </c>
      <c r="Q271">
        <v>1</v>
      </c>
    </row>
    <row r="272" spans="1:17" x14ac:dyDescent="0.3">
      <c r="A272">
        <v>399</v>
      </c>
      <c r="B272" t="s">
        <v>30</v>
      </c>
      <c r="C272" t="s">
        <v>203</v>
      </c>
      <c r="D272">
        <v>44</v>
      </c>
      <c r="E272">
        <v>0</v>
      </c>
      <c r="F272">
        <v>95192</v>
      </c>
      <c r="G272">
        <v>6961</v>
      </c>
      <c r="H272">
        <v>546</v>
      </c>
      <c r="I272">
        <v>2184</v>
      </c>
      <c r="J272">
        <v>247</v>
      </c>
      <c r="K272">
        <v>2015</v>
      </c>
      <c r="L272" t="str">
        <f t="shared" si="8"/>
        <v>002</v>
      </c>
      <c r="M272" t="str">
        <f>_xlfn.XLOOKUP(_2015_2016_append_[[#This Row],[Job_code]],Analytics_mindset_case_studies_IntegrateCo_jobcodes[Code_text],Analytics_mindset_case_studies_IntegrateCo_jobcodes[Job_Description],"",0)</f>
        <v>Sales</v>
      </c>
      <c r="N272" t="str">
        <f t="shared" si="9"/>
        <v>S</v>
      </c>
      <c r="O272">
        <f>IFERROR(VLOOKUP(_2015_2016_append_[[#This Row],[Emp_Name]],Analytics_mindset_case_studies_IntegrateCo_locations[#All],2,FALSE),"")</f>
        <v>2</v>
      </c>
      <c r="P272">
        <f>_2015_2016_append_[[#This Row],[Reg_Hrs]]+_2015_2016_append_[[#This Row],[OT_Hrs]]</f>
        <v>44</v>
      </c>
      <c r="Q272">
        <v>1</v>
      </c>
    </row>
    <row r="273" spans="1:17" x14ac:dyDescent="0.3">
      <c r="A273">
        <v>399</v>
      </c>
      <c r="B273" t="s">
        <v>31</v>
      </c>
      <c r="C273" t="s">
        <v>203</v>
      </c>
      <c r="D273">
        <v>0</v>
      </c>
      <c r="E273">
        <v>0</v>
      </c>
      <c r="F273">
        <v>0</v>
      </c>
      <c r="G273">
        <v>633</v>
      </c>
      <c r="H273">
        <v>5</v>
      </c>
      <c r="I273">
        <v>198</v>
      </c>
      <c r="J273">
        <v>23</v>
      </c>
      <c r="K273">
        <v>2015</v>
      </c>
      <c r="L273" t="str">
        <f t="shared" si="8"/>
        <v>009</v>
      </c>
      <c r="M273" t="str">
        <f>_xlfn.XLOOKUP(_2015_2016_append_[[#This Row],[Job_code]],Analytics_mindset_case_studies_IntegrateCo_jobcodes[Code_text],Analytics_mindset_case_studies_IntegrateCo_jobcodes[Job_Description],"",0)</f>
        <v>New Foreign Manufacturing Plant</v>
      </c>
      <c r="N273" t="str">
        <f t="shared" si="9"/>
        <v>S</v>
      </c>
      <c r="O273">
        <f>IFERROR(VLOOKUP(_2015_2016_append_[[#This Row],[Emp_Name]],Analytics_mindset_case_studies_IntegrateCo_locations[#All],2,FALSE),"")</f>
        <v>2</v>
      </c>
      <c r="P273">
        <f>_2015_2016_append_[[#This Row],[Reg_Hrs]]+_2015_2016_append_[[#This Row],[OT_Hrs]]</f>
        <v>0</v>
      </c>
      <c r="Q273">
        <v>1</v>
      </c>
    </row>
    <row r="274" spans="1:17" x14ac:dyDescent="0.3">
      <c r="A274">
        <v>399</v>
      </c>
      <c r="B274" t="s">
        <v>27</v>
      </c>
      <c r="C274" t="s">
        <v>203</v>
      </c>
      <c r="D274">
        <v>0</v>
      </c>
      <c r="E274">
        <v>0</v>
      </c>
      <c r="F274">
        <v>0</v>
      </c>
      <c r="G274">
        <v>253</v>
      </c>
      <c r="H274">
        <v>198</v>
      </c>
      <c r="I274">
        <v>795</v>
      </c>
      <c r="J274">
        <v>9</v>
      </c>
      <c r="K274">
        <v>2015</v>
      </c>
      <c r="L274" t="str">
        <f t="shared" si="8"/>
        <v>010</v>
      </c>
      <c r="M274" t="str">
        <f>_xlfn.XLOOKUP(_2015_2016_append_[[#This Row],[Job_code]],Analytics_mindset_case_studies_IntegrateCo_jobcodes[Code_text],Analytics_mindset_case_studies_IntegrateCo_jobcodes[Job_Description],"",0)</f>
        <v>New Foreign Manufacturing Oversight</v>
      </c>
      <c r="N274" t="str">
        <f t="shared" si="9"/>
        <v>S</v>
      </c>
      <c r="O274">
        <f>IFERROR(VLOOKUP(_2015_2016_append_[[#This Row],[Emp_Name]],Analytics_mindset_case_studies_IntegrateCo_locations[#All],2,FALSE),"")</f>
        <v>2</v>
      </c>
      <c r="P274">
        <f>_2015_2016_append_[[#This Row],[Reg_Hrs]]+_2015_2016_append_[[#This Row],[OT_Hrs]]</f>
        <v>0</v>
      </c>
      <c r="Q274">
        <v>1</v>
      </c>
    </row>
    <row r="275" spans="1:17" x14ac:dyDescent="0.3">
      <c r="A275">
        <v>195</v>
      </c>
      <c r="B275" t="s">
        <v>20</v>
      </c>
      <c r="C275" t="s">
        <v>121</v>
      </c>
      <c r="D275">
        <v>0</v>
      </c>
      <c r="E275">
        <v>0</v>
      </c>
      <c r="F275">
        <v>0</v>
      </c>
      <c r="G275">
        <v>4966</v>
      </c>
      <c r="H275">
        <v>39</v>
      </c>
      <c r="I275">
        <v>1557</v>
      </c>
      <c r="J275">
        <v>181</v>
      </c>
      <c r="K275">
        <v>2015</v>
      </c>
      <c r="L275" t="str">
        <f t="shared" si="8"/>
        <v>012</v>
      </c>
      <c r="M275" t="str">
        <f>_xlfn.XLOOKUP(_2015_2016_append_[[#This Row],[Job_code]],Analytics_mindset_case_studies_IntegrateCo_jobcodes[Code_text],Analytics_mindset_case_studies_IntegrateCo_jobcodes[Job_Description],"",0)</f>
        <v>Internal Auditing</v>
      </c>
      <c r="N275" t="str">
        <f t="shared" si="9"/>
        <v>H</v>
      </c>
      <c r="O275">
        <f>IFERROR(VLOOKUP(_2015_2016_append_[[#This Row],[Emp_Name]],Analytics_mindset_case_studies_IntegrateCo_locations[#All],2,FALSE),"")</f>
        <v>2</v>
      </c>
      <c r="P275">
        <f>_2015_2016_append_[[#This Row],[Reg_Hrs]]+_2015_2016_append_[[#This Row],[OT_Hrs]]</f>
        <v>0</v>
      </c>
      <c r="Q275">
        <v>1</v>
      </c>
    </row>
    <row r="276" spans="1:17" x14ac:dyDescent="0.3">
      <c r="A276">
        <v>195</v>
      </c>
      <c r="B276" t="s">
        <v>58</v>
      </c>
      <c r="C276" t="s">
        <v>121</v>
      </c>
      <c r="D276">
        <v>2523</v>
      </c>
      <c r="E276">
        <v>0</v>
      </c>
      <c r="F276">
        <v>2495094</v>
      </c>
      <c r="G276">
        <v>173390</v>
      </c>
      <c r="H276">
        <v>1311</v>
      </c>
      <c r="I276">
        <v>30906</v>
      </c>
      <c r="J276">
        <v>6056</v>
      </c>
      <c r="K276">
        <v>2015</v>
      </c>
      <c r="L276" t="str">
        <f t="shared" si="8"/>
        <v>002</v>
      </c>
      <c r="M276" t="str">
        <f>_xlfn.XLOOKUP(_2015_2016_append_[[#This Row],[Job_code]],Analytics_mindset_case_studies_IntegrateCo_jobcodes[Code_text],Analytics_mindset_case_studies_IntegrateCo_jobcodes[Job_Description],"",0)</f>
        <v>Sales</v>
      </c>
      <c r="N276" t="str">
        <f t="shared" si="9"/>
        <v>H</v>
      </c>
      <c r="O276">
        <f>IFERROR(VLOOKUP(_2015_2016_append_[[#This Row],[Emp_Name]],Analytics_mindset_case_studies_IntegrateCo_locations[#All],2,FALSE),"")</f>
        <v>2</v>
      </c>
      <c r="P276">
        <f>_2015_2016_append_[[#This Row],[Reg_Hrs]]+_2015_2016_append_[[#This Row],[OT_Hrs]]</f>
        <v>2523</v>
      </c>
      <c r="Q276">
        <v>1</v>
      </c>
    </row>
    <row r="277" spans="1:17" x14ac:dyDescent="0.3">
      <c r="A277">
        <v>195</v>
      </c>
      <c r="B277" t="s">
        <v>59</v>
      </c>
      <c r="C277" t="s">
        <v>121</v>
      </c>
      <c r="D277">
        <v>0</v>
      </c>
      <c r="E277">
        <v>0</v>
      </c>
      <c r="F277">
        <v>0</v>
      </c>
      <c r="G277">
        <v>3290</v>
      </c>
      <c r="H277">
        <v>129</v>
      </c>
      <c r="I277">
        <v>52</v>
      </c>
      <c r="J277">
        <v>65</v>
      </c>
      <c r="K277">
        <v>2015</v>
      </c>
      <c r="L277" t="str">
        <f t="shared" si="8"/>
        <v>010</v>
      </c>
      <c r="M277" t="str">
        <f>_xlfn.XLOOKUP(_2015_2016_append_[[#This Row],[Job_code]],Analytics_mindset_case_studies_IntegrateCo_jobcodes[Code_text],Analytics_mindset_case_studies_IntegrateCo_jobcodes[Job_Description],"",0)</f>
        <v>New Foreign Manufacturing Oversight</v>
      </c>
      <c r="N277" t="str">
        <f t="shared" si="9"/>
        <v>H</v>
      </c>
      <c r="O277">
        <f>IFERROR(VLOOKUP(_2015_2016_append_[[#This Row],[Emp_Name]],Analytics_mindset_case_studies_IntegrateCo_locations[#All],2,FALSE),"")</f>
        <v>2</v>
      </c>
      <c r="P277">
        <f>_2015_2016_append_[[#This Row],[Reg_Hrs]]+_2015_2016_append_[[#This Row],[OT_Hrs]]</f>
        <v>0</v>
      </c>
      <c r="Q277">
        <v>1</v>
      </c>
    </row>
    <row r="278" spans="1:17" x14ac:dyDescent="0.3">
      <c r="A278">
        <v>106</v>
      </c>
      <c r="B278" t="s">
        <v>60</v>
      </c>
      <c r="C278" t="s">
        <v>122</v>
      </c>
      <c r="D278">
        <v>0</v>
      </c>
      <c r="E278">
        <v>0</v>
      </c>
      <c r="F278">
        <v>0</v>
      </c>
      <c r="G278">
        <v>765</v>
      </c>
      <c r="H278">
        <v>6</v>
      </c>
      <c r="I278">
        <v>24</v>
      </c>
      <c r="J278">
        <v>16</v>
      </c>
      <c r="K278">
        <v>2015</v>
      </c>
      <c r="L278" t="str">
        <f t="shared" si="8"/>
        <v>009</v>
      </c>
      <c r="M278" t="str">
        <f>_xlfn.XLOOKUP(_2015_2016_append_[[#This Row],[Job_code]],Analytics_mindset_case_studies_IntegrateCo_jobcodes[Code_text],Analytics_mindset_case_studies_IntegrateCo_jobcodes[Job_Description],"",0)</f>
        <v>New Foreign Manufacturing Plant</v>
      </c>
      <c r="N278" t="str">
        <f t="shared" si="9"/>
        <v/>
      </c>
      <c r="O278">
        <f>IFERROR(VLOOKUP(_2015_2016_append_[[#This Row],[Emp_Name]],Analytics_mindset_case_studies_IntegrateCo_locations[#All],2,FALSE),"")</f>
        <v>1</v>
      </c>
      <c r="P278">
        <f>_2015_2016_append_[[#This Row],[Reg_Hrs]]+_2015_2016_append_[[#This Row],[OT_Hrs]]</f>
        <v>0</v>
      </c>
      <c r="Q278">
        <v>1</v>
      </c>
    </row>
    <row r="279" spans="1:17" x14ac:dyDescent="0.3">
      <c r="A279">
        <v>106</v>
      </c>
      <c r="B279" t="s">
        <v>61</v>
      </c>
      <c r="C279" t="s">
        <v>122</v>
      </c>
      <c r="D279">
        <v>0</v>
      </c>
      <c r="E279">
        <v>0</v>
      </c>
      <c r="F279">
        <v>0</v>
      </c>
      <c r="G279">
        <v>1836</v>
      </c>
      <c r="H279">
        <v>144</v>
      </c>
      <c r="I279">
        <v>576</v>
      </c>
      <c r="J279">
        <v>384</v>
      </c>
      <c r="K279">
        <v>2015</v>
      </c>
      <c r="L279" t="str">
        <f t="shared" si="8"/>
        <v>009</v>
      </c>
      <c r="M279" t="str">
        <f>_xlfn.XLOOKUP(_2015_2016_append_[[#This Row],[Job_code]],Analytics_mindset_case_studies_IntegrateCo_jobcodes[Code_text],Analytics_mindset_case_studies_IntegrateCo_jobcodes[Job_Description],"",0)</f>
        <v>New Foreign Manufacturing Plant</v>
      </c>
      <c r="N279" t="str">
        <f t="shared" si="9"/>
        <v/>
      </c>
      <c r="O279">
        <f>IFERROR(VLOOKUP(_2015_2016_append_[[#This Row],[Emp_Name]],Analytics_mindset_case_studies_IntegrateCo_locations[#All],2,FALSE),"")</f>
        <v>1</v>
      </c>
      <c r="P279">
        <f>_2015_2016_append_[[#This Row],[Reg_Hrs]]+_2015_2016_append_[[#This Row],[OT_Hrs]]</f>
        <v>0</v>
      </c>
      <c r="Q279">
        <v>1</v>
      </c>
    </row>
    <row r="280" spans="1:17" x14ac:dyDescent="0.3">
      <c r="A280">
        <v>106</v>
      </c>
      <c r="B280" t="s">
        <v>62</v>
      </c>
      <c r="C280" t="s">
        <v>122</v>
      </c>
      <c r="D280">
        <v>0</v>
      </c>
      <c r="E280">
        <v>0</v>
      </c>
      <c r="F280">
        <v>0</v>
      </c>
      <c r="G280">
        <v>1224</v>
      </c>
      <c r="H280">
        <v>96</v>
      </c>
      <c r="I280">
        <v>384</v>
      </c>
      <c r="J280">
        <v>256</v>
      </c>
      <c r="K280">
        <v>2015</v>
      </c>
      <c r="L280" t="str">
        <f t="shared" si="8"/>
        <v>010</v>
      </c>
      <c r="M280" t="str">
        <f>_xlfn.XLOOKUP(_2015_2016_append_[[#This Row],[Job_code]],Analytics_mindset_case_studies_IntegrateCo_jobcodes[Code_text],Analytics_mindset_case_studies_IntegrateCo_jobcodes[Job_Description],"",0)</f>
        <v>New Foreign Manufacturing Oversight</v>
      </c>
      <c r="N280" t="str">
        <f t="shared" si="9"/>
        <v/>
      </c>
      <c r="O280">
        <f>IFERROR(VLOOKUP(_2015_2016_append_[[#This Row],[Emp_Name]],Analytics_mindset_case_studies_IntegrateCo_locations[#All],2,FALSE),"")</f>
        <v>1</v>
      </c>
      <c r="P280">
        <f>_2015_2016_append_[[#This Row],[Reg_Hrs]]+_2015_2016_append_[[#This Row],[OT_Hrs]]</f>
        <v>0</v>
      </c>
      <c r="Q280">
        <v>1</v>
      </c>
    </row>
    <row r="281" spans="1:17" x14ac:dyDescent="0.3">
      <c r="A281">
        <v>304</v>
      </c>
      <c r="B281" t="s">
        <v>29</v>
      </c>
      <c r="C281" t="s">
        <v>123</v>
      </c>
      <c r="D281">
        <v>0</v>
      </c>
      <c r="E281">
        <v>0</v>
      </c>
      <c r="F281">
        <v>0</v>
      </c>
      <c r="G281">
        <v>3988</v>
      </c>
      <c r="H281">
        <v>313</v>
      </c>
      <c r="I281">
        <v>1251</v>
      </c>
      <c r="J281">
        <v>883</v>
      </c>
      <c r="K281">
        <v>2015</v>
      </c>
      <c r="L281" t="str">
        <f t="shared" si="8"/>
        <v>009</v>
      </c>
      <c r="M281" t="str">
        <f>_xlfn.XLOOKUP(_2015_2016_append_[[#This Row],[Job_code]],Analytics_mindset_case_studies_IntegrateCo_jobcodes[Code_text],Analytics_mindset_case_studies_IntegrateCo_jobcodes[Job_Description],"",0)</f>
        <v>New Foreign Manufacturing Plant</v>
      </c>
      <c r="N281" t="str">
        <f t="shared" si="9"/>
        <v>H</v>
      </c>
      <c r="O281">
        <f>IFERROR(VLOOKUP(_2015_2016_append_[[#This Row],[Emp_Name]],Analytics_mindset_case_studies_IntegrateCo_locations[#All],2,FALSE),"")</f>
        <v>1</v>
      </c>
      <c r="P281">
        <f>_2015_2016_append_[[#This Row],[Reg_Hrs]]+_2015_2016_append_[[#This Row],[OT_Hrs]]</f>
        <v>0</v>
      </c>
      <c r="Q281">
        <v>1</v>
      </c>
    </row>
    <row r="282" spans="1:17" x14ac:dyDescent="0.3">
      <c r="A282">
        <v>304</v>
      </c>
      <c r="B282" t="s">
        <v>63</v>
      </c>
      <c r="C282" t="s">
        <v>123</v>
      </c>
      <c r="D282">
        <v>0</v>
      </c>
      <c r="E282">
        <v>0</v>
      </c>
      <c r="F282">
        <v>0</v>
      </c>
      <c r="G282">
        <v>10553</v>
      </c>
      <c r="H282">
        <v>219</v>
      </c>
      <c r="I282">
        <v>3312</v>
      </c>
      <c r="J282">
        <v>2342</v>
      </c>
      <c r="K282">
        <v>2015</v>
      </c>
      <c r="L282" t="str">
        <f t="shared" si="8"/>
        <v>009</v>
      </c>
      <c r="M282" t="str">
        <f>_xlfn.XLOOKUP(_2015_2016_append_[[#This Row],[Job_code]],Analytics_mindset_case_studies_IntegrateCo_jobcodes[Code_text],Analytics_mindset_case_studies_IntegrateCo_jobcodes[Job_Description],"",0)</f>
        <v>New Foreign Manufacturing Plant</v>
      </c>
      <c r="N282" t="str">
        <f t="shared" si="9"/>
        <v>H</v>
      </c>
      <c r="O282">
        <f>IFERROR(VLOOKUP(_2015_2016_append_[[#This Row],[Emp_Name]],Analytics_mindset_case_studies_IntegrateCo_locations[#All],2,FALSE),"")</f>
        <v>1</v>
      </c>
      <c r="P282">
        <f>_2015_2016_append_[[#This Row],[Reg_Hrs]]+_2015_2016_append_[[#This Row],[OT_Hrs]]</f>
        <v>0</v>
      </c>
      <c r="Q282">
        <v>1</v>
      </c>
    </row>
    <row r="283" spans="1:17" x14ac:dyDescent="0.3">
      <c r="A283">
        <v>304</v>
      </c>
      <c r="B283" t="s">
        <v>59</v>
      </c>
      <c r="C283" t="s">
        <v>123</v>
      </c>
      <c r="D283">
        <v>0</v>
      </c>
      <c r="E283">
        <v>0</v>
      </c>
      <c r="F283">
        <v>0</v>
      </c>
      <c r="G283">
        <v>2660</v>
      </c>
      <c r="H283">
        <v>104</v>
      </c>
      <c r="I283">
        <v>835</v>
      </c>
      <c r="J283">
        <v>598</v>
      </c>
      <c r="K283">
        <v>2015</v>
      </c>
      <c r="L283" t="str">
        <f t="shared" si="8"/>
        <v>010</v>
      </c>
      <c r="M283" t="str">
        <f>_xlfn.XLOOKUP(_2015_2016_append_[[#This Row],[Job_code]],Analytics_mindset_case_studies_IntegrateCo_jobcodes[Code_text],Analytics_mindset_case_studies_IntegrateCo_jobcodes[Job_Description],"",0)</f>
        <v>New Foreign Manufacturing Oversight</v>
      </c>
      <c r="N283" t="str">
        <f t="shared" si="9"/>
        <v>H</v>
      </c>
      <c r="O283">
        <f>IFERROR(VLOOKUP(_2015_2016_append_[[#This Row],[Emp_Name]],Analytics_mindset_case_studies_IntegrateCo_locations[#All],2,FALSE),"")</f>
        <v>1</v>
      </c>
      <c r="P283">
        <f>_2015_2016_append_[[#This Row],[Reg_Hrs]]+_2015_2016_append_[[#This Row],[OT_Hrs]]</f>
        <v>0</v>
      </c>
      <c r="Q283">
        <v>1</v>
      </c>
    </row>
    <row r="284" spans="1:17" x14ac:dyDescent="0.3">
      <c r="A284">
        <v>274</v>
      </c>
      <c r="B284" t="s">
        <v>59</v>
      </c>
      <c r="C284" t="s">
        <v>124</v>
      </c>
      <c r="D284">
        <v>0</v>
      </c>
      <c r="E284">
        <v>0</v>
      </c>
      <c r="F284">
        <v>0</v>
      </c>
      <c r="G284">
        <v>1745</v>
      </c>
      <c r="H284">
        <v>12</v>
      </c>
      <c r="I284">
        <v>547</v>
      </c>
      <c r="J284">
        <v>375</v>
      </c>
      <c r="K284">
        <v>2015</v>
      </c>
      <c r="L284" t="str">
        <f t="shared" si="8"/>
        <v>010</v>
      </c>
      <c r="M284" t="str">
        <f>_xlfn.XLOOKUP(_2015_2016_append_[[#This Row],[Job_code]],Analytics_mindset_case_studies_IntegrateCo_jobcodes[Code_text],Analytics_mindset_case_studies_IntegrateCo_jobcodes[Job_Description],"",0)</f>
        <v>New Foreign Manufacturing Oversight</v>
      </c>
      <c r="N284" t="str">
        <f t="shared" si="9"/>
        <v>H</v>
      </c>
      <c r="O284">
        <f>IFERROR(VLOOKUP(_2015_2016_append_[[#This Row],[Emp_Name]],Analytics_mindset_case_studies_IntegrateCo_locations[#All],2,FALSE),"")</f>
        <v>2</v>
      </c>
      <c r="P284">
        <f>_2015_2016_append_[[#This Row],[Reg_Hrs]]+_2015_2016_append_[[#This Row],[OT_Hrs]]</f>
        <v>0</v>
      </c>
      <c r="Q284">
        <v>1</v>
      </c>
    </row>
    <row r="285" spans="1:17" x14ac:dyDescent="0.3">
      <c r="A285">
        <v>1</v>
      </c>
      <c r="B285" t="s">
        <v>64</v>
      </c>
      <c r="C285" t="s">
        <v>125</v>
      </c>
      <c r="D285">
        <v>443</v>
      </c>
      <c r="E285">
        <v>0</v>
      </c>
      <c r="F285">
        <v>996175</v>
      </c>
      <c r="G285">
        <v>69239</v>
      </c>
      <c r="H285">
        <v>1186</v>
      </c>
      <c r="I285">
        <v>21740</v>
      </c>
      <c r="J285">
        <v>1163</v>
      </c>
      <c r="K285">
        <v>2015</v>
      </c>
      <c r="L285" t="str">
        <f t="shared" si="8"/>
        <v>001</v>
      </c>
      <c r="M285" t="str">
        <f>_xlfn.XLOOKUP(_2015_2016_append_[[#This Row],[Job_code]],Analytics_mindset_case_studies_IntegrateCo_jobcodes[Code_text],Analytics_mindset_case_studies_IntegrateCo_jobcodes[Job_Description],"",0)</f>
        <v>Office</v>
      </c>
      <c r="N285" t="str">
        <f t="shared" si="9"/>
        <v>H</v>
      </c>
      <c r="O285">
        <f>IFERROR(VLOOKUP(_2015_2016_append_[[#This Row],[Emp_Name]],Analytics_mindset_case_studies_IntegrateCo_locations[#All],2,FALSE),"")</f>
        <v>2</v>
      </c>
      <c r="P285">
        <f>_2015_2016_append_[[#This Row],[Reg_Hrs]]+_2015_2016_append_[[#This Row],[OT_Hrs]]</f>
        <v>443</v>
      </c>
      <c r="Q285">
        <v>1</v>
      </c>
    </row>
    <row r="286" spans="1:17" x14ac:dyDescent="0.3">
      <c r="A286">
        <v>1</v>
      </c>
      <c r="B286" t="s">
        <v>59</v>
      </c>
      <c r="C286" t="s">
        <v>125</v>
      </c>
      <c r="D286">
        <v>0</v>
      </c>
      <c r="E286">
        <v>0</v>
      </c>
      <c r="F286">
        <v>0</v>
      </c>
      <c r="G286">
        <v>3214</v>
      </c>
      <c r="H286">
        <v>129</v>
      </c>
      <c r="I286">
        <v>1009</v>
      </c>
      <c r="J286">
        <v>60</v>
      </c>
      <c r="K286">
        <v>2015</v>
      </c>
      <c r="L286" t="str">
        <f t="shared" si="8"/>
        <v>010</v>
      </c>
      <c r="M286" t="str">
        <f>_xlfn.XLOOKUP(_2015_2016_append_[[#This Row],[Job_code]],Analytics_mindset_case_studies_IntegrateCo_jobcodes[Code_text],Analytics_mindset_case_studies_IntegrateCo_jobcodes[Job_Description],"",0)</f>
        <v>New Foreign Manufacturing Oversight</v>
      </c>
      <c r="N286" t="str">
        <f t="shared" si="9"/>
        <v>H</v>
      </c>
      <c r="O286">
        <f>IFERROR(VLOOKUP(_2015_2016_append_[[#This Row],[Emp_Name]],Analytics_mindset_case_studies_IntegrateCo_locations[#All],2,FALSE),"")</f>
        <v>2</v>
      </c>
      <c r="P286">
        <f>_2015_2016_append_[[#This Row],[Reg_Hrs]]+_2015_2016_append_[[#This Row],[OT_Hrs]]</f>
        <v>0</v>
      </c>
      <c r="Q286">
        <v>1</v>
      </c>
    </row>
    <row r="287" spans="1:17" x14ac:dyDescent="0.3">
      <c r="A287">
        <v>1</v>
      </c>
      <c r="B287" t="s">
        <v>65</v>
      </c>
      <c r="C287" t="s">
        <v>125</v>
      </c>
      <c r="D287">
        <v>428</v>
      </c>
      <c r="E287">
        <v>0</v>
      </c>
      <c r="F287">
        <v>954107</v>
      </c>
      <c r="G287">
        <v>73426</v>
      </c>
      <c r="H287">
        <v>1184</v>
      </c>
      <c r="I287">
        <v>21999</v>
      </c>
      <c r="J287">
        <v>1372</v>
      </c>
      <c r="K287">
        <v>2015</v>
      </c>
      <c r="L287" t="str">
        <f t="shared" si="8"/>
        <v>001</v>
      </c>
      <c r="M287" t="str">
        <f>_xlfn.XLOOKUP(_2015_2016_append_[[#This Row],[Job_code]],Analytics_mindset_case_studies_IntegrateCo_jobcodes[Code_text],Analytics_mindset_case_studies_IntegrateCo_jobcodes[Job_Description],"",0)</f>
        <v>Office</v>
      </c>
      <c r="N287" t="str">
        <f t="shared" si="9"/>
        <v>S</v>
      </c>
      <c r="O287">
        <f>IFERROR(VLOOKUP(_2015_2016_append_[[#This Row],[Emp_Name]],Analytics_mindset_case_studies_IntegrateCo_locations[#All],2,FALSE),"")</f>
        <v>2</v>
      </c>
      <c r="P287">
        <f>_2015_2016_append_[[#This Row],[Reg_Hrs]]+_2015_2016_append_[[#This Row],[OT_Hrs]]</f>
        <v>428</v>
      </c>
      <c r="Q287">
        <v>1</v>
      </c>
    </row>
    <row r="288" spans="1:17" x14ac:dyDescent="0.3">
      <c r="A288">
        <v>391</v>
      </c>
      <c r="B288" t="s">
        <v>66</v>
      </c>
      <c r="C288" t="s">
        <v>126</v>
      </c>
      <c r="D288">
        <v>0</v>
      </c>
      <c r="E288">
        <v>0</v>
      </c>
      <c r="F288">
        <v>0</v>
      </c>
      <c r="G288">
        <v>2844</v>
      </c>
      <c r="H288">
        <v>111</v>
      </c>
      <c r="I288">
        <v>1785</v>
      </c>
      <c r="J288">
        <v>869</v>
      </c>
      <c r="K288">
        <v>2015</v>
      </c>
      <c r="L288" t="str">
        <f t="shared" si="8"/>
        <v>010</v>
      </c>
      <c r="M288" t="str">
        <f>_xlfn.XLOOKUP(_2015_2016_append_[[#This Row],[Job_code]],Analytics_mindset_case_studies_IntegrateCo_jobcodes[Code_text],Analytics_mindset_case_studies_IntegrateCo_jobcodes[Job_Description],"",0)</f>
        <v>New Foreign Manufacturing Oversight</v>
      </c>
      <c r="N288" t="str">
        <f t="shared" si="9"/>
        <v>H</v>
      </c>
      <c r="O288">
        <f>IFERROR(VLOOKUP(_2015_2016_append_[[#This Row],[Emp_Name]],Analytics_mindset_case_studies_IntegrateCo_locations[#All],2,FALSE),"")</f>
        <v>1</v>
      </c>
      <c r="P288">
        <f>_2015_2016_append_[[#This Row],[Reg_Hrs]]+_2015_2016_append_[[#This Row],[OT_Hrs]]</f>
        <v>0</v>
      </c>
      <c r="Q288">
        <v>1</v>
      </c>
    </row>
    <row r="289" spans="1:17" x14ac:dyDescent="0.3">
      <c r="A289">
        <v>259</v>
      </c>
      <c r="B289" t="s">
        <v>67</v>
      </c>
      <c r="C289" t="s">
        <v>127</v>
      </c>
      <c r="D289">
        <v>0</v>
      </c>
      <c r="E289">
        <v>0</v>
      </c>
      <c r="F289">
        <v>0</v>
      </c>
      <c r="G289">
        <v>3036</v>
      </c>
      <c r="H289">
        <v>119</v>
      </c>
      <c r="I289">
        <v>951</v>
      </c>
      <c r="J289">
        <v>67</v>
      </c>
      <c r="K289">
        <v>2015</v>
      </c>
      <c r="L289" t="str">
        <f t="shared" si="8"/>
        <v>010</v>
      </c>
      <c r="M289" t="str">
        <f>_xlfn.XLOOKUP(_2015_2016_append_[[#This Row],[Job_code]],Analytics_mindset_case_studies_IntegrateCo_jobcodes[Code_text],Analytics_mindset_case_studies_IntegrateCo_jobcodes[Job_Description],"",0)</f>
        <v>New Foreign Manufacturing Oversight</v>
      </c>
      <c r="N289" t="str">
        <f t="shared" si="9"/>
        <v>S</v>
      </c>
      <c r="O289">
        <f>IFERROR(VLOOKUP(_2015_2016_append_[[#This Row],[Emp_Name]],Analytics_mindset_case_studies_IntegrateCo_locations[#All],2,FALSE),"")</f>
        <v>2</v>
      </c>
      <c r="P289">
        <f>_2015_2016_append_[[#This Row],[Reg_Hrs]]+_2015_2016_append_[[#This Row],[OT_Hrs]]</f>
        <v>0</v>
      </c>
      <c r="Q289">
        <v>1</v>
      </c>
    </row>
    <row r="290" spans="1:17" x14ac:dyDescent="0.3">
      <c r="A290">
        <v>259</v>
      </c>
      <c r="B290" t="s">
        <v>68</v>
      </c>
      <c r="C290" t="s">
        <v>127</v>
      </c>
      <c r="D290">
        <v>0</v>
      </c>
      <c r="E290">
        <v>0</v>
      </c>
      <c r="F290">
        <v>0</v>
      </c>
      <c r="G290">
        <v>1517</v>
      </c>
      <c r="H290">
        <v>119</v>
      </c>
      <c r="I290">
        <v>475</v>
      </c>
      <c r="J290">
        <v>33</v>
      </c>
      <c r="K290">
        <v>2015</v>
      </c>
      <c r="L290" t="str">
        <f t="shared" si="8"/>
        <v>012</v>
      </c>
      <c r="M290" t="str">
        <f>_xlfn.XLOOKUP(_2015_2016_append_[[#This Row],[Job_code]],Analytics_mindset_case_studies_IntegrateCo_jobcodes[Code_text],Analytics_mindset_case_studies_IntegrateCo_jobcodes[Job_Description],"",0)</f>
        <v>Internal Auditing</v>
      </c>
      <c r="N290" t="str">
        <f t="shared" si="9"/>
        <v>S</v>
      </c>
      <c r="O290">
        <f>IFERROR(VLOOKUP(_2015_2016_append_[[#This Row],[Emp_Name]],Analytics_mindset_case_studies_IntegrateCo_locations[#All],2,FALSE),"")</f>
        <v>2</v>
      </c>
      <c r="P290">
        <f>_2015_2016_append_[[#This Row],[Reg_Hrs]]+_2015_2016_append_[[#This Row],[OT_Hrs]]</f>
        <v>0</v>
      </c>
      <c r="Q290">
        <v>1</v>
      </c>
    </row>
    <row r="291" spans="1:17" x14ac:dyDescent="0.3">
      <c r="A291">
        <v>390</v>
      </c>
      <c r="B291" t="s">
        <v>59</v>
      </c>
      <c r="C291" t="s">
        <v>128</v>
      </c>
      <c r="D291">
        <v>0</v>
      </c>
      <c r="E291">
        <v>0</v>
      </c>
      <c r="F291">
        <v>0</v>
      </c>
      <c r="G291">
        <v>2083</v>
      </c>
      <c r="H291">
        <v>163</v>
      </c>
      <c r="I291">
        <v>654</v>
      </c>
      <c r="J291">
        <v>462</v>
      </c>
      <c r="K291">
        <v>2015</v>
      </c>
      <c r="L291" t="str">
        <f t="shared" si="8"/>
        <v>010</v>
      </c>
      <c r="M291" t="str">
        <f>_xlfn.XLOOKUP(_2015_2016_append_[[#This Row],[Job_code]],Analytics_mindset_case_studies_IntegrateCo_jobcodes[Code_text],Analytics_mindset_case_studies_IntegrateCo_jobcodes[Job_Description],"",0)</f>
        <v>New Foreign Manufacturing Oversight</v>
      </c>
      <c r="N291" t="str">
        <f t="shared" si="9"/>
        <v>H</v>
      </c>
      <c r="O291">
        <f>IFERROR(VLOOKUP(_2015_2016_append_[[#This Row],[Emp_Name]],Analytics_mindset_case_studies_IntegrateCo_locations[#All],2,FALSE),"")</f>
        <v>1</v>
      </c>
      <c r="P291">
        <f>_2015_2016_append_[[#This Row],[Reg_Hrs]]+_2015_2016_append_[[#This Row],[OT_Hrs]]</f>
        <v>0</v>
      </c>
      <c r="Q291">
        <v>1</v>
      </c>
    </row>
    <row r="292" spans="1:17" x14ac:dyDescent="0.3">
      <c r="A292">
        <v>168</v>
      </c>
      <c r="B292" t="s">
        <v>20</v>
      </c>
      <c r="C292" t="s">
        <v>129</v>
      </c>
      <c r="D292">
        <v>0</v>
      </c>
      <c r="E292">
        <v>0</v>
      </c>
      <c r="F292">
        <v>0</v>
      </c>
      <c r="G292">
        <v>6271</v>
      </c>
      <c r="H292">
        <v>491</v>
      </c>
      <c r="I292">
        <v>1967</v>
      </c>
      <c r="J292">
        <v>1356</v>
      </c>
      <c r="K292">
        <v>2015</v>
      </c>
      <c r="L292" t="str">
        <f t="shared" si="8"/>
        <v>012</v>
      </c>
      <c r="M292" t="str">
        <f>_xlfn.XLOOKUP(_2015_2016_append_[[#This Row],[Job_code]],Analytics_mindset_case_studies_IntegrateCo_jobcodes[Code_text],Analytics_mindset_case_studies_IntegrateCo_jobcodes[Job_Description],"",0)</f>
        <v>Internal Auditing</v>
      </c>
      <c r="N292" t="str">
        <f t="shared" si="9"/>
        <v>H</v>
      </c>
      <c r="O292">
        <f>IFERROR(VLOOKUP(_2015_2016_append_[[#This Row],[Emp_Name]],Analytics_mindset_case_studies_IntegrateCo_locations[#All],2,FALSE),"")</f>
        <v>2</v>
      </c>
      <c r="P292">
        <f>_2015_2016_append_[[#This Row],[Reg_Hrs]]+_2015_2016_append_[[#This Row],[OT_Hrs]]</f>
        <v>0</v>
      </c>
      <c r="Q292">
        <v>1</v>
      </c>
    </row>
    <row r="293" spans="1:17" x14ac:dyDescent="0.3">
      <c r="A293">
        <v>168</v>
      </c>
      <c r="B293" t="s">
        <v>59</v>
      </c>
      <c r="C293" t="s">
        <v>129</v>
      </c>
      <c r="D293">
        <v>0</v>
      </c>
      <c r="E293">
        <v>0</v>
      </c>
      <c r="F293">
        <v>0</v>
      </c>
      <c r="G293">
        <v>209</v>
      </c>
      <c r="H293">
        <v>164</v>
      </c>
      <c r="I293">
        <v>656</v>
      </c>
      <c r="J293">
        <v>452</v>
      </c>
      <c r="K293">
        <v>2015</v>
      </c>
      <c r="L293" t="str">
        <f t="shared" si="8"/>
        <v>010</v>
      </c>
      <c r="M293" t="str">
        <f>_xlfn.XLOOKUP(_2015_2016_append_[[#This Row],[Job_code]],Analytics_mindset_case_studies_IntegrateCo_jobcodes[Code_text],Analytics_mindset_case_studies_IntegrateCo_jobcodes[Job_Description],"",0)</f>
        <v>New Foreign Manufacturing Oversight</v>
      </c>
      <c r="N293" t="str">
        <f t="shared" si="9"/>
        <v>H</v>
      </c>
      <c r="O293">
        <f>IFERROR(VLOOKUP(_2015_2016_append_[[#This Row],[Emp_Name]],Analytics_mindset_case_studies_IntegrateCo_locations[#All],2,FALSE),"")</f>
        <v>2</v>
      </c>
      <c r="P293">
        <f>_2015_2016_append_[[#This Row],[Reg_Hrs]]+_2015_2016_append_[[#This Row],[OT_Hrs]]</f>
        <v>0</v>
      </c>
      <c r="Q293">
        <v>1</v>
      </c>
    </row>
    <row r="294" spans="1:17" x14ac:dyDescent="0.3">
      <c r="A294">
        <v>291</v>
      </c>
      <c r="B294" t="s">
        <v>63</v>
      </c>
      <c r="C294" t="s">
        <v>130</v>
      </c>
      <c r="D294">
        <v>0</v>
      </c>
      <c r="E294">
        <v>0</v>
      </c>
      <c r="F294">
        <v>0</v>
      </c>
      <c r="G294">
        <v>11432</v>
      </c>
      <c r="H294">
        <v>899</v>
      </c>
      <c r="I294">
        <v>3585</v>
      </c>
      <c r="J294">
        <v>2392</v>
      </c>
      <c r="K294">
        <v>2015</v>
      </c>
      <c r="L294" t="str">
        <f t="shared" si="8"/>
        <v>009</v>
      </c>
      <c r="M294" t="str">
        <f>_xlfn.XLOOKUP(_2015_2016_append_[[#This Row],[Job_code]],Analytics_mindset_case_studies_IntegrateCo_jobcodes[Code_text],Analytics_mindset_case_studies_IntegrateCo_jobcodes[Job_Description],"",0)</f>
        <v>New Foreign Manufacturing Plant</v>
      </c>
      <c r="N294" t="str">
        <f t="shared" si="9"/>
        <v>H</v>
      </c>
      <c r="O294">
        <f>IFERROR(VLOOKUP(_2015_2016_append_[[#This Row],[Emp_Name]],Analytics_mindset_case_studies_IntegrateCo_locations[#All],2,FALSE),"")</f>
        <v>2</v>
      </c>
      <c r="P294">
        <f>_2015_2016_append_[[#This Row],[Reg_Hrs]]+_2015_2016_append_[[#This Row],[OT_Hrs]]</f>
        <v>0</v>
      </c>
      <c r="Q294">
        <v>1</v>
      </c>
    </row>
    <row r="295" spans="1:17" x14ac:dyDescent="0.3">
      <c r="A295">
        <v>291</v>
      </c>
      <c r="B295" t="s">
        <v>59</v>
      </c>
      <c r="C295" t="s">
        <v>130</v>
      </c>
      <c r="D295">
        <v>0</v>
      </c>
      <c r="E295">
        <v>0</v>
      </c>
      <c r="F295">
        <v>0</v>
      </c>
      <c r="G295">
        <v>1429</v>
      </c>
      <c r="H295">
        <v>112</v>
      </c>
      <c r="I295">
        <v>448</v>
      </c>
      <c r="J295">
        <v>299</v>
      </c>
      <c r="K295">
        <v>2015</v>
      </c>
      <c r="L295" t="str">
        <f t="shared" si="8"/>
        <v>010</v>
      </c>
      <c r="M295" t="str">
        <f>_xlfn.XLOOKUP(_2015_2016_append_[[#This Row],[Job_code]],Analytics_mindset_case_studies_IntegrateCo_jobcodes[Code_text],Analytics_mindset_case_studies_IntegrateCo_jobcodes[Job_Description],"",0)</f>
        <v>New Foreign Manufacturing Oversight</v>
      </c>
      <c r="N295" t="str">
        <f t="shared" si="9"/>
        <v>H</v>
      </c>
      <c r="O295">
        <f>IFERROR(VLOOKUP(_2015_2016_append_[[#This Row],[Emp_Name]],Analytics_mindset_case_studies_IntegrateCo_locations[#All],2,FALSE),"")</f>
        <v>2</v>
      </c>
      <c r="P295">
        <f>_2015_2016_append_[[#This Row],[Reg_Hrs]]+_2015_2016_append_[[#This Row],[OT_Hrs]]</f>
        <v>0</v>
      </c>
      <c r="Q295">
        <v>1</v>
      </c>
    </row>
    <row r="296" spans="1:17" x14ac:dyDescent="0.3">
      <c r="A296">
        <v>249</v>
      </c>
      <c r="B296" t="s">
        <v>69</v>
      </c>
      <c r="C296" t="s">
        <v>131</v>
      </c>
      <c r="D296">
        <v>0</v>
      </c>
      <c r="E296">
        <v>0</v>
      </c>
      <c r="F296">
        <v>0</v>
      </c>
      <c r="G296">
        <v>4269</v>
      </c>
      <c r="H296">
        <v>335</v>
      </c>
      <c r="I296">
        <v>1339</v>
      </c>
      <c r="J296">
        <v>96</v>
      </c>
      <c r="K296">
        <v>2015</v>
      </c>
      <c r="L296" t="str">
        <f t="shared" si="8"/>
        <v>011</v>
      </c>
      <c r="M296" t="str">
        <f>_xlfn.XLOOKUP(_2015_2016_append_[[#This Row],[Job_code]],Analytics_mindset_case_studies_IntegrateCo_jobcodes[Code_text],Analytics_mindset_case_studies_IntegrateCo_jobcodes[Job_Description],"",0)</f>
        <v>Internal Projects</v>
      </c>
      <c r="N296" t="str">
        <f t="shared" si="9"/>
        <v>S</v>
      </c>
      <c r="O296">
        <f>IFERROR(VLOOKUP(_2015_2016_append_[[#This Row],[Emp_Name]],Analytics_mindset_case_studies_IntegrateCo_locations[#All],2,FALSE),"")</f>
        <v>2</v>
      </c>
      <c r="P296">
        <f>_2015_2016_append_[[#This Row],[Reg_Hrs]]+_2015_2016_append_[[#This Row],[OT_Hrs]]</f>
        <v>0</v>
      </c>
      <c r="Q296">
        <v>1</v>
      </c>
    </row>
    <row r="297" spans="1:17" x14ac:dyDescent="0.3">
      <c r="A297">
        <v>249</v>
      </c>
      <c r="B297" t="s">
        <v>28</v>
      </c>
      <c r="C297" t="s">
        <v>131</v>
      </c>
      <c r="D297">
        <v>0</v>
      </c>
      <c r="E297">
        <v>0</v>
      </c>
      <c r="F297">
        <v>0</v>
      </c>
      <c r="G297">
        <v>2134</v>
      </c>
      <c r="H297">
        <v>167</v>
      </c>
      <c r="I297">
        <v>67</v>
      </c>
      <c r="J297">
        <v>48</v>
      </c>
      <c r="K297">
        <v>2015</v>
      </c>
      <c r="L297" t="str">
        <f t="shared" si="8"/>
        <v>012</v>
      </c>
      <c r="M297" t="str">
        <f>_xlfn.XLOOKUP(_2015_2016_append_[[#This Row],[Job_code]],Analytics_mindset_case_studies_IntegrateCo_jobcodes[Code_text],Analytics_mindset_case_studies_IntegrateCo_jobcodes[Job_Description],"",0)</f>
        <v>Internal Auditing</v>
      </c>
      <c r="N297" t="str">
        <f t="shared" si="9"/>
        <v>S</v>
      </c>
      <c r="O297">
        <f>IFERROR(VLOOKUP(_2015_2016_append_[[#This Row],[Emp_Name]],Analytics_mindset_case_studies_IntegrateCo_locations[#All],2,FALSE),"")</f>
        <v>2</v>
      </c>
      <c r="P297">
        <f>_2015_2016_append_[[#This Row],[Reg_Hrs]]+_2015_2016_append_[[#This Row],[OT_Hrs]]</f>
        <v>0</v>
      </c>
      <c r="Q297">
        <v>1</v>
      </c>
    </row>
    <row r="298" spans="1:17" x14ac:dyDescent="0.3">
      <c r="A298">
        <v>249</v>
      </c>
      <c r="B298" t="s">
        <v>70</v>
      </c>
      <c r="C298" t="s">
        <v>131</v>
      </c>
      <c r="D298">
        <v>0</v>
      </c>
      <c r="E298">
        <v>0</v>
      </c>
      <c r="F298">
        <v>0</v>
      </c>
      <c r="G298">
        <v>13201</v>
      </c>
      <c r="H298">
        <v>235</v>
      </c>
      <c r="I298">
        <v>3551</v>
      </c>
      <c r="J298">
        <v>811</v>
      </c>
      <c r="K298">
        <v>2015</v>
      </c>
      <c r="L298" t="str">
        <f t="shared" si="8"/>
        <v>009</v>
      </c>
      <c r="M298" t="str">
        <f>_xlfn.XLOOKUP(_2015_2016_append_[[#This Row],[Job_code]],Analytics_mindset_case_studies_IntegrateCo_jobcodes[Code_text],Analytics_mindset_case_studies_IntegrateCo_jobcodes[Job_Description],"",0)</f>
        <v>New Foreign Manufacturing Plant</v>
      </c>
      <c r="N298" t="str">
        <f t="shared" si="9"/>
        <v>S</v>
      </c>
      <c r="O298">
        <f>IFERROR(VLOOKUP(_2015_2016_append_[[#This Row],[Emp_Name]],Analytics_mindset_case_studies_IntegrateCo_locations[#All],2,FALSE),"")</f>
        <v>2</v>
      </c>
      <c r="P298">
        <f>_2015_2016_append_[[#This Row],[Reg_Hrs]]+_2015_2016_append_[[#This Row],[OT_Hrs]]</f>
        <v>0</v>
      </c>
      <c r="Q298">
        <v>1</v>
      </c>
    </row>
    <row r="299" spans="1:17" x14ac:dyDescent="0.3">
      <c r="A299">
        <v>249</v>
      </c>
      <c r="B299" t="s">
        <v>67</v>
      </c>
      <c r="C299" t="s">
        <v>131</v>
      </c>
      <c r="D299">
        <v>0</v>
      </c>
      <c r="E299">
        <v>0</v>
      </c>
      <c r="F299">
        <v>0</v>
      </c>
      <c r="G299">
        <v>4475</v>
      </c>
      <c r="H299">
        <v>168</v>
      </c>
      <c r="I299">
        <v>669</v>
      </c>
      <c r="J299">
        <v>587</v>
      </c>
      <c r="K299">
        <v>2015</v>
      </c>
      <c r="L299" t="str">
        <f t="shared" si="8"/>
        <v>010</v>
      </c>
      <c r="M299" t="str">
        <f>_xlfn.XLOOKUP(_2015_2016_append_[[#This Row],[Job_code]],Analytics_mindset_case_studies_IntegrateCo_jobcodes[Code_text],Analytics_mindset_case_studies_IntegrateCo_jobcodes[Job_Description],"",0)</f>
        <v>New Foreign Manufacturing Oversight</v>
      </c>
      <c r="N299" t="str">
        <f t="shared" si="9"/>
        <v>S</v>
      </c>
      <c r="O299">
        <f>IFERROR(VLOOKUP(_2015_2016_append_[[#This Row],[Emp_Name]],Analytics_mindset_case_studies_IntegrateCo_locations[#All],2,FALSE),"")</f>
        <v>2</v>
      </c>
      <c r="P299">
        <f>_2015_2016_append_[[#This Row],[Reg_Hrs]]+_2015_2016_append_[[#This Row],[OT_Hrs]]</f>
        <v>0</v>
      </c>
      <c r="Q299">
        <v>1</v>
      </c>
    </row>
    <row r="300" spans="1:17" x14ac:dyDescent="0.3">
      <c r="A300">
        <v>179</v>
      </c>
      <c r="B300" t="s">
        <v>20</v>
      </c>
      <c r="C300" t="s">
        <v>132</v>
      </c>
      <c r="D300">
        <v>0</v>
      </c>
      <c r="E300">
        <v>0</v>
      </c>
      <c r="F300">
        <v>0</v>
      </c>
      <c r="G300">
        <v>7416</v>
      </c>
      <c r="H300">
        <v>581</v>
      </c>
      <c r="I300">
        <v>2326</v>
      </c>
      <c r="J300">
        <v>1662</v>
      </c>
      <c r="K300">
        <v>2015</v>
      </c>
      <c r="L300" t="str">
        <f t="shared" si="8"/>
        <v>012</v>
      </c>
      <c r="M300" t="str">
        <f>_xlfn.XLOOKUP(_2015_2016_append_[[#This Row],[Job_code]],Analytics_mindset_case_studies_IntegrateCo_jobcodes[Code_text],Analytics_mindset_case_studies_IntegrateCo_jobcodes[Job_Description],"",0)</f>
        <v>Internal Auditing</v>
      </c>
      <c r="N300" t="str">
        <f t="shared" si="9"/>
        <v>H</v>
      </c>
      <c r="O300">
        <f>IFERROR(VLOOKUP(_2015_2016_append_[[#This Row],[Emp_Name]],Analytics_mindset_case_studies_IntegrateCo_locations[#All],2,FALSE),"")</f>
        <v>2</v>
      </c>
      <c r="P300">
        <f>_2015_2016_append_[[#This Row],[Reg_Hrs]]+_2015_2016_append_[[#This Row],[OT_Hrs]]</f>
        <v>0</v>
      </c>
      <c r="Q300">
        <v>1</v>
      </c>
    </row>
    <row r="301" spans="1:17" x14ac:dyDescent="0.3">
      <c r="A301">
        <v>179</v>
      </c>
      <c r="B301" t="s">
        <v>71</v>
      </c>
      <c r="C301" t="s">
        <v>132</v>
      </c>
      <c r="D301">
        <v>1475</v>
      </c>
      <c r="E301">
        <v>0</v>
      </c>
      <c r="F301">
        <v>1043187</v>
      </c>
      <c r="G301">
        <v>87223</v>
      </c>
      <c r="H301">
        <v>778</v>
      </c>
      <c r="I301">
        <v>18610</v>
      </c>
      <c r="J301">
        <v>18656</v>
      </c>
      <c r="K301">
        <v>2015</v>
      </c>
      <c r="L301" t="str">
        <f t="shared" si="8"/>
        <v>004</v>
      </c>
      <c r="M301" t="str">
        <f>_xlfn.XLOOKUP(_2015_2016_append_[[#This Row],[Job_code]],Analytics_mindset_case_studies_IntegrateCo_jobcodes[Code_text],Analytics_mindset_case_studies_IntegrateCo_jobcodes[Job_Description],"",0)</f>
        <v>Proj Management</v>
      </c>
      <c r="N301" t="str">
        <f t="shared" si="9"/>
        <v>H</v>
      </c>
      <c r="O301">
        <f>IFERROR(VLOOKUP(_2015_2016_append_[[#This Row],[Emp_Name]],Analytics_mindset_case_studies_IntegrateCo_locations[#All],2,FALSE),"")</f>
        <v>2</v>
      </c>
      <c r="P301">
        <f>_2015_2016_append_[[#This Row],[Reg_Hrs]]+_2015_2016_append_[[#This Row],[OT_Hrs]]</f>
        <v>1475</v>
      </c>
      <c r="Q301">
        <v>1</v>
      </c>
    </row>
    <row r="302" spans="1:17" x14ac:dyDescent="0.3">
      <c r="A302">
        <v>179</v>
      </c>
      <c r="B302" t="s">
        <v>59</v>
      </c>
      <c r="C302" t="s">
        <v>132</v>
      </c>
      <c r="D302">
        <v>0</v>
      </c>
      <c r="E302">
        <v>0</v>
      </c>
      <c r="F302">
        <v>0</v>
      </c>
      <c r="G302">
        <v>4645</v>
      </c>
      <c r="H302">
        <v>194</v>
      </c>
      <c r="I302">
        <v>776</v>
      </c>
      <c r="J302">
        <v>1056</v>
      </c>
      <c r="K302">
        <v>2015</v>
      </c>
      <c r="L302" t="str">
        <f t="shared" si="8"/>
        <v>010</v>
      </c>
      <c r="M302" t="str">
        <f>_xlfn.XLOOKUP(_2015_2016_append_[[#This Row],[Job_code]],Analytics_mindset_case_studies_IntegrateCo_jobcodes[Code_text],Analytics_mindset_case_studies_IntegrateCo_jobcodes[Job_Description],"",0)</f>
        <v>New Foreign Manufacturing Oversight</v>
      </c>
      <c r="N302" t="str">
        <f t="shared" si="9"/>
        <v>H</v>
      </c>
      <c r="O302">
        <f>IFERROR(VLOOKUP(_2015_2016_append_[[#This Row],[Emp_Name]],Analytics_mindset_case_studies_IntegrateCo_locations[#All],2,FALSE),"")</f>
        <v>2</v>
      </c>
      <c r="P302">
        <f>_2015_2016_append_[[#This Row],[Reg_Hrs]]+_2015_2016_append_[[#This Row],[OT_Hrs]]</f>
        <v>0</v>
      </c>
      <c r="Q302">
        <v>1</v>
      </c>
    </row>
    <row r="303" spans="1:17" x14ac:dyDescent="0.3">
      <c r="A303">
        <v>368</v>
      </c>
      <c r="B303" t="s">
        <v>31</v>
      </c>
      <c r="C303" t="s">
        <v>133</v>
      </c>
      <c r="D303">
        <v>0</v>
      </c>
      <c r="E303">
        <v>0</v>
      </c>
      <c r="F303">
        <v>0</v>
      </c>
      <c r="G303">
        <v>2623</v>
      </c>
      <c r="H303">
        <v>206</v>
      </c>
      <c r="I303">
        <v>823</v>
      </c>
      <c r="J303">
        <v>627</v>
      </c>
      <c r="K303">
        <v>2015</v>
      </c>
      <c r="L303" t="str">
        <f t="shared" si="8"/>
        <v>009</v>
      </c>
      <c r="M303" t="str">
        <f>_xlfn.XLOOKUP(_2015_2016_append_[[#This Row],[Job_code]],Analytics_mindset_case_studies_IntegrateCo_jobcodes[Code_text],Analytics_mindset_case_studies_IntegrateCo_jobcodes[Job_Description],"",0)</f>
        <v>New Foreign Manufacturing Plant</v>
      </c>
      <c r="N303" t="str">
        <f t="shared" si="9"/>
        <v>S</v>
      </c>
      <c r="O303">
        <f>IFERROR(VLOOKUP(_2015_2016_append_[[#This Row],[Emp_Name]],Analytics_mindset_case_studies_IntegrateCo_locations[#All],2,FALSE),"")</f>
        <v>2</v>
      </c>
      <c r="P303">
        <f>_2015_2016_append_[[#This Row],[Reg_Hrs]]+_2015_2016_append_[[#This Row],[OT_Hrs]]</f>
        <v>0</v>
      </c>
      <c r="Q303">
        <v>1</v>
      </c>
    </row>
    <row r="304" spans="1:17" x14ac:dyDescent="0.3">
      <c r="A304">
        <v>368</v>
      </c>
      <c r="B304" t="s">
        <v>28</v>
      </c>
      <c r="C304" t="s">
        <v>133</v>
      </c>
      <c r="D304">
        <v>0</v>
      </c>
      <c r="E304">
        <v>0</v>
      </c>
      <c r="F304">
        <v>0</v>
      </c>
      <c r="G304">
        <v>1312</v>
      </c>
      <c r="H304">
        <v>103</v>
      </c>
      <c r="I304">
        <v>411</v>
      </c>
      <c r="J304">
        <v>314</v>
      </c>
      <c r="K304">
        <v>2015</v>
      </c>
      <c r="L304" t="str">
        <f t="shared" si="8"/>
        <v>012</v>
      </c>
      <c r="M304" t="str">
        <f>_xlfn.XLOOKUP(_2015_2016_append_[[#This Row],[Job_code]],Analytics_mindset_case_studies_IntegrateCo_jobcodes[Code_text],Analytics_mindset_case_studies_IntegrateCo_jobcodes[Job_Description],"",0)</f>
        <v>Internal Auditing</v>
      </c>
      <c r="N304" t="str">
        <f t="shared" si="9"/>
        <v>S</v>
      </c>
      <c r="O304">
        <f>IFERROR(VLOOKUP(_2015_2016_append_[[#This Row],[Emp_Name]],Analytics_mindset_case_studies_IntegrateCo_locations[#All],2,FALSE),"")</f>
        <v>2</v>
      </c>
      <c r="P304">
        <f>_2015_2016_append_[[#This Row],[Reg_Hrs]]+_2015_2016_append_[[#This Row],[OT_Hrs]]</f>
        <v>0</v>
      </c>
      <c r="Q304">
        <v>1</v>
      </c>
    </row>
    <row r="305" spans="1:17" x14ac:dyDescent="0.3">
      <c r="A305">
        <v>368</v>
      </c>
      <c r="B305" t="s">
        <v>70</v>
      </c>
      <c r="C305" t="s">
        <v>133</v>
      </c>
      <c r="D305">
        <v>0</v>
      </c>
      <c r="E305">
        <v>0</v>
      </c>
      <c r="F305">
        <v>0</v>
      </c>
      <c r="G305">
        <v>8689</v>
      </c>
      <c r="H305">
        <v>143</v>
      </c>
      <c r="I305">
        <v>2518</v>
      </c>
      <c r="J305">
        <v>2146</v>
      </c>
      <c r="K305">
        <v>2015</v>
      </c>
      <c r="L305" t="str">
        <f t="shared" si="8"/>
        <v>009</v>
      </c>
      <c r="M305" t="str">
        <f>_xlfn.XLOOKUP(_2015_2016_append_[[#This Row],[Job_code]],Analytics_mindset_case_studies_IntegrateCo_jobcodes[Code_text],Analytics_mindset_case_studies_IntegrateCo_jobcodes[Job_Description],"",0)</f>
        <v>New Foreign Manufacturing Plant</v>
      </c>
      <c r="N305" t="str">
        <f t="shared" si="9"/>
        <v>S</v>
      </c>
      <c r="O305">
        <f>IFERROR(VLOOKUP(_2015_2016_append_[[#This Row],[Emp_Name]],Analytics_mindset_case_studies_IntegrateCo_locations[#All],2,FALSE),"")</f>
        <v>2</v>
      </c>
      <c r="P305">
        <f>_2015_2016_append_[[#This Row],[Reg_Hrs]]+_2015_2016_append_[[#This Row],[OT_Hrs]]</f>
        <v>0</v>
      </c>
      <c r="Q305">
        <v>1</v>
      </c>
    </row>
    <row r="306" spans="1:17" x14ac:dyDescent="0.3">
      <c r="A306">
        <v>368</v>
      </c>
      <c r="B306" t="s">
        <v>67</v>
      </c>
      <c r="C306" t="s">
        <v>133</v>
      </c>
      <c r="D306">
        <v>0</v>
      </c>
      <c r="E306">
        <v>0</v>
      </c>
      <c r="F306">
        <v>0</v>
      </c>
      <c r="G306">
        <v>2486</v>
      </c>
      <c r="H306">
        <v>103</v>
      </c>
      <c r="I306">
        <v>780</v>
      </c>
      <c r="J306">
        <v>637</v>
      </c>
      <c r="K306">
        <v>2015</v>
      </c>
      <c r="L306" t="str">
        <f t="shared" si="8"/>
        <v>010</v>
      </c>
      <c r="M306" t="str">
        <f>_xlfn.XLOOKUP(_2015_2016_append_[[#This Row],[Job_code]],Analytics_mindset_case_studies_IntegrateCo_jobcodes[Code_text],Analytics_mindset_case_studies_IntegrateCo_jobcodes[Job_Description],"",0)</f>
        <v>New Foreign Manufacturing Oversight</v>
      </c>
      <c r="N306" t="str">
        <f t="shared" si="9"/>
        <v>S</v>
      </c>
      <c r="O306">
        <f>IFERROR(VLOOKUP(_2015_2016_append_[[#This Row],[Emp_Name]],Analytics_mindset_case_studies_IntegrateCo_locations[#All],2,FALSE),"")</f>
        <v>2</v>
      </c>
      <c r="P306">
        <f>_2015_2016_append_[[#This Row],[Reg_Hrs]]+_2015_2016_append_[[#This Row],[OT_Hrs]]</f>
        <v>0</v>
      </c>
      <c r="Q306">
        <v>1</v>
      </c>
    </row>
    <row r="307" spans="1:17" x14ac:dyDescent="0.3">
      <c r="A307">
        <v>27</v>
      </c>
      <c r="B307" t="s">
        <v>30</v>
      </c>
      <c r="C307" t="s">
        <v>134</v>
      </c>
      <c r="D307">
        <v>25</v>
      </c>
      <c r="E307">
        <v>0</v>
      </c>
      <c r="F307">
        <v>7625</v>
      </c>
      <c r="G307">
        <v>532</v>
      </c>
      <c r="H307">
        <v>42</v>
      </c>
      <c r="I307">
        <v>167</v>
      </c>
      <c r="J307">
        <v>122</v>
      </c>
      <c r="K307">
        <v>2015</v>
      </c>
      <c r="L307" t="str">
        <f t="shared" si="8"/>
        <v>002</v>
      </c>
      <c r="M307" t="str">
        <f>_xlfn.XLOOKUP(_2015_2016_append_[[#This Row],[Job_code]],Analytics_mindset_case_studies_IntegrateCo_jobcodes[Code_text],Analytics_mindset_case_studies_IntegrateCo_jobcodes[Job_Description],"",0)</f>
        <v>Sales</v>
      </c>
      <c r="N307" t="str">
        <f t="shared" si="9"/>
        <v>S</v>
      </c>
      <c r="O307">
        <f>IFERROR(VLOOKUP(_2015_2016_append_[[#This Row],[Emp_Name]],Analytics_mindset_case_studies_IntegrateCo_locations[#All],2,FALSE),"")</f>
        <v>1</v>
      </c>
      <c r="P307">
        <f>_2015_2016_append_[[#This Row],[Reg_Hrs]]+_2015_2016_append_[[#This Row],[OT_Hrs]]</f>
        <v>25</v>
      </c>
      <c r="Q307">
        <v>1</v>
      </c>
    </row>
    <row r="308" spans="1:17" x14ac:dyDescent="0.3">
      <c r="A308">
        <v>27</v>
      </c>
      <c r="B308" t="s">
        <v>65</v>
      </c>
      <c r="C308" t="s">
        <v>134</v>
      </c>
      <c r="D308">
        <v>465</v>
      </c>
      <c r="E308">
        <v>151</v>
      </c>
      <c r="F308">
        <v>230950</v>
      </c>
      <c r="G308">
        <v>27228</v>
      </c>
      <c r="H308">
        <v>310</v>
      </c>
      <c r="I308">
        <v>5879</v>
      </c>
      <c r="J308">
        <v>6337</v>
      </c>
      <c r="K308">
        <v>2015</v>
      </c>
      <c r="L308" t="str">
        <f t="shared" si="8"/>
        <v>001</v>
      </c>
      <c r="M308" t="str">
        <f>_xlfn.XLOOKUP(_2015_2016_append_[[#This Row],[Job_code]],Analytics_mindset_case_studies_IntegrateCo_jobcodes[Code_text],Analytics_mindset_case_studies_IntegrateCo_jobcodes[Job_Description],"",0)</f>
        <v>Office</v>
      </c>
      <c r="N308" t="str">
        <f t="shared" si="9"/>
        <v>S</v>
      </c>
      <c r="O308">
        <f>IFERROR(VLOOKUP(_2015_2016_append_[[#This Row],[Emp_Name]],Analytics_mindset_case_studies_IntegrateCo_locations[#All],2,FALSE),"")</f>
        <v>1</v>
      </c>
      <c r="P308">
        <f>_2015_2016_append_[[#This Row],[Reg_Hrs]]+_2015_2016_append_[[#This Row],[OT_Hrs]]</f>
        <v>616</v>
      </c>
      <c r="Q308">
        <v>1</v>
      </c>
    </row>
    <row r="309" spans="1:17" x14ac:dyDescent="0.3">
      <c r="A309">
        <v>27</v>
      </c>
      <c r="B309" t="s">
        <v>72</v>
      </c>
      <c r="C309" t="s">
        <v>134</v>
      </c>
      <c r="D309">
        <v>645</v>
      </c>
      <c r="E309">
        <v>113</v>
      </c>
      <c r="F309">
        <v>264072</v>
      </c>
      <c r="G309">
        <v>25299</v>
      </c>
      <c r="H309">
        <v>351</v>
      </c>
      <c r="I309">
        <v>5540</v>
      </c>
      <c r="J309">
        <v>5128</v>
      </c>
      <c r="K309">
        <v>2015</v>
      </c>
      <c r="L309" t="str">
        <f t="shared" si="8"/>
        <v>002</v>
      </c>
      <c r="M309" t="str">
        <f>_xlfn.XLOOKUP(_2015_2016_append_[[#This Row],[Job_code]],Analytics_mindset_case_studies_IntegrateCo_jobcodes[Code_text],Analytics_mindset_case_studies_IntegrateCo_jobcodes[Job_Description],"",0)</f>
        <v>Sales</v>
      </c>
      <c r="N309" t="str">
        <f t="shared" si="9"/>
        <v>S</v>
      </c>
      <c r="O309">
        <f>IFERROR(VLOOKUP(_2015_2016_append_[[#This Row],[Emp_Name]],Analytics_mindset_case_studies_IntegrateCo_locations[#All],2,FALSE),"")</f>
        <v>1</v>
      </c>
      <c r="P309">
        <f>_2015_2016_append_[[#This Row],[Reg_Hrs]]+_2015_2016_append_[[#This Row],[OT_Hrs]]</f>
        <v>758</v>
      </c>
      <c r="Q309">
        <v>1</v>
      </c>
    </row>
    <row r="310" spans="1:17" x14ac:dyDescent="0.3">
      <c r="A310">
        <v>27</v>
      </c>
      <c r="B310" t="s">
        <v>73</v>
      </c>
      <c r="C310" t="s">
        <v>134</v>
      </c>
      <c r="D310">
        <v>237</v>
      </c>
      <c r="E310">
        <v>52</v>
      </c>
      <c r="F310">
        <v>116665</v>
      </c>
      <c r="G310">
        <v>14292</v>
      </c>
      <c r="H310">
        <v>134</v>
      </c>
      <c r="I310">
        <v>2536</v>
      </c>
      <c r="J310">
        <v>3198</v>
      </c>
      <c r="K310">
        <v>2015</v>
      </c>
      <c r="L310" t="str">
        <f t="shared" si="8"/>
        <v>004</v>
      </c>
      <c r="M310" t="str">
        <f>_xlfn.XLOOKUP(_2015_2016_append_[[#This Row],[Job_code]],Analytics_mindset_case_studies_IntegrateCo_jobcodes[Code_text],Analytics_mindset_case_studies_IntegrateCo_jobcodes[Job_Description],"",0)</f>
        <v>Proj Management</v>
      </c>
      <c r="N310" t="str">
        <f t="shared" si="9"/>
        <v>S</v>
      </c>
      <c r="O310">
        <f>IFERROR(VLOOKUP(_2015_2016_append_[[#This Row],[Emp_Name]],Analytics_mindset_case_studies_IntegrateCo_locations[#All],2,FALSE),"")</f>
        <v>1</v>
      </c>
      <c r="P310">
        <f>_2015_2016_append_[[#This Row],[Reg_Hrs]]+_2015_2016_append_[[#This Row],[OT_Hrs]]</f>
        <v>289</v>
      </c>
      <c r="Q310">
        <v>1</v>
      </c>
    </row>
    <row r="311" spans="1:17" x14ac:dyDescent="0.3">
      <c r="A311">
        <v>27</v>
      </c>
      <c r="B311" t="s">
        <v>74</v>
      </c>
      <c r="C311" t="s">
        <v>134</v>
      </c>
      <c r="D311">
        <v>191</v>
      </c>
      <c r="E311">
        <v>64</v>
      </c>
      <c r="F311">
        <v>108124</v>
      </c>
      <c r="G311">
        <v>17407</v>
      </c>
      <c r="H311">
        <v>144</v>
      </c>
      <c r="I311">
        <v>3496</v>
      </c>
      <c r="J311">
        <v>3834</v>
      </c>
      <c r="K311">
        <v>2015</v>
      </c>
      <c r="L311" t="str">
        <f t="shared" si="8"/>
        <v>006</v>
      </c>
      <c r="M311" t="str">
        <f>_xlfn.XLOOKUP(_2015_2016_append_[[#This Row],[Job_code]],Analytics_mindset_case_studies_IntegrateCo_jobcodes[Code_text],Analytics_mindset_case_studies_IntegrateCo_jobcodes[Job_Description],"",0)</f>
        <v>Service</v>
      </c>
      <c r="N311" t="str">
        <f t="shared" si="9"/>
        <v>S</v>
      </c>
      <c r="O311">
        <f>IFERROR(VLOOKUP(_2015_2016_append_[[#This Row],[Emp_Name]],Analytics_mindset_case_studies_IntegrateCo_locations[#All],2,FALSE),"")</f>
        <v>1</v>
      </c>
      <c r="P311">
        <f>_2015_2016_append_[[#This Row],[Reg_Hrs]]+_2015_2016_append_[[#This Row],[OT_Hrs]]</f>
        <v>255</v>
      </c>
      <c r="Q311">
        <v>1</v>
      </c>
    </row>
    <row r="312" spans="1:17" x14ac:dyDescent="0.3">
      <c r="A312">
        <v>27</v>
      </c>
      <c r="B312" t="s">
        <v>67</v>
      </c>
      <c r="C312" t="s">
        <v>134</v>
      </c>
      <c r="D312">
        <v>0</v>
      </c>
      <c r="E312">
        <v>0</v>
      </c>
      <c r="F312">
        <v>0</v>
      </c>
      <c r="G312">
        <v>3402</v>
      </c>
      <c r="H312">
        <v>133</v>
      </c>
      <c r="I312">
        <v>533</v>
      </c>
      <c r="J312">
        <v>442</v>
      </c>
      <c r="K312">
        <v>2015</v>
      </c>
      <c r="L312" t="str">
        <f t="shared" si="8"/>
        <v>010</v>
      </c>
      <c r="M312" t="str">
        <f>_xlfn.XLOOKUP(_2015_2016_append_[[#This Row],[Job_code]],Analytics_mindset_case_studies_IntegrateCo_jobcodes[Code_text],Analytics_mindset_case_studies_IntegrateCo_jobcodes[Job_Description],"",0)</f>
        <v>New Foreign Manufacturing Oversight</v>
      </c>
      <c r="N312" t="str">
        <f t="shared" si="9"/>
        <v>S</v>
      </c>
      <c r="O312">
        <f>IFERROR(VLOOKUP(_2015_2016_append_[[#This Row],[Emp_Name]],Analytics_mindset_case_studies_IntegrateCo_locations[#All],2,FALSE),"")</f>
        <v>1</v>
      </c>
      <c r="P312">
        <f>_2015_2016_append_[[#This Row],[Reg_Hrs]]+_2015_2016_append_[[#This Row],[OT_Hrs]]</f>
        <v>0</v>
      </c>
      <c r="Q312">
        <v>1</v>
      </c>
    </row>
    <row r="313" spans="1:17" x14ac:dyDescent="0.3">
      <c r="A313">
        <v>239</v>
      </c>
      <c r="B313" t="s">
        <v>64</v>
      </c>
      <c r="C313" t="s">
        <v>135</v>
      </c>
      <c r="D313">
        <v>16345</v>
      </c>
      <c r="E313">
        <v>480</v>
      </c>
      <c r="F313">
        <v>621873</v>
      </c>
      <c r="G313">
        <v>70732</v>
      </c>
      <c r="H313">
        <v>1536</v>
      </c>
      <c r="I313">
        <v>19904</v>
      </c>
      <c r="J313">
        <v>1093</v>
      </c>
      <c r="K313">
        <v>2015</v>
      </c>
      <c r="L313" t="str">
        <f t="shared" si="8"/>
        <v>001</v>
      </c>
      <c r="M313" t="str">
        <f>_xlfn.XLOOKUP(_2015_2016_append_[[#This Row],[Job_code]],Analytics_mindset_case_studies_IntegrateCo_jobcodes[Code_text],Analytics_mindset_case_studies_IntegrateCo_jobcodes[Job_Description],"",0)</f>
        <v>Office</v>
      </c>
      <c r="N313" t="str">
        <f t="shared" si="9"/>
        <v>H</v>
      </c>
      <c r="O313">
        <f>IFERROR(VLOOKUP(_2015_2016_append_[[#This Row],[Emp_Name]],Analytics_mindset_case_studies_IntegrateCo_locations[#All],2,FALSE),"")</f>
        <v>1</v>
      </c>
      <c r="P313">
        <f>_2015_2016_append_[[#This Row],[Reg_Hrs]]+_2015_2016_append_[[#This Row],[OT_Hrs]]</f>
        <v>16825</v>
      </c>
      <c r="Q313">
        <v>1</v>
      </c>
    </row>
    <row r="314" spans="1:17" x14ac:dyDescent="0.3">
      <c r="A314">
        <v>239</v>
      </c>
      <c r="B314" t="s">
        <v>59</v>
      </c>
      <c r="C314" t="s">
        <v>135</v>
      </c>
      <c r="D314">
        <v>0</v>
      </c>
      <c r="E314">
        <v>0</v>
      </c>
      <c r="F314">
        <v>0</v>
      </c>
      <c r="G314">
        <v>1300</v>
      </c>
      <c r="H314">
        <v>49</v>
      </c>
      <c r="I314">
        <v>408</v>
      </c>
      <c r="J314">
        <v>22</v>
      </c>
      <c r="K314">
        <v>2015</v>
      </c>
      <c r="L314" t="str">
        <f t="shared" si="8"/>
        <v>010</v>
      </c>
      <c r="M314" t="str">
        <f>_xlfn.XLOOKUP(_2015_2016_append_[[#This Row],[Job_code]],Analytics_mindset_case_studies_IntegrateCo_jobcodes[Code_text],Analytics_mindset_case_studies_IntegrateCo_jobcodes[Job_Description],"",0)</f>
        <v>New Foreign Manufacturing Oversight</v>
      </c>
      <c r="N314" t="str">
        <f t="shared" si="9"/>
        <v>H</v>
      </c>
      <c r="O314">
        <f>IFERROR(VLOOKUP(_2015_2016_append_[[#This Row],[Emp_Name]],Analytics_mindset_case_studies_IntegrateCo_locations[#All],2,FALSE),"")</f>
        <v>1</v>
      </c>
      <c r="P314">
        <f>_2015_2016_append_[[#This Row],[Reg_Hrs]]+_2015_2016_append_[[#This Row],[OT_Hrs]]</f>
        <v>0</v>
      </c>
      <c r="Q314">
        <v>1</v>
      </c>
    </row>
    <row r="315" spans="1:17" x14ac:dyDescent="0.3">
      <c r="A315">
        <v>239</v>
      </c>
      <c r="B315" t="s">
        <v>65</v>
      </c>
      <c r="C315" t="s">
        <v>135</v>
      </c>
      <c r="D315">
        <v>20156</v>
      </c>
      <c r="E315">
        <v>458</v>
      </c>
      <c r="F315">
        <v>655018</v>
      </c>
      <c r="G315">
        <v>69117</v>
      </c>
      <c r="H315">
        <v>1527</v>
      </c>
      <c r="I315">
        <v>18700</v>
      </c>
      <c r="J315">
        <v>1132</v>
      </c>
      <c r="K315">
        <v>2015</v>
      </c>
      <c r="L315" t="str">
        <f t="shared" si="8"/>
        <v>001</v>
      </c>
      <c r="M315" t="str">
        <f>_xlfn.XLOOKUP(_2015_2016_append_[[#This Row],[Job_code]],Analytics_mindset_case_studies_IntegrateCo_jobcodes[Code_text],Analytics_mindset_case_studies_IntegrateCo_jobcodes[Job_Description],"",0)</f>
        <v>Office</v>
      </c>
      <c r="N315" t="str">
        <f t="shared" si="9"/>
        <v>S</v>
      </c>
      <c r="O315">
        <f>IFERROR(VLOOKUP(_2015_2016_append_[[#This Row],[Emp_Name]],Analytics_mindset_case_studies_IntegrateCo_locations[#All],2,FALSE),"")</f>
        <v>1</v>
      </c>
      <c r="P315">
        <f>_2015_2016_append_[[#This Row],[Reg_Hrs]]+_2015_2016_append_[[#This Row],[OT_Hrs]]</f>
        <v>20614</v>
      </c>
      <c r="Q315">
        <v>1</v>
      </c>
    </row>
    <row r="316" spans="1:17" x14ac:dyDescent="0.3">
      <c r="A316">
        <v>239</v>
      </c>
      <c r="B316" t="s">
        <v>67</v>
      </c>
      <c r="C316" t="s">
        <v>135</v>
      </c>
      <c r="D316">
        <v>0</v>
      </c>
      <c r="E316">
        <v>0</v>
      </c>
      <c r="F316">
        <v>0</v>
      </c>
      <c r="G316">
        <v>1300</v>
      </c>
      <c r="H316">
        <v>48</v>
      </c>
      <c r="I316">
        <v>408</v>
      </c>
      <c r="J316">
        <v>22</v>
      </c>
      <c r="K316">
        <v>2015</v>
      </c>
      <c r="L316" t="str">
        <f t="shared" si="8"/>
        <v>010</v>
      </c>
      <c r="M316" t="str">
        <f>_xlfn.XLOOKUP(_2015_2016_append_[[#This Row],[Job_code]],Analytics_mindset_case_studies_IntegrateCo_jobcodes[Code_text],Analytics_mindset_case_studies_IntegrateCo_jobcodes[Job_Description],"",0)</f>
        <v>New Foreign Manufacturing Oversight</v>
      </c>
      <c r="N316" t="str">
        <f t="shared" si="9"/>
        <v>S</v>
      </c>
      <c r="O316">
        <f>IFERROR(VLOOKUP(_2015_2016_append_[[#This Row],[Emp_Name]],Analytics_mindset_case_studies_IntegrateCo_locations[#All],2,FALSE),"")</f>
        <v>1</v>
      </c>
      <c r="P316">
        <f>_2015_2016_append_[[#This Row],[Reg_Hrs]]+_2015_2016_append_[[#This Row],[OT_Hrs]]</f>
        <v>0</v>
      </c>
      <c r="Q316">
        <v>1</v>
      </c>
    </row>
    <row r="317" spans="1:17" x14ac:dyDescent="0.3">
      <c r="A317">
        <v>369</v>
      </c>
      <c r="B317" t="s">
        <v>29</v>
      </c>
      <c r="C317" t="s">
        <v>136</v>
      </c>
      <c r="D317">
        <v>0</v>
      </c>
      <c r="E317">
        <v>0</v>
      </c>
      <c r="F317">
        <v>0</v>
      </c>
      <c r="G317">
        <v>319</v>
      </c>
      <c r="H317">
        <v>25</v>
      </c>
      <c r="I317">
        <v>1</v>
      </c>
      <c r="J317">
        <v>11</v>
      </c>
      <c r="K317">
        <v>2015</v>
      </c>
      <c r="L317" t="str">
        <f t="shared" si="8"/>
        <v>009</v>
      </c>
      <c r="M317" t="str">
        <f>_xlfn.XLOOKUP(_2015_2016_append_[[#This Row],[Job_code]],Analytics_mindset_case_studies_IntegrateCo_jobcodes[Code_text],Analytics_mindset_case_studies_IntegrateCo_jobcodes[Job_Description],"",0)</f>
        <v>New Foreign Manufacturing Plant</v>
      </c>
      <c r="N317" t="str">
        <f t="shared" si="9"/>
        <v>H</v>
      </c>
      <c r="O317">
        <f>IFERROR(VLOOKUP(_2015_2016_append_[[#This Row],[Emp_Name]],Analytics_mindset_case_studies_IntegrateCo_locations[#All],2,FALSE),"")</f>
        <v>2</v>
      </c>
      <c r="P317">
        <f>_2015_2016_append_[[#This Row],[Reg_Hrs]]+_2015_2016_append_[[#This Row],[OT_Hrs]]</f>
        <v>0</v>
      </c>
      <c r="Q317">
        <v>1</v>
      </c>
    </row>
    <row r="318" spans="1:17" x14ac:dyDescent="0.3">
      <c r="A318">
        <v>369</v>
      </c>
      <c r="B318" t="s">
        <v>58</v>
      </c>
      <c r="C318" t="s">
        <v>136</v>
      </c>
      <c r="D318">
        <v>687</v>
      </c>
      <c r="E318">
        <v>0</v>
      </c>
      <c r="F318">
        <v>14427</v>
      </c>
      <c r="G318">
        <v>50672</v>
      </c>
      <c r="H318">
        <v>2370</v>
      </c>
      <c r="I318">
        <v>17063</v>
      </c>
      <c r="J318">
        <v>1669</v>
      </c>
      <c r="K318">
        <v>2015</v>
      </c>
      <c r="L318" t="str">
        <f t="shared" si="8"/>
        <v>002</v>
      </c>
      <c r="M318" t="str">
        <f>_xlfn.XLOOKUP(_2015_2016_append_[[#This Row],[Job_code]],Analytics_mindset_case_studies_IntegrateCo_jobcodes[Code_text],Analytics_mindset_case_studies_IntegrateCo_jobcodes[Job_Description],"",0)</f>
        <v>Sales</v>
      </c>
      <c r="N318" t="str">
        <f t="shared" si="9"/>
        <v>H</v>
      </c>
      <c r="O318">
        <f>IFERROR(VLOOKUP(_2015_2016_append_[[#This Row],[Emp_Name]],Analytics_mindset_case_studies_IntegrateCo_locations[#All],2,FALSE),"")</f>
        <v>2</v>
      </c>
      <c r="P318">
        <f>_2015_2016_append_[[#This Row],[Reg_Hrs]]+_2015_2016_append_[[#This Row],[OT_Hrs]]</f>
        <v>687</v>
      </c>
      <c r="Q318">
        <v>1</v>
      </c>
    </row>
    <row r="319" spans="1:17" x14ac:dyDescent="0.3">
      <c r="A319">
        <v>369</v>
      </c>
      <c r="B319" t="s">
        <v>59</v>
      </c>
      <c r="C319" t="s">
        <v>136</v>
      </c>
      <c r="D319">
        <v>0</v>
      </c>
      <c r="E319">
        <v>0</v>
      </c>
      <c r="F319">
        <v>0</v>
      </c>
      <c r="G319">
        <v>1272</v>
      </c>
      <c r="H319">
        <v>1</v>
      </c>
      <c r="I319">
        <v>399</v>
      </c>
      <c r="J319">
        <v>44</v>
      </c>
      <c r="K319">
        <v>2015</v>
      </c>
      <c r="L319" t="str">
        <f t="shared" si="8"/>
        <v>010</v>
      </c>
      <c r="M319" t="str">
        <f>_xlfn.XLOOKUP(_2015_2016_append_[[#This Row],[Job_code]],Analytics_mindset_case_studies_IntegrateCo_jobcodes[Code_text],Analytics_mindset_case_studies_IntegrateCo_jobcodes[Job_Description],"",0)</f>
        <v>New Foreign Manufacturing Oversight</v>
      </c>
      <c r="N319" t="str">
        <f t="shared" si="9"/>
        <v>H</v>
      </c>
      <c r="O319">
        <f>IFERROR(VLOOKUP(_2015_2016_append_[[#This Row],[Emp_Name]],Analytics_mindset_case_studies_IntegrateCo_locations[#All],2,FALSE),"")</f>
        <v>2</v>
      </c>
      <c r="P319">
        <f>_2015_2016_append_[[#This Row],[Reg_Hrs]]+_2015_2016_append_[[#This Row],[OT_Hrs]]</f>
        <v>0</v>
      </c>
      <c r="Q319">
        <v>1</v>
      </c>
    </row>
    <row r="320" spans="1:17" x14ac:dyDescent="0.3">
      <c r="A320">
        <v>38</v>
      </c>
      <c r="B320" t="s">
        <v>59</v>
      </c>
      <c r="C320" t="s">
        <v>137</v>
      </c>
      <c r="D320">
        <v>0</v>
      </c>
      <c r="E320">
        <v>0</v>
      </c>
      <c r="F320">
        <v>0</v>
      </c>
      <c r="G320">
        <v>4966</v>
      </c>
      <c r="H320">
        <v>202</v>
      </c>
      <c r="I320">
        <v>808</v>
      </c>
      <c r="J320">
        <v>172</v>
      </c>
      <c r="K320">
        <v>2015</v>
      </c>
      <c r="L320" t="str">
        <f t="shared" si="8"/>
        <v>010</v>
      </c>
      <c r="M320" t="str">
        <f>_xlfn.XLOOKUP(_2015_2016_append_[[#This Row],[Job_code]],Analytics_mindset_case_studies_IntegrateCo_jobcodes[Code_text],Analytics_mindset_case_studies_IntegrateCo_jobcodes[Job_Description],"",0)</f>
        <v>New Foreign Manufacturing Oversight</v>
      </c>
      <c r="N320" t="str">
        <f t="shared" si="9"/>
        <v>H</v>
      </c>
      <c r="O320">
        <f>IFERROR(VLOOKUP(_2015_2016_append_[[#This Row],[Emp_Name]],Analytics_mindset_case_studies_IntegrateCo_locations[#All],2,FALSE),"")</f>
        <v>2</v>
      </c>
      <c r="P320">
        <f>_2015_2016_append_[[#This Row],[Reg_Hrs]]+_2015_2016_append_[[#This Row],[OT_Hrs]]</f>
        <v>0</v>
      </c>
      <c r="Q320">
        <v>1</v>
      </c>
    </row>
    <row r="321" spans="1:17" x14ac:dyDescent="0.3">
      <c r="A321">
        <v>38</v>
      </c>
      <c r="B321" t="s">
        <v>75</v>
      </c>
      <c r="C321" t="s">
        <v>137</v>
      </c>
      <c r="D321">
        <v>0</v>
      </c>
      <c r="E321">
        <v>0</v>
      </c>
      <c r="F321">
        <v>0</v>
      </c>
      <c r="G321">
        <v>7476</v>
      </c>
      <c r="H321">
        <v>202</v>
      </c>
      <c r="I321">
        <v>2346</v>
      </c>
      <c r="J321">
        <v>106</v>
      </c>
      <c r="K321">
        <v>2015</v>
      </c>
      <c r="L321" t="str">
        <f t="shared" si="8"/>
        <v>012</v>
      </c>
      <c r="M321" t="str">
        <f>_xlfn.XLOOKUP(_2015_2016_append_[[#This Row],[Job_code]],Analytics_mindset_case_studies_IntegrateCo_jobcodes[Code_text],Analytics_mindset_case_studies_IntegrateCo_jobcodes[Job_Description],"",0)</f>
        <v>Internal Auditing</v>
      </c>
      <c r="N321" t="str">
        <f t="shared" si="9"/>
        <v>H</v>
      </c>
      <c r="O321">
        <f>IFERROR(VLOOKUP(_2015_2016_append_[[#This Row],[Emp_Name]],Analytics_mindset_case_studies_IntegrateCo_locations[#All],2,FALSE),"")</f>
        <v>2</v>
      </c>
      <c r="P321">
        <f>_2015_2016_append_[[#This Row],[Reg_Hrs]]+_2015_2016_append_[[#This Row],[OT_Hrs]]</f>
        <v>0</v>
      </c>
      <c r="Q321">
        <v>1</v>
      </c>
    </row>
    <row r="322" spans="1:17" x14ac:dyDescent="0.3">
      <c r="A322">
        <v>169</v>
      </c>
      <c r="B322" t="s">
        <v>29</v>
      </c>
      <c r="C322" t="s">
        <v>138</v>
      </c>
      <c r="D322">
        <v>0</v>
      </c>
      <c r="E322">
        <v>0</v>
      </c>
      <c r="F322">
        <v>0</v>
      </c>
      <c r="G322">
        <v>5809</v>
      </c>
      <c r="H322">
        <v>455</v>
      </c>
      <c r="I322">
        <v>1823</v>
      </c>
      <c r="J322">
        <v>1258</v>
      </c>
      <c r="K322">
        <v>2015</v>
      </c>
      <c r="L322" t="str">
        <f t="shared" ref="L322:L385" si="10">IF(OR(MID(B322,3,1)="H",MID(B322,3,1)="S"),MID(B322,4,3),MID(B322,3,3))</f>
        <v>009</v>
      </c>
      <c r="M322" t="str">
        <f>_xlfn.XLOOKUP(_2015_2016_append_[[#This Row],[Job_code]],Analytics_mindset_case_studies_IntegrateCo_jobcodes[Code_text],Analytics_mindset_case_studies_IntegrateCo_jobcodes[Job_Description],"",0)</f>
        <v>New Foreign Manufacturing Plant</v>
      </c>
      <c r="N322" t="str">
        <f t="shared" ref="N322:N385" si="11">IF(OR(MID(B322,3,1)="H",MID(B322,3,1)="S"),MID(B322,3,1),"")</f>
        <v>H</v>
      </c>
      <c r="O322">
        <f>IFERROR(VLOOKUP(_2015_2016_append_[[#This Row],[Emp_Name]],Analytics_mindset_case_studies_IntegrateCo_locations[#All],2,FALSE),"")</f>
        <v>1</v>
      </c>
      <c r="P322">
        <f>_2015_2016_append_[[#This Row],[Reg_Hrs]]+_2015_2016_append_[[#This Row],[OT_Hrs]]</f>
        <v>0</v>
      </c>
      <c r="Q322">
        <v>1</v>
      </c>
    </row>
    <row r="323" spans="1:17" x14ac:dyDescent="0.3">
      <c r="A323">
        <v>169</v>
      </c>
      <c r="B323" t="s">
        <v>63</v>
      </c>
      <c r="C323" t="s">
        <v>138</v>
      </c>
      <c r="D323">
        <v>0</v>
      </c>
      <c r="E323">
        <v>0</v>
      </c>
      <c r="F323">
        <v>0</v>
      </c>
      <c r="G323">
        <v>13803</v>
      </c>
      <c r="H323">
        <v>152</v>
      </c>
      <c r="I323">
        <v>4053</v>
      </c>
      <c r="J323">
        <v>3066</v>
      </c>
      <c r="K323">
        <v>2015</v>
      </c>
      <c r="L323" t="str">
        <f t="shared" si="10"/>
        <v>009</v>
      </c>
      <c r="M323" t="str">
        <f>_xlfn.XLOOKUP(_2015_2016_append_[[#This Row],[Job_code]],Analytics_mindset_case_studies_IntegrateCo_jobcodes[Code_text],Analytics_mindset_case_studies_IntegrateCo_jobcodes[Job_Description],"",0)</f>
        <v>New Foreign Manufacturing Plant</v>
      </c>
      <c r="N323" t="str">
        <f t="shared" si="11"/>
        <v>H</v>
      </c>
      <c r="O323">
        <f>IFERROR(VLOOKUP(_2015_2016_append_[[#This Row],[Emp_Name]],Analytics_mindset_case_studies_IntegrateCo_locations[#All],2,FALSE),"")</f>
        <v>1</v>
      </c>
      <c r="P323">
        <f>_2015_2016_append_[[#This Row],[Reg_Hrs]]+_2015_2016_append_[[#This Row],[OT_Hrs]]</f>
        <v>0</v>
      </c>
      <c r="Q323">
        <v>1</v>
      </c>
    </row>
    <row r="324" spans="1:17" x14ac:dyDescent="0.3">
      <c r="A324">
        <v>169</v>
      </c>
      <c r="B324" t="s">
        <v>59</v>
      </c>
      <c r="C324" t="s">
        <v>138</v>
      </c>
      <c r="D324">
        <v>0</v>
      </c>
      <c r="E324">
        <v>0</v>
      </c>
      <c r="F324">
        <v>0</v>
      </c>
      <c r="G324">
        <v>3873</v>
      </c>
      <c r="H324">
        <v>152</v>
      </c>
      <c r="I324">
        <v>1215</v>
      </c>
      <c r="J324">
        <v>851</v>
      </c>
      <c r="K324">
        <v>2015</v>
      </c>
      <c r="L324" t="str">
        <f t="shared" si="10"/>
        <v>010</v>
      </c>
      <c r="M324" t="str">
        <f>_xlfn.XLOOKUP(_2015_2016_append_[[#This Row],[Job_code]],Analytics_mindset_case_studies_IntegrateCo_jobcodes[Code_text],Analytics_mindset_case_studies_IntegrateCo_jobcodes[Job_Description],"",0)</f>
        <v>New Foreign Manufacturing Oversight</v>
      </c>
      <c r="N324" t="str">
        <f t="shared" si="11"/>
        <v>H</v>
      </c>
      <c r="O324">
        <f>IFERROR(VLOOKUP(_2015_2016_append_[[#This Row],[Emp_Name]],Analytics_mindset_case_studies_IntegrateCo_locations[#All],2,FALSE),"")</f>
        <v>1</v>
      </c>
      <c r="P324">
        <f>_2015_2016_append_[[#This Row],[Reg_Hrs]]+_2015_2016_append_[[#This Row],[OT_Hrs]]</f>
        <v>0</v>
      </c>
      <c r="Q324">
        <v>1</v>
      </c>
    </row>
    <row r="325" spans="1:17" x14ac:dyDescent="0.3">
      <c r="A325">
        <v>396</v>
      </c>
      <c r="B325" t="s">
        <v>76</v>
      </c>
      <c r="C325" t="s">
        <v>140</v>
      </c>
      <c r="D325">
        <v>0</v>
      </c>
      <c r="E325">
        <v>0</v>
      </c>
      <c r="F325">
        <v>0</v>
      </c>
      <c r="G325">
        <v>3916</v>
      </c>
      <c r="H325">
        <v>154</v>
      </c>
      <c r="I325">
        <v>717</v>
      </c>
      <c r="J325">
        <v>2181</v>
      </c>
      <c r="K325">
        <v>2015</v>
      </c>
      <c r="L325" t="str">
        <f t="shared" si="10"/>
        <v>010</v>
      </c>
      <c r="M325" t="str">
        <f>_xlfn.XLOOKUP(_2015_2016_append_[[#This Row],[Job_code]],Analytics_mindset_case_studies_IntegrateCo_jobcodes[Code_text],Analytics_mindset_case_studies_IntegrateCo_jobcodes[Job_Description],"",0)</f>
        <v>New Foreign Manufacturing Oversight</v>
      </c>
      <c r="N325" t="str">
        <f t="shared" si="11"/>
        <v>H</v>
      </c>
      <c r="O325">
        <f>IFERROR(VLOOKUP(_2015_2016_append_[[#This Row],[Emp_Name]],Analytics_mindset_case_studies_IntegrateCo_locations[#All],2,FALSE),"")</f>
        <v>1</v>
      </c>
      <c r="P325">
        <f>_2015_2016_append_[[#This Row],[Reg_Hrs]]+_2015_2016_append_[[#This Row],[OT_Hrs]]</f>
        <v>0</v>
      </c>
      <c r="Q325">
        <v>1</v>
      </c>
    </row>
    <row r="326" spans="1:17" x14ac:dyDescent="0.3">
      <c r="A326">
        <v>204</v>
      </c>
      <c r="B326" t="s">
        <v>63</v>
      </c>
      <c r="C326" t="s">
        <v>141</v>
      </c>
      <c r="D326">
        <v>0</v>
      </c>
      <c r="E326">
        <v>0</v>
      </c>
      <c r="F326">
        <v>0</v>
      </c>
      <c r="G326">
        <v>17433</v>
      </c>
      <c r="H326">
        <v>275</v>
      </c>
      <c r="I326">
        <v>5037</v>
      </c>
      <c r="J326">
        <v>3521</v>
      </c>
      <c r="K326">
        <v>2015</v>
      </c>
      <c r="L326" t="str">
        <f t="shared" si="10"/>
        <v>009</v>
      </c>
      <c r="M326" t="str">
        <f>_xlfn.XLOOKUP(_2015_2016_append_[[#This Row],[Job_code]],Analytics_mindset_case_studies_IntegrateCo_jobcodes[Code_text],Analytics_mindset_case_studies_IntegrateCo_jobcodes[Job_Description],"",0)</f>
        <v>New Foreign Manufacturing Plant</v>
      </c>
      <c r="N326" t="str">
        <f t="shared" si="11"/>
        <v>H</v>
      </c>
      <c r="O326">
        <f>IFERROR(VLOOKUP(_2015_2016_append_[[#This Row],[Emp_Name]],Analytics_mindset_case_studies_IntegrateCo_locations[#All],2,FALSE),"")</f>
        <v>1</v>
      </c>
      <c r="P326">
        <f>_2015_2016_append_[[#This Row],[Reg_Hrs]]+_2015_2016_append_[[#This Row],[OT_Hrs]]</f>
        <v>0</v>
      </c>
      <c r="Q326">
        <v>1</v>
      </c>
    </row>
    <row r="327" spans="1:17" x14ac:dyDescent="0.3">
      <c r="A327">
        <v>204</v>
      </c>
      <c r="B327" t="s">
        <v>59</v>
      </c>
      <c r="C327" t="s">
        <v>141</v>
      </c>
      <c r="D327">
        <v>0</v>
      </c>
      <c r="E327">
        <v>0</v>
      </c>
      <c r="F327">
        <v>0</v>
      </c>
      <c r="G327">
        <v>1921</v>
      </c>
      <c r="H327">
        <v>137</v>
      </c>
      <c r="I327">
        <v>1097</v>
      </c>
      <c r="J327">
        <v>786</v>
      </c>
      <c r="K327">
        <v>2015</v>
      </c>
      <c r="L327" t="str">
        <f t="shared" si="10"/>
        <v>010</v>
      </c>
      <c r="M327" t="str">
        <f>_xlfn.XLOOKUP(_2015_2016_append_[[#This Row],[Job_code]],Analytics_mindset_case_studies_IntegrateCo_jobcodes[Code_text],Analytics_mindset_case_studies_IntegrateCo_jobcodes[Job_Description],"",0)</f>
        <v>New Foreign Manufacturing Oversight</v>
      </c>
      <c r="N327" t="str">
        <f t="shared" si="11"/>
        <v>H</v>
      </c>
      <c r="O327">
        <f>IFERROR(VLOOKUP(_2015_2016_append_[[#This Row],[Emp_Name]],Analytics_mindset_case_studies_IntegrateCo_locations[#All],2,FALSE),"")</f>
        <v>1</v>
      </c>
      <c r="P327">
        <f>_2015_2016_append_[[#This Row],[Reg_Hrs]]+_2015_2016_append_[[#This Row],[OT_Hrs]]</f>
        <v>0</v>
      </c>
      <c r="Q327">
        <v>1</v>
      </c>
    </row>
    <row r="328" spans="1:17" x14ac:dyDescent="0.3">
      <c r="A328">
        <v>53</v>
      </c>
      <c r="B328" t="s">
        <v>20</v>
      </c>
      <c r="C328" t="s">
        <v>142</v>
      </c>
      <c r="D328">
        <v>0</v>
      </c>
      <c r="E328">
        <v>0</v>
      </c>
      <c r="F328">
        <v>0</v>
      </c>
      <c r="G328">
        <v>3197</v>
      </c>
      <c r="H328">
        <v>25</v>
      </c>
      <c r="I328">
        <v>1003</v>
      </c>
      <c r="J328">
        <v>736</v>
      </c>
      <c r="K328">
        <v>2015</v>
      </c>
      <c r="L328" t="str">
        <f t="shared" si="10"/>
        <v>012</v>
      </c>
      <c r="M328" t="str">
        <f>_xlfn.XLOOKUP(_2015_2016_append_[[#This Row],[Job_code]],Analytics_mindset_case_studies_IntegrateCo_jobcodes[Code_text],Analytics_mindset_case_studies_IntegrateCo_jobcodes[Job_Description],"",0)</f>
        <v>Internal Auditing</v>
      </c>
      <c r="N328" t="str">
        <f t="shared" si="11"/>
        <v>H</v>
      </c>
      <c r="O328">
        <f>IFERROR(VLOOKUP(_2015_2016_append_[[#This Row],[Emp_Name]],Analytics_mindset_case_studies_IntegrateCo_locations[#All],2,FALSE),"")</f>
        <v>2</v>
      </c>
      <c r="P328">
        <f>_2015_2016_append_[[#This Row],[Reg_Hrs]]+_2015_2016_append_[[#This Row],[OT_Hrs]]</f>
        <v>0</v>
      </c>
      <c r="Q328">
        <v>1</v>
      </c>
    </row>
    <row r="329" spans="1:17" x14ac:dyDescent="0.3">
      <c r="A329">
        <v>53</v>
      </c>
      <c r="B329" t="s">
        <v>63</v>
      </c>
      <c r="C329" t="s">
        <v>142</v>
      </c>
      <c r="D329">
        <v>0</v>
      </c>
      <c r="E329">
        <v>0</v>
      </c>
      <c r="F329">
        <v>0</v>
      </c>
      <c r="G329">
        <v>11212</v>
      </c>
      <c r="H329">
        <v>2</v>
      </c>
      <c r="I329">
        <v>3384</v>
      </c>
      <c r="J329">
        <v>1704</v>
      </c>
      <c r="K329">
        <v>2015</v>
      </c>
      <c r="L329" t="str">
        <f t="shared" si="10"/>
        <v>009</v>
      </c>
      <c r="M329" t="str">
        <f>_xlfn.XLOOKUP(_2015_2016_append_[[#This Row],[Job_code]],Analytics_mindset_case_studies_IntegrateCo_jobcodes[Code_text],Analytics_mindset_case_studies_IntegrateCo_jobcodes[Job_Description],"",0)</f>
        <v>New Foreign Manufacturing Plant</v>
      </c>
      <c r="N329" t="str">
        <f t="shared" si="11"/>
        <v>H</v>
      </c>
      <c r="O329">
        <f>IFERROR(VLOOKUP(_2015_2016_append_[[#This Row],[Emp_Name]],Analytics_mindset_case_studies_IntegrateCo_locations[#All],2,FALSE),"")</f>
        <v>2</v>
      </c>
      <c r="P329">
        <f>_2015_2016_append_[[#This Row],[Reg_Hrs]]+_2015_2016_append_[[#This Row],[OT_Hrs]]</f>
        <v>0</v>
      </c>
      <c r="Q329">
        <v>1</v>
      </c>
    </row>
    <row r="330" spans="1:17" x14ac:dyDescent="0.3">
      <c r="A330">
        <v>53</v>
      </c>
      <c r="B330" t="s">
        <v>59</v>
      </c>
      <c r="C330" t="s">
        <v>142</v>
      </c>
      <c r="D330">
        <v>0</v>
      </c>
      <c r="E330">
        <v>0</v>
      </c>
      <c r="F330">
        <v>0</v>
      </c>
      <c r="G330">
        <v>2681</v>
      </c>
      <c r="H330">
        <v>101</v>
      </c>
      <c r="I330">
        <v>842</v>
      </c>
      <c r="J330">
        <v>327</v>
      </c>
      <c r="K330">
        <v>2015</v>
      </c>
      <c r="L330" t="str">
        <f t="shared" si="10"/>
        <v>010</v>
      </c>
      <c r="M330" t="str">
        <f>_xlfn.XLOOKUP(_2015_2016_append_[[#This Row],[Job_code]],Analytics_mindset_case_studies_IntegrateCo_jobcodes[Code_text],Analytics_mindset_case_studies_IntegrateCo_jobcodes[Job_Description],"",0)</f>
        <v>New Foreign Manufacturing Oversight</v>
      </c>
      <c r="N330" t="str">
        <f t="shared" si="11"/>
        <v>H</v>
      </c>
      <c r="O330">
        <f>IFERROR(VLOOKUP(_2015_2016_append_[[#This Row],[Emp_Name]],Analytics_mindset_case_studies_IntegrateCo_locations[#All],2,FALSE),"")</f>
        <v>2</v>
      </c>
      <c r="P330">
        <f>_2015_2016_append_[[#This Row],[Reg_Hrs]]+_2015_2016_append_[[#This Row],[OT_Hrs]]</f>
        <v>0</v>
      </c>
      <c r="Q330">
        <v>1</v>
      </c>
    </row>
    <row r="331" spans="1:17" x14ac:dyDescent="0.3">
      <c r="A331">
        <v>15</v>
      </c>
      <c r="B331" t="s">
        <v>29</v>
      </c>
      <c r="C331" t="s">
        <v>143</v>
      </c>
      <c r="D331">
        <v>0</v>
      </c>
      <c r="E331">
        <v>0</v>
      </c>
      <c r="F331">
        <v>0</v>
      </c>
      <c r="G331">
        <v>1506</v>
      </c>
      <c r="H331">
        <v>119</v>
      </c>
      <c r="I331">
        <v>473</v>
      </c>
      <c r="J331">
        <v>354</v>
      </c>
      <c r="K331">
        <v>2015</v>
      </c>
      <c r="L331" t="str">
        <f t="shared" si="10"/>
        <v>009</v>
      </c>
      <c r="M331" t="str">
        <f>_xlfn.XLOOKUP(_2015_2016_append_[[#This Row],[Job_code]],Analytics_mindset_case_studies_IntegrateCo_jobcodes[Code_text],Analytics_mindset_case_studies_IntegrateCo_jobcodes[Job_Description],"",0)</f>
        <v>New Foreign Manufacturing Plant</v>
      </c>
      <c r="N331" t="str">
        <f t="shared" si="11"/>
        <v>H</v>
      </c>
      <c r="O331">
        <f>IFERROR(VLOOKUP(_2015_2016_append_[[#This Row],[Emp_Name]],Analytics_mindset_case_studies_IntegrateCo_locations[#All],2,FALSE),"")</f>
        <v>2</v>
      </c>
      <c r="P331">
        <f>_2015_2016_append_[[#This Row],[Reg_Hrs]]+_2015_2016_append_[[#This Row],[OT_Hrs]]</f>
        <v>0</v>
      </c>
      <c r="Q331">
        <v>1</v>
      </c>
    </row>
    <row r="332" spans="1:17" x14ac:dyDescent="0.3">
      <c r="A332">
        <v>15</v>
      </c>
      <c r="B332" t="s">
        <v>63</v>
      </c>
      <c r="C332" t="s">
        <v>143</v>
      </c>
      <c r="D332">
        <v>0</v>
      </c>
      <c r="E332">
        <v>0</v>
      </c>
      <c r="F332">
        <v>0</v>
      </c>
      <c r="G332">
        <v>6402</v>
      </c>
      <c r="H332">
        <v>73</v>
      </c>
      <c r="I332">
        <v>2008</v>
      </c>
      <c r="J332">
        <v>1544</v>
      </c>
      <c r="K332">
        <v>2015</v>
      </c>
      <c r="L332" t="str">
        <f t="shared" si="10"/>
        <v>009</v>
      </c>
      <c r="M332" t="str">
        <f>_xlfn.XLOOKUP(_2015_2016_append_[[#This Row],[Job_code]],Analytics_mindset_case_studies_IntegrateCo_jobcodes[Code_text],Analytics_mindset_case_studies_IntegrateCo_jobcodes[Job_Description],"",0)</f>
        <v>New Foreign Manufacturing Plant</v>
      </c>
      <c r="N332" t="str">
        <f t="shared" si="11"/>
        <v>H</v>
      </c>
      <c r="O332">
        <f>IFERROR(VLOOKUP(_2015_2016_append_[[#This Row],[Emp_Name]],Analytics_mindset_case_studies_IntegrateCo_locations[#All],2,FALSE),"")</f>
        <v>2</v>
      </c>
      <c r="P332">
        <f>_2015_2016_append_[[#This Row],[Reg_Hrs]]+_2015_2016_append_[[#This Row],[OT_Hrs]]</f>
        <v>0</v>
      </c>
      <c r="Q332">
        <v>1</v>
      </c>
    </row>
    <row r="333" spans="1:17" x14ac:dyDescent="0.3">
      <c r="A333">
        <v>15</v>
      </c>
      <c r="B333" t="s">
        <v>59</v>
      </c>
      <c r="C333" t="s">
        <v>143</v>
      </c>
      <c r="D333">
        <v>0</v>
      </c>
      <c r="E333">
        <v>0</v>
      </c>
      <c r="F333">
        <v>0</v>
      </c>
      <c r="G333">
        <v>3013</v>
      </c>
      <c r="H333">
        <v>119</v>
      </c>
      <c r="I333">
        <v>946</v>
      </c>
      <c r="J333">
        <v>719</v>
      </c>
      <c r="K333">
        <v>2015</v>
      </c>
      <c r="L333" t="str">
        <f t="shared" si="10"/>
        <v>010</v>
      </c>
      <c r="M333" t="str">
        <f>_xlfn.XLOOKUP(_2015_2016_append_[[#This Row],[Job_code]],Analytics_mindset_case_studies_IntegrateCo_jobcodes[Code_text],Analytics_mindset_case_studies_IntegrateCo_jobcodes[Job_Description],"",0)</f>
        <v>New Foreign Manufacturing Oversight</v>
      </c>
      <c r="N333" t="str">
        <f t="shared" si="11"/>
        <v>H</v>
      </c>
      <c r="O333">
        <f>IFERROR(VLOOKUP(_2015_2016_append_[[#This Row],[Emp_Name]],Analytics_mindset_case_studies_IntegrateCo_locations[#All],2,FALSE),"")</f>
        <v>2</v>
      </c>
      <c r="P333">
        <f>_2015_2016_append_[[#This Row],[Reg_Hrs]]+_2015_2016_append_[[#This Row],[OT_Hrs]]</f>
        <v>0</v>
      </c>
      <c r="Q333">
        <v>1</v>
      </c>
    </row>
    <row r="334" spans="1:17" x14ac:dyDescent="0.3">
      <c r="A334">
        <v>11</v>
      </c>
      <c r="B334" t="s">
        <v>20</v>
      </c>
      <c r="C334" t="s">
        <v>144</v>
      </c>
      <c r="D334">
        <v>0</v>
      </c>
      <c r="E334">
        <v>0</v>
      </c>
      <c r="F334">
        <v>0</v>
      </c>
      <c r="G334">
        <v>6734</v>
      </c>
      <c r="H334">
        <v>528</v>
      </c>
      <c r="I334">
        <v>2113</v>
      </c>
      <c r="J334">
        <v>1458</v>
      </c>
      <c r="K334">
        <v>2015</v>
      </c>
      <c r="L334" t="str">
        <f t="shared" si="10"/>
        <v>012</v>
      </c>
      <c r="M334" t="str">
        <f>_xlfn.XLOOKUP(_2015_2016_append_[[#This Row],[Job_code]],Analytics_mindset_case_studies_IntegrateCo_jobcodes[Code_text],Analytics_mindset_case_studies_IntegrateCo_jobcodes[Job_Description],"",0)</f>
        <v>Internal Auditing</v>
      </c>
      <c r="N334" t="str">
        <f t="shared" si="11"/>
        <v>H</v>
      </c>
      <c r="O334">
        <f>IFERROR(VLOOKUP(_2015_2016_append_[[#This Row],[Emp_Name]],Analytics_mindset_case_studies_IntegrateCo_locations[#All],2,FALSE),"")</f>
        <v>1</v>
      </c>
      <c r="P334">
        <f>_2015_2016_append_[[#This Row],[Reg_Hrs]]+_2015_2016_append_[[#This Row],[OT_Hrs]]</f>
        <v>0</v>
      </c>
      <c r="Q334">
        <v>1</v>
      </c>
    </row>
    <row r="335" spans="1:17" x14ac:dyDescent="0.3">
      <c r="A335">
        <v>11</v>
      </c>
      <c r="B335" t="s">
        <v>63</v>
      </c>
      <c r="C335" t="s">
        <v>144</v>
      </c>
      <c r="D335">
        <v>0</v>
      </c>
      <c r="E335">
        <v>0</v>
      </c>
      <c r="F335">
        <v>0</v>
      </c>
      <c r="G335">
        <v>14033</v>
      </c>
      <c r="H335">
        <v>440</v>
      </c>
      <c r="I335">
        <v>3696</v>
      </c>
      <c r="J335">
        <v>3064</v>
      </c>
      <c r="K335">
        <v>2015</v>
      </c>
      <c r="L335" t="str">
        <f t="shared" si="10"/>
        <v>009</v>
      </c>
      <c r="M335" t="str">
        <f>_xlfn.XLOOKUP(_2015_2016_append_[[#This Row],[Job_code]],Analytics_mindset_case_studies_IntegrateCo_jobcodes[Code_text],Analytics_mindset_case_studies_IntegrateCo_jobcodes[Job_Description],"",0)</f>
        <v>New Foreign Manufacturing Plant</v>
      </c>
      <c r="N335" t="str">
        <f t="shared" si="11"/>
        <v>H</v>
      </c>
      <c r="O335">
        <f>IFERROR(VLOOKUP(_2015_2016_append_[[#This Row],[Emp_Name]],Analytics_mindset_case_studies_IntegrateCo_locations[#All],2,FALSE),"")</f>
        <v>1</v>
      </c>
      <c r="P335">
        <f>_2015_2016_append_[[#This Row],[Reg_Hrs]]+_2015_2016_append_[[#This Row],[OT_Hrs]]</f>
        <v>0</v>
      </c>
      <c r="Q335">
        <v>1</v>
      </c>
    </row>
    <row r="336" spans="1:17" x14ac:dyDescent="0.3">
      <c r="A336">
        <v>11</v>
      </c>
      <c r="B336" t="s">
        <v>59</v>
      </c>
      <c r="C336" t="s">
        <v>144</v>
      </c>
      <c r="D336">
        <v>0</v>
      </c>
      <c r="E336">
        <v>0</v>
      </c>
      <c r="F336">
        <v>0</v>
      </c>
      <c r="G336">
        <v>4491</v>
      </c>
      <c r="H336">
        <v>176</v>
      </c>
      <c r="I336">
        <v>704</v>
      </c>
      <c r="J336">
        <v>987</v>
      </c>
      <c r="K336">
        <v>2015</v>
      </c>
      <c r="L336" t="str">
        <f t="shared" si="10"/>
        <v>010</v>
      </c>
      <c r="M336" t="str">
        <f>_xlfn.XLOOKUP(_2015_2016_append_[[#This Row],[Job_code]],Analytics_mindset_case_studies_IntegrateCo_jobcodes[Code_text],Analytics_mindset_case_studies_IntegrateCo_jobcodes[Job_Description],"",0)</f>
        <v>New Foreign Manufacturing Oversight</v>
      </c>
      <c r="N336" t="str">
        <f t="shared" si="11"/>
        <v>H</v>
      </c>
      <c r="O336">
        <f>IFERROR(VLOOKUP(_2015_2016_append_[[#This Row],[Emp_Name]],Analytics_mindset_case_studies_IntegrateCo_locations[#All],2,FALSE),"")</f>
        <v>1</v>
      </c>
      <c r="P336">
        <f>_2015_2016_append_[[#This Row],[Reg_Hrs]]+_2015_2016_append_[[#This Row],[OT_Hrs]]</f>
        <v>0</v>
      </c>
      <c r="Q336">
        <v>1</v>
      </c>
    </row>
    <row r="337" spans="1:17" x14ac:dyDescent="0.3">
      <c r="A337">
        <v>20</v>
      </c>
      <c r="B337" t="s">
        <v>30</v>
      </c>
      <c r="C337" t="s">
        <v>145</v>
      </c>
      <c r="D337">
        <v>85</v>
      </c>
      <c r="E337">
        <v>0</v>
      </c>
      <c r="F337">
        <v>24552</v>
      </c>
      <c r="G337">
        <v>1658</v>
      </c>
      <c r="H337">
        <v>13</v>
      </c>
      <c r="I337">
        <v>52</v>
      </c>
      <c r="J337">
        <v>64</v>
      </c>
      <c r="K337">
        <v>2015</v>
      </c>
      <c r="L337" t="str">
        <f t="shared" si="10"/>
        <v>002</v>
      </c>
      <c r="M337" t="str">
        <f>_xlfn.XLOOKUP(_2015_2016_append_[[#This Row],[Job_code]],Analytics_mindset_case_studies_IntegrateCo_jobcodes[Code_text],Analytics_mindset_case_studies_IntegrateCo_jobcodes[Job_Description],"",0)</f>
        <v>Sales</v>
      </c>
      <c r="N337" t="str">
        <f t="shared" si="11"/>
        <v>S</v>
      </c>
      <c r="O337">
        <f>IFERROR(VLOOKUP(_2015_2016_append_[[#This Row],[Emp_Name]],Analytics_mindset_case_studies_IntegrateCo_locations[#All],2,FALSE),"")</f>
        <v>1</v>
      </c>
      <c r="P337">
        <f>_2015_2016_append_[[#This Row],[Reg_Hrs]]+_2015_2016_append_[[#This Row],[OT_Hrs]]</f>
        <v>85</v>
      </c>
      <c r="Q337">
        <v>1</v>
      </c>
    </row>
    <row r="338" spans="1:17" x14ac:dyDescent="0.3">
      <c r="A338">
        <v>20</v>
      </c>
      <c r="B338" t="s">
        <v>72</v>
      </c>
      <c r="C338" t="s">
        <v>145</v>
      </c>
      <c r="D338">
        <v>7706</v>
      </c>
      <c r="E338">
        <v>0</v>
      </c>
      <c r="F338">
        <v>2520437</v>
      </c>
      <c r="G338">
        <v>169381</v>
      </c>
      <c r="H338">
        <v>1347</v>
      </c>
      <c r="I338">
        <v>37068</v>
      </c>
      <c r="J338">
        <v>1091</v>
      </c>
      <c r="K338">
        <v>2015</v>
      </c>
      <c r="L338" t="str">
        <f t="shared" si="10"/>
        <v>002</v>
      </c>
      <c r="M338" t="str">
        <f>_xlfn.XLOOKUP(_2015_2016_append_[[#This Row],[Job_code]],Analytics_mindset_case_studies_IntegrateCo_jobcodes[Code_text],Analytics_mindset_case_studies_IntegrateCo_jobcodes[Job_Description],"",0)</f>
        <v>Sales</v>
      </c>
      <c r="N338" t="str">
        <f t="shared" si="11"/>
        <v>S</v>
      </c>
      <c r="O338">
        <f>IFERROR(VLOOKUP(_2015_2016_append_[[#This Row],[Emp_Name]],Analytics_mindset_case_studies_IntegrateCo_locations[#All],2,FALSE),"")</f>
        <v>1</v>
      </c>
      <c r="P338">
        <f>_2015_2016_append_[[#This Row],[Reg_Hrs]]+_2015_2016_append_[[#This Row],[OT_Hrs]]</f>
        <v>7706</v>
      </c>
      <c r="Q338">
        <v>1</v>
      </c>
    </row>
    <row r="339" spans="1:17" x14ac:dyDescent="0.3">
      <c r="A339">
        <v>20</v>
      </c>
      <c r="B339" t="s">
        <v>67</v>
      </c>
      <c r="C339" t="s">
        <v>145</v>
      </c>
      <c r="D339">
        <v>0</v>
      </c>
      <c r="E339">
        <v>0</v>
      </c>
      <c r="F339">
        <v>0</v>
      </c>
      <c r="G339">
        <v>1577</v>
      </c>
      <c r="H339">
        <v>122</v>
      </c>
      <c r="I339">
        <v>49</v>
      </c>
      <c r="J339">
        <v>68</v>
      </c>
      <c r="K339">
        <v>2015</v>
      </c>
      <c r="L339" t="str">
        <f t="shared" si="10"/>
        <v>010</v>
      </c>
      <c r="M339" t="str">
        <f>_xlfn.XLOOKUP(_2015_2016_append_[[#This Row],[Job_code]],Analytics_mindset_case_studies_IntegrateCo_jobcodes[Code_text],Analytics_mindset_case_studies_IntegrateCo_jobcodes[Job_Description],"",0)</f>
        <v>New Foreign Manufacturing Oversight</v>
      </c>
      <c r="N339" t="str">
        <f t="shared" si="11"/>
        <v>S</v>
      </c>
      <c r="O339">
        <f>IFERROR(VLOOKUP(_2015_2016_append_[[#This Row],[Emp_Name]],Analytics_mindset_case_studies_IntegrateCo_locations[#All],2,FALSE),"")</f>
        <v>1</v>
      </c>
      <c r="P339">
        <f>_2015_2016_append_[[#This Row],[Reg_Hrs]]+_2015_2016_append_[[#This Row],[OT_Hrs]]</f>
        <v>0</v>
      </c>
      <c r="Q339">
        <v>1</v>
      </c>
    </row>
    <row r="340" spans="1:17" x14ac:dyDescent="0.3">
      <c r="A340">
        <v>180</v>
      </c>
      <c r="B340" t="s">
        <v>59</v>
      </c>
      <c r="C340" t="s">
        <v>146</v>
      </c>
      <c r="D340">
        <v>0</v>
      </c>
      <c r="E340">
        <v>0</v>
      </c>
      <c r="F340">
        <v>0</v>
      </c>
      <c r="G340">
        <v>2427</v>
      </c>
      <c r="H340">
        <v>95</v>
      </c>
      <c r="I340">
        <v>762</v>
      </c>
      <c r="J340">
        <v>605</v>
      </c>
      <c r="K340">
        <v>2015</v>
      </c>
      <c r="L340" t="str">
        <f t="shared" si="10"/>
        <v>010</v>
      </c>
      <c r="M340" t="str">
        <f>_xlfn.XLOOKUP(_2015_2016_append_[[#This Row],[Job_code]],Analytics_mindset_case_studies_IntegrateCo_jobcodes[Code_text],Analytics_mindset_case_studies_IntegrateCo_jobcodes[Job_Description],"",0)</f>
        <v>New Foreign Manufacturing Oversight</v>
      </c>
      <c r="N340" t="str">
        <f t="shared" si="11"/>
        <v>H</v>
      </c>
      <c r="O340">
        <f>IFERROR(VLOOKUP(_2015_2016_append_[[#This Row],[Emp_Name]],Analytics_mindset_case_studies_IntegrateCo_locations[#All],2,FALSE),"")</f>
        <v>2</v>
      </c>
      <c r="P340">
        <f>_2015_2016_append_[[#This Row],[Reg_Hrs]]+_2015_2016_append_[[#This Row],[OT_Hrs]]</f>
        <v>0</v>
      </c>
      <c r="Q340">
        <v>1</v>
      </c>
    </row>
    <row r="341" spans="1:17" x14ac:dyDescent="0.3">
      <c r="A341">
        <v>375</v>
      </c>
      <c r="B341" t="s">
        <v>25</v>
      </c>
      <c r="C341" t="s">
        <v>149</v>
      </c>
      <c r="D341">
        <v>5</v>
      </c>
      <c r="E341">
        <v>0</v>
      </c>
      <c r="F341">
        <v>105</v>
      </c>
      <c r="G341">
        <v>803</v>
      </c>
      <c r="H341">
        <v>63</v>
      </c>
      <c r="I341">
        <v>252</v>
      </c>
      <c r="J341">
        <v>168</v>
      </c>
      <c r="K341">
        <v>2015</v>
      </c>
      <c r="L341" t="str">
        <f t="shared" si="10"/>
        <v>004</v>
      </c>
      <c r="M341" t="str">
        <f>_xlfn.XLOOKUP(_2015_2016_append_[[#This Row],[Job_code]],Analytics_mindset_case_studies_IntegrateCo_jobcodes[Code_text],Analytics_mindset_case_studies_IntegrateCo_jobcodes[Job_Description],"",0)</f>
        <v>Proj Management</v>
      </c>
      <c r="N341" t="str">
        <f t="shared" si="11"/>
        <v>S</v>
      </c>
      <c r="O341">
        <f>IFERROR(VLOOKUP(_2015_2016_append_[[#This Row],[Emp_Name]],Analytics_mindset_case_studies_IntegrateCo_locations[#All],2,FALSE),"")</f>
        <v>2</v>
      </c>
      <c r="P341">
        <f>_2015_2016_append_[[#This Row],[Reg_Hrs]]+_2015_2016_append_[[#This Row],[OT_Hrs]]</f>
        <v>5</v>
      </c>
      <c r="Q341">
        <v>1</v>
      </c>
    </row>
    <row r="342" spans="1:17" x14ac:dyDescent="0.3">
      <c r="A342">
        <v>375</v>
      </c>
      <c r="B342" t="s">
        <v>67</v>
      </c>
      <c r="C342" t="s">
        <v>149</v>
      </c>
      <c r="D342">
        <v>0</v>
      </c>
      <c r="E342">
        <v>0</v>
      </c>
      <c r="F342">
        <v>0</v>
      </c>
      <c r="G342">
        <v>2630</v>
      </c>
      <c r="H342">
        <v>101</v>
      </c>
      <c r="I342">
        <v>825</v>
      </c>
      <c r="J342">
        <v>298</v>
      </c>
      <c r="K342">
        <v>2015</v>
      </c>
      <c r="L342" t="str">
        <f t="shared" si="10"/>
        <v>010</v>
      </c>
      <c r="M342" t="str">
        <f>_xlfn.XLOOKUP(_2015_2016_append_[[#This Row],[Job_code]],Analytics_mindset_case_studies_IntegrateCo_jobcodes[Code_text],Analytics_mindset_case_studies_IntegrateCo_jobcodes[Job_Description],"",0)</f>
        <v>New Foreign Manufacturing Oversight</v>
      </c>
      <c r="N342" t="str">
        <f t="shared" si="11"/>
        <v>S</v>
      </c>
      <c r="O342">
        <f>IFERROR(VLOOKUP(_2015_2016_append_[[#This Row],[Emp_Name]],Analytics_mindset_case_studies_IntegrateCo_locations[#All],2,FALSE),"")</f>
        <v>2</v>
      </c>
      <c r="P342">
        <f>_2015_2016_append_[[#This Row],[Reg_Hrs]]+_2015_2016_append_[[#This Row],[OT_Hrs]]</f>
        <v>0</v>
      </c>
      <c r="Q342">
        <v>1</v>
      </c>
    </row>
    <row r="343" spans="1:17" x14ac:dyDescent="0.3">
      <c r="A343">
        <v>375</v>
      </c>
      <c r="B343" t="s">
        <v>68</v>
      </c>
      <c r="C343" t="s">
        <v>149</v>
      </c>
      <c r="D343">
        <v>0</v>
      </c>
      <c r="E343">
        <v>0</v>
      </c>
      <c r="F343">
        <v>0</v>
      </c>
      <c r="G343">
        <v>1286</v>
      </c>
      <c r="H343">
        <v>101</v>
      </c>
      <c r="I343">
        <v>403</v>
      </c>
      <c r="J343">
        <v>269</v>
      </c>
      <c r="K343">
        <v>2015</v>
      </c>
      <c r="L343" t="str">
        <f t="shared" si="10"/>
        <v>012</v>
      </c>
      <c r="M343" t="str">
        <f>_xlfn.XLOOKUP(_2015_2016_append_[[#This Row],[Job_code]],Analytics_mindset_case_studies_IntegrateCo_jobcodes[Code_text],Analytics_mindset_case_studies_IntegrateCo_jobcodes[Job_Description],"",0)</f>
        <v>Internal Auditing</v>
      </c>
      <c r="N343" t="str">
        <f t="shared" si="11"/>
        <v>S</v>
      </c>
      <c r="O343">
        <f>IFERROR(VLOOKUP(_2015_2016_append_[[#This Row],[Emp_Name]],Analytics_mindset_case_studies_IntegrateCo_locations[#All],2,FALSE),"")</f>
        <v>2</v>
      </c>
      <c r="P343">
        <f>_2015_2016_append_[[#This Row],[Reg_Hrs]]+_2015_2016_append_[[#This Row],[OT_Hrs]]</f>
        <v>0</v>
      </c>
      <c r="Q343">
        <v>1</v>
      </c>
    </row>
    <row r="344" spans="1:17" x14ac:dyDescent="0.3">
      <c r="A344">
        <v>19</v>
      </c>
      <c r="B344" t="s">
        <v>28</v>
      </c>
      <c r="C344" t="s">
        <v>150</v>
      </c>
      <c r="D344">
        <v>0</v>
      </c>
      <c r="E344">
        <v>0</v>
      </c>
      <c r="F344">
        <v>0</v>
      </c>
      <c r="G344">
        <v>4779</v>
      </c>
      <c r="H344">
        <v>375</v>
      </c>
      <c r="I344">
        <v>1499</v>
      </c>
      <c r="J344">
        <v>1037</v>
      </c>
      <c r="K344">
        <v>2015</v>
      </c>
      <c r="L344" t="str">
        <f t="shared" si="10"/>
        <v>012</v>
      </c>
      <c r="M344" t="str">
        <f>_xlfn.XLOOKUP(_2015_2016_append_[[#This Row],[Job_code]],Analytics_mindset_case_studies_IntegrateCo_jobcodes[Code_text],Analytics_mindset_case_studies_IntegrateCo_jobcodes[Job_Description],"",0)</f>
        <v>Internal Auditing</v>
      </c>
      <c r="N344" t="str">
        <f t="shared" si="11"/>
        <v>S</v>
      </c>
      <c r="O344">
        <f>IFERROR(VLOOKUP(_2015_2016_append_[[#This Row],[Emp_Name]],Analytics_mindset_case_studies_IntegrateCo_locations[#All],2,FALSE),"")</f>
        <v>1</v>
      </c>
      <c r="P344">
        <f>_2015_2016_append_[[#This Row],[Reg_Hrs]]+_2015_2016_append_[[#This Row],[OT_Hrs]]</f>
        <v>0</v>
      </c>
      <c r="Q344">
        <v>1</v>
      </c>
    </row>
    <row r="345" spans="1:17" x14ac:dyDescent="0.3">
      <c r="A345">
        <v>19</v>
      </c>
      <c r="B345" t="s">
        <v>70</v>
      </c>
      <c r="C345" t="s">
        <v>150</v>
      </c>
      <c r="D345">
        <v>0</v>
      </c>
      <c r="E345">
        <v>0</v>
      </c>
      <c r="F345">
        <v>0</v>
      </c>
      <c r="G345">
        <v>15604</v>
      </c>
      <c r="H345">
        <v>490</v>
      </c>
      <c r="I345">
        <v>3412</v>
      </c>
      <c r="J345">
        <v>3415</v>
      </c>
      <c r="K345">
        <v>2015</v>
      </c>
      <c r="L345" t="str">
        <f t="shared" si="10"/>
        <v>009</v>
      </c>
      <c r="M345" t="str">
        <f>_xlfn.XLOOKUP(_2015_2016_append_[[#This Row],[Job_code]],Analytics_mindset_case_studies_IntegrateCo_jobcodes[Code_text],Analytics_mindset_case_studies_IntegrateCo_jobcodes[Job_Description],"",0)</f>
        <v>New Foreign Manufacturing Plant</v>
      </c>
      <c r="N345" t="str">
        <f t="shared" si="11"/>
        <v>S</v>
      </c>
      <c r="O345">
        <f>IFERROR(VLOOKUP(_2015_2016_append_[[#This Row],[Emp_Name]],Analytics_mindset_case_studies_IntegrateCo_locations[#All],2,FALSE),"")</f>
        <v>1</v>
      </c>
      <c r="P345">
        <f>_2015_2016_append_[[#This Row],[Reg_Hrs]]+_2015_2016_append_[[#This Row],[OT_Hrs]]</f>
        <v>0</v>
      </c>
      <c r="Q345">
        <v>1</v>
      </c>
    </row>
    <row r="346" spans="1:17" x14ac:dyDescent="0.3">
      <c r="A346">
        <v>19</v>
      </c>
      <c r="B346" t="s">
        <v>67</v>
      </c>
      <c r="C346" t="s">
        <v>150</v>
      </c>
      <c r="D346">
        <v>0</v>
      </c>
      <c r="E346">
        <v>0</v>
      </c>
      <c r="F346">
        <v>0</v>
      </c>
      <c r="G346">
        <v>1593</v>
      </c>
      <c r="H346">
        <v>125</v>
      </c>
      <c r="I346">
        <v>5</v>
      </c>
      <c r="J346">
        <v>346</v>
      </c>
      <c r="K346">
        <v>2015</v>
      </c>
      <c r="L346" t="str">
        <f t="shared" si="10"/>
        <v>010</v>
      </c>
      <c r="M346" t="str">
        <f>_xlfn.XLOOKUP(_2015_2016_append_[[#This Row],[Job_code]],Analytics_mindset_case_studies_IntegrateCo_jobcodes[Code_text],Analytics_mindset_case_studies_IntegrateCo_jobcodes[Job_Description],"",0)</f>
        <v>New Foreign Manufacturing Oversight</v>
      </c>
      <c r="N346" t="str">
        <f t="shared" si="11"/>
        <v>S</v>
      </c>
      <c r="O346">
        <f>IFERROR(VLOOKUP(_2015_2016_append_[[#This Row],[Emp_Name]],Analytics_mindset_case_studies_IntegrateCo_locations[#All],2,FALSE),"")</f>
        <v>1</v>
      </c>
      <c r="P346">
        <f>_2015_2016_append_[[#This Row],[Reg_Hrs]]+_2015_2016_append_[[#This Row],[OT_Hrs]]</f>
        <v>0</v>
      </c>
      <c r="Q346">
        <v>1</v>
      </c>
    </row>
    <row r="347" spans="1:17" x14ac:dyDescent="0.3">
      <c r="A347">
        <v>381</v>
      </c>
      <c r="B347" t="s">
        <v>72</v>
      </c>
      <c r="C347" t="s">
        <v>151</v>
      </c>
      <c r="D347">
        <v>915</v>
      </c>
      <c r="E347">
        <v>0</v>
      </c>
      <c r="F347">
        <v>1978343</v>
      </c>
      <c r="G347">
        <v>119725</v>
      </c>
      <c r="H347">
        <v>2189</v>
      </c>
      <c r="I347">
        <v>29992</v>
      </c>
      <c r="J347">
        <v>4872</v>
      </c>
      <c r="K347">
        <v>2015</v>
      </c>
      <c r="L347" t="str">
        <f t="shared" si="10"/>
        <v>002</v>
      </c>
      <c r="M347" t="str">
        <f>_xlfn.XLOOKUP(_2015_2016_append_[[#This Row],[Job_code]],Analytics_mindset_case_studies_IntegrateCo_jobcodes[Code_text],Analytics_mindset_case_studies_IntegrateCo_jobcodes[Job_Description],"",0)</f>
        <v>Sales</v>
      </c>
      <c r="N347" t="str">
        <f t="shared" si="11"/>
        <v>S</v>
      </c>
      <c r="O347">
        <f>IFERROR(VLOOKUP(_2015_2016_append_[[#This Row],[Emp_Name]],Analytics_mindset_case_studies_IntegrateCo_locations[#All],2,FALSE),"")</f>
        <v>1</v>
      </c>
      <c r="P347">
        <f>_2015_2016_append_[[#This Row],[Reg_Hrs]]+_2015_2016_append_[[#This Row],[OT_Hrs]]</f>
        <v>915</v>
      </c>
      <c r="Q347">
        <v>1</v>
      </c>
    </row>
    <row r="348" spans="1:17" x14ac:dyDescent="0.3">
      <c r="A348">
        <v>381</v>
      </c>
      <c r="B348" t="s">
        <v>67</v>
      </c>
      <c r="C348" t="s">
        <v>151</v>
      </c>
      <c r="D348">
        <v>0</v>
      </c>
      <c r="E348">
        <v>0</v>
      </c>
      <c r="F348">
        <v>0</v>
      </c>
      <c r="G348">
        <v>2406</v>
      </c>
      <c r="H348">
        <v>94</v>
      </c>
      <c r="I348">
        <v>377</v>
      </c>
      <c r="J348">
        <v>90</v>
      </c>
      <c r="K348">
        <v>2015</v>
      </c>
      <c r="L348" t="str">
        <f t="shared" si="10"/>
        <v>010</v>
      </c>
      <c r="M348" t="str">
        <f>_xlfn.XLOOKUP(_2015_2016_append_[[#This Row],[Job_code]],Analytics_mindset_case_studies_IntegrateCo_jobcodes[Code_text],Analytics_mindset_case_studies_IntegrateCo_jobcodes[Job_Description],"",0)</f>
        <v>New Foreign Manufacturing Oversight</v>
      </c>
      <c r="N348" t="str">
        <f t="shared" si="11"/>
        <v>S</v>
      </c>
      <c r="O348">
        <f>IFERROR(VLOOKUP(_2015_2016_append_[[#This Row],[Emp_Name]],Analytics_mindset_case_studies_IntegrateCo_locations[#All],2,FALSE),"")</f>
        <v>1</v>
      </c>
      <c r="P348">
        <f>_2015_2016_append_[[#This Row],[Reg_Hrs]]+_2015_2016_append_[[#This Row],[OT_Hrs]]</f>
        <v>0</v>
      </c>
      <c r="Q348">
        <v>1</v>
      </c>
    </row>
    <row r="349" spans="1:17" x14ac:dyDescent="0.3">
      <c r="A349">
        <v>133</v>
      </c>
      <c r="B349" t="s">
        <v>70</v>
      </c>
      <c r="C349" t="s">
        <v>152</v>
      </c>
      <c r="D349">
        <v>0</v>
      </c>
      <c r="E349">
        <v>0</v>
      </c>
      <c r="F349">
        <v>0</v>
      </c>
      <c r="G349">
        <v>20306</v>
      </c>
      <c r="H349">
        <v>421</v>
      </c>
      <c r="I349">
        <v>6491</v>
      </c>
      <c r="J349">
        <v>4620</v>
      </c>
      <c r="K349">
        <v>2015</v>
      </c>
      <c r="L349" t="str">
        <f t="shared" si="10"/>
        <v>009</v>
      </c>
      <c r="M349" t="str">
        <f>_xlfn.XLOOKUP(_2015_2016_append_[[#This Row],[Job_code]],Analytics_mindset_case_studies_IntegrateCo_jobcodes[Code_text],Analytics_mindset_case_studies_IntegrateCo_jobcodes[Job_Description],"",0)</f>
        <v>New Foreign Manufacturing Plant</v>
      </c>
      <c r="N349" t="str">
        <f t="shared" si="11"/>
        <v>S</v>
      </c>
      <c r="O349">
        <f>IFERROR(VLOOKUP(_2015_2016_append_[[#This Row],[Emp_Name]],Analytics_mindset_case_studies_IntegrateCo_locations[#All],2,FALSE),"")</f>
        <v>1</v>
      </c>
      <c r="P349">
        <f>_2015_2016_append_[[#This Row],[Reg_Hrs]]+_2015_2016_append_[[#This Row],[OT_Hrs]]</f>
        <v>0</v>
      </c>
      <c r="Q349">
        <v>1</v>
      </c>
    </row>
    <row r="350" spans="1:17" x14ac:dyDescent="0.3">
      <c r="A350">
        <v>133</v>
      </c>
      <c r="B350" t="s">
        <v>67</v>
      </c>
      <c r="C350" t="s">
        <v>152</v>
      </c>
      <c r="D350">
        <v>0</v>
      </c>
      <c r="E350">
        <v>0</v>
      </c>
      <c r="F350">
        <v>0</v>
      </c>
      <c r="G350">
        <v>3438</v>
      </c>
      <c r="H350">
        <v>134</v>
      </c>
      <c r="I350">
        <v>1078</v>
      </c>
      <c r="J350">
        <v>774</v>
      </c>
      <c r="K350">
        <v>2015</v>
      </c>
      <c r="L350" t="str">
        <f t="shared" si="10"/>
        <v>010</v>
      </c>
      <c r="M350" t="str">
        <f>_xlfn.XLOOKUP(_2015_2016_append_[[#This Row],[Job_code]],Analytics_mindset_case_studies_IntegrateCo_jobcodes[Code_text],Analytics_mindset_case_studies_IntegrateCo_jobcodes[Job_Description],"",0)</f>
        <v>New Foreign Manufacturing Oversight</v>
      </c>
      <c r="N350" t="str">
        <f t="shared" si="11"/>
        <v>S</v>
      </c>
      <c r="O350">
        <f>IFERROR(VLOOKUP(_2015_2016_append_[[#This Row],[Emp_Name]],Analytics_mindset_case_studies_IntegrateCo_locations[#All],2,FALSE),"")</f>
        <v>1</v>
      </c>
      <c r="P350">
        <f>_2015_2016_append_[[#This Row],[Reg_Hrs]]+_2015_2016_append_[[#This Row],[OT_Hrs]]</f>
        <v>0</v>
      </c>
      <c r="Q350">
        <v>1</v>
      </c>
    </row>
    <row r="351" spans="1:17" x14ac:dyDescent="0.3">
      <c r="A351">
        <v>402</v>
      </c>
      <c r="B351" t="s">
        <v>77</v>
      </c>
      <c r="C351" t="s">
        <v>153</v>
      </c>
      <c r="D351">
        <v>742</v>
      </c>
      <c r="E351">
        <v>0</v>
      </c>
      <c r="F351">
        <v>6471</v>
      </c>
      <c r="G351">
        <v>39064</v>
      </c>
      <c r="H351">
        <v>821</v>
      </c>
      <c r="I351">
        <v>18081</v>
      </c>
      <c r="J351">
        <v>23119</v>
      </c>
      <c r="K351">
        <v>2015</v>
      </c>
      <c r="L351" t="str">
        <f t="shared" si="10"/>
        <v>008</v>
      </c>
      <c r="M351" t="str">
        <f>_xlfn.XLOOKUP(_2015_2016_append_[[#This Row],[Job_code]],Analytics_mindset_case_studies_IntegrateCo_jobcodes[Code_text],Analytics_mindset_case_studies_IntegrateCo_jobcodes[Job_Description],"",0)</f>
        <v>Employee Training</v>
      </c>
      <c r="N351" t="str">
        <f t="shared" si="11"/>
        <v>H</v>
      </c>
      <c r="O351">
        <f>IFERROR(VLOOKUP(_2015_2016_append_[[#This Row],[Emp_Name]],Analytics_mindset_case_studies_IntegrateCo_locations[#All],2,FALSE),"")</f>
        <v>2</v>
      </c>
      <c r="P351">
        <f>_2015_2016_append_[[#This Row],[Reg_Hrs]]+_2015_2016_append_[[#This Row],[OT_Hrs]]</f>
        <v>742</v>
      </c>
      <c r="Q351">
        <v>1</v>
      </c>
    </row>
    <row r="352" spans="1:17" x14ac:dyDescent="0.3">
      <c r="A352">
        <v>402</v>
      </c>
      <c r="B352" t="s">
        <v>76</v>
      </c>
      <c r="C352" t="s">
        <v>153</v>
      </c>
      <c r="D352">
        <v>0</v>
      </c>
      <c r="E352">
        <v>0</v>
      </c>
      <c r="F352">
        <v>0</v>
      </c>
      <c r="G352">
        <v>2009</v>
      </c>
      <c r="H352">
        <v>78</v>
      </c>
      <c r="I352">
        <v>806</v>
      </c>
      <c r="J352">
        <v>1227</v>
      </c>
      <c r="K352">
        <v>2015</v>
      </c>
      <c r="L352" t="str">
        <f t="shared" si="10"/>
        <v>010</v>
      </c>
      <c r="M352" t="str">
        <f>_xlfn.XLOOKUP(_2015_2016_append_[[#This Row],[Job_code]],Analytics_mindset_case_studies_IntegrateCo_jobcodes[Code_text],Analytics_mindset_case_studies_IntegrateCo_jobcodes[Job_Description],"",0)</f>
        <v>New Foreign Manufacturing Oversight</v>
      </c>
      <c r="N352" t="str">
        <f t="shared" si="11"/>
        <v>H</v>
      </c>
      <c r="O352">
        <f>IFERROR(VLOOKUP(_2015_2016_append_[[#This Row],[Emp_Name]],Analytics_mindset_case_studies_IntegrateCo_locations[#All],2,FALSE),"")</f>
        <v>2</v>
      </c>
      <c r="P352">
        <f>_2015_2016_append_[[#This Row],[Reg_Hrs]]+_2015_2016_append_[[#This Row],[OT_Hrs]]</f>
        <v>0</v>
      </c>
      <c r="Q352">
        <v>1</v>
      </c>
    </row>
    <row r="353" spans="1:17" x14ac:dyDescent="0.3">
      <c r="A353">
        <v>194</v>
      </c>
      <c r="B353" t="s">
        <v>29</v>
      </c>
      <c r="C353" t="s">
        <v>154</v>
      </c>
      <c r="D353">
        <v>0</v>
      </c>
      <c r="E353">
        <v>0</v>
      </c>
      <c r="F353">
        <v>0</v>
      </c>
      <c r="G353">
        <v>2231</v>
      </c>
      <c r="H353">
        <v>175</v>
      </c>
      <c r="I353">
        <v>7</v>
      </c>
      <c r="J353">
        <v>576</v>
      </c>
      <c r="K353">
        <v>2015</v>
      </c>
      <c r="L353" t="str">
        <f t="shared" si="10"/>
        <v>009</v>
      </c>
      <c r="M353" t="str">
        <f>_xlfn.XLOOKUP(_2015_2016_append_[[#This Row],[Job_code]],Analytics_mindset_case_studies_IntegrateCo_jobcodes[Code_text],Analytics_mindset_case_studies_IntegrateCo_jobcodes[Job_Description],"",0)</f>
        <v>New Foreign Manufacturing Plant</v>
      </c>
      <c r="N353" t="str">
        <f t="shared" si="11"/>
        <v>H</v>
      </c>
      <c r="O353">
        <f>IFERROR(VLOOKUP(_2015_2016_append_[[#This Row],[Emp_Name]],Analytics_mindset_case_studies_IntegrateCo_locations[#All],2,FALSE),"")</f>
        <v>1</v>
      </c>
      <c r="P353">
        <f>_2015_2016_append_[[#This Row],[Reg_Hrs]]+_2015_2016_append_[[#This Row],[OT_Hrs]]</f>
        <v>0</v>
      </c>
      <c r="Q353">
        <v>1</v>
      </c>
    </row>
    <row r="354" spans="1:17" x14ac:dyDescent="0.3">
      <c r="A354">
        <v>194</v>
      </c>
      <c r="B354" t="s">
        <v>63</v>
      </c>
      <c r="C354" t="s">
        <v>154</v>
      </c>
      <c r="D354">
        <v>0</v>
      </c>
      <c r="E354">
        <v>0</v>
      </c>
      <c r="F354">
        <v>0</v>
      </c>
      <c r="G354">
        <v>12494</v>
      </c>
      <c r="H354">
        <v>210</v>
      </c>
      <c r="I354">
        <v>1345</v>
      </c>
      <c r="J354">
        <v>2624</v>
      </c>
      <c r="K354">
        <v>2015</v>
      </c>
      <c r="L354" t="str">
        <f t="shared" si="10"/>
        <v>009</v>
      </c>
      <c r="M354" t="str">
        <f>_xlfn.XLOOKUP(_2015_2016_append_[[#This Row],[Job_code]],Analytics_mindset_case_studies_IntegrateCo_jobcodes[Code_text],Analytics_mindset_case_studies_IntegrateCo_jobcodes[Job_Description],"",0)</f>
        <v>New Foreign Manufacturing Plant</v>
      </c>
      <c r="N354" t="str">
        <f t="shared" si="11"/>
        <v>H</v>
      </c>
      <c r="O354">
        <f>IFERROR(VLOOKUP(_2015_2016_append_[[#This Row],[Emp_Name]],Analytics_mindset_case_studies_IntegrateCo_locations[#All],2,FALSE),"")</f>
        <v>1</v>
      </c>
      <c r="P354">
        <f>_2015_2016_append_[[#This Row],[Reg_Hrs]]+_2015_2016_append_[[#This Row],[OT_Hrs]]</f>
        <v>0</v>
      </c>
      <c r="Q354">
        <v>1</v>
      </c>
    </row>
    <row r="355" spans="1:17" x14ac:dyDescent="0.3">
      <c r="A355">
        <v>194</v>
      </c>
      <c r="B355" t="s">
        <v>59</v>
      </c>
      <c r="C355" t="s">
        <v>154</v>
      </c>
      <c r="D355">
        <v>0</v>
      </c>
      <c r="E355">
        <v>0</v>
      </c>
      <c r="F355">
        <v>0</v>
      </c>
      <c r="G355">
        <v>2231</v>
      </c>
      <c r="H355">
        <v>87</v>
      </c>
      <c r="I355">
        <v>70</v>
      </c>
      <c r="J355">
        <v>585</v>
      </c>
      <c r="K355">
        <v>2015</v>
      </c>
      <c r="L355" t="str">
        <f t="shared" si="10"/>
        <v>010</v>
      </c>
      <c r="M355" t="str">
        <f>_xlfn.XLOOKUP(_2015_2016_append_[[#This Row],[Job_code]],Analytics_mindset_case_studies_IntegrateCo_jobcodes[Code_text],Analytics_mindset_case_studies_IntegrateCo_jobcodes[Job_Description],"",0)</f>
        <v>New Foreign Manufacturing Oversight</v>
      </c>
      <c r="N355" t="str">
        <f t="shared" si="11"/>
        <v>H</v>
      </c>
      <c r="O355">
        <f>IFERROR(VLOOKUP(_2015_2016_append_[[#This Row],[Emp_Name]],Analytics_mindset_case_studies_IntegrateCo_locations[#All],2,FALSE),"")</f>
        <v>1</v>
      </c>
      <c r="P355">
        <f>_2015_2016_append_[[#This Row],[Reg_Hrs]]+_2015_2016_append_[[#This Row],[OT_Hrs]]</f>
        <v>0</v>
      </c>
      <c r="Q355">
        <v>1</v>
      </c>
    </row>
    <row r="356" spans="1:17" x14ac:dyDescent="0.3">
      <c r="A356">
        <v>203</v>
      </c>
      <c r="B356" t="s">
        <v>64</v>
      </c>
      <c r="C356" t="s">
        <v>155</v>
      </c>
      <c r="D356">
        <v>180</v>
      </c>
      <c r="E356">
        <v>0</v>
      </c>
      <c r="F356">
        <v>1166605</v>
      </c>
      <c r="G356">
        <v>81363</v>
      </c>
      <c r="H356">
        <v>263</v>
      </c>
      <c r="I356">
        <v>12044</v>
      </c>
      <c r="J356">
        <v>1440</v>
      </c>
      <c r="K356">
        <v>2015</v>
      </c>
      <c r="L356" t="str">
        <f t="shared" si="10"/>
        <v>001</v>
      </c>
      <c r="M356" t="str">
        <f>_xlfn.XLOOKUP(_2015_2016_append_[[#This Row],[Job_code]],Analytics_mindset_case_studies_IntegrateCo_jobcodes[Code_text],Analytics_mindset_case_studies_IntegrateCo_jobcodes[Job_Description],"",0)</f>
        <v>Office</v>
      </c>
      <c r="N356" t="str">
        <f t="shared" si="11"/>
        <v>H</v>
      </c>
      <c r="O356">
        <f>IFERROR(VLOOKUP(_2015_2016_append_[[#This Row],[Emp_Name]],Analytics_mindset_case_studies_IntegrateCo_locations[#All],2,FALSE),"")</f>
        <v>1</v>
      </c>
      <c r="P356">
        <f>_2015_2016_append_[[#This Row],[Reg_Hrs]]+_2015_2016_append_[[#This Row],[OT_Hrs]]</f>
        <v>180</v>
      </c>
      <c r="Q356">
        <v>1</v>
      </c>
    </row>
    <row r="357" spans="1:17" x14ac:dyDescent="0.3">
      <c r="A357">
        <v>203</v>
      </c>
      <c r="B357" t="s">
        <v>78</v>
      </c>
      <c r="C357" t="s">
        <v>155</v>
      </c>
      <c r="D357">
        <v>177</v>
      </c>
      <c r="E357">
        <v>0</v>
      </c>
      <c r="F357">
        <v>1147165</v>
      </c>
      <c r="G357">
        <v>77441</v>
      </c>
      <c r="H357">
        <v>231</v>
      </c>
      <c r="I357">
        <v>11612</v>
      </c>
      <c r="J357">
        <v>1414</v>
      </c>
      <c r="K357">
        <v>2015</v>
      </c>
      <c r="L357" t="str">
        <f t="shared" si="10"/>
        <v>006</v>
      </c>
      <c r="M357" t="str">
        <f>_xlfn.XLOOKUP(_2015_2016_append_[[#This Row],[Job_code]],Analytics_mindset_case_studies_IntegrateCo_jobcodes[Code_text],Analytics_mindset_case_studies_IntegrateCo_jobcodes[Job_Description],"",0)</f>
        <v>Service</v>
      </c>
      <c r="N357" t="str">
        <f t="shared" si="11"/>
        <v>H</v>
      </c>
      <c r="O357">
        <f>IFERROR(VLOOKUP(_2015_2016_append_[[#This Row],[Emp_Name]],Analytics_mindset_case_studies_IntegrateCo_locations[#All],2,FALSE),"")</f>
        <v>1</v>
      </c>
      <c r="P357">
        <f>_2015_2016_append_[[#This Row],[Reg_Hrs]]+_2015_2016_append_[[#This Row],[OT_Hrs]]</f>
        <v>177</v>
      </c>
      <c r="Q357">
        <v>1</v>
      </c>
    </row>
    <row r="358" spans="1:17" x14ac:dyDescent="0.3">
      <c r="A358">
        <v>203</v>
      </c>
      <c r="B358" t="s">
        <v>59</v>
      </c>
      <c r="C358" t="s">
        <v>155</v>
      </c>
      <c r="D358">
        <v>0</v>
      </c>
      <c r="E358">
        <v>0</v>
      </c>
      <c r="F358">
        <v>0</v>
      </c>
      <c r="G358">
        <v>3717</v>
      </c>
      <c r="H358">
        <v>145</v>
      </c>
      <c r="I358">
        <v>578</v>
      </c>
      <c r="J358">
        <v>65</v>
      </c>
      <c r="K358">
        <v>2015</v>
      </c>
      <c r="L358" t="str">
        <f t="shared" si="10"/>
        <v>010</v>
      </c>
      <c r="M358" t="str">
        <f>_xlfn.XLOOKUP(_2015_2016_append_[[#This Row],[Job_code]],Analytics_mindset_case_studies_IntegrateCo_jobcodes[Code_text],Analytics_mindset_case_studies_IntegrateCo_jobcodes[Job_Description],"",0)</f>
        <v>New Foreign Manufacturing Oversight</v>
      </c>
      <c r="N358" t="str">
        <f t="shared" si="11"/>
        <v>H</v>
      </c>
      <c r="O358">
        <f>IFERROR(VLOOKUP(_2015_2016_append_[[#This Row],[Emp_Name]],Analytics_mindset_case_studies_IntegrateCo_locations[#All],2,FALSE),"")</f>
        <v>1</v>
      </c>
      <c r="P358">
        <f>_2015_2016_append_[[#This Row],[Reg_Hrs]]+_2015_2016_append_[[#This Row],[OT_Hrs]]</f>
        <v>0</v>
      </c>
      <c r="Q358">
        <v>1</v>
      </c>
    </row>
    <row r="359" spans="1:17" x14ac:dyDescent="0.3">
      <c r="A359">
        <v>203</v>
      </c>
      <c r="B359" t="s">
        <v>65</v>
      </c>
      <c r="C359" t="s">
        <v>155</v>
      </c>
      <c r="D359">
        <v>180</v>
      </c>
      <c r="E359">
        <v>0</v>
      </c>
      <c r="F359">
        <v>1166606</v>
      </c>
      <c r="G359">
        <v>81423</v>
      </c>
      <c r="H359">
        <v>201</v>
      </c>
      <c r="I359">
        <v>11756</v>
      </c>
      <c r="J359">
        <v>1439</v>
      </c>
      <c r="K359">
        <v>2015</v>
      </c>
      <c r="L359" t="str">
        <f t="shared" si="10"/>
        <v>001</v>
      </c>
      <c r="M359" t="str">
        <f>_xlfn.XLOOKUP(_2015_2016_append_[[#This Row],[Job_code]],Analytics_mindset_case_studies_IntegrateCo_jobcodes[Code_text],Analytics_mindset_case_studies_IntegrateCo_jobcodes[Job_Description],"",0)</f>
        <v>Office</v>
      </c>
      <c r="N359" t="str">
        <f t="shared" si="11"/>
        <v>S</v>
      </c>
      <c r="O359">
        <f>IFERROR(VLOOKUP(_2015_2016_append_[[#This Row],[Emp_Name]],Analytics_mindset_case_studies_IntegrateCo_locations[#All],2,FALSE),"")</f>
        <v>1</v>
      </c>
      <c r="P359">
        <f>_2015_2016_append_[[#This Row],[Reg_Hrs]]+_2015_2016_append_[[#This Row],[OT_Hrs]]</f>
        <v>180</v>
      </c>
      <c r="Q359">
        <v>1</v>
      </c>
    </row>
    <row r="360" spans="1:17" x14ac:dyDescent="0.3">
      <c r="A360">
        <v>203</v>
      </c>
      <c r="B360" t="s">
        <v>74</v>
      </c>
      <c r="C360" t="s">
        <v>155</v>
      </c>
      <c r="D360">
        <v>179</v>
      </c>
      <c r="E360">
        <v>0</v>
      </c>
      <c r="F360">
        <v>1160128</v>
      </c>
      <c r="G360">
        <v>83499</v>
      </c>
      <c r="H360">
        <v>231</v>
      </c>
      <c r="I360">
        <v>11607</v>
      </c>
      <c r="J360">
        <v>1430</v>
      </c>
      <c r="K360">
        <v>2015</v>
      </c>
      <c r="L360" t="str">
        <f t="shared" si="10"/>
        <v>006</v>
      </c>
      <c r="M360" t="str">
        <f>_xlfn.XLOOKUP(_2015_2016_append_[[#This Row],[Job_code]],Analytics_mindset_case_studies_IntegrateCo_jobcodes[Code_text],Analytics_mindset_case_studies_IntegrateCo_jobcodes[Job_Description],"",0)</f>
        <v>Service</v>
      </c>
      <c r="N360" t="str">
        <f t="shared" si="11"/>
        <v>S</v>
      </c>
      <c r="O360">
        <f>IFERROR(VLOOKUP(_2015_2016_append_[[#This Row],[Emp_Name]],Analytics_mindset_case_studies_IntegrateCo_locations[#All],2,FALSE),"")</f>
        <v>1</v>
      </c>
      <c r="P360">
        <f>_2015_2016_append_[[#This Row],[Reg_Hrs]]+_2015_2016_append_[[#This Row],[OT_Hrs]]</f>
        <v>179</v>
      </c>
      <c r="Q360">
        <v>1</v>
      </c>
    </row>
    <row r="361" spans="1:17" x14ac:dyDescent="0.3">
      <c r="A361">
        <v>203</v>
      </c>
      <c r="B361" t="s">
        <v>67</v>
      </c>
      <c r="C361" t="s">
        <v>155</v>
      </c>
      <c r="D361">
        <v>0</v>
      </c>
      <c r="E361">
        <v>0</v>
      </c>
      <c r="F361">
        <v>0</v>
      </c>
      <c r="G361">
        <v>3716</v>
      </c>
      <c r="H361">
        <v>144</v>
      </c>
      <c r="I361">
        <v>579</v>
      </c>
      <c r="J361">
        <v>65</v>
      </c>
      <c r="K361">
        <v>2015</v>
      </c>
      <c r="L361" t="str">
        <f t="shared" si="10"/>
        <v>010</v>
      </c>
      <c r="M361" t="str">
        <f>_xlfn.XLOOKUP(_2015_2016_append_[[#This Row],[Job_code]],Analytics_mindset_case_studies_IntegrateCo_jobcodes[Code_text],Analytics_mindset_case_studies_IntegrateCo_jobcodes[Job_Description],"",0)</f>
        <v>New Foreign Manufacturing Oversight</v>
      </c>
      <c r="N361" t="str">
        <f t="shared" si="11"/>
        <v>S</v>
      </c>
      <c r="O361">
        <f>IFERROR(VLOOKUP(_2015_2016_append_[[#This Row],[Emp_Name]],Analytics_mindset_case_studies_IntegrateCo_locations[#All],2,FALSE),"")</f>
        <v>1</v>
      </c>
      <c r="P361">
        <f>_2015_2016_append_[[#This Row],[Reg_Hrs]]+_2015_2016_append_[[#This Row],[OT_Hrs]]</f>
        <v>0</v>
      </c>
      <c r="Q361">
        <v>1</v>
      </c>
    </row>
    <row r="362" spans="1:17" x14ac:dyDescent="0.3">
      <c r="A362">
        <v>357</v>
      </c>
      <c r="B362" t="s">
        <v>74</v>
      </c>
      <c r="C362" t="s">
        <v>156</v>
      </c>
      <c r="D362">
        <v>212</v>
      </c>
      <c r="E362">
        <v>71</v>
      </c>
      <c r="F362">
        <v>2545</v>
      </c>
      <c r="G362">
        <v>16141</v>
      </c>
      <c r="H362">
        <v>347</v>
      </c>
      <c r="I362">
        <v>4904</v>
      </c>
      <c r="J362">
        <v>3591</v>
      </c>
      <c r="K362">
        <v>2015</v>
      </c>
      <c r="L362" t="str">
        <f t="shared" si="10"/>
        <v>006</v>
      </c>
      <c r="M362" t="str">
        <f>_xlfn.XLOOKUP(_2015_2016_append_[[#This Row],[Job_code]],Analytics_mindset_case_studies_IntegrateCo_jobcodes[Code_text],Analytics_mindset_case_studies_IntegrateCo_jobcodes[Job_Description],"",0)</f>
        <v>Service</v>
      </c>
      <c r="N362" t="str">
        <f t="shared" si="11"/>
        <v>S</v>
      </c>
      <c r="O362">
        <f>IFERROR(VLOOKUP(_2015_2016_append_[[#This Row],[Emp_Name]],Analytics_mindset_case_studies_IntegrateCo_locations[#All],2,FALSE),"")</f>
        <v>1</v>
      </c>
      <c r="P362">
        <f>_2015_2016_append_[[#This Row],[Reg_Hrs]]+_2015_2016_append_[[#This Row],[OT_Hrs]]</f>
        <v>283</v>
      </c>
      <c r="Q362">
        <v>1</v>
      </c>
    </row>
    <row r="363" spans="1:17" x14ac:dyDescent="0.3">
      <c r="A363">
        <v>357</v>
      </c>
      <c r="B363" t="s">
        <v>70</v>
      </c>
      <c r="C363" t="s">
        <v>156</v>
      </c>
      <c r="D363">
        <v>0</v>
      </c>
      <c r="E363">
        <v>0</v>
      </c>
      <c r="F363">
        <v>0</v>
      </c>
      <c r="G363">
        <v>5978</v>
      </c>
      <c r="H363">
        <v>61</v>
      </c>
      <c r="I363">
        <v>1858</v>
      </c>
      <c r="J363">
        <v>1562</v>
      </c>
      <c r="K363">
        <v>2015</v>
      </c>
      <c r="L363" t="str">
        <f t="shared" si="10"/>
        <v>009</v>
      </c>
      <c r="M363" t="str">
        <f>_xlfn.XLOOKUP(_2015_2016_append_[[#This Row],[Job_code]],Analytics_mindset_case_studies_IntegrateCo_jobcodes[Code_text],Analytics_mindset_case_studies_IntegrateCo_jobcodes[Job_Description],"",0)</f>
        <v>New Foreign Manufacturing Plant</v>
      </c>
      <c r="N363" t="str">
        <f t="shared" si="11"/>
        <v>S</v>
      </c>
      <c r="O363">
        <f>IFERROR(VLOOKUP(_2015_2016_append_[[#This Row],[Emp_Name]],Analytics_mindset_case_studies_IntegrateCo_locations[#All],2,FALSE),"")</f>
        <v>1</v>
      </c>
      <c r="P363">
        <f>_2015_2016_append_[[#This Row],[Reg_Hrs]]+_2015_2016_append_[[#This Row],[OT_Hrs]]</f>
        <v>0</v>
      </c>
      <c r="Q363">
        <v>1</v>
      </c>
    </row>
    <row r="364" spans="1:17" x14ac:dyDescent="0.3">
      <c r="A364">
        <v>357</v>
      </c>
      <c r="B364" t="s">
        <v>67</v>
      </c>
      <c r="C364" t="s">
        <v>156</v>
      </c>
      <c r="D364">
        <v>0</v>
      </c>
      <c r="E364">
        <v>0</v>
      </c>
      <c r="F364">
        <v>0</v>
      </c>
      <c r="G364">
        <v>2037</v>
      </c>
      <c r="H364">
        <v>81</v>
      </c>
      <c r="I364">
        <v>639</v>
      </c>
      <c r="J364">
        <v>520</v>
      </c>
      <c r="K364">
        <v>2015</v>
      </c>
      <c r="L364" t="str">
        <f t="shared" si="10"/>
        <v>010</v>
      </c>
      <c r="M364" t="str">
        <f>_xlfn.XLOOKUP(_2015_2016_append_[[#This Row],[Job_code]],Analytics_mindset_case_studies_IntegrateCo_jobcodes[Code_text],Analytics_mindset_case_studies_IntegrateCo_jobcodes[Job_Description],"",0)</f>
        <v>New Foreign Manufacturing Oversight</v>
      </c>
      <c r="N364" t="str">
        <f t="shared" si="11"/>
        <v>S</v>
      </c>
      <c r="O364">
        <f>IFERROR(VLOOKUP(_2015_2016_append_[[#This Row],[Emp_Name]],Analytics_mindset_case_studies_IntegrateCo_locations[#All],2,FALSE),"")</f>
        <v>1</v>
      </c>
      <c r="P364">
        <f>_2015_2016_append_[[#This Row],[Reg_Hrs]]+_2015_2016_append_[[#This Row],[OT_Hrs]]</f>
        <v>0</v>
      </c>
      <c r="Q364">
        <v>1</v>
      </c>
    </row>
    <row r="365" spans="1:17" x14ac:dyDescent="0.3">
      <c r="A365">
        <v>269</v>
      </c>
      <c r="B365" t="s">
        <v>79</v>
      </c>
      <c r="C365" t="s">
        <v>157</v>
      </c>
      <c r="D365">
        <v>125</v>
      </c>
      <c r="E365">
        <v>55</v>
      </c>
      <c r="F365">
        <v>5810</v>
      </c>
      <c r="G365">
        <v>41801</v>
      </c>
      <c r="H365">
        <v>559</v>
      </c>
      <c r="I365">
        <v>11129</v>
      </c>
      <c r="J365">
        <v>7645</v>
      </c>
      <c r="K365">
        <v>2015</v>
      </c>
      <c r="L365" t="str">
        <f t="shared" si="10"/>
        <v>004</v>
      </c>
      <c r="M365" t="str">
        <f>_xlfn.XLOOKUP(_2015_2016_append_[[#This Row],[Job_code]],Analytics_mindset_case_studies_IntegrateCo_jobcodes[Code_text],Analytics_mindset_case_studies_IntegrateCo_jobcodes[Job_Description],"",0)</f>
        <v>Proj Management</v>
      </c>
      <c r="N365" t="str">
        <f t="shared" si="11"/>
        <v>H</v>
      </c>
      <c r="O365">
        <f>IFERROR(VLOOKUP(_2015_2016_append_[[#This Row],[Emp_Name]],Analytics_mindset_case_studies_IntegrateCo_locations[#All],2,FALSE),"")</f>
        <v>2</v>
      </c>
      <c r="P365">
        <f>_2015_2016_append_[[#This Row],[Reg_Hrs]]+_2015_2016_append_[[#This Row],[OT_Hrs]]</f>
        <v>180</v>
      </c>
      <c r="Q365">
        <v>1</v>
      </c>
    </row>
    <row r="366" spans="1:17" x14ac:dyDescent="0.3">
      <c r="A366">
        <v>269</v>
      </c>
      <c r="B366" t="s">
        <v>80</v>
      </c>
      <c r="C366" t="s">
        <v>157</v>
      </c>
      <c r="D366">
        <v>0</v>
      </c>
      <c r="E366">
        <v>0</v>
      </c>
      <c r="F366">
        <v>0</v>
      </c>
      <c r="G366">
        <v>1581</v>
      </c>
      <c r="H366">
        <v>124</v>
      </c>
      <c r="I366">
        <v>495</v>
      </c>
      <c r="J366">
        <v>358</v>
      </c>
      <c r="K366">
        <v>2015</v>
      </c>
      <c r="L366" t="str">
        <f t="shared" si="10"/>
        <v>010</v>
      </c>
      <c r="M366" t="str">
        <f>_xlfn.XLOOKUP(_2015_2016_append_[[#This Row],[Job_code]],Analytics_mindset_case_studies_IntegrateCo_jobcodes[Code_text],Analytics_mindset_case_studies_IntegrateCo_jobcodes[Job_Description],"",0)</f>
        <v>New Foreign Manufacturing Oversight</v>
      </c>
      <c r="N366" t="str">
        <f t="shared" si="11"/>
        <v>H</v>
      </c>
      <c r="O366">
        <f>IFERROR(VLOOKUP(_2015_2016_append_[[#This Row],[Emp_Name]],Analytics_mindset_case_studies_IntegrateCo_locations[#All],2,FALSE),"")</f>
        <v>2</v>
      </c>
      <c r="P366">
        <f>_2015_2016_append_[[#This Row],[Reg_Hrs]]+_2015_2016_append_[[#This Row],[OT_Hrs]]</f>
        <v>0</v>
      </c>
      <c r="Q366">
        <v>1</v>
      </c>
    </row>
    <row r="367" spans="1:17" x14ac:dyDescent="0.3">
      <c r="A367">
        <v>269</v>
      </c>
      <c r="B367" t="s">
        <v>81</v>
      </c>
      <c r="C367" t="s">
        <v>157</v>
      </c>
      <c r="D367">
        <v>13</v>
      </c>
      <c r="E367">
        <v>6</v>
      </c>
      <c r="F367">
        <v>616</v>
      </c>
      <c r="G367">
        <v>4401</v>
      </c>
      <c r="H367">
        <v>78</v>
      </c>
      <c r="I367">
        <v>933</v>
      </c>
      <c r="J367">
        <v>871</v>
      </c>
      <c r="K367">
        <v>2015</v>
      </c>
      <c r="L367" t="str">
        <f t="shared" si="10"/>
        <v>002</v>
      </c>
      <c r="M367" t="str">
        <f>_xlfn.XLOOKUP(_2015_2016_append_[[#This Row],[Job_code]],Analytics_mindset_case_studies_IntegrateCo_jobcodes[Code_text],Analytics_mindset_case_studies_IntegrateCo_jobcodes[Job_Description],"",0)</f>
        <v>Sales</v>
      </c>
      <c r="N367" t="str">
        <f t="shared" si="11"/>
        <v>S</v>
      </c>
      <c r="O367">
        <f>IFERROR(VLOOKUP(_2015_2016_append_[[#This Row],[Emp_Name]],Analytics_mindset_case_studies_IntegrateCo_locations[#All],2,FALSE),"")</f>
        <v>2</v>
      </c>
      <c r="P367">
        <f>_2015_2016_append_[[#This Row],[Reg_Hrs]]+_2015_2016_append_[[#This Row],[OT_Hrs]]</f>
        <v>19</v>
      </c>
      <c r="Q367">
        <v>1</v>
      </c>
    </row>
    <row r="368" spans="1:17" x14ac:dyDescent="0.3">
      <c r="A368">
        <v>248</v>
      </c>
      <c r="B368" t="s">
        <v>63</v>
      </c>
      <c r="C368" t="s">
        <v>158</v>
      </c>
      <c r="D368">
        <v>0</v>
      </c>
      <c r="E368">
        <v>0</v>
      </c>
      <c r="F368">
        <v>0</v>
      </c>
      <c r="G368">
        <v>4911</v>
      </c>
      <c r="H368">
        <v>87</v>
      </c>
      <c r="I368">
        <v>1559</v>
      </c>
      <c r="J368">
        <v>63</v>
      </c>
      <c r="K368">
        <v>2015</v>
      </c>
      <c r="L368" t="str">
        <f t="shared" si="10"/>
        <v>009</v>
      </c>
      <c r="M368" t="str">
        <f>_xlfn.XLOOKUP(_2015_2016_append_[[#This Row],[Job_code]],Analytics_mindset_case_studies_IntegrateCo_jobcodes[Code_text],Analytics_mindset_case_studies_IntegrateCo_jobcodes[Job_Description],"",0)</f>
        <v>New Foreign Manufacturing Plant</v>
      </c>
      <c r="N368" t="str">
        <f t="shared" si="11"/>
        <v>H</v>
      </c>
      <c r="O368">
        <f>IFERROR(VLOOKUP(_2015_2016_append_[[#This Row],[Emp_Name]],Analytics_mindset_case_studies_IntegrateCo_locations[#All],2,FALSE),"")</f>
        <v>2</v>
      </c>
      <c r="P368">
        <f>_2015_2016_append_[[#This Row],[Reg_Hrs]]+_2015_2016_append_[[#This Row],[OT_Hrs]]</f>
        <v>0</v>
      </c>
      <c r="Q368">
        <v>1</v>
      </c>
    </row>
    <row r="369" spans="1:17" x14ac:dyDescent="0.3">
      <c r="A369">
        <v>248</v>
      </c>
      <c r="B369" t="s">
        <v>59</v>
      </c>
      <c r="C369" t="s">
        <v>158</v>
      </c>
      <c r="D369">
        <v>0</v>
      </c>
      <c r="E369">
        <v>0</v>
      </c>
      <c r="F369">
        <v>0</v>
      </c>
      <c r="G369">
        <v>1104</v>
      </c>
      <c r="H369">
        <v>44</v>
      </c>
      <c r="I369">
        <v>346</v>
      </c>
      <c r="J369">
        <v>12</v>
      </c>
      <c r="K369">
        <v>2015</v>
      </c>
      <c r="L369" t="str">
        <f t="shared" si="10"/>
        <v>010</v>
      </c>
      <c r="M369" t="str">
        <f>_xlfn.XLOOKUP(_2015_2016_append_[[#This Row],[Job_code]],Analytics_mindset_case_studies_IntegrateCo_jobcodes[Code_text],Analytics_mindset_case_studies_IntegrateCo_jobcodes[Job_Description],"",0)</f>
        <v>New Foreign Manufacturing Oversight</v>
      </c>
      <c r="N369" t="str">
        <f t="shared" si="11"/>
        <v>H</v>
      </c>
      <c r="O369">
        <f>IFERROR(VLOOKUP(_2015_2016_append_[[#This Row],[Emp_Name]],Analytics_mindset_case_studies_IntegrateCo_locations[#All],2,FALSE),"")</f>
        <v>2</v>
      </c>
      <c r="P369">
        <f>_2015_2016_append_[[#This Row],[Reg_Hrs]]+_2015_2016_append_[[#This Row],[OT_Hrs]]</f>
        <v>0</v>
      </c>
      <c r="Q369">
        <v>1</v>
      </c>
    </row>
    <row r="370" spans="1:17" x14ac:dyDescent="0.3">
      <c r="A370">
        <v>248</v>
      </c>
      <c r="B370" t="s">
        <v>70</v>
      </c>
      <c r="C370" t="s">
        <v>158</v>
      </c>
      <c r="D370">
        <v>0</v>
      </c>
      <c r="E370">
        <v>0</v>
      </c>
      <c r="F370">
        <v>0</v>
      </c>
      <c r="G370">
        <v>4969</v>
      </c>
      <c r="H370">
        <v>50</v>
      </c>
      <c r="I370">
        <v>1560</v>
      </c>
      <c r="J370">
        <v>55</v>
      </c>
      <c r="K370">
        <v>2015</v>
      </c>
      <c r="L370" t="str">
        <f t="shared" si="10"/>
        <v>009</v>
      </c>
      <c r="M370" t="str">
        <f>_xlfn.XLOOKUP(_2015_2016_append_[[#This Row],[Job_code]],Analytics_mindset_case_studies_IntegrateCo_jobcodes[Code_text],Analytics_mindset_case_studies_IntegrateCo_jobcodes[Job_Description],"",0)</f>
        <v>New Foreign Manufacturing Plant</v>
      </c>
      <c r="N370" t="str">
        <f t="shared" si="11"/>
        <v>S</v>
      </c>
      <c r="O370">
        <f>IFERROR(VLOOKUP(_2015_2016_append_[[#This Row],[Emp_Name]],Analytics_mindset_case_studies_IntegrateCo_locations[#All],2,FALSE),"")</f>
        <v>2</v>
      </c>
      <c r="P370">
        <f>_2015_2016_append_[[#This Row],[Reg_Hrs]]+_2015_2016_append_[[#This Row],[OT_Hrs]]</f>
        <v>0</v>
      </c>
      <c r="Q370">
        <v>1</v>
      </c>
    </row>
    <row r="371" spans="1:17" x14ac:dyDescent="0.3">
      <c r="A371">
        <v>248</v>
      </c>
      <c r="B371" t="s">
        <v>67</v>
      </c>
      <c r="C371" t="s">
        <v>158</v>
      </c>
      <c r="D371">
        <v>0</v>
      </c>
      <c r="E371">
        <v>0</v>
      </c>
      <c r="F371">
        <v>0</v>
      </c>
      <c r="G371">
        <v>1104</v>
      </c>
      <c r="H371">
        <v>43</v>
      </c>
      <c r="I371">
        <v>346</v>
      </c>
      <c r="J371">
        <v>12</v>
      </c>
      <c r="K371">
        <v>2015</v>
      </c>
      <c r="L371" t="str">
        <f t="shared" si="10"/>
        <v>010</v>
      </c>
      <c r="M371" t="str">
        <f>_xlfn.XLOOKUP(_2015_2016_append_[[#This Row],[Job_code]],Analytics_mindset_case_studies_IntegrateCo_jobcodes[Code_text],Analytics_mindset_case_studies_IntegrateCo_jobcodes[Job_Description],"",0)</f>
        <v>New Foreign Manufacturing Oversight</v>
      </c>
      <c r="N371" t="str">
        <f t="shared" si="11"/>
        <v>S</v>
      </c>
      <c r="O371">
        <f>IFERROR(VLOOKUP(_2015_2016_append_[[#This Row],[Emp_Name]],Analytics_mindset_case_studies_IntegrateCo_locations[#All],2,FALSE),"")</f>
        <v>2</v>
      </c>
      <c r="P371">
        <f>_2015_2016_append_[[#This Row],[Reg_Hrs]]+_2015_2016_append_[[#This Row],[OT_Hrs]]</f>
        <v>0</v>
      </c>
      <c r="Q371">
        <v>1</v>
      </c>
    </row>
    <row r="372" spans="1:17" x14ac:dyDescent="0.3">
      <c r="A372">
        <v>30</v>
      </c>
      <c r="B372" t="s">
        <v>20</v>
      </c>
      <c r="C372" t="s">
        <v>159</v>
      </c>
      <c r="D372">
        <v>0</v>
      </c>
      <c r="E372">
        <v>0</v>
      </c>
      <c r="F372">
        <v>0</v>
      </c>
      <c r="G372">
        <v>3766</v>
      </c>
      <c r="H372">
        <v>295</v>
      </c>
      <c r="I372">
        <v>1181</v>
      </c>
      <c r="J372">
        <v>76</v>
      </c>
      <c r="K372">
        <v>2015</v>
      </c>
      <c r="L372" t="str">
        <f t="shared" si="10"/>
        <v>012</v>
      </c>
      <c r="M372" t="str">
        <f>_xlfn.XLOOKUP(_2015_2016_append_[[#This Row],[Job_code]],Analytics_mindset_case_studies_IntegrateCo_jobcodes[Code_text],Analytics_mindset_case_studies_IntegrateCo_jobcodes[Job_Description],"",0)</f>
        <v>Internal Auditing</v>
      </c>
      <c r="N372" t="str">
        <f t="shared" si="11"/>
        <v>H</v>
      </c>
      <c r="O372">
        <f>IFERROR(VLOOKUP(_2015_2016_append_[[#This Row],[Emp_Name]],Analytics_mindset_case_studies_IntegrateCo_locations[#All],2,FALSE),"")</f>
        <v>2</v>
      </c>
      <c r="P372">
        <f>_2015_2016_append_[[#This Row],[Reg_Hrs]]+_2015_2016_append_[[#This Row],[OT_Hrs]]</f>
        <v>0</v>
      </c>
      <c r="Q372">
        <v>1</v>
      </c>
    </row>
    <row r="373" spans="1:17" x14ac:dyDescent="0.3">
      <c r="A373">
        <v>30</v>
      </c>
      <c r="B373" t="s">
        <v>63</v>
      </c>
      <c r="C373" t="s">
        <v>159</v>
      </c>
      <c r="D373">
        <v>0</v>
      </c>
      <c r="E373">
        <v>0</v>
      </c>
      <c r="F373">
        <v>0</v>
      </c>
      <c r="G373">
        <v>13723</v>
      </c>
      <c r="H373">
        <v>441</v>
      </c>
      <c r="I373">
        <v>4441</v>
      </c>
      <c r="J373">
        <v>270</v>
      </c>
      <c r="K373">
        <v>2015</v>
      </c>
      <c r="L373" t="str">
        <f t="shared" si="10"/>
        <v>009</v>
      </c>
      <c r="M373" t="str">
        <f>_xlfn.XLOOKUP(_2015_2016_append_[[#This Row],[Job_code]],Analytics_mindset_case_studies_IntegrateCo_jobcodes[Code_text],Analytics_mindset_case_studies_IntegrateCo_jobcodes[Job_Description],"",0)</f>
        <v>New Foreign Manufacturing Plant</v>
      </c>
      <c r="N373" t="str">
        <f t="shared" si="11"/>
        <v>H</v>
      </c>
      <c r="O373">
        <f>IFERROR(VLOOKUP(_2015_2016_append_[[#This Row],[Emp_Name]],Analytics_mindset_case_studies_IntegrateCo_locations[#All],2,FALSE),"")</f>
        <v>2</v>
      </c>
      <c r="P373">
        <f>_2015_2016_append_[[#This Row],[Reg_Hrs]]+_2015_2016_append_[[#This Row],[OT_Hrs]]</f>
        <v>0</v>
      </c>
      <c r="Q373">
        <v>1</v>
      </c>
    </row>
    <row r="374" spans="1:17" x14ac:dyDescent="0.3">
      <c r="A374">
        <v>30</v>
      </c>
      <c r="B374" t="s">
        <v>59</v>
      </c>
      <c r="C374" t="s">
        <v>159</v>
      </c>
      <c r="D374">
        <v>0</v>
      </c>
      <c r="E374">
        <v>0</v>
      </c>
      <c r="F374">
        <v>0</v>
      </c>
      <c r="G374">
        <v>2511</v>
      </c>
      <c r="H374">
        <v>99</v>
      </c>
      <c r="I374">
        <v>788</v>
      </c>
      <c r="J374">
        <v>48</v>
      </c>
      <c r="K374">
        <v>2015</v>
      </c>
      <c r="L374" t="str">
        <f t="shared" si="10"/>
        <v>010</v>
      </c>
      <c r="M374" t="str">
        <f>_xlfn.XLOOKUP(_2015_2016_append_[[#This Row],[Job_code]],Analytics_mindset_case_studies_IntegrateCo_jobcodes[Code_text],Analytics_mindset_case_studies_IntegrateCo_jobcodes[Job_Description],"",0)</f>
        <v>New Foreign Manufacturing Oversight</v>
      </c>
      <c r="N374" t="str">
        <f t="shared" si="11"/>
        <v>H</v>
      </c>
      <c r="O374">
        <f>IFERROR(VLOOKUP(_2015_2016_append_[[#This Row],[Emp_Name]],Analytics_mindset_case_studies_IntegrateCo_locations[#All],2,FALSE),"")</f>
        <v>2</v>
      </c>
      <c r="P374">
        <f>_2015_2016_append_[[#This Row],[Reg_Hrs]]+_2015_2016_append_[[#This Row],[OT_Hrs]]</f>
        <v>0</v>
      </c>
      <c r="Q374">
        <v>1</v>
      </c>
    </row>
    <row r="375" spans="1:17" x14ac:dyDescent="0.3">
      <c r="A375">
        <v>403</v>
      </c>
      <c r="B375" t="s">
        <v>67</v>
      </c>
      <c r="C375" t="s">
        <v>160</v>
      </c>
      <c r="D375">
        <v>0</v>
      </c>
      <c r="E375">
        <v>0</v>
      </c>
      <c r="F375">
        <v>0</v>
      </c>
      <c r="G375">
        <v>981</v>
      </c>
      <c r="H375">
        <v>82</v>
      </c>
      <c r="I375">
        <v>601</v>
      </c>
      <c r="J375">
        <v>442</v>
      </c>
      <c r="K375">
        <v>2015</v>
      </c>
      <c r="L375" t="str">
        <f t="shared" si="10"/>
        <v>010</v>
      </c>
      <c r="M375" t="str">
        <f>_xlfn.XLOOKUP(_2015_2016_append_[[#This Row],[Job_code]],Analytics_mindset_case_studies_IntegrateCo_jobcodes[Code_text],Analytics_mindset_case_studies_IntegrateCo_jobcodes[Job_Description],"",0)</f>
        <v>New Foreign Manufacturing Oversight</v>
      </c>
      <c r="N375" t="str">
        <f t="shared" si="11"/>
        <v>S</v>
      </c>
      <c r="O375">
        <f>IFERROR(VLOOKUP(_2015_2016_append_[[#This Row],[Emp_Name]],Analytics_mindset_case_studies_IntegrateCo_locations[#All],2,FALSE),"")</f>
        <v>1</v>
      </c>
      <c r="P375">
        <f>_2015_2016_append_[[#This Row],[Reg_Hrs]]+_2015_2016_append_[[#This Row],[OT_Hrs]]</f>
        <v>0</v>
      </c>
      <c r="Q375">
        <v>1</v>
      </c>
    </row>
    <row r="376" spans="1:17" x14ac:dyDescent="0.3">
      <c r="A376">
        <v>376</v>
      </c>
      <c r="B376" t="s">
        <v>29</v>
      </c>
      <c r="C376" t="s">
        <v>161</v>
      </c>
      <c r="D376">
        <v>0</v>
      </c>
      <c r="E376">
        <v>0</v>
      </c>
      <c r="F376">
        <v>0</v>
      </c>
      <c r="G376">
        <v>1248</v>
      </c>
      <c r="H376">
        <v>98</v>
      </c>
      <c r="I376">
        <v>391</v>
      </c>
      <c r="J376">
        <v>284</v>
      </c>
      <c r="K376">
        <v>2015</v>
      </c>
      <c r="L376" t="str">
        <f t="shared" si="10"/>
        <v>009</v>
      </c>
      <c r="M376" t="str">
        <f>_xlfn.XLOOKUP(_2015_2016_append_[[#This Row],[Job_code]],Analytics_mindset_case_studies_IntegrateCo_jobcodes[Code_text],Analytics_mindset_case_studies_IntegrateCo_jobcodes[Job_Description],"",0)</f>
        <v>New Foreign Manufacturing Plant</v>
      </c>
      <c r="N376" t="str">
        <f t="shared" si="11"/>
        <v>H</v>
      </c>
      <c r="O376">
        <f>IFERROR(VLOOKUP(_2015_2016_append_[[#This Row],[Emp_Name]],Analytics_mindset_case_studies_IntegrateCo_locations[#All],2,FALSE),"")</f>
        <v>1</v>
      </c>
      <c r="P376">
        <f>_2015_2016_append_[[#This Row],[Reg_Hrs]]+_2015_2016_append_[[#This Row],[OT_Hrs]]</f>
        <v>0</v>
      </c>
      <c r="Q376">
        <v>1</v>
      </c>
    </row>
    <row r="377" spans="1:17" x14ac:dyDescent="0.3">
      <c r="A377">
        <v>376</v>
      </c>
      <c r="B377" t="s">
        <v>59</v>
      </c>
      <c r="C377" t="s">
        <v>161</v>
      </c>
      <c r="D377">
        <v>0</v>
      </c>
      <c r="E377">
        <v>0</v>
      </c>
      <c r="F377">
        <v>0</v>
      </c>
      <c r="G377">
        <v>2140</v>
      </c>
      <c r="H377">
        <v>82</v>
      </c>
      <c r="I377">
        <v>375</v>
      </c>
      <c r="J377">
        <v>486</v>
      </c>
      <c r="K377">
        <v>2015</v>
      </c>
      <c r="L377" t="str">
        <f t="shared" si="10"/>
        <v>010</v>
      </c>
      <c r="M377" t="str">
        <f>_xlfn.XLOOKUP(_2015_2016_append_[[#This Row],[Job_code]],Analytics_mindset_case_studies_IntegrateCo_jobcodes[Code_text],Analytics_mindset_case_studies_IntegrateCo_jobcodes[Job_Description],"",0)</f>
        <v>New Foreign Manufacturing Oversight</v>
      </c>
      <c r="N377" t="str">
        <f t="shared" si="11"/>
        <v>H</v>
      </c>
      <c r="O377">
        <f>IFERROR(VLOOKUP(_2015_2016_append_[[#This Row],[Emp_Name]],Analytics_mindset_case_studies_IntegrateCo_locations[#All],2,FALSE),"")</f>
        <v>1</v>
      </c>
      <c r="P377">
        <f>_2015_2016_append_[[#This Row],[Reg_Hrs]]+_2015_2016_append_[[#This Row],[OT_Hrs]]</f>
        <v>0</v>
      </c>
      <c r="Q377">
        <v>1</v>
      </c>
    </row>
    <row r="378" spans="1:17" x14ac:dyDescent="0.3">
      <c r="A378">
        <v>6</v>
      </c>
      <c r="B378" t="s">
        <v>20</v>
      </c>
      <c r="C378" t="s">
        <v>162</v>
      </c>
      <c r="D378">
        <v>0</v>
      </c>
      <c r="E378">
        <v>0</v>
      </c>
      <c r="F378">
        <v>0</v>
      </c>
      <c r="G378">
        <v>3891</v>
      </c>
      <c r="H378">
        <v>305</v>
      </c>
      <c r="I378">
        <v>1221</v>
      </c>
      <c r="J378">
        <v>845</v>
      </c>
      <c r="K378">
        <v>2015</v>
      </c>
      <c r="L378" t="str">
        <f t="shared" si="10"/>
        <v>012</v>
      </c>
      <c r="M378" t="str">
        <f>_xlfn.XLOOKUP(_2015_2016_append_[[#This Row],[Job_code]],Analytics_mindset_case_studies_IntegrateCo_jobcodes[Code_text],Analytics_mindset_case_studies_IntegrateCo_jobcodes[Job_Description],"",0)</f>
        <v>Internal Auditing</v>
      </c>
      <c r="N378" t="str">
        <f t="shared" si="11"/>
        <v>H</v>
      </c>
      <c r="O378">
        <f>IFERROR(VLOOKUP(_2015_2016_append_[[#This Row],[Emp_Name]],Analytics_mindset_case_studies_IntegrateCo_locations[#All],2,FALSE),"")</f>
        <v>2</v>
      </c>
      <c r="P378">
        <f>_2015_2016_append_[[#This Row],[Reg_Hrs]]+_2015_2016_append_[[#This Row],[OT_Hrs]]</f>
        <v>0</v>
      </c>
      <c r="Q378">
        <v>1</v>
      </c>
    </row>
    <row r="379" spans="1:17" x14ac:dyDescent="0.3">
      <c r="A379">
        <v>6</v>
      </c>
      <c r="B379" t="s">
        <v>63</v>
      </c>
      <c r="C379" t="s">
        <v>162</v>
      </c>
      <c r="D379">
        <v>0</v>
      </c>
      <c r="E379">
        <v>0</v>
      </c>
      <c r="F379">
        <v>0</v>
      </c>
      <c r="G379">
        <v>30037</v>
      </c>
      <c r="H379">
        <v>396</v>
      </c>
      <c r="I379">
        <v>9423</v>
      </c>
      <c r="J379">
        <v>6160</v>
      </c>
      <c r="K379">
        <v>2015</v>
      </c>
      <c r="L379" t="str">
        <f t="shared" si="10"/>
        <v>009</v>
      </c>
      <c r="M379" t="str">
        <f>_xlfn.XLOOKUP(_2015_2016_append_[[#This Row],[Job_code]],Analytics_mindset_case_studies_IntegrateCo_jobcodes[Code_text],Analytics_mindset_case_studies_IntegrateCo_jobcodes[Job_Description],"",0)</f>
        <v>New Foreign Manufacturing Plant</v>
      </c>
      <c r="N379" t="str">
        <f t="shared" si="11"/>
        <v>H</v>
      </c>
      <c r="O379">
        <f>IFERROR(VLOOKUP(_2015_2016_append_[[#This Row],[Emp_Name]],Analytics_mindset_case_studies_IntegrateCo_locations[#All],2,FALSE),"")</f>
        <v>2</v>
      </c>
      <c r="P379">
        <f>_2015_2016_append_[[#This Row],[Reg_Hrs]]+_2015_2016_append_[[#This Row],[OT_Hrs]]</f>
        <v>0</v>
      </c>
      <c r="Q379">
        <v>1</v>
      </c>
    </row>
    <row r="380" spans="1:17" x14ac:dyDescent="0.3">
      <c r="A380">
        <v>6</v>
      </c>
      <c r="B380" t="s">
        <v>59</v>
      </c>
      <c r="C380" t="s">
        <v>162</v>
      </c>
      <c r="D380">
        <v>0</v>
      </c>
      <c r="E380">
        <v>0</v>
      </c>
      <c r="F380">
        <v>0</v>
      </c>
      <c r="G380">
        <v>1298</v>
      </c>
      <c r="H380">
        <v>102</v>
      </c>
      <c r="I380">
        <v>407</v>
      </c>
      <c r="J380">
        <v>282</v>
      </c>
      <c r="K380">
        <v>2015</v>
      </c>
      <c r="L380" t="str">
        <f t="shared" si="10"/>
        <v>010</v>
      </c>
      <c r="M380" t="str">
        <f>_xlfn.XLOOKUP(_2015_2016_append_[[#This Row],[Job_code]],Analytics_mindset_case_studies_IntegrateCo_jobcodes[Code_text],Analytics_mindset_case_studies_IntegrateCo_jobcodes[Job_Description],"",0)</f>
        <v>New Foreign Manufacturing Oversight</v>
      </c>
      <c r="N380" t="str">
        <f t="shared" si="11"/>
        <v>H</v>
      </c>
      <c r="O380">
        <f>IFERROR(VLOOKUP(_2015_2016_append_[[#This Row],[Emp_Name]],Analytics_mindset_case_studies_IntegrateCo_locations[#All],2,FALSE),"")</f>
        <v>2</v>
      </c>
      <c r="P380">
        <f>_2015_2016_append_[[#This Row],[Reg_Hrs]]+_2015_2016_append_[[#This Row],[OT_Hrs]]</f>
        <v>0</v>
      </c>
      <c r="Q380">
        <v>1</v>
      </c>
    </row>
    <row r="381" spans="1:17" x14ac:dyDescent="0.3">
      <c r="A381">
        <v>210</v>
      </c>
      <c r="B381" t="s">
        <v>23</v>
      </c>
      <c r="C381" t="s">
        <v>163</v>
      </c>
      <c r="D381">
        <v>11</v>
      </c>
      <c r="E381">
        <v>0</v>
      </c>
      <c r="F381">
        <v>26158</v>
      </c>
      <c r="G381">
        <v>2001</v>
      </c>
      <c r="H381">
        <v>157</v>
      </c>
      <c r="I381">
        <v>1256</v>
      </c>
      <c r="J381">
        <v>523</v>
      </c>
      <c r="K381">
        <v>2015</v>
      </c>
      <c r="L381" t="str">
        <f t="shared" si="10"/>
        <v>001</v>
      </c>
      <c r="M381" t="str">
        <f>_xlfn.XLOOKUP(_2015_2016_append_[[#This Row],[Job_code]],Analytics_mindset_case_studies_IntegrateCo_jobcodes[Code_text],Analytics_mindset_case_studies_IntegrateCo_jobcodes[Job_Description],"",0)</f>
        <v>Office</v>
      </c>
      <c r="N381" t="str">
        <f t="shared" si="11"/>
        <v>H</v>
      </c>
      <c r="O381">
        <f>IFERROR(VLOOKUP(_2015_2016_append_[[#This Row],[Emp_Name]],Analytics_mindset_case_studies_IntegrateCo_locations[#All],2,FALSE),"")</f>
        <v>1</v>
      </c>
      <c r="P381">
        <f>_2015_2016_append_[[#This Row],[Reg_Hrs]]+_2015_2016_append_[[#This Row],[OT_Hrs]]</f>
        <v>11</v>
      </c>
      <c r="Q381">
        <v>1</v>
      </c>
    </row>
    <row r="382" spans="1:17" x14ac:dyDescent="0.3">
      <c r="A382">
        <v>210</v>
      </c>
      <c r="B382" t="s">
        <v>82</v>
      </c>
      <c r="C382" t="s">
        <v>163</v>
      </c>
      <c r="D382">
        <v>0</v>
      </c>
      <c r="E382">
        <v>0</v>
      </c>
      <c r="F382">
        <v>0</v>
      </c>
      <c r="G382">
        <v>14838</v>
      </c>
      <c r="H382">
        <v>272</v>
      </c>
      <c r="I382">
        <v>9934</v>
      </c>
      <c r="J382">
        <v>3492</v>
      </c>
      <c r="K382">
        <v>2015</v>
      </c>
      <c r="L382" t="str">
        <f t="shared" si="10"/>
        <v>009</v>
      </c>
      <c r="M382" t="str">
        <f>_xlfn.XLOOKUP(_2015_2016_append_[[#This Row],[Job_code]],Analytics_mindset_case_studies_IntegrateCo_jobcodes[Code_text],Analytics_mindset_case_studies_IntegrateCo_jobcodes[Job_Description],"",0)</f>
        <v>New Foreign Manufacturing Plant</v>
      </c>
      <c r="N382" t="str">
        <f t="shared" si="11"/>
        <v>H</v>
      </c>
      <c r="O382">
        <f>IFERROR(VLOOKUP(_2015_2016_append_[[#This Row],[Emp_Name]],Analytics_mindset_case_studies_IntegrateCo_locations[#All],2,FALSE),"")</f>
        <v>1</v>
      </c>
      <c r="P382">
        <f>_2015_2016_append_[[#This Row],[Reg_Hrs]]+_2015_2016_append_[[#This Row],[OT_Hrs]]</f>
        <v>0</v>
      </c>
      <c r="Q382">
        <v>1</v>
      </c>
    </row>
    <row r="383" spans="1:17" x14ac:dyDescent="0.3">
      <c r="A383">
        <v>210</v>
      </c>
      <c r="B383" t="s">
        <v>66</v>
      </c>
      <c r="C383" t="s">
        <v>163</v>
      </c>
      <c r="D383">
        <v>0</v>
      </c>
      <c r="E383">
        <v>0</v>
      </c>
      <c r="F383">
        <v>0</v>
      </c>
      <c r="G383">
        <v>2910</v>
      </c>
      <c r="H383">
        <v>114</v>
      </c>
      <c r="I383">
        <v>1826</v>
      </c>
      <c r="J383">
        <v>460</v>
      </c>
      <c r="K383">
        <v>2015</v>
      </c>
      <c r="L383" t="str">
        <f t="shared" si="10"/>
        <v>010</v>
      </c>
      <c r="M383" t="str">
        <f>_xlfn.XLOOKUP(_2015_2016_append_[[#This Row],[Job_code]],Analytics_mindset_case_studies_IntegrateCo_jobcodes[Code_text],Analytics_mindset_case_studies_IntegrateCo_jobcodes[Job_Description],"",0)</f>
        <v>New Foreign Manufacturing Oversight</v>
      </c>
      <c r="N383" t="str">
        <f t="shared" si="11"/>
        <v>H</v>
      </c>
      <c r="O383">
        <f>IFERROR(VLOOKUP(_2015_2016_append_[[#This Row],[Emp_Name]],Analytics_mindset_case_studies_IntegrateCo_locations[#All],2,FALSE),"")</f>
        <v>1</v>
      </c>
      <c r="P383">
        <f>_2015_2016_append_[[#This Row],[Reg_Hrs]]+_2015_2016_append_[[#This Row],[OT_Hrs]]</f>
        <v>0</v>
      </c>
      <c r="Q383">
        <v>1</v>
      </c>
    </row>
    <row r="384" spans="1:17" x14ac:dyDescent="0.3">
      <c r="A384">
        <v>37</v>
      </c>
      <c r="B384" t="s">
        <v>67</v>
      </c>
      <c r="C384" t="s">
        <v>164</v>
      </c>
      <c r="D384">
        <v>0</v>
      </c>
      <c r="E384">
        <v>0</v>
      </c>
      <c r="F384">
        <v>0</v>
      </c>
      <c r="G384">
        <v>1343</v>
      </c>
      <c r="H384">
        <v>106</v>
      </c>
      <c r="I384">
        <v>422</v>
      </c>
      <c r="J384">
        <v>314</v>
      </c>
      <c r="K384">
        <v>2015</v>
      </c>
      <c r="L384" t="str">
        <f t="shared" si="10"/>
        <v>010</v>
      </c>
      <c r="M384" t="str">
        <f>_xlfn.XLOOKUP(_2015_2016_append_[[#This Row],[Job_code]],Analytics_mindset_case_studies_IntegrateCo_jobcodes[Code_text],Analytics_mindset_case_studies_IntegrateCo_jobcodes[Job_Description],"",0)</f>
        <v>New Foreign Manufacturing Oversight</v>
      </c>
      <c r="N384" t="str">
        <f t="shared" si="11"/>
        <v>S</v>
      </c>
      <c r="O384">
        <f>IFERROR(VLOOKUP(_2015_2016_append_[[#This Row],[Emp_Name]],Analytics_mindset_case_studies_IntegrateCo_locations[#All],2,FALSE),"")</f>
        <v>2</v>
      </c>
      <c r="P384">
        <f>_2015_2016_append_[[#This Row],[Reg_Hrs]]+_2015_2016_append_[[#This Row],[OT_Hrs]]</f>
        <v>0</v>
      </c>
      <c r="Q384">
        <v>1</v>
      </c>
    </row>
    <row r="385" spans="1:17" x14ac:dyDescent="0.3">
      <c r="A385">
        <v>37</v>
      </c>
      <c r="B385" t="s">
        <v>68</v>
      </c>
      <c r="C385" t="s">
        <v>164</v>
      </c>
      <c r="D385">
        <v>0</v>
      </c>
      <c r="E385">
        <v>0</v>
      </c>
      <c r="F385">
        <v>0</v>
      </c>
      <c r="G385">
        <v>1343</v>
      </c>
      <c r="H385">
        <v>105</v>
      </c>
      <c r="I385">
        <v>421</v>
      </c>
      <c r="J385">
        <v>314</v>
      </c>
      <c r="K385">
        <v>2015</v>
      </c>
      <c r="L385" t="str">
        <f t="shared" si="10"/>
        <v>012</v>
      </c>
      <c r="M385" t="str">
        <f>_xlfn.XLOOKUP(_2015_2016_append_[[#This Row],[Job_code]],Analytics_mindset_case_studies_IntegrateCo_jobcodes[Code_text],Analytics_mindset_case_studies_IntegrateCo_jobcodes[Job_Description],"",0)</f>
        <v>Internal Auditing</v>
      </c>
      <c r="N385" t="str">
        <f t="shared" si="11"/>
        <v>S</v>
      </c>
      <c r="O385">
        <f>IFERROR(VLOOKUP(_2015_2016_append_[[#This Row],[Emp_Name]],Analytics_mindset_case_studies_IntegrateCo_locations[#All],2,FALSE),"")</f>
        <v>2</v>
      </c>
      <c r="P385">
        <f>_2015_2016_append_[[#This Row],[Reg_Hrs]]+_2015_2016_append_[[#This Row],[OT_Hrs]]</f>
        <v>0</v>
      </c>
      <c r="Q385">
        <v>1</v>
      </c>
    </row>
    <row r="386" spans="1:17" x14ac:dyDescent="0.3">
      <c r="A386">
        <v>35</v>
      </c>
      <c r="B386" t="s">
        <v>29</v>
      </c>
      <c r="C386" t="s">
        <v>165</v>
      </c>
      <c r="D386">
        <v>0</v>
      </c>
      <c r="E386">
        <v>0</v>
      </c>
      <c r="F386">
        <v>0</v>
      </c>
      <c r="G386">
        <v>4892</v>
      </c>
      <c r="H386">
        <v>383</v>
      </c>
      <c r="I386">
        <v>1535</v>
      </c>
      <c r="J386">
        <v>18</v>
      </c>
      <c r="K386">
        <v>2015</v>
      </c>
      <c r="L386" t="str">
        <f t="shared" ref="L386:L449" si="12">IF(OR(MID(B386,3,1)="H",MID(B386,3,1)="S"),MID(B386,4,3),MID(B386,3,3))</f>
        <v>009</v>
      </c>
      <c r="M386" t="str">
        <f>_xlfn.XLOOKUP(_2015_2016_append_[[#This Row],[Job_code]],Analytics_mindset_case_studies_IntegrateCo_jobcodes[Code_text],Analytics_mindset_case_studies_IntegrateCo_jobcodes[Job_Description],"",0)</f>
        <v>New Foreign Manufacturing Plant</v>
      </c>
      <c r="N386" t="str">
        <f t="shared" ref="N386:N449" si="13">IF(OR(MID(B386,3,1)="H",MID(B386,3,1)="S"),MID(B386,3,1),"")</f>
        <v>H</v>
      </c>
      <c r="O386">
        <f>IFERROR(VLOOKUP(_2015_2016_append_[[#This Row],[Emp_Name]],Analytics_mindset_case_studies_IntegrateCo_locations[#All],2,FALSE),"")</f>
        <v>2</v>
      </c>
      <c r="P386">
        <f>_2015_2016_append_[[#This Row],[Reg_Hrs]]+_2015_2016_append_[[#This Row],[OT_Hrs]]</f>
        <v>0</v>
      </c>
      <c r="Q386">
        <v>1</v>
      </c>
    </row>
    <row r="387" spans="1:17" x14ac:dyDescent="0.3">
      <c r="A387">
        <v>35</v>
      </c>
      <c r="B387" t="s">
        <v>63</v>
      </c>
      <c r="C387" t="s">
        <v>165</v>
      </c>
      <c r="D387">
        <v>0</v>
      </c>
      <c r="E387">
        <v>0</v>
      </c>
      <c r="F387">
        <v>0</v>
      </c>
      <c r="G387">
        <v>6685</v>
      </c>
      <c r="H387">
        <v>128</v>
      </c>
      <c r="I387">
        <v>511</v>
      </c>
      <c r="J387">
        <v>30</v>
      </c>
      <c r="K387">
        <v>2015</v>
      </c>
      <c r="L387" t="str">
        <f t="shared" si="12"/>
        <v>009</v>
      </c>
      <c r="M387" t="str">
        <f>_xlfn.XLOOKUP(_2015_2016_append_[[#This Row],[Job_code]],Analytics_mindset_case_studies_IntegrateCo_jobcodes[Code_text],Analytics_mindset_case_studies_IntegrateCo_jobcodes[Job_Description],"",0)</f>
        <v>New Foreign Manufacturing Plant</v>
      </c>
      <c r="N387" t="str">
        <f t="shared" si="13"/>
        <v>H</v>
      </c>
      <c r="O387">
        <f>IFERROR(VLOOKUP(_2015_2016_append_[[#This Row],[Emp_Name]],Analytics_mindset_case_studies_IntegrateCo_locations[#All],2,FALSE),"")</f>
        <v>2</v>
      </c>
      <c r="P387">
        <f>_2015_2016_append_[[#This Row],[Reg_Hrs]]+_2015_2016_append_[[#This Row],[OT_Hrs]]</f>
        <v>0</v>
      </c>
      <c r="Q387">
        <v>1</v>
      </c>
    </row>
    <row r="388" spans="1:17" x14ac:dyDescent="0.3">
      <c r="A388">
        <v>35</v>
      </c>
      <c r="B388" t="s">
        <v>59</v>
      </c>
      <c r="C388" t="s">
        <v>165</v>
      </c>
      <c r="D388">
        <v>0</v>
      </c>
      <c r="E388">
        <v>0</v>
      </c>
      <c r="F388">
        <v>0</v>
      </c>
      <c r="G388">
        <v>3262</v>
      </c>
      <c r="H388">
        <v>128</v>
      </c>
      <c r="I388">
        <v>512</v>
      </c>
      <c r="J388">
        <v>12</v>
      </c>
      <c r="K388">
        <v>2015</v>
      </c>
      <c r="L388" t="str">
        <f t="shared" si="12"/>
        <v>010</v>
      </c>
      <c r="M388" t="str">
        <f>_xlfn.XLOOKUP(_2015_2016_append_[[#This Row],[Job_code]],Analytics_mindset_case_studies_IntegrateCo_jobcodes[Code_text],Analytics_mindset_case_studies_IntegrateCo_jobcodes[Job_Description],"",0)</f>
        <v>New Foreign Manufacturing Oversight</v>
      </c>
      <c r="N388" t="str">
        <f t="shared" si="13"/>
        <v>H</v>
      </c>
      <c r="O388">
        <f>IFERROR(VLOOKUP(_2015_2016_append_[[#This Row],[Emp_Name]],Analytics_mindset_case_studies_IntegrateCo_locations[#All],2,FALSE),"")</f>
        <v>2</v>
      </c>
      <c r="P388">
        <f>_2015_2016_append_[[#This Row],[Reg_Hrs]]+_2015_2016_append_[[#This Row],[OT_Hrs]]</f>
        <v>0</v>
      </c>
      <c r="Q388">
        <v>1</v>
      </c>
    </row>
    <row r="389" spans="1:17" x14ac:dyDescent="0.3">
      <c r="A389">
        <v>302</v>
      </c>
      <c r="B389" t="s">
        <v>63</v>
      </c>
      <c r="C389" t="s">
        <v>166</v>
      </c>
      <c r="D389">
        <v>0</v>
      </c>
      <c r="E389">
        <v>0</v>
      </c>
      <c r="F389">
        <v>0</v>
      </c>
      <c r="G389">
        <v>1346</v>
      </c>
      <c r="H389">
        <v>105</v>
      </c>
      <c r="I389">
        <v>423</v>
      </c>
      <c r="J389">
        <v>282</v>
      </c>
      <c r="K389">
        <v>2015</v>
      </c>
      <c r="L389" t="str">
        <f t="shared" si="12"/>
        <v>009</v>
      </c>
      <c r="M389" t="str">
        <f>_xlfn.XLOOKUP(_2015_2016_append_[[#This Row],[Job_code]],Analytics_mindset_case_studies_IntegrateCo_jobcodes[Code_text],Analytics_mindset_case_studies_IntegrateCo_jobcodes[Job_Description],"",0)</f>
        <v>New Foreign Manufacturing Plant</v>
      </c>
      <c r="N389" t="str">
        <f t="shared" si="13"/>
        <v>H</v>
      </c>
      <c r="O389">
        <f>IFERROR(VLOOKUP(_2015_2016_append_[[#This Row],[Emp_Name]],Analytics_mindset_case_studies_IntegrateCo_locations[#All],2,FALSE),"")</f>
        <v>1</v>
      </c>
      <c r="P389">
        <f>_2015_2016_append_[[#This Row],[Reg_Hrs]]+_2015_2016_append_[[#This Row],[OT_Hrs]]</f>
        <v>0</v>
      </c>
      <c r="Q389">
        <v>1</v>
      </c>
    </row>
    <row r="390" spans="1:17" x14ac:dyDescent="0.3">
      <c r="A390">
        <v>302</v>
      </c>
      <c r="B390" t="s">
        <v>59</v>
      </c>
      <c r="C390" t="s">
        <v>166</v>
      </c>
      <c r="D390">
        <v>0</v>
      </c>
      <c r="E390">
        <v>0</v>
      </c>
      <c r="F390">
        <v>0</v>
      </c>
      <c r="G390">
        <v>1346</v>
      </c>
      <c r="H390">
        <v>106</v>
      </c>
      <c r="I390">
        <v>422</v>
      </c>
      <c r="J390">
        <v>282</v>
      </c>
      <c r="K390">
        <v>2015</v>
      </c>
      <c r="L390" t="str">
        <f t="shared" si="12"/>
        <v>010</v>
      </c>
      <c r="M390" t="str">
        <f>_xlfn.XLOOKUP(_2015_2016_append_[[#This Row],[Job_code]],Analytics_mindset_case_studies_IntegrateCo_jobcodes[Code_text],Analytics_mindset_case_studies_IntegrateCo_jobcodes[Job_Description],"",0)</f>
        <v>New Foreign Manufacturing Oversight</v>
      </c>
      <c r="N390" t="str">
        <f t="shared" si="13"/>
        <v>H</v>
      </c>
      <c r="O390">
        <f>IFERROR(VLOOKUP(_2015_2016_append_[[#This Row],[Emp_Name]],Analytics_mindset_case_studies_IntegrateCo_locations[#All],2,FALSE),"")</f>
        <v>1</v>
      </c>
      <c r="P390">
        <f>_2015_2016_append_[[#This Row],[Reg_Hrs]]+_2015_2016_append_[[#This Row],[OT_Hrs]]</f>
        <v>0</v>
      </c>
      <c r="Q390">
        <v>1</v>
      </c>
    </row>
    <row r="391" spans="1:17" x14ac:dyDescent="0.3">
      <c r="A391">
        <v>287</v>
      </c>
      <c r="B391" t="s">
        <v>45</v>
      </c>
      <c r="C391" t="s">
        <v>167</v>
      </c>
      <c r="D391">
        <v>0</v>
      </c>
      <c r="E391">
        <v>0</v>
      </c>
      <c r="F391">
        <v>0</v>
      </c>
      <c r="G391">
        <v>1034</v>
      </c>
      <c r="H391">
        <v>81</v>
      </c>
      <c r="I391">
        <v>649</v>
      </c>
      <c r="J391">
        <v>34</v>
      </c>
      <c r="K391">
        <v>2015</v>
      </c>
      <c r="L391" t="str">
        <f t="shared" si="12"/>
        <v>009</v>
      </c>
      <c r="M391" t="str">
        <f>_xlfn.XLOOKUP(_2015_2016_append_[[#This Row],[Job_code]],Analytics_mindset_case_studies_IntegrateCo_jobcodes[Code_text],Analytics_mindset_case_studies_IntegrateCo_jobcodes[Job_Description],"",0)</f>
        <v>New Foreign Manufacturing Plant</v>
      </c>
      <c r="N391" t="str">
        <f t="shared" si="13"/>
        <v>H</v>
      </c>
      <c r="O391">
        <f>IFERROR(VLOOKUP(_2015_2016_append_[[#This Row],[Emp_Name]],Analytics_mindset_case_studies_IntegrateCo_locations[#All],2,FALSE),"")</f>
        <v>2</v>
      </c>
      <c r="P391">
        <f>_2015_2016_append_[[#This Row],[Reg_Hrs]]+_2015_2016_append_[[#This Row],[OT_Hrs]]</f>
        <v>0</v>
      </c>
      <c r="Q391">
        <v>1</v>
      </c>
    </row>
    <row r="392" spans="1:17" x14ac:dyDescent="0.3">
      <c r="A392">
        <v>287</v>
      </c>
      <c r="B392" t="s">
        <v>82</v>
      </c>
      <c r="C392" t="s">
        <v>167</v>
      </c>
      <c r="D392">
        <v>0</v>
      </c>
      <c r="E392">
        <v>0</v>
      </c>
      <c r="F392">
        <v>0</v>
      </c>
      <c r="G392">
        <v>5370</v>
      </c>
      <c r="H392">
        <v>175</v>
      </c>
      <c r="I392">
        <v>3542</v>
      </c>
      <c r="J392">
        <v>209</v>
      </c>
      <c r="K392">
        <v>2015</v>
      </c>
      <c r="L392" t="str">
        <f t="shared" si="12"/>
        <v>009</v>
      </c>
      <c r="M392" t="str">
        <f>_xlfn.XLOOKUP(_2015_2016_append_[[#This Row],[Job_code]],Analytics_mindset_case_studies_IntegrateCo_jobcodes[Code_text],Analytics_mindset_case_studies_IntegrateCo_jobcodes[Job_Description],"",0)</f>
        <v>New Foreign Manufacturing Plant</v>
      </c>
      <c r="N392" t="str">
        <f t="shared" si="13"/>
        <v>H</v>
      </c>
      <c r="O392">
        <f>IFERROR(VLOOKUP(_2015_2016_append_[[#This Row],[Emp_Name]],Analytics_mindset_case_studies_IntegrateCo_locations[#All],2,FALSE),"")</f>
        <v>2</v>
      </c>
      <c r="P392">
        <f>_2015_2016_append_[[#This Row],[Reg_Hrs]]+_2015_2016_append_[[#This Row],[OT_Hrs]]</f>
        <v>0</v>
      </c>
      <c r="Q392">
        <v>1</v>
      </c>
    </row>
    <row r="393" spans="1:17" x14ac:dyDescent="0.3">
      <c r="A393">
        <v>287</v>
      </c>
      <c r="B393" t="s">
        <v>66</v>
      </c>
      <c r="C393" t="s">
        <v>167</v>
      </c>
      <c r="D393">
        <v>0</v>
      </c>
      <c r="E393">
        <v>0</v>
      </c>
      <c r="F393">
        <v>0</v>
      </c>
      <c r="G393">
        <v>1656</v>
      </c>
      <c r="H393">
        <v>65</v>
      </c>
      <c r="I393">
        <v>1038</v>
      </c>
      <c r="J393">
        <v>55</v>
      </c>
      <c r="K393">
        <v>2015</v>
      </c>
      <c r="L393" t="str">
        <f t="shared" si="12"/>
        <v>010</v>
      </c>
      <c r="M393" t="str">
        <f>_xlfn.XLOOKUP(_2015_2016_append_[[#This Row],[Job_code]],Analytics_mindset_case_studies_IntegrateCo_jobcodes[Code_text],Analytics_mindset_case_studies_IntegrateCo_jobcodes[Job_Description],"",0)</f>
        <v>New Foreign Manufacturing Oversight</v>
      </c>
      <c r="N393" t="str">
        <f t="shared" si="13"/>
        <v>H</v>
      </c>
      <c r="O393">
        <f>IFERROR(VLOOKUP(_2015_2016_append_[[#This Row],[Emp_Name]],Analytics_mindset_case_studies_IntegrateCo_locations[#All],2,FALSE),"")</f>
        <v>2</v>
      </c>
      <c r="P393">
        <f>_2015_2016_append_[[#This Row],[Reg_Hrs]]+_2015_2016_append_[[#This Row],[OT_Hrs]]</f>
        <v>0</v>
      </c>
      <c r="Q393">
        <v>1</v>
      </c>
    </row>
    <row r="394" spans="1:17" x14ac:dyDescent="0.3">
      <c r="A394">
        <v>385</v>
      </c>
      <c r="B394" t="s">
        <v>20</v>
      </c>
      <c r="C394" t="s">
        <v>168</v>
      </c>
      <c r="D394">
        <v>0</v>
      </c>
      <c r="E394">
        <v>0</v>
      </c>
      <c r="F394">
        <v>0</v>
      </c>
      <c r="G394">
        <v>918</v>
      </c>
      <c r="H394">
        <v>72</v>
      </c>
      <c r="I394">
        <v>288</v>
      </c>
      <c r="J394">
        <v>192</v>
      </c>
      <c r="K394">
        <v>2015</v>
      </c>
      <c r="L394" t="str">
        <f t="shared" si="12"/>
        <v>012</v>
      </c>
      <c r="M394" t="str">
        <f>_xlfn.XLOOKUP(_2015_2016_append_[[#This Row],[Job_code]],Analytics_mindset_case_studies_IntegrateCo_jobcodes[Code_text],Analytics_mindset_case_studies_IntegrateCo_jobcodes[Job_Description],"",0)</f>
        <v>Internal Auditing</v>
      </c>
      <c r="N394" t="str">
        <f t="shared" si="13"/>
        <v>H</v>
      </c>
      <c r="O394">
        <f>IFERROR(VLOOKUP(_2015_2016_append_[[#This Row],[Emp_Name]],Analytics_mindset_case_studies_IntegrateCo_locations[#All],2,FALSE),"")</f>
        <v>2</v>
      </c>
      <c r="P394">
        <f>_2015_2016_append_[[#This Row],[Reg_Hrs]]+_2015_2016_append_[[#This Row],[OT_Hrs]]</f>
        <v>0</v>
      </c>
      <c r="Q394">
        <v>1</v>
      </c>
    </row>
    <row r="395" spans="1:17" x14ac:dyDescent="0.3">
      <c r="A395">
        <v>385</v>
      </c>
      <c r="B395" t="s">
        <v>63</v>
      </c>
      <c r="C395" t="s">
        <v>168</v>
      </c>
      <c r="D395">
        <v>0</v>
      </c>
      <c r="E395">
        <v>0</v>
      </c>
      <c r="F395">
        <v>0</v>
      </c>
      <c r="G395">
        <v>918</v>
      </c>
      <c r="H395">
        <v>72</v>
      </c>
      <c r="I395">
        <v>288</v>
      </c>
      <c r="J395">
        <v>192</v>
      </c>
      <c r="K395">
        <v>2015</v>
      </c>
      <c r="L395" t="str">
        <f t="shared" si="12"/>
        <v>009</v>
      </c>
      <c r="M395" t="str">
        <f>_xlfn.XLOOKUP(_2015_2016_append_[[#This Row],[Job_code]],Analytics_mindset_case_studies_IntegrateCo_jobcodes[Code_text],Analytics_mindset_case_studies_IntegrateCo_jobcodes[Job_Description],"",0)</f>
        <v>New Foreign Manufacturing Plant</v>
      </c>
      <c r="N395" t="str">
        <f t="shared" si="13"/>
        <v>H</v>
      </c>
      <c r="O395">
        <f>IFERROR(VLOOKUP(_2015_2016_append_[[#This Row],[Emp_Name]],Analytics_mindset_case_studies_IntegrateCo_locations[#All],2,FALSE),"")</f>
        <v>2</v>
      </c>
      <c r="P395">
        <f>_2015_2016_append_[[#This Row],[Reg_Hrs]]+_2015_2016_append_[[#This Row],[OT_Hrs]]</f>
        <v>0</v>
      </c>
      <c r="Q395">
        <v>1</v>
      </c>
    </row>
    <row r="396" spans="1:17" x14ac:dyDescent="0.3">
      <c r="A396">
        <v>385</v>
      </c>
      <c r="B396" t="s">
        <v>59</v>
      </c>
      <c r="C396" t="s">
        <v>168</v>
      </c>
      <c r="D396">
        <v>0</v>
      </c>
      <c r="E396">
        <v>0</v>
      </c>
      <c r="F396">
        <v>0</v>
      </c>
      <c r="G396">
        <v>918</v>
      </c>
      <c r="H396">
        <v>72</v>
      </c>
      <c r="I396">
        <v>288</v>
      </c>
      <c r="J396">
        <v>192</v>
      </c>
      <c r="K396">
        <v>2015</v>
      </c>
      <c r="L396" t="str">
        <f t="shared" si="12"/>
        <v>010</v>
      </c>
      <c r="M396" t="str">
        <f>_xlfn.XLOOKUP(_2015_2016_append_[[#This Row],[Job_code]],Analytics_mindset_case_studies_IntegrateCo_jobcodes[Code_text],Analytics_mindset_case_studies_IntegrateCo_jobcodes[Job_Description],"",0)</f>
        <v>New Foreign Manufacturing Oversight</v>
      </c>
      <c r="N396" t="str">
        <f t="shared" si="13"/>
        <v>H</v>
      </c>
      <c r="O396">
        <f>IFERROR(VLOOKUP(_2015_2016_append_[[#This Row],[Emp_Name]],Analytics_mindset_case_studies_IntegrateCo_locations[#All],2,FALSE),"")</f>
        <v>2</v>
      </c>
      <c r="P396">
        <f>_2015_2016_append_[[#This Row],[Reg_Hrs]]+_2015_2016_append_[[#This Row],[OT_Hrs]]</f>
        <v>0</v>
      </c>
      <c r="Q396">
        <v>1</v>
      </c>
    </row>
    <row r="397" spans="1:17" x14ac:dyDescent="0.3">
      <c r="A397">
        <v>255</v>
      </c>
      <c r="B397" t="s">
        <v>29</v>
      </c>
      <c r="C397" t="s">
        <v>169</v>
      </c>
      <c r="D397">
        <v>0</v>
      </c>
      <c r="E397">
        <v>0</v>
      </c>
      <c r="F397">
        <v>0</v>
      </c>
      <c r="G397">
        <v>3166</v>
      </c>
      <c r="H397">
        <v>248</v>
      </c>
      <c r="I397">
        <v>994</v>
      </c>
      <c r="J397">
        <v>691</v>
      </c>
      <c r="K397">
        <v>2015</v>
      </c>
      <c r="L397" t="str">
        <f t="shared" si="12"/>
        <v>009</v>
      </c>
      <c r="M397" t="str">
        <f>_xlfn.XLOOKUP(_2015_2016_append_[[#This Row],[Job_code]],Analytics_mindset_case_studies_IntegrateCo_jobcodes[Code_text],Analytics_mindset_case_studies_IntegrateCo_jobcodes[Job_Description],"",0)</f>
        <v>New Foreign Manufacturing Plant</v>
      </c>
      <c r="N397" t="str">
        <f t="shared" si="13"/>
        <v>H</v>
      </c>
      <c r="O397">
        <f>IFERROR(VLOOKUP(_2015_2016_append_[[#This Row],[Emp_Name]],Analytics_mindset_case_studies_IntegrateCo_locations[#All],2,FALSE),"")</f>
        <v>2</v>
      </c>
      <c r="P397">
        <f>_2015_2016_append_[[#This Row],[Reg_Hrs]]+_2015_2016_append_[[#This Row],[OT_Hrs]]</f>
        <v>0</v>
      </c>
      <c r="Q397">
        <v>1</v>
      </c>
    </row>
    <row r="398" spans="1:17" x14ac:dyDescent="0.3">
      <c r="A398">
        <v>255</v>
      </c>
      <c r="B398" t="s">
        <v>63</v>
      </c>
      <c r="C398" t="s">
        <v>169</v>
      </c>
      <c r="D398">
        <v>0</v>
      </c>
      <c r="E398">
        <v>0</v>
      </c>
      <c r="F398">
        <v>0</v>
      </c>
      <c r="G398">
        <v>7178</v>
      </c>
      <c r="H398">
        <v>461</v>
      </c>
      <c r="I398">
        <v>2252</v>
      </c>
      <c r="J398">
        <v>1328</v>
      </c>
      <c r="K398">
        <v>2015</v>
      </c>
      <c r="L398" t="str">
        <f t="shared" si="12"/>
        <v>009</v>
      </c>
      <c r="M398" t="str">
        <f>_xlfn.XLOOKUP(_2015_2016_append_[[#This Row],[Job_code]],Analytics_mindset_case_studies_IntegrateCo_jobcodes[Code_text],Analytics_mindset_case_studies_IntegrateCo_jobcodes[Job_Description],"",0)</f>
        <v>New Foreign Manufacturing Plant</v>
      </c>
      <c r="N398" t="str">
        <f t="shared" si="13"/>
        <v>H</v>
      </c>
      <c r="O398">
        <f>IFERROR(VLOOKUP(_2015_2016_append_[[#This Row],[Emp_Name]],Analytics_mindset_case_studies_IntegrateCo_locations[#All],2,FALSE),"")</f>
        <v>2</v>
      </c>
      <c r="P398">
        <f>_2015_2016_append_[[#This Row],[Reg_Hrs]]+_2015_2016_append_[[#This Row],[OT_Hrs]]</f>
        <v>0</v>
      </c>
      <c r="Q398">
        <v>1</v>
      </c>
    </row>
    <row r="399" spans="1:17" x14ac:dyDescent="0.3">
      <c r="A399">
        <v>255</v>
      </c>
      <c r="B399" t="s">
        <v>59</v>
      </c>
      <c r="C399" t="s">
        <v>169</v>
      </c>
      <c r="D399">
        <v>0</v>
      </c>
      <c r="E399">
        <v>0</v>
      </c>
      <c r="F399">
        <v>0</v>
      </c>
      <c r="G399">
        <v>2111</v>
      </c>
      <c r="H399">
        <v>83</v>
      </c>
      <c r="I399">
        <v>662</v>
      </c>
      <c r="J399">
        <v>261</v>
      </c>
      <c r="K399">
        <v>2015</v>
      </c>
      <c r="L399" t="str">
        <f t="shared" si="12"/>
        <v>010</v>
      </c>
      <c r="M399" t="str">
        <f>_xlfn.XLOOKUP(_2015_2016_append_[[#This Row],[Job_code]],Analytics_mindset_case_studies_IntegrateCo_jobcodes[Code_text],Analytics_mindset_case_studies_IntegrateCo_jobcodes[Job_Description],"",0)</f>
        <v>New Foreign Manufacturing Oversight</v>
      </c>
      <c r="N399" t="str">
        <f t="shared" si="13"/>
        <v>H</v>
      </c>
      <c r="O399">
        <f>IFERROR(VLOOKUP(_2015_2016_append_[[#This Row],[Emp_Name]],Analytics_mindset_case_studies_IntegrateCo_locations[#All],2,FALSE),"")</f>
        <v>2</v>
      </c>
      <c r="P399">
        <f>_2015_2016_append_[[#This Row],[Reg_Hrs]]+_2015_2016_append_[[#This Row],[OT_Hrs]]</f>
        <v>0</v>
      </c>
      <c r="Q399">
        <v>1</v>
      </c>
    </row>
    <row r="400" spans="1:17" x14ac:dyDescent="0.3">
      <c r="A400">
        <v>153</v>
      </c>
      <c r="B400" t="s">
        <v>63</v>
      </c>
      <c r="C400" t="s">
        <v>170</v>
      </c>
      <c r="D400">
        <v>0</v>
      </c>
      <c r="E400">
        <v>0</v>
      </c>
      <c r="F400">
        <v>0</v>
      </c>
      <c r="G400">
        <v>3430</v>
      </c>
      <c r="H400">
        <v>70</v>
      </c>
      <c r="I400">
        <v>1076</v>
      </c>
      <c r="J400">
        <v>796</v>
      </c>
      <c r="K400">
        <v>2015</v>
      </c>
      <c r="L400" t="str">
        <f t="shared" si="12"/>
        <v>009</v>
      </c>
      <c r="M400" t="str">
        <f>_xlfn.XLOOKUP(_2015_2016_append_[[#This Row],[Job_code]],Analytics_mindset_case_studies_IntegrateCo_jobcodes[Code_text],Analytics_mindset_case_studies_IntegrateCo_jobcodes[Job_Description],"",0)</f>
        <v>New Foreign Manufacturing Plant</v>
      </c>
      <c r="N400" t="str">
        <f t="shared" si="13"/>
        <v>H</v>
      </c>
      <c r="O400">
        <f>IFERROR(VLOOKUP(_2015_2016_append_[[#This Row],[Emp_Name]],Analytics_mindset_case_studies_IntegrateCo_locations[#All],2,FALSE),"")</f>
        <v>2</v>
      </c>
      <c r="P400">
        <f>_2015_2016_append_[[#This Row],[Reg_Hrs]]+_2015_2016_append_[[#This Row],[OT_Hrs]]</f>
        <v>0</v>
      </c>
      <c r="Q400">
        <v>1</v>
      </c>
    </row>
    <row r="401" spans="1:17" x14ac:dyDescent="0.3">
      <c r="A401">
        <v>153</v>
      </c>
      <c r="B401" t="s">
        <v>59</v>
      </c>
      <c r="C401" t="s">
        <v>170</v>
      </c>
      <c r="D401">
        <v>0</v>
      </c>
      <c r="E401">
        <v>0</v>
      </c>
      <c r="F401">
        <v>0</v>
      </c>
      <c r="G401">
        <v>2015</v>
      </c>
      <c r="H401">
        <v>7</v>
      </c>
      <c r="I401">
        <v>631</v>
      </c>
      <c r="J401">
        <v>450</v>
      </c>
      <c r="K401">
        <v>2015</v>
      </c>
      <c r="L401" t="str">
        <f t="shared" si="12"/>
        <v>010</v>
      </c>
      <c r="M401" t="str">
        <f>_xlfn.XLOOKUP(_2015_2016_append_[[#This Row],[Job_code]],Analytics_mindset_case_studies_IntegrateCo_jobcodes[Code_text],Analytics_mindset_case_studies_IntegrateCo_jobcodes[Job_Description],"",0)</f>
        <v>New Foreign Manufacturing Oversight</v>
      </c>
      <c r="N401" t="str">
        <f t="shared" si="13"/>
        <v>H</v>
      </c>
      <c r="O401">
        <f>IFERROR(VLOOKUP(_2015_2016_append_[[#This Row],[Emp_Name]],Analytics_mindset_case_studies_IntegrateCo_locations[#All],2,FALSE),"")</f>
        <v>2</v>
      </c>
      <c r="P401">
        <f>_2015_2016_append_[[#This Row],[Reg_Hrs]]+_2015_2016_append_[[#This Row],[OT_Hrs]]</f>
        <v>0</v>
      </c>
      <c r="Q401">
        <v>1</v>
      </c>
    </row>
    <row r="402" spans="1:17" x14ac:dyDescent="0.3">
      <c r="A402">
        <v>13</v>
      </c>
      <c r="B402" t="s">
        <v>20</v>
      </c>
      <c r="C402" t="s">
        <v>171</v>
      </c>
      <c r="D402">
        <v>0</v>
      </c>
      <c r="E402">
        <v>0</v>
      </c>
      <c r="F402">
        <v>0</v>
      </c>
      <c r="G402">
        <v>8544</v>
      </c>
      <c r="H402">
        <v>67</v>
      </c>
      <c r="I402">
        <v>2681</v>
      </c>
      <c r="J402">
        <v>1787</v>
      </c>
      <c r="K402">
        <v>2015</v>
      </c>
      <c r="L402" t="str">
        <f t="shared" si="12"/>
        <v>012</v>
      </c>
      <c r="M402" t="str">
        <f>_xlfn.XLOOKUP(_2015_2016_append_[[#This Row],[Job_code]],Analytics_mindset_case_studies_IntegrateCo_jobcodes[Code_text],Analytics_mindset_case_studies_IntegrateCo_jobcodes[Job_Description],"",0)</f>
        <v>Internal Auditing</v>
      </c>
      <c r="N402" t="str">
        <f t="shared" si="13"/>
        <v>H</v>
      </c>
      <c r="O402">
        <f>IFERROR(VLOOKUP(_2015_2016_append_[[#This Row],[Emp_Name]],Analytics_mindset_case_studies_IntegrateCo_locations[#All],2,FALSE),"")</f>
        <v>2</v>
      </c>
      <c r="P402">
        <f>_2015_2016_append_[[#This Row],[Reg_Hrs]]+_2015_2016_append_[[#This Row],[OT_Hrs]]</f>
        <v>0</v>
      </c>
      <c r="Q402">
        <v>1</v>
      </c>
    </row>
    <row r="403" spans="1:17" x14ac:dyDescent="0.3">
      <c r="A403">
        <v>13</v>
      </c>
      <c r="B403" t="s">
        <v>63</v>
      </c>
      <c r="C403" t="s">
        <v>171</v>
      </c>
      <c r="D403">
        <v>0</v>
      </c>
      <c r="E403">
        <v>0</v>
      </c>
      <c r="F403">
        <v>0</v>
      </c>
      <c r="G403">
        <v>5696</v>
      </c>
      <c r="H403">
        <v>223</v>
      </c>
      <c r="I403">
        <v>894</v>
      </c>
      <c r="J403">
        <v>1210</v>
      </c>
      <c r="K403">
        <v>2015</v>
      </c>
      <c r="L403" t="str">
        <f t="shared" si="12"/>
        <v>009</v>
      </c>
      <c r="M403" t="str">
        <f>_xlfn.XLOOKUP(_2015_2016_append_[[#This Row],[Job_code]],Analytics_mindset_case_studies_IntegrateCo_jobcodes[Code_text],Analytics_mindset_case_studies_IntegrateCo_jobcodes[Job_Description],"",0)</f>
        <v>New Foreign Manufacturing Plant</v>
      </c>
      <c r="N403" t="str">
        <f t="shared" si="13"/>
        <v>H</v>
      </c>
      <c r="O403">
        <f>IFERROR(VLOOKUP(_2015_2016_append_[[#This Row],[Emp_Name]],Analytics_mindset_case_studies_IntegrateCo_locations[#All],2,FALSE),"")</f>
        <v>2</v>
      </c>
      <c r="P403">
        <f>_2015_2016_append_[[#This Row],[Reg_Hrs]]+_2015_2016_append_[[#This Row],[OT_Hrs]]</f>
        <v>0</v>
      </c>
      <c r="Q403">
        <v>1</v>
      </c>
    </row>
    <row r="404" spans="1:17" x14ac:dyDescent="0.3">
      <c r="A404">
        <v>13</v>
      </c>
      <c r="B404" t="s">
        <v>59</v>
      </c>
      <c r="C404" t="s">
        <v>171</v>
      </c>
      <c r="D404">
        <v>0</v>
      </c>
      <c r="E404">
        <v>0</v>
      </c>
      <c r="F404">
        <v>0</v>
      </c>
      <c r="G404">
        <v>5697</v>
      </c>
      <c r="H404">
        <v>224</v>
      </c>
      <c r="I404">
        <v>893</v>
      </c>
      <c r="J404">
        <v>1210</v>
      </c>
      <c r="K404">
        <v>2015</v>
      </c>
      <c r="L404" t="str">
        <f t="shared" si="12"/>
        <v>010</v>
      </c>
      <c r="M404" t="str">
        <f>_xlfn.XLOOKUP(_2015_2016_append_[[#This Row],[Job_code]],Analytics_mindset_case_studies_IntegrateCo_jobcodes[Code_text],Analytics_mindset_case_studies_IntegrateCo_jobcodes[Job_Description],"",0)</f>
        <v>New Foreign Manufacturing Oversight</v>
      </c>
      <c r="N404" t="str">
        <f t="shared" si="13"/>
        <v>H</v>
      </c>
      <c r="O404">
        <f>IFERROR(VLOOKUP(_2015_2016_append_[[#This Row],[Emp_Name]],Analytics_mindset_case_studies_IntegrateCo_locations[#All],2,FALSE),"")</f>
        <v>2</v>
      </c>
      <c r="P404">
        <f>_2015_2016_append_[[#This Row],[Reg_Hrs]]+_2015_2016_append_[[#This Row],[OT_Hrs]]</f>
        <v>0</v>
      </c>
      <c r="Q404">
        <v>1</v>
      </c>
    </row>
    <row r="405" spans="1:17" x14ac:dyDescent="0.3">
      <c r="A405">
        <v>358</v>
      </c>
      <c r="B405" t="s">
        <v>64</v>
      </c>
      <c r="C405" t="s">
        <v>172</v>
      </c>
      <c r="D405">
        <v>11765</v>
      </c>
      <c r="E405">
        <v>80</v>
      </c>
      <c r="F405">
        <v>275855</v>
      </c>
      <c r="G405">
        <v>88731</v>
      </c>
      <c r="H405">
        <v>3598</v>
      </c>
      <c r="I405">
        <v>26124</v>
      </c>
      <c r="J405">
        <v>1677</v>
      </c>
      <c r="K405">
        <v>2015</v>
      </c>
      <c r="L405" t="str">
        <f t="shared" si="12"/>
        <v>001</v>
      </c>
      <c r="M405" t="str">
        <f>_xlfn.XLOOKUP(_2015_2016_append_[[#This Row],[Job_code]],Analytics_mindset_case_studies_IntegrateCo_jobcodes[Code_text],Analytics_mindset_case_studies_IntegrateCo_jobcodes[Job_Description],"",0)</f>
        <v>Office</v>
      </c>
      <c r="N405" t="str">
        <f t="shared" si="13"/>
        <v>H</v>
      </c>
      <c r="O405">
        <f>IFERROR(VLOOKUP(_2015_2016_append_[[#This Row],[Emp_Name]],Analytics_mindset_case_studies_IntegrateCo_locations[#All],2,FALSE),"")</f>
        <v>1</v>
      </c>
      <c r="P405">
        <f>_2015_2016_append_[[#This Row],[Reg_Hrs]]+_2015_2016_append_[[#This Row],[OT_Hrs]]</f>
        <v>11845</v>
      </c>
      <c r="Q405">
        <v>1</v>
      </c>
    </row>
    <row r="406" spans="1:17" x14ac:dyDescent="0.3">
      <c r="A406">
        <v>358</v>
      </c>
      <c r="B406" t="s">
        <v>59</v>
      </c>
      <c r="C406" t="s">
        <v>172</v>
      </c>
      <c r="D406">
        <v>0</v>
      </c>
      <c r="E406">
        <v>0</v>
      </c>
      <c r="F406">
        <v>0</v>
      </c>
      <c r="G406">
        <v>1516</v>
      </c>
      <c r="H406">
        <v>59</v>
      </c>
      <c r="I406">
        <v>476</v>
      </c>
      <c r="J406">
        <v>31</v>
      </c>
      <c r="K406">
        <v>2015</v>
      </c>
      <c r="L406" t="str">
        <f t="shared" si="12"/>
        <v>010</v>
      </c>
      <c r="M406" t="str">
        <f>_xlfn.XLOOKUP(_2015_2016_append_[[#This Row],[Job_code]],Analytics_mindset_case_studies_IntegrateCo_jobcodes[Code_text],Analytics_mindset_case_studies_IntegrateCo_jobcodes[Job_Description],"",0)</f>
        <v>New Foreign Manufacturing Oversight</v>
      </c>
      <c r="N406" t="str">
        <f t="shared" si="13"/>
        <v>H</v>
      </c>
      <c r="O406">
        <f>IFERROR(VLOOKUP(_2015_2016_append_[[#This Row],[Emp_Name]],Analytics_mindset_case_studies_IntegrateCo_locations[#All],2,FALSE),"")</f>
        <v>1</v>
      </c>
      <c r="P406">
        <f>_2015_2016_append_[[#This Row],[Reg_Hrs]]+_2015_2016_append_[[#This Row],[OT_Hrs]]</f>
        <v>0</v>
      </c>
      <c r="Q406">
        <v>1</v>
      </c>
    </row>
    <row r="407" spans="1:17" x14ac:dyDescent="0.3">
      <c r="A407">
        <v>316</v>
      </c>
      <c r="B407" t="s">
        <v>29</v>
      </c>
      <c r="C407" t="s">
        <v>173</v>
      </c>
      <c r="D407">
        <v>0</v>
      </c>
      <c r="E407">
        <v>0</v>
      </c>
      <c r="F407">
        <v>0</v>
      </c>
      <c r="G407">
        <v>3101</v>
      </c>
      <c r="H407">
        <v>243</v>
      </c>
      <c r="I407">
        <v>973</v>
      </c>
      <c r="J407">
        <v>672</v>
      </c>
      <c r="K407">
        <v>2015</v>
      </c>
      <c r="L407" t="str">
        <f t="shared" si="12"/>
        <v>009</v>
      </c>
      <c r="M407" t="str">
        <f>_xlfn.XLOOKUP(_2015_2016_append_[[#This Row],[Job_code]],Analytics_mindset_case_studies_IntegrateCo_jobcodes[Code_text],Analytics_mindset_case_studies_IntegrateCo_jobcodes[Job_Description],"",0)</f>
        <v>New Foreign Manufacturing Plant</v>
      </c>
      <c r="N407" t="str">
        <f t="shared" si="13"/>
        <v>H</v>
      </c>
      <c r="O407">
        <f>IFERROR(VLOOKUP(_2015_2016_append_[[#This Row],[Emp_Name]],Analytics_mindset_case_studies_IntegrateCo_locations[#All],2,FALSE),"")</f>
        <v>1</v>
      </c>
      <c r="P407">
        <f>_2015_2016_append_[[#This Row],[Reg_Hrs]]+_2015_2016_append_[[#This Row],[OT_Hrs]]</f>
        <v>0</v>
      </c>
      <c r="Q407">
        <v>1</v>
      </c>
    </row>
    <row r="408" spans="1:17" x14ac:dyDescent="0.3">
      <c r="A408">
        <v>316</v>
      </c>
      <c r="B408" t="s">
        <v>20</v>
      </c>
      <c r="C408" t="s">
        <v>173</v>
      </c>
      <c r="D408">
        <v>0</v>
      </c>
      <c r="E408">
        <v>0</v>
      </c>
      <c r="F408">
        <v>0</v>
      </c>
      <c r="G408">
        <v>1551</v>
      </c>
      <c r="H408">
        <v>122</v>
      </c>
      <c r="I408">
        <v>486</v>
      </c>
      <c r="J408">
        <v>336</v>
      </c>
      <c r="K408">
        <v>2015</v>
      </c>
      <c r="L408" t="str">
        <f t="shared" si="12"/>
        <v>012</v>
      </c>
      <c r="M408" t="str">
        <f>_xlfn.XLOOKUP(_2015_2016_append_[[#This Row],[Job_code]],Analytics_mindset_case_studies_IntegrateCo_jobcodes[Code_text],Analytics_mindset_case_studies_IntegrateCo_jobcodes[Job_Description],"",0)</f>
        <v>Internal Auditing</v>
      </c>
      <c r="N408" t="str">
        <f t="shared" si="13"/>
        <v>H</v>
      </c>
      <c r="O408">
        <f>IFERROR(VLOOKUP(_2015_2016_append_[[#This Row],[Emp_Name]],Analytics_mindset_case_studies_IntegrateCo_locations[#All],2,FALSE),"")</f>
        <v>1</v>
      </c>
      <c r="P408">
        <f>_2015_2016_append_[[#This Row],[Reg_Hrs]]+_2015_2016_append_[[#This Row],[OT_Hrs]]</f>
        <v>0</v>
      </c>
      <c r="Q408">
        <v>1</v>
      </c>
    </row>
    <row r="409" spans="1:17" x14ac:dyDescent="0.3">
      <c r="A409">
        <v>316</v>
      </c>
      <c r="B409" t="s">
        <v>63</v>
      </c>
      <c r="C409" t="s">
        <v>173</v>
      </c>
      <c r="D409">
        <v>0</v>
      </c>
      <c r="E409">
        <v>0</v>
      </c>
      <c r="F409">
        <v>0</v>
      </c>
      <c r="G409">
        <v>5776</v>
      </c>
      <c r="H409">
        <v>228</v>
      </c>
      <c r="I409">
        <v>2249</v>
      </c>
      <c r="J409">
        <v>1338</v>
      </c>
      <c r="K409">
        <v>2015</v>
      </c>
      <c r="L409" t="str">
        <f t="shared" si="12"/>
        <v>009</v>
      </c>
      <c r="M409" t="str">
        <f>_xlfn.XLOOKUP(_2015_2016_append_[[#This Row],[Job_code]],Analytics_mindset_case_studies_IntegrateCo_jobcodes[Code_text],Analytics_mindset_case_studies_IntegrateCo_jobcodes[Job_Description],"",0)</f>
        <v>New Foreign Manufacturing Plant</v>
      </c>
      <c r="N409" t="str">
        <f t="shared" si="13"/>
        <v>H</v>
      </c>
      <c r="O409">
        <f>IFERROR(VLOOKUP(_2015_2016_append_[[#This Row],[Emp_Name]],Analytics_mindset_case_studies_IntegrateCo_locations[#All],2,FALSE),"")</f>
        <v>1</v>
      </c>
      <c r="P409">
        <f>_2015_2016_append_[[#This Row],[Reg_Hrs]]+_2015_2016_append_[[#This Row],[OT_Hrs]]</f>
        <v>0</v>
      </c>
      <c r="Q409">
        <v>1</v>
      </c>
    </row>
    <row r="410" spans="1:17" x14ac:dyDescent="0.3">
      <c r="A410">
        <v>316</v>
      </c>
      <c r="B410" t="s">
        <v>59</v>
      </c>
      <c r="C410" t="s">
        <v>173</v>
      </c>
      <c r="D410">
        <v>0</v>
      </c>
      <c r="E410">
        <v>0</v>
      </c>
      <c r="F410">
        <v>0</v>
      </c>
      <c r="G410">
        <v>155</v>
      </c>
      <c r="H410">
        <v>121</v>
      </c>
      <c r="I410">
        <v>487</v>
      </c>
      <c r="J410">
        <v>336</v>
      </c>
      <c r="K410">
        <v>2015</v>
      </c>
      <c r="L410" t="str">
        <f t="shared" si="12"/>
        <v>010</v>
      </c>
      <c r="M410" t="str">
        <f>_xlfn.XLOOKUP(_2015_2016_append_[[#This Row],[Job_code]],Analytics_mindset_case_studies_IntegrateCo_jobcodes[Code_text],Analytics_mindset_case_studies_IntegrateCo_jobcodes[Job_Description],"",0)</f>
        <v>New Foreign Manufacturing Oversight</v>
      </c>
      <c r="N410" t="str">
        <f t="shared" si="13"/>
        <v>H</v>
      </c>
      <c r="O410">
        <f>IFERROR(VLOOKUP(_2015_2016_append_[[#This Row],[Emp_Name]],Analytics_mindset_case_studies_IntegrateCo_locations[#All],2,FALSE),"")</f>
        <v>1</v>
      </c>
      <c r="P410">
        <f>_2015_2016_append_[[#This Row],[Reg_Hrs]]+_2015_2016_append_[[#This Row],[OT_Hrs]]</f>
        <v>0</v>
      </c>
      <c r="Q410">
        <v>1</v>
      </c>
    </row>
    <row r="411" spans="1:17" x14ac:dyDescent="0.3">
      <c r="A411">
        <v>314</v>
      </c>
      <c r="B411" t="s">
        <v>63</v>
      </c>
      <c r="C411" t="s">
        <v>174</v>
      </c>
      <c r="D411">
        <v>0</v>
      </c>
      <c r="E411">
        <v>0</v>
      </c>
      <c r="F411">
        <v>0</v>
      </c>
      <c r="G411">
        <v>1331</v>
      </c>
      <c r="H411">
        <v>104</v>
      </c>
      <c r="I411">
        <v>418</v>
      </c>
      <c r="J411">
        <v>278</v>
      </c>
      <c r="K411">
        <v>2015</v>
      </c>
      <c r="L411" t="str">
        <f t="shared" si="12"/>
        <v>009</v>
      </c>
      <c r="M411" t="str">
        <f>_xlfn.XLOOKUP(_2015_2016_append_[[#This Row],[Job_code]],Analytics_mindset_case_studies_IntegrateCo_jobcodes[Code_text],Analytics_mindset_case_studies_IntegrateCo_jobcodes[Job_Description],"",0)</f>
        <v>New Foreign Manufacturing Plant</v>
      </c>
      <c r="N411" t="str">
        <f t="shared" si="13"/>
        <v>H</v>
      </c>
      <c r="O411">
        <f>IFERROR(VLOOKUP(_2015_2016_append_[[#This Row],[Emp_Name]],Analytics_mindset_case_studies_IntegrateCo_locations[#All],2,FALSE),"")</f>
        <v>1</v>
      </c>
      <c r="P411">
        <f>_2015_2016_append_[[#This Row],[Reg_Hrs]]+_2015_2016_append_[[#This Row],[OT_Hrs]]</f>
        <v>0</v>
      </c>
      <c r="Q411">
        <v>1</v>
      </c>
    </row>
    <row r="412" spans="1:17" x14ac:dyDescent="0.3">
      <c r="A412">
        <v>314</v>
      </c>
      <c r="B412" t="s">
        <v>59</v>
      </c>
      <c r="C412" t="s">
        <v>174</v>
      </c>
      <c r="D412">
        <v>0</v>
      </c>
      <c r="E412">
        <v>0</v>
      </c>
      <c r="F412">
        <v>0</v>
      </c>
      <c r="G412">
        <v>2662</v>
      </c>
      <c r="H412">
        <v>105</v>
      </c>
      <c r="I412">
        <v>835</v>
      </c>
      <c r="J412">
        <v>565</v>
      </c>
      <c r="K412">
        <v>2015</v>
      </c>
      <c r="L412" t="str">
        <f t="shared" si="12"/>
        <v>010</v>
      </c>
      <c r="M412" t="str">
        <f>_xlfn.XLOOKUP(_2015_2016_append_[[#This Row],[Job_code]],Analytics_mindset_case_studies_IntegrateCo_jobcodes[Code_text],Analytics_mindset_case_studies_IntegrateCo_jobcodes[Job_Description],"",0)</f>
        <v>New Foreign Manufacturing Oversight</v>
      </c>
      <c r="N412" t="str">
        <f t="shared" si="13"/>
        <v>H</v>
      </c>
      <c r="O412">
        <f>IFERROR(VLOOKUP(_2015_2016_append_[[#This Row],[Emp_Name]],Analytics_mindset_case_studies_IntegrateCo_locations[#All],2,FALSE),"")</f>
        <v>1</v>
      </c>
      <c r="P412">
        <f>_2015_2016_append_[[#This Row],[Reg_Hrs]]+_2015_2016_append_[[#This Row],[OT_Hrs]]</f>
        <v>0</v>
      </c>
      <c r="Q412">
        <v>1</v>
      </c>
    </row>
    <row r="413" spans="1:17" x14ac:dyDescent="0.3">
      <c r="A413">
        <v>22</v>
      </c>
      <c r="B413" t="s">
        <v>29</v>
      </c>
      <c r="C413" t="s">
        <v>176</v>
      </c>
      <c r="D413">
        <v>0</v>
      </c>
      <c r="E413">
        <v>0</v>
      </c>
      <c r="F413">
        <v>0</v>
      </c>
      <c r="G413">
        <v>3751</v>
      </c>
      <c r="H413">
        <v>294</v>
      </c>
      <c r="I413">
        <v>1177</v>
      </c>
      <c r="J413">
        <v>861</v>
      </c>
      <c r="K413">
        <v>2015</v>
      </c>
      <c r="L413" t="str">
        <f t="shared" si="12"/>
        <v>009</v>
      </c>
      <c r="M413" t="str">
        <f>_xlfn.XLOOKUP(_2015_2016_append_[[#This Row],[Job_code]],Analytics_mindset_case_studies_IntegrateCo_jobcodes[Code_text],Analytics_mindset_case_studies_IntegrateCo_jobcodes[Job_Description],"",0)</f>
        <v>New Foreign Manufacturing Plant</v>
      </c>
      <c r="N413" t="str">
        <f t="shared" si="13"/>
        <v>H</v>
      </c>
      <c r="O413">
        <f>IFERROR(VLOOKUP(_2015_2016_append_[[#This Row],[Emp_Name]],Analytics_mindset_case_studies_IntegrateCo_locations[#All],2,FALSE),"")</f>
        <v>2</v>
      </c>
      <c r="P413">
        <f>_2015_2016_append_[[#This Row],[Reg_Hrs]]+_2015_2016_append_[[#This Row],[OT_Hrs]]</f>
        <v>0</v>
      </c>
      <c r="Q413">
        <v>1</v>
      </c>
    </row>
    <row r="414" spans="1:17" x14ac:dyDescent="0.3">
      <c r="A414">
        <v>22</v>
      </c>
      <c r="B414" t="s">
        <v>20</v>
      </c>
      <c r="C414" t="s">
        <v>176</v>
      </c>
      <c r="D414">
        <v>0</v>
      </c>
      <c r="E414">
        <v>0</v>
      </c>
      <c r="F414">
        <v>0</v>
      </c>
      <c r="G414">
        <v>1875</v>
      </c>
      <c r="H414">
        <v>147</v>
      </c>
      <c r="I414">
        <v>588</v>
      </c>
      <c r="J414">
        <v>431</v>
      </c>
      <c r="K414">
        <v>2015</v>
      </c>
      <c r="L414" t="str">
        <f t="shared" si="12"/>
        <v>012</v>
      </c>
      <c r="M414" t="str">
        <f>_xlfn.XLOOKUP(_2015_2016_append_[[#This Row],[Job_code]],Analytics_mindset_case_studies_IntegrateCo_jobcodes[Code_text],Analytics_mindset_case_studies_IntegrateCo_jobcodes[Job_Description],"",0)</f>
        <v>Internal Auditing</v>
      </c>
      <c r="N414" t="str">
        <f t="shared" si="13"/>
        <v>H</v>
      </c>
      <c r="O414">
        <f>IFERROR(VLOOKUP(_2015_2016_append_[[#This Row],[Emp_Name]],Analytics_mindset_case_studies_IntegrateCo_locations[#All],2,FALSE),"")</f>
        <v>2</v>
      </c>
      <c r="P414">
        <f>_2015_2016_append_[[#This Row],[Reg_Hrs]]+_2015_2016_append_[[#This Row],[OT_Hrs]]</f>
        <v>0</v>
      </c>
      <c r="Q414">
        <v>1</v>
      </c>
    </row>
    <row r="415" spans="1:17" x14ac:dyDescent="0.3">
      <c r="A415">
        <v>22</v>
      </c>
      <c r="B415" t="s">
        <v>63</v>
      </c>
      <c r="C415" t="s">
        <v>176</v>
      </c>
      <c r="D415">
        <v>0</v>
      </c>
      <c r="E415">
        <v>0</v>
      </c>
      <c r="F415">
        <v>0</v>
      </c>
      <c r="G415">
        <v>11549</v>
      </c>
      <c r="H415">
        <v>271</v>
      </c>
      <c r="I415">
        <v>3020</v>
      </c>
      <c r="J415">
        <v>2090</v>
      </c>
      <c r="K415">
        <v>2015</v>
      </c>
      <c r="L415" t="str">
        <f t="shared" si="12"/>
        <v>009</v>
      </c>
      <c r="M415" t="str">
        <f>_xlfn.XLOOKUP(_2015_2016_append_[[#This Row],[Job_code]],Analytics_mindset_case_studies_IntegrateCo_jobcodes[Code_text],Analytics_mindset_case_studies_IntegrateCo_jobcodes[Job_Description],"",0)</f>
        <v>New Foreign Manufacturing Plant</v>
      </c>
      <c r="N415" t="str">
        <f t="shared" si="13"/>
        <v>H</v>
      </c>
      <c r="O415">
        <f>IFERROR(VLOOKUP(_2015_2016_append_[[#This Row],[Emp_Name]],Analytics_mindset_case_studies_IntegrateCo_locations[#All],2,FALSE),"")</f>
        <v>2</v>
      </c>
      <c r="P415">
        <f>_2015_2016_append_[[#This Row],[Reg_Hrs]]+_2015_2016_append_[[#This Row],[OT_Hrs]]</f>
        <v>0</v>
      </c>
      <c r="Q415">
        <v>1</v>
      </c>
    </row>
    <row r="416" spans="1:17" x14ac:dyDescent="0.3">
      <c r="A416">
        <v>22</v>
      </c>
      <c r="B416" t="s">
        <v>59</v>
      </c>
      <c r="C416" t="s">
        <v>176</v>
      </c>
      <c r="D416">
        <v>0</v>
      </c>
      <c r="E416">
        <v>0</v>
      </c>
      <c r="F416">
        <v>0</v>
      </c>
      <c r="G416">
        <v>3663</v>
      </c>
      <c r="H416">
        <v>147</v>
      </c>
      <c r="I416">
        <v>1150</v>
      </c>
      <c r="J416">
        <v>854</v>
      </c>
      <c r="K416">
        <v>2015</v>
      </c>
      <c r="L416" t="str">
        <f t="shared" si="12"/>
        <v>010</v>
      </c>
      <c r="M416" t="str">
        <f>_xlfn.XLOOKUP(_2015_2016_append_[[#This Row],[Job_code]],Analytics_mindset_case_studies_IntegrateCo_jobcodes[Code_text],Analytics_mindset_case_studies_IntegrateCo_jobcodes[Job_Description],"",0)</f>
        <v>New Foreign Manufacturing Oversight</v>
      </c>
      <c r="N416" t="str">
        <f t="shared" si="13"/>
        <v>H</v>
      </c>
      <c r="O416">
        <f>IFERROR(VLOOKUP(_2015_2016_append_[[#This Row],[Emp_Name]],Analytics_mindset_case_studies_IntegrateCo_locations[#All],2,FALSE),"")</f>
        <v>2</v>
      </c>
      <c r="P416">
        <f>_2015_2016_append_[[#This Row],[Reg_Hrs]]+_2015_2016_append_[[#This Row],[OT_Hrs]]</f>
        <v>0</v>
      </c>
      <c r="Q416">
        <v>1</v>
      </c>
    </row>
    <row r="417" spans="1:17" x14ac:dyDescent="0.3">
      <c r="A417">
        <v>18</v>
      </c>
      <c r="B417" t="s">
        <v>64</v>
      </c>
      <c r="C417" t="s">
        <v>177</v>
      </c>
      <c r="D417">
        <v>2480</v>
      </c>
      <c r="E417">
        <v>0</v>
      </c>
      <c r="F417">
        <v>6040</v>
      </c>
      <c r="G417">
        <v>19288</v>
      </c>
      <c r="H417">
        <v>1845</v>
      </c>
      <c r="I417">
        <v>14496</v>
      </c>
      <c r="J417">
        <v>547</v>
      </c>
      <c r="K417">
        <v>2015</v>
      </c>
      <c r="L417" t="str">
        <f t="shared" si="12"/>
        <v>001</v>
      </c>
      <c r="M417" t="str">
        <f>_xlfn.XLOOKUP(_2015_2016_append_[[#This Row],[Job_code]],Analytics_mindset_case_studies_IntegrateCo_jobcodes[Code_text],Analytics_mindset_case_studies_IntegrateCo_jobcodes[Job_Description],"",0)</f>
        <v>Office</v>
      </c>
      <c r="N417" t="str">
        <f t="shared" si="13"/>
        <v>H</v>
      </c>
      <c r="O417">
        <f>IFERROR(VLOOKUP(_2015_2016_append_[[#This Row],[Emp_Name]],Analytics_mindset_case_studies_IntegrateCo_locations[#All],2,FALSE),"")</f>
        <v>2</v>
      </c>
      <c r="P417">
        <f>_2015_2016_append_[[#This Row],[Reg_Hrs]]+_2015_2016_append_[[#This Row],[OT_Hrs]]</f>
        <v>2480</v>
      </c>
      <c r="Q417">
        <v>1</v>
      </c>
    </row>
    <row r="418" spans="1:17" x14ac:dyDescent="0.3">
      <c r="A418">
        <v>18</v>
      </c>
      <c r="B418" t="s">
        <v>65</v>
      </c>
      <c r="C418" t="s">
        <v>177</v>
      </c>
      <c r="D418">
        <v>2480</v>
      </c>
      <c r="E418">
        <v>0</v>
      </c>
      <c r="F418">
        <v>6040</v>
      </c>
      <c r="G418">
        <v>46196</v>
      </c>
      <c r="H418">
        <v>1845</v>
      </c>
      <c r="I418">
        <v>14496</v>
      </c>
      <c r="J418">
        <v>547</v>
      </c>
      <c r="K418">
        <v>2015</v>
      </c>
      <c r="L418" t="str">
        <f t="shared" si="12"/>
        <v>001</v>
      </c>
      <c r="M418" t="str">
        <f>_xlfn.XLOOKUP(_2015_2016_append_[[#This Row],[Job_code]],Analytics_mindset_case_studies_IntegrateCo_jobcodes[Code_text],Analytics_mindset_case_studies_IntegrateCo_jobcodes[Job_Description],"",0)</f>
        <v>Office</v>
      </c>
      <c r="N418" t="str">
        <f t="shared" si="13"/>
        <v>S</v>
      </c>
      <c r="O418">
        <f>IFERROR(VLOOKUP(_2015_2016_append_[[#This Row],[Emp_Name]],Analytics_mindset_case_studies_IntegrateCo_locations[#All],2,FALSE),"")</f>
        <v>2</v>
      </c>
      <c r="P418">
        <f>_2015_2016_append_[[#This Row],[Reg_Hrs]]+_2015_2016_append_[[#This Row],[OT_Hrs]]</f>
        <v>2480</v>
      </c>
      <c r="Q418">
        <v>1</v>
      </c>
    </row>
    <row r="419" spans="1:17" x14ac:dyDescent="0.3">
      <c r="A419">
        <v>23</v>
      </c>
      <c r="B419" t="s">
        <v>63</v>
      </c>
      <c r="C419" t="s">
        <v>178</v>
      </c>
      <c r="D419">
        <v>0</v>
      </c>
      <c r="E419">
        <v>0</v>
      </c>
      <c r="F419">
        <v>0</v>
      </c>
      <c r="G419">
        <v>5651</v>
      </c>
      <c r="H419">
        <v>161</v>
      </c>
      <c r="I419">
        <v>1772</v>
      </c>
      <c r="J419">
        <v>1295</v>
      </c>
      <c r="K419">
        <v>2015</v>
      </c>
      <c r="L419" t="str">
        <f t="shared" si="12"/>
        <v>009</v>
      </c>
      <c r="M419" t="str">
        <f>_xlfn.XLOOKUP(_2015_2016_append_[[#This Row],[Job_code]],Analytics_mindset_case_studies_IntegrateCo_jobcodes[Code_text],Analytics_mindset_case_studies_IntegrateCo_jobcodes[Job_Description],"",0)</f>
        <v>New Foreign Manufacturing Plant</v>
      </c>
      <c r="N419" t="str">
        <f t="shared" si="13"/>
        <v>H</v>
      </c>
      <c r="O419">
        <f>IFERROR(VLOOKUP(_2015_2016_append_[[#This Row],[Emp_Name]],Analytics_mindset_case_studies_IntegrateCo_locations[#All],2,FALSE),"")</f>
        <v>2</v>
      </c>
      <c r="P419">
        <f>_2015_2016_append_[[#This Row],[Reg_Hrs]]+_2015_2016_append_[[#This Row],[OT_Hrs]]</f>
        <v>0</v>
      </c>
      <c r="Q419">
        <v>1</v>
      </c>
    </row>
    <row r="420" spans="1:17" x14ac:dyDescent="0.3">
      <c r="A420">
        <v>23</v>
      </c>
      <c r="B420" t="s">
        <v>59</v>
      </c>
      <c r="C420" t="s">
        <v>178</v>
      </c>
      <c r="D420">
        <v>0</v>
      </c>
      <c r="E420">
        <v>0</v>
      </c>
      <c r="F420">
        <v>0</v>
      </c>
      <c r="G420">
        <v>4059</v>
      </c>
      <c r="H420">
        <v>162</v>
      </c>
      <c r="I420">
        <v>645</v>
      </c>
      <c r="J420">
        <v>926</v>
      </c>
      <c r="K420">
        <v>2015</v>
      </c>
      <c r="L420" t="str">
        <f t="shared" si="12"/>
        <v>010</v>
      </c>
      <c r="M420" t="str">
        <f>_xlfn.XLOOKUP(_2015_2016_append_[[#This Row],[Job_code]],Analytics_mindset_case_studies_IntegrateCo_jobcodes[Code_text],Analytics_mindset_case_studies_IntegrateCo_jobcodes[Job_Description],"",0)</f>
        <v>New Foreign Manufacturing Oversight</v>
      </c>
      <c r="N420" t="str">
        <f t="shared" si="13"/>
        <v>H</v>
      </c>
      <c r="O420">
        <f>IFERROR(VLOOKUP(_2015_2016_append_[[#This Row],[Emp_Name]],Analytics_mindset_case_studies_IntegrateCo_locations[#All],2,FALSE),"")</f>
        <v>2</v>
      </c>
      <c r="P420">
        <f>_2015_2016_append_[[#This Row],[Reg_Hrs]]+_2015_2016_append_[[#This Row],[OT_Hrs]]</f>
        <v>0</v>
      </c>
      <c r="Q420">
        <v>1</v>
      </c>
    </row>
    <row r="421" spans="1:17" x14ac:dyDescent="0.3">
      <c r="A421">
        <v>401</v>
      </c>
      <c r="B421" t="s">
        <v>66</v>
      </c>
      <c r="C421" t="s">
        <v>179</v>
      </c>
      <c r="D421">
        <v>0</v>
      </c>
      <c r="E421">
        <v>0</v>
      </c>
      <c r="F421">
        <v>0</v>
      </c>
      <c r="G421">
        <v>2986</v>
      </c>
      <c r="H421">
        <v>125</v>
      </c>
      <c r="I421">
        <v>1872</v>
      </c>
      <c r="J421">
        <v>878</v>
      </c>
      <c r="K421">
        <v>2015</v>
      </c>
      <c r="L421" t="str">
        <f t="shared" si="12"/>
        <v>010</v>
      </c>
      <c r="M421" t="str">
        <f>_xlfn.XLOOKUP(_2015_2016_append_[[#This Row],[Job_code]],Analytics_mindset_case_studies_IntegrateCo_jobcodes[Code_text],Analytics_mindset_case_studies_IntegrateCo_jobcodes[Job_Description],"",0)</f>
        <v>New Foreign Manufacturing Oversight</v>
      </c>
      <c r="N421" t="str">
        <f t="shared" si="13"/>
        <v>H</v>
      </c>
      <c r="O421">
        <f>IFERROR(VLOOKUP(_2015_2016_append_[[#This Row],[Emp_Name]],Analytics_mindset_case_studies_IntegrateCo_locations[#All],2,FALSE),"")</f>
        <v>1</v>
      </c>
      <c r="P421">
        <f>_2015_2016_append_[[#This Row],[Reg_Hrs]]+_2015_2016_append_[[#This Row],[OT_Hrs]]</f>
        <v>0</v>
      </c>
      <c r="Q421">
        <v>1</v>
      </c>
    </row>
    <row r="422" spans="1:17" x14ac:dyDescent="0.3">
      <c r="A422">
        <v>3</v>
      </c>
      <c r="B422" t="s">
        <v>35</v>
      </c>
      <c r="C422" t="s">
        <v>180</v>
      </c>
      <c r="D422">
        <v>4</v>
      </c>
      <c r="E422">
        <v>0</v>
      </c>
      <c r="F422">
        <v>3077</v>
      </c>
      <c r="G422">
        <v>2331</v>
      </c>
      <c r="H422">
        <v>183</v>
      </c>
      <c r="I422">
        <v>731</v>
      </c>
      <c r="J422">
        <v>4</v>
      </c>
      <c r="K422">
        <v>2015</v>
      </c>
      <c r="L422" t="str">
        <f t="shared" si="12"/>
        <v>001</v>
      </c>
      <c r="M422" t="str">
        <f>_xlfn.XLOOKUP(_2015_2016_append_[[#This Row],[Job_code]],Analytics_mindset_case_studies_IntegrateCo_jobcodes[Code_text],Analytics_mindset_case_studies_IntegrateCo_jobcodes[Job_Description],"",0)</f>
        <v>Office</v>
      </c>
      <c r="N422" t="str">
        <f t="shared" si="13"/>
        <v>H</v>
      </c>
      <c r="O422">
        <f>IFERROR(VLOOKUP(_2015_2016_append_[[#This Row],[Emp_Name]],Analytics_mindset_case_studies_IntegrateCo_locations[#All],2,FALSE),"")</f>
        <v>2</v>
      </c>
      <c r="P422">
        <f>_2015_2016_append_[[#This Row],[Reg_Hrs]]+_2015_2016_append_[[#This Row],[OT_Hrs]]</f>
        <v>4</v>
      </c>
      <c r="Q422">
        <v>1</v>
      </c>
    </row>
    <row r="423" spans="1:17" x14ac:dyDescent="0.3">
      <c r="A423">
        <v>3</v>
      </c>
      <c r="B423" t="s">
        <v>63</v>
      </c>
      <c r="C423" t="s">
        <v>180</v>
      </c>
      <c r="D423">
        <v>0</v>
      </c>
      <c r="E423">
        <v>0</v>
      </c>
      <c r="F423">
        <v>0</v>
      </c>
      <c r="G423">
        <v>74874</v>
      </c>
      <c r="H423">
        <v>365</v>
      </c>
      <c r="I423">
        <v>13644</v>
      </c>
      <c r="J423">
        <v>691</v>
      </c>
      <c r="K423">
        <v>2015</v>
      </c>
      <c r="L423" t="str">
        <f t="shared" si="12"/>
        <v>009</v>
      </c>
      <c r="M423" t="str">
        <f>_xlfn.XLOOKUP(_2015_2016_append_[[#This Row],[Job_code]],Analytics_mindset_case_studies_IntegrateCo_jobcodes[Code_text],Analytics_mindset_case_studies_IntegrateCo_jobcodes[Job_Description],"",0)</f>
        <v>New Foreign Manufacturing Plant</v>
      </c>
      <c r="N423" t="str">
        <f t="shared" si="13"/>
        <v>H</v>
      </c>
      <c r="O423">
        <f>IFERROR(VLOOKUP(_2015_2016_append_[[#This Row],[Emp_Name]],Analytics_mindset_case_studies_IntegrateCo_locations[#All],2,FALSE),"")</f>
        <v>2</v>
      </c>
      <c r="P423">
        <f>_2015_2016_append_[[#This Row],[Reg_Hrs]]+_2015_2016_append_[[#This Row],[OT_Hrs]]</f>
        <v>0</v>
      </c>
      <c r="Q423">
        <v>1</v>
      </c>
    </row>
    <row r="424" spans="1:17" x14ac:dyDescent="0.3">
      <c r="A424">
        <v>3</v>
      </c>
      <c r="B424" t="s">
        <v>59</v>
      </c>
      <c r="C424" t="s">
        <v>180</v>
      </c>
      <c r="D424">
        <v>0</v>
      </c>
      <c r="E424">
        <v>0</v>
      </c>
      <c r="F424">
        <v>0</v>
      </c>
      <c r="G424">
        <v>9569</v>
      </c>
      <c r="H424">
        <v>366</v>
      </c>
      <c r="I424">
        <v>1462</v>
      </c>
      <c r="J424">
        <v>86</v>
      </c>
      <c r="K424">
        <v>2015</v>
      </c>
      <c r="L424" t="str">
        <f t="shared" si="12"/>
        <v>010</v>
      </c>
      <c r="M424" t="str">
        <f>_xlfn.XLOOKUP(_2015_2016_append_[[#This Row],[Job_code]],Analytics_mindset_case_studies_IntegrateCo_jobcodes[Code_text],Analytics_mindset_case_studies_IntegrateCo_jobcodes[Job_Description],"",0)</f>
        <v>New Foreign Manufacturing Oversight</v>
      </c>
      <c r="N424" t="str">
        <f t="shared" si="13"/>
        <v>H</v>
      </c>
      <c r="O424">
        <f>IFERROR(VLOOKUP(_2015_2016_append_[[#This Row],[Emp_Name]],Analytics_mindset_case_studies_IntegrateCo_locations[#All],2,FALSE),"")</f>
        <v>2</v>
      </c>
      <c r="P424">
        <f>_2015_2016_append_[[#This Row],[Reg_Hrs]]+_2015_2016_append_[[#This Row],[OT_Hrs]]</f>
        <v>0</v>
      </c>
      <c r="Q424">
        <v>1</v>
      </c>
    </row>
    <row r="425" spans="1:17" x14ac:dyDescent="0.3">
      <c r="A425">
        <v>374</v>
      </c>
      <c r="B425" t="s">
        <v>83</v>
      </c>
      <c r="C425" t="s">
        <v>181</v>
      </c>
      <c r="D425">
        <v>0</v>
      </c>
      <c r="E425">
        <v>0</v>
      </c>
      <c r="F425">
        <v>0</v>
      </c>
      <c r="G425">
        <v>5602</v>
      </c>
      <c r="H425">
        <v>329</v>
      </c>
      <c r="I425">
        <v>1483</v>
      </c>
      <c r="J425">
        <v>328</v>
      </c>
      <c r="K425">
        <v>2015</v>
      </c>
      <c r="L425" t="str">
        <f t="shared" si="12"/>
        <v>009</v>
      </c>
      <c r="M425" t="str">
        <f>_xlfn.XLOOKUP(_2015_2016_append_[[#This Row],[Job_code]],Analytics_mindset_case_studies_IntegrateCo_jobcodes[Code_text],Analytics_mindset_case_studies_IntegrateCo_jobcodes[Job_Description],"",0)</f>
        <v>New Foreign Manufacturing Plant</v>
      </c>
      <c r="N425" t="str">
        <f t="shared" si="13"/>
        <v>H</v>
      </c>
      <c r="O425">
        <f>IFERROR(VLOOKUP(_2015_2016_append_[[#This Row],[Emp_Name]],Analytics_mindset_case_studies_IntegrateCo_locations[#All],2,FALSE),"")</f>
        <v>2</v>
      </c>
      <c r="P425">
        <f>_2015_2016_append_[[#This Row],[Reg_Hrs]]+_2015_2016_append_[[#This Row],[OT_Hrs]]</f>
        <v>0</v>
      </c>
      <c r="Q425">
        <v>1</v>
      </c>
    </row>
    <row r="426" spans="1:17" x14ac:dyDescent="0.3">
      <c r="A426">
        <v>374</v>
      </c>
      <c r="B426" t="s">
        <v>76</v>
      </c>
      <c r="C426" t="s">
        <v>181</v>
      </c>
      <c r="D426">
        <v>0</v>
      </c>
      <c r="E426">
        <v>0</v>
      </c>
      <c r="F426">
        <v>0</v>
      </c>
      <c r="G426">
        <v>1033</v>
      </c>
      <c r="H426">
        <v>81</v>
      </c>
      <c r="I426">
        <v>448</v>
      </c>
      <c r="J426">
        <v>64</v>
      </c>
      <c r="K426">
        <v>2015</v>
      </c>
      <c r="L426" t="str">
        <f t="shared" si="12"/>
        <v>010</v>
      </c>
      <c r="M426" t="str">
        <f>_xlfn.XLOOKUP(_2015_2016_append_[[#This Row],[Job_code]],Analytics_mindset_case_studies_IntegrateCo_jobcodes[Code_text],Analytics_mindset_case_studies_IntegrateCo_jobcodes[Job_Description],"",0)</f>
        <v>New Foreign Manufacturing Oversight</v>
      </c>
      <c r="N426" t="str">
        <f t="shared" si="13"/>
        <v>H</v>
      </c>
      <c r="O426">
        <f>IFERROR(VLOOKUP(_2015_2016_append_[[#This Row],[Emp_Name]],Analytics_mindset_case_studies_IntegrateCo_locations[#All],2,FALSE),"")</f>
        <v>2</v>
      </c>
      <c r="P426">
        <f>_2015_2016_append_[[#This Row],[Reg_Hrs]]+_2015_2016_append_[[#This Row],[OT_Hrs]]</f>
        <v>0</v>
      </c>
      <c r="Q426">
        <v>1</v>
      </c>
    </row>
    <row r="427" spans="1:17" x14ac:dyDescent="0.3">
      <c r="A427">
        <v>201</v>
      </c>
      <c r="B427" t="s">
        <v>20</v>
      </c>
      <c r="C427" t="s">
        <v>182</v>
      </c>
      <c r="D427">
        <v>0</v>
      </c>
      <c r="E427">
        <v>0</v>
      </c>
      <c r="F427">
        <v>0</v>
      </c>
      <c r="G427">
        <v>5508</v>
      </c>
      <c r="H427">
        <v>432</v>
      </c>
      <c r="I427">
        <v>1728</v>
      </c>
      <c r="J427">
        <v>1152</v>
      </c>
      <c r="K427">
        <v>2015</v>
      </c>
      <c r="L427" t="str">
        <f t="shared" si="12"/>
        <v>012</v>
      </c>
      <c r="M427" t="str">
        <f>_xlfn.XLOOKUP(_2015_2016_append_[[#This Row],[Job_code]],Analytics_mindset_case_studies_IntegrateCo_jobcodes[Code_text],Analytics_mindset_case_studies_IntegrateCo_jobcodes[Job_Description],"",0)</f>
        <v>Internal Auditing</v>
      </c>
      <c r="N427" t="str">
        <f t="shared" si="13"/>
        <v>H</v>
      </c>
      <c r="O427">
        <f>IFERROR(VLOOKUP(_2015_2016_append_[[#This Row],[Emp_Name]],Analytics_mindset_case_studies_IntegrateCo_locations[#All],2,FALSE),"")</f>
        <v>1</v>
      </c>
      <c r="P427">
        <f>_2015_2016_append_[[#This Row],[Reg_Hrs]]+_2015_2016_append_[[#This Row],[OT_Hrs]]</f>
        <v>0</v>
      </c>
      <c r="Q427">
        <v>1</v>
      </c>
    </row>
    <row r="428" spans="1:17" x14ac:dyDescent="0.3">
      <c r="A428">
        <v>201</v>
      </c>
      <c r="B428" t="s">
        <v>59</v>
      </c>
      <c r="C428" t="s">
        <v>182</v>
      </c>
      <c r="D428">
        <v>0</v>
      </c>
      <c r="E428">
        <v>0</v>
      </c>
      <c r="F428">
        <v>0</v>
      </c>
      <c r="G428">
        <v>3765</v>
      </c>
      <c r="H428">
        <v>144</v>
      </c>
      <c r="I428">
        <v>1181</v>
      </c>
      <c r="J428">
        <v>800</v>
      </c>
      <c r="K428">
        <v>2015</v>
      </c>
      <c r="L428" t="str">
        <f t="shared" si="12"/>
        <v>010</v>
      </c>
      <c r="M428" t="str">
        <f>_xlfn.XLOOKUP(_2015_2016_append_[[#This Row],[Job_code]],Analytics_mindset_case_studies_IntegrateCo_jobcodes[Code_text],Analytics_mindset_case_studies_IntegrateCo_jobcodes[Job_Description],"",0)</f>
        <v>New Foreign Manufacturing Oversight</v>
      </c>
      <c r="N428" t="str">
        <f t="shared" si="13"/>
        <v>H</v>
      </c>
      <c r="O428">
        <f>IFERROR(VLOOKUP(_2015_2016_append_[[#This Row],[Emp_Name]],Analytics_mindset_case_studies_IntegrateCo_locations[#All],2,FALSE),"")</f>
        <v>1</v>
      </c>
      <c r="P428">
        <f>_2015_2016_append_[[#This Row],[Reg_Hrs]]+_2015_2016_append_[[#This Row],[OT_Hrs]]</f>
        <v>0</v>
      </c>
      <c r="Q428">
        <v>1</v>
      </c>
    </row>
    <row r="429" spans="1:17" x14ac:dyDescent="0.3">
      <c r="A429">
        <v>192</v>
      </c>
      <c r="B429" t="s">
        <v>83</v>
      </c>
      <c r="C429" t="s">
        <v>183</v>
      </c>
      <c r="D429">
        <v>0</v>
      </c>
      <c r="E429">
        <v>0</v>
      </c>
      <c r="F429">
        <v>0</v>
      </c>
      <c r="G429">
        <v>4097</v>
      </c>
      <c r="H429">
        <v>102</v>
      </c>
      <c r="I429">
        <v>1076</v>
      </c>
      <c r="J429">
        <v>2454</v>
      </c>
      <c r="K429">
        <v>2015</v>
      </c>
      <c r="L429" t="str">
        <f t="shared" si="12"/>
        <v>009</v>
      </c>
      <c r="M429" t="str">
        <f>_xlfn.XLOOKUP(_2015_2016_append_[[#This Row],[Job_code]],Analytics_mindset_case_studies_IntegrateCo_jobcodes[Code_text],Analytics_mindset_case_studies_IntegrateCo_jobcodes[Job_Description],"",0)</f>
        <v>New Foreign Manufacturing Plant</v>
      </c>
      <c r="N429" t="str">
        <f t="shared" si="13"/>
        <v>H</v>
      </c>
      <c r="O429">
        <f>IFERROR(VLOOKUP(_2015_2016_append_[[#This Row],[Emp_Name]],Analytics_mindset_case_studies_IntegrateCo_locations[#All],2,FALSE),"")</f>
        <v>2</v>
      </c>
      <c r="P429">
        <f>_2015_2016_append_[[#This Row],[Reg_Hrs]]+_2015_2016_append_[[#This Row],[OT_Hrs]]</f>
        <v>0</v>
      </c>
      <c r="Q429">
        <v>1</v>
      </c>
    </row>
    <row r="430" spans="1:17" x14ac:dyDescent="0.3">
      <c r="A430">
        <v>192</v>
      </c>
      <c r="B430" t="s">
        <v>76</v>
      </c>
      <c r="C430" t="s">
        <v>183</v>
      </c>
      <c r="D430">
        <v>0</v>
      </c>
      <c r="E430">
        <v>0</v>
      </c>
      <c r="F430">
        <v>0</v>
      </c>
      <c r="G430">
        <v>2623</v>
      </c>
      <c r="H430">
        <v>103</v>
      </c>
      <c r="I430">
        <v>539</v>
      </c>
      <c r="J430">
        <v>1638</v>
      </c>
      <c r="K430">
        <v>2015</v>
      </c>
      <c r="L430" t="str">
        <f t="shared" si="12"/>
        <v>010</v>
      </c>
      <c r="M430" t="str">
        <f>_xlfn.XLOOKUP(_2015_2016_append_[[#This Row],[Job_code]],Analytics_mindset_case_studies_IntegrateCo_jobcodes[Code_text],Analytics_mindset_case_studies_IntegrateCo_jobcodes[Job_Description],"",0)</f>
        <v>New Foreign Manufacturing Oversight</v>
      </c>
      <c r="N430" t="str">
        <f t="shared" si="13"/>
        <v>H</v>
      </c>
      <c r="O430">
        <f>IFERROR(VLOOKUP(_2015_2016_append_[[#This Row],[Emp_Name]],Analytics_mindset_case_studies_IntegrateCo_locations[#All],2,FALSE),"")</f>
        <v>2</v>
      </c>
      <c r="P430">
        <f>_2015_2016_append_[[#This Row],[Reg_Hrs]]+_2015_2016_append_[[#This Row],[OT_Hrs]]</f>
        <v>0</v>
      </c>
      <c r="Q430">
        <v>1</v>
      </c>
    </row>
    <row r="431" spans="1:17" x14ac:dyDescent="0.3">
      <c r="A431">
        <v>398</v>
      </c>
      <c r="B431" t="s">
        <v>67</v>
      </c>
      <c r="C431" t="s">
        <v>184</v>
      </c>
      <c r="D431">
        <v>0</v>
      </c>
      <c r="E431">
        <v>0</v>
      </c>
      <c r="F431">
        <v>0</v>
      </c>
      <c r="G431">
        <v>1468</v>
      </c>
      <c r="H431">
        <v>58</v>
      </c>
      <c r="I431">
        <v>46</v>
      </c>
      <c r="J431">
        <v>312</v>
      </c>
      <c r="K431">
        <v>2015</v>
      </c>
      <c r="L431" t="str">
        <f t="shared" si="12"/>
        <v>010</v>
      </c>
      <c r="M431" t="str">
        <f>_xlfn.XLOOKUP(_2015_2016_append_[[#This Row],[Job_code]],Analytics_mindset_case_studies_IntegrateCo_jobcodes[Code_text],Analytics_mindset_case_studies_IntegrateCo_jobcodes[Job_Description],"",0)</f>
        <v>New Foreign Manufacturing Oversight</v>
      </c>
      <c r="N431" t="str">
        <f t="shared" si="13"/>
        <v>S</v>
      </c>
      <c r="O431">
        <f>IFERROR(VLOOKUP(_2015_2016_append_[[#This Row],[Emp_Name]],Analytics_mindset_case_studies_IntegrateCo_locations[#All],2,FALSE),"")</f>
        <v>2</v>
      </c>
      <c r="P431">
        <f>_2015_2016_append_[[#This Row],[Reg_Hrs]]+_2015_2016_append_[[#This Row],[OT_Hrs]]</f>
        <v>0</v>
      </c>
      <c r="Q431">
        <v>1</v>
      </c>
    </row>
    <row r="432" spans="1:17" x14ac:dyDescent="0.3">
      <c r="A432">
        <v>276</v>
      </c>
      <c r="B432" t="s">
        <v>59</v>
      </c>
      <c r="C432" t="s">
        <v>185</v>
      </c>
      <c r="D432">
        <v>0</v>
      </c>
      <c r="E432">
        <v>0</v>
      </c>
      <c r="F432">
        <v>0</v>
      </c>
      <c r="G432">
        <v>2671</v>
      </c>
      <c r="H432">
        <v>103</v>
      </c>
      <c r="I432">
        <v>470</v>
      </c>
      <c r="J432">
        <v>604</v>
      </c>
      <c r="K432">
        <v>2015</v>
      </c>
      <c r="L432" t="str">
        <f t="shared" si="12"/>
        <v>010</v>
      </c>
      <c r="M432" t="str">
        <f>_xlfn.XLOOKUP(_2015_2016_append_[[#This Row],[Job_code]],Analytics_mindset_case_studies_IntegrateCo_jobcodes[Code_text],Analytics_mindset_case_studies_IntegrateCo_jobcodes[Job_Description],"",0)</f>
        <v>New Foreign Manufacturing Oversight</v>
      </c>
      <c r="N432" t="str">
        <f t="shared" si="13"/>
        <v>H</v>
      </c>
      <c r="O432">
        <f>IFERROR(VLOOKUP(_2015_2016_append_[[#This Row],[Emp_Name]],Analytics_mindset_case_studies_IntegrateCo_locations[#All],2,FALSE),"")</f>
        <v>1</v>
      </c>
      <c r="P432">
        <f>_2015_2016_append_[[#This Row],[Reg_Hrs]]+_2015_2016_append_[[#This Row],[OT_Hrs]]</f>
        <v>0</v>
      </c>
      <c r="Q432">
        <v>1</v>
      </c>
    </row>
    <row r="433" spans="1:17" x14ac:dyDescent="0.3">
      <c r="A433">
        <v>276</v>
      </c>
      <c r="B433" t="s">
        <v>75</v>
      </c>
      <c r="C433" t="s">
        <v>185</v>
      </c>
      <c r="D433">
        <v>0</v>
      </c>
      <c r="E433">
        <v>0</v>
      </c>
      <c r="F433">
        <v>0</v>
      </c>
      <c r="G433">
        <v>2673</v>
      </c>
      <c r="H433">
        <v>102</v>
      </c>
      <c r="I433">
        <v>837</v>
      </c>
      <c r="J433">
        <v>604</v>
      </c>
      <c r="K433">
        <v>2015</v>
      </c>
      <c r="L433" t="str">
        <f t="shared" si="12"/>
        <v>012</v>
      </c>
      <c r="M433" t="str">
        <f>_xlfn.XLOOKUP(_2015_2016_append_[[#This Row],[Job_code]],Analytics_mindset_case_studies_IntegrateCo_jobcodes[Code_text],Analytics_mindset_case_studies_IntegrateCo_jobcodes[Job_Description],"",0)</f>
        <v>Internal Auditing</v>
      </c>
      <c r="N433" t="str">
        <f t="shared" si="13"/>
        <v>H</v>
      </c>
      <c r="O433">
        <f>IFERROR(VLOOKUP(_2015_2016_append_[[#This Row],[Emp_Name]],Analytics_mindset_case_studies_IntegrateCo_locations[#All],2,FALSE),"")</f>
        <v>1</v>
      </c>
      <c r="P433">
        <f>_2015_2016_append_[[#This Row],[Reg_Hrs]]+_2015_2016_append_[[#This Row],[OT_Hrs]]</f>
        <v>0</v>
      </c>
      <c r="Q433">
        <v>1</v>
      </c>
    </row>
    <row r="434" spans="1:17" x14ac:dyDescent="0.3">
      <c r="A434">
        <v>352</v>
      </c>
      <c r="B434" t="s">
        <v>70</v>
      </c>
      <c r="C434" t="s">
        <v>186</v>
      </c>
      <c r="D434">
        <v>0</v>
      </c>
      <c r="E434">
        <v>0</v>
      </c>
      <c r="F434">
        <v>0</v>
      </c>
      <c r="G434">
        <v>5151</v>
      </c>
      <c r="H434">
        <v>117</v>
      </c>
      <c r="I434">
        <v>1617</v>
      </c>
      <c r="J434">
        <v>1273</v>
      </c>
      <c r="K434">
        <v>2015</v>
      </c>
      <c r="L434" t="str">
        <f t="shared" si="12"/>
        <v>009</v>
      </c>
      <c r="M434" t="str">
        <f>_xlfn.XLOOKUP(_2015_2016_append_[[#This Row],[Job_code]],Analytics_mindset_case_studies_IntegrateCo_jobcodes[Code_text],Analytics_mindset_case_studies_IntegrateCo_jobcodes[Job_Description],"",0)</f>
        <v>New Foreign Manufacturing Plant</v>
      </c>
      <c r="N434" t="str">
        <f t="shared" si="13"/>
        <v>S</v>
      </c>
      <c r="O434">
        <f>IFERROR(VLOOKUP(_2015_2016_append_[[#This Row],[Emp_Name]],Analytics_mindset_case_studies_IntegrateCo_locations[#All],2,FALSE),"")</f>
        <v>1</v>
      </c>
      <c r="P434">
        <f>_2015_2016_append_[[#This Row],[Reg_Hrs]]+_2015_2016_append_[[#This Row],[OT_Hrs]]</f>
        <v>0</v>
      </c>
      <c r="Q434">
        <v>1</v>
      </c>
    </row>
    <row r="435" spans="1:17" x14ac:dyDescent="0.3">
      <c r="A435">
        <v>352</v>
      </c>
      <c r="B435" t="s">
        <v>67</v>
      </c>
      <c r="C435" t="s">
        <v>186</v>
      </c>
      <c r="D435">
        <v>0</v>
      </c>
      <c r="E435">
        <v>0</v>
      </c>
      <c r="F435">
        <v>0</v>
      </c>
      <c r="G435">
        <v>2028</v>
      </c>
      <c r="H435">
        <v>78</v>
      </c>
      <c r="I435">
        <v>637</v>
      </c>
      <c r="J435">
        <v>494</v>
      </c>
      <c r="K435">
        <v>2015</v>
      </c>
      <c r="L435" t="str">
        <f t="shared" si="12"/>
        <v>010</v>
      </c>
      <c r="M435" t="str">
        <f>_xlfn.XLOOKUP(_2015_2016_append_[[#This Row],[Job_code]],Analytics_mindset_case_studies_IntegrateCo_jobcodes[Code_text],Analytics_mindset_case_studies_IntegrateCo_jobcodes[Job_Description],"",0)</f>
        <v>New Foreign Manufacturing Oversight</v>
      </c>
      <c r="N435" t="str">
        <f t="shared" si="13"/>
        <v>S</v>
      </c>
      <c r="O435">
        <f>IFERROR(VLOOKUP(_2015_2016_append_[[#This Row],[Emp_Name]],Analytics_mindset_case_studies_IntegrateCo_locations[#All],2,FALSE),"")</f>
        <v>1</v>
      </c>
      <c r="P435">
        <f>_2015_2016_append_[[#This Row],[Reg_Hrs]]+_2015_2016_append_[[#This Row],[OT_Hrs]]</f>
        <v>0</v>
      </c>
      <c r="Q435">
        <v>1</v>
      </c>
    </row>
    <row r="436" spans="1:17" x14ac:dyDescent="0.3">
      <c r="A436">
        <v>199</v>
      </c>
      <c r="B436" t="s">
        <v>23</v>
      </c>
      <c r="C436" t="s">
        <v>187</v>
      </c>
      <c r="D436">
        <v>2</v>
      </c>
      <c r="E436">
        <v>0</v>
      </c>
      <c r="F436">
        <v>714</v>
      </c>
      <c r="G436">
        <v>503</v>
      </c>
      <c r="H436">
        <v>4</v>
      </c>
      <c r="I436">
        <v>158</v>
      </c>
      <c r="J436">
        <v>114</v>
      </c>
      <c r="K436">
        <v>2015</v>
      </c>
      <c r="L436" t="str">
        <f t="shared" si="12"/>
        <v>001</v>
      </c>
      <c r="M436" t="str">
        <f>_xlfn.XLOOKUP(_2015_2016_append_[[#This Row],[Job_code]],Analytics_mindset_case_studies_IntegrateCo_jobcodes[Code_text],Analytics_mindset_case_studies_IntegrateCo_jobcodes[Job_Description],"",0)</f>
        <v>Office</v>
      </c>
      <c r="N436" t="str">
        <f t="shared" si="13"/>
        <v>H</v>
      </c>
      <c r="O436">
        <f>IFERROR(VLOOKUP(_2015_2016_append_[[#This Row],[Emp_Name]],Analytics_mindset_case_studies_IntegrateCo_locations[#All],2,FALSE),"")</f>
        <v>2</v>
      </c>
      <c r="P436">
        <f>_2015_2016_append_[[#This Row],[Reg_Hrs]]+_2015_2016_append_[[#This Row],[OT_Hrs]]</f>
        <v>2</v>
      </c>
      <c r="Q436">
        <v>1</v>
      </c>
    </row>
    <row r="437" spans="1:17" x14ac:dyDescent="0.3">
      <c r="A437">
        <v>199</v>
      </c>
      <c r="B437" t="s">
        <v>63</v>
      </c>
      <c r="C437" t="s">
        <v>187</v>
      </c>
      <c r="D437">
        <v>0</v>
      </c>
      <c r="E437">
        <v>0</v>
      </c>
      <c r="F437">
        <v>0</v>
      </c>
      <c r="G437">
        <v>11868</v>
      </c>
      <c r="H437">
        <v>158</v>
      </c>
      <c r="I437">
        <v>3724</v>
      </c>
      <c r="J437">
        <v>2813</v>
      </c>
      <c r="K437">
        <v>2015</v>
      </c>
      <c r="L437" t="str">
        <f t="shared" si="12"/>
        <v>009</v>
      </c>
      <c r="M437" t="str">
        <f>_xlfn.XLOOKUP(_2015_2016_append_[[#This Row],[Job_code]],Analytics_mindset_case_studies_IntegrateCo_jobcodes[Code_text],Analytics_mindset_case_studies_IntegrateCo_jobcodes[Job_Description],"",0)</f>
        <v>New Foreign Manufacturing Plant</v>
      </c>
      <c r="N437" t="str">
        <f t="shared" si="13"/>
        <v>H</v>
      </c>
      <c r="O437">
        <f>IFERROR(VLOOKUP(_2015_2016_append_[[#This Row],[Emp_Name]],Analytics_mindset_case_studies_IntegrateCo_locations[#All],2,FALSE),"")</f>
        <v>2</v>
      </c>
      <c r="P437">
        <f>_2015_2016_append_[[#This Row],[Reg_Hrs]]+_2015_2016_append_[[#This Row],[OT_Hrs]]</f>
        <v>0</v>
      </c>
      <c r="Q437">
        <v>1</v>
      </c>
    </row>
    <row r="438" spans="1:17" x14ac:dyDescent="0.3">
      <c r="A438">
        <v>199</v>
      </c>
      <c r="B438" t="s">
        <v>59</v>
      </c>
      <c r="C438" t="s">
        <v>187</v>
      </c>
      <c r="D438">
        <v>0</v>
      </c>
      <c r="E438">
        <v>0</v>
      </c>
      <c r="F438">
        <v>0</v>
      </c>
      <c r="G438">
        <v>4026</v>
      </c>
      <c r="H438">
        <v>158</v>
      </c>
      <c r="I438">
        <v>631</v>
      </c>
      <c r="J438">
        <v>928</v>
      </c>
      <c r="K438">
        <v>2015</v>
      </c>
      <c r="L438" t="str">
        <f t="shared" si="12"/>
        <v>010</v>
      </c>
      <c r="M438" t="str">
        <f>_xlfn.XLOOKUP(_2015_2016_append_[[#This Row],[Job_code]],Analytics_mindset_case_studies_IntegrateCo_jobcodes[Code_text],Analytics_mindset_case_studies_IntegrateCo_jobcodes[Job_Description],"",0)</f>
        <v>New Foreign Manufacturing Oversight</v>
      </c>
      <c r="N438" t="str">
        <f t="shared" si="13"/>
        <v>H</v>
      </c>
      <c r="O438">
        <f>IFERROR(VLOOKUP(_2015_2016_append_[[#This Row],[Emp_Name]],Analytics_mindset_case_studies_IntegrateCo_locations[#All],2,FALSE),"")</f>
        <v>2</v>
      </c>
      <c r="P438">
        <f>_2015_2016_append_[[#This Row],[Reg_Hrs]]+_2015_2016_append_[[#This Row],[OT_Hrs]]</f>
        <v>0</v>
      </c>
      <c r="Q438">
        <v>1</v>
      </c>
    </row>
    <row r="439" spans="1:17" x14ac:dyDescent="0.3">
      <c r="A439">
        <v>260</v>
      </c>
      <c r="B439" t="s">
        <v>29</v>
      </c>
      <c r="C439" t="s">
        <v>188</v>
      </c>
      <c r="D439">
        <v>0</v>
      </c>
      <c r="E439">
        <v>0</v>
      </c>
      <c r="F439">
        <v>0</v>
      </c>
      <c r="G439">
        <v>1768</v>
      </c>
      <c r="H439">
        <v>139</v>
      </c>
      <c r="I439">
        <v>554</v>
      </c>
      <c r="J439">
        <v>396</v>
      </c>
      <c r="K439">
        <v>2015</v>
      </c>
      <c r="L439" t="str">
        <f t="shared" si="12"/>
        <v>009</v>
      </c>
      <c r="M439" t="str">
        <f>_xlfn.XLOOKUP(_2015_2016_append_[[#This Row],[Job_code]],Analytics_mindset_case_studies_IntegrateCo_jobcodes[Code_text],Analytics_mindset_case_studies_IntegrateCo_jobcodes[Job_Description],"",0)</f>
        <v>New Foreign Manufacturing Plant</v>
      </c>
      <c r="N439" t="str">
        <f t="shared" si="13"/>
        <v>H</v>
      </c>
      <c r="O439">
        <f>IFERROR(VLOOKUP(_2015_2016_append_[[#This Row],[Emp_Name]],Analytics_mindset_case_studies_IntegrateCo_locations[#All],2,FALSE),"")</f>
        <v>2</v>
      </c>
      <c r="P439">
        <f>_2015_2016_append_[[#This Row],[Reg_Hrs]]+_2015_2016_append_[[#This Row],[OT_Hrs]]</f>
        <v>0</v>
      </c>
      <c r="Q439">
        <v>1</v>
      </c>
    </row>
    <row r="440" spans="1:17" x14ac:dyDescent="0.3">
      <c r="A440">
        <v>260</v>
      </c>
      <c r="B440" t="s">
        <v>63</v>
      </c>
      <c r="C440" t="s">
        <v>188</v>
      </c>
      <c r="D440">
        <v>0</v>
      </c>
      <c r="E440">
        <v>0</v>
      </c>
      <c r="F440">
        <v>0</v>
      </c>
      <c r="G440">
        <v>14174</v>
      </c>
      <c r="H440">
        <v>111</v>
      </c>
      <c r="I440">
        <v>4446</v>
      </c>
      <c r="J440">
        <v>3248</v>
      </c>
      <c r="K440">
        <v>2015</v>
      </c>
      <c r="L440" t="str">
        <f t="shared" si="12"/>
        <v>009</v>
      </c>
      <c r="M440" t="str">
        <f>_xlfn.XLOOKUP(_2015_2016_append_[[#This Row],[Job_code]],Analytics_mindset_case_studies_IntegrateCo_jobcodes[Code_text],Analytics_mindset_case_studies_IntegrateCo_jobcodes[Job_Description],"",0)</f>
        <v>New Foreign Manufacturing Plant</v>
      </c>
      <c r="N440" t="str">
        <f t="shared" si="13"/>
        <v>H</v>
      </c>
      <c r="O440">
        <f>IFERROR(VLOOKUP(_2015_2016_append_[[#This Row],[Emp_Name]],Analytics_mindset_case_studies_IntegrateCo_locations[#All],2,FALSE),"")</f>
        <v>2</v>
      </c>
      <c r="P440">
        <f>_2015_2016_append_[[#This Row],[Reg_Hrs]]+_2015_2016_append_[[#This Row],[OT_Hrs]]</f>
        <v>0</v>
      </c>
      <c r="Q440">
        <v>1</v>
      </c>
    </row>
    <row r="441" spans="1:17" x14ac:dyDescent="0.3">
      <c r="A441">
        <v>260</v>
      </c>
      <c r="B441" t="s">
        <v>59</v>
      </c>
      <c r="C441" t="s">
        <v>188</v>
      </c>
      <c r="D441">
        <v>0</v>
      </c>
      <c r="E441">
        <v>0</v>
      </c>
      <c r="F441">
        <v>0</v>
      </c>
      <c r="G441">
        <v>2832</v>
      </c>
      <c r="H441">
        <v>111</v>
      </c>
      <c r="I441">
        <v>889</v>
      </c>
      <c r="J441">
        <v>644</v>
      </c>
      <c r="K441">
        <v>2015</v>
      </c>
      <c r="L441" t="str">
        <f t="shared" si="12"/>
        <v>010</v>
      </c>
      <c r="M441" t="str">
        <f>_xlfn.XLOOKUP(_2015_2016_append_[[#This Row],[Job_code]],Analytics_mindset_case_studies_IntegrateCo_jobcodes[Code_text],Analytics_mindset_case_studies_IntegrateCo_jobcodes[Job_Description],"",0)</f>
        <v>New Foreign Manufacturing Oversight</v>
      </c>
      <c r="N441" t="str">
        <f t="shared" si="13"/>
        <v>H</v>
      </c>
      <c r="O441">
        <f>IFERROR(VLOOKUP(_2015_2016_append_[[#This Row],[Emp_Name]],Analytics_mindset_case_studies_IntegrateCo_locations[#All],2,FALSE),"")</f>
        <v>2</v>
      </c>
      <c r="P441">
        <f>_2015_2016_append_[[#This Row],[Reg_Hrs]]+_2015_2016_append_[[#This Row],[OT_Hrs]]</f>
        <v>0</v>
      </c>
      <c r="Q441">
        <v>1</v>
      </c>
    </row>
    <row r="442" spans="1:17" x14ac:dyDescent="0.3">
      <c r="A442">
        <v>380</v>
      </c>
      <c r="B442" t="s">
        <v>22</v>
      </c>
      <c r="C442" t="s">
        <v>189</v>
      </c>
      <c r="D442">
        <v>1</v>
      </c>
      <c r="E442">
        <v>0</v>
      </c>
      <c r="F442">
        <v>20</v>
      </c>
      <c r="G442">
        <v>123</v>
      </c>
      <c r="H442">
        <v>1</v>
      </c>
      <c r="I442">
        <v>39</v>
      </c>
      <c r="J442">
        <v>32</v>
      </c>
      <c r="K442">
        <v>2015</v>
      </c>
      <c r="L442" t="str">
        <f t="shared" si="12"/>
        <v>001</v>
      </c>
      <c r="M442" t="str">
        <f>_xlfn.XLOOKUP(_2015_2016_append_[[#This Row],[Job_code]],Analytics_mindset_case_studies_IntegrateCo_jobcodes[Code_text],Analytics_mindset_case_studies_IntegrateCo_jobcodes[Job_Description],"",0)</f>
        <v>Office</v>
      </c>
      <c r="N442" t="str">
        <f t="shared" si="13"/>
        <v>S</v>
      </c>
      <c r="O442">
        <f>IFERROR(VLOOKUP(_2015_2016_append_[[#This Row],[Emp_Name]],Analytics_mindset_case_studies_IntegrateCo_locations[#All],2,FALSE),"")</f>
        <v>2</v>
      </c>
      <c r="P442">
        <f>_2015_2016_append_[[#This Row],[Reg_Hrs]]+_2015_2016_append_[[#This Row],[OT_Hrs]]</f>
        <v>1</v>
      </c>
      <c r="Q442">
        <v>1</v>
      </c>
    </row>
    <row r="443" spans="1:17" x14ac:dyDescent="0.3">
      <c r="A443">
        <v>380</v>
      </c>
      <c r="B443" t="s">
        <v>31</v>
      </c>
      <c r="C443" t="s">
        <v>189</v>
      </c>
      <c r="D443">
        <v>0</v>
      </c>
      <c r="E443">
        <v>0</v>
      </c>
      <c r="F443">
        <v>0</v>
      </c>
      <c r="G443">
        <v>861</v>
      </c>
      <c r="H443">
        <v>68</v>
      </c>
      <c r="I443">
        <v>27</v>
      </c>
      <c r="J443">
        <v>224</v>
      </c>
      <c r="K443">
        <v>2015</v>
      </c>
      <c r="L443" t="str">
        <f t="shared" si="12"/>
        <v>009</v>
      </c>
      <c r="M443" t="str">
        <f>_xlfn.XLOOKUP(_2015_2016_append_[[#This Row],[Job_code]],Analytics_mindset_case_studies_IntegrateCo_jobcodes[Code_text],Analytics_mindset_case_studies_IntegrateCo_jobcodes[Job_Description],"",0)</f>
        <v>New Foreign Manufacturing Plant</v>
      </c>
      <c r="N443" t="str">
        <f t="shared" si="13"/>
        <v>S</v>
      </c>
      <c r="O443">
        <f>IFERROR(VLOOKUP(_2015_2016_append_[[#This Row],[Emp_Name]],Analytics_mindset_case_studies_IntegrateCo_locations[#All],2,FALSE),"")</f>
        <v>2</v>
      </c>
      <c r="P443">
        <f>_2015_2016_append_[[#This Row],[Reg_Hrs]]+_2015_2016_append_[[#This Row],[OT_Hrs]]</f>
        <v>0</v>
      </c>
      <c r="Q443">
        <v>1</v>
      </c>
    </row>
    <row r="444" spans="1:17" x14ac:dyDescent="0.3">
      <c r="A444">
        <v>380</v>
      </c>
      <c r="B444" t="s">
        <v>70</v>
      </c>
      <c r="C444" t="s">
        <v>189</v>
      </c>
      <c r="D444">
        <v>0</v>
      </c>
      <c r="E444">
        <v>0</v>
      </c>
      <c r="F444">
        <v>0</v>
      </c>
      <c r="G444">
        <v>2818</v>
      </c>
      <c r="H444">
        <v>77</v>
      </c>
      <c r="I444">
        <v>885</v>
      </c>
      <c r="J444">
        <v>751</v>
      </c>
      <c r="K444">
        <v>2015</v>
      </c>
      <c r="L444" t="str">
        <f t="shared" si="12"/>
        <v>009</v>
      </c>
      <c r="M444" t="str">
        <f>_xlfn.XLOOKUP(_2015_2016_append_[[#This Row],[Job_code]],Analytics_mindset_case_studies_IntegrateCo_jobcodes[Code_text],Analytics_mindset_case_studies_IntegrateCo_jobcodes[Job_Description],"",0)</f>
        <v>New Foreign Manufacturing Plant</v>
      </c>
      <c r="N444" t="str">
        <f t="shared" si="13"/>
        <v>S</v>
      </c>
      <c r="O444">
        <f>IFERROR(VLOOKUP(_2015_2016_append_[[#This Row],[Emp_Name]],Analytics_mindset_case_studies_IntegrateCo_locations[#All],2,FALSE),"")</f>
        <v>2</v>
      </c>
      <c r="P444">
        <f>_2015_2016_append_[[#This Row],[Reg_Hrs]]+_2015_2016_append_[[#This Row],[OT_Hrs]]</f>
        <v>0</v>
      </c>
      <c r="Q444">
        <v>1</v>
      </c>
    </row>
    <row r="445" spans="1:17" x14ac:dyDescent="0.3">
      <c r="A445">
        <v>380</v>
      </c>
      <c r="B445" t="s">
        <v>67</v>
      </c>
      <c r="C445" t="s">
        <v>189</v>
      </c>
      <c r="D445">
        <v>0</v>
      </c>
      <c r="E445">
        <v>0</v>
      </c>
      <c r="F445">
        <v>0</v>
      </c>
      <c r="G445">
        <v>1977</v>
      </c>
      <c r="H445">
        <v>77</v>
      </c>
      <c r="I445">
        <v>620</v>
      </c>
      <c r="J445">
        <v>520</v>
      </c>
      <c r="K445">
        <v>2015</v>
      </c>
      <c r="L445" t="str">
        <f t="shared" si="12"/>
        <v>010</v>
      </c>
      <c r="M445" t="str">
        <f>_xlfn.XLOOKUP(_2015_2016_append_[[#This Row],[Job_code]],Analytics_mindset_case_studies_IntegrateCo_jobcodes[Code_text],Analytics_mindset_case_studies_IntegrateCo_jobcodes[Job_Description],"",0)</f>
        <v>New Foreign Manufacturing Oversight</v>
      </c>
      <c r="N445" t="str">
        <f t="shared" si="13"/>
        <v>S</v>
      </c>
      <c r="O445">
        <f>IFERROR(VLOOKUP(_2015_2016_append_[[#This Row],[Emp_Name]],Analytics_mindset_case_studies_IntegrateCo_locations[#All],2,FALSE),"")</f>
        <v>2</v>
      </c>
      <c r="P445">
        <f>_2015_2016_append_[[#This Row],[Reg_Hrs]]+_2015_2016_append_[[#This Row],[OT_Hrs]]</f>
        <v>0</v>
      </c>
      <c r="Q445">
        <v>1</v>
      </c>
    </row>
    <row r="446" spans="1:17" x14ac:dyDescent="0.3">
      <c r="A446">
        <v>181</v>
      </c>
      <c r="B446" t="s">
        <v>14</v>
      </c>
      <c r="C446" t="s">
        <v>190</v>
      </c>
      <c r="D446">
        <v>0</v>
      </c>
      <c r="E446">
        <v>0</v>
      </c>
      <c r="F446">
        <v>0</v>
      </c>
      <c r="G446">
        <v>115</v>
      </c>
      <c r="H446">
        <v>9</v>
      </c>
      <c r="I446">
        <v>36</v>
      </c>
      <c r="J446">
        <v>24</v>
      </c>
      <c r="K446">
        <v>2015</v>
      </c>
      <c r="L446" t="str">
        <f t="shared" si="12"/>
        <v>005</v>
      </c>
      <c r="M446" t="str">
        <f>_xlfn.XLOOKUP(_2015_2016_append_[[#This Row],[Job_code]],Analytics_mindset_case_studies_IntegrateCo_jobcodes[Code_text],Analytics_mindset_case_studies_IntegrateCo_jobcodes[Job_Description],"",0)</f>
        <v>Installation</v>
      </c>
      <c r="N446" t="str">
        <f t="shared" si="13"/>
        <v/>
      </c>
      <c r="O446">
        <f>IFERROR(VLOOKUP(_2015_2016_append_[[#This Row],[Emp_Name]],Analytics_mindset_case_studies_IntegrateCo_locations[#All],2,FALSE),"")</f>
        <v>2</v>
      </c>
      <c r="P446">
        <f>_2015_2016_append_[[#This Row],[Reg_Hrs]]+_2015_2016_append_[[#This Row],[OT_Hrs]]</f>
        <v>0</v>
      </c>
      <c r="Q446">
        <v>1</v>
      </c>
    </row>
    <row r="447" spans="1:17" x14ac:dyDescent="0.3">
      <c r="A447">
        <v>181</v>
      </c>
      <c r="B447" t="s">
        <v>59</v>
      </c>
      <c r="C447" t="s">
        <v>190</v>
      </c>
      <c r="D447">
        <v>0</v>
      </c>
      <c r="E447">
        <v>0</v>
      </c>
      <c r="F447">
        <v>0</v>
      </c>
      <c r="G447">
        <v>3583</v>
      </c>
      <c r="H447">
        <v>141</v>
      </c>
      <c r="I447">
        <v>1124</v>
      </c>
      <c r="J447">
        <v>761</v>
      </c>
      <c r="K447">
        <v>2015</v>
      </c>
      <c r="L447" t="str">
        <f t="shared" si="12"/>
        <v>010</v>
      </c>
      <c r="M447" t="str">
        <f>_xlfn.XLOOKUP(_2015_2016_append_[[#This Row],[Job_code]],Analytics_mindset_case_studies_IntegrateCo_jobcodes[Code_text],Analytics_mindset_case_studies_IntegrateCo_jobcodes[Job_Description],"",0)</f>
        <v>New Foreign Manufacturing Oversight</v>
      </c>
      <c r="N447" t="str">
        <f t="shared" si="13"/>
        <v>H</v>
      </c>
      <c r="O447">
        <f>IFERROR(VLOOKUP(_2015_2016_append_[[#This Row],[Emp_Name]],Analytics_mindset_case_studies_IntegrateCo_locations[#All],2,FALSE),"")</f>
        <v>2</v>
      </c>
      <c r="P447">
        <f>_2015_2016_append_[[#This Row],[Reg_Hrs]]+_2015_2016_append_[[#This Row],[OT_Hrs]]</f>
        <v>0</v>
      </c>
      <c r="Q447">
        <v>1</v>
      </c>
    </row>
    <row r="448" spans="1:17" x14ac:dyDescent="0.3">
      <c r="A448">
        <v>386</v>
      </c>
      <c r="B448" t="s">
        <v>30</v>
      </c>
      <c r="C448" t="s">
        <v>204</v>
      </c>
      <c r="D448">
        <v>13</v>
      </c>
      <c r="E448">
        <v>0</v>
      </c>
      <c r="F448">
        <v>156</v>
      </c>
      <c r="G448">
        <v>1193</v>
      </c>
      <c r="H448">
        <v>94</v>
      </c>
      <c r="I448">
        <v>374</v>
      </c>
      <c r="J448">
        <v>25</v>
      </c>
      <c r="K448">
        <v>2015</v>
      </c>
      <c r="L448" t="str">
        <f t="shared" si="12"/>
        <v>002</v>
      </c>
      <c r="M448" t="str">
        <f>_xlfn.XLOOKUP(_2015_2016_append_[[#This Row],[Job_code]],Analytics_mindset_case_studies_IntegrateCo_jobcodes[Code_text],Analytics_mindset_case_studies_IntegrateCo_jobcodes[Job_Description],"",0)</f>
        <v>Sales</v>
      </c>
      <c r="N448" t="str">
        <f t="shared" si="13"/>
        <v>S</v>
      </c>
      <c r="O448">
        <f>IFERROR(VLOOKUP(_2015_2016_append_[[#This Row],[Emp_Name]],Analytics_mindset_case_studies_IntegrateCo_locations[#All],2,FALSE),"")</f>
        <v>1</v>
      </c>
      <c r="P448">
        <f>_2015_2016_append_[[#This Row],[Reg_Hrs]]+_2015_2016_append_[[#This Row],[OT_Hrs]]</f>
        <v>13</v>
      </c>
      <c r="Q448">
        <v>1</v>
      </c>
    </row>
    <row r="449" spans="1:17" x14ac:dyDescent="0.3">
      <c r="A449">
        <v>117</v>
      </c>
      <c r="B449" t="s">
        <v>20</v>
      </c>
      <c r="C449" t="s">
        <v>191</v>
      </c>
      <c r="D449">
        <v>0</v>
      </c>
      <c r="E449">
        <v>0</v>
      </c>
      <c r="F449">
        <v>0</v>
      </c>
      <c r="G449">
        <v>4128</v>
      </c>
      <c r="H449">
        <v>324</v>
      </c>
      <c r="I449">
        <v>1295</v>
      </c>
      <c r="J449">
        <v>96</v>
      </c>
      <c r="K449">
        <v>2015</v>
      </c>
      <c r="L449" t="str">
        <f t="shared" si="12"/>
        <v>012</v>
      </c>
      <c r="M449" t="str">
        <f>_xlfn.XLOOKUP(_2015_2016_append_[[#This Row],[Job_code]],Analytics_mindset_case_studies_IntegrateCo_jobcodes[Code_text],Analytics_mindset_case_studies_IntegrateCo_jobcodes[Job_Description],"",0)</f>
        <v>Internal Auditing</v>
      </c>
      <c r="N449" t="str">
        <f t="shared" si="13"/>
        <v>H</v>
      </c>
      <c r="O449">
        <f>IFERROR(VLOOKUP(_2015_2016_append_[[#This Row],[Emp_Name]],Analytics_mindset_case_studies_IntegrateCo_locations[#All],2,FALSE),"")</f>
        <v>1</v>
      </c>
      <c r="P449">
        <f>_2015_2016_append_[[#This Row],[Reg_Hrs]]+_2015_2016_append_[[#This Row],[OT_Hrs]]</f>
        <v>0</v>
      </c>
      <c r="Q449">
        <v>1</v>
      </c>
    </row>
    <row r="450" spans="1:17" x14ac:dyDescent="0.3">
      <c r="A450">
        <v>117</v>
      </c>
      <c r="B450" t="s">
        <v>63</v>
      </c>
      <c r="C450" t="s">
        <v>191</v>
      </c>
      <c r="D450">
        <v>0</v>
      </c>
      <c r="E450">
        <v>0</v>
      </c>
      <c r="F450">
        <v>0</v>
      </c>
      <c r="G450">
        <v>6880</v>
      </c>
      <c r="H450">
        <v>206</v>
      </c>
      <c r="I450">
        <v>2159</v>
      </c>
      <c r="J450">
        <v>162</v>
      </c>
      <c r="K450">
        <v>2015</v>
      </c>
      <c r="L450" t="str">
        <f t="shared" ref="L450:L513" si="14">IF(OR(MID(B450,3,1)="H",MID(B450,3,1)="S"),MID(B450,4,3),MID(B450,3,3))</f>
        <v>009</v>
      </c>
      <c r="M450" t="str">
        <f>_xlfn.XLOOKUP(_2015_2016_append_[[#This Row],[Job_code]],Analytics_mindset_case_studies_IntegrateCo_jobcodes[Code_text],Analytics_mindset_case_studies_IntegrateCo_jobcodes[Job_Description],"",0)</f>
        <v>New Foreign Manufacturing Plant</v>
      </c>
      <c r="N450" t="str">
        <f t="shared" ref="N450:N513" si="15">IF(OR(MID(B450,3,1)="H",MID(B450,3,1)="S"),MID(B450,3,1),"")</f>
        <v>H</v>
      </c>
      <c r="O450">
        <f>IFERROR(VLOOKUP(_2015_2016_append_[[#This Row],[Emp_Name]],Analytics_mindset_case_studies_IntegrateCo_locations[#All],2,FALSE),"")</f>
        <v>1</v>
      </c>
      <c r="P450">
        <f>_2015_2016_append_[[#This Row],[Reg_Hrs]]+_2015_2016_append_[[#This Row],[OT_Hrs]]</f>
        <v>0</v>
      </c>
      <c r="Q450">
        <v>1</v>
      </c>
    </row>
    <row r="451" spans="1:17" x14ac:dyDescent="0.3">
      <c r="A451">
        <v>117</v>
      </c>
      <c r="B451" t="s">
        <v>59</v>
      </c>
      <c r="C451" t="s">
        <v>191</v>
      </c>
      <c r="D451">
        <v>0</v>
      </c>
      <c r="E451">
        <v>0</v>
      </c>
      <c r="F451">
        <v>0</v>
      </c>
      <c r="G451">
        <v>2752</v>
      </c>
      <c r="H451">
        <v>108</v>
      </c>
      <c r="I451">
        <v>864</v>
      </c>
      <c r="J451">
        <v>65</v>
      </c>
      <c r="K451">
        <v>2015</v>
      </c>
      <c r="L451" t="str">
        <f t="shared" si="14"/>
        <v>010</v>
      </c>
      <c r="M451" t="str">
        <f>_xlfn.XLOOKUP(_2015_2016_append_[[#This Row],[Job_code]],Analytics_mindset_case_studies_IntegrateCo_jobcodes[Code_text],Analytics_mindset_case_studies_IntegrateCo_jobcodes[Job_Description],"",0)</f>
        <v>New Foreign Manufacturing Oversight</v>
      </c>
      <c r="N451" t="str">
        <f t="shared" si="15"/>
        <v>H</v>
      </c>
      <c r="O451">
        <f>IFERROR(VLOOKUP(_2015_2016_append_[[#This Row],[Emp_Name]],Analytics_mindset_case_studies_IntegrateCo_locations[#All],2,FALSE),"")</f>
        <v>1</v>
      </c>
      <c r="P451">
        <f>_2015_2016_append_[[#This Row],[Reg_Hrs]]+_2015_2016_append_[[#This Row],[OT_Hrs]]</f>
        <v>0</v>
      </c>
      <c r="Q451">
        <v>1</v>
      </c>
    </row>
    <row r="452" spans="1:17" x14ac:dyDescent="0.3">
      <c r="A452">
        <v>400</v>
      </c>
      <c r="B452" t="s">
        <v>29</v>
      </c>
      <c r="C452" t="s">
        <v>192</v>
      </c>
      <c r="D452">
        <v>0</v>
      </c>
      <c r="E452">
        <v>0</v>
      </c>
      <c r="F452">
        <v>0</v>
      </c>
      <c r="G452">
        <v>2131</v>
      </c>
      <c r="H452">
        <v>167</v>
      </c>
      <c r="I452">
        <v>668</v>
      </c>
      <c r="J452">
        <v>86</v>
      </c>
      <c r="K452">
        <v>2015</v>
      </c>
      <c r="L452" t="str">
        <f t="shared" si="14"/>
        <v>009</v>
      </c>
      <c r="M452" t="str">
        <f>_xlfn.XLOOKUP(_2015_2016_append_[[#This Row],[Job_code]],Analytics_mindset_case_studies_IntegrateCo_jobcodes[Code_text],Analytics_mindset_case_studies_IntegrateCo_jobcodes[Job_Description],"",0)</f>
        <v>New Foreign Manufacturing Plant</v>
      </c>
      <c r="N452" t="str">
        <f t="shared" si="15"/>
        <v>H</v>
      </c>
      <c r="O452">
        <f>IFERROR(VLOOKUP(_2015_2016_append_[[#This Row],[Emp_Name]],Analytics_mindset_case_studies_IntegrateCo_locations[#All],2,FALSE),"")</f>
        <v>1</v>
      </c>
      <c r="P452">
        <f>_2015_2016_append_[[#This Row],[Reg_Hrs]]+_2015_2016_append_[[#This Row],[OT_Hrs]]</f>
        <v>0</v>
      </c>
      <c r="Q452">
        <v>1</v>
      </c>
    </row>
    <row r="453" spans="1:17" x14ac:dyDescent="0.3">
      <c r="A453">
        <v>400</v>
      </c>
      <c r="B453" t="s">
        <v>20</v>
      </c>
      <c r="C453" t="s">
        <v>192</v>
      </c>
      <c r="D453">
        <v>0</v>
      </c>
      <c r="E453">
        <v>0</v>
      </c>
      <c r="F453">
        <v>0</v>
      </c>
      <c r="G453">
        <v>1066</v>
      </c>
      <c r="H453">
        <v>84</v>
      </c>
      <c r="I453">
        <v>334</v>
      </c>
      <c r="J453">
        <v>43</v>
      </c>
      <c r="K453">
        <v>2015</v>
      </c>
      <c r="L453" t="str">
        <f t="shared" si="14"/>
        <v>012</v>
      </c>
      <c r="M453" t="str">
        <f>_xlfn.XLOOKUP(_2015_2016_append_[[#This Row],[Job_code]],Analytics_mindset_case_studies_IntegrateCo_jobcodes[Code_text],Analytics_mindset_case_studies_IntegrateCo_jobcodes[Job_Description],"",0)</f>
        <v>Internal Auditing</v>
      </c>
      <c r="N453" t="str">
        <f t="shared" si="15"/>
        <v>H</v>
      </c>
      <c r="O453">
        <f>IFERROR(VLOOKUP(_2015_2016_append_[[#This Row],[Emp_Name]],Analytics_mindset_case_studies_IntegrateCo_locations[#All],2,FALSE),"")</f>
        <v>1</v>
      </c>
      <c r="P453">
        <f>_2015_2016_append_[[#This Row],[Reg_Hrs]]+_2015_2016_append_[[#This Row],[OT_Hrs]]</f>
        <v>0</v>
      </c>
      <c r="Q453">
        <v>1</v>
      </c>
    </row>
    <row r="454" spans="1:17" x14ac:dyDescent="0.3">
      <c r="A454">
        <v>400</v>
      </c>
      <c r="B454" t="s">
        <v>63</v>
      </c>
      <c r="C454" t="s">
        <v>192</v>
      </c>
      <c r="D454">
        <v>0</v>
      </c>
      <c r="E454">
        <v>0</v>
      </c>
      <c r="F454">
        <v>0</v>
      </c>
      <c r="G454">
        <v>2106</v>
      </c>
      <c r="H454">
        <v>125</v>
      </c>
      <c r="I454">
        <v>660</v>
      </c>
      <c r="J454">
        <v>88</v>
      </c>
      <c r="K454">
        <v>2015</v>
      </c>
      <c r="L454" t="str">
        <f t="shared" si="14"/>
        <v>009</v>
      </c>
      <c r="M454" t="str">
        <f>_xlfn.XLOOKUP(_2015_2016_append_[[#This Row],[Job_code]],Analytics_mindset_case_studies_IntegrateCo_jobcodes[Code_text],Analytics_mindset_case_studies_IntegrateCo_jobcodes[Job_Description],"",0)</f>
        <v>New Foreign Manufacturing Plant</v>
      </c>
      <c r="N454" t="str">
        <f t="shared" si="15"/>
        <v>H</v>
      </c>
      <c r="O454">
        <f>IFERROR(VLOOKUP(_2015_2016_append_[[#This Row],[Emp_Name]],Analytics_mindset_case_studies_IntegrateCo_locations[#All],2,FALSE),"")</f>
        <v>1</v>
      </c>
      <c r="P454">
        <f>_2015_2016_append_[[#This Row],[Reg_Hrs]]+_2015_2016_append_[[#This Row],[OT_Hrs]]</f>
        <v>0</v>
      </c>
      <c r="Q454">
        <v>1</v>
      </c>
    </row>
    <row r="455" spans="1:17" x14ac:dyDescent="0.3">
      <c r="A455">
        <v>400</v>
      </c>
      <c r="B455" t="s">
        <v>59</v>
      </c>
      <c r="C455" t="s">
        <v>192</v>
      </c>
      <c r="D455">
        <v>0</v>
      </c>
      <c r="E455">
        <v>0</v>
      </c>
      <c r="F455">
        <v>0</v>
      </c>
      <c r="G455">
        <v>1169</v>
      </c>
      <c r="H455">
        <v>83</v>
      </c>
      <c r="I455">
        <v>661</v>
      </c>
      <c r="J455">
        <v>85</v>
      </c>
      <c r="K455">
        <v>2015</v>
      </c>
      <c r="L455" t="str">
        <f t="shared" si="14"/>
        <v>010</v>
      </c>
      <c r="M455" t="str">
        <f>_xlfn.XLOOKUP(_2015_2016_append_[[#This Row],[Job_code]],Analytics_mindset_case_studies_IntegrateCo_jobcodes[Code_text],Analytics_mindset_case_studies_IntegrateCo_jobcodes[Job_Description],"",0)</f>
        <v>New Foreign Manufacturing Oversight</v>
      </c>
      <c r="N455" t="str">
        <f t="shared" si="15"/>
        <v>H</v>
      </c>
      <c r="O455">
        <f>IFERROR(VLOOKUP(_2015_2016_append_[[#This Row],[Emp_Name]],Analytics_mindset_case_studies_IntegrateCo_locations[#All],2,FALSE),"")</f>
        <v>1</v>
      </c>
      <c r="P455">
        <f>_2015_2016_append_[[#This Row],[Reg_Hrs]]+_2015_2016_append_[[#This Row],[OT_Hrs]]</f>
        <v>0</v>
      </c>
      <c r="Q455">
        <v>1</v>
      </c>
    </row>
    <row r="456" spans="1:17" x14ac:dyDescent="0.3">
      <c r="A456">
        <v>367</v>
      </c>
      <c r="B456" t="s">
        <v>20</v>
      </c>
      <c r="C456" t="s">
        <v>193</v>
      </c>
      <c r="D456">
        <v>0</v>
      </c>
      <c r="E456">
        <v>0</v>
      </c>
      <c r="F456">
        <v>0</v>
      </c>
      <c r="G456">
        <v>1983</v>
      </c>
      <c r="H456">
        <v>155</v>
      </c>
      <c r="I456">
        <v>622</v>
      </c>
      <c r="J456">
        <v>422</v>
      </c>
      <c r="K456">
        <v>2015</v>
      </c>
      <c r="L456" t="str">
        <f t="shared" si="14"/>
        <v>012</v>
      </c>
      <c r="M456" t="str">
        <f>_xlfn.XLOOKUP(_2015_2016_append_[[#This Row],[Job_code]],Analytics_mindset_case_studies_IntegrateCo_jobcodes[Code_text],Analytics_mindset_case_studies_IntegrateCo_jobcodes[Job_Description],"",0)</f>
        <v>Internal Auditing</v>
      </c>
      <c r="N456" t="str">
        <f t="shared" si="15"/>
        <v>H</v>
      </c>
      <c r="O456">
        <f>IFERROR(VLOOKUP(_2015_2016_append_[[#This Row],[Emp_Name]],Analytics_mindset_case_studies_IntegrateCo_locations[#All],2,FALSE),"")</f>
        <v>1</v>
      </c>
      <c r="P456">
        <f>_2015_2016_append_[[#This Row],[Reg_Hrs]]+_2015_2016_append_[[#This Row],[OT_Hrs]]</f>
        <v>0</v>
      </c>
      <c r="Q456">
        <v>1</v>
      </c>
    </row>
    <row r="457" spans="1:17" x14ac:dyDescent="0.3">
      <c r="A457">
        <v>367</v>
      </c>
      <c r="B457" t="s">
        <v>63</v>
      </c>
      <c r="C457" t="s">
        <v>193</v>
      </c>
      <c r="D457">
        <v>0</v>
      </c>
      <c r="E457">
        <v>0</v>
      </c>
      <c r="F457">
        <v>0</v>
      </c>
      <c r="G457">
        <v>4426</v>
      </c>
      <c r="H457">
        <v>185</v>
      </c>
      <c r="I457">
        <v>1389</v>
      </c>
      <c r="J457">
        <v>969</v>
      </c>
      <c r="K457">
        <v>2015</v>
      </c>
      <c r="L457" t="str">
        <f t="shared" si="14"/>
        <v>009</v>
      </c>
      <c r="M457" t="str">
        <f>_xlfn.XLOOKUP(_2015_2016_append_[[#This Row],[Job_code]],Analytics_mindset_case_studies_IntegrateCo_jobcodes[Code_text],Analytics_mindset_case_studies_IntegrateCo_jobcodes[Job_Description],"",0)</f>
        <v>New Foreign Manufacturing Plant</v>
      </c>
      <c r="N457" t="str">
        <f t="shared" si="15"/>
        <v>H</v>
      </c>
      <c r="O457">
        <f>IFERROR(VLOOKUP(_2015_2016_append_[[#This Row],[Emp_Name]],Analytics_mindset_case_studies_IntegrateCo_locations[#All],2,FALSE),"")</f>
        <v>1</v>
      </c>
      <c r="P457">
        <f>_2015_2016_append_[[#This Row],[Reg_Hrs]]+_2015_2016_append_[[#This Row],[OT_Hrs]]</f>
        <v>0</v>
      </c>
      <c r="Q457">
        <v>1</v>
      </c>
    </row>
    <row r="458" spans="1:17" x14ac:dyDescent="0.3">
      <c r="A458">
        <v>367</v>
      </c>
      <c r="B458" t="s">
        <v>59</v>
      </c>
      <c r="C458" t="s">
        <v>193</v>
      </c>
      <c r="D458">
        <v>0</v>
      </c>
      <c r="E458">
        <v>0</v>
      </c>
      <c r="F458">
        <v>0</v>
      </c>
      <c r="G458">
        <v>1444</v>
      </c>
      <c r="H458">
        <v>52</v>
      </c>
      <c r="I458">
        <v>454</v>
      </c>
      <c r="J458">
        <v>313</v>
      </c>
      <c r="K458">
        <v>2015</v>
      </c>
      <c r="L458" t="str">
        <f t="shared" si="14"/>
        <v>010</v>
      </c>
      <c r="M458" t="str">
        <f>_xlfn.XLOOKUP(_2015_2016_append_[[#This Row],[Job_code]],Analytics_mindset_case_studies_IntegrateCo_jobcodes[Code_text],Analytics_mindset_case_studies_IntegrateCo_jobcodes[Job_Description],"",0)</f>
        <v>New Foreign Manufacturing Oversight</v>
      </c>
      <c r="N458" t="str">
        <f t="shared" si="15"/>
        <v>H</v>
      </c>
      <c r="O458">
        <f>IFERROR(VLOOKUP(_2015_2016_append_[[#This Row],[Emp_Name]],Analytics_mindset_case_studies_IntegrateCo_locations[#All],2,FALSE),"")</f>
        <v>1</v>
      </c>
      <c r="P458">
        <f>_2015_2016_append_[[#This Row],[Reg_Hrs]]+_2015_2016_append_[[#This Row],[OT_Hrs]]</f>
        <v>0</v>
      </c>
      <c r="Q458">
        <v>1</v>
      </c>
    </row>
    <row r="459" spans="1:17" x14ac:dyDescent="0.3">
      <c r="A459">
        <v>7</v>
      </c>
      <c r="B459" t="s">
        <v>58</v>
      </c>
      <c r="C459" t="s">
        <v>194</v>
      </c>
      <c r="D459">
        <v>1610</v>
      </c>
      <c r="E459">
        <v>0</v>
      </c>
      <c r="F459">
        <v>2014954</v>
      </c>
      <c r="G459">
        <v>183444</v>
      </c>
      <c r="H459">
        <v>2035</v>
      </c>
      <c r="I459">
        <v>42811</v>
      </c>
      <c r="J459">
        <v>42830</v>
      </c>
      <c r="K459">
        <v>2015</v>
      </c>
      <c r="L459" t="str">
        <f t="shared" si="14"/>
        <v>002</v>
      </c>
      <c r="M459" t="str">
        <f>_xlfn.XLOOKUP(_2015_2016_append_[[#This Row],[Job_code]],Analytics_mindset_case_studies_IntegrateCo_jobcodes[Code_text],Analytics_mindset_case_studies_IntegrateCo_jobcodes[Job_Description],"",0)</f>
        <v>Sales</v>
      </c>
      <c r="N459" t="str">
        <f t="shared" si="15"/>
        <v>H</v>
      </c>
      <c r="O459">
        <f>IFERROR(VLOOKUP(_2015_2016_append_[[#This Row],[Emp_Name]],Analytics_mindset_case_studies_IntegrateCo_locations[#All],2,FALSE),"")</f>
        <v>2</v>
      </c>
      <c r="P459">
        <f>_2015_2016_append_[[#This Row],[Reg_Hrs]]+_2015_2016_append_[[#This Row],[OT_Hrs]]</f>
        <v>1610</v>
      </c>
      <c r="Q459">
        <v>1</v>
      </c>
    </row>
    <row r="460" spans="1:17" x14ac:dyDescent="0.3">
      <c r="A460">
        <v>7</v>
      </c>
      <c r="B460" t="s">
        <v>59</v>
      </c>
      <c r="C460" t="s">
        <v>194</v>
      </c>
      <c r="D460">
        <v>0</v>
      </c>
      <c r="E460">
        <v>0</v>
      </c>
      <c r="F460">
        <v>0</v>
      </c>
      <c r="G460">
        <v>3602</v>
      </c>
      <c r="H460">
        <v>171</v>
      </c>
      <c r="I460">
        <v>1130</v>
      </c>
      <c r="J460">
        <v>773</v>
      </c>
      <c r="K460">
        <v>2015</v>
      </c>
      <c r="L460" t="str">
        <f t="shared" si="14"/>
        <v>010</v>
      </c>
      <c r="M460" t="str">
        <f>_xlfn.XLOOKUP(_2015_2016_append_[[#This Row],[Job_code]],Analytics_mindset_case_studies_IntegrateCo_jobcodes[Code_text],Analytics_mindset_case_studies_IntegrateCo_jobcodes[Job_Description],"",0)</f>
        <v>New Foreign Manufacturing Oversight</v>
      </c>
      <c r="N460" t="str">
        <f t="shared" si="15"/>
        <v>H</v>
      </c>
      <c r="O460">
        <f>IFERROR(VLOOKUP(_2015_2016_append_[[#This Row],[Emp_Name]],Analytics_mindset_case_studies_IntegrateCo_locations[#All],2,FALSE),"")</f>
        <v>2</v>
      </c>
      <c r="P460">
        <f>_2015_2016_append_[[#This Row],[Reg_Hrs]]+_2015_2016_append_[[#This Row],[OT_Hrs]]</f>
        <v>0</v>
      </c>
      <c r="Q460">
        <v>1</v>
      </c>
    </row>
    <row r="461" spans="1:17" x14ac:dyDescent="0.3">
      <c r="A461">
        <v>34</v>
      </c>
      <c r="B461" t="s">
        <v>84</v>
      </c>
      <c r="C461" t="s">
        <v>195</v>
      </c>
      <c r="D461">
        <v>172</v>
      </c>
      <c r="E461">
        <v>0</v>
      </c>
      <c r="F461">
        <v>677711</v>
      </c>
      <c r="G461">
        <v>49938</v>
      </c>
      <c r="H461">
        <v>54</v>
      </c>
      <c r="I461">
        <v>6620</v>
      </c>
      <c r="J461">
        <v>9922</v>
      </c>
      <c r="K461">
        <v>2015</v>
      </c>
      <c r="L461" t="str">
        <f t="shared" si="14"/>
        <v>003</v>
      </c>
      <c r="M461" t="str">
        <f>_xlfn.XLOOKUP(_2015_2016_append_[[#This Row],[Job_code]],Analytics_mindset_case_studies_IntegrateCo_jobcodes[Code_text],Analytics_mindset_case_studies_IntegrateCo_jobcodes[Job_Description],"",0)</f>
        <v>Travel</v>
      </c>
      <c r="N461" t="str">
        <f t="shared" si="15"/>
        <v>H</v>
      </c>
      <c r="O461">
        <f>IFERROR(VLOOKUP(_2015_2016_append_[[#This Row],[Emp_Name]],Analytics_mindset_case_studies_IntegrateCo_locations[#All],2,FALSE),"")</f>
        <v>1</v>
      </c>
      <c r="P461">
        <f>_2015_2016_append_[[#This Row],[Reg_Hrs]]+_2015_2016_append_[[#This Row],[OT_Hrs]]</f>
        <v>172</v>
      </c>
      <c r="Q461">
        <v>1</v>
      </c>
    </row>
    <row r="462" spans="1:17" x14ac:dyDescent="0.3">
      <c r="A462">
        <v>34</v>
      </c>
      <c r="B462" t="s">
        <v>59</v>
      </c>
      <c r="C462" t="s">
        <v>195</v>
      </c>
      <c r="D462">
        <v>0</v>
      </c>
      <c r="E462">
        <v>0</v>
      </c>
      <c r="F462">
        <v>0</v>
      </c>
      <c r="G462">
        <v>6193</v>
      </c>
      <c r="H462">
        <v>254</v>
      </c>
      <c r="I462">
        <v>1014</v>
      </c>
      <c r="J462">
        <v>743</v>
      </c>
      <c r="K462">
        <v>2015</v>
      </c>
      <c r="L462" t="str">
        <f t="shared" si="14"/>
        <v>010</v>
      </c>
      <c r="M462" t="str">
        <f>_xlfn.XLOOKUP(_2015_2016_append_[[#This Row],[Job_code]],Analytics_mindset_case_studies_IntegrateCo_jobcodes[Code_text],Analytics_mindset_case_studies_IntegrateCo_jobcodes[Job_Description],"",0)</f>
        <v>New Foreign Manufacturing Oversight</v>
      </c>
      <c r="N462" t="str">
        <f t="shared" si="15"/>
        <v>H</v>
      </c>
      <c r="O462">
        <f>IFERROR(VLOOKUP(_2015_2016_append_[[#This Row],[Emp_Name]],Analytics_mindset_case_studies_IntegrateCo_locations[#All],2,FALSE),"")</f>
        <v>1</v>
      </c>
      <c r="P462">
        <f>_2015_2016_append_[[#This Row],[Reg_Hrs]]+_2015_2016_append_[[#This Row],[OT_Hrs]]</f>
        <v>0</v>
      </c>
      <c r="Q462">
        <v>1</v>
      </c>
    </row>
    <row r="463" spans="1:17" x14ac:dyDescent="0.3">
      <c r="A463">
        <v>336</v>
      </c>
      <c r="B463" t="s">
        <v>29</v>
      </c>
      <c r="C463" t="s">
        <v>196</v>
      </c>
      <c r="D463">
        <v>0</v>
      </c>
      <c r="E463">
        <v>0</v>
      </c>
      <c r="F463">
        <v>0</v>
      </c>
      <c r="G463">
        <v>4499</v>
      </c>
      <c r="H463">
        <v>353</v>
      </c>
      <c r="I463">
        <v>1412</v>
      </c>
      <c r="J463">
        <v>941</v>
      </c>
      <c r="K463">
        <v>2015</v>
      </c>
      <c r="L463" t="str">
        <f t="shared" si="14"/>
        <v>009</v>
      </c>
      <c r="M463" t="str">
        <f>_xlfn.XLOOKUP(_2015_2016_append_[[#This Row],[Job_code]],Analytics_mindset_case_studies_IntegrateCo_jobcodes[Code_text],Analytics_mindset_case_studies_IntegrateCo_jobcodes[Job_Description],"",0)</f>
        <v>New Foreign Manufacturing Plant</v>
      </c>
      <c r="N463" t="str">
        <f t="shared" si="15"/>
        <v>H</v>
      </c>
      <c r="O463">
        <f>IFERROR(VLOOKUP(_2015_2016_append_[[#This Row],[Emp_Name]],Analytics_mindset_case_studies_IntegrateCo_locations[#All],2,FALSE),"")</f>
        <v>1</v>
      </c>
      <c r="P463">
        <f>_2015_2016_append_[[#This Row],[Reg_Hrs]]+_2015_2016_append_[[#This Row],[OT_Hrs]]</f>
        <v>0</v>
      </c>
      <c r="Q463">
        <v>1</v>
      </c>
    </row>
    <row r="464" spans="1:17" x14ac:dyDescent="0.3">
      <c r="A464">
        <v>336</v>
      </c>
      <c r="B464" t="s">
        <v>59</v>
      </c>
      <c r="C464" t="s">
        <v>196</v>
      </c>
      <c r="D464">
        <v>0</v>
      </c>
      <c r="E464">
        <v>0</v>
      </c>
      <c r="F464">
        <v>0</v>
      </c>
      <c r="G464">
        <v>3000</v>
      </c>
      <c r="H464">
        <v>117</v>
      </c>
      <c r="I464">
        <v>94</v>
      </c>
      <c r="J464">
        <v>637</v>
      </c>
      <c r="K464">
        <v>2015</v>
      </c>
      <c r="L464" t="str">
        <f t="shared" si="14"/>
        <v>010</v>
      </c>
      <c r="M464" t="str">
        <f>_xlfn.XLOOKUP(_2015_2016_append_[[#This Row],[Job_code]],Analytics_mindset_case_studies_IntegrateCo_jobcodes[Code_text],Analytics_mindset_case_studies_IntegrateCo_jobcodes[Job_Description],"",0)</f>
        <v>New Foreign Manufacturing Oversight</v>
      </c>
      <c r="N464" t="str">
        <f t="shared" si="15"/>
        <v>H</v>
      </c>
      <c r="O464">
        <f>IFERROR(VLOOKUP(_2015_2016_append_[[#This Row],[Emp_Name]],Analytics_mindset_case_studies_IntegrateCo_locations[#All],2,FALSE),"")</f>
        <v>1</v>
      </c>
      <c r="P464">
        <f>_2015_2016_append_[[#This Row],[Reg_Hrs]]+_2015_2016_append_[[#This Row],[OT_Hrs]]</f>
        <v>0</v>
      </c>
      <c r="Q464">
        <v>1</v>
      </c>
    </row>
    <row r="465" spans="1:17" x14ac:dyDescent="0.3">
      <c r="A465">
        <v>345</v>
      </c>
      <c r="B465" t="s">
        <v>59</v>
      </c>
      <c r="C465" t="s">
        <v>197</v>
      </c>
      <c r="D465">
        <v>0</v>
      </c>
      <c r="E465">
        <v>0</v>
      </c>
      <c r="F465">
        <v>0</v>
      </c>
      <c r="G465">
        <v>2754</v>
      </c>
      <c r="H465">
        <v>106</v>
      </c>
      <c r="I465">
        <v>864</v>
      </c>
      <c r="J465">
        <v>586</v>
      </c>
      <c r="K465">
        <v>2015</v>
      </c>
      <c r="L465" t="str">
        <f t="shared" si="14"/>
        <v>010</v>
      </c>
      <c r="M465" t="str">
        <f>_xlfn.XLOOKUP(_2015_2016_append_[[#This Row],[Job_code]],Analytics_mindset_case_studies_IntegrateCo_jobcodes[Code_text],Analytics_mindset_case_studies_IntegrateCo_jobcodes[Job_Description],"",0)</f>
        <v>New Foreign Manufacturing Oversight</v>
      </c>
      <c r="N465" t="str">
        <f t="shared" si="15"/>
        <v>H</v>
      </c>
      <c r="O465">
        <f>IFERROR(VLOOKUP(_2015_2016_append_[[#This Row],[Emp_Name]],Analytics_mindset_case_studies_IntegrateCo_locations[#All],2,FALSE),"")</f>
        <v>1</v>
      </c>
      <c r="P465">
        <f>_2015_2016_append_[[#This Row],[Reg_Hrs]]+_2015_2016_append_[[#This Row],[OT_Hrs]]</f>
        <v>0</v>
      </c>
      <c r="Q465">
        <v>1</v>
      </c>
    </row>
    <row r="466" spans="1:17" x14ac:dyDescent="0.3">
      <c r="A466">
        <v>99</v>
      </c>
      <c r="B466" t="s">
        <v>29</v>
      </c>
      <c r="C466" t="s">
        <v>198</v>
      </c>
      <c r="D466">
        <v>0</v>
      </c>
      <c r="E466">
        <v>0</v>
      </c>
      <c r="F466">
        <v>0</v>
      </c>
      <c r="G466">
        <v>156</v>
      </c>
      <c r="H466">
        <v>13</v>
      </c>
      <c r="I466">
        <v>49</v>
      </c>
      <c r="J466">
        <v>34</v>
      </c>
      <c r="K466">
        <v>2015</v>
      </c>
      <c r="L466" t="str">
        <f t="shared" si="14"/>
        <v>009</v>
      </c>
      <c r="M466" t="str">
        <f>_xlfn.XLOOKUP(_2015_2016_append_[[#This Row],[Job_code]],Analytics_mindset_case_studies_IntegrateCo_jobcodes[Code_text],Analytics_mindset_case_studies_IntegrateCo_jobcodes[Job_Description],"",0)</f>
        <v>New Foreign Manufacturing Plant</v>
      </c>
      <c r="N466" t="str">
        <f t="shared" si="15"/>
        <v>H</v>
      </c>
      <c r="O466">
        <f>IFERROR(VLOOKUP(_2015_2016_append_[[#This Row],[Emp_Name]],Analytics_mindset_case_studies_IntegrateCo_locations[#All],2,FALSE),"")</f>
        <v>2</v>
      </c>
      <c r="P466">
        <f>_2015_2016_append_[[#This Row],[Reg_Hrs]]+_2015_2016_append_[[#This Row],[OT_Hrs]]</f>
        <v>0</v>
      </c>
      <c r="Q466">
        <v>1</v>
      </c>
    </row>
    <row r="467" spans="1:17" x14ac:dyDescent="0.3">
      <c r="A467">
        <v>99</v>
      </c>
      <c r="B467" t="s">
        <v>31</v>
      </c>
      <c r="C467" t="s">
        <v>198</v>
      </c>
      <c r="D467">
        <v>0</v>
      </c>
      <c r="E467">
        <v>0</v>
      </c>
      <c r="F467">
        <v>0</v>
      </c>
      <c r="G467">
        <v>155</v>
      </c>
      <c r="H467">
        <v>12</v>
      </c>
      <c r="I467">
        <v>49</v>
      </c>
      <c r="J467">
        <v>34</v>
      </c>
      <c r="K467">
        <v>2015</v>
      </c>
      <c r="L467" t="str">
        <f t="shared" si="14"/>
        <v>009</v>
      </c>
      <c r="M467" t="str">
        <f>_xlfn.XLOOKUP(_2015_2016_append_[[#This Row],[Job_code]],Analytics_mindset_case_studies_IntegrateCo_jobcodes[Code_text],Analytics_mindset_case_studies_IntegrateCo_jobcodes[Job_Description],"",0)</f>
        <v>New Foreign Manufacturing Plant</v>
      </c>
      <c r="N467" t="str">
        <f t="shared" si="15"/>
        <v>S</v>
      </c>
      <c r="O467">
        <f>IFERROR(VLOOKUP(_2015_2016_append_[[#This Row],[Emp_Name]],Analytics_mindset_case_studies_IntegrateCo_locations[#All],2,FALSE),"")</f>
        <v>2</v>
      </c>
      <c r="P467">
        <f>_2015_2016_append_[[#This Row],[Reg_Hrs]]+_2015_2016_append_[[#This Row],[OT_Hrs]]</f>
        <v>0</v>
      </c>
      <c r="Q467">
        <v>1</v>
      </c>
    </row>
    <row r="468" spans="1:17" x14ac:dyDescent="0.3">
      <c r="A468">
        <v>99</v>
      </c>
      <c r="B468" t="s">
        <v>78</v>
      </c>
      <c r="C468" t="s">
        <v>198</v>
      </c>
      <c r="D468">
        <v>725</v>
      </c>
      <c r="E468">
        <v>7</v>
      </c>
      <c r="F468">
        <v>17514</v>
      </c>
      <c r="G468">
        <v>30564</v>
      </c>
      <c r="H468">
        <v>1458</v>
      </c>
      <c r="I468">
        <v>22660</v>
      </c>
      <c r="J468">
        <v>15853</v>
      </c>
      <c r="K468">
        <v>2015</v>
      </c>
      <c r="L468" t="str">
        <f t="shared" si="14"/>
        <v>006</v>
      </c>
      <c r="M468" t="str">
        <f>_xlfn.XLOOKUP(_2015_2016_append_[[#This Row],[Job_code]],Analytics_mindset_case_studies_IntegrateCo_jobcodes[Code_text],Analytics_mindset_case_studies_IntegrateCo_jobcodes[Job_Description],"",0)</f>
        <v>Service</v>
      </c>
      <c r="N468" t="str">
        <f t="shared" si="15"/>
        <v>H</v>
      </c>
      <c r="O468">
        <f>IFERROR(VLOOKUP(_2015_2016_append_[[#This Row],[Emp_Name]],Analytics_mindset_case_studies_IntegrateCo_locations[#All],2,FALSE),"")</f>
        <v>2</v>
      </c>
      <c r="P468">
        <f>_2015_2016_append_[[#This Row],[Reg_Hrs]]+_2015_2016_append_[[#This Row],[OT_Hrs]]</f>
        <v>732</v>
      </c>
      <c r="Q468">
        <v>1</v>
      </c>
    </row>
    <row r="469" spans="1:17" x14ac:dyDescent="0.3">
      <c r="A469">
        <v>99</v>
      </c>
      <c r="B469" t="s">
        <v>59</v>
      </c>
      <c r="C469" t="s">
        <v>198</v>
      </c>
      <c r="D469">
        <v>0</v>
      </c>
      <c r="E469">
        <v>0</v>
      </c>
      <c r="F469">
        <v>0</v>
      </c>
      <c r="G469">
        <v>1245</v>
      </c>
      <c r="H469">
        <v>48</v>
      </c>
      <c r="I469">
        <v>391</v>
      </c>
      <c r="J469">
        <v>273</v>
      </c>
      <c r="K469">
        <v>2015</v>
      </c>
      <c r="L469" t="str">
        <f t="shared" si="14"/>
        <v>010</v>
      </c>
      <c r="M469" t="str">
        <f>_xlfn.XLOOKUP(_2015_2016_append_[[#This Row],[Job_code]],Analytics_mindset_case_studies_IntegrateCo_jobcodes[Code_text],Analytics_mindset_case_studies_IntegrateCo_jobcodes[Job_Description],"",0)</f>
        <v>New Foreign Manufacturing Oversight</v>
      </c>
      <c r="N469" t="str">
        <f t="shared" si="15"/>
        <v>H</v>
      </c>
      <c r="O469">
        <f>IFERROR(VLOOKUP(_2015_2016_append_[[#This Row],[Emp_Name]],Analytics_mindset_case_studies_IntegrateCo_locations[#All],2,FALSE),"")</f>
        <v>2</v>
      </c>
      <c r="P469">
        <f>_2015_2016_append_[[#This Row],[Reg_Hrs]]+_2015_2016_append_[[#This Row],[OT_Hrs]]</f>
        <v>0</v>
      </c>
      <c r="Q469">
        <v>1</v>
      </c>
    </row>
    <row r="470" spans="1:17" x14ac:dyDescent="0.3">
      <c r="A470">
        <v>99</v>
      </c>
      <c r="B470" t="s">
        <v>74</v>
      </c>
      <c r="C470" t="s">
        <v>198</v>
      </c>
      <c r="D470">
        <v>725</v>
      </c>
      <c r="E470">
        <v>7</v>
      </c>
      <c r="F470">
        <v>17514</v>
      </c>
      <c r="G470">
        <v>67386</v>
      </c>
      <c r="H470">
        <v>1380</v>
      </c>
      <c r="I470">
        <v>22658</v>
      </c>
      <c r="J470">
        <v>15853</v>
      </c>
      <c r="K470">
        <v>2015</v>
      </c>
      <c r="L470" t="str">
        <f t="shared" si="14"/>
        <v>006</v>
      </c>
      <c r="M470" t="str">
        <f>_xlfn.XLOOKUP(_2015_2016_append_[[#This Row],[Job_code]],Analytics_mindset_case_studies_IntegrateCo_jobcodes[Code_text],Analytics_mindset_case_studies_IntegrateCo_jobcodes[Job_Description],"",0)</f>
        <v>Service</v>
      </c>
      <c r="N470" t="str">
        <f t="shared" si="15"/>
        <v>S</v>
      </c>
      <c r="O470">
        <f>IFERROR(VLOOKUP(_2015_2016_append_[[#This Row],[Emp_Name]],Analytics_mindset_case_studies_IntegrateCo_locations[#All],2,FALSE),"")</f>
        <v>2</v>
      </c>
      <c r="P470">
        <f>_2015_2016_append_[[#This Row],[Reg_Hrs]]+_2015_2016_append_[[#This Row],[OT_Hrs]]</f>
        <v>732</v>
      </c>
      <c r="Q470">
        <v>1</v>
      </c>
    </row>
    <row r="471" spans="1:17" x14ac:dyDescent="0.3">
      <c r="A471">
        <v>99</v>
      </c>
      <c r="B471" t="s">
        <v>67</v>
      </c>
      <c r="C471" t="s">
        <v>198</v>
      </c>
      <c r="D471">
        <v>0</v>
      </c>
      <c r="E471">
        <v>0</v>
      </c>
      <c r="F471">
        <v>0</v>
      </c>
      <c r="G471">
        <v>1247</v>
      </c>
      <c r="H471">
        <v>49</v>
      </c>
      <c r="I471">
        <v>390</v>
      </c>
      <c r="J471">
        <v>273</v>
      </c>
      <c r="K471">
        <v>2015</v>
      </c>
      <c r="L471" t="str">
        <f t="shared" si="14"/>
        <v>010</v>
      </c>
      <c r="M471" t="str">
        <f>_xlfn.XLOOKUP(_2015_2016_append_[[#This Row],[Job_code]],Analytics_mindset_case_studies_IntegrateCo_jobcodes[Code_text],Analytics_mindset_case_studies_IntegrateCo_jobcodes[Job_Description],"",0)</f>
        <v>New Foreign Manufacturing Oversight</v>
      </c>
      <c r="N471" t="str">
        <f t="shared" si="15"/>
        <v>S</v>
      </c>
      <c r="O471">
        <f>IFERROR(VLOOKUP(_2015_2016_append_[[#This Row],[Emp_Name]],Analytics_mindset_case_studies_IntegrateCo_locations[#All],2,FALSE),"")</f>
        <v>2</v>
      </c>
      <c r="P471">
        <f>_2015_2016_append_[[#This Row],[Reg_Hrs]]+_2015_2016_append_[[#This Row],[OT_Hrs]]</f>
        <v>0</v>
      </c>
      <c r="Q471">
        <v>1</v>
      </c>
    </row>
    <row r="472" spans="1:17" x14ac:dyDescent="0.3">
      <c r="A472">
        <v>25</v>
      </c>
      <c r="B472" t="s">
        <v>63</v>
      </c>
      <c r="C472" t="s">
        <v>199</v>
      </c>
      <c r="D472">
        <v>0</v>
      </c>
      <c r="E472">
        <v>0</v>
      </c>
      <c r="F472">
        <v>0</v>
      </c>
      <c r="G472">
        <v>8029</v>
      </c>
      <c r="H472">
        <v>33</v>
      </c>
      <c r="I472">
        <v>1655</v>
      </c>
      <c r="J472">
        <v>141</v>
      </c>
      <c r="K472">
        <v>2015</v>
      </c>
      <c r="L472" t="str">
        <f t="shared" si="14"/>
        <v>009</v>
      </c>
      <c r="M472" t="str">
        <f>_xlfn.XLOOKUP(_2015_2016_append_[[#This Row],[Job_code]],Analytics_mindset_case_studies_IntegrateCo_jobcodes[Code_text],Analytics_mindset_case_studies_IntegrateCo_jobcodes[Job_Description],"",0)</f>
        <v>New Foreign Manufacturing Plant</v>
      </c>
      <c r="N472" t="str">
        <f t="shared" si="15"/>
        <v>H</v>
      </c>
      <c r="O472">
        <f>IFERROR(VLOOKUP(_2015_2016_append_[[#This Row],[Emp_Name]],Analytics_mindset_case_studies_IntegrateCo_locations[#All],2,FALSE),"")</f>
        <v>1</v>
      </c>
      <c r="P472">
        <f>_2015_2016_append_[[#This Row],[Reg_Hrs]]+_2015_2016_append_[[#This Row],[OT_Hrs]]</f>
        <v>0</v>
      </c>
      <c r="Q472">
        <v>1</v>
      </c>
    </row>
    <row r="473" spans="1:17" x14ac:dyDescent="0.3">
      <c r="A473">
        <v>25</v>
      </c>
      <c r="B473" t="s">
        <v>59</v>
      </c>
      <c r="C473" t="s">
        <v>199</v>
      </c>
      <c r="D473">
        <v>0</v>
      </c>
      <c r="E473">
        <v>0</v>
      </c>
      <c r="F473">
        <v>0</v>
      </c>
      <c r="G473">
        <v>735</v>
      </c>
      <c r="H473">
        <v>53</v>
      </c>
      <c r="I473">
        <v>406</v>
      </c>
      <c r="J473">
        <v>23</v>
      </c>
      <c r="K473">
        <v>2015</v>
      </c>
      <c r="L473" t="str">
        <f t="shared" si="14"/>
        <v>010</v>
      </c>
      <c r="M473" t="str">
        <f>_xlfn.XLOOKUP(_2015_2016_append_[[#This Row],[Job_code]],Analytics_mindset_case_studies_IntegrateCo_jobcodes[Code_text],Analytics_mindset_case_studies_IntegrateCo_jobcodes[Job_Description],"",0)</f>
        <v>New Foreign Manufacturing Oversight</v>
      </c>
      <c r="N473" t="str">
        <f t="shared" si="15"/>
        <v>H</v>
      </c>
      <c r="O473">
        <f>IFERROR(VLOOKUP(_2015_2016_append_[[#This Row],[Emp_Name]],Analytics_mindset_case_studies_IntegrateCo_locations[#All],2,FALSE),"")</f>
        <v>1</v>
      </c>
      <c r="P473">
        <f>_2015_2016_append_[[#This Row],[Reg_Hrs]]+_2015_2016_append_[[#This Row],[OT_Hrs]]</f>
        <v>0</v>
      </c>
      <c r="Q473">
        <v>1</v>
      </c>
    </row>
    <row r="474" spans="1:17" x14ac:dyDescent="0.3">
      <c r="A474">
        <v>25</v>
      </c>
      <c r="B474" t="s">
        <v>70</v>
      </c>
      <c r="C474" t="s">
        <v>199</v>
      </c>
      <c r="D474">
        <v>0</v>
      </c>
      <c r="E474">
        <v>0</v>
      </c>
      <c r="F474">
        <v>0</v>
      </c>
      <c r="G474">
        <v>6769</v>
      </c>
      <c r="H474">
        <v>33</v>
      </c>
      <c r="I474">
        <v>2124</v>
      </c>
      <c r="J474">
        <v>108</v>
      </c>
      <c r="K474">
        <v>2015</v>
      </c>
      <c r="L474" t="str">
        <f t="shared" si="14"/>
        <v>009</v>
      </c>
      <c r="M474" t="str">
        <f>_xlfn.XLOOKUP(_2015_2016_append_[[#This Row],[Job_code]],Analytics_mindset_case_studies_IntegrateCo_jobcodes[Code_text],Analytics_mindset_case_studies_IntegrateCo_jobcodes[Job_Description],"",0)</f>
        <v>New Foreign Manufacturing Plant</v>
      </c>
      <c r="N474" t="str">
        <f t="shared" si="15"/>
        <v>S</v>
      </c>
      <c r="O474">
        <f>IFERROR(VLOOKUP(_2015_2016_append_[[#This Row],[Emp_Name]],Analytics_mindset_case_studies_IntegrateCo_locations[#All],2,FALSE),"")</f>
        <v>1</v>
      </c>
      <c r="P474">
        <f>_2015_2016_append_[[#This Row],[Reg_Hrs]]+_2015_2016_append_[[#This Row],[OT_Hrs]]</f>
        <v>0</v>
      </c>
      <c r="Q474">
        <v>1</v>
      </c>
    </row>
    <row r="475" spans="1:17" x14ac:dyDescent="0.3">
      <c r="A475">
        <v>25</v>
      </c>
      <c r="B475" t="s">
        <v>67</v>
      </c>
      <c r="C475" t="s">
        <v>199</v>
      </c>
      <c r="D475">
        <v>0</v>
      </c>
      <c r="E475">
        <v>0</v>
      </c>
      <c r="F475">
        <v>0</v>
      </c>
      <c r="G475">
        <v>1292</v>
      </c>
      <c r="H475">
        <v>53</v>
      </c>
      <c r="I475">
        <v>405</v>
      </c>
      <c r="J475">
        <v>23</v>
      </c>
      <c r="K475">
        <v>2015</v>
      </c>
      <c r="L475" t="str">
        <f t="shared" si="14"/>
        <v>010</v>
      </c>
      <c r="M475" t="str">
        <f>_xlfn.XLOOKUP(_2015_2016_append_[[#This Row],[Job_code]],Analytics_mindset_case_studies_IntegrateCo_jobcodes[Code_text],Analytics_mindset_case_studies_IntegrateCo_jobcodes[Job_Description],"",0)</f>
        <v>New Foreign Manufacturing Oversight</v>
      </c>
      <c r="N475" t="str">
        <f t="shared" si="15"/>
        <v>S</v>
      </c>
      <c r="O475">
        <f>IFERROR(VLOOKUP(_2015_2016_append_[[#This Row],[Emp_Name]],Analytics_mindset_case_studies_IntegrateCo_locations[#All],2,FALSE),"")</f>
        <v>1</v>
      </c>
      <c r="P475">
        <f>_2015_2016_append_[[#This Row],[Reg_Hrs]]+_2015_2016_append_[[#This Row],[OT_Hrs]]</f>
        <v>0</v>
      </c>
      <c r="Q475">
        <v>1</v>
      </c>
    </row>
    <row r="476" spans="1:17" x14ac:dyDescent="0.3">
      <c r="A476">
        <v>184</v>
      </c>
      <c r="B476" t="s">
        <v>63</v>
      </c>
      <c r="C476" t="s">
        <v>200</v>
      </c>
      <c r="D476">
        <v>0</v>
      </c>
      <c r="E476">
        <v>0</v>
      </c>
      <c r="F476">
        <v>0</v>
      </c>
      <c r="G476">
        <v>1701</v>
      </c>
      <c r="H476">
        <v>133</v>
      </c>
      <c r="I476">
        <v>534</v>
      </c>
      <c r="J476">
        <v>384</v>
      </c>
      <c r="K476">
        <v>2015</v>
      </c>
      <c r="L476" t="str">
        <f t="shared" si="14"/>
        <v>009</v>
      </c>
      <c r="M476" t="str">
        <f>_xlfn.XLOOKUP(_2015_2016_append_[[#This Row],[Job_code]],Analytics_mindset_case_studies_IntegrateCo_jobcodes[Code_text],Analytics_mindset_case_studies_IntegrateCo_jobcodes[Job_Description],"",0)</f>
        <v>New Foreign Manufacturing Plant</v>
      </c>
      <c r="N476" t="str">
        <f t="shared" si="15"/>
        <v>H</v>
      </c>
      <c r="O476">
        <f>IFERROR(VLOOKUP(_2015_2016_append_[[#This Row],[Emp_Name]],Analytics_mindset_case_studies_IntegrateCo_locations[#All],2,FALSE),"")</f>
        <v>1</v>
      </c>
      <c r="P476">
        <f>_2015_2016_append_[[#This Row],[Reg_Hrs]]+_2015_2016_append_[[#This Row],[OT_Hrs]]</f>
        <v>0</v>
      </c>
      <c r="Q476">
        <v>1</v>
      </c>
    </row>
    <row r="477" spans="1:17" x14ac:dyDescent="0.3">
      <c r="A477">
        <v>184</v>
      </c>
      <c r="B477" t="s">
        <v>59</v>
      </c>
      <c r="C477" t="s">
        <v>200</v>
      </c>
      <c r="D477">
        <v>0</v>
      </c>
      <c r="E477">
        <v>0</v>
      </c>
      <c r="F477">
        <v>0</v>
      </c>
      <c r="G477">
        <v>3119</v>
      </c>
      <c r="H477">
        <v>134</v>
      </c>
      <c r="I477">
        <v>979</v>
      </c>
      <c r="J477">
        <v>417</v>
      </c>
      <c r="K477">
        <v>2015</v>
      </c>
      <c r="L477" t="str">
        <f t="shared" si="14"/>
        <v>010</v>
      </c>
      <c r="M477" t="str">
        <f>_xlfn.XLOOKUP(_2015_2016_append_[[#This Row],[Job_code]],Analytics_mindset_case_studies_IntegrateCo_jobcodes[Code_text],Analytics_mindset_case_studies_IntegrateCo_jobcodes[Job_Description],"",0)</f>
        <v>New Foreign Manufacturing Oversight</v>
      </c>
      <c r="N477" t="str">
        <f t="shared" si="15"/>
        <v>H</v>
      </c>
      <c r="O477">
        <f>IFERROR(VLOOKUP(_2015_2016_append_[[#This Row],[Emp_Name]],Analytics_mindset_case_studies_IntegrateCo_locations[#All],2,FALSE),"")</f>
        <v>1</v>
      </c>
      <c r="P477">
        <f>_2015_2016_append_[[#This Row],[Reg_Hrs]]+_2015_2016_append_[[#This Row],[OT_Hrs]]</f>
        <v>0</v>
      </c>
      <c r="Q477">
        <v>1</v>
      </c>
    </row>
    <row r="478" spans="1:17" x14ac:dyDescent="0.3">
      <c r="A478">
        <v>320</v>
      </c>
      <c r="B478" t="s">
        <v>14</v>
      </c>
      <c r="C478" t="s">
        <v>201</v>
      </c>
      <c r="D478">
        <v>0</v>
      </c>
      <c r="E478">
        <v>0</v>
      </c>
      <c r="F478">
        <v>0</v>
      </c>
      <c r="G478">
        <v>69</v>
      </c>
      <c r="H478">
        <v>5</v>
      </c>
      <c r="I478">
        <v>22</v>
      </c>
      <c r="J478">
        <v>14</v>
      </c>
      <c r="K478">
        <v>2015</v>
      </c>
      <c r="L478" t="str">
        <f t="shared" si="14"/>
        <v>005</v>
      </c>
      <c r="M478" t="str">
        <f>_xlfn.XLOOKUP(_2015_2016_append_[[#This Row],[Job_code]],Analytics_mindset_case_studies_IntegrateCo_jobcodes[Code_text],Analytics_mindset_case_studies_IntegrateCo_jobcodes[Job_Description],"",0)</f>
        <v>Installation</v>
      </c>
      <c r="N478" t="str">
        <f t="shared" si="15"/>
        <v/>
      </c>
      <c r="O478">
        <f>IFERROR(VLOOKUP(_2015_2016_append_[[#This Row],[Emp_Name]],Analytics_mindset_case_studies_IntegrateCo_locations[#All],2,FALSE),"")</f>
        <v>2</v>
      </c>
      <c r="P478">
        <f>_2015_2016_append_[[#This Row],[Reg_Hrs]]+_2015_2016_append_[[#This Row],[OT_Hrs]]</f>
        <v>0</v>
      </c>
      <c r="Q478">
        <v>1</v>
      </c>
    </row>
    <row r="479" spans="1:17" x14ac:dyDescent="0.3">
      <c r="A479">
        <v>320</v>
      </c>
      <c r="B479" t="s">
        <v>15</v>
      </c>
      <c r="C479" t="s">
        <v>201</v>
      </c>
      <c r="D479">
        <v>4</v>
      </c>
      <c r="E479">
        <v>0</v>
      </c>
      <c r="F479">
        <v>14327</v>
      </c>
      <c r="G479">
        <v>1096</v>
      </c>
      <c r="H479">
        <v>86</v>
      </c>
      <c r="I479">
        <v>343</v>
      </c>
      <c r="J479">
        <v>229</v>
      </c>
      <c r="K479">
        <v>2015</v>
      </c>
      <c r="L479" t="str">
        <f t="shared" si="14"/>
        <v>002</v>
      </c>
      <c r="M479" t="str">
        <f>_xlfn.XLOOKUP(_2015_2016_append_[[#This Row],[Job_code]],Analytics_mindset_case_studies_IntegrateCo_jobcodes[Code_text],Analytics_mindset_case_studies_IntegrateCo_jobcodes[Job_Description],"",0)</f>
        <v>Sales</v>
      </c>
      <c r="N479" t="str">
        <f t="shared" si="15"/>
        <v>H</v>
      </c>
      <c r="O479">
        <f>IFERROR(VLOOKUP(_2015_2016_append_[[#This Row],[Emp_Name]],Analytics_mindset_case_studies_IntegrateCo_locations[#All],2,FALSE),"")</f>
        <v>2</v>
      </c>
      <c r="P479">
        <f>_2015_2016_append_[[#This Row],[Reg_Hrs]]+_2015_2016_append_[[#This Row],[OT_Hrs]]</f>
        <v>4</v>
      </c>
      <c r="Q479">
        <v>1</v>
      </c>
    </row>
    <row r="480" spans="1:17" x14ac:dyDescent="0.3">
      <c r="A480">
        <v>320</v>
      </c>
      <c r="B480" t="s">
        <v>43</v>
      </c>
      <c r="C480" t="s">
        <v>201</v>
      </c>
      <c r="D480">
        <v>8</v>
      </c>
      <c r="E480">
        <v>0</v>
      </c>
      <c r="F480">
        <v>28654</v>
      </c>
      <c r="G480">
        <v>2192</v>
      </c>
      <c r="H480">
        <v>172</v>
      </c>
      <c r="I480">
        <v>688</v>
      </c>
      <c r="J480">
        <v>458</v>
      </c>
      <c r="K480">
        <v>2015</v>
      </c>
      <c r="L480" t="str">
        <f t="shared" si="14"/>
        <v>003</v>
      </c>
      <c r="M480" t="str">
        <f>_xlfn.XLOOKUP(_2015_2016_append_[[#This Row],[Job_code]],Analytics_mindset_case_studies_IntegrateCo_jobcodes[Code_text],Analytics_mindset_case_studies_IntegrateCo_jobcodes[Job_Description],"",0)</f>
        <v>Travel</v>
      </c>
      <c r="N480" t="str">
        <f t="shared" si="15"/>
        <v>H</v>
      </c>
      <c r="O480">
        <f>IFERROR(VLOOKUP(_2015_2016_append_[[#This Row],[Emp_Name]],Analytics_mindset_case_studies_IntegrateCo_locations[#All],2,FALSE),"")</f>
        <v>2</v>
      </c>
      <c r="P480">
        <f>_2015_2016_append_[[#This Row],[Reg_Hrs]]+_2015_2016_append_[[#This Row],[OT_Hrs]]</f>
        <v>8</v>
      </c>
      <c r="Q480">
        <v>1</v>
      </c>
    </row>
    <row r="481" spans="1:17" x14ac:dyDescent="0.3">
      <c r="A481">
        <v>320</v>
      </c>
      <c r="B481" t="s">
        <v>63</v>
      </c>
      <c r="C481" t="s">
        <v>201</v>
      </c>
      <c r="D481">
        <v>0</v>
      </c>
      <c r="E481">
        <v>0</v>
      </c>
      <c r="F481">
        <v>0</v>
      </c>
      <c r="G481">
        <v>13153</v>
      </c>
      <c r="H481">
        <v>172</v>
      </c>
      <c r="I481">
        <v>2339</v>
      </c>
      <c r="J481">
        <v>2823</v>
      </c>
      <c r="K481">
        <v>2015</v>
      </c>
      <c r="L481" t="str">
        <f t="shared" si="14"/>
        <v>009</v>
      </c>
      <c r="M481" t="str">
        <f>_xlfn.XLOOKUP(_2015_2016_append_[[#This Row],[Job_code]],Analytics_mindset_case_studies_IntegrateCo_jobcodes[Code_text],Analytics_mindset_case_studies_IntegrateCo_jobcodes[Job_Description],"",0)</f>
        <v>New Foreign Manufacturing Plant</v>
      </c>
      <c r="N481" t="str">
        <f t="shared" si="15"/>
        <v>H</v>
      </c>
      <c r="O481">
        <f>IFERROR(VLOOKUP(_2015_2016_append_[[#This Row],[Emp_Name]],Analytics_mindset_case_studies_IntegrateCo_locations[#All],2,FALSE),"")</f>
        <v>2</v>
      </c>
      <c r="P481">
        <f>_2015_2016_append_[[#This Row],[Reg_Hrs]]+_2015_2016_append_[[#This Row],[OT_Hrs]]</f>
        <v>0</v>
      </c>
      <c r="Q481">
        <v>1</v>
      </c>
    </row>
    <row r="482" spans="1:17" x14ac:dyDescent="0.3">
      <c r="A482">
        <v>320</v>
      </c>
      <c r="B482" t="s">
        <v>59</v>
      </c>
      <c r="C482" t="s">
        <v>201</v>
      </c>
      <c r="D482">
        <v>0</v>
      </c>
      <c r="E482">
        <v>0</v>
      </c>
      <c r="F482">
        <v>0</v>
      </c>
      <c r="G482">
        <v>4384</v>
      </c>
      <c r="H482">
        <v>172</v>
      </c>
      <c r="I482">
        <v>687</v>
      </c>
      <c r="J482">
        <v>931</v>
      </c>
      <c r="K482">
        <v>2015</v>
      </c>
      <c r="L482" t="str">
        <f t="shared" si="14"/>
        <v>010</v>
      </c>
      <c r="M482" t="str">
        <f>_xlfn.XLOOKUP(_2015_2016_append_[[#This Row],[Job_code]],Analytics_mindset_case_studies_IntegrateCo_jobcodes[Code_text],Analytics_mindset_case_studies_IntegrateCo_jobcodes[Job_Description],"",0)</f>
        <v>New Foreign Manufacturing Oversight</v>
      </c>
      <c r="N482" t="str">
        <f t="shared" si="15"/>
        <v>H</v>
      </c>
      <c r="O482">
        <f>IFERROR(VLOOKUP(_2015_2016_append_[[#This Row],[Emp_Name]],Analytics_mindset_case_studies_IntegrateCo_locations[#All],2,FALSE),"")</f>
        <v>2</v>
      </c>
      <c r="P482">
        <f>_2015_2016_append_[[#This Row],[Reg_Hrs]]+_2015_2016_append_[[#This Row],[OT_Hrs]]</f>
        <v>0</v>
      </c>
      <c r="Q482">
        <v>1</v>
      </c>
    </row>
    <row r="483" spans="1:17" x14ac:dyDescent="0.3">
      <c r="A483">
        <v>343</v>
      </c>
      <c r="B483" t="s">
        <v>59</v>
      </c>
      <c r="C483" t="s">
        <v>202</v>
      </c>
      <c r="D483">
        <v>0</v>
      </c>
      <c r="E483">
        <v>0</v>
      </c>
      <c r="F483">
        <v>0</v>
      </c>
      <c r="G483">
        <v>2256</v>
      </c>
      <c r="H483">
        <v>83</v>
      </c>
      <c r="I483">
        <v>708</v>
      </c>
      <c r="J483">
        <v>573</v>
      </c>
      <c r="K483">
        <v>2015</v>
      </c>
      <c r="L483" t="str">
        <f t="shared" si="14"/>
        <v>010</v>
      </c>
      <c r="M483" t="str">
        <f>_xlfn.XLOOKUP(_2015_2016_append_[[#This Row],[Job_code]],Analytics_mindset_case_studies_IntegrateCo_jobcodes[Code_text],Analytics_mindset_case_studies_IntegrateCo_jobcodes[Job_Description],"",0)</f>
        <v>New Foreign Manufacturing Oversight</v>
      </c>
      <c r="N483" t="str">
        <f t="shared" si="15"/>
        <v>H</v>
      </c>
      <c r="O483">
        <f>IFERROR(VLOOKUP(_2015_2016_append_[[#This Row],[Emp_Name]],Analytics_mindset_case_studies_IntegrateCo_locations[#All],2,FALSE),"")</f>
        <v>1</v>
      </c>
      <c r="P483">
        <f>_2015_2016_append_[[#This Row],[Reg_Hrs]]+_2015_2016_append_[[#This Row],[OT_Hrs]]</f>
        <v>0</v>
      </c>
      <c r="Q483">
        <v>1</v>
      </c>
    </row>
    <row r="484" spans="1:17" x14ac:dyDescent="0.3">
      <c r="A484">
        <v>343</v>
      </c>
      <c r="B484" t="s">
        <v>75</v>
      </c>
      <c r="C484" t="s">
        <v>202</v>
      </c>
      <c r="D484">
        <v>0</v>
      </c>
      <c r="E484">
        <v>0</v>
      </c>
      <c r="F484">
        <v>0</v>
      </c>
      <c r="G484">
        <v>1063</v>
      </c>
      <c r="H484">
        <v>84</v>
      </c>
      <c r="I484">
        <v>333</v>
      </c>
      <c r="J484">
        <v>269</v>
      </c>
      <c r="K484">
        <v>2015</v>
      </c>
      <c r="L484" t="str">
        <f t="shared" si="14"/>
        <v>012</v>
      </c>
      <c r="M484" t="str">
        <f>_xlfn.XLOOKUP(_2015_2016_append_[[#This Row],[Job_code]],Analytics_mindset_case_studies_IntegrateCo_jobcodes[Code_text],Analytics_mindset_case_studies_IntegrateCo_jobcodes[Job_Description],"",0)</f>
        <v>Internal Auditing</v>
      </c>
      <c r="N484" t="str">
        <f t="shared" si="15"/>
        <v>H</v>
      </c>
      <c r="O484">
        <f>IFERROR(VLOOKUP(_2015_2016_append_[[#This Row],[Emp_Name]],Analytics_mindset_case_studies_IntegrateCo_locations[#All],2,FALSE),"")</f>
        <v>1</v>
      </c>
      <c r="P484">
        <f>_2015_2016_append_[[#This Row],[Reg_Hrs]]+_2015_2016_append_[[#This Row],[OT_Hrs]]</f>
        <v>0</v>
      </c>
      <c r="Q484">
        <v>1</v>
      </c>
    </row>
    <row r="485" spans="1:17" x14ac:dyDescent="0.3">
      <c r="A485">
        <v>399</v>
      </c>
      <c r="B485" t="s">
        <v>70</v>
      </c>
      <c r="C485" t="s">
        <v>203</v>
      </c>
      <c r="D485">
        <v>0</v>
      </c>
      <c r="E485">
        <v>0</v>
      </c>
      <c r="F485">
        <v>0</v>
      </c>
      <c r="G485">
        <v>1581</v>
      </c>
      <c r="H485">
        <v>99</v>
      </c>
      <c r="I485">
        <v>398</v>
      </c>
      <c r="J485">
        <v>56</v>
      </c>
      <c r="K485">
        <v>2015</v>
      </c>
      <c r="L485" t="str">
        <f t="shared" si="14"/>
        <v>009</v>
      </c>
      <c r="M485" t="str">
        <f>_xlfn.XLOOKUP(_2015_2016_append_[[#This Row],[Job_code]],Analytics_mindset_case_studies_IntegrateCo_jobcodes[Code_text],Analytics_mindset_case_studies_IntegrateCo_jobcodes[Job_Description],"",0)</f>
        <v>New Foreign Manufacturing Plant</v>
      </c>
      <c r="N485" t="str">
        <f t="shared" si="15"/>
        <v>S</v>
      </c>
      <c r="O485">
        <f>IFERROR(VLOOKUP(_2015_2016_append_[[#This Row],[Emp_Name]],Analytics_mindset_case_studies_IntegrateCo_locations[#All],2,FALSE),"")</f>
        <v>2</v>
      </c>
      <c r="P485">
        <f>_2015_2016_append_[[#This Row],[Reg_Hrs]]+_2015_2016_append_[[#This Row],[OT_Hrs]]</f>
        <v>0</v>
      </c>
      <c r="Q485">
        <v>1</v>
      </c>
    </row>
    <row r="486" spans="1:17" x14ac:dyDescent="0.3">
      <c r="A486">
        <v>399</v>
      </c>
      <c r="B486" t="s">
        <v>67</v>
      </c>
      <c r="C486" t="s">
        <v>203</v>
      </c>
      <c r="D486">
        <v>0</v>
      </c>
      <c r="E486">
        <v>0</v>
      </c>
      <c r="F486">
        <v>0</v>
      </c>
      <c r="G486">
        <v>2531</v>
      </c>
      <c r="H486">
        <v>99</v>
      </c>
      <c r="I486">
        <v>795</v>
      </c>
      <c r="J486">
        <v>90</v>
      </c>
      <c r="K486">
        <v>2015</v>
      </c>
      <c r="L486" t="str">
        <f t="shared" si="14"/>
        <v>010</v>
      </c>
      <c r="M486" t="str">
        <f>_xlfn.XLOOKUP(_2015_2016_append_[[#This Row],[Job_code]],Analytics_mindset_case_studies_IntegrateCo_jobcodes[Code_text],Analytics_mindset_case_studies_IntegrateCo_jobcodes[Job_Description],"",0)</f>
        <v>New Foreign Manufacturing Oversight</v>
      </c>
      <c r="N486" t="str">
        <f t="shared" si="15"/>
        <v>S</v>
      </c>
      <c r="O486">
        <f>IFERROR(VLOOKUP(_2015_2016_append_[[#This Row],[Emp_Name]],Analytics_mindset_case_studies_IntegrateCo_locations[#All],2,FALSE),"")</f>
        <v>2</v>
      </c>
      <c r="P486">
        <f>_2015_2016_append_[[#This Row],[Reg_Hrs]]+_2015_2016_append_[[#This Row],[OT_Hrs]]</f>
        <v>0</v>
      </c>
      <c r="Q486">
        <v>1</v>
      </c>
    </row>
    <row r="487" spans="1:17" x14ac:dyDescent="0.3">
      <c r="A487">
        <v>390</v>
      </c>
      <c r="B487" t="s">
        <v>71</v>
      </c>
      <c r="C487" t="s">
        <v>128</v>
      </c>
      <c r="D487">
        <v>17</v>
      </c>
      <c r="E487">
        <v>0</v>
      </c>
      <c r="F487">
        <v>61298</v>
      </c>
      <c r="G487">
        <v>5532</v>
      </c>
      <c r="H487">
        <v>434</v>
      </c>
      <c r="I487">
        <v>1735</v>
      </c>
      <c r="J487">
        <v>981</v>
      </c>
      <c r="K487">
        <v>2015</v>
      </c>
      <c r="L487" t="str">
        <f t="shared" si="14"/>
        <v>004</v>
      </c>
      <c r="M487" t="str">
        <f>_xlfn.XLOOKUP(_2015_2016_append_[[#This Row],[Job_code]],Analytics_mindset_case_studies_IntegrateCo_jobcodes[Code_text],Analytics_mindset_case_studies_IntegrateCo_jobcodes[Job_Description],"",0)</f>
        <v>Proj Management</v>
      </c>
      <c r="N487" t="str">
        <f t="shared" si="15"/>
        <v>H</v>
      </c>
      <c r="O487">
        <f>IFERROR(VLOOKUP(_2015_2016_append_[[#This Row],[Emp_Name]],Analytics_mindset_case_studies_IntegrateCo_locations[#All],2,FALSE),"")</f>
        <v>1</v>
      </c>
      <c r="P487">
        <f>_2015_2016_append_[[#This Row],[Reg_Hrs]]+_2015_2016_append_[[#This Row],[OT_Hrs]]</f>
        <v>17</v>
      </c>
      <c r="Q487">
        <v>1</v>
      </c>
    </row>
    <row r="488" spans="1:17" x14ac:dyDescent="0.3">
      <c r="A488">
        <v>390</v>
      </c>
      <c r="B488" t="s">
        <v>75</v>
      </c>
      <c r="C488" t="s">
        <v>128</v>
      </c>
      <c r="D488">
        <v>0</v>
      </c>
      <c r="E488">
        <v>0</v>
      </c>
      <c r="F488">
        <v>0</v>
      </c>
      <c r="G488">
        <v>2603</v>
      </c>
      <c r="H488">
        <v>204</v>
      </c>
      <c r="I488">
        <v>817</v>
      </c>
      <c r="J488">
        <v>462</v>
      </c>
      <c r="K488">
        <v>2015</v>
      </c>
      <c r="L488" t="str">
        <f t="shared" si="14"/>
        <v>012</v>
      </c>
      <c r="M488" t="str">
        <f>_xlfn.XLOOKUP(_2015_2016_append_[[#This Row],[Job_code]],Analytics_mindset_case_studies_IntegrateCo_jobcodes[Code_text],Analytics_mindset_case_studies_IntegrateCo_jobcodes[Job_Description],"",0)</f>
        <v>Internal Auditing</v>
      </c>
      <c r="N488" t="str">
        <f t="shared" si="15"/>
        <v>H</v>
      </c>
      <c r="O488">
        <f>IFERROR(VLOOKUP(_2015_2016_append_[[#This Row],[Emp_Name]],Analytics_mindset_case_studies_IntegrateCo_locations[#All],2,FALSE),"")</f>
        <v>1</v>
      </c>
      <c r="P488">
        <f>_2015_2016_append_[[#This Row],[Reg_Hrs]]+_2015_2016_append_[[#This Row],[OT_Hrs]]</f>
        <v>0</v>
      </c>
      <c r="Q488">
        <v>1</v>
      </c>
    </row>
    <row r="489" spans="1:17" x14ac:dyDescent="0.3">
      <c r="A489">
        <v>195</v>
      </c>
      <c r="B489" t="s">
        <v>85</v>
      </c>
      <c r="C489" t="s">
        <v>121</v>
      </c>
      <c r="D489">
        <v>0</v>
      </c>
      <c r="E489">
        <v>0</v>
      </c>
      <c r="F489">
        <v>0</v>
      </c>
      <c r="G489">
        <v>2477</v>
      </c>
      <c r="H489">
        <v>16</v>
      </c>
      <c r="I489">
        <v>449</v>
      </c>
      <c r="J489">
        <v>92</v>
      </c>
      <c r="K489">
        <v>2015</v>
      </c>
      <c r="L489" t="str">
        <f t="shared" si="14"/>
        <v>005</v>
      </c>
      <c r="M489" t="str">
        <f>_xlfn.XLOOKUP(_2015_2016_append_[[#This Row],[Job_code]],Analytics_mindset_case_studies_IntegrateCo_jobcodes[Code_text],Analytics_mindset_case_studies_IntegrateCo_jobcodes[Job_Description],"",0)</f>
        <v>Installation</v>
      </c>
      <c r="N489" t="str">
        <f t="shared" si="15"/>
        <v/>
      </c>
      <c r="O489">
        <f>IFERROR(VLOOKUP(_2015_2016_append_[[#This Row],[Emp_Name]],Analytics_mindset_case_studies_IntegrateCo_locations[#All],2,FALSE),"")</f>
        <v>2</v>
      </c>
      <c r="P489">
        <f>_2015_2016_append_[[#This Row],[Reg_Hrs]]+_2015_2016_append_[[#This Row],[OT_Hrs]]</f>
        <v>0</v>
      </c>
      <c r="Q489">
        <v>1</v>
      </c>
    </row>
    <row r="490" spans="1:17" x14ac:dyDescent="0.3">
      <c r="A490">
        <v>106</v>
      </c>
      <c r="B490" t="s">
        <v>86</v>
      </c>
      <c r="C490" t="s">
        <v>122</v>
      </c>
      <c r="D490">
        <v>166</v>
      </c>
      <c r="E490">
        <v>0</v>
      </c>
      <c r="F490">
        <v>4930</v>
      </c>
      <c r="G490">
        <v>9004</v>
      </c>
      <c r="H490">
        <v>600</v>
      </c>
      <c r="I490">
        <v>2824</v>
      </c>
      <c r="J490">
        <v>1892</v>
      </c>
      <c r="K490">
        <v>2015</v>
      </c>
      <c r="L490" t="str">
        <f t="shared" si="14"/>
        <v>002</v>
      </c>
      <c r="M490" t="str">
        <f>_xlfn.XLOOKUP(_2015_2016_append_[[#This Row],[Job_code]],Analytics_mindset_case_studies_IntegrateCo_jobcodes[Code_text],Analytics_mindset_case_studies_IntegrateCo_jobcodes[Job_Description],"",0)</f>
        <v>Sales</v>
      </c>
      <c r="N490" t="str">
        <f t="shared" si="15"/>
        <v/>
      </c>
      <c r="O490">
        <f>IFERROR(VLOOKUP(_2015_2016_append_[[#This Row],[Emp_Name]],Analytics_mindset_case_studies_IntegrateCo_locations[#All],2,FALSE),"")</f>
        <v>1</v>
      </c>
      <c r="P490">
        <f>_2015_2016_append_[[#This Row],[Reg_Hrs]]+_2015_2016_append_[[#This Row],[OT_Hrs]]</f>
        <v>166</v>
      </c>
      <c r="Q490">
        <v>1</v>
      </c>
    </row>
    <row r="491" spans="1:17" x14ac:dyDescent="0.3">
      <c r="A491">
        <v>106</v>
      </c>
      <c r="B491" t="s">
        <v>85</v>
      </c>
      <c r="C491" t="s">
        <v>122</v>
      </c>
      <c r="D491">
        <v>0</v>
      </c>
      <c r="E491">
        <v>0</v>
      </c>
      <c r="F491">
        <v>0</v>
      </c>
      <c r="G491">
        <v>2760</v>
      </c>
      <c r="H491">
        <v>59</v>
      </c>
      <c r="I491">
        <v>864</v>
      </c>
      <c r="J491">
        <v>593</v>
      </c>
      <c r="K491">
        <v>2015</v>
      </c>
      <c r="L491" t="str">
        <f t="shared" si="14"/>
        <v>005</v>
      </c>
      <c r="M491" t="str">
        <f>_xlfn.XLOOKUP(_2015_2016_append_[[#This Row],[Job_code]],Analytics_mindset_case_studies_IntegrateCo_jobcodes[Code_text],Analytics_mindset_case_studies_IntegrateCo_jobcodes[Job_Description],"",0)</f>
        <v>Installation</v>
      </c>
      <c r="N491" t="str">
        <f t="shared" si="15"/>
        <v/>
      </c>
      <c r="O491">
        <f>IFERROR(VLOOKUP(_2015_2016_append_[[#This Row],[Emp_Name]],Analytics_mindset_case_studies_IntegrateCo_locations[#All],2,FALSE),"")</f>
        <v>1</v>
      </c>
      <c r="P491">
        <f>_2015_2016_append_[[#This Row],[Reg_Hrs]]+_2015_2016_append_[[#This Row],[OT_Hrs]]</f>
        <v>0</v>
      </c>
      <c r="Q491">
        <v>1</v>
      </c>
    </row>
    <row r="492" spans="1:17" x14ac:dyDescent="0.3">
      <c r="A492">
        <v>304</v>
      </c>
      <c r="B492" t="s">
        <v>87</v>
      </c>
      <c r="C492" t="s">
        <v>123</v>
      </c>
      <c r="D492">
        <v>19</v>
      </c>
      <c r="E492">
        <v>0</v>
      </c>
      <c r="F492">
        <v>437</v>
      </c>
      <c r="G492">
        <v>915</v>
      </c>
      <c r="H492">
        <v>32</v>
      </c>
      <c r="I492">
        <v>288</v>
      </c>
      <c r="J492">
        <v>206</v>
      </c>
      <c r="K492">
        <v>2015</v>
      </c>
      <c r="L492" t="str">
        <f t="shared" si="14"/>
        <v>008</v>
      </c>
      <c r="M492" t="str">
        <f>_xlfn.XLOOKUP(_2015_2016_append_[[#This Row],[Job_code]],Analytics_mindset_case_studies_IntegrateCo_jobcodes[Code_text],Analytics_mindset_case_studies_IntegrateCo_jobcodes[Job_Description],"",0)</f>
        <v>Employee Training</v>
      </c>
      <c r="N492" t="str">
        <f t="shared" si="15"/>
        <v>H</v>
      </c>
      <c r="O492">
        <f>IFERROR(VLOOKUP(_2015_2016_append_[[#This Row],[Emp_Name]],Analytics_mindset_case_studies_IntegrateCo_locations[#All],2,FALSE),"")</f>
        <v>1</v>
      </c>
      <c r="P492">
        <f>_2015_2016_append_[[#This Row],[Reg_Hrs]]+_2015_2016_append_[[#This Row],[OT_Hrs]]</f>
        <v>19</v>
      </c>
      <c r="Q492">
        <v>1</v>
      </c>
    </row>
    <row r="493" spans="1:17" x14ac:dyDescent="0.3">
      <c r="A493">
        <v>274</v>
      </c>
      <c r="B493" t="s">
        <v>85</v>
      </c>
      <c r="C493" t="s">
        <v>124</v>
      </c>
      <c r="D493">
        <v>0</v>
      </c>
      <c r="E493">
        <v>0</v>
      </c>
      <c r="F493">
        <v>0</v>
      </c>
      <c r="G493">
        <v>2388</v>
      </c>
      <c r="H493">
        <v>38</v>
      </c>
      <c r="I493">
        <v>749</v>
      </c>
      <c r="J493">
        <v>468</v>
      </c>
      <c r="K493">
        <v>2015</v>
      </c>
      <c r="L493" t="str">
        <f t="shared" si="14"/>
        <v>005</v>
      </c>
      <c r="M493" t="str">
        <f>_xlfn.XLOOKUP(_2015_2016_append_[[#This Row],[Job_code]],Analytics_mindset_case_studies_IntegrateCo_jobcodes[Code_text],Analytics_mindset_case_studies_IntegrateCo_jobcodes[Job_Description],"",0)</f>
        <v>Installation</v>
      </c>
      <c r="N493" t="str">
        <f t="shared" si="15"/>
        <v/>
      </c>
      <c r="O493">
        <f>IFERROR(VLOOKUP(_2015_2016_append_[[#This Row],[Emp_Name]],Analytics_mindset_case_studies_IntegrateCo_locations[#All],2,FALSE),"")</f>
        <v>2</v>
      </c>
      <c r="P493">
        <f>_2015_2016_append_[[#This Row],[Reg_Hrs]]+_2015_2016_append_[[#This Row],[OT_Hrs]]</f>
        <v>0</v>
      </c>
      <c r="Q493">
        <v>1</v>
      </c>
    </row>
    <row r="494" spans="1:17" x14ac:dyDescent="0.3">
      <c r="A494">
        <v>274</v>
      </c>
      <c r="B494" t="s">
        <v>87</v>
      </c>
      <c r="C494" t="s">
        <v>124</v>
      </c>
      <c r="D494">
        <v>17</v>
      </c>
      <c r="E494">
        <v>0</v>
      </c>
      <c r="F494">
        <v>427</v>
      </c>
      <c r="G494">
        <v>685</v>
      </c>
      <c r="H494">
        <v>39</v>
      </c>
      <c r="I494">
        <v>133</v>
      </c>
      <c r="J494">
        <v>91</v>
      </c>
      <c r="K494">
        <v>2015</v>
      </c>
      <c r="L494" t="str">
        <f t="shared" si="14"/>
        <v>008</v>
      </c>
      <c r="M494" t="str">
        <f>_xlfn.XLOOKUP(_2015_2016_append_[[#This Row],[Job_code]],Analytics_mindset_case_studies_IntegrateCo_jobcodes[Code_text],Analytics_mindset_case_studies_IntegrateCo_jobcodes[Job_Description],"",0)</f>
        <v>Employee Training</v>
      </c>
      <c r="N494" t="str">
        <f t="shared" si="15"/>
        <v>H</v>
      </c>
      <c r="O494">
        <f>IFERROR(VLOOKUP(_2015_2016_append_[[#This Row],[Emp_Name]],Analytics_mindset_case_studies_IntegrateCo_locations[#All],2,FALSE),"")</f>
        <v>2</v>
      </c>
      <c r="P494">
        <f>_2015_2016_append_[[#This Row],[Reg_Hrs]]+_2015_2016_append_[[#This Row],[OT_Hrs]]</f>
        <v>17</v>
      </c>
      <c r="Q494">
        <v>1</v>
      </c>
    </row>
    <row r="495" spans="1:17" x14ac:dyDescent="0.3">
      <c r="A495">
        <v>391</v>
      </c>
      <c r="B495" t="s">
        <v>85</v>
      </c>
      <c r="C495" t="s">
        <v>126</v>
      </c>
      <c r="D495">
        <v>0</v>
      </c>
      <c r="E495">
        <v>0</v>
      </c>
      <c r="F495">
        <v>0</v>
      </c>
      <c r="G495">
        <v>1397</v>
      </c>
      <c r="H495">
        <v>31</v>
      </c>
      <c r="I495">
        <v>875</v>
      </c>
      <c r="J495">
        <v>264</v>
      </c>
      <c r="K495">
        <v>2015</v>
      </c>
      <c r="L495" t="str">
        <f t="shared" si="14"/>
        <v>005</v>
      </c>
      <c r="M495" t="str">
        <f>_xlfn.XLOOKUP(_2015_2016_append_[[#This Row],[Job_code]],Analytics_mindset_case_studies_IntegrateCo_jobcodes[Code_text],Analytics_mindset_case_studies_IntegrateCo_jobcodes[Job_Description],"",0)</f>
        <v>Installation</v>
      </c>
      <c r="N495" t="str">
        <f t="shared" si="15"/>
        <v/>
      </c>
      <c r="O495">
        <f>IFERROR(VLOOKUP(_2015_2016_append_[[#This Row],[Emp_Name]],Analytics_mindset_case_studies_IntegrateCo_locations[#All],2,FALSE),"")</f>
        <v>1</v>
      </c>
      <c r="P495">
        <f>_2015_2016_append_[[#This Row],[Reg_Hrs]]+_2015_2016_append_[[#This Row],[OT_Hrs]]</f>
        <v>0</v>
      </c>
      <c r="Q495">
        <v>1</v>
      </c>
    </row>
    <row r="496" spans="1:17" x14ac:dyDescent="0.3">
      <c r="A496">
        <v>391</v>
      </c>
      <c r="B496" t="s">
        <v>88</v>
      </c>
      <c r="C496" t="s">
        <v>126</v>
      </c>
      <c r="D496">
        <v>313</v>
      </c>
      <c r="E496">
        <v>0</v>
      </c>
      <c r="F496">
        <v>411073</v>
      </c>
      <c r="G496">
        <v>50492</v>
      </c>
      <c r="H496">
        <v>702</v>
      </c>
      <c r="I496">
        <v>31945</v>
      </c>
      <c r="J496">
        <v>14961</v>
      </c>
      <c r="K496">
        <v>2015</v>
      </c>
      <c r="L496" t="str">
        <f t="shared" si="14"/>
        <v>001</v>
      </c>
      <c r="M496" t="str">
        <f>_xlfn.XLOOKUP(_2015_2016_append_[[#This Row],[Job_code]],Analytics_mindset_case_studies_IntegrateCo_jobcodes[Code_text],Analytics_mindset_case_studies_IntegrateCo_jobcodes[Job_Description],"",0)</f>
        <v>Office</v>
      </c>
      <c r="N496" t="str">
        <f t="shared" si="15"/>
        <v>H</v>
      </c>
      <c r="O496">
        <f>IFERROR(VLOOKUP(_2015_2016_append_[[#This Row],[Emp_Name]],Analytics_mindset_case_studies_IntegrateCo_locations[#All],2,FALSE),"")</f>
        <v>1</v>
      </c>
      <c r="P496">
        <f>_2015_2016_append_[[#This Row],[Reg_Hrs]]+_2015_2016_append_[[#This Row],[OT_Hrs]]</f>
        <v>313</v>
      </c>
      <c r="Q496">
        <v>1</v>
      </c>
    </row>
    <row r="497" spans="1:17" x14ac:dyDescent="0.3">
      <c r="A497">
        <v>259</v>
      </c>
      <c r="B497" t="s">
        <v>85</v>
      </c>
      <c r="C497" t="s">
        <v>127</v>
      </c>
      <c r="D497">
        <v>0</v>
      </c>
      <c r="E497">
        <v>0</v>
      </c>
      <c r="F497">
        <v>0</v>
      </c>
      <c r="G497">
        <v>2182</v>
      </c>
      <c r="H497">
        <v>40</v>
      </c>
      <c r="I497">
        <v>812</v>
      </c>
      <c r="J497">
        <v>546</v>
      </c>
      <c r="K497">
        <v>2015</v>
      </c>
      <c r="L497" t="str">
        <f t="shared" si="14"/>
        <v>005</v>
      </c>
      <c r="M497" t="str">
        <f>_xlfn.XLOOKUP(_2015_2016_append_[[#This Row],[Job_code]],Analytics_mindset_case_studies_IntegrateCo_jobcodes[Code_text],Analytics_mindset_case_studies_IntegrateCo_jobcodes[Job_Description],"",0)</f>
        <v>Installation</v>
      </c>
      <c r="N497" t="str">
        <f t="shared" si="15"/>
        <v/>
      </c>
      <c r="O497">
        <f>IFERROR(VLOOKUP(_2015_2016_append_[[#This Row],[Emp_Name]],Analytics_mindset_case_studies_IntegrateCo_locations[#All],2,FALSE),"")</f>
        <v>2</v>
      </c>
      <c r="P497">
        <f>_2015_2016_append_[[#This Row],[Reg_Hrs]]+_2015_2016_append_[[#This Row],[OT_Hrs]]</f>
        <v>0</v>
      </c>
      <c r="Q497">
        <v>1</v>
      </c>
    </row>
    <row r="498" spans="1:17" x14ac:dyDescent="0.3">
      <c r="A498">
        <v>259</v>
      </c>
      <c r="B498" t="s">
        <v>73</v>
      </c>
      <c r="C498" t="s">
        <v>127</v>
      </c>
      <c r="D498">
        <v>1114</v>
      </c>
      <c r="E498">
        <v>0</v>
      </c>
      <c r="F498">
        <v>379561</v>
      </c>
      <c r="G498">
        <v>27456</v>
      </c>
      <c r="H498">
        <v>391</v>
      </c>
      <c r="I498">
        <v>10836</v>
      </c>
      <c r="J498">
        <v>7124</v>
      </c>
      <c r="K498">
        <v>2015</v>
      </c>
      <c r="L498" t="str">
        <f t="shared" si="14"/>
        <v>004</v>
      </c>
      <c r="M498" t="str">
        <f>_xlfn.XLOOKUP(_2015_2016_append_[[#This Row],[Job_code]],Analytics_mindset_case_studies_IntegrateCo_jobcodes[Code_text],Analytics_mindset_case_studies_IntegrateCo_jobcodes[Job_Description],"",0)</f>
        <v>Proj Management</v>
      </c>
      <c r="N498" t="str">
        <f t="shared" si="15"/>
        <v>S</v>
      </c>
      <c r="O498">
        <f>IFERROR(VLOOKUP(_2015_2016_append_[[#This Row],[Emp_Name]],Analytics_mindset_case_studies_IntegrateCo_locations[#All],2,FALSE),"")</f>
        <v>2</v>
      </c>
      <c r="P498">
        <f>_2015_2016_append_[[#This Row],[Reg_Hrs]]+_2015_2016_append_[[#This Row],[OT_Hrs]]</f>
        <v>1114</v>
      </c>
      <c r="Q498">
        <v>1</v>
      </c>
    </row>
    <row r="499" spans="1:17" x14ac:dyDescent="0.3">
      <c r="A499">
        <v>259</v>
      </c>
      <c r="B499" t="s">
        <v>89</v>
      </c>
      <c r="C499" t="s">
        <v>127</v>
      </c>
      <c r="D499">
        <v>120</v>
      </c>
      <c r="E499">
        <v>0</v>
      </c>
      <c r="F499">
        <v>37862</v>
      </c>
      <c r="G499">
        <v>2973</v>
      </c>
      <c r="H499">
        <v>41</v>
      </c>
      <c r="I499">
        <v>368</v>
      </c>
      <c r="J499">
        <v>694</v>
      </c>
      <c r="K499">
        <v>2015</v>
      </c>
      <c r="L499" t="str">
        <f t="shared" si="14"/>
        <v>008</v>
      </c>
      <c r="M499" t="str">
        <f>_xlfn.XLOOKUP(_2015_2016_append_[[#This Row],[Job_code]],Analytics_mindset_case_studies_IntegrateCo_jobcodes[Code_text],Analytics_mindset_case_studies_IntegrateCo_jobcodes[Job_Description],"",0)</f>
        <v>Employee Training</v>
      </c>
      <c r="N499" t="str">
        <f t="shared" si="15"/>
        <v>S</v>
      </c>
      <c r="O499">
        <f>IFERROR(VLOOKUP(_2015_2016_append_[[#This Row],[Emp_Name]],Analytics_mindset_case_studies_IntegrateCo_locations[#All],2,FALSE),"")</f>
        <v>2</v>
      </c>
      <c r="P499">
        <f>_2015_2016_append_[[#This Row],[Reg_Hrs]]+_2015_2016_append_[[#This Row],[OT_Hrs]]</f>
        <v>120</v>
      </c>
      <c r="Q499">
        <v>1</v>
      </c>
    </row>
    <row r="500" spans="1:17" x14ac:dyDescent="0.3">
      <c r="A500">
        <v>168</v>
      </c>
      <c r="B500" t="s">
        <v>85</v>
      </c>
      <c r="C500" t="s">
        <v>129</v>
      </c>
      <c r="D500">
        <v>0</v>
      </c>
      <c r="E500">
        <v>0</v>
      </c>
      <c r="F500">
        <v>0</v>
      </c>
      <c r="G500">
        <v>2672</v>
      </c>
      <c r="H500">
        <v>26</v>
      </c>
      <c r="I500">
        <v>666</v>
      </c>
      <c r="J500">
        <v>593</v>
      </c>
      <c r="K500">
        <v>2015</v>
      </c>
      <c r="L500" t="str">
        <f t="shared" si="14"/>
        <v>005</v>
      </c>
      <c r="M500" t="str">
        <f>_xlfn.XLOOKUP(_2015_2016_append_[[#This Row],[Job_code]],Analytics_mindset_case_studies_IntegrateCo_jobcodes[Code_text],Analytics_mindset_case_studies_IntegrateCo_jobcodes[Job_Description],"",0)</f>
        <v>Installation</v>
      </c>
      <c r="N500" t="str">
        <f t="shared" si="15"/>
        <v/>
      </c>
      <c r="O500">
        <f>IFERROR(VLOOKUP(_2015_2016_append_[[#This Row],[Emp_Name]],Analytics_mindset_case_studies_IntegrateCo_locations[#All],2,FALSE),"")</f>
        <v>2</v>
      </c>
      <c r="P500">
        <f>_2015_2016_append_[[#This Row],[Reg_Hrs]]+_2015_2016_append_[[#This Row],[OT_Hrs]]</f>
        <v>0</v>
      </c>
      <c r="Q500">
        <v>1</v>
      </c>
    </row>
    <row r="501" spans="1:17" x14ac:dyDescent="0.3">
      <c r="A501">
        <v>168</v>
      </c>
      <c r="B501" t="s">
        <v>90</v>
      </c>
      <c r="C501" t="s">
        <v>129</v>
      </c>
      <c r="D501">
        <v>122</v>
      </c>
      <c r="E501">
        <v>0</v>
      </c>
      <c r="F501">
        <v>74453</v>
      </c>
      <c r="G501">
        <v>28702</v>
      </c>
      <c r="H501">
        <v>749</v>
      </c>
      <c r="I501">
        <v>8689</v>
      </c>
      <c r="J501">
        <v>3412</v>
      </c>
      <c r="K501">
        <v>2015</v>
      </c>
      <c r="L501" t="str">
        <f t="shared" si="14"/>
        <v>001</v>
      </c>
      <c r="M501" t="str">
        <f>_xlfn.XLOOKUP(_2015_2016_append_[[#This Row],[Job_code]],Analytics_mindset_case_studies_IntegrateCo_jobcodes[Code_text],Analytics_mindset_case_studies_IntegrateCo_jobcodes[Job_Description],"",0)</f>
        <v>Office</v>
      </c>
      <c r="N501" t="str">
        <f t="shared" si="15"/>
        <v>H</v>
      </c>
      <c r="O501">
        <f>IFERROR(VLOOKUP(_2015_2016_append_[[#This Row],[Emp_Name]],Analytics_mindset_case_studies_IntegrateCo_locations[#All],2,FALSE),"")</f>
        <v>2</v>
      </c>
      <c r="P501">
        <f>_2015_2016_append_[[#This Row],[Reg_Hrs]]+_2015_2016_append_[[#This Row],[OT_Hrs]]</f>
        <v>122</v>
      </c>
      <c r="Q501">
        <v>1</v>
      </c>
    </row>
    <row r="502" spans="1:17" x14ac:dyDescent="0.3">
      <c r="A502">
        <v>291</v>
      </c>
      <c r="B502" t="s">
        <v>85</v>
      </c>
      <c r="C502" t="s">
        <v>130</v>
      </c>
      <c r="D502">
        <v>0</v>
      </c>
      <c r="E502">
        <v>0</v>
      </c>
      <c r="F502">
        <v>0</v>
      </c>
      <c r="G502">
        <v>298</v>
      </c>
      <c r="H502">
        <v>22</v>
      </c>
      <c r="I502">
        <v>95</v>
      </c>
      <c r="J502">
        <v>61</v>
      </c>
      <c r="K502">
        <v>2015</v>
      </c>
      <c r="L502" t="str">
        <f t="shared" si="14"/>
        <v>005</v>
      </c>
      <c r="M502" t="str">
        <f>_xlfn.XLOOKUP(_2015_2016_append_[[#This Row],[Job_code]],Analytics_mindset_case_studies_IntegrateCo_jobcodes[Code_text],Analytics_mindset_case_studies_IntegrateCo_jobcodes[Job_Description],"",0)</f>
        <v>Installation</v>
      </c>
      <c r="N502" t="str">
        <f t="shared" si="15"/>
        <v/>
      </c>
      <c r="O502">
        <f>IFERROR(VLOOKUP(_2015_2016_append_[[#This Row],[Emp_Name]],Analytics_mindset_case_studies_IntegrateCo_locations[#All],2,FALSE),"")</f>
        <v>2</v>
      </c>
      <c r="P502">
        <f>_2015_2016_append_[[#This Row],[Reg_Hrs]]+_2015_2016_append_[[#This Row],[OT_Hrs]]</f>
        <v>0</v>
      </c>
      <c r="Q502">
        <v>1</v>
      </c>
    </row>
    <row r="503" spans="1:17" x14ac:dyDescent="0.3">
      <c r="A503">
        <v>291</v>
      </c>
      <c r="B503" t="s">
        <v>87</v>
      </c>
      <c r="C503" t="s">
        <v>130</v>
      </c>
      <c r="D503">
        <v>2</v>
      </c>
      <c r="E503">
        <v>0</v>
      </c>
      <c r="F503">
        <v>467</v>
      </c>
      <c r="G503">
        <v>358</v>
      </c>
      <c r="H503">
        <v>28</v>
      </c>
      <c r="I503">
        <v>112</v>
      </c>
      <c r="J503">
        <v>75</v>
      </c>
      <c r="K503">
        <v>2015</v>
      </c>
      <c r="L503" t="str">
        <f t="shared" si="14"/>
        <v>008</v>
      </c>
      <c r="M503" t="str">
        <f>_xlfn.XLOOKUP(_2015_2016_append_[[#This Row],[Job_code]],Analytics_mindset_case_studies_IntegrateCo_jobcodes[Code_text],Analytics_mindset_case_studies_IntegrateCo_jobcodes[Job_Description],"",0)</f>
        <v>Employee Training</v>
      </c>
      <c r="N503" t="str">
        <f t="shared" si="15"/>
        <v>H</v>
      </c>
      <c r="O503">
        <f>IFERROR(VLOOKUP(_2015_2016_append_[[#This Row],[Emp_Name]],Analytics_mindset_case_studies_IntegrateCo_locations[#All],2,FALSE),"")</f>
        <v>2</v>
      </c>
      <c r="P503">
        <f>_2015_2016_append_[[#This Row],[Reg_Hrs]]+_2015_2016_append_[[#This Row],[OT_Hrs]]</f>
        <v>2</v>
      </c>
      <c r="Q503">
        <v>1</v>
      </c>
    </row>
    <row r="504" spans="1:17" x14ac:dyDescent="0.3">
      <c r="A504">
        <v>249</v>
      </c>
      <c r="B504" t="s">
        <v>91</v>
      </c>
      <c r="C504" t="s">
        <v>131</v>
      </c>
      <c r="D504">
        <v>0</v>
      </c>
      <c r="E504">
        <v>0</v>
      </c>
      <c r="F504">
        <v>0</v>
      </c>
      <c r="G504">
        <v>2135</v>
      </c>
      <c r="H504">
        <v>167</v>
      </c>
      <c r="I504">
        <v>67</v>
      </c>
      <c r="J504">
        <v>48</v>
      </c>
      <c r="K504">
        <v>2015</v>
      </c>
      <c r="L504" t="str">
        <f t="shared" si="14"/>
        <v>011</v>
      </c>
      <c r="M504" t="str">
        <f>_xlfn.XLOOKUP(_2015_2016_append_[[#This Row],[Job_code]],Analytics_mindset_case_studies_IntegrateCo_jobcodes[Code_text],Analytics_mindset_case_studies_IntegrateCo_jobcodes[Job_Description],"",0)</f>
        <v>Internal Projects</v>
      </c>
      <c r="N504" t="str">
        <f t="shared" si="15"/>
        <v>S</v>
      </c>
      <c r="O504">
        <f>IFERROR(VLOOKUP(_2015_2016_append_[[#This Row],[Emp_Name]],Analytics_mindset_case_studies_IntegrateCo_locations[#All],2,FALSE),"")</f>
        <v>2</v>
      </c>
      <c r="P504">
        <f>_2015_2016_append_[[#This Row],[Reg_Hrs]]+_2015_2016_append_[[#This Row],[OT_Hrs]]</f>
        <v>0</v>
      </c>
      <c r="Q504">
        <v>1</v>
      </c>
    </row>
    <row r="505" spans="1:17" x14ac:dyDescent="0.3">
      <c r="A505">
        <v>179</v>
      </c>
      <c r="B505" t="s">
        <v>85</v>
      </c>
      <c r="C505" t="s">
        <v>132</v>
      </c>
      <c r="D505">
        <v>0</v>
      </c>
      <c r="E505">
        <v>0</v>
      </c>
      <c r="F505">
        <v>0</v>
      </c>
      <c r="G505">
        <v>2411</v>
      </c>
      <c r="H505">
        <v>20</v>
      </c>
      <c r="I505">
        <v>543</v>
      </c>
      <c r="J505">
        <v>535</v>
      </c>
      <c r="K505">
        <v>2015</v>
      </c>
      <c r="L505" t="str">
        <f t="shared" si="14"/>
        <v>005</v>
      </c>
      <c r="M505" t="str">
        <f>_xlfn.XLOOKUP(_2015_2016_append_[[#This Row],[Job_code]],Analytics_mindset_case_studies_IntegrateCo_jobcodes[Code_text],Analytics_mindset_case_studies_IntegrateCo_jobcodes[Job_Description],"",0)</f>
        <v>Installation</v>
      </c>
      <c r="N505" t="str">
        <f t="shared" si="15"/>
        <v/>
      </c>
      <c r="O505">
        <f>IFERROR(VLOOKUP(_2015_2016_append_[[#This Row],[Emp_Name]],Analytics_mindset_case_studies_IntegrateCo_locations[#All],2,FALSE),"")</f>
        <v>2</v>
      </c>
      <c r="P505">
        <f>_2015_2016_append_[[#This Row],[Reg_Hrs]]+_2015_2016_append_[[#This Row],[OT_Hrs]]</f>
        <v>0</v>
      </c>
      <c r="Q505">
        <v>1</v>
      </c>
    </row>
    <row r="506" spans="1:17" x14ac:dyDescent="0.3">
      <c r="A506">
        <v>179</v>
      </c>
      <c r="B506" t="s">
        <v>58</v>
      </c>
      <c r="C506" t="s">
        <v>132</v>
      </c>
      <c r="D506">
        <v>225</v>
      </c>
      <c r="E506">
        <v>0</v>
      </c>
      <c r="F506">
        <v>183562</v>
      </c>
      <c r="G506">
        <v>11431</v>
      </c>
      <c r="H506">
        <v>63</v>
      </c>
      <c r="I506">
        <v>3066</v>
      </c>
      <c r="J506">
        <v>2188</v>
      </c>
      <c r="K506">
        <v>2015</v>
      </c>
      <c r="L506" t="str">
        <f t="shared" si="14"/>
        <v>002</v>
      </c>
      <c r="M506" t="str">
        <f>_xlfn.XLOOKUP(_2015_2016_append_[[#This Row],[Job_code]],Analytics_mindset_case_studies_IntegrateCo_jobcodes[Code_text],Analytics_mindset_case_studies_IntegrateCo_jobcodes[Job_Description],"",0)</f>
        <v>Sales</v>
      </c>
      <c r="N506" t="str">
        <f t="shared" si="15"/>
        <v>H</v>
      </c>
      <c r="O506">
        <f>IFERROR(VLOOKUP(_2015_2016_append_[[#This Row],[Emp_Name]],Analytics_mindset_case_studies_IntegrateCo_locations[#All],2,FALSE),"")</f>
        <v>2</v>
      </c>
      <c r="P506">
        <f>_2015_2016_append_[[#This Row],[Reg_Hrs]]+_2015_2016_append_[[#This Row],[OT_Hrs]]</f>
        <v>225</v>
      </c>
      <c r="Q506">
        <v>1</v>
      </c>
    </row>
    <row r="507" spans="1:17" x14ac:dyDescent="0.3">
      <c r="A507">
        <v>368</v>
      </c>
      <c r="B507" t="s">
        <v>85</v>
      </c>
      <c r="C507" t="s">
        <v>133</v>
      </c>
      <c r="D507">
        <v>0</v>
      </c>
      <c r="E507">
        <v>0</v>
      </c>
      <c r="F507">
        <v>0</v>
      </c>
      <c r="G507">
        <v>2089</v>
      </c>
      <c r="H507">
        <v>42</v>
      </c>
      <c r="I507">
        <v>703</v>
      </c>
      <c r="J507">
        <v>515</v>
      </c>
      <c r="K507">
        <v>2015</v>
      </c>
      <c r="L507" t="str">
        <f t="shared" si="14"/>
        <v>005</v>
      </c>
      <c r="M507" t="str">
        <f>_xlfn.XLOOKUP(_2015_2016_append_[[#This Row],[Job_code]],Analytics_mindset_case_studies_IntegrateCo_jobcodes[Code_text],Analytics_mindset_case_studies_IntegrateCo_jobcodes[Job_Description],"",0)</f>
        <v>Installation</v>
      </c>
      <c r="N507" t="str">
        <f t="shared" si="15"/>
        <v/>
      </c>
      <c r="O507">
        <f>IFERROR(VLOOKUP(_2015_2016_append_[[#This Row],[Emp_Name]],Analytics_mindset_case_studies_IntegrateCo_locations[#All],2,FALSE),"")</f>
        <v>2</v>
      </c>
      <c r="P507">
        <f>_2015_2016_append_[[#This Row],[Reg_Hrs]]+_2015_2016_append_[[#This Row],[OT_Hrs]]</f>
        <v>0</v>
      </c>
      <c r="Q507">
        <v>1</v>
      </c>
    </row>
    <row r="508" spans="1:17" x14ac:dyDescent="0.3">
      <c r="A508">
        <v>27</v>
      </c>
      <c r="B508" t="s">
        <v>85</v>
      </c>
      <c r="C508" t="s">
        <v>134</v>
      </c>
      <c r="D508">
        <v>0</v>
      </c>
      <c r="E508">
        <v>0</v>
      </c>
      <c r="F508">
        <v>0</v>
      </c>
      <c r="G508">
        <v>2384</v>
      </c>
      <c r="H508">
        <v>22</v>
      </c>
      <c r="I508">
        <v>496</v>
      </c>
      <c r="J508">
        <v>535</v>
      </c>
      <c r="K508">
        <v>2015</v>
      </c>
      <c r="L508" t="str">
        <f t="shared" si="14"/>
        <v>005</v>
      </c>
      <c r="M508" t="str">
        <f>_xlfn.XLOOKUP(_2015_2016_append_[[#This Row],[Job_code]],Analytics_mindset_case_studies_IntegrateCo_jobcodes[Code_text],Analytics_mindset_case_studies_IntegrateCo_jobcodes[Job_Description],"",0)</f>
        <v>Installation</v>
      </c>
      <c r="N508" t="str">
        <f t="shared" si="15"/>
        <v/>
      </c>
      <c r="O508">
        <f>IFERROR(VLOOKUP(_2015_2016_append_[[#This Row],[Emp_Name]],Analytics_mindset_case_studies_IntegrateCo_locations[#All],2,FALSE),"")</f>
        <v>1</v>
      </c>
      <c r="P508">
        <f>_2015_2016_append_[[#This Row],[Reg_Hrs]]+_2015_2016_append_[[#This Row],[OT_Hrs]]</f>
        <v>0</v>
      </c>
      <c r="Q508">
        <v>1</v>
      </c>
    </row>
    <row r="509" spans="1:17" x14ac:dyDescent="0.3">
      <c r="A509">
        <v>27</v>
      </c>
      <c r="B509" t="s">
        <v>89</v>
      </c>
      <c r="C509" t="s">
        <v>134</v>
      </c>
      <c r="D509">
        <v>95</v>
      </c>
      <c r="E509">
        <v>22</v>
      </c>
      <c r="F509">
        <v>51942</v>
      </c>
      <c r="G509">
        <v>10614</v>
      </c>
      <c r="H509">
        <v>89</v>
      </c>
      <c r="I509">
        <v>1205</v>
      </c>
      <c r="J509">
        <v>2291</v>
      </c>
      <c r="K509">
        <v>2015</v>
      </c>
      <c r="L509" t="str">
        <f t="shared" si="14"/>
        <v>008</v>
      </c>
      <c r="M509" t="str">
        <f>_xlfn.XLOOKUP(_2015_2016_append_[[#This Row],[Job_code]],Analytics_mindset_case_studies_IntegrateCo_jobcodes[Code_text],Analytics_mindset_case_studies_IntegrateCo_jobcodes[Job_Description],"",0)</f>
        <v>Employee Training</v>
      </c>
      <c r="N509" t="str">
        <f t="shared" si="15"/>
        <v>S</v>
      </c>
      <c r="O509">
        <f>IFERROR(VLOOKUP(_2015_2016_append_[[#This Row],[Emp_Name]],Analytics_mindset_case_studies_IntegrateCo_locations[#All],2,FALSE),"")</f>
        <v>1</v>
      </c>
      <c r="P509">
        <f>_2015_2016_append_[[#This Row],[Reg_Hrs]]+_2015_2016_append_[[#This Row],[OT_Hrs]]</f>
        <v>117</v>
      </c>
      <c r="Q509">
        <v>1</v>
      </c>
    </row>
    <row r="510" spans="1:17" x14ac:dyDescent="0.3">
      <c r="A510">
        <v>27</v>
      </c>
      <c r="B510" t="s">
        <v>70</v>
      </c>
      <c r="C510" t="s">
        <v>134</v>
      </c>
      <c r="D510">
        <v>0</v>
      </c>
      <c r="E510">
        <v>0</v>
      </c>
      <c r="F510">
        <v>0</v>
      </c>
      <c r="G510">
        <v>11086</v>
      </c>
      <c r="H510">
        <v>134</v>
      </c>
      <c r="I510">
        <v>3186</v>
      </c>
      <c r="J510">
        <v>2253</v>
      </c>
      <c r="K510">
        <v>2015</v>
      </c>
      <c r="L510" t="str">
        <f t="shared" si="14"/>
        <v>009</v>
      </c>
      <c r="M510" t="str">
        <f>_xlfn.XLOOKUP(_2015_2016_append_[[#This Row],[Job_code]],Analytics_mindset_case_studies_IntegrateCo_jobcodes[Code_text],Analytics_mindset_case_studies_IntegrateCo_jobcodes[Job_Description],"",0)</f>
        <v>New Foreign Manufacturing Plant</v>
      </c>
      <c r="N510" t="str">
        <f t="shared" si="15"/>
        <v>S</v>
      </c>
      <c r="O510">
        <f>IFERROR(VLOOKUP(_2015_2016_append_[[#This Row],[Emp_Name]],Analytics_mindset_case_studies_IntegrateCo_locations[#All],2,FALSE),"")</f>
        <v>1</v>
      </c>
      <c r="P510">
        <f>_2015_2016_append_[[#This Row],[Reg_Hrs]]+_2015_2016_append_[[#This Row],[OT_Hrs]]</f>
        <v>0</v>
      </c>
      <c r="Q510">
        <v>1</v>
      </c>
    </row>
    <row r="511" spans="1:17" x14ac:dyDescent="0.3">
      <c r="A511">
        <v>369</v>
      </c>
      <c r="B511" t="s">
        <v>63</v>
      </c>
      <c r="C511" t="s">
        <v>136</v>
      </c>
      <c r="D511">
        <v>0</v>
      </c>
      <c r="E511">
        <v>0</v>
      </c>
      <c r="F511">
        <v>0</v>
      </c>
      <c r="G511">
        <v>1588</v>
      </c>
      <c r="H511">
        <v>30</v>
      </c>
      <c r="I511">
        <v>399</v>
      </c>
      <c r="J511">
        <v>55</v>
      </c>
      <c r="K511">
        <v>2015</v>
      </c>
      <c r="L511" t="str">
        <f t="shared" si="14"/>
        <v>009</v>
      </c>
      <c r="M511" t="str">
        <f>_xlfn.XLOOKUP(_2015_2016_append_[[#This Row],[Job_code]],Analytics_mindset_case_studies_IntegrateCo_jobcodes[Code_text],Analytics_mindset_case_studies_IntegrateCo_jobcodes[Job_Description],"",0)</f>
        <v>New Foreign Manufacturing Plant</v>
      </c>
      <c r="N511" t="str">
        <f t="shared" si="15"/>
        <v>H</v>
      </c>
      <c r="O511">
        <f>IFERROR(VLOOKUP(_2015_2016_append_[[#This Row],[Emp_Name]],Analytics_mindset_case_studies_IntegrateCo_locations[#All],2,FALSE),"")</f>
        <v>2</v>
      </c>
      <c r="P511">
        <f>_2015_2016_append_[[#This Row],[Reg_Hrs]]+_2015_2016_append_[[#This Row],[OT_Hrs]]</f>
        <v>0</v>
      </c>
      <c r="Q511">
        <v>1</v>
      </c>
    </row>
    <row r="512" spans="1:17" x14ac:dyDescent="0.3">
      <c r="A512">
        <v>38</v>
      </c>
      <c r="B512" t="s">
        <v>85</v>
      </c>
      <c r="C512" t="s">
        <v>137</v>
      </c>
      <c r="D512">
        <v>0</v>
      </c>
      <c r="E512">
        <v>0</v>
      </c>
      <c r="F512">
        <v>0</v>
      </c>
      <c r="G512">
        <v>2694</v>
      </c>
      <c r="H512">
        <v>18</v>
      </c>
      <c r="I512">
        <v>414</v>
      </c>
      <c r="J512">
        <v>96</v>
      </c>
      <c r="K512">
        <v>2015</v>
      </c>
      <c r="L512" t="str">
        <f t="shared" si="14"/>
        <v>005</v>
      </c>
      <c r="M512" t="str">
        <f>_xlfn.XLOOKUP(_2015_2016_append_[[#This Row],[Job_code]],Analytics_mindset_case_studies_IntegrateCo_jobcodes[Code_text],Analytics_mindset_case_studies_IntegrateCo_jobcodes[Job_Description],"",0)</f>
        <v>Installation</v>
      </c>
      <c r="N512" t="str">
        <f t="shared" si="15"/>
        <v/>
      </c>
      <c r="O512">
        <f>IFERROR(VLOOKUP(_2015_2016_append_[[#This Row],[Emp_Name]],Analytics_mindset_case_studies_IntegrateCo_locations[#All],2,FALSE),"")</f>
        <v>2</v>
      </c>
      <c r="P512">
        <f>_2015_2016_append_[[#This Row],[Reg_Hrs]]+_2015_2016_append_[[#This Row],[OT_Hrs]]</f>
        <v>0</v>
      </c>
      <c r="Q512">
        <v>1</v>
      </c>
    </row>
    <row r="513" spans="1:17" x14ac:dyDescent="0.3">
      <c r="A513">
        <v>38</v>
      </c>
      <c r="B513" t="s">
        <v>58</v>
      </c>
      <c r="C513" t="s">
        <v>137</v>
      </c>
      <c r="D513">
        <v>955</v>
      </c>
      <c r="E513">
        <v>0</v>
      </c>
      <c r="F513">
        <v>3603635</v>
      </c>
      <c r="G513">
        <v>319240</v>
      </c>
      <c r="H513">
        <v>192</v>
      </c>
      <c r="I513">
        <v>43122</v>
      </c>
      <c r="J513">
        <v>10149</v>
      </c>
      <c r="K513">
        <v>2015</v>
      </c>
      <c r="L513" t="str">
        <f t="shared" si="14"/>
        <v>002</v>
      </c>
      <c r="M513" t="str">
        <f>_xlfn.XLOOKUP(_2015_2016_append_[[#This Row],[Job_code]],Analytics_mindset_case_studies_IntegrateCo_jobcodes[Code_text],Analytics_mindset_case_studies_IntegrateCo_jobcodes[Job_Description],"",0)</f>
        <v>Sales</v>
      </c>
      <c r="N513" t="str">
        <f t="shared" si="15"/>
        <v>H</v>
      </c>
      <c r="O513">
        <f>IFERROR(VLOOKUP(_2015_2016_append_[[#This Row],[Emp_Name]],Analytics_mindset_case_studies_IntegrateCo_locations[#All],2,FALSE),"")</f>
        <v>2</v>
      </c>
      <c r="P513">
        <f>_2015_2016_append_[[#This Row],[Reg_Hrs]]+_2015_2016_append_[[#This Row],[OT_Hrs]]</f>
        <v>955</v>
      </c>
      <c r="Q513">
        <v>1</v>
      </c>
    </row>
    <row r="514" spans="1:17" x14ac:dyDescent="0.3">
      <c r="A514">
        <v>169</v>
      </c>
      <c r="B514" t="s">
        <v>85</v>
      </c>
      <c r="C514" t="s">
        <v>138</v>
      </c>
      <c r="D514">
        <v>0</v>
      </c>
      <c r="E514">
        <v>0</v>
      </c>
      <c r="F514">
        <v>0</v>
      </c>
      <c r="G514">
        <v>2452</v>
      </c>
      <c r="H514">
        <v>30</v>
      </c>
      <c r="I514">
        <v>732</v>
      </c>
      <c r="J514">
        <v>570</v>
      </c>
      <c r="K514">
        <v>2015</v>
      </c>
      <c r="L514" t="str">
        <f t="shared" ref="L514:L577" si="16">IF(OR(MID(B514,3,1)="H",MID(B514,3,1)="S"),MID(B514,4,3),MID(B514,3,3))</f>
        <v>005</v>
      </c>
      <c r="M514" t="str">
        <f>_xlfn.XLOOKUP(_2015_2016_append_[[#This Row],[Job_code]],Analytics_mindset_case_studies_IntegrateCo_jobcodes[Code_text],Analytics_mindset_case_studies_IntegrateCo_jobcodes[Job_Description],"",0)</f>
        <v>Installation</v>
      </c>
      <c r="N514" t="str">
        <f t="shared" ref="N514:N577" si="17">IF(OR(MID(B514,3,1)="H",MID(B514,3,1)="S"),MID(B514,3,1),"")</f>
        <v/>
      </c>
      <c r="O514">
        <f>IFERROR(VLOOKUP(_2015_2016_append_[[#This Row],[Emp_Name]],Analytics_mindset_case_studies_IntegrateCo_locations[#All],2,FALSE),"")</f>
        <v>1</v>
      </c>
      <c r="P514">
        <f>_2015_2016_append_[[#This Row],[Reg_Hrs]]+_2015_2016_append_[[#This Row],[OT_Hrs]]</f>
        <v>0</v>
      </c>
      <c r="Q514">
        <v>1</v>
      </c>
    </row>
    <row r="515" spans="1:17" x14ac:dyDescent="0.3">
      <c r="A515">
        <v>169</v>
      </c>
      <c r="B515" t="s">
        <v>71</v>
      </c>
      <c r="C515" t="s">
        <v>138</v>
      </c>
      <c r="D515">
        <v>311</v>
      </c>
      <c r="E515">
        <v>0</v>
      </c>
      <c r="F515">
        <v>212092</v>
      </c>
      <c r="G515">
        <v>20252</v>
      </c>
      <c r="H515">
        <v>160</v>
      </c>
      <c r="I515">
        <v>6731</v>
      </c>
      <c r="J515">
        <v>4362</v>
      </c>
      <c r="K515">
        <v>2015</v>
      </c>
      <c r="L515" t="str">
        <f t="shared" si="16"/>
        <v>004</v>
      </c>
      <c r="M515" t="str">
        <f>_xlfn.XLOOKUP(_2015_2016_append_[[#This Row],[Job_code]],Analytics_mindset_case_studies_IntegrateCo_jobcodes[Code_text],Analytics_mindset_case_studies_IntegrateCo_jobcodes[Job_Description],"",0)</f>
        <v>Proj Management</v>
      </c>
      <c r="N515" t="str">
        <f t="shared" si="17"/>
        <v>H</v>
      </c>
      <c r="O515">
        <f>IFERROR(VLOOKUP(_2015_2016_append_[[#This Row],[Emp_Name]],Analytics_mindset_case_studies_IntegrateCo_locations[#All],2,FALSE),"")</f>
        <v>1</v>
      </c>
      <c r="P515">
        <f>_2015_2016_append_[[#This Row],[Reg_Hrs]]+_2015_2016_append_[[#This Row],[OT_Hrs]]</f>
        <v>311</v>
      </c>
      <c r="Q515">
        <v>1</v>
      </c>
    </row>
    <row r="516" spans="1:17" x14ac:dyDescent="0.3">
      <c r="A516">
        <v>169</v>
      </c>
      <c r="B516" t="s">
        <v>87</v>
      </c>
      <c r="C516" t="s">
        <v>138</v>
      </c>
      <c r="D516">
        <v>47</v>
      </c>
      <c r="E516">
        <v>0</v>
      </c>
      <c r="F516">
        <v>21289</v>
      </c>
      <c r="G516">
        <v>1572</v>
      </c>
      <c r="H516">
        <v>29</v>
      </c>
      <c r="I516">
        <v>483</v>
      </c>
      <c r="J516">
        <v>347</v>
      </c>
      <c r="K516">
        <v>2015</v>
      </c>
      <c r="L516" t="str">
        <f t="shared" si="16"/>
        <v>008</v>
      </c>
      <c r="M516" t="str">
        <f>_xlfn.XLOOKUP(_2015_2016_append_[[#This Row],[Job_code]],Analytics_mindset_case_studies_IntegrateCo_jobcodes[Code_text],Analytics_mindset_case_studies_IntegrateCo_jobcodes[Job_Description],"",0)</f>
        <v>Employee Training</v>
      </c>
      <c r="N516" t="str">
        <f t="shared" si="17"/>
        <v>H</v>
      </c>
      <c r="O516">
        <f>IFERROR(VLOOKUP(_2015_2016_append_[[#This Row],[Emp_Name]],Analytics_mindset_case_studies_IntegrateCo_locations[#All],2,FALSE),"")</f>
        <v>1</v>
      </c>
      <c r="P516">
        <f>_2015_2016_append_[[#This Row],[Reg_Hrs]]+_2015_2016_append_[[#This Row],[OT_Hrs]]</f>
        <v>47</v>
      </c>
      <c r="Q516">
        <v>1</v>
      </c>
    </row>
    <row r="517" spans="1:17" x14ac:dyDescent="0.3">
      <c r="A517">
        <v>44</v>
      </c>
      <c r="B517" t="s">
        <v>92</v>
      </c>
      <c r="C517" t="s">
        <v>139</v>
      </c>
      <c r="D517">
        <v>960</v>
      </c>
      <c r="E517">
        <v>0</v>
      </c>
      <c r="F517">
        <v>92400</v>
      </c>
      <c r="G517">
        <v>706872</v>
      </c>
      <c r="H517">
        <v>0</v>
      </c>
      <c r="I517">
        <v>5556</v>
      </c>
      <c r="J517">
        <v>7889</v>
      </c>
      <c r="K517">
        <v>2015</v>
      </c>
      <c r="L517" t="str">
        <f t="shared" si="16"/>
        <v>001</v>
      </c>
      <c r="M517" t="str">
        <f>_xlfn.XLOOKUP(_2015_2016_append_[[#This Row],[Job_code]],Analytics_mindset_case_studies_IntegrateCo_jobcodes[Code_text],Analytics_mindset_case_studies_IntegrateCo_jobcodes[Job_Description],"",0)</f>
        <v>Office</v>
      </c>
      <c r="N517" t="str">
        <f t="shared" si="17"/>
        <v/>
      </c>
      <c r="O517">
        <f>IFERROR(VLOOKUP(_2015_2016_append_[[#This Row],[Emp_Name]],Analytics_mindset_case_studies_IntegrateCo_locations[#All],2,FALSE),"")</f>
        <v>1</v>
      </c>
      <c r="P517">
        <f>_2015_2016_append_[[#This Row],[Reg_Hrs]]+_2015_2016_append_[[#This Row],[OT_Hrs]]</f>
        <v>960</v>
      </c>
      <c r="Q517">
        <v>1</v>
      </c>
    </row>
    <row r="518" spans="1:17" x14ac:dyDescent="0.3">
      <c r="A518">
        <v>396</v>
      </c>
      <c r="B518" t="s">
        <v>85</v>
      </c>
      <c r="C518" t="s">
        <v>140</v>
      </c>
      <c r="D518">
        <v>0</v>
      </c>
      <c r="E518">
        <v>0</v>
      </c>
      <c r="F518">
        <v>0</v>
      </c>
      <c r="G518">
        <v>2641</v>
      </c>
      <c r="H518">
        <v>19</v>
      </c>
      <c r="I518">
        <v>692</v>
      </c>
      <c r="J518">
        <v>1471</v>
      </c>
      <c r="K518">
        <v>2015</v>
      </c>
      <c r="L518" t="str">
        <f t="shared" si="16"/>
        <v>005</v>
      </c>
      <c r="M518" t="str">
        <f>_xlfn.XLOOKUP(_2015_2016_append_[[#This Row],[Job_code]],Analytics_mindset_case_studies_IntegrateCo_jobcodes[Code_text],Analytics_mindset_case_studies_IntegrateCo_jobcodes[Job_Description],"",0)</f>
        <v>Installation</v>
      </c>
      <c r="N518" t="str">
        <f t="shared" si="17"/>
        <v/>
      </c>
      <c r="O518">
        <f>IFERROR(VLOOKUP(_2015_2016_append_[[#This Row],[Emp_Name]],Analytics_mindset_case_studies_IntegrateCo_locations[#All],2,FALSE),"")</f>
        <v>1</v>
      </c>
      <c r="P518">
        <f>_2015_2016_append_[[#This Row],[Reg_Hrs]]+_2015_2016_append_[[#This Row],[OT_Hrs]]</f>
        <v>0</v>
      </c>
      <c r="Q518">
        <v>1</v>
      </c>
    </row>
    <row r="519" spans="1:17" x14ac:dyDescent="0.3">
      <c r="A519">
        <v>396</v>
      </c>
      <c r="B519" t="s">
        <v>93</v>
      </c>
      <c r="C519" t="s">
        <v>140</v>
      </c>
      <c r="D519">
        <v>33</v>
      </c>
      <c r="E519">
        <v>0</v>
      </c>
      <c r="F519">
        <v>768</v>
      </c>
      <c r="G519">
        <v>4978</v>
      </c>
      <c r="H519">
        <v>56</v>
      </c>
      <c r="I519">
        <v>404</v>
      </c>
      <c r="J519">
        <v>3280</v>
      </c>
      <c r="K519">
        <v>2015</v>
      </c>
      <c r="L519" t="str">
        <f t="shared" si="16"/>
        <v>001</v>
      </c>
      <c r="M519" t="str">
        <f>_xlfn.XLOOKUP(_2015_2016_append_[[#This Row],[Job_code]],Analytics_mindset_case_studies_IntegrateCo_jobcodes[Code_text],Analytics_mindset_case_studies_IntegrateCo_jobcodes[Job_Description],"",0)</f>
        <v>Office</v>
      </c>
      <c r="N519" t="str">
        <f t="shared" si="17"/>
        <v>H</v>
      </c>
      <c r="O519">
        <f>IFERROR(VLOOKUP(_2015_2016_append_[[#This Row],[Emp_Name]],Analytics_mindset_case_studies_IntegrateCo_locations[#All],2,FALSE),"")</f>
        <v>1</v>
      </c>
      <c r="P519">
        <f>_2015_2016_append_[[#This Row],[Reg_Hrs]]+_2015_2016_append_[[#This Row],[OT_Hrs]]</f>
        <v>33</v>
      </c>
      <c r="Q519">
        <v>1</v>
      </c>
    </row>
    <row r="520" spans="1:17" x14ac:dyDescent="0.3">
      <c r="A520">
        <v>396</v>
      </c>
      <c r="B520" t="s">
        <v>94</v>
      </c>
      <c r="C520" t="s">
        <v>140</v>
      </c>
      <c r="D520">
        <v>66</v>
      </c>
      <c r="E520">
        <v>0</v>
      </c>
      <c r="F520">
        <v>2112</v>
      </c>
      <c r="G520">
        <v>9116</v>
      </c>
      <c r="H520">
        <v>134</v>
      </c>
      <c r="I520">
        <v>4206</v>
      </c>
      <c r="J520">
        <v>9018</v>
      </c>
      <c r="K520">
        <v>2015</v>
      </c>
      <c r="L520" t="str">
        <f t="shared" si="16"/>
        <v>004</v>
      </c>
      <c r="M520" t="str">
        <f>_xlfn.XLOOKUP(_2015_2016_append_[[#This Row],[Job_code]],Analytics_mindset_case_studies_IntegrateCo_jobcodes[Code_text],Analytics_mindset_case_studies_IntegrateCo_jobcodes[Job_Description],"",0)</f>
        <v>Proj Management</v>
      </c>
      <c r="N520" t="str">
        <f t="shared" si="17"/>
        <v>H</v>
      </c>
      <c r="O520">
        <f>IFERROR(VLOOKUP(_2015_2016_append_[[#This Row],[Emp_Name]],Analytics_mindset_case_studies_IntegrateCo_locations[#All],2,FALSE),"")</f>
        <v>1</v>
      </c>
      <c r="P520">
        <f>_2015_2016_append_[[#This Row],[Reg_Hrs]]+_2015_2016_append_[[#This Row],[OT_Hrs]]</f>
        <v>66</v>
      </c>
      <c r="Q520">
        <v>1</v>
      </c>
    </row>
    <row r="521" spans="1:17" x14ac:dyDescent="0.3">
      <c r="A521">
        <v>204</v>
      </c>
      <c r="B521" t="s">
        <v>85</v>
      </c>
      <c r="C521" t="s">
        <v>141</v>
      </c>
      <c r="D521">
        <v>0</v>
      </c>
      <c r="E521">
        <v>0</v>
      </c>
      <c r="F521">
        <v>0</v>
      </c>
      <c r="G521">
        <v>2780</v>
      </c>
      <c r="H521">
        <v>29</v>
      </c>
      <c r="I521">
        <v>847</v>
      </c>
      <c r="J521">
        <v>545</v>
      </c>
      <c r="K521">
        <v>2015</v>
      </c>
      <c r="L521" t="str">
        <f t="shared" si="16"/>
        <v>005</v>
      </c>
      <c r="M521" t="str">
        <f>_xlfn.XLOOKUP(_2015_2016_append_[[#This Row],[Job_code]],Analytics_mindset_case_studies_IntegrateCo_jobcodes[Code_text],Analytics_mindset_case_studies_IntegrateCo_jobcodes[Job_Description],"",0)</f>
        <v>Installation</v>
      </c>
      <c r="N521" t="str">
        <f t="shared" si="17"/>
        <v/>
      </c>
      <c r="O521">
        <f>IFERROR(VLOOKUP(_2015_2016_append_[[#This Row],[Emp_Name]],Analytics_mindset_case_studies_IntegrateCo_locations[#All],2,FALSE),"")</f>
        <v>1</v>
      </c>
      <c r="P521">
        <f>_2015_2016_append_[[#This Row],[Reg_Hrs]]+_2015_2016_append_[[#This Row],[OT_Hrs]]</f>
        <v>0</v>
      </c>
      <c r="Q521">
        <v>1</v>
      </c>
    </row>
    <row r="522" spans="1:17" x14ac:dyDescent="0.3">
      <c r="A522">
        <v>204</v>
      </c>
      <c r="B522" t="s">
        <v>87</v>
      </c>
      <c r="C522" t="s">
        <v>141</v>
      </c>
      <c r="D522">
        <v>2</v>
      </c>
      <c r="E522">
        <v>0</v>
      </c>
      <c r="F522">
        <v>6046</v>
      </c>
      <c r="G522">
        <v>436</v>
      </c>
      <c r="H522">
        <v>17</v>
      </c>
      <c r="I522">
        <v>137</v>
      </c>
      <c r="J522">
        <v>53</v>
      </c>
      <c r="K522">
        <v>2015</v>
      </c>
      <c r="L522" t="str">
        <f t="shared" si="16"/>
        <v>008</v>
      </c>
      <c r="M522" t="str">
        <f>_xlfn.XLOOKUP(_2015_2016_append_[[#This Row],[Job_code]],Analytics_mindset_case_studies_IntegrateCo_jobcodes[Code_text],Analytics_mindset_case_studies_IntegrateCo_jobcodes[Job_Description],"",0)</f>
        <v>Employee Training</v>
      </c>
      <c r="N522" t="str">
        <f t="shared" si="17"/>
        <v>H</v>
      </c>
      <c r="O522">
        <f>IFERROR(VLOOKUP(_2015_2016_append_[[#This Row],[Emp_Name]],Analytics_mindset_case_studies_IntegrateCo_locations[#All],2,FALSE),"")</f>
        <v>1</v>
      </c>
      <c r="P522">
        <f>_2015_2016_append_[[#This Row],[Reg_Hrs]]+_2015_2016_append_[[#This Row],[OT_Hrs]]</f>
        <v>2</v>
      </c>
      <c r="Q522">
        <v>1</v>
      </c>
    </row>
    <row r="523" spans="1:17" x14ac:dyDescent="0.3">
      <c r="A523">
        <v>53</v>
      </c>
      <c r="B523" t="s">
        <v>85</v>
      </c>
      <c r="C523" t="s">
        <v>142</v>
      </c>
      <c r="D523">
        <v>0</v>
      </c>
      <c r="E523">
        <v>0</v>
      </c>
      <c r="F523">
        <v>0</v>
      </c>
      <c r="G523">
        <v>2425</v>
      </c>
      <c r="H523">
        <v>48</v>
      </c>
      <c r="I523">
        <v>742</v>
      </c>
      <c r="J523">
        <v>464</v>
      </c>
      <c r="K523">
        <v>2015</v>
      </c>
      <c r="L523" t="str">
        <f t="shared" si="16"/>
        <v>005</v>
      </c>
      <c r="M523" t="str">
        <f>_xlfn.XLOOKUP(_2015_2016_append_[[#This Row],[Job_code]],Analytics_mindset_case_studies_IntegrateCo_jobcodes[Code_text],Analytics_mindset_case_studies_IntegrateCo_jobcodes[Job_Description],"",0)</f>
        <v>Installation</v>
      </c>
      <c r="N523" t="str">
        <f t="shared" si="17"/>
        <v/>
      </c>
      <c r="O523">
        <f>IFERROR(VLOOKUP(_2015_2016_append_[[#This Row],[Emp_Name]],Analytics_mindset_case_studies_IntegrateCo_locations[#All],2,FALSE),"")</f>
        <v>2</v>
      </c>
      <c r="P523">
        <f>_2015_2016_append_[[#This Row],[Reg_Hrs]]+_2015_2016_append_[[#This Row],[OT_Hrs]]</f>
        <v>0</v>
      </c>
      <c r="Q523">
        <v>1</v>
      </c>
    </row>
    <row r="524" spans="1:17" x14ac:dyDescent="0.3">
      <c r="A524">
        <v>15</v>
      </c>
      <c r="B524" t="s">
        <v>85</v>
      </c>
      <c r="C524" t="s">
        <v>143</v>
      </c>
      <c r="D524">
        <v>0</v>
      </c>
      <c r="E524">
        <v>0</v>
      </c>
      <c r="F524">
        <v>0</v>
      </c>
      <c r="G524">
        <v>2372</v>
      </c>
      <c r="H524">
        <v>32</v>
      </c>
      <c r="I524">
        <v>744</v>
      </c>
      <c r="J524">
        <v>569</v>
      </c>
      <c r="K524">
        <v>2015</v>
      </c>
      <c r="L524" t="str">
        <f t="shared" si="16"/>
        <v>005</v>
      </c>
      <c r="M524" t="str">
        <f>_xlfn.XLOOKUP(_2015_2016_append_[[#This Row],[Job_code]],Analytics_mindset_case_studies_IntegrateCo_jobcodes[Code_text],Analytics_mindset_case_studies_IntegrateCo_jobcodes[Job_Description],"",0)</f>
        <v>Installation</v>
      </c>
      <c r="N524" t="str">
        <f t="shared" si="17"/>
        <v/>
      </c>
      <c r="O524">
        <f>IFERROR(VLOOKUP(_2015_2016_append_[[#This Row],[Emp_Name]],Analytics_mindset_case_studies_IntegrateCo_locations[#All],2,FALSE),"")</f>
        <v>2</v>
      </c>
      <c r="P524">
        <f>_2015_2016_append_[[#This Row],[Reg_Hrs]]+_2015_2016_append_[[#This Row],[OT_Hrs]]</f>
        <v>0</v>
      </c>
      <c r="Q524">
        <v>1</v>
      </c>
    </row>
    <row r="525" spans="1:17" x14ac:dyDescent="0.3">
      <c r="A525">
        <v>15</v>
      </c>
      <c r="B525" t="s">
        <v>84</v>
      </c>
      <c r="C525" t="s">
        <v>143</v>
      </c>
      <c r="D525">
        <v>19</v>
      </c>
      <c r="E525">
        <v>0</v>
      </c>
      <c r="F525">
        <v>52525</v>
      </c>
      <c r="G525">
        <v>3578</v>
      </c>
      <c r="H525">
        <v>15</v>
      </c>
      <c r="I525">
        <v>1122</v>
      </c>
      <c r="J525">
        <v>853</v>
      </c>
      <c r="K525">
        <v>2015</v>
      </c>
      <c r="L525" t="str">
        <f t="shared" si="16"/>
        <v>003</v>
      </c>
      <c r="M525" t="str">
        <f>_xlfn.XLOOKUP(_2015_2016_append_[[#This Row],[Job_code]],Analytics_mindset_case_studies_IntegrateCo_jobcodes[Code_text],Analytics_mindset_case_studies_IntegrateCo_jobcodes[Job_Description],"",0)</f>
        <v>Travel</v>
      </c>
      <c r="N525" t="str">
        <f t="shared" si="17"/>
        <v>H</v>
      </c>
      <c r="O525">
        <f>IFERROR(VLOOKUP(_2015_2016_append_[[#This Row],[Emp_Name]],Analytics_mindset_case_studies_IntegrateCo_locations[#All],2,FALSE),"")</f>
        <v>2</v>
      </c>
      <c r="P525">
        <f>_2015_2016_append_[[#This Row],[Reg_Hrs]]+_2015_2016_append_[[#This Row],[OT_Hrs]]</f>
        <v>19</v>
      </c>
      <c r="Q525">
        <v>1</v>
      </c>
    </row>
    <row r="526" spans="1:17" x14ac:dyDescent="0.3">
      <c r="A526">
        <v>15</v>
      </c>
      <c r="B526" t="s">
        <v>87</v>
      </c>
      <c r="C526" t="s">
        <v>143</v>
      </c>
      <c r="D526">
        <v>5</v>
      </c>
      <c r="E526">
        <v>0</v>
      </c>
      <c r="F526">
        <v>13821</v>
      </c>
      <c r="G526">
        <v>943</v>
      </c>
      <c r="H526">
        <v>28</v>
      </c>
      <c r="I526">
        <v>295</v>
      </c>
      <c r="J526">
        <v>226</v>
      </c>
      <c r="K526">
        <v>2015</v>
      </c>
      <c r="L526" t="str">
        <f t="shared" si="16"/>
        <v>008</v>
      </c>
      <c r="M526" t="str">
        <f>_xlfn.XLOOKUP(_2015_2016_append_[[#This Row],[Job_code]],Analytics_mindset_case_studies_IntegrateCo_jobcodes[Code_text],Analytics_mindset_case_studies_IntegrateCo_jobcodes[Job_Description],"",0)</f>
        <v>Employee Training</v>
      </c>
      <c r="N526" t="str">
        <f t="shared" si="17"/>
        <v>H</v>
      </c>
      <c r="O526">
        <f>IFERROR(VLOOKUP(_2015_2016_append_[[#This Row],[Emp_Name]],Analytics_mindset_case_studies_IntegrateCo_locations[#All],2,FALSE),"")</f>
        <v>2</v>
      </c>
      <c r="P526">
        <f>_2015_2016_append_[[#This Row],[Reg_Hrs]]+_2015_2016_append_[[#This Row],[OT_Hrs]]</f>
        <v>5</v>
      </c>
      <c r="Q526">
        <v>1</v>
      </c>
    </row>
    <row r="527" spans="1:17" x14ac:dyDescent="0.3">
      <c r="A527">
        <v>11</v>
      </c>
      <c r="B527" t="s">
        <v>71</v>
      </c>
      <c r="C527" t="s">
        <v>144</v>
      </c>
      <c r="D527">
        <v>130</v>
      </c>
      <c r="E527">
        <v>0</v>
      </c>
      <c r="F527">
        <v>482365</v>
      </c>
      <c r="G527">
        <v>34803</v>
      </c>
      <c r="H527">
        <v>155</v>
      </c>
      <c r="I527">
        <v>8530</v>
      </c>
      <c r="J527">
        <v>7901</v>
      </c>
      <c r="K527">
        <v>2015</v>
      </c>
      <c r="L527" t="str">
        <f t="shared" si="16"/>
        <v>004</v>
      </c>
      <c r="M527" t="str">
        <f>_xlfn.XLOOKUP(_2015_2016_append_[[#This Row],[Job_code]],Analytics_mindset_case_studies_IntegrateCo_jobcodes[Code_text],Analytics_mindset_case_studies_IntegrateCo_jobcodes[Job_Description],"",0)</f>
        <v>Proj Management</v>
      </c>
      <c r="N527" t="str">
        <f t="shared" si="17"/>
        <v>H</v>
      </c>
      <c r="O527">
        <f>IFERROR(VLOOKUP(_2015_2016_append_[[#This Row],[Emp_Name]],Analytics_mindset_case_studies_IntegrateCo_locations[#All],2,FALSE),"")</f>
        <v>1</v>
      </c>
      <c r="P527">
        <f>_2015_2016_append_[[#This Row],[Reg_Hrs]]+_2015_2016_append_[[#This Row],[OT_Hrs]]</f>
        <v>130</v>
      </c>
      <c r="Q527">
        <v>1</v>
      </c>
    </row>
    <row r="528" spans="1:17" x14ac:dyDescent="0.3">
      <c r="A528">
        <v>180</v>
      </c>
      <c r="B528" t="s">
        <v>85</v>
      </c>
      <c r="C528" t="s">
        <v>146</v>
      </c>
      <c r="D528">
        <v>0</v>
      </c>
      <c r="E528">
        <v>0</v>
      </c>
      <c r="F528">
        <v>0</v>
      </c>
      <c r="G528">
        <v>2076</v>
      </c>
      <c r="H528">
        <v>44</v>
      </c>
      <c r="I528">
        <v>469</v>
      </c>
      <c r="J528">
        <v>452</v>
      </c>
      <c r="K528">
        <v>2015</v>
      </c>
      <c r="L528" t="str">
        <f t="shared" si="16"/>
        <v>005</v>
      </c>
      <c r="M528" t="str">
        <f>_xlfn.XLOOKUP(_2015_2016_append_[[#This Row],[Job_code]],Analytics_mindset_case_studies_IntegrateCo_jobcodes[Code_text],Analytics_mindset_case_studies_IntegrateCo_jobcodes[Job_Description],"",0)</f>
        <v>Installation</v>
      </c>
      <c r="N528" t="str">
        <f t="shared" si="17"/>
        <v/>
      </c>
      <c r="O528">
        <f>IFERROR(VLOOKUP(_2015_2016_append_[[#This Row],[Emp_Name]],Analytics_mindset_case_studies_IntegrateCo_locations[#All],2,FALSE),"")</f>
        <v>2</v>
      </c>
      <c r="P528">
        <f>_2015_2016_append_[[#This Row],[Reg_Hrs]]+_2015_2016_append_[[#This Row],[OT_Hrs]]</f>
        <v>0</v>
      </c>
      <c r="Q528">
        <v>1</v>
      </c>
    </row>
    <row r="529" spans="1:17" x14ac:dyDescent="0.3">
      <c r="A529">
        <v>180</v>
      </c>
      <c r="B529" t="s">
        <v>78</v>
      </c>
      <c r="C529" t="s">
        <v>146</v>
      </c>
      <c r="D529">
        <v>366</v>
      </c>
      <c r="E529">
        <v>18</v>
      </c>
      <c r="F529">
        <v>155409</v>
      </c>
      <c r="G529">
        <v>11312</v>
      </c>
      <c r="H529">
        <v>152</v>
      </c>
      <c r="I529">
        <v>3985</v>
      </c>
      <c r="J529">
        <v>2849</v>
      </c>
      <c r="K529">
        <v>2015</v>
      </c>
      <c r="L529" t="str">
        <f t="shared" si="16"/>
        <v>006</v>
      </c>
      <c r="M529" t="str">
        <f>_xlfn.XLOOKUP(_2015_2016_append_[[#This Row],[Job_code]],Analytics_mindset_case_studies_IntegrateCo_jobcodes[Code_text],Analytics_mindset_case_studies_IntegrateCo_jobcodes[Job_Description],"",0)</f>
        <v>Service</v>
      </c>
      <c r="N529" t="str">
        <f t="shared" si="17"/>
        <v>H</v>
      </c>
      <c r="O529">
        <f>IFERROR(VLOOKUP(_2015_2016_append_[[#This Row],[Emp_Name]],Analytics_mindset_case_studies_IntegrateCo_locations[#All],2,FALSE),"")</f>
        <v>2</v>
      </c>
      <c r="P529">
        <f>_2015_2016_append_[[#This Row],[Reg_Hrs]]+_2015_2016_append_[[#This Row],[OT_Hrs]]</f>
        <v>384</v>
      </c>
      <c r="Q529">
        <v>1</v>
      </c>
    </row>
    <row r="530" spans="1:17" x14ac:dyDescent="0.3">
      <c r="A530">
        <v>180</v>
      </c>
      <c r="B530" t="s">
        <v>87</v>
      </c>
      <c r="C530" t="s">
        <v>146</v>
      </c>
      <c r="D530">
        <v>408</v>
      </c>
      <c r="E530">
        <v>0</v>
      </c>
      <c r="F530">
        <v>113698</v>
      </c>
      <c r="G530">
        <v>7768</v>
      </c>
      <c r="H530">
        <v>35</v>
      </c>
      <c r="I530">
        <v>2478</v>
      </c>
      <c r="J530">
        <v>2009</v>
      </c>
      <c r="K530">
        <v>2015</v>
      </c>
      <c r="L530" t="str">
        <f t="shared" si="16"/>
        <v>008</v>
      </c>
      <c r="M530" t="str">
        <f>_xlfn.XLOOKUP(_2015_2016_append_[[#This Row],[Job_code]],Analytics_mindset_case_studies_IntegrateCo_jobcodes[Code_text],Analytics_mindset_case_studies_IntegrateCo_jobcodes[Job_Description],"",0)</f>
        <v>Employee Training</v>
      </c>
      <c r="N530" t="str">
        <f t="shared" si="17"/>
        <v>H</v>
      </c>
      <c r="O530">
        <f>IFERROR(VLOOKUP(_2015_2016_append_[[#This Row],[Emp_Name]],Analytics_mindset_case_studies_IntegrateCo_locations[#All],2,FALSE),"")</f>
        <v>2</v>
      </c>
      <c r="P530">
        <f>_2015_2016_append_[[#This Row],[Reg_Hrs]]+_2015_2016_append_[[#This Row],[OT_Hrs]]</f>
        <v>408</v>
      </c>
      <c r="Q530">
        <v>1</v>
      </c>
    </row>
    <row r="531" spans="1:17" x14ac:dyDescent="0.3">
      <c r="A531">
        <v>45</v>
      </c>
      <c r="B531" t="s">
        <v>86</v>
      </c>
      <c r="C531" t="s">
        <v>148</v>
      </c>
      <c r="D531">
        <v>960</v>
      </c>
      <c r="E531">
        <v>0</v>
      </c>
      <c r="F531">
        <v>10141536</v>
      </c>
      <c r="G531">
        <v>748676</v>
      </c>
      <c r="H531">
        <v>0</v>
      </c>
      <c r="I531">
        <v>55610</v>
      </c>
      <c r="J531">
        <v>12462</v>
      </c>
      <c r="K531">
        <v>2015</v>
      </c>
      <c r="L531" t="str">
        <f t="shared" si="16"/>
        <v>002</v>
      </c>
      <c r="M531" t="str">
        <f>_xlfn.XLOOKUP(_2015_2016_append_[[#This Row],[Job_code]],Analytics_mindset_case_studies_IntegrateCo_jobcodes[Code_text],Analytics_mindset_case_studies_IntegrateCo_jobcodes[Job_Description],"",0)</f>
        <v>Sales</v>
      </c>
      <c r="N531" t="str">
        <f t="shared" si="17"/>
        <v/>
      </c>
      <c r="O531">
        <f>IFERROR(VLOOKUP(_2015_2016_append_[[#This Row],[Emp_Name]],Analytics_mindset_case_studies_IntegrateCo_locations[#All],2,FALSE),"")</f>
        <v>2</v>
      </c>
      <c r="P531">
        <f>_2015_2016_append_[[#This Row],[Reg_Hrs]]+_2015_2016_append_[[#This Row],[OT_Hrs]]</f>
        <v>960</v>
      </c>
      <c r="Q531">
        <v>1</v>
      </c>
    </row>
    <row r="532" spans="1:17" x14ac:dyDescent="0.3">
      <c r="A532">
        <v>375</v>
      </c>
      <c r="B532" t="s">
        <v>85</v>
      </c>
      <c r="C532" t="s">
        <v>149</v>
      </c>
      <c r="D532">
        <v>0</v>
      </c>
      <c r="E532">
        <v>0</v>
      </c>
      <c r="F532">
        <v>0</v>
      </c>
      <c r="G532">
        <v>2573</v>
      </c>
      <c r="H532">
        <v>56</v>
      </c>
      <c r="I532">
        <v>807</v>
      </c>
      <c r="J532">
        <v>490</v>
      </c>
      <c r="K532">
        <v>2015</v>
      </c>
      <c r="L532" t="str">
        <f t="shared" si="16"/>
        <v>005</v>
      </c>
      <c r="M532" t="str">
        <f>_xlfn.XLOOKUP(_2015_2016_append_[[#This Row],[Job_code]],Analytics_mindset_case_studies_IntegrateCo_jobcodes[Code_text],Analytics_mindset_case_studies_IntegrateCo_jobcodes[Job_Description],"",0)</f>
        <v>Installation</v>
      </c>
      <c r="N532" t="str">
        <f t="shared" si="17"/>
        <v/>
      </c>
      <c r="O532">
        <f>IFERROR(VLOOKUP(_2015_2016_append_[[#This Row],[Emp_Name]],Analytics_mindset_case_studies_IntegrateCo_locations[#All],2,FALSE),"")</f>
        <v>2</v>
      </c>
      <c r="P532">
        <f>_2015_2016_append_[[#This Row],[Reg_Hrs]]+_2015_2016_append_[[#This Row],[OT_Hrs]]</f>
        <v>0</v>
      </c>
      <c r="Q532">
        <v>1</v>
      </c>
    </row>
    <row r="533" spans="1:17" x14ac:dyDescent="0.3">
      <c r="A533">
        <v>375</v>
      </c>
      <c r="B533" t="s">
        <v>65</v>
      </c>
      <c r="C533" t="s">
        <v>149</v>
      </c>
      <c r="D533">
        <v>1</v>
      </c>
      <c r="E533">
        <v>0</v>
      </c>
      <c r="F533">
        <v>21</v>
      </c>
      <c r="G533">
        <v>161</v>
      </c>
      <c r="H533">
        <v>13</v>
      </c>
      <c r="I533">
        <v>5</v>
      </c>
      <c r="J533">
        <v>34</v>
      </c>
      <c r="K533">
        <v>2015</v>
      </c>
      <c r="L533" t="str">
        <f t="shared" si="16"/>
        <v>001</v>
      </c>
      <c r="M533" t="str">
        <f>_xlfn.XLOOKUP(_2015_2016_append_[[#This Row],[Job_code]],Analytics_mindset_case_studies_IntegrateCo_jobcodes[Code_text],Analytics_mindset_case_studies_IntegrateCo_jobcodes[Job_Description],"",0)</f>
        <v>Office</v>
      </c>
      <c r="N533" t="str">
        <f t="shared" si="17"/>
        <v>S</v>
      </c>
      <c r="O533">
        <f>IFERROR(VLOOKUP(_2015_2016_append_[[#This Row],[Emp_Name]],Analytics_mindset_case_studies_IntegrateCo_locations[#All],2,FALSE),"")</f>
        <v>2</v>
      </c>
      <c r="P533">
        <f>_2015_2016_append_[[#This Row],[Reg_Hrs]]+_2015_2016_append_[[#This Row],[OT_Hrs]]</f>
        <v>1</v>
      </c>
      <c r="Q533">
        <v>1</v>
      </c>
    </row>
    <row r="534" spans="1:17" x14ac:dyDescent="0.3">
      <c r="A534">
        <v>375</v>
      </c>
      <c r="B534" t="s">
        <v>73</v>
      </c>
      <c r="C534" t="s">
        <v>149</v>
      </c>
      <c r="D534">
        <v>738</v>
      </c>
      <c r="E534">
        <v>0</v>
      </c>
      <c r="F534">
        <v>9796</v>
      </c>
      <c r="G534">
        <v>21445</v>
      </c>
      <c r="H534">
        <v>524</v>
      </c>
      <c r="I534">
        <v>6202</v>
      </c>
      <c r="J534">
        <v>3919</v>
      </c>
      <c r="K534">
        <v>2015</v>
      </c>
      <c r="L534" t="str">
        <f t="shared" si="16"/>
        <v>004</v>
      </c>
      <c r="M534" t="str">
        <f>_xlfn.XLOOKUP(_2015_2016_append_[[#This Row],[Job_code]],Analytics_mindset_case_studies_IntegrateCo_jobcodes[Code_text],Analytics_mindset_case_studies_IntegrateCo_jobcodes[Job_Description],"",0)</f>
        <v>Proj Management</v>
      </c>
      <c r="N534" t="str">
        <f t="shared" si="17"/>
        <v>S</v>
      </c>
      <c r="O534">
        <f>IFERROR(VLOOKUP(_2015_2016_append_[[#This Row],[Emp_Name]],Analytics_mindset_case_studies_IntegrateCo_locations[#All],2,FALSE),"")</f>
        <v>2</v>
      </c>
      <c r="P534">
        <f>_2015_2016_append_[[#This Row],[Reg_Hrs]]+_2015_2016_append_[[#This Row],[OT_Hrs]]</f>
        <v>738</v>
      </c>
      <c r="Q534">
        <v>1</v>
      </c>
    </row>
    <row r="535" spans="1:17" x14ac:dyDescent="0.3">
      <c r="A535">
        <v>381</v>
      </c>
      <c r="B535" t="s">
        <v>85</v>
      </c>
      <c r="C535" t="s">
        <v>151</v>
      </c>
      <c r="D535">
        <v>0</v>
      </c>
      <c r="E535">
        <v>0</v>
      </c>
      <c r="F535">
        <v>0</v>
      </c>
      <c r="G535">
        <v>2233</v>
      </c>
      <c r="H535">
        <v>36</v>
      </c>
      <c r="I535">
        <v>531</v>
      </c>
      <c r="J535">
        <v>96</v>
      </c>
      <c r="K535">
        <v>2015</v>
      </c>
      <c r="L535" t="str">
        <f t="shared" si="16"/>
        <v>005</v>
      </c>
      <c r="M535" t="str">
        <f>_xlfn.XLOOKUP(_2015_2016_append_[[#This Row],[Job_code]],Analytics_mindset_case_studies_IntegrateCo_jobcodes[Code_text],Analytics_mindset_case_studies_IntegrateCo_jobcodes[Job_Description],"",0)</f>
        <v>Installation</v>
      </c>
      <c r="N535" t="str">
        <f t="shared" si="17"/>
        <v/>
      </c>
      <c r="O535">
        <f>IFERROR(VLOOKUP(_2015_2016_append_[[#This Row],[Emp_Name]],Analytics_mindset_case_studies_IntegrateCo_locations[#All],2,FALSE),"")</f>
        <v>1</v>
      </c>
      <c r="P535">
        <f>_2015_2016_append_[[#This Row],[Reg_Hrs]]+_2015_2016_append_[[#This Row],[OT_Hrs]]</f>
        <v>0</v>
      </c>
      <c r="Q535">
        <v>1</v>
      </c>
    </row>
    <row r="536" spans="1:17" x14ac:dyDescent="0.3">
      <c r="A536">
        <v>133</v>
      </c>
      <c r="B536" t="s">
        <v>85</v>
      </c>
      <c r="C536" t="s">
        <v>152</v>
      </c>
      <c r="D536">
        <v>0</v>
      </c>
      <c r="E536">
        <v>0</v>
      </c>
      <c r="F536">
        <v>0</v>
      </c>
      <c r="G536">
        <v>1803</v>
      </c>
      <c r="H536">
        <v>25</v>
      </c>
      <c r="I536">
        <v>662</v>
      </c>
      <c r="J536">
        <v>472</v>
      </c>
      <c r="K536">
        <v>2015</v>
      </c>
      <c r="L536" t="str">
        <f t="shared" si="16"/>
        <v>005</v>
      </c>
      <c r="M536" t="str">
        <f>_xlfn.XLOOKUP(_2015_2016_append_[[#This Row],[Job_code]],Analytics_mindset_case_studies_IntegrateCo_jobcodes[Code_text],Analytics_mindset_case_studies_IntegrateCo_jobcodes[Job_Description],"",0)</f>
        <v>Installation</v>
      </c>
      <c r="N536" t="str">
        <f t="shared" si="17"/>
        <v/>
      </c>
      <c r="O536">
        <f>IFERROR(VLOOKUP(_2015_2016_append_[[#This Row],[Emp_Name]],Analytics_mindset_case_studies_IntegrateCo_locations[#All],2,FALSE),"")</f>
        <v>1</v>
      </c>
      <c r="P536">
        <f>_2015_2016_append_[[#This Row],[Reg_Hrs]]+_2015_2016_append_[[#This Row],[OT_Hrs]]</f>
        <v>0</v>
      </c>
      <c r="Q536">
        <v>1</v>
      </c>
    </row>
    <row r="537" spans="1:17" x14ac:dyDescent="0.3">
      <c r="A537">
        <v>133</v>
      </c>
      <c r="B537" t="s">
        <v>95</v>
      </c>
      <c r="C537" t="s">
        <v>152</v>
      </c>
      <c r="D537">
        <v>127</v>
      </c>
      <c r="E537">
        <v>0</v>
      </c>
      <c r="F537">
        <v>34570</v>
      </c>
      <c r="G537">
        <v>5089</v>
      </c>
      <c r="H537">
        <v>333</v>
      </c>
      <c r="I537">
        <v>1597</v>
      </c>
      <c r="J537">
        <v>947</v>
      </c>
      <c r="K537">
        <v>2015</v>
      </c>
      <c r="L537" t="str">
        <f t="shared" si="16"/>
        <v>005</v>
      </c>
      <c r="M537" t="str">
        <f>_xlfn.XLOOKUP(_2015_2016_append_[[#This Row],[Job_code]],Analytics_mindset_case_studies_IntegrateCo_jobcodes[Code_text],Analytics_mindset_case_studies_IntegrateCo_jobcodes[Job_Description],"",0)</f>
        <v>Installation</v>
      </c>
      <c r="N537" t="str">
        <f t="shared" si="17"/>
        <v>S</v>
      </c>
      <c r="O537">
        <f>IFERROR(VLOOKUP(_2015_2016_append_[[#This Row],[Emp_Name]],Analytics_mindset_case_studies_IntegrateCo_locations[#All],2,FALSE),"")</f>
        <v>1</v>
      </c>
      <c r="P537">
        <f>_2015_2016_append_[[#This Row],[Reg_Hrs]]+_2015_2016_append_[[#This Row],[OT_Hrs]]</f>
        <v>127</v>
      </c>
      <c r="Q537">
        <v>1</v>
      </c>
    </row>
    <row r="538" spans="1:17" x14ac:dyDescent="0.3">
      <c r="A538">
        <v>402</v>
      </c>
      <c r="B538" t="s">
        <v>85</v>
      </c>
      <c r="C538" t="s">
        <v>153</v>
      </c>
      <c r="D538">
        <v>0</v>
      </c>
      <c r="E538">
        <v>0</v>
      </c>
      <c r="F538">
        <v>0</v>
      </c>
      <c r="G538">
        <v>2495</v>
      </c>
      <c r="H538">
        <v>53</v>
      </c>
      <c r="I538">
        <v>991</v>
      </c>
      <c r="J538">
        <v>1510</v>
      </c>
      <c r="K538">
        <v>2015</v>
      </c>
      <c r="L538" t="str">
        <f t="shared" si="16"/>
        <v>005</v>
      </c>
      <c r="M538" t="str">
        <f>_xlfn.XLOOKUP(_2015_2016_append_[[#This Row],[Job_code]],Analytics_mindset_case_studies_IntegrateCo_jobcodes[Code_text],Analytics_mindset_case_studies_IntegrateCo_jobcodes[Job_Description],"",0)</f>
        <v>Installation</v>
      </c>
      <c r="N538" t="str">
        <f t="shared" si="17"/>
        <v/>
      </c>
      <c r="O538">
        <f>IFERROR(VLOOKUP(_2015_2016_append_[[#This Row],[Emp_Name]],Analytics_mindset_case_studies_IntegrateCo_locations[#All],2,FALSE),"")</f>
        <v>2</v>
      </c>
      <c r="P538">
        <f>_2015_2016_append_[[#This Row],[Reg_Hrs]]+_2015_2016_append_[[#This Row],[OT_Hrs]]</f>
        <v>0</v>
      </c>
      <c r="Q538">
        <v>1</v>
      </c>
    </row>
    <row r="539" spans="1:17" x14ac:dyDescent="0.3">
      <c r="A539">
        <v>402</v>
      </c>
      <c r="B539" t="s">
        <v>93</v>
      </c>
      <c r="C539" t="s">
        <v>153</v>
      </c>
      <c r="D539">
        <v>25</v>
      </c>
      <c r="E539">
        <v>0</v>
      </c>
      <c r="F539">
        <v>369</v>
      </c>
      <c r="G539">
        <v>2609</v>
      </c>
      <c r="H539">
        <v>30</v>
      </c>
      <c r="I539">
        <v>216</v>
      </c>
      <c r="J539">
        <v>1573</v>
      </c>
      <c r="K539">
        <v>2015</v>
      </c>
      <c r="L539" t="str">
        <f t="shared" si="16"/>
        <v>001</v>
      </c>
      <c r="M539" t="str">
        <f>_xlfn.XLOOKUP(_2015_2016_append_[[#This Row],[Job_code]],Analytics_mindset_case_studies_IntegrateCo_jobcodes[Code_text],Analytics_mindset_case_studies_IntegrateCo_jobcodes[Job_Description],"",0)</f>
        <v>Office</v>
      </c>
      <c r="N539" t="str">
        <f t="shared" si="17"/>
        <v>H</v>
      </c>
      <c r="O539">
        <f>IFERROR(VLOOKUP(_2015_2016_append_[[#This Row],[Emp_Name]],Analytics_mindset_case_studies_IntegrateCo_locations[#All],2,FALSE),"")</f>
        <v>2</v>
      </c>
      <c r="P539">
        <f>_2015_2016_append_[[#This Row],[Reg_Hrs]]+_2015_2016_append_[[#This Row],[OT_Hrs]]</f>
        <v>25</v>
      </c>
      <c r="Q539">
        <v>1</v>
      </c>
    </row>
    <row r="540" spans="1:17" x14ac:dyDescent="0.3">
      <c r="A540">
        <v>194</v>
      </c>
      <c r="B540" t="s">
        <v>87</v>
      </c>
      <c r="C540" t="s">
        <v>154</v>
      </c>
      <c r="D540">
        <v>19</v>
      </c>
      <c r="E540">
        <v>0</v>
      </c>
      <c r="F540">
        <v>3870</v>
      </c>
      <c r="G540">
        <v>772</v>
      </c>
      <c r="H540">
        <v>22</v>
      </c>
      <c r="I540">
        <v>243</v>
      </c>
      <c r="J540">
        <v>202</v>
      </c>
      <c r="K540">
        <v>2015</v>
      </c>
      <c r="L540" t="str">
        <f t="shared" si="16"/>
        <v>008</v>
      </c>
      <c r="M540" t="str">
        <f>_xlfn.XLOOKUP(_2015_2016_append_[[#This Row],[Job_code]],Analytics_mindset_case_studies_IntegrateCo_jobcodes[Code_text],Analytics_mindset_case_studies_IntegrateCo_jobcodes[Job_Description],"",0)</f>
        <v>Employee Training</v>
      </c>
      <c r="N540" t="str">
        <f t="shared" si="17"/>
        <v>H</v>
      </c>
      <c r="O540">
        <f>IFERROR(VLOOKUP(_2015_2016_append_[[#This Row],[Emp_Name]],Analytics_mindset_case_studies_IntegrateCo_locations[#All],2,FALSE),"")</f>
        <v>1</v>
      </c>
      <c r="P540">
        <f>_2015_2016_append_[[#This Row],[Reg_Hrs]]+_2015_2016_append_[[#This Row],[OT_Hrs]]</f>
        <v>19</v>
      </c>
      <c r="Q540">
        <v>1</v>
      </c>
    </row>
    <row r="541" spans="1:17" x14ac:dyDescent="0.3">
      <c r="A541">
        <v>194</v>
      </c>
      <c r="B541" t="s">
        <v>96</v>
      </c>
      <c r="C541" t="s">
        <v>154</v>
      </c>
      <c r="D541">
        <v>0</v>
      </c>
      <c r="E541">
        <v>0</v>
      </c>
      <c r="F541">
        <v>0</v>
      </c>
      <c r="G541">
        <v>1115</v>
      </c>
      <c r="H541">
        <v>87</v>
      </c>
      <c r="I541">
        <v>35</v>
      </c>
      <c r="J541">
        <v>288</v>
      </c>
      <c r="K541">
        <v>2015</v>
      </c>
      <c r="L541" t="str">
        <f t="shared" si="16"/>
        <v>011</v>
      </c>
      <c r="M541" t="str">
        <f>_xlfn.XLOOKUP(_2015_2016_append_[[#This Row],[Job_code]],Analytics_mindset_case_studies_IntegrateCo_jobcodes[Code_text],Analytics_mindset_case_studies_IntegrateCo_jobcodes[Job_Description],"",0)</f>
        <v>Internal Projects</v>
      </c>
      <c r="N541" t="str">
        <f t="shared" si="17"/>
        <v>H</v>
      </c>
      <c r="O541">
        <f>IFERROR(VLOOKUP(_2015_2016_append_[[#This Row],[Emp_Name]],Analytics_mindset_case_studies_IntegrateCo_locations[#All],2,FALSE),"")</f>
        <v>1</v>
      </c>
      <c r="P541">
        <f>_2015_2016_append_[[#This Row],[Reg_Hrs]]+_2015_2016_append_[[#This Row],[OT_Hrs]]</f>
        <v>0</v>
      </c>
      <c r="Q541">
        <v>1</v>
      </c>
    </row>
    <row r="542" spans="1:17" x14ac:dyDescent="0.3">
      <c r="A542">
        <v>203</v>
      </c>
      <c r="B542" t="s">
        <v>85</v>
      </c>
      <c r="C542" t="s">
        <v>155</v>
      </c>
      <c r="D542">
        <v>0</v>
      </c>
      <c r="E542">
        <v>0</v>
      </c>
      <c r="F542">
        <v>0</v>
      </c>
      <c r="G542">
        <v>3463</v>
      </c>
      <c r="H542">
        <v>1</v>
      </c>
      <c r="I542">
        <v>512</v>
      </c>
      <c r="J542">
        <v>69</v>
      </c>
      <c r="K542">
        <v>2015</v>
      </c>
      <c r="L542" t="str">
        <f t="shared" si="16"/>
        <v>005</v>
      </c>
      <c r="M542" t="str">
        <f>_xlfn.XLOOKUP(_2015_2016_append_[[#This Row],[Job_code]],Analytics_mindset_case_studies_IntegrateCo_jobcodes[Code_text],Analytics_mindset_case_studies_IntegrateCo_jobcodes[Job_Description],"",0)</f>
        <v>Installation</v>
      </c>
      <c r="N542" t="str">
        <f t="shared" si="17"/>
        <v/>
      </c>
      <c r="O542">
        <f>IFERROR(VLOOKUP(_2015_2016_append_[[#This Row],[Emp_Name]],Analytics_mindset_case_studies_IntegrateCo_locations[#All],2,FALSE),"")</f>
        <v>1</v>
      </c>
      <c r="P542">
        <f>_2015_2016_append_[[#This Row],[Reg_Hrs]]+_2015_2016_append_[[#This Row],[OT_Hrs]]</f>
        <v>0</v>
      </c>
      <c r="Q542">
        <v>1</v>
      </c>
    </row>
    <row r="543" spans="1:17" x14ac:dyDescent="0.3">
      <c r="A543">
        <v>203</v>
      </c>
      <c r="B543" t="s">
        <v>88</v>
      </c>
      <c r="C543" t="s">
        <v>155</v>
      </c>
      <c r="D543">
        <v>44</v>
      </c>
      <c r="E543">
        <v>0</v>
      </c>
      <c r="F543">
        <v>285170</v>
      </c>
      <c r="G543">
        <v>20509</v>
      </c>
      <c r="H543">
        <v>128</v>
      </c>
      <c r="I543">
        <v>3403</v>
      </c>
      <c r="J543">
        <v>353</v>
      </c>
      <c r="K543">
        <v>2015</v>
      </c>
      <c r="L543" t="str">
        <f t="shared" si="16"/>
        <v>001</v>
      </c>
      <c r="M543" t="str">
        <f>_xlfn.XLOOKUP(_2015_2016_append_[[#This Row],[Job_code]],Analytics_mindset_case_studies_IntegrateCo_jobcodes[Code_text],Analytics_mindset_case_studies_IntegrateCo_jobcodes[Job_Description],"",0)</f>
        <v>Office</v>
      </c>
      <c r="N543" t="str">
        <f t="shared" si="17"/>
        <v>H</v>
      </c>
      <c r="O543">
        <f>IFERROR(VLOOKUP(_2015_2016_append_[[#This Row],[Emp_Name]],Analytics_mindset_case_studies_IntegrateCo_locations[#All],2,FALSE),"")</f>
        <v>1</v>
      </c>
      <c r="P543">
        <f>_2015_2016_append_[[#This Row],[Reg_Hrs]]+_2015_2016_append_[[#This Row],[OT_Hrs]]</f>
        <v>44</v>
      </c>
      <c r="Q543">
        <v>1</v>
      </c>
    </row>
    <row r="544" spans="1:17" x14ac:dyDescent="0.3">
      <c r="A544">
        <v>203</v>
      </c>
      <c r="B544" t="s">
        <v>97</v>
      </c>
      <c r="C544" t="s">
        <v>155</v>
      </c>
      <c r="D544">
        <v>46</v>
      </c>
      <c r="E544">
        <v>0</v>
      </c>
      <c r="F544">
        <v>298132</v>
      </c>
      <c r="G544">
        <v>21432</v>
      </c>
      <c r="H544">
        <v>191</v>
      </c>
      <c r="I544">
        <v>3692</v>
      </c>
      <c r="J544">
        <v>370</v>
      </c>
      <c r="K544">
        <v>2015</v>
      </c>
      <c r="L544" t="str">
        <f t="shared" si="16"/>
        <v>006</v>
      </c>
      <c r="M544" t="str">
        <f>_xlfn.XLOOKUP(_2015_2016_append_[[#This Row],[Job_code]],Analytics_mindset_case_studies_IntegrateCo_jobcodes[Code_text],Analytics_mindset_case_studies_IntegrateCo_jobcodes[Job_Description],"",0)</f>
        <v>Service</v>
      </c>
      <c r="N544" t="str">
        <f t="shared" si="17"/>
        <v>H</v>
      </c>
      <c r="O544">
        <f>IFERROR(VLOOKUP(_2015_2016_append_[[#This Row],[Emp_Name]],Analytics_mindset_case_studies_IntegrateCo_locations[#All],2,FALSE),"")</f>
        <v>1</v>
      </c>
      <c r="P544">
        <f>_2015_2016_append_[[#This Row],[Reg_Hrs]]+_2015_2016_append_[[#This Row],[OT_Hrs]]</f>
        <v>46</v>
      </c>
      <c r="Q544">
        <v>1</v>
      </c>
    </row>
    <row r="545" spans="1:17" x14ac:dyDescent="0.3">
      <c r="A545">
        <v>203</v>
      </c>
      <c r="B545" t="s">
        <v>98</v>
      </c>
      <c r="C545" t="s">
        <v>155</v>
      </c>
      <c r="D545">
        <v>44</v>
      </c>
      <c r="E545">
        <v>0</v>
      </c>
      <c r="F545">
        <v>285170</v>
      </c>
      <c r="G545">
        <v>20500</v>
      </c>
      <c r="H545">
        <v>127</v>
      </c>
      <c r="I545">
        <v>3406</v>
      </c>
      <c r="J545">
        <v>353</v>
      </c>
      <c r="K545">
        <v>2015</v>
      </c>
      <c r="L545" t="str">
        <f t="shared" si="16"/>
        <v>001</v>
      </c>
      <c r="M545" t="str">
        <f>_xlfn.XLOOKUP(_2015_2016_append_[[#This Row],[Job_code]],Analytics_mindset_case_studies_IntegrateCo_jobcodes[Code_text],Analytics_mindset_case_studies_IntegrateCo_jobcodes[Job_Description],"",0)</f>
        <v>Office</v>
      </c>
      <c r="N545" t="str">
        <f t="shared" si="17"/>
        <v>S</v>
      </c>
      <c r="O545">
        <f>IFERROR(VLOOKUP(_2015_2016_append_[[#This Row],[Emp_Name]],Analytics_mindset_case_studies_IntegrateCo_locations[#All],2,FALSE),"")</f>
        <v>1</v>
      </c>
      <c r="P545">
        <f>_2015_2016_append_[[#This Row],[Reg_Hrs]]+_2015_2016_append_[[#This Row],[OT_Hrs]]</f>
        <v>44</v>
      </c>
      <c r="Q545">
        <v>1</v>
      </c>
    </row>
    <row r="546" spans="1:17" x14ac:dyDescent="0.3">
      <c r="A546">
        <v>203</v>
      </c>
      <c r="B546" t="s">
        <v>99</v>
      </c>
      <c r="C546" t="s">
        <v>155</v>
      </c>
      <c r="D546">
        <v>46</v>
      </c>
      <c r="E546">
        <v>0</v>
      </c>
      <c r="F546">
        <v>298132</v>
      </c>
      <c r="G546">
        <v>21424</v>
      </c>
      <c r="H546">
        <v>192</v>
      </c>
      <c r="I546">
        <v>3692</v>
      </c>
      <c r="J546">
        <v>370</v>
      </c>
      <c r="K546">
        <v>2015</v>
      </c>
      <c r="L546" t="str">
        <f t="shared" si="16"/>
        <v>006</v>
      </c>
      <c r="M546" t="str">
        <f>_xlfn.XLOOKUP(_2015_2016_append_[[#This Row],[Job_code]],Analytics_mindset_case_studies_IntegrateCo_jobcodes[Code_text],Analytics_mindset_case_studies_IntegrateCo_jobcodes[Job_Description],"",0)</f>
        <v>Service</v>
      </c>
      <c r="N546" t="str">
        <f t="shared" si="17"/>
        <v>S</v>
      </c>
      <c r="O546">
        <f>IFERROR(VLOOKUP(_2015_2016_append_[[#This Row],[Emp_Name]],Analytics_mindset_case_studies_IntegrateCo_locations[#All],2,FALSE),"")</f>
        <v>1</v>
      </c>
      <c r="P546">
        <f>_2015_2016_append_[[#This Row],[Reg_Hrs]]+_2015_2016_append_[[#This Row],[OT_Hrs]]</f>
        <v>46</v>
      </c>
      <c r="Q546">
        <v>1</v>
      </c>
    </row>
    <row r="547" spans="1:17" x14ac:dyDescent="0.3">
      <c r="A547">
        <v>357</v>
      </c>
      <c r="B547" t="s">
        <v>85</v>
      </c>
      <c r="C547" t="s">
        <v>156</v>
      </c>
      <c r="D547">
        <v>0</v>
      </c>
      <c r="E547">
        <v>0</v>
      </c>
      <c r="F547">
        <v>0</v>
      </c>
      <c r="G547">
        <v>2081</v>
      </c>
      <c r="H547">
        <v>48</v>
      </c>
      <c r="I547">
        <v>549</v>
      </c>
      <c r="J547">
        <v>372</v>
      </c>
      <c r="K547">
        <v>2015</v>
      </c>
      <c r="L547" t="str">
        <f t="shared" si="16"/>
        <v>005</v>
      </c>
      <c r="M547" t="str">
        <f>_xlfn.XLOOKUP(_2015_2016_append_[[#This Row],[Job_code]],Analytics_mindset_case_studies_IntegrateCo_jobcodes[Code_text],Analytics_mindset_case_studies_IntegrateCo_jobcodes[Job_Description],"",0)</f>
        <v>Installation</v>
      </c>
      <c r="N547" t="str">
        <f t="shared" si="17"/>
        <v/>
      </c>
      <c r="O547">
        <f>IFERROR(VLOOKUP(_2015_2016_append_[[#This Row],[Emp_Name]],Analytics_mindset_case_studies_IntegrateCo_locations[#All],2,FALSE),"")</f>
        <v>1</v>
      </c>
      <c r="P547">
        <f>_2015_2016_append_[[#This Row],[Reg_Hrs]]+_2015_2016_append_[[#This Row],[OT_Hrs]]</f>
        <v>0</v>
      </c>
      <c r="Q547">
        <v>1</v>
      </c>
    </row>
    <row r="548" spans="1:17" x14ac:dyDescent="0.3">
      <c r="A548">
        <v>357</v>
      </c>
      <c r="B548" t="s">
        <v>65</v>
      </c>
      <c r="C548" t="s">
        <v>156</v>
      </c>
      <c r="D548">
        <v>4</v>
      </c>
      <c r="E548">
        <v>0</v>
      </c>
      <c r="F548">
        <v>80</v>
      </c>
      <c r="G548">
        <v>517</v>
      </c>
      <c r="H548">
        <v>1</v>
      </c>
      <c r="I548">
        <v>89</v>
      </c>
      <c r="J548">
        <v>131</v>
      </c>
      <c r="K548">
        <v>2015</v>
      </c>
      <c r="L548" t="str">
        <f t="shared" si="16"/>
        <v>001</v>
      </c>
      <c r="M548" t="str">
        <f>_xlfn.XLOOKUP(_2015_2016_append_[[#This Row],[Job_code]],Analytics_mindset_case_studies_IntegrateCo_jobcodes[Code_text],Analytics_mindset_case_studies_IntegrateCo_jobcodes[Job_Description],"",0)</f>
        <v>Office</v>
      </c>
      <c r="N548" t="str">
        <f t="shared" si="17"/>
        <v>S</v>
      </c>
      <c r="O548">
        <f>IFERROR(VLOOKUP(_2015_2016_append_[[#This Row],[Emp_Name]],Analytics_mindset_case_studies_IntegrateCo_locations[#All],2,FALSE),"")</f>
        <v>1</v>
      </c>
      <c r="P548">
        <f>_2015_2016_append_[[#This Row],[Reg_Hrs]]+_2015_2016_append_[[#This Row],[OT_Hrs]]</f>
        <v>4</v>
      </c>
      <c r="Q548">
        <v>1</v>
      </c>
    </row>
    <row r="549" spans="1:17" x14ac:dyDescent="0.3">
      <c r="A549">
        <v>357</v>
      </c>
      <c r="B549" t="s">
        <v>72</v>
      </c>
      <c r="C549" t="s">
        <v>156</v>
      </c>
      <c r="D549">
        <v>36</v>
      </c>
      <c r="E549">
        <v>0</v>
      </c>
      <c r="F549">
        <v>360</v>
      </c>
      <c r="G549">
        <v>2300</v>
      </c>
      <c r="H549">
        <v>46</v>
      </c>
      <c r="I549">
        <v>702</v>
      </c>
      <c r="J549">
        <v>578</v>
      </c>
      <c r="K549">
        <v>2015</v>
      </c>
      <c r="L549" t="str">
        <f t="shared" si="16"/>
        <v>002</v>
      </c>
      <c r="M549" t="str">
        <f>_xlfn.XLOOKUP(_2015_2016_append_[[#This Row],[Job_code]],Analytics_mindset_case_studies_IntegrateCo_jobcodes[Code_text],Analytics_mindset_case_studies_IntegrateCo_jobcodes[Job_Description],"",0)</f>
        <v>Sales</v>
      </c>
      <c r="N549" t="str">
        <f t="shared" si="17"/>
        <v>S</v>
      </c>
      <c r="O549">
        <f>IFERROR(VLOOKUP(_2015_2016_append_[[#This Row],[Emp_Name]],Analytics_mindset_case_studies_IntegrateCo_locations[#All],2,FALSE),"")</f>
        <v>1</v>
      </c>
      <c r="P549">
        <f>_2015_2016_append_[[#This Row],[Reg_Hrs]]+_2015_2016_append_[[#This Row],[OT_Hrs]]</f>
        <v>36</v>
      </c>
      <c r="Q549">
        <v>1</v>
      </c>
    </row>
    <row r="550" spans="1:17" x14ac:dyDescent="0.3">
      <c r="A550">
        <v>269</v>
      </c>
      <c r="B550" t="s">
        <v>85</v>
      </c>
      <c r="C550" t="s">
        <v>157</v>
      </c>
      <c r="D550">
        <v>0</v>
      </c>
      <c r="E550">
        <v>0</v>
      </c>
      <c r="F550">
        <v>0</v>
      </c>
      <c r="G550">
        <v>2140</v>
      </c>
      <c r="H550">
        <v>28</v>
      </c>
      <c r="I550">
        <v>587</v>
      </c>
      <c r="J550">
        <v>513</v>
      </c>
      <c r="K550">
        <v>2015</v>
      </c>
      <c r="L550" t="str">
        <f t="shared" si="16"/>
        <v>005</v>
      </c>
      <c r="M550" t="str">
        <f>_xlfn.XLOOKUP(_2015_2016_append_[[#This Row],[Job_code]],Analytics_mindset_case_studies_IntegrateCo_jobcodes[Code_text],Analytics_mindset_case_studies_IntegrateCo_jobcodes[Job_Description],"",0)</f>
        <v>Installation</v>
      </c>
      <c r="N550" t="str">
        <f t="shared" si="17"/>
        <v/>
      </c>
      <c r="O550">
        <f>IFERROR(VLOOKUP(_2015_2016_append_[[#This Row],[Emp_Name]],Analytics_mindset_case_studies_IntegrateCo_locations[#All],2,FALSE),"")</f>
        <v>2</v>
      </c>
      <c r="P550">
        <f>_2015_2016_append_[[#This Row],[Reg_Hrs]]+_2015_2016_append_[[#This Row],[OT_Hrs]]</f>
        <v>0</v>
      </c>
      <c r="Q550">
        <v>1</v>
      </c>
    </row>
    <row r="551" spans="1:17" x14ac:dyDescent="0.3">
      <c r="A551">
        <v>269</v>
      </c>
      <c r="B551" t="s">
        <v>100</v>
      </c>
      <c r="C551" t="s">
        <v>157</v>
      </c>
      <c r="D551">
        <v>18</v>
      </c>
      <c r="E551">
        <v>1</v>
      </c>
      <c r="F551">
        <v>546</v>
      </c>
      <c r="G551">
        <v>2827</v>
      </c>
      <c r="H551">
        <v>94</v>
      </c>
      <c r="I551">
        <v>842</v>
      </c>
      <c r="J551">
        <v>787</v>
      </c>
      <c r="K551">
        <v>2015</v>
      </c>
      <c r="L551" t="str">
        <f t="shared" si="16"/>
        <v>002</v>
      </c>
      <c r="M551" t="str">
        <f>_xlfn.XLOOKUP(_2015_2016_append_[[#This Row],[Job_code]],Analytics_mindset_case_studies_IntegrateCo_jobcodes[Code_text],Analytics_mindset_case_studies_IntegrateCo_jobcodes[Job_Description],"",0)</f>
        <v>Sales</v>
      </c>
      <c r="N551" t="str">
        <f t="shared" si="17"/>
        <v>H</v>
      </c>
      <c r="O551">
        <f>IFERROR(VLOOKUP(_2015_2016_append_[[#This Row],[Emp_Name]],Analytics_mindset_case_studies_IntegrateCo_locations[#All],2,FALSE),"")</f>
        <v>2</v>
      </c>
      <c r="P551">
        <f>_2015_2016_append_[[#This Row],[Reg_Hrs]]+_2015_2016_append_[[#This Row],[OT_Hrs]]</f>
        <v>19</v>
      </c>
      <c r="Q551">
        <v>1</v>
      </c>
    </row>
    <row r="552" spans="1:17" x14ac:dyDescent="0.3">
      <c r="A552">
        <v>248</v>
      </c>
      <c r="B552" t="s">
        <v>64</v>
      </c>
      <c r="C552" t="s">
        <v>158</v>
      </c>
      <c r="D552">
        <v>4305</v>
      </c>
      <c r="E552">
        <v>0</v>
      </c>
      <c r="F552">
        <v>90652</v>
      </c>
      <c r="G552">
        <v>29696</v>
      </c>
      <c r="H552">
        <v>1623</v>
      </c>
      <c r="I552">
        <v>18982</v>
      </c>
      <c r="J552">
        <v>1089</v>
      </c>
      <c r="K552">
        <v>2015</v>
      </c>
      <c r="L552" t="str">
        <f t="shared" si="16"/>
        <v>001</v>
      </c>
      <c r="M552" t="str">
        <f>_xlfn.XLOOKUP(_2015_2016_append_[[#This Row],[Job_code]],Analytics_mindset_case_studies_IntegrateCo_jobcodes[Code_text],Analytics_mindset_case_studies_IntegrateCo_jobcodes[Job_Description],"",0)</f>
        <v>Office</v>
      </c>
      <c r="N552" t="str">
        <f t="shared" si="17"/>
        <v>H</v>
      </c>
      <c r="O552">
        <f>IFERROR(VLOOKUP(_2015_2016_append_[[#This Row],[Emp_Name]],Analytics_mindset_case_studies_IntegrateCo_locations[#All],2,FALSE),"")</f>
        <v>2</v>
      </c>
      <c r="P552">
        <f>_2015_2016_append_[[#This Row],[Reg_Hrs]]+_2015_2016_append_[[#This Row],[OT_Hrs]]</f>
        <v>4305</v>
      </c>
      <c r="Q552">
        <v>1</v>
      </c>
    </row>
    <row r="553" spans="1:17" x14ac:dyDescent="0.3">
      <c r="A553">
        <v>248</v>
      </c>
      <c r="B553" t="s">
        <v>65</v>
      </c>
      <c r="C553" t="s">
        <v>158</v>
      </c>
      <c r="D553">
        <v>2525</v>
      </c>
      <c r="E553">
        <v>0</v>
      </c>
      <c r="F553">
        <v>90139</v>
      </c>
      <c r="G553">
        <v>27239</v>
      </c>
      <c r="H553">
        <v>1616</v>
      </c>
      <c r="I553">
        <v>18035</v>
      </c>
      <c r="J553">
        <v>1088</v>
      </c>
      <c r="K553">
        <v>2015</v>
      </c>
      <c r="L553" t="str">
        <f t="shared" si="16"/>
        <v>001</v>
      </c>
      <c r="M553" t="str">
        <f>_xlfn.XLOOKUP(_2015_2016_append_[[#This Row],[Job_code]],Analytics_mindset_case_studies_IntegrateCo_jobcodes[Code_text],Analytics_mindset_case_studies_IntegrateCo_jobcodes[Job_Description],"",0)</f>
        <v>Office</v>
      </c>
      <c r="N553" t="str">
        <f t="shared" si="17"/>
        <v>S</v>
      </c>
      <c r="O553">
        <f>IFERROR(VLOOKUP(_2015_2016_append_[[#This Row],[Emp_Name]],Analytics_mindset_case_studies_IntegrateCo_locations[#All],2,FALSE),"")</f>
        <v>2</v>
      </c>
      <c r="P553">
        <f>_2015_2016_append_[[#This Row],[Reg_Hrs]]+_2015_2016_append_[[#This Row],[OT_Hrs]]</f>
        <v>2525</v>
      </c>
      <c r="Q553">
        <v>1</v>
      </c>
    </row>
    <row r="554" spans="1:17" x14ac:dyDescent="0.3">
      <c r="A554">
        <v>30</v>
      </c>
      <c r="B554" t="s">
        <v>58</v>
      </c>
      <c r="C554" t="s">
        <v>159</v>
      </c>
      <c r="D554">
        <v>131</v>
      </c>
      <c r="E554">
        <v>0</v>
      </c>
      <c r="F554">
        <v>86856</v>
      </c>
      <c r="G554">
        <v>5395</v>
      </c>
      <c r="H554">
        <v>215</v>
      </c>
      <c r="I554">
        <v>2730</v>
      </c>
      <c r="J554">
        <v>139</v>
      </c>
      <c r="K554">
        <v>2015</v>
      </c>
      <c r="L554" t="str">
        <f t="shared" si="16"/>
        <v>002</v>
      </c>
      <c r="M554" t="str">
        <f>_xlfn.XLOOKUP(_2015_2016_append_[[#This Row],[Job_code]],Analytics_mindset_case_studies_IntegrateCo_jobcodes[Code_text],Analytics_mindset_case_studies_IntegrateCo_jobcodes[Job_Description],"",0)</f>
        <v>Sales</v>
      </c>
      <c r="N554" t="str">
        <f t="shared" si="17"/>
        <v>H</v>
      </c>
      <c r="O554">
        <f>IFERROR(VLOOKUP(_2015_2016_append_[[#This Row],[Emp_Name]],Analytics_mindset_case_studies_IntegrateCo_locations[#All],2,FALSE),"")</f>
        <v>2</v>
      </c>
      <c r="P554">
        <f>_2015_2016_append_[[#This Row],[Reg_Hrs]]+_2015_2016_append_[[#This Row],[OT_Hrs]]</f>
        <v>131</v>
      </c>
      <c r="Q554">
        <v>1</v>
      </c>
    </row>
    <row r="555" spans="1:17" x14ac:dyDescent="0.3">
      <c r="A555">
        <v>30</v>
      </c>
      <c r="B555" t="s">
        <v>84</v>
      </c>
      <c r="C555" t="s">
        <v>159</v>
      </c>
      <c r="D555">
        <v>188</v>
      </c>
      <c r="E555">
        <v>0</v>
      </c>
      <c r="F555">
        <v>247908</v>
      </c>
      <c r="G555">
        <v>17117</v>
      </c>
      <c r="H555">
        <v>378</v>
      </c>
      <c r="I555">
        <v>5160</v>
      </c>
      <c r="J555">
        <v>327</v>
      </c>
      <c r="K555">
        <v>2015</v>
      </c>
      <c r="L555" t="str">
        <f t="shared" si="16"/>
        <v>003</v>
      </c>
      <c r="M555" t="str">
        <f>_xlfn.XLOOKUP(_2015_2016_append_[[#This Row],[Job_code]],Analytics_mindset_case_studies_IntegrateCo_jobcodes[Code_text],Analytics_mindset_case_studies_IntegrateCo_jobcodes[Job_Description],"",0)</f>
        <v>Travel</v>
      </c>
      <c r="N555" t="str">
        <f t="shared" si="17"/>
        <v>H</v>
      </c>
      <c r="O555">
        <f>IFERROR(VLOOKUP(_2015_2016_append_[[#This Row],[Emp_Name]],Analytics_mindset_case_studies_IntegrateCo_locations[#All],2,FALSE),"")</f>
        <v>2</v>
      </c>
      <c r="P555">
        <f>_2015_2016_append_[[#This Row],[Reg_Hrs]]+_2015_2016_append_[[#This Row],[OT_Hrs]]</f>
        <v>188</v>
      </c>
      <c r="Q555">
        <v>1</v>
      </c>
    </row>
    <row r="556" spans="1:17" x14ac:dyDescent="0.3">
      <c r="A556">
        <v>376</v>
      </c>
      <c r="B556" t="s">
        <v>85</v>
      </c>
      <c r="C556" t="s">
        <v>161</v>
      </c>
      <c r="D556">
        <v>0</v>
      </c>
      <c r="E556">
        <v>0</v>
      </c>
      <c r="F556">
        <v>0</v>
      </c>
      <c r="G556">
        <v>1209</v>
      </c>
      <c r="H556">
        <v>17</v>
      </c>
      <c r="I556">
        <v>378</v>
      </c>
      <c r="J556">
        <v>228</v>
      </c>
      <c r="K556">
        <v>2015</v>
      </c>
      <c r="L556" t="str">
        <f t="shared" si="16"/>
        <v>005</v>
      </c>
      <c r="M556" t="str">
        <f>_xlfn.XLOOKUP(_2015_2016_append_[[#This Row],[Job_code]],Analytics_mindset_case_studies_IntegrateCo_jobcodes[Code_text],Analytics_mindset_case_studies_IntegrateCo_jobcodes[Job_Description],"",0)</f>
        <v>Installation</v>
      </c>
      <c r="N556" t="str">
        <f t="shared" si="17"/>
        <v/>
      </c>
      <c r="O556">
        <f>IFERROR(VLOOKUP(_2015_2016_append_[[#This Row],[Emp_Name]],Analytics_mindset_case_studies_IntegrateCo_locations[#All],2,FALSE),"")</f>
        <v>1</v>
      </c>
      <c r="P556">
        <f>_2015_2016_append_[[#This Row],[Reg_Hrs]]+_2015_2016_append_[[#This Row],[OT_Hrs]]</f>
        <v>0</v>
      </c>
      <c r="Q556">
        <v>1</v>
      </c>
    </row>
    <row r="557" spans="1:17" x14ac:dyDescent="0.3">
      <c r="A557">
        <v>6</v>
      </c>
      <c r="B557" t="s">
        <v>85</v>
      </c>
      <c r="C557" t="s">
        <v>162</v>
      </c>
      <c r="D557">
        <v>0</v>
      </c>
      <c r="E557">
        <v>0</v>
      </c>
      <c r="F557">
        <v>0</v>
      </c>
      <c r="G557">
        <v>1270</v>
      </c>
      <c r="H557">
        <v>55</v>
      </c>
      <c r="I557">
        <v>400</v>
      </c>
      <c r="J557">
        <v>224</v>
      </c>
      <c r="K557">
        <v>2015</v>
      </c>
      <c r="L557" t="str">
        <f t="shared" si="16"/>
        <v>005</v>
      </c>
      <c r="M557" t="str">
        <f>_xlfn.XLOOKUP(_2015_2016_append_[[#This Row],[Job_code]],Analytics_mindset_case_studies_IntegrateCo_jobcodes[Code_text],Analytics_mindset_case_studies_IntegrateCo_jobcodes[Job_Description],"",0)</f>
        <v>Installation</v>
      </c>
      <c r="N557" t="str">
        <f t="shared" si="17"/>
        <v/>
      </c>
      <c r="O557">
        <f>IFERROR(VLOOKUP(_2015_2016_append_[[#This Row],[Emp_Name]],Analytics_mindset_case_studies_IntegrateCo_locations[#All],2,FALSE),"")</f>
        <v>2</v>
      </c>
      <c r="P557">
        <f>_2015_2016_append_[[#This Row],[Reg_Hrs]]+_2015_2016_append_[[#This Row],[OT_Hrs]]</f>
        <v>0</v>
      </c>
      <c r="Q557">
        <v>1</v>
      </c>
    </row>
    <row r="558" spans="1:17" x14ac:dyDescent="0.3">
      <c r="A558">
        <v>6</v>
      </c>
      <c r="B558" t="s">
        <v>87</v>
      </c>
      <c r="C558" t="s">
        <v>162</v>
      </c>
      <c r="D558">
        <v>8</v>
      </c>
      <c r="E558">
        <v>0</v>
      </c>
      <c r="F558">
        <v>176</v>
      </c>
      <c r="G558">
        <v>1298</v>
      </c>
      <c r="H558">
        <v>53</v>
      </c>
      <c r="I558">
        <v>407</v>
      </c>
      <c r="J558">
        <v>94</v>
      </c>
      <c r="K558">
        <v>2015</v>
      </c>
      <c r="L558" t="str">
        <f t="shared" si="16"/>
        <v>008</v>
      </c>
      <c r="M558" t="str">
        <f>_xlfn.XLOOKUP(_2015_2016_append_[[#This Row],[Job_code]],Analytics_mindset_case_studies_IntegrateCo_jobcodes[Code_text],Analytics_mindset_case_studies_IntegrateCo_jobcodes[Job_Description],"",0)</f>
        <v>Employee Training</v>
      </c>
      <c r="N558" t="str">
        <f t="shared" si="17"/>
        <v>H</v>
      </c>
      <c r="O558">
        <f>IFERROR(VLOOKUP(_2015_2016_append_[[#This Row],[Emp_Name]],Analytics_mindset_case_studies_IntegrateCo_locations[#All],2,FALSE),"")</f>
        <v>2</v>
      </c>
      <c r="P558">
        <f>_2015_2016_append_[[#This Row],[Reg_Hrs]]+_2015_2016_append_[[#This Row],[OT_Hrs]]</f>
        <v>8</v>
      </c>
      <c r="Q558">
        <v>1</v>
      </c>
    </row>
    <row r="559" spans="1:17" x14ac:dyDescent="0.3">
      <c r="A559">
        <v>210</v>
      </c>
      <c r="B559" t="s">
        <v>85</v>
      </c>
      <c r="C559" t="s">
        <v>163</v>
      </c>
      <c r="D559">
        <v>0</v>
      </c>
      <c r="E559">
        <v>0</v>
      </c>
      <c r="F559">
        <v>0</v>
      </c>
      <c r="G559">
        <v>1999</v>
      </c>
      <c r="H559">
        <v>47</v>
      </c>
      <c r="I559">
        <v>1252</v>
      </c>
      <c r="J559">
        <v>339</v>
      </c>
      <c r="K559">
        <v>2015</v>
      </c>
      <c r="L559" t="str">
        <f t="shared" si="16"/>
        <v>005</v>
      </c>
      <c r="M559" t="str">
        <f>_xlfn.XLOOKUP(_2015_2016_append_[[#This Row],[Job_code]],Analytics_mindset_case_studies_IntegrateCo_jobcodes[Code_text],Analytics_mindset_case_studies_IntegrateCo_jobcodes[Job_Description],"",0)</f>
        <v>Installation</v>
      </c>
      <c r="N559" t="str">
        <f t="shared" si="17"/>
        <v/>
      </c>
      <c r="O559">
        <f>IFERROR(VLOOKUP(_2015_2016_append_[[#This Row],[Emp_Name]],Analytics_mindset_case_studies_IntegrateCo_locations[#All],2,FALSE),"")</f>
        <v>1</v>
      </c>
      <c r="P559">
        <f>_2015_2016_append_[[#This Row],[Reg_Hrs]]+_2015_2016_append_[[#This Row],[OT_Hrs]]</f>
        <v>0</v>
      </c>
      <c r="Q559">
        <v>1</v>
      </c>
    </row>
    <row r="560" spans="1:17" x14ac:dyDescent="0.3">
      <c r="A560">
        <v>210</v>
      </c>
      <c r="B560" t="s">
        <v>88</v>
      </c>
      <c r="C560" t="s">
        <v>163</v>
      </c>
      <c r="D560">
        <v>707</v>
      </c>
      <c r="E560">
        <v>25</v>
      </c>
      <c r="F560">
        <v>470250</v>
      </c>
      <c r="G560">
        <v>36792</v>
      </c>
      <c r="H560">
        <v>493</v>
      </c>
      <c r="I560">
        <v>20620</v>
      </c>
      <c r="J560">
        <v>9204</v>
      </c>
      <c r="K560">
        <v>2015</v>
      </c>
      <c r="L560" t="str">
        <f t="shared" si="16"/>
        <v>001</v>
      </c>
      <c r="M560" t="str">
        <f>_xlfn.XLOOKUP(_2015_2016_append_[[#This Row],[Job_code]],Analytics_mindset_case_studies_IntegrateCo_jobcodes[Code_text],Analytics_mindset_case_studies_IntegrateCo_jobcodes[Job_Description],"",0)</f>
        <v>Office</v>
      </c>
      <c r="N560" t="str">
        <f t="shared" si="17"/>
        <v>H</v>
      </c>
      <c r="O560">
        <f>IFERROR(VLOOKUP(_2015_2016_append_[[#This Row],[Emp_Name]],Analytics_mindset_case_studies_IntegrateCo_locations[#All],2,FALSE),"")</f>
        <v>1</v>
      </c>
      <c r="P560">
        <f>_2015_2016_append_[[#This Row],[Reg_Hrs]]+_2015_2016_append_[[#This Row],[OT_Hrs]]</f>
        <v>732</v>
      </c>
      <c r="Q560">
        <v>1</v>
      </c>
    </row>
    <row r="561" spans="1:17" x14ac:dyDescent="0.3">
      <c r="A561">
        <v>37</v>
      </c>
      <c r="B561" t="s">
        <v>101</v>
      </c>
      <c r="C561" t="s">
        <v>164</v>
      </c>
      <c r="D561">
        <v>12</v>
      </c>
      <c r="E561">
        <v>0</v>
      </c>
      <c r="F561">
        <v>2058</v>
      </c>
      <c r="G561">
        <v>1287</v>
      </c>
      <c r="H561">
        <v>90</v>
      </c>
      <c r="I561">
        <v>404</v>
      </c>
      <c r="J561">
        <v>275</v>
      </c>
      <c r="K561">
        <v>2015</v>
      </c>
      <c r="L561" t="str">
        <f t="shared" si="16"/>
        <v>005</v>
      </c>
      <c r="M561" t="str">
        <f>_xlfn.XLOOKUP(_2015_2016_append_[[#This Row],[Job_code]],Analytics_mindset_case_studies_IntegrateCo_jobcodes[Code_text],Analytics_mindset_case_studies_IntegrateCo_jobcodes[Job_Description],"",0)</f>
        <v>Installation</v>
      </c>
      <c r="N561" t="str">
        <f t="shared" si="17"/>
        <v>H</v>
      </c>
      <c r="O561">
        <f>IFERROR(VLOOKUP(_2015_2016_append_[[#This Row],[Emp_Name]],Analytics_mindset_case_studies_IntegrateCo_locations[#All],2,FALSE),"")</f>
        <v>2</v>
      </c>
      <c r="P561">
        <f>_2015_2016_append_[[#This Row],[Reg_Hrs]]+_2015_2016_append_[[#This Row],[OT_Hrs]]</f>
        <v>12</v>
      </c>
      <c r="Q561">
        <v>1</v>
      </c>
    </row>
    <row r="562" spans="1:17" x14ac:dyDescent="0.3">
      <c r="A562">
        <v>37</v>
      </c>
      <c r="B562" t="s">
        <v>87</v>
      </c>
      <c r="C562" t="s">
        <v>164</v>
      </c>
      <c r="D562">
        <v>4</v>
      </c>
      <c r="E562">
        <v>0</v>
      </c>
      <c r="F562">
        <v>539</v>
      </c>
      <c r="G562">
        <v>679</v>
      </c>
      <c r="H562">
        <v>40</v>
      </c>
      <c r="I562">
        <v>214</v>
      </c>
      <c r="J562">
        <v>121</v>
      </c>
      <c r="K562">
        <v>2015</v>
      </c>
      <c r="L562" t="str">
        <f t="shared" si="16"/>
        <v>008</v>
      </c>
      <c r="M562" t="str">
        <f>_xlfn.XLOOKUP(_2015_2016_append_[[#This Row],[Job_code]],Analytics_mindset_case_studies_IntegrateCo_jobcodes[Code_text],Analytics_mindset_case_studies_IntegrateCo_jobcodes[Job_Description],"",0)</f>
        <v>Employee Training</v>
      </c>
      <c r="N562" t="str">
        <f t="shared" si="17"/>
        <v>H</v>
      </c>
      <c r="O562">
        <f>IFERROR(VLOOKUP(_2015_2016_append_[[#This Row],[Emp_Name]],Analytics_mindset_case_studies_IntegrateCo_locations[#All],2,FALSE),"")</f>
        <v>2</v>
      </c>
      <c r="P562">
        <f>_2015_2016_append_[[#This Row],[Reg_Hrs]]+_2015_2016_append_[[#This Row],[OT_Hrs]]</f>
        <v>4</v>
      </c>
      <c r="Q562">
        <v>1</v>
      </c>
    </row>
    <row r="563" spans="1:17" x14ac:dyDescent="0.3">
      <c r="A563">
        <v>35</v>
      </c>
      <c r="B563" t="s">
        <v>58</v>
      </c>
      <c r="C563" t="s">
        <v>165</v>
      </c>
      <c r="D563">
        <v>941</v>
      </c>
      <c r="E563">
        <v>0</v>
      </c>
      <c r="F563">
        <v>2653855</v>
      </c>
      <c r="G563">
        <v>188867</v>
      </c>
      <c r="H563">
        <v>1278</v>
      </c>
      <c r="I563">
        <v>23233</v>
      </c>
      <c r="J563">
        <v>123</v>
      </c>
      <c r="K563">
        <v>2015</v>
      </c>
      <c r="L563" t="str">
        <f t="shared" si="16"/>
        <v>002</v>
      </c>
      <c r="M563" t="str">
        <f>_xlfn.XLOOKUP(_2015_2016_append_[[#This Row],[Job_code]],Analytics_mindset_case_studies_IntegrateCo_jobcodes[Code_text],Analytics_mindset_case_studies_IntegrateCo_jobcodes[Job_Description],"",0)</f>
        <v>Sales</v>
      </c>
      <c r="N563" t="str">
        <f t="shared" si="17"/>
        <v>H</v>
      </c>
      <c r="O563">
        <f>IFERROR(VLOOKUP(_2015_2016_append_[[#This Row],[Emp_Name]],Analytics_mindset_case_studies_IntegrateCo_locations[#All],2,FALSE),"")</f>
        <v>2</v>
      </c>
      <c r="P563">
        <f>_2015_2016_append_[[#This Row],[Reg_Hrs]]+_2015_2016_append_[[#This Row],[OT_Hrs]]</f>
        <v>941</v>
      </c>
      <c r="Q563">
        <v>1</v>
      </c>
    </row>
    <row r="564" spans="1:17" x14ac:dyDescent="0.3">
      <c r="A564">
        <v>302</v>
      </c>
      <c r="B564" t="s">
        <v>85</v>
      </c>
      <c r="C564" t="s">
        <v>166</v>
      </c>
      <c r="D564">
        <v>0</v>
      </c>
      <c r="E564">
        <v>0</v>
      </c>
      <c r="F564">
        <v>0</v>
      </c>
      <c r="G564">
        <v>115</v>
      </c>
      <c r="H564">
        <v>9</v>
      </c>
      <c r="I564">
        <v>36</v>
      </c>
      <c r="J564">
        <v>24</v>
      </c>
      <c r="K564">
        <v>2015</v>
      </c>
      <c r="L564" t="str">
        <f t="shared" si="16"/>
        <v>005</v>
      </c>
      <c r="M564" t="str">
        <f>_xlfn.XLOOKUP(_2015_2016_append_[[#This Row],[Job_code]],Analytics_mindset_case_studies_IntegrateCo_jobcodes[Code_text],Analytics_mindset_case_studies_IntegrateCo_jobcodes[Job_Description],"",0)</f>
        <v>Installation</v>
      </c>
      <c r="N564" t="str">
        <f t="shared" si="17"/>
        <v/>
      </c>
      <c r="O564">
        <f>IFERROR(VLOOKUP(_2015_2016_append_[[#This Row],[Emp_Name]],Analytics_mindset_case_studies_IntegrateCo_locations[#All],2,FALSE),"")</f>
        <v>1</v>
      </c>
      <c r="P564">
        <f>_2015_2016_append_[[#This Row],[Reg_Hrs]]+_2015_2016_append_[[#This Row],[OT_Hrs]]</f>
        <v>0</v>
      </c>
      <c r="Q564">
        <v>1</v>
      </c>
    </row>
    <row r="565" spans="1:17" x14ac:dyDescent="0.3">
      <c r="A565">
        <v>287</v>
      </c>
      <c r="B565" t="s">
        <v>64</v>
      </c>
      <c r="C565" t="s">
        <v>167</v>
      </c>
      <c r="D565">
        <v>550</v>
      </c>
      <c r="E565">
        <v>0</v>
      </c>
      <c r="F565">
        <v>274598</v>
      </c>
      <c r="G565">
        <v>32376</v>
      </c>
      <c r="H565">
        <v>1106</v>
      </c>
      <c r="I565">
        <v>18762</v>
      </c>
      <c r="J565">
        <v>1090</v>
      </c>
      <c r="K565">
        <v>2015</v>
      </c>
      <c r="L565" t="str">
        <f t="shared" si="16"/>
        <v>001</v>
      </c>
      <c r="M565" t="str">
        <f>_xlfn.XLOOKUP(_2015_2016_append_[[#This Row],[Job_code]],Analytics_mindset_case_studies_IntegrateCo_jobcodes[Code_text],Analytics_mindset_case_studies_IntegrateCo_jobcodes[Job_Description],"",0)</f>
        <v>Office</v>
      </c>
      <c r="N565" t="str">
        <f t="shared" si="17"/>
        <v>H</v>
      </c>
      <c r="O565">
        <f>IFERROR(VLOOKUP(_2015_2016_append_[[#This Row],[Emp_Name]],Analytics_mindset_case_studies_IntegrateCo_locations[#All],2,FALSE),"")</f>
        <v>2</v>
      </c>
      <c r="P565">
        <f>_2015_2016_append_[[#This Row],[Reg_Hrs]]+_2015_2016_append_[[#This Row],[OT_Hrs]]</f>
        <v>550</v>
      </c>
      <c r="Q565">
        <v>1</v>
      </c>
    </row>
    <row r="566" spans="1:17" x14ac:dyDescent="0.3">
      <c r="A566">
        <v>287</v>
      </c>
      <c r="B566" t="s">
        <v>88</v>
      </c>
      <c r="C566" t="s">
        <v>167</v>
      </c>
      <c r="D566">
        <v>1518</v>
      </c>
      <c r="E566">
        <v>0</v>
      </c>
      <c r="F566">
        <v>313791</v>
      </c>
      <c r="G566">
        <v>23687</v>
      </c>
      <c r="H566">
        <v>886</v>
      </c>
      <c r="I566">
        <v>19175</v>
      </c>
      <c r="J566">
        <v>903</v>
      </c>
      <c r="K566">
        <v>2015</v>
      </c>
      <c r="L566" t="str">
        <f t="shared" si="16"/>
        <v>001</v>
      </c>
      <c r="M566" t="str">
        <f>_xlfn.XLOOKUP(_2015_2016_append_[[#This Row],[Job_code]],Analytics_mindset_case_studies_IntegrateCo_jobcodes[Code_text],Analytics_mindset_case_studies_IntegrateCo_jobcodes[Job_Description],"",0)</f>
        <v>Office</v>
      </c>
      <c r="N566" t="str">
        <f t="shared" si="17"/>
        <v>H</v>
      </c>
      <c r="O566">
        <f>IFERROR(VLOOKUP(_2015_2016_append_[[#This Row],[Emp_Name]],Analytics_mindset_case_studies_IntegrateCo_locations[#All],2,FALSE),"")</f>
        <v>2</v>
      </c>
      <c r="P566">
        <f>_2015_2016_append_[[#This Row],[Reg_Hrs]]+_2015_2016_append_[[#This Row],[OT_Hrs]]</f>
        <v>1518</v>
      </c>
      <c r="Q566">
        <v>1</v>
      </c>
    </row>
    <row r="567" spans="1:17" x14ac:dyDescent="0.3">
      <c r="A567">
        <v>287</v>
      </c>
      <c r="B567" t="s">
        <v>97</v>
      </c>
      <c r="C567" t="s">
        <v>167</v>
      </c>
      <c r="D567">
        <v>1460</v>
      </c>
      <c r="E567">
        <v>0</v>
      </c>
      <c r="F567">
        <v>314503</v>
      </c>
      <c r="G567">
        <v>26157</v>
      </c>
      <c r="H567">
        <v>913</v>
      </c>
      <c r="I567">
        <v>19206</v>
      </c>
      <c r="J567">
        <v>905</v>
      </c>
      <c r="K567">
        <v>2015</v>
      </c>
      <c r="L567" t="str">
        <f t="shared" si="16"/>
        <v>006</v>
      </c>
      <c r="M567" t="str">
        <f>_xlfn.XLOOKUP(_2015_2016_append_[[#This Row],[Job_code]],Analytics_mindset_case_studies_IntegrateCo_jobcodes[Code_text],Analytics_mindset_case_studies_IntegrateCo_jobcodes[Job_Description],"",0)</f>
        <v>Service</v>
      </c>
      <c r="N567" t="str">
        <f t="shared" si="17"/>
        <v>H</v>
      </c>
      <c r="O567">
        <f>IFERROR(VLOOKUP(_2015_2016_append_[[#This Row],[Emp_Name]],Analytics_mindset_case_studies_IntegrateCo_locations[#All],2,FALSE),"")</f>
        <v>2</v>
      </c>
      <c r="P567">
        <f>_2015_2016_append_[[#This Row],[Reg_Hrs]]+_2015_2016_append_[[#This Row],[OT_Hrs]]</f>
        <v>1460</v>
      </c>
      <c r="Q567">
        <v>1</v>
      </c>
    </row>
    <row r="568" spans="1:17" x14ac:dyDescent="0.3">
      <c r="A568">
        <v>255</v>
      </c>
      <c r="B568" t="s">
        <v>85</v>
      </c>
      <c r="C568" t="s">
        <v>169</v>
      </c>
      <c r="D568">
        <v>0</v>
      </c>
      <c r="E568">
        <v>0</v>
      </c>
      <c r="F568">
        <v>0</v>
      </c>
      <c r="G568">
        <v>795</v>
      </c>
      <c r="H568">
        <v>62</v>
      </c>
      <c r="I568">
        <v>590</v>
      </c>
      <c r="J568">
        <v>418</v>
      </c>
      <c r="K568">
        <v>2015</v>
      </c>
      <c r="L568" t="str">
        <f t="shared" si="16"/>
        <v>005</v>
      </c>
      <c r="M568" t="str">
        <f>_xlfn.XLOOKUP(_2015_2016_append_[[#This Row],[Job_code]],Analytics_mindset_case_studies_IntegrateCo_jobcodes[Code_text],Analytics_mindset_case_studies_IntegrateCo_jobcodes[Job_Description],"",0)</f>
        <v>Installation</v>
      </c>
      <c r="N568" t="str">
        <f t="shared" si="17"/>
        <v/>
      </c>
      <c r="O568">
        <f>IFERROR(VLOOKUP(_2015_2016_append_[[#This Row],[Emp_Name]],Analytics_mindset_case_studies_IntegrateCo_locations[#All],2,FALSE),"")</f>
        <v>2</v>
      </c>
      <c r="P568">
        <f>_2015_2016_append_[[#This Row],[Reg_Hrs]]+_2015_2016_append_[[#This Row],[OT_Hrs]]</f>
        <v>0</v>
      </c>
      <c r="Q568">
        <v>1</v>
      </c>
    </row>
    <row r="569" spans="1:17" x14ac:dyDescent="0.3">
      <c r="A569">
        <v>153</v>
      </c>
      <c r="B569" t="s">
        <v>87</v>
      </c>
      <c r="C569" t="s">
        <v>170</v>
      </c>
      <c r="D569">
        <v>6</v>
      </c>
      <c r="E569">
        <v>0</v>
      </c>
      <c r="F569">
        <v>87</v>
      </c>
      <c r="G569">
        <v>666</v>
      </c>
      <c r="H569">
        <v>52</v>
      </c>
      <c r="I569">
        <v>145</v>
      </c>
      <c r="J569">
        <v>140</v>
      </c>
      <c r="K569">
        <v>2015</v>
      </c>
      <c r="L569" t="str">
        <f t="shared" si="16"/>
        <v>008</v>
      </c>
      <c r="M569" t="str">
        <f>_xlfn.XLOOKUP(_2015_2016_append_[[#This Row],[Job_code]],Analytics_mindset_case_studies_IntegrateCo_jobcodes[Code_text],Analytics_mindset_case_studies_IntegrateCo_jobcodes[Job_Description],"",0)</f>
        <v>Employee Training</v>
      </c>
      <c r="N569" t="str">
        <f t="shared" si="17"/>
        <v>H</v>
      </c>
      <c r="O569">
        <f>IFERROR(VLOOKUP(_2015_2016_append_[[#This Row],[Emp_Name]],Analytics_mindset_case_studies_IntegrateCo_locations[#All],2,FALSE),"")</f>
        <v>2</v>
      </c>
      <c r="P569">
        <f>_2015_2016_append_[[#This Row],[Reg_Hrs]]+_2015_2016_append_[[#This Row],[OT_Hrs]]</f>
        <v>6</v>
      </c>
      <c r="Q569">
        <v>1</v>
      </c>
    </row>
    <row r="570" spans="1:17" x14ac:dyDescent="0.3">
      <c r="A570">
        <v>13</v>
      </c>
      <c r="B570" t="s">
        <v>58</v>
      </c>
      <c r="C570" t="s">
        <v>171</v>
      </c>
      <c r="D570">
        <v>206</v>
      </c>
      <c r="E570">
        <v>0</v>
      </c>
      <c r="F570">
        <v>742572</v>
      </c>
      <c r="G570">
        <v>73342</v>
      </c>
      <c r="H570">
        <v>447</v>
      </c>
      <c r="I570">
        <v>9338</v>
      </c>
      <c r="J570">
        <v>15704</v>
      </c>
      <c r="K570">
        <v>2015</v>
      </c>
      <c r="L570" t="str">
        <f t="shared" si="16"/>
        <v>002</v>
      </c>
      <c r="M570" t="str">
        <f>_xlfn.XLOOKUP(_2015_2016_append_[[#This Row],[Job_code]],Analytics_mindset_case_studies_IntegrateCo_jobcodes[Code_text],Analytics_mindset_case_studies_IntegrateCo_jobcodes[Job_Description],"",0)</f>
        <v>Sales</v>
      </c>
      <c r="N570" t="str">
        <f t="shared" si="17"/>
        <v>H</v>
      </c>
      <c r="O570">
        <f>IFERROR(VLOOKUP(_2015_2016_append_[[#This Row],[Emp_Name]],Analytics_mindset_case_studies_IntegrateCo_locations[#All],2,FALSE),"")</f>
        <v>2</v>
      </c>
      <c r="P570">
        <f>_2015_2016_append_[[#This Row],[Reg_Hrs]]+_2015_2016_append_[[#This Row],[OT_Hrs]]</f>
        <v>206</v>
      </c>
      <c r="Q570">
        <v>1</v>
      </c>
    </row>
    <row r="571" spans="1:17" x14ac:dyDescent="0.3">
      <c r="A571">
        <v>13</v>
      </c>
      <c r="B571" t="s">
        <v>84</v>
      </c>
      <c r="C571" t="s">
        <v>171</v>
      </c>
      <c r="D571">
        <v>159</v>
      </c>
      <c r="E571">
        <v>0</v>
      </c>
      <c r="F571">
        <v>604675</v>
      </c>
      <c r="G571">
        <v>55006</v>
      </c>
      <c r="H571">
        <v>112</v>
      </c>
      <c r="I571">
        <v>8066</v>
      </c>
      <c r="J571">
        <v>10283</v>
      </c>
      <c r="K571">
        <v>2015</v>
      </c>
      <c r="L571" t="str">
        <f t="shared" si="16"/>
        <v>003</v>
      </c>
      <c r="M571" t="str">
        <f>_xlfn.XLOOKUP(_2015_2016_append_[[#This Row],[Job_code]],Analytics_mindset_case_studies_IntegrateCo_jobcodes[Code_text],Analytics_mindset_case_studies_IntegrateCo_jobcodes[Job_Description],"",0)</f>
        <v>Travel</v>
      </c>
      <c r="N571" t="str">
        <f t="shared" si="17"/>
        <v>H</v>
      </c>
      <c r="O571">
        <f>IFERROR(VLOOKUP(_2015_2016_append_[[#This Row],[Emp_Name]],Analytics_mindset_case_studies_IntegrateCo_locations[#All],2,FALSE),"")</f>
        <v>2</v>
      </c>
      <c r="P571">
        <f>_2015_2016_append_[[#This Row],[Reg_Hrs]]+_2015_2016_append_[[#This Row],[OT_Hrs]]</f>
        <v>159</v>
      </c>
      <c r="Q571">
        <v>1</v>
      </c>
    </row>
    <row r="572" spans="1:17" x14ac:dyDescent="0.3">
      <c r="A572">
        <v>316</v>
      </c>
      <c r="B572" t="s">
        <v>85</v>
      </c>
      <c r="C572" t="s">
        <v>173</v>
      </c>
      <c r="D572">
        <v>0</v>
      </c>
      <c r="E572">
        <v>0</v>
      </c>
      <c r="F572">
        <v>0</v>
      </c>
      <c r="G572">
        <v>1281</v>
      </c>
      <c r="H572">
        <v>44</v>
      </c>
      <c r="I572">
        <v>435</v>
      </c>
      <c r="J572">
        <v>267</v>
      </c>
      <c r="K572">
        <v>2015</v>
      </c>
      <c r="L572" t="str">
        <f t="shared" si="16"/>
        <v>005</v>
      </c>
      <c r="M572" t="str">
        <f>_xlfn.XLOOKUP(_2015_2016_append_[[#This Row],[Job_code]],Analytics_mindset_case_studies_IntegrateCo_jobcodes[Code_text],Analytics_mindset_case_studies_IntegrateCo_jobcodes[Job_Description],"",0)</f>
        <v>Installation</v>
      </c>
      <c r="N572" t="str">
        <f t="shared" si="17"/>
        <v/>
      </c>
      <c r="O572">
        <f>IFERROR(VLOOKUP(_2015_2016_append_[[#This Row],[Emp_Name]],Analytics_mindset_case_studies_IntegrateCo_locations[#All],2,FALSE),"")</f>
        <v>1</v>
      </c>
      <c r="P572">
        <f>_2015_2016_append_[[#This Row],[Reg_Hrs]]+_2015_2016_append_[[#This Row],[OT_Hrs]]</f>
        <v>0</v>
      </c>
      <c r="Q572">
        <v>1</v>
      </c>
    </row>
    <row r="573" spans="1:17" x14ac:dyDescent="0.3">
      <c r="A573">
        <v>314</v>
      </c>
      <c r="B573" t="s">
        <v>85</v>
      </c>
      <c r="C573" t="s">
        <v>174</v>
      </c>
      <c r="D573">
        <v>0</v>
      </c>
      <c r="E573">
        <v>0</v>
      </c>
      <c r="F573">
        <v>0</v>
      </c>
      <c r="G573">
        <v>2459</v>
      </c>
      <c r="H573">
        <v>50</v>
      </c>
      <c r="I573">
        <v>772</v>
      </c>
      <c r="J573">
        <v>510</v>
      </c>
      <c r="K573">
        <v>2015</v>
      </c>
      <c r="L573" t="str">
        <f t="shared" si="16"/>
        <v>005</v>
      </c>
      <c r="M573" t="str">
        <f>_xlfn.XLOOKUP(_2015_2016_append_[[#This Row],[Job_code]],Analytics_mindset_case_studies_IntegrateCo_jobcodes[Code_text],Analytics_mindset_case_studies_IntegrateCo_jobcodes[Job_Description],"",0)</f>
        <v>Installation</v>
      </c>
      <c r="N573" t="str">
        <f t="shared" si="17"/>
        <v/>
      </c>
      <c r="O573">
        <f>IFERROR(VLOOKUP(_2015_2016_append_[[#This Row],[Emp_Name]],Analytics_mindset_case_studies_IntegrateCo_locations[#All],2,FALSE),"")</f>
        <v>1</v>
      </c>
      <c r="P573">
        <f>_2015_2016_append_[[#This Row],[Reg_Hrs]]+_2015_2016_append_[[#This Row],[OT_Hrs]]</f>
        <v>0</v>
      </c>
      <c r="Q573">
        <v>1</v>
      </c>
    </row>
    <row r="574" spans="1:17" x14ac:dyDescent="0.3">
      <c r="A574">
        <v>314</v>
      </c>
      <c r="B574" t="s">
        <v>102</v>
      </c>
      <c r="C574" t="s">
        <v>174</v>
      </c>
      <c r="D574">
        <v>8</v>
      </c>
      <c r="E574">
        <v>0</v>
      </c>
      <c r="F574">
        <v>174</v>
      </c>
      <c r="G574">
        <v>1331</v>
      </c>
      <c r="H574">
        <v>104</v>
      </c>
      <c r="I574">
        <v>418</v>
      </c>
      <c r="J574">
        <v>278</v>
      </c>
      <c r="K574">
        <v>2015</v>
      </c>
      <c r="L574" t="str">
        <f t="shared" si="16"/>
        <v>005</v>
      </c>
      <c r="M574" t="str">
        <f>_xlfn.XLOOKUP(_2015_2016_append_[[#This Row],[Job_code]],Analytics_mindset_case_studies_IntegrateCo_jobcodes[Code_text],Analytics_mindset_case_studies_IntegrateCo_jobcodes[Job_Description],"",0)</f>
        <v>Installation</v>
      </c>
      <c r="N574" t="str">
        <f t="shared" si="17"/>
        <v>H</v>
      </c>
      <c r="O574">
        <f>IFERROR(VLOOKUP(_2015_2016_append_[[#This Row],[Emp_Name]],Analytics_mindset_case_studies_IntegrateCo_locations[#All],2,FALSE),"")</f>
        <v>1</v>
      </c>
      <c r="P574">
        <f>_2015_2016_append_[[#This Row],[Reg_Hrs]]+_2015_2016_append_[[#This Row],[OT_Hrs]]</f>
        <v>8</v>
      </c>
      <c r="Q574">
        <v>1</v>
      </c>
    </row>
    <row r="575" spans="1:17" x14ac:dyDescent="0.3">
      <c r="A575">
        <v>39</v>
      </c>
      <c r="B575" t="s">
        <v>85</v>
      </c>
      <c r="C575" t="s">
        <v>175</v>
      </c>
      <c r="D575">
        <v>120</v>
      </c>
      <c r="E575">
        <v>0</v>
      </c>
      <c r="F575">
        <v>8700</v>
      </c>
      <c r="G575">
        <v>2869</v>
      </c>
      <c r="H575">
        <v>109</v>
      </c>
      <c r="I575">
        <v>900</v>
      </c>
      <c r="J575">
        <v>1392</v>
      </c>
      <c r="K575">
        <v>2015</v>
      </c>
      <c r="L575" t="str">
        <f t="shared" si="16"/>
        <v>005</v>
      </c>
      <c r="M575" t="str">
        <f>_xlfn.XLOOKUP(_2015_2016_append_[[#This Row],[Job_code]],Analytics_mindset_case_studies_IntegrateCo_jobcodes[Code_text],Analytics_mindset_case_studies_IntegrateCo_jobcodes[Job_Description],"",0)</f>
        <v>Installation</v>
      </c>
      <c r="N575" t="str">
        <f t="shared" si="17"/>
        <v/>
      </c>
      <c r="O575">
        <f>IFERROR(VLOOKUP(_2015_2016_append_[[#This Row],[Emp_Name]],Analytics_mindset_case_studies_IntegrateCo_locations[#All],2,FALSE),"")</f>
        <v>1</v>
      </c>
      <c r="P575">
        <f>_2015_2016_append_[[#This Row],[Reg_Hrs]]+_2015_2016_append_[[#This Row],[OT_Hrs]]</f>
        <v>120</v>
      </c>
      <c r="Q575">
        <v>1</v>
      </c>
    </row>
    <row r="576" spans="1:17" x14ac:dyDescent="0.3">
      <c r="A576">
        <v>22</v>
      </c>
      <c r="B576" t="s">
        <v>84</v>
      </c>
      <c r="C576" t="s">
        <v>176</v>
      </c>
      <c r="D576">
        <v>40</v>
      </c>
      <c r="E576">
        <v>0</v>
      </c>
      <c r="F576">
        <v>108526</v>
      </c>
      <c r="G576">
        <v>7844</v>
      </c>
      <c r="H576">
        <v>105</v>
      </c>
      <c r="I576">
        <v>2165</v>
      </c>
      <c r="J576">
        <v>1968</v>
      </c>
      <c r="K576">
        <v>2015</v>
      </c>
      <c r="L576" t="str">
        <f t="shared" si="16"/>
        <v>003</v>
      </c>
      <c r="M576" t="str">
        <f>_xlfn.XLOOKUP(_2015_2016_append_[[#This Row],[Job_code]],Analytics_mindset_case_studies_IntegrateCo_jobcodes[Code_text],Analytics_mindset_case_studies_IntegrateCo_jobcodes[Job_Description],"",0)</f>
        <v>Travel</v>
      </c>
      <c r="N576" t="str">
        <f t="shared" si="17"/>
        <v>H</v>
      </c>
      <c r="O576">
        <f>IFERROR(VLOOKUP(_2015_2016_append_[[#This Row],[Emp_Name]],Analytics_mindset_case_studies_IntegrateCo_locations[#All],2,FALSE),"")</f>
        <v>2</v>
      </c>
      <c r="P576">
        <f>_2015_2016_append_[[#This Row],[Reg_Hrs]]+_2015_2016_append_[[#This Row],[OT_Hrs]]</f>
        <v>40</v>
      </c>
      <c r="Q576">
        <v>1</v>
      </c>
    </row>
    <row r="577" spans="1:17" x14ac:dyDescent="0.3">
      <c r="A577">
        <v>23</v>
      </c>
      <c r="B577" t="s">
        <v>58</v>
      </c>
      <c r="C577" t="s">
        <v>178</v>
      </c>
      <c r="D577">
        <v>14</v>
      </c>
      <c r="E577">
        <v>0</v>
      </c>
      <c r="F577">
        <v>43485</v>
      </c>
      <c r="G577">
        <v>3557</v>
      </c>
      <c r="H577">
        <v>45</v>
      </c>
      <c r="I577">
        <v>982</v>
      </c>
      <c r="J577">
        <v>809</v>
      </c>
      <c r="K577">
        <v>2015</v>
      </c>
      <c r="L577" t="str">
        <f t="shared" si="16"/>
        <v>002</v>
      </c>
      <c r="M577" t="str">
        <f>_xlfn.XLOOKUP(_2015_2016_append_[[#This Row],[Job_code]],Analytics_mindset_case_studies_IntegrateCo_jobcodes[Code_text],Analytics_mindset_case_studies_IntegrateCo_jobcodes[Job_Description],"",0)</f>
        <v>Sales</v>
      </c>
      <c r="N577" t="str">
        <f t="shared" si="17"/>
        <v>H</v>
      </c>
      <c r="O577">
        <f>IFERROR(VLOOKUP(_2015_2016_append_[[#This Row],[Emp_Name]],Analytics_mindset_case_studies_IntegrateCo_locations[#All],2,FALSE),"")</f>
        <v>2</v>
      </c>
      <c r="P577">
        <f>_2015_2016_append_[[#This Row],[Reg_Hrs]]+_2015_2016_append_[[#This Row],[OT_Hrs]]</f>
        <v>14</v>
      </c>
      <c r="Q577">
        <v>1</v>
      </c>
    </row>
    <row r="578" spans="1:17" x14ac:dyDescent="0.3">
      <c r="A578">
        <v>401</v>
      </c>
      <c r="B578" t="s">
        <v>85</v>
      </c>
      <c r="C578" t="s">
        <v>179</v>
      </c>
      <c r="D578">
        <v>0</v>
      </c>
      <c r="E578">
        <v>0</v>
      </c>
      <c r="F578">
        <v>0</v>
      </c>
      <c r="G578">
        <v>1186</v>
      </c>
      <c r="H578">
        <v>33</v>
      </c>
      <c r="I578">
        <v>1218</v>
      </c>
      <c r="J578">
        <v>586</v>
      </c>
      <c r="K578">
        <v>2015</v>
      </c>
      <c r="L578" t="str">
        <f t="shared" ref="L578:L641" si="18">IF(OR(MID(B578,3,1)="H",MID(B578,3,1)="S"),MID(B578,4,3),MID(B578,3,3))</f>
        <v>005</v>
      </c>
      <c r="M578" t="str">
        <f>_xlfn.XLOOKUP(_2015_2016_append_[[#This Row],[Job_code]],Analytics_mindset_case_studies_IntegrateCo_jobcodes[Code_text],Analytics_mindset_case_studies_IntegrateCo_jobcodes[Job_Description],"",0)</f>
        <v>Installation</v>
      </c>
      <c r="N578" t="str">
        <f t="shared" ref="N578:N641" si="19">IF(OR(MID(B578,3,1)="H",MID(B578,3,1)="S"),MID(B578,3,1),"")</f>
        <v/>
      </c>
      <c r="O578">
        <f>IFERROR(VLOOKUP(_2015_2016_append_[[#This Row],[Emp_Name]],Analytics_mindset_case_studies_IntegrateCo_locations[#All],2,FALSE),"")</f>
        <v>1</v>
      </c>
      <c r="P578">
        <f>_2015_2016_append_[[#This Row],[Reg_Hrs]]+_2015_2016_append_[[#This Row],[OT_Hrs]]</f>
        <v>0</v>
      </c>
      <c r="Q578">
        <v>1</v>
      </c>
    </row>
    <row r="579" spans="1:17" x14ac:dyDescent="0.3">
      <c r="A579">
        <v>401</v>
      </c>
      <c r="B579" t="s">
        <v>88</v>
      </c>
      <c r="C579" t="s">
        <v>179</v>
      </c>
      <c r="D579">
        <v>247</v>
      </c>
      <c r="E579">
        <v>4</v>
      </c>
      <c r="F579">
        <v>6578</v>
      </c>
      <c r="G579">
        <v>41338</v>
      </c>
      <c r="H579">
        <v>260</v>
      </c>
      <c r="I579">
        <v>25680</v>
      </c>
      <c r="J579">
        <v>12667</v>
      </c>
      <c r="K579">
        <v>2015</v>
      </c>
      <c r="L579" t="str">
        <f t="shared" si="18"/>
        <v>001</v>
      </c>
      <c r="M579" t="str">
        <f>_xlfn.XLOOKUP(_2015_2016_append_[[#This Row],[Job_code]],Analytics_mindset_case_studies_IntegrateCo_jobcodes[Code_text],Analytics_mindset_case_studies_IntegrateCo_jobcodes[Job_Description],"",0)</f>
        <v>Office</v>
      </c>
      <c r="N579" t="str">
        <f t="shared" si="19"/>
        <v>H</v>
      </c>
      <c r="O579">
        <f>IFERROR(VLOOKUP(_2015_2016_append_[[#This Row],[Emp_Name]],Analytics_mindset_case_studies_IntegrateCo_locations[#All],2,FALSE),"")</f>
        <v>1</v>
      </c>
      <c r="P579">
        <f>_2015_2016_append_[[#This Row],[Reg_Hrs]]+_2015_2016_append_[[#This Row],[OT_Hrs]]</f>
        <v>251</v>
      </c>
      <c r="Q579">
        <v>1</v>
      </c>
    </row>
    <row r="580" spans="1:17" x14ac:dyDescent="0.3">
      <c r="A580">
        <v>3</v>
      </c>
      <c r="B580" t="s">
        <v>64</v>
      </c>
      <c r="C580" t="s">
        <v>180</v>
      </c>
      <c r="D580">
        <v>790</v>
      </c>
      <c r="E580">
        <v>0</v>
      </c>
      <c r="F580">
        <v>2005481</v>
      </c>
      <c r="G580">
        <v>469577</v>
      </c>
      <c r="H580">
        <v>32</v>
      </c>
      <c r="I580">
        <v>44178</v>
      </c>
      <c r="J580">
        <v>5838</v>
      </c>
      <c r="K580">
        <v>2015</v>
      </c>
      <c r="L580" t="str">
        <f t="shared" si="18"/>
        <v>001</v>
      </c>
      <c r="M580" t="str">
        <f>_xlfn.XLOOKUP(_2015_2016_append_[[#This Row],[Job_code]],Analytics_mindset_case_studies_IntegrateCo_jobcodes[Code_text],Analytics_mindset_case_studies_IntegrateCo_jobcodes[Job_Description],"",0)</f>
        <v>Office</v>
      </c>
      <c r="N580" t="str">
        <f t="shared" si="19"/>
        <v>H</v>
      </c>
      <c r="O580">
        <f>IFERROR(VLOOKUP(_2015_2016_append_[[#This Row],[Emp_Name]],Analytics_mindset_case_studies_IntegrateCo_locations[#All],2,FALSE),"")</f>
        <v>2</v>
      </c>
      <c r="P580">
        <f>_2015_2016_append_[[#This Row],[Reg_Hrs]]+_2015_2016_append_[[#This Row],[OT_Hrs]]</f>
        <v>790</v>
      </c>
      <c r="Q580">
        <v>1</v>
      </c>
    </row>
    <row r="581" spans="1:17" x14ac:dyDescent="0.3">
      <c r="A581">
        <v>3</v>
      </c>
      <c r="B581" t="s">
        <v>93</v>
      </c>
      <c r="C581" t="s">
        <v>180</v>
      </c>
      <c r="D581">
        <v>20</v>
      </c>
      <c r="E581">
        <v>0</v>
      </c>
      <c r="F581">
        <v>3801</v>
      </c>
      <c r="G581">
        <v>7816</v>
      </c>
      <c r="H581">
        <v>128</v>
      </c>
      <c r="I581">
        <v>172</v>
      </c>
      <c r="J581">
        <v>131</v>
      </c>
      <c r="K581">
        <v>2015</v>
      </c>
      <c r="L581" t="str">
        <f t="shared" si="18"/>
        <v>001</v>
      </c>
      <c r="M581" t="str">
        <f>_xlfn.XLOOKUP(_2015_2016_append_[[#This Row],[Job_code]],Analytics_mindset_case_studies_IntegrateCo_jobcodes[Code_text],Analytics_mindset_case_studies_IntegrateCo_jobcodes[Job_Description],"",0)</f>
        <v>Office</v>
      </c>
      <c r="N581" t="str">
        <f t="shared" si="19"/>
        <v>H</v>
      </c>
      <c r="O581">
        <f>IFERROR(VLOOKUP(_2015_2016_append_[[#This Row],[Emp_Name]],Analytics_mindset_case_studies_IntegrateCo_locations[#All],2,FALSE),"")</f>
        <v>2</v>
      </c>
      <c r="P581">
        <f>_2015_2016_append_[[#This Row],[Reg_Hrs]]+_2015_2016_append_[[#This Row],[OT_Hrs]]</f>
        <v>20</v>
      </c>
      <c r="Q581">
        <v>1</v>
      </c>
    </row>
    <row r="582" spans="1:17" x14ac:dyDescent="0.3">
      <c r="A582">
        <v>3</v>
      </c>
      <c r="B582" t="s">
        <v>58</v>
      </c>
      <c r="C582" t="s">
        <v>180</v>
      </c>
      <c r="D582">
        <v>64</v>
      </c>
      <c r="E582">
        <v>0</v>
      </c>
      <c r="F582">
        <v>215065</v>
      </c>
      <c r="G582">
        <v>25959</v>
      </c>
      <c r="H582">
        <v>96</v>
      </c>
      <c r="I582">
        <v>1254</v>
      </c>
      <c r="J582">
        <v>533</v>
      </c>
      <c r="K582">
        <v>2015</v>
      </c>
      <c r="L582" t="str">
        <f t="shared" si="18"/>
        <v>002</v>
      </c>
      <c r="M582" t="str">
        <f>_xlfn.XLOOKUP(_2015_2016_append_[[#This Row],[Job_code]],Analytics_mindset_case_studies_IntegrateCo_jobcodes[Code_text],Analytics_mindset_case_studies_IntegrateCo_jobcodes[Job_Description],"",0)</f>
        <v>Sales</v>
      </c>
      <c r="N582" t="str">
        <f t="shared" si="19"/>
        <v>H</v>
      </c>
      <c r="O582">
        <f>IFERROR(VLOOKUP(_2015_2016_append_[[#This Row],[Emp_Name]],Analytics_mindset_case_studies_IntegrateCo_locations[#All],2,FALSE),"")</f>
        <v>2</v>
      </c>
      <c r="P582">
        <f>_2015_2016_append_[[#This Row],[Reg_Hrs]]+_2015_2016_append_[[#This Row],[OT_Hrs]]</f>
        <v>64</v>
      </c>
      <c r="Q582">
        <v>1</v>
      </c>
    </row>
    <row r="583" spans="1:17" x14ac:dyDescent="0.3">
      <c r="A583">
        <v>374</v>
      </c>
      <c r="B583" t="s">
        <v>64</v>
      </c>
      <c r="C583" t="s">
        <v>181</v>
      </c>
      <c r="D583">
        <v>752</v>
      </c>
      <c r="E583">
        <v>0</v>
      </c>
      <c r="F583">
        <v>14937</v>
      </c>
      <c r="G583">
        <v>15116</v>
      </c>
      <c r="H583">
        <v>366</v>
      </c>
      <c r="I583">
        <v>6900</v>
      </c>
      <c r="J583">
        <v>878</v>
      </c>
      <c r="K583">
        <v>2015</v>
      </c>
      <c r="L583" t="str">
        <f t="shared" si="18"/>
        <v>001</v>
      </c>
      <c r="M583" t="str">
        <f>_xlfn.XLOOKUP(_2015_2016_append_[[#This Row],[Job_code]],Analytics_mindset_case_studies_IntegrateCo_jobcodes[Code_text],Analytics_mindset_case_studies_IntegrateCo_jobcodes[Job_Description],"",0)</f>
        <v>Office</v>
      </c>
      <c r="N583" t="str">
        <f t="shared" si="19"/>
        <v>H</v>
      </c>
      <c r="O583">
        <f>IFERROR(VLOOKUP(_2015_2016_append_[[#This Row],[Emp_Name]],Analytics_mindset_case_studies_IntegrateCo_locations[#All],2,FALSE),"")</f>
        <v>2</v>
      </c>
      <c r="P583">
        <f>_2015_2016_append_[[#This Row],[Reg_Hrs]]+_2015_2016_append_[[#This Row],[OT_Hrs]]</f>
        <v>752</v>
      </c>
      <c r="Q583">
        <v>1</v>
      </c>
    </row>
    <row r="584" spans="1:17" x14ac:dyDescent="0.3">
      <c r="A584">
        <v>374</v>
      </c>
      <c r="B584" t="s">
        <v>93</v>
      </c>
      <c r="C584" t="s">
        <v>181</v>
      </c>
      <c r="D584">
        <v>2575</v>
      </c>
      <c r="E584">
        <v>0</v>
      </c>
      <c r="F584">
        <v>54063</v>
      </c>
      <c r="G584">
        <v>39712</v>
      </c>
      <c r="H584">
        <v>1313</v>
      </c>
      <c r="I584">
        <v>21975</v>
      </c>
      <c r="J584">
        <v>2790</v>
      </c>
      <c r="K584">
        <v>2015</v>
      </c>
      <c r="L584" t="str">
        <f t="shared" si="18"/>
        <v>001</v>
      </c>
      <c r="M584" t="str">
        <f>_xlfn.XLOOKUP(_2015_2016_append_[[#This Row],[Job_code]],Analytics_mindset_case_studies_IntegrateCo_jobcodes[Code_text],Analytics_mindset_case_studies_IntegrateCo_jobcodes[Job_Description],"",0)</f>
        <v>Office</v>
      </c>
      <c r="N584" t="str">
        <f t="shared" si="19"/>
        <v>H</v>
      </c>
      <c r="O584">
        <f>IFERROR(VLOOKUP(_2015_2016_append_[[#This Row],[Emp_Name]],Analytics_mindset_case_studies_IntegrateCo_locations[#All],2,FALSE),"")</f>
        <v>2</v>
      </c>
      <c r="P584">
        <f>_2015_2016_append_[[#This Row],[Reg_Hrs]]+_2015_2016_append_[[#This Row],[OT_Hrs]]</f>
        <v>2575</v>
      </c>
      <c r="Q584">
        <v>1</v>
      </c>
    </row>
    <row r="585" spans="1:17" x14ac:dyDescent="0.3">
      <c r="A585">
        <v>374</v>
      </c>
      <c r="B585" t="s">
        <v>78</v>
      </c>
      <c r="C585" t="s">
        <v>181</v>
      </c>
      <c r="D585">
        <v>1745</v>
      </c>
      <c r="E585">
        <v>0</v>
      </c>
      <c r="F585">
        <v>32370</v>
      </c>
      <c r="G585">
        <v>46785</v>
      </c>
      <c r="H585">
        <v>1355</v>
      </c>
      <c r="I585">
        <v>16155</v>
      </c>
      <c r="J585">
        <v>2477</v>
      </c>
      <c r="K585">
        <v>2015</v>
      </c>
      <c r="L585" t="str">
        <f t="shared" si="18"/>
        <v>006</v>
      </c>
      <c r="M585" t="str">
        <f>_xlfn.XLOOKUP(_2015_2016_append_[[#This Row],[Job_code]],Analytics_mindset_case_studies_IntegrateCo_jobcodes[Code_text],Analytics_mindset_case_studies_IntegrateCo_jobcodes[Job_Description],"",0)</f>
        <v>Service</v>
      </c>
      <c r="N585" t="str">
        <f t="shared" si="19"/>
        <v>H</v>
      </c>
      <c r="O585">
        <f>IFERROR(VLOOKUP(_2015_2016_append_[[#This Row],[Emp_Name]],Analytics_mindset_case_studies_IntegrateCo_locations[#All],2,FALSE),"")</f>
        <v>2</v>
      </c>
      <c r="P585">
        <f>_2015_2016_append_[[#This Row],[Reg_Hrs]]+_2015_2016_append_[[#This Row],[OT_Hrs]]</f>
        <v>1745</v>
      </c>
      <c r="Q585">
        <v>1</v>
      </c>
    </row>
    <row r="586" spans="1:17" x14ac:dyDescent="0.3">
      <c r="A586">
        <v>374</v>
      </c>
      <c r="B586" t="s">
        <v>103</v>
      </c>
      <c r="C586" t="s">
        <v>181</v>
      </c>
      <c r="D586">
        <v>123</v>
      </c>
      <c r="E586">
        <v>0</v>
      </c>
      <c r="F586">
        <v>2582</v>
      </c>
      <c r="G586">
        <v>3713</v>
      </c>
      <c r="H586">
        <v>99</v>
      </c>
      <c r="I586">
        <v>1566</v>
      </c>
      <c r="J586">
        <v>232</v>
      </c>
      <c r="K586">
        <v>2015</v>
      </c>
      <c r="L586" t="str">
        <f t="shared" si="18"/>
        <v>006</v>
      </c>
      <c r="M586" t="str">
        <f>_xlfn.XLOOKUP(_2015_2016_append_[[#This Row],[Job_code]],Analytics_mindset_case_studies_IntegrateCo_jobcodes[Code_text],Analytics_mindset_case_studies_IntegrateCo_jobcodes[Job_Description],"",0)</f>
        <v>Service</v>
      </c>
      <c r="N586" t="str">
        <f t="shared" si="19"/>
        <v>H</v>
      </c>
      <c r="O586">
        <f>IFERROR(VLOOKUP(_2015_2016_append_[[#This Row],[Emp_Name]],Analytics_mindset_case_studies_IntegrateCo_locations[#All],2,FALSE),"")</f>
        <v>2</v>
      </c>
      <c r="P586">
        <f>_2015_2016_append_[[#This Row],[Reg_Hrs]]+_2015_2016_append_[[#This Row],[OT_Hrs]]</f>
        <v>123</v>
      </c>
      <c r="Q586">
        <v>1</v>
      </c>
    </row>
    <row r="587" spans="1:17" x14ac:dyDescent="0.3">
      <c r="A587">
        <v>201</v>
      </c>
      <c r="B587" t="s">
        <v>85</v>
      </c>
      <c r="C587" t="s">
        <v>182</v>
      </c>
      <c r="D587">
        <v>0</v>
      </c>
      <c r="E587">
        <v>0</v>
      </c>
      <c r="F587">
        <v>0</v>
      </c>
      <c r="G587">
        <v>2597</v>
      </c>
      <c r="H587">
        <v>26</v>
      </c>
      <c r="I587">
        <v>706</v>
      </c>
      <c r="J587">
        <v>540</v>
      </c>
      <c r="K587">
        <v>2015</v>
      </c>
      <c r="L587" t="str">
        <f t="shared" si="18"/>
        <v>005</v>
      </c>
      <c r="M587" t="str">
        <f>_xlfn.XLOOKUP(_2015_2016_append_[[#This Row],[Job_code]],Analytics_mindset_case_studies_IntegrateCo_jobcodes[Code_text],Analytics_mindset_case_studies_IntegrateCo_jobcodes[Job_Description],"",0)</f>
        <v>Installation</v>
      </c>
      <c r="N587" t="str">
        <f t="shared" si="19"/>
        <v/>
      </c>
      <c r="O587">
        <f>IFERROR(VLOOKUP(_2015_2016_append_[[#This Row],[Emp_Name]],Analytics_mindset_case_studies_IntegrateCo_locations[#All],2,FALSE),"")</f>
        <v>1</v>
      </c>
      <c r="P587">
        <f>_2015_2016_append_[[#This Row],[Reg_Hrs]]+_2015_2016_append_[[#This Row],[OT_Hrs]]</f>
        <v>0</v>
      </c>
      <c r="Q587">
        <v>1</v>
      </c>
    </row>
    <row r="588" spans="1:17" x14ac:dyDescent="0.3">
      <c r="A588">
        <v>192</v>
      </c>
      <c r="B588" t="s">
        <v>85</v>
      </c>
      <c r="C588" t="s">
        <v>183</v>
      </c>
      <c r="D588">
        <v>0</v>
      </c>
      <c r="E588">
        <v>0</v>
      </c>
      <c r="F588">
        <v>0</v>
      </c>
      <c r="G588">
        <v>2141</v>
      </c>
      <c r="H588">
        <v>21</v>
      </c>
      <c r="I588">
        <v>608</v>
      </c>
      <c r="J588">
        <v>1177</v>
      </c>
      <c r="K588">
        <v>2015</v>
      </c>
      <c r="L588" t="str">
        <f t="shared" si="18"/>
        <v>005</v>
      </c>
      <c r="M588" t="str">
        <f>_xlfn.XLOOKUP(_2015_2016_append_[[#This Row],[Job_code]],Analytics_mindset_case_studies_IntegrateCo_jobcodes[Code_text],Analytics_mindset_case_studies_IntegrateCo_jobcodes[Job_Description],"",0)</f>
        <v>Installation</v>
      </c>
      <c r="N588" t="str">
        <f t="shared" si="19"/>
        <v/>
      </c>
      <c r="O588">
        <f>IFERROR(VLOOKUP(_2015_2016_append_[[#This Row],[Emp_Name]],Analytics_mindset_case_studies_IntegrateCo_locations[#All],2,FALSE),"")</f>
        <v>2</v>
      </c>
      <c r="P588">
        <f>_2015_2016_append_[[#This Row],[Reg_Hrs]]+_2015_2016_append_[[#This Row],[OT_Hrs]]</f>
        <v>0</v>
      </c>
      <c r="Q588">
        <v>1</v>
      </c>
    </row>
    <row r="589" spans="1:17" x14ac:dyDescent="0.3">
      <c r="A589">
        <v>192</v>
      </c>
      <c r="B589" t="s">
        <v>104</v>
      </c>
      <c r="C589" t="s">
        <v>183</v>
      </c>
      <c r="D589">
        <v>683</v>
      </c>
      <c r="E589">
        <v>0</v>
      </c>
      <c r="F589">
        <v>1579955</v>
      </c>
      <c r="G589">
        <v>98847</v>
      </c>
      <c r="H589">
        <v>1083</v>
      </c>
      <c r="I589">
        <v>31312</v>
      </c>
      <c r="J589">
        <v>58684</v>
      </c>
      <c r="K589">
        <v>2015</v>
      </c>
      <c r="L589" t="str">
        <f t="shared" si="18"/>
        <v>002</v>
      </c>
      <c r="M589" t="str">
        <f>_xlfn.XLOOKUP(_2015_2016_append_[[#This Row],[Job_code]],Analytics_mindset_case_studies_IntegrateCo_jobcodes[Code_text],Analytics_mindset_case_studies_IntegrateCo_jobcodes[Job_Description],"",0)</f>
        <v>Sales</v>
      </c>
      <c r="N589" t="str">
        <f t="shared" si="19"/>
        <v>H</v>
      </c>
      <c r="O589">
        <f>IFERROR(VLOOKUP(_2015_2016_append_[[#This Row],[Emp_Name]],Analytics_mindset_case_studies_IntegrateCo_locations[#All],2,FALSE),"")</f>
        <v>2</v>
      </c>
      <c r="P589">
        <f>_2015_2016_append_[[#This Row],[Reg_Hrs]]+_2015_2016_append_[[#This Row],[OT_Hrs]]</f>
        <v>683</v>
      </c>
      <c r="Q589">
        <v>1</v>
      </c>
    </row>
    <row r="590" spans="1:17" x14ac:dyDescent="0.3">
      <c r="A590">
        <v>192</v>
      </c>
      <c r="B590" t="s">
        <v>105</v>
      </c>
      <c r="C590" t="s">
        <v>183</v>
      </c>
      <c r="D590">
        <v>22</v>
      </c>
      <c r="E590">
        <v>0</v>
      </c>
      <c r="F590">
        <v>52885</v>
      </c>
      <c r="G590">
        <v>3611</v>
      </c>
      <c r="H590">
        <v>121</v>
      </c>
      <c r="I590">
        <v>1480</v>
      </c>
      <c r="J590">
        <v>2242</v>
      </c>
      <c r="K590">
        <v>2015</v>
      </c>
      <c r="L590" t="str">
        <f t="shared" si="18"/>
        <v>002</v>
      </c>
      <c r="M590" t="str">
        <f>_xlfn.XLOOKUP(_2015_2016_append_[[#This Row],[Job_code]],Analytics_mindset_case_studies_IntegrateCo_jobcodes[Code_text],Analytics_mindset_case_studies_IntegrateCo_jobcodes[Job_Description],"",0)</f>
        <v>Sales</v>
      </c>
      <c r="N590" t="str">
        <f t="shared" si="19"/>
        <v>S</v>
      </c>
      <c r="O590">
        <f>IFERROR(VLOOKUP(_2015_2016_append_[[#This Row],[Emp_Name]],Analytics_mindset_case_studies_IntegrateCo_locations[#All],2,FALSE),"")</f>
        <v>2</v>
      </c>
      <c r="P590">
        <f>_2015_2016_append_[[#This Row],[Reg_Hrs]]+_2015_2016_append_[[#This Row],[OT_Hrs]]</f>
        <v>22</v>
      </c>
      <c r="Q590">
        <v>1</v>
      </c>
    </row>
    <row r="591" spans="1:17" x14ac:dyDescent="0.3">
      <c r="A591">
        <v>398</v>
      </c>
      <c r="B591" t="s">
        <v>95</v>
      </c>
      <c r="C591" t="s">
        <v>184</v>
      </c>
      <c r="D591">
        <v>310</v>
      </c>
      <c r="E591">
        <v>0</v>
      </c>
      <c r="F591">
        <v>480</v>
      </c>
      <c r="G591">
        <v>3669</v>
      </c>
      <c r="H591">
        <v>174</v>
      </c>
      <c r="I591">
        <v>806</v>
      </c>
      <c r="J591">
        <v>735</v>
      </c>
      <c r="K591">
        <v>2015</v>
      </c>
      <c r="L591" t="str">
        <f t="shared" si="18"/>
        <v>005</v>
      </c>
      <c r="M591" t="str">
        <f>_xlfn.XLOOKUP(_2015_2016_append_[[#This Row],[Job_code]],Analytics_mindset_case_studies_IntegrateCo_jobcodes[Code_text],Analytics_mindset_case_studies_IntegrateCo_jobcodes[Job_Description],"",0)</f>
        <v>Installation</v>
      </c>
      <c r="N591" t="str">
        <f t="shared" si="19"/>
        <v>S</v>
      </c>
      <c r="O591">
        <f>IFERROR(VLOOKUP(_2015_2016_append_[[#This Row],[Emp_Name]],Analytics_mindset_case_studies_IntegrateCo_locations[#All],2,FALSE),"")</f>
        <v>2</v>
      </c>
      <c r="P591">
        <f>_2015_2016_append_[[#This Row],[Reg_Hrs]]+_2015_2016_append_[[#This Row],[OT_Hrs]]</f>
        <v>310</v>
      </c>
      <c r="Q591">
        <v>1</v>
      </c>
    </row>
    <row r="592" spans="1:17" x14ac:dyDescent="0.3">
      <c r="A592">
        <v>398</v>
      </c>
      <c r="B592" t="s">
        <v>89</v>
      </c>
      <c r="C592" t="s">
        <v>184</v>
      </c>
      <c r="D592">
        <v>114</v>
      </c>
      <c r="E592">
        <v>0</v>
      </c>
      <c r="F592">
        <v>234</v>
      </c>
      <c r="G592">
        <v>1790</v>
      </c>
      <c r="H592">
        <v>89</v>
      </c>
      <c r="I592">
        <v>558</v>
      </c>
      <c r="J592">
        <v>118</v>
      </c>
      <c r="K592">
        <v>2015</v>
      </c>
      <c r="L592" t="str">
        <f t="shared" si="18"/>
        <v>008</v>
      </c>
      <c r="M592" t="str">
        <f>_xlfn.XLOOKUP(_2015_2016_append_[[#This Row],[Job_code]],Analytics_mindset_case_studies_IntegrateCo_jobcodes[Code_text],Analytics_mindset_case_studies_IntegrateCo_jobcodes[Job_Description],"",0)</f>
        <v>Employee Training</v>
      </c>
      <c r="N592" t="str">
        <f t="shared" si="19"/>
        <v>S</v>
      </c>
      <c r="O592">
        <f>IFERROR(VLOOKUP(_2015_2016_append_[[#This Row],[Emp_Name]],Analytics_mindset_case_studies_IntegrateCo_locations[#All],2,FALSE),"")</f>
        <v>2</v>
      </c>
      <c r="P592">
        <f>_2015_2016_append_[[#This Row],[Reg_Hrs]]+_2015_2016_append_[[#This Row],[OT_Hrs]]</f>
        <v>114</v>
      </c>
      <c r="Q592">
        <v>1</v>
      </c>
    </row>
    <row r="593" spans="1:17" x14ac:dyDescent="0.3">
      <c r="A593">
        <v>276</v>
      </c>
      <c r="B593" t="s">
        <v>85</v>
      </c>
      <c r="C593" t="s">
        <v>185</v>
      </c>
      <c r="D593">
        <v>0</v>
      </c>
      <c r="E593">
        <v>0</v>
      </c>
      <c r="F593">
        <v>0</v>
      </c>
      <c r="G593">
        <v>1964</v>
      </c>
      <c r="H593">
        <v>36</v>
      </c>
      <c r="I593">
        <v>622</v>
      </c>
      <c r="J593">
        <v>424</v>
      </c>
      <c r="K593">
        <v>2015</v>
      </c>
      <c r="L593" t="str">
        <f t="shared" si="18"/>
        <v>005</v>
      </c>
      <c r="M593" t="str">
        <f>_xlfn.XLOOKUP(_2015_2016_append_[[#This Row],[Job_code]],Analytics_mindset_case_studies_IntegrateCo_jobcodes[Code_text],Analytics_mindset_case_studies_IntegrateCo_jobcodes[Job_Description],"",0)</f>
        <v>Installation</v>
      </c>
      <c r="N593" t="str">
        <f t="shared" si="19"/>
        <v/>
      </c>
      <c r="O593">
        <f>IFERROR(VLOOKUP(_2015_2016_append_[[#This Row],[Emp_Name]],Analytics_mindset_case_studies_IntegrateCo_locations[#All],2,FALSE),"")</f>
        <v>1</v>
      </c>
      <c r="P593">
        <f>_2015_2016_append_[[#This Row],[Reg_Hrs]]+_2015_2016_append_[[#This Row],[OT_Hrs]]</f>
        <v>0</v>
      </c>
      <c r="Q593">
        <v>1</v>
      </c>
    </row>
    <row r="594" spans="1:17" x14ac:dyDescent="0.3">
      <c r="A594">
        <v>276</v>
      </c>
      <c r="B594" t="s">
        <v>96</v>
      </c>
      <c r="C594" t="s">
        <v>185</v>
      </c>
      <c r="D594">
        <v>0</v>
      </c>
      <c r="E594">
        <v>0</v>
      </c>
      <c r="F594">
        <v>0</v>
      </c>
      <c r="G594">
        <v>3914</v>
      </c>
      <c r="H594">
        <v>307</v>
      </c>
      <c r="I594">
        <v>1228</v>
      </c>
      <c r="J594">
        <v>874</v>
      </c>
      <c r="K594">
        <v>2015</v>
      </c>
      <c r="L594" t="str">
        <f t="shared" si="18"/>
        <v>011</v>
      </c>
      <c r="M594" t="str">
        <f>_xlfn.XLOOKUP(_2015_2016_append_[[#This Row],[Job_code]],Analytics_mindset_case_studies_IntegrateCo_jobcodes[Code_text],Analytics_mindset_case_studies_IntegrateCo_jobcodes[Job_Description],"",0)</f>
        <v>Internal Projects</v>
      </c>
      <c r="N594" t="str">
        <f t="shared" si="19"/>
        <v>H</v>
      </c>
      <c r="O594">
        <f>IFERROR(VLOOKUP(_2015_2016_append_[[#This Row],[Emp_Name]],Analytics_mindset_case_studies_IntegrateCo_locations[#All],2,FALSE),"")</f>
        <v>1</v>
      </c>
      <c r="P594">
        <f>_2015_2016_append_[[#This Row],[Reg_Hrs]]+_2015_2016_append_[[#This Row],[OT_Hrs]]</f>
        <v>0</v>
      </c>
      <c r="Q594">
        <v>1</v>
      </c>
    </row>
    <row r="595" spans="1:17" x14ac:dyDescent="0.3">
      <c r="A595">
        <v>352</v>
      </c>
      <c r="B595" t="s">
        <v>85</v>
      </c>
      <c r="C595" t="s">
        <v>186</v>
      </c>
      <c r="D595">
        <v>0</v>
      </c>
      <c r="E595">
        <v>0</v>
      </c>
      <c r="F595">
        <v>0</v>
      </c>
      <c r="G595">
        <v>1532</v>
      </c>
      <c r="H595">
        <v>45</v>
      </c>
      <c r="I595">
        <v>510</v>
      </c>
      <c r="J595">
        <v>353</v>
      </c>
      <c r="K595">
        <v>2015</v>
      </c>
      <c r="L595" t="str">
        <f t="shared" si="18"/>
        <v>005</v>
      </c>
      <c r="M595" t="str">
        <f>_xlfn.XLOOKUP(_2015_2016_append_[[#This Row],[Job_code]],Analytics_mindset_case_studies_IntegrateCo_jobcodes[Code_text],Analytics_mindset_case_studies_IntegrateCo_jobcodes[Job_Description],"",0)</f>
        <v>Installation</v>
      </c>
      <c r="N595" t="str">
        <f t="shared" si="19"/>
        <v/>
      </c>
      <c r="O595">
        <f>IFERROR(VLOOKUP(_2015_2016_append_[[#This Row],[Emp_Name]],Analytics_mindset_case_studies_IntegrateCo_locations[#All],2,FALSE),"")</f>
        <v>1</v>
      </c>
      <c r="P595">
        <f>_2015_2016_append_[[#This Row],[Reg_Hrs]]+_2015_2016_append_[[#This Row],[OT_Hrs]]</f>
        <v>0</v>
      </c>
      <c r="Q595">
        <v>1</v>
      </c>
    </row>
    <row r="596" spans="1:17" x14ac:dyDescent="0.3">
      <c r="A596">
        <v>352</v>
      </c>
      <c r="B596" t="s">
        <v>95</v>
      </c>
      <c r="C596" t="s">
        <v>186</v>
      </c>
      <c r="D596">
        <v>4</v>
      </c>
      <c r="E596">
        <v>0</v>
      </c>
      <c r="F596">
        <v>76</v>
      </c>
      <c r="G596">
        <v>537</v>
      </c>
      <c r="H596">
        <v>33</v>
      </c>
      <c r="I596">
        <v>133</v>
      </c>
      <c r="J596">
        <v>67</v>
      </c>
      <c r="K596">
        <v>2015</v>
      </c>
      <c r="L596" t="str">
        <f t="shared" si="18"/>
        <v>005</v>
      </c>
      <c r="M596" t="str">
        <f>_xlfn.XLOOKUP(_2015_2016_append_[[#This Row],[Job_code]],Analytics_mindset_case_studies_IntegrateCo_jobcodes[Code_text],Analytics_mindset_case_studies_IntegrateCo_jobcodes[Job_Description],"",0)</f>
        <v>Installation</v>
      </c>
      <c r="N596" t="str">
        <f t="shared" si="19"/>
        <v>S</v>
      </c>
      <c r="O596">
        <f>IFERROR(VLOOKUP(_2015_2016_append_[[#This Row],[Emp_Name]],Analytics_mindset_case_studies_IntegrateCo_locations[#All],2,FALSE),"")</f>
        <v>1</v>
      </c>
      <c r="P596">
        <f>_2015_2016_append_[[#This Row],[Reg_Hrs]]+_2015_2016_append_[[#This Row],[OT_Hrs]]</f>
        <v>4</v>
      </c>
      <c r="Q596">
        <v>1</v>
      </c>
    </row>
    <row r="597" spans="1:17" x14ac:dyDescent="0.3">
      <c r="A597">
        <v>199</v>
      </c>
      <c r="B597" t="s">
        <v>85</v>
      </c>
      <c r="C597" t="s">
        <v>187</v>
      </c>
      <c r="D597">
        <v>0</v>
      </c>
      <c r="E597">
        <v>0</v>
      </c>
      <c r="F597">
        <v>0</v>
      </c>
      <c r="G597">
        <v>2254</v>
      </c>
      <c r="H597">
        <v>15</v>
      </c>
      <c r="I597">
        <v>475</v>
      </c>
      <c r="J597">
        <v>503</v>
      </c>
      <c r="K597">
        <v>2015</v>
      </c>
      <c r="L597" t="str">
        <f t="shared" si="18"/>
        <v>005</v>
      </c>
      <c r="M597" t="str">
        <f>_xlfn.XLOOKUP(_2015_2016_append_[[#This Row],[Job_code]],Analytics_mindset_case_studies_IntegrateCo_jobcodes[Code_text],Analytics_mindset_case_studies_IntegrateCo_jobcodes[Job_Description],"",0)</f>
        <v>Installation</v>
      </c>
      <c r="N597" t="str">
        <f t="shared" si="19"/>
        <v/>
      </c>
      <c r="O597">
        <f>IFERROR(VLOOKUP(_2015_2016_append_[[#This Row],[Emp_Name]],Analytics_mindset_case_studies_IntegrateCo_locations[#All],2,FALSE),"")</f>
        <v>2</v>
      </c>
      <c r="P597">
        <f>_2015_2016_append_[[#This Row],[Reg_Hrs]]+_2015_2016_append_[[#This Row],[OT_Hrs]]</f>
        <v>0</v>
      </c>
      <c r="Q597">
        <v>1</v>
      </c>
    </row>
    <row r="598" spans="1:17" x14ac:dyDescent="0.3">
      <c r="A598">
        <v>199</v>
      </c>
      <c r="B598" t="s">
        <v>88</v>
      </c>
      <c r="C598" t="s">
        <v>187</v>
      </c>
      <c r="D598">
        <v>2</v>
      </c>
      <c r="E598">
        <v>0</v>
      </c>
      <c r="F598">
        <v>714</v>
      </c>
      <c r="G598">
        <v>512</v>
      </c>
      <c r="H598">
        <v>4</v>
      </c>
      <c r="I598">
        <v>16</v>
      </c>
      <c r="J598">
        <v>114</v>
      </c>
      <c r="K598">
        <v>2015</v>
      </c>
      <c r="L598" t="str">
        <f t="shared" si="18"/>
        <v>001</v>
      </c>
      <c r="M598" t="str">
        <f>_xlfn.XLOOKUP(_2015_2016_append_[[#This Row],[Job_code]],Analytics_mindset_case_studies_IntegrateCo_jobcodes[Code_text],Analytics_mindset_case_studies_IntegrateCo_jobcodes[Job_Description],"",0)</f>
        <v>Office</v>
      </c>
      <c r="N598" t="str">
        <f t="shared" si="19"/>
        <v>H</v>
      </c>
      <c r="O598">
        <f>IFERROR(VLOOKUP(_2015_2016_append_[[#This Row],[Emp_Name]],Analytics_mindset_case_studies_IntegrateCo_locations[#All],2,FALSE),"")</f>
        <v>2</v>
      </c>
      <c r="P598">
        <f>_2015_2016_append_[[#This Row],[Reg_Hrs]]+_2015_2016_append_[[#This Row],[OT_Hrs]]</f>
        <v>2</v>
      </c>
      <c r="Q598">
        <v>1</v>
      </c>
    </row>
    <row r="599" spans="1:17" x14ac:dyDescent="0.3">
      <c r="A599">
        <v>199</v>
      </c>
      <c r="B599" t="s">
        <v>58</v>
      </c>
      <c r="C599" t="s">
        <v>187</v>
      </c>
      <c r="D599">
        <v>6</v>
      </c>
      <c r="E599">
        <v>38</v>
      </c>
      <c r="F599">
        <v>27310</v>
      </c>
      <c r="G599">
        <v>4092</v>
      </c>
      <c r="H599">
        <v>2</v>
      </c>
      <c r="I599">
        <v>53</v>
      </c>
      <c r="J599">
        <v>531</v>
      </c>
      <c r="K599">
        <v>2015</v>
      </c>
      <c r="L599" t="str">
        <f t="shared" si="18"/>
        <v>002</v>
      </c>
      <c r="M599" t="str">
        <f>_xlfn.XLOOKUP(_2015_2016_append_[[#This Row],[Job_code]],Analytics_mindset_case_studies_IntegrateCo_jobcodes[Code_text],Analytics_mindset_case_studies_IntegrateCo_jobcodes[Job_Description],"",0)</f>
        <v>Sales</v>
      </c>
      <c r="N599" t="str">
        <f t="shared" si="19"/>
        <v>H</v>
      </c>
      <c r="O599">
        <f>IFERROR(VLOOKUP(_2015_2016_append_[[#This Row],[Emp_Name]],Analytics_mindset_case_studies_IntegrateCo_locations[#All],2,FALSE),"")</f>
        <v>2</v>
      </c>
      <c r="P599">
        <f>_2015_2016_append_[[#This Row],[Reg_Hrs]]+_2015_2016_append_[[#This Row],[OT_Hrs]]</f>
        <v>44</v>
      </c>
      <c r="Q599">
        <v>1</v>
      </c>
    </row>
    <row r="600" spans="1:17" x14ac:dyDescent="0.3">
      <c r="A600">
        <v>199</v>
      </c>
      <c r="B600" t="s">
        <v>78</v>
      </c>
      <c r="C600" t="s">
        <v>187</v>
      </c>
      <c r="D600">
        <v>700</v>
      </c>
      <c r="E600">
        <v>79</v>
      </c>
      <c r="F600">
        <v>321122</v>
      </c>
      <c r="G600">
        <v>44961</v>
      </c>
      <c r="H600">
        <v>286</v>
      </c>
      <c r="I600">
        <v>9141</v>
      </c>
      <c r="J600">
        <v>9722</v>
      </c>
      <c r="K600">
        <v>2015</v>
      </c>
      <c r="L600" t="str">
        <f t="shared" si="18"/>
        <v>006</v>
      </c>
      <c r="M600" t="str">
        <f>_xlfn.XLOOKUP(_2015_2016_append_[[#This Row],[Job_code]],Analytics_mindset_case_studies_IntegrateCo_jobcodes[Code_text],Analytics_mindset_case_studies_IntegrateCo_jobcodes[Job_Description],"",0)</f>
        <v>Service</v>
      </c>
      <c r="N600" t="str">
        <f t="shared" si="19"/>
        <v>H</v>
      </c>
      <c r="O600">
        <f>IFERROR(VLOOKUP(_2015_2016_append_[[#This Row],[Emp_Name]],Analytics_mindset_case_studies_IntegrateCo_locations[#All],2,FALSE),"")</f>
        <v>2</v>
      </c>
      <c r="P600">
        <f>_2015_2016_append_[[#This Row],[Reg_Hrs]]+_2015_2016_append_[[#This Row],[OT_Hrs]]</f>
        <v>779</v>
      </c>
      <c r="Q600">
        <v>1</v>
      </c>
    </row>
    <row r="601" spans="1:17" x14ac:dyDescent="0.3">
      <c r="A601">
        <v>199</v>
      </c>
      <c r="B601" t="s">
        <v>87</v>
      </c>
      <c r="C601" t="s">
        <v>187</v>
      </c>
      <c r="D601">
        <v>305</v>
      </c>
      <c r="E601">
        <v>0</v>
      </c>
      <c r="F601">
        <v>108885</v>
      </c>
      <c r="G601">
        <v>6833</v>
      </c>
      <c r="H601">
        <v>10</v>
      </c>
      <c r="I601">
        <v>881</v>
      </c>
      <c r="J601">
        <v>1784</v>
      </c>
      <c r="K601">
        <v>2015</v>
      </c>
      <c r="L601" t="str">
        <f t="shared" si="18"/>
        <v>008</v>
      </c>
      <c r="M601" t="str">
        <f>_xlfn.XLOOKUP(_2015_2016_append_[[#This Row],[Job_code]],Analytics_mindset_case_studies_IntegrateCo_jobcodes[Code_text],Analytics_mindset_case_studies_IntegrateCo_jobcodes[Job_Description],"",0)</f>
        <v>Employee Training</v>
      </c>
      <c r="N601" t="str">
        <f t="shared" si="19"/>
        <v>H</v>
      </c>
      <c r="O601">
        <f>IFERROR(VLOOKUP(_2015_2016_append_[[#This Row],[Emp_Name]],Analytics_mindset_case_studies_IntegrateCo_locations[#All],2,FALSE),"")</f>
        <v>2</v>
      </c>
      <c r="P601">
        <f>_2015_2016_append_[[#This Row],[Reg_Hrs]]+_2015_2016_append_[[#This Row],[OT_Hrs]]</f>
        <v>305</v>
      </c>
      <c r="Q601">
        <v>1</v>
      </c>
    </row>
    <row r="602" spans="1:17" x14ac:dyDescent="0.3">
      <c r="A602">
        <v>260</v>
      </c>
      <c r="B602" t="s">
        <v>85</v>
      </c>
      <c r="C602" t="s">
        <v>188</v>
      </c>
      <c r="D602">
        <v>0</v>
      </c>
      <c r="E602">
        <v>0</v>
      </c>
      <c r="F602">
        <v>0</v>
      </c>
      <c r="G602">
        <v>2143</v>
      </c>
      <c r="H602">
        <v>44</v>
      </c>
      <c r="I602">
        <v>720</v>
      </c>
      <c r="J602">
        <v>497</v>
      </c>
      <c r="K602">
        <v>2015</v>
      </c>
      <c r="L602" t="str">
        <f t="shared" si="18"/>
        <v>005</v>
      </c>
      <c r="M602" t="str">
        <f>_xlfn.XLOOKUP(_2015_2016_append_[[#This Row],[Job_code]],Analytics_mindset_case_studies_IntegrateCo_jobcodes[Code_text],Analytics_mindset_case_studies_IntegrateCo_jobcodes[Job_Description],"",0)</f>
        <v>Installation</v>
      </c>
      <c r="N602" t="str">
        <f t="shared" si="19"/>
        <v/>
      </c>
      <c r="O602">
        <f>IFERROR(VLOOKUP(_2015_2016_append_[[#This Row],[Emp_Name]],Analytics_mindset_case_studies_IntegrateCo_locations[#All],2,FALSE),"")</f>
        <v>2</v>
      </c>
      <c r="P602">
        <f>_2015_2016_append_[[#This Row],[Reg_Hrs]]+_2015_2016_append_[[#This Row],[OT_Hrs]]</f>
        <v>0</v>
      </c>
      <c r="Q602">
        <v>1</v>
      </c>
    </row>
    <row r="603" spans="1:17" x14ac:dyDescent="0.3">
      <c r="A603">
        <v>260</v>
      </c>
      <c r="B603" t="s">
        <v>87</v>
      </c>
      <c r="C603" t="s">
        <v>188</v>
      </c>
      <c r="D603">
        <v>49</v>
      </c>
      <c r="E603">
        <v>0</v>
      </c>
      <c r="F603">
        <v>16584</v>
      </c>
      <c r="G603">
        <v>1508</v>
      </c>
      <c r="H603">
        <v>35</v>
      </c>
      <c r="I603">
        <v>475</v>
      </c>
      <c r="J603">
        <v>308</v>
      </c>
      <c r="K603">
        <v>2015</v>
      </c>
      <c r="L603" t="str">
        <f t="shared" si="18"/>
        <v>008</v>
      </c>
      <c r="M603" t="str">
        <f>_xlfn.XLOOKUP(_2015_2016_append_[[#This Row],[Job_code]],Analytics_mindset_case_studies_IntegrateCo_jobcodes[Code_text],Analytics_mindset_case_studies_IntegrateCo_jobcodes[Job_Description],"",0)</f>
        <v>Employee Training</v>
      </c>
      <c r="N603" t="str">
        <f t="shared" si="19"/>
        <v>H</v>
      </c>
      <c r="O603">
        <f>IFERROR(VLOOKUP(_2015_2016_append_[[#This Row],[Emp_Name]],Analytics_mindset_case_studies_IntegrateCo_locations[#All],2,FALSE),"")</f>
        <v>2</v>
      </c>
      <c r="P603">
        <f>_2015_2016_append_[[#This Row],[Reg_Hrs]]+_2015_2016_append_[[#This Row],[OT_Hrs]]</f>
        <v>49</v>
      </c>
      <c r="Q603">
        <v>1</v>
      </c>
    </row>
    <row r="604" spans="1:17" x14ac:dyDescent="0.3">
      <c r="A604">
        <v>380</v>
      </c>
      <c r="B604" t="s">
        <v>85</v>
      </c>
      <c r="C604" t="s">
        <v>189</v>
      </c>
      <c r="D604">
        <v>0</v>
      </c>
      <c r="E604">
        <v>0</v>
      </c>
      <c r="F604">
        <v>0</v>
      </c>
      <c r="G604">
        <v>1967</v>
      </c>
      <c r="H604">
        <v>55</v>
      </c>
      <c r="I604">
        <v>558</v>
      </c>
      <c r="J604">
        <v>517</v>
      </c>
      <c r="K604">
        <v>2015</v>
      </c>
      <c r="L604" t="str">
        <f t="shared" si="18"/>
        <v>005</v>
      </c>
      <c r="M604" t="str">
        <f>_xlfn.XLOOKUP(_2015_2016_append_[[#This Row],[Job_code]],Analytics_mindset_case_studies_IntegrateCo_jobcodes[Code_text],Analytics_mindset_case_studies_IntegrateCo_jobcodes[Job_Description],"",0)</f>
        <v>Installation</v>
      </c>
      <c r="N604" t="str">
        <f t="shared" si="19"/>
        <v/>
      </c>
      <c r="O604">
        <f>IFERROR(VLOOKUP(_2015_2016_append_[[#This Row],[Emp_Name]],Analytics_mindset_case_studies_IntegrateCo_locations[#All],2,FALSE),"")</f>
        <v>2</v>
      </c>
      <c r="P604">
        <f>_2015_2016_append_[[#This Row],[Reg_Hrs]]+_2015_2016_append_[[#This Row],[OT_Hrs]]</f>
        <v>0</v>
      </c>
      <c r="Q604">
        <v>1</v>
      </c>
    </row>
    <row r="605" spans="1:17" x14ac:dyDescent="0.3">
      <c r="A605">
        <v>380</v>
      </c>
      <c r="B605" t="s">
        <v>65</v>
      </c>
      <c r="C605" t="s">
        <v>189</v>
      </c>
      <c r="D605">
        <v>221</v>
      </c>
      <c r="E605">
        <v>1</v>
      </c>
      <c r="F605">
        <v>1521</v>
      </c>
      <c r="G605">
        <v>4368</v>
      </c>
      <c r="H605">
        <v>71</v>
      </c>
      <c r="I605">
        <v>1521</v>
      </c>
      <c r="J605">
        <v>1162</v>
      </c>
      <c r="K605">
        <v>2015</v>
      </c>
      <c r="L605" t="str">
        <f t="shared" si="18"/>
        <v>001</v>
      </c>
      <c r="M605" t="str">
        <f>_xlfn.XLOOKUP(_2015_2016_append_[[#This Row],[Job_code]],Analytics_mindset_case_studies_IntegrateCo_jobcodes[Code_text],Analytics_mindset_case_studies_IntegrateCo_jobcodes[Job_Description],"",0)</f>
        <v>Office</v>
      </c>
      <c r="N605" t="str">
        <f t="shared" si="19"/>
        <v>S</v>
      </c>
      <c r="O605">
        <f>IFERROR(VLOOKUP(_2015_2016_append_[[#This Row],[Emp_Name]],Analytics_mindset_case_studies_IntegrateCo_locations[#All],2,FALSE),"")</f>
        <v>2</v>
      </c>
      <c r="P605">
        <f>_2015_2016_append_[[#This Row],[Reg_Hrs]]+_2015_2016_append_[[#This Row],[OT_Hrs]]</f>
        <v>222</v>
      </c>
      <c r="Q605">
        <v>1</v>
      </c>
    </row>
    <row r="606" spans="1:17" x14ac:dyDescent="0.3">
      <c r="A606">
        <v>181</v>
      </c>
      <c r="B606" t="s">
        <v>85</v>
      </c>
      <c r="C606" t="s">
        <v>190</v>
      </c>
      <c r="D606">
        <v>0</v>
      </c>
      <c r="E606">
        <v>0</v>
      </c>
      <c r="F606">
        <v>0</v>
      </c>
      <c r="G606">
        <v>115</v>
      </c>
      <c r="H606">
        <v>9</v>
      </c>
      <c r="I606">
        <v>36</v>
      </c>
      <c r="J606">
        <v>24</v>
      </c>
      <c r="K606">
        <v>2015</v>
      </c>
      <c r="L606" t="str">
        <f t="shared" si="18"/>
        <v>005</v>
      </c>
      <c r="M606" t="str">
        <f>_xlfn.XLOOKUP(_2015_2016_append_[[#This Row],[Job_code]],Analytics_mindset_case_studies_IntegrateCo_jobcodes[Code_text],Analytics_mindset_case_studies_IntegrateCo_jobcodes[Job_Description],"",0)</f>
        <v>Installation</v>
      </c>
      <c r="N606" t="str">
        <f t="shared" si="19"/>
        <v/>
      </c>
      <c r="O606">
        <f>IFERROR(VLOOKUP(_2015_2016_append_[[#This Row],[Emp_Name]],Analytics_mindset_case_studies_IntegrateCo_locations[#All],2,FALSE),"")</f>
        <v>2</v>
      </c>
      <c r="P606">
        <f>_2015_2016_append_[[#This Row],[Reg_Hrs]]+_2015_2016_append_[[#This Row],[OT_Hrs]]</f>
        <v>0</v>
      </c>
      <c r="Q606">
        <v>1</v>
      </c>
    </row>
    <row r="607" spans="1:17" x14ac:dyDescent="0.3">
      <c r="A607">
        <v>386</v>
      </c>
      <c r="B607" t="s">
        <v>64</v>
      </c>
      <c r="C607" t="s">
        <v>204</v>
      </c>
      <c r="D607">
        <v>1311</v>
      </c>
      <c r="E607">
        <v>0</v>
      </c>
      <c r="F607">
        <v>2143</v>
      </c>
      <c r="G607">
        <v>16185</v>
      </c>
      <c r="H607">
        <v>1255</v>
      </c>
      <c r="I607">
        <v>4727</v>
      </c>
      <c r="J607">
        <v>3520</v>
      </c>
      <c r="K607">
        <v>2015</v>
      </c>
      <c r="L607" t="str">
        <f t="shared" si="18"/>
        <v>001</v>
      </c>
      <c r="M607" t="str">
        <f>_xlfn.XLOOKUP(_2015_2016_append_[[#This Row],[Job_code]],Analytics_mindset_case_studies_IntegrateCo_jobcodes[Code_text],Analytics_mindset_case_studies_IntegrateCo_jobcodes[Job_Description],"",0)</f>
        <v>Office</v>
      </c>
      <c r="N607" t="str">
        <f t="shared" si="19"/>
        <v>H</v>
      </c>
      <c r="O607">
        <f>IFERROR(VLOOKUP(_2015_2016_append_[[#This Row],[Emp_Name]],Analytics_mindset_case_studies_IntegrateCo_locations[#All],2,FALSE),"")</f>
        <v>1</v>
      </c>
      <c r="P607">
        <f>_2015_2016_append_[[#This Row],[Reg_Hrs]]+_2015_2016_append_[[#This Row],[OT_Hrs]]</f>
        <v>1311</v>
      </c>
      <c r="Q607">
        <v>1</v>
      </c>
    </row>
    <row r="608" spans="1:17" x14ac:dyDescent="0.3">
      <c r="A608">
        <v>117</v>
      </c>
      <c r="B608" t="s">
        <v>78</v>
      </c>
      <c r="C608" t="s">
        <v>191</v>
      </c>
      <c r="D608">
        <v>227</v>
      </c>
      <c r="E608">
        <v>0</v>
      </c>
      <c r="F608">
        <v>3405</v>
      </c>
      <c r="G608">
        <v>26057</v>
      </c>
      <c r="H608">
        <v>36</v>
      </c>
      <c r="I608">
        <v>2016</v>
      </c>
      <c r="J608">
        <v>4715</v>
      </c>
      <c r="K608">
        <v>2015</v>
      </c>
      <c r="L608" t="str">
        <f t="shared" si="18"/>
        <v>006</v>
      </c>
      <c r="M608" t="str">
        <f>_xlfn.XLOOKUP(_2015_2016_append_[[#This Row],[Job_code]],Analytics_mindset_case_studies_IntegrateCo_jobcodes[Code_text],Analytics_mindset_case_studies_IntegrateCo_jobcodes[Job_Description],"",0)</f>
        <v>Service</v>
      </c>
      <c r="N608" t="str">
        <f t="shared" si="19"/>
        <v>H</v>
      </c>
      <c r="O608">
        <f>IFERROR(VLOOKUP(_2015_2016_append_[[#This Row],[Emp_Name]],Analytics_mindset_case_studies_IntegrateCo_locations[#All],2,FALSE),"")</f>
        <v>1</v>
      </c>
      <c r="P608">
        <f>_2015_2016_append_[[#This Row],[Reg_Hrs]]+_2015_2016_append_[[#This Row],[OT_Hrs]]</f>
        <v>227</v>
      </c>
      <c r="Q608">
        <v>1</v>
      </c>
    </row>
    <row r="609" spans="1:17" x14ac:dyDescent="0.3">
      <c r="A609">
        <v>117</v>
      </c>
      <c r="B609" t="s">
        <v>87</v>
      </c>
      <c r="C609" t="s">
        <v>191</v>
      </c>
      <c r="D609">
        <v>28</v>
      </c>
      <c r="E609">
        <v>0</v>
      </c>
      <c r="F609">
        <v>700</v>
      </c>
      <c r="G609">
        <v>2494</v>
      </c>
      <c r="H609">
        <v>32</v>
      </c>
      <c r="I609">
        <v>783</v>
      </c>
      <c r="J609">
        <v>206</v>
      </c>
      <c r="K609">
        <v>2015</v>
      </c>
      <c r="L609" t="str">
        <f t="shared" si="18"/>
        <v>008</v>
      </c>
      <c r="M609" t="str">
        <f>_xlfn.XLOOKUP(_2015_2016_append_[[#This Row],[Job_code]],Analytics_mindset_case_studies_IntegrateCo_jobcodes[Code_text],Analytics_mindset_case_studies_IntegrateCo_jobcodes[Job_Description],"",0)</f>
        <v>Employee Training</v>
      </c>
      <c r="N609" t="str">
        <f t="shared" si="19"/>
        <v>H</v>
      </c>
      <c r="O609">
        <f>IFERROR(VLOOKUP(_2015_2016_append_[[#This Row],[Emp_Name]],Analytics_mindset_case_studies_IntegrateCo_locations[#All],2,FALSE),"")</f>
        <v>1</v>
      </c>
      <c r="P609">
        <f>_2015_2016_append_[[#This Row],[Reg_Hrs]]+_2015_2016_append_[[#This Row],[OT_Hrs]]</f>
        <v>28</v>
      </c>
      <c r="Q609">
        <v>1</v>
      </c>
    </row>
    <row r="610" spans="1:17" x14ac:dyDescent="0.3">
      <c r="A610">
        <v>400</v>
      </c>
      <c r="B610" t="s">
        <v>85</v>
      </c>
      <c r="C610" t="s">
        <v>192</v>
      </c>
      <c r="D610">
        <v>0</v>
      </c>
      <c r="E610">
        <v>0</v>
      </c>
      <c r="F610">
        <v>0</v>
      </c>
      <c r="G610">
        <v>1935</v>
      </c>
      <c r="H610">
        <v>53</v>
      </c>
      <c r="I610">
        <v>198</v>
      </c>
      <c r="J610">
        <v>84</v>
      </c>
      <c r="K610">
        <v>2015</v>
      </c>
      <c r="L610" t="str">
        <f t="shared" si="18"/>
        <v>005</v>
      </c>
      <c r="M610" t="str">
        <f>_xlfn.XLOOKUP(_2015_2016_append_[[#This Row],[Job_code]],Analytics_mindset_case_studies_IntegrateCo_jobcodes[Code_text],Analytics_mindset_case_studies_IntegrateCo_jobcodes[Job_Description],"",0)</f>
        <v>Installation</v>
      </c>
      <c r="N610" t="str">
        <f t="shared" si="19"/>
        <v/>
      </c>
      <c r="O610">
        <f>IFERROR(VLOOKUP(_2015_2016_append_[[#This Row],[Emp_Name]],Analytics_mindset_case_studies_IntegrateCo_locations[#All],2,FALSE),"")</f>
        <v>1</v>
      </c>
      <c r="P610">
        <f>_2015_2016_append_[[#This Row],[Reg_Hrs]]+_2015_2016_append_[[#This Row],[OT_Hrs]]</f>
        <v>0</v>
      </c>
      <c r="Q610">
        <v>1</v>
      </c>
    </row>
    <row r="611" spans="1:17" x14ac:dyDescent="0.3">
      <c r="A611">
        <v>400</v>
      </c>
      <c r="B611" t="s">
        <v>58</v>
      </c>
      <c r="C611" t="s">
        <v>192</v>
      </c>
      <c r="D611">
        <v>2338</v>
      </c>
      <c r="E611">
        <v>0</v>
      </c>
      <c r="F611">
        <v>1756597</v>
      </c>
      <c r="G611">
        <v>112738</v>
      </c>
      <c r="H611">
        <v>3186</v>
      </c>
      <c r="I611">
        <v>35366</v>
      </c>
      <c r="J611">
        <v>4562</v>
      </c>
      <c r="K611">
        <v>2015</v>
      </c>
      <c r="L611" t="str">
        <f t="shared" si="18"/>
        <v>002</v>
      </c>
      <c r="M611" t="str">
        <f>_xlfn.XLOOKUP(_2015_2016_append_[[#This Row],[Job_code]],Analytics_mindset_case_studies_IntegrateCo_jobcodes[Code_text],Analytics_mindset_case_studies_IntegrateCo_jobcodes[Job_Description],"",0)</f>
        <v>Sales</v>
      </c>
      <c r="N611" t="str">
        <f t="shared" si="19"/>
        <v>H</v>
      </c>
      <c r="O611">
        <f>IFERROR(VLOOKUP(_2015_2016_append_[[#This Row],[Emp_Name]],Analytics_mindset_case_studies_IntegrateCo_locations[#All],2,FALSE),"")</f>
        <v>1</v>
      </c>
      <c r="P611">
        <f>_2015_2016_append_[[#This Row],[Reg_Hrs]]+_2015_2016_append_[[#This Row],[OT_Hrs]]</f>
        <v>2338</v>
      </c>
      <c r="Q611">
        <v>1</v>
      </c>
    </row>
    <row r="612" spans="1:17" x14ac:dyDescent="0.3">
      <c r="A612">
        <v>367</v>
      </c>
      <c r="B612" t="s">
        <v>87</v>
      </c>
      <c r="C612" t="s">
        <v>193</v>
      </c>
      <c r="D612">
        <v>4</v>
      </c>
      <c r="E612">
        <v>0</v>
      </c>
      <c r="F612">
        <v>48</v>
      </c>
      <c r="G612">
        <v>359</v>
      </c>
      <c r="H612">
        <v>28</v>
      </c>
      <c r="I612">
        <v>112</v>
      </c>
      <c r="J612">
        <v>78</v>
      </c>
      <c r="K612">
        <v>2015</v>
      </c>
      <c r="L612" t="str">
        <f t="shared" si="18"/>
        <v>008</v>
      </c>
      <c r="M612" t="str">
        <f>_xlfn.XLOOKUP(_2015_2016_append_[[#This Row],[Job_code]],Analytics_mindset_case_studies_IntegrateCo_jobcodes[Code_text],Analytics_mindset_case_studies_IntegrateCo_jobcodes[Job_Description],"",0)</f>
        <v>Employee Training</v>
      </c>
      <c r="N612" t="str">
        <f t="shared" si="19"/>
        <v>H</v>
      </c>
      <c r="O612">
        <f>IFERROR(VLOOKUP(_2015_2016_append_[[#This Row],[Emp_Name]],Analytics_mindset_case_studies_IntegrateCo_locations[#All],2,FALSE),"")</f>
        <v>1</v>
      </c>
      <c r="P612">
        <f>_2015_2016_append_[[#This Row],[Reg_Hrs]]+_2015_2016_append_[[#This Row],[OT_Hrs]]</f>
        <v>4</v>
      </c>
      <c r="Q612">
        <v>1</v>
      </c>
    </row>
    <row r="613" spans="1:17" x14ac:dyDescent="0.3">
      <c r="A613">
        <v>7</v>
      </c>
      <c r="B613" t="s">
        <v>72</v>
      </c>
      <c r="C613" t="s">
        <v>194</v>
      </c>
      <c r="D613">
        <v>42</v>
      </c>
      <c r="E613">
        <v>0</v>
      </c>
      <c r="F613">
        <v>93865</v>
      </c>
      <c r="G613">
        <v>7158</v>
      </c>
      <c r="H613">
        <v>83</v>
      </c>
      <c r="I613">
        <v>2245</v>
      </c>
      <c r="J613">
        <v>1607</v>
      </c>
      <c r="K613">
        <v>2015</v>
      </c>
      <c r="L613" t="str">
        <f t="shared" si="18"/>
        <v>002</v>
      </c>
      <c r="M613" t="str">
        <f>_xlfn.XLOOKUP(_2015_2016_append_[[#This Row],[Job_code]],Analytics_mindset_case_studies_IntegrateCo_jobcodes[Code_text],Analytics_mindset_case_studies_IntegrateCo_jobcodes[Job_Description],"",0)</f>
        <v>Sales</v>
      </c>
      <c r="N613" t="str">
        <f t="shared" si="19"/>
        <v>S</v>
      </c>
      <c r="O613">
        <f>IFERROR(VLOOKUP(_2015_2016_append_[[#This Row],[Emp_Name]],Analytics_mindset_case_studies_IntegrateCo_locations[#All],2,FALSE),"")</f>
        <v>2</v>
      </c>
      <c r="P613">
        <f>_2015_2016_append_[[#This Row],[Reg_Hrs]]+_2015_2016_append_[[#This Row],[OT_Hrs]]</f>
        <v>42</v>
      </c>
      <c r="Q613">
        <v>1</v>
      </c>
    </row>
    <row r="614" spans="1:17" x14ac:dyDescent="0.3">
      <c r="A614">
        <v>34</v>
      </c>
      <c r="B614" t="s">
        <v>85</v>
      </c>
      <c r="C614" t="s">
        <v>195</v>
      </c>
      <c r="D614">
        <v>0</v>
      </c>
      <c r="E614">
        <v>0</v>
      </c>
      <c r="F614">
        <v>0</v>
      </c>
      <c r="G614">
        <v>887</v>
      </c>
      <c r="H614">
        <v>8</v>
      </c>
      <c r="I614">
        <v>34</v>
      </c>
      <c r="J614">
        <v>224</v>
      </c>
      <c r="K614">
        <v>2015</v>
      </c>
      <c r="L614" t="str">
        <f t="shared" si="18"/>
        <v>005</v>
      </c>
      <c r="M614" t="str">
        <f>_xlfn.XLOOKUP(_2015_2016_append_[[#This Row],[Job_code]],Analytics_mindset_case_studies_IntegrateCo_jobcodes[Code_text],Analytics_mindset_case_studies_IntegrateCo_jobcodes[Job_Description],"",0)</f>
        <v>Installation</v>
      </c>
      <c r="N614" t="str">
        <f t="shared" si="19"/>
        <v/>
      </c>
      <c r="O614">
        <f>IFERROR(VLOOKUP(_2015_2016_append_[[#This Row],[Emp_Name]],Analytics_mindset_case_studies_IntegrateCo_locations[#All],2,FALSE),"")</f>
        <v>1</v>
      </c>
      <c r="P614">
        <f>_2015_2016_append_[[#This Row],[Reg_Hrs]]+_2015_2016_append_[[#This Row],[OT_Hrs]]</f>
        <v>0</v>
      </c>
      <c r="Q614">
        <v>1</v>
      </c>
    </row>
    <row r="615" spans="1:17" x14ac:dyDescent="0.3">
      <c r="A615">
        <v>34</v>
      </c>
      <c r="B615" t="s">
        <v>58</v>
      </c>
      <c r="C615" t="s">
        <v>195</v>
      </c>
      <c r="D615">
        <v>40</v>
      </c>
      <c r="E615">
        <v>0</v>
      </c>
      <c r="F615">
        <v>169586</v>
      </c>
      <c r="G615">
        <v>13169</v>
      </c>
      <c r="H615">
        <v>22</v>
      </c>
      <c r="I615">
        <v>2083</v>
      </c>
      <c r="J615">
        <v>2947</v>
      </c>
      <c r="K615">
        <v>2015</v>
      </c>
      <c r="L615" t="str">
        <f t="shared" si="18"/>
        <v>002</v>
      </c>
      <c r="M615" t="str">
        <f>_xlfn.XLOOKUP(_2015_2016_append_[[#This Row],[Job_code]],Analytics_mindset_case_studies_IntegrateCo_jobcodes[Code_text],Analytics_mindset_case_studies_IntegrateCo_jobcodes[Job_Description],"",0)</f>
        <v>Sales</v>
      </c>
      <c r="N615" t="str">
        <f t="shared" si="19"/>
        <v>H</v>
      </c>
      <c r="O615">
        <f>IFERROR(VLOOKUP(_2015_2016_append_[[#This Row],[Emp_Name]],Analytics_mindset_case_studies_IntegrateCo_locations[#All],2,FALSE),"")</f>
        <v>1</v>
      </c>
      <c r="P615">
        <f>_2015_2016_append_[[#This Row],[Reg_Hrs]]+_2015_2016_append_[[#This Row],[OT_Hrs]]</f>
        <v>40</v>
      </c>
      <c r="Q615">
        <v>1</v>
      </c>
    </row>
    <row r="616" spans="1:17" x14ac:dyDescent="0.3">
      <c r="A616">
        <v>34</v>
      </c>
      <c r="B616" t="s">
        <v>71</v>
      </c>
      <c r="C616" t="s">
        <v>195</v>
      </c>
      <c r="D616">
        <v>102</v>
      </c>
      <c r="E616">
        <v>0</v>
      </c>
      <c r="F616">
        <v>418831</v>
      </c>
      <c r="G616">
        <v>32124</v>
      </c>
      <c r="H616">
        <v>154</v>
      </c>
      <c r="I616">
        <v>5174</v>
      </c>
      <c r="J616">
        <v>6207</v>
      </c>
      <c r="K616">
        <v>2015</v>
      </c>
      <c r="L616" t="str">
        <f t="shared" si="18"/>
        <v>004</v>
      </c>
      <c r="M616" t="str">
        <f>_xlfn.XLOOKUP(_2015_2016_append_[[#This Row],[Job_code]],Analytics_mindset_case_studies_IntegrateCo_jobcodes[Code_text],Analytics_mindset_case_studies_IntegrateCo_jobcodes[Job_Description],"",0)</f>
        <v>Proj Management</v>
      </c>
      <c r="N616" t="str">
        <f t="shared" si="19"/>
        <v>H</v>
      </c>
      <c r="O616">
        <f>IFERROR(VLOOKUP(_2015_2016_append_[[#This Row],[Emp_Name]],Analytics_mindset_case_studies_IntegrateCo_locations[#All],2,FALSE),"")</f>
        <v>1</v>
      </c>
      <c r="P616">
        <f>_2015_2016_append_[[#This Row],[Reg_Hrs]]+_2015_2016_append_[[#This Row],[OT_Hrs]]</f>
        <v>102</v>
      </c>
      <c r="Q616">
        <v>1</v>
      </c>
    </row>
    <row r="617" spans="1:17" x14ac:dyDescent="0.3">
      <c r="A617">
        <v>34</v>
      </c>
      <c r="B617" t="s">
        <v>106</v>
      </c>
      <c r="C617" t="s">
        <v>195</v>
      </c>
      <c r="D617">
        <v>60</v>
      </c>
      <c r="E617">
        <v>0</v>
      </c>
      <c r="F617">
        <v>246335</v>
      </c>
      <c r="G617">
        <v>4232</v>
      </c>
      <c r="H617">
        <v>177</v>
      </c>
      <c r="I617">
        <v>5609</v>
      </c>
      <c r="J617">
        <v>4026</v>
      </c>
      <c r="K617">
        <v>2015</v>
      </c>
      <c r="L617" t="str">
        <f t="shared" si="18"/>
        <v>007</v>
      </c>
      <c r="M617" t="str">
        <f>_xlfn.XLOOKUP(_2015_2016_append_[[#This Row],[Job_code]],Analytics_mindset_case_studies_IntegrateCo_jobcodes[Code_text],Analytics_mindset_case_studies_IntegrateCo_jobcodes[Job_Description],"",0)</f>
        <v>Customer Training</v>
      </c>
      <c r="N617" t="str">
        <f t="shared" si="19"/>
        <v>H</v>
      </c>
      <c r="O617">
        <f>IFERROR(VLOOKUP(_2015_2016_append_[[#This Row],[Emp_Name]],Analytics_mindset_case_studies_IntegrateCo_locations[#All],2,FALSE),"")</f>
        <v>1</v>
      </c>
      <c r="P617">
        <f>_2015_2016_append_[[#This Row],[Reg_Hrs]]+_2015_2016_append_[[#This Row],[OT_Hrs]]</f>
        <v>60</v>
      </c>
      <c r="Q617">
        <v>1</v>
      </c>
    </row>
    <row r="618" spans="1:17" x14ac:dyDescent="0.3">
      <c r="A618">
        <v>336</v>
      </c>
      <c r="B618" t="s">
        <v>85</v>
      </c>
      <c r="C618" t="s">
        <v>196</v>
      </c>
      <c r="D618">
        <v>0</v>
      </c>
      <c r="E618">
        <v>0</v>
      </c>
      <c r="F618">
        <v>0</v>
      </c>
      <c r="G618">
        <v>2404</v>
      </c>
      <c r="H618">
        <v>32</v>
      </c>
      <c r="I618">
        <v>751</v>
      </c>
      <c r="J618">
        <v>437</v>
      </c>
      <c r="K618">
        <v>2015</v>
      </c>
      <c r="L618" t="str">
        <f t="shared" si="18"/>
        <v>005</v>
      </c>
      <c r="M618" t="str">
        <f>_xlfn.XLOOKUP(_2015_2016_append_[[#This Row],[Job_code]],Analytics_mindset_case_studies_IntegrateCo_jobcodes[Code_text],Analytics_mindset_case_studies_IntegrateCo_jobcodes[Job_Description],"",0)</f>
        <v>Installation</v>
      </c>
      <c r="N618" t="str">
        <f t="shared" si="19"/>
        <v/>
      </c>
      <c r="O618">
        <f>IFERROR(VLOOKUP(_2015_2016_append_[[#This Row],[Emp_Name]],Analytics_mindset_case_studies_IntegrateCo_locations[#All],2,FALSE),"")</f>
        <v>1</v>
      </c>
      <c r="P618">
        <f>_2015_2016_append_[[#This Row],[Reg_Hrs]]+_2015_2016_append_[[#This Row],[OT_Hrs]]</f>
        <v>0</v>
      </c>
      <c r="Q618">
        <v>1</v>
      </c>
    </row>
    <row r="619" spans="1:17" x14ac:dyDescent="0.3">
      <c r="A619">
        <v>336</v>
      </c>
      <c r="B619" t="s">
        <v>101</v>
      </c>
      <c r="C619" t="s">
        <v>196</v>
      </c>
      <c r="D619">
        <v>4</v>
      </c>
      <c r="E619">
        <v>2</v>
      </c>
      <c r="F619">
        <v>833</v>
      </c>
      <c r="G619">
        <v>1313</v>
      </c>
      <c r="H619">
        <v>29</v>
      </c>
      <c r="I619">
        <v>412</v>
      </c>
      <c r="J619">
        <v>240</v>
      </c>
      <c r="K619">
        <v>2015</v>
      </c>
      <c r="L619" t="str">
        <f t="shared" si="18"/>
        <v>005</v>
      </c>
      <c r="M619" t="str">
        <f>_xlfn.XLOOKUP(_2015_2016_append_[[#This Row],[Job_code]],Analytics_mindset_case_studies_IntegrateCo_jobcodes[Code_text],Analytics_mindset_case_studies_IntegrateCo_jobcodes[Job_Description],"",0)</f>
        <v>Installation</v>
      </c>
      <c r="N619" t="str">
        <f t="shared" si="19"/>
        <v>H</v>
      </c>
      <c r="O619">
        <f>IFERROR(VLOOKUP(_2015_2016_append_[[#This Row],[Emp_Name]],Analytics_mindset_case_studies_IntegrateCo_locations[#All],2,FALSE),"")</f>
        <v>1</v>
      </c>
      <c r="P619">
        <f>_2015_2016_append_[[#This Row],[Reg_Hrs]]+_2015_2016_append_[[#This Row],[OT_Hrs]]</f>
        <v>6</v>
      </c>
      <c r="Q619">
        <v>1</v>
      </c>
    </row>
    <row r="620" spans="1:17" x14ac:dyDescent="0.3">
      <c r="A620">
        <v>336</v>
      </c>
      <c r="B620" t="s">
        <v>87</v>
      </c>
      <c r="C620" t="s">
        <v>196</v>
      </c>
      <c r="D620">
        <v>7</v>
      </c>
      <c r="E620">
        <v>0</v>
      </c>
      <c r="F620">
        <v>833</v>
      </c>
      <c r="G620">
        <v>1314</v>
      </c>
      <c r="H620">
        <v>29</v>
      </c>
      <c r="I620">
        <v>413</v>
      </c>
      <c r="J620">
        <v>206</v>
      </c>
      <c r="K620">
        <v>2015</v>
      </c>
      <c r="L620" t="str">
        <f t="shared" si="18"/>
        <v>008</v>
      </c>
      <c r="M620" t="str">
        <f>_xlfn.XLOOKUP(_2015_2016_append_[[#This Row],[Job_code]],Analytics_mindset_case_studies_IntegrateCo_jobcodes[Code_text],Analytics_mindset_case_studies_IntegrateCo_jobcodes[Job_Description],"",0)</f>
        <v>Employee Training</v>
      </c>
      <c r="N620" t="str">
        <f t="shared" si="19"/>
        <v>H</v>
      </c>
      <c r="O620">
        <f>IFERROR(VLOOKUP(_2015_2016_append_[[#This Row],[Emp_Name]],Analytics_mindset_case_studies_IntegrateCo_locations[#All],2,FALSE),"")</f>
        <v>1</v>
      </c>
      <c r="P620">
        <f>_2015_2016_append_[[#This Row],[Reg_Hrs]]+_2015_2016_append_[[#This Row],[OT_Hrs]]</f>
        <v>7</v>
      </c>
      <c r="Q620">
        <v>1</v>
      </c>
    </row>
    <row r="621" spans="1:17" x14ac:dyDescent="0.3">
      <c r="A621">
        <v>99</v>
      </c>
      <c r="B621" t="s">
        <v>63</v>
      </c>
      <c r="C621" t="s">
        <v>198</v>
      </c>
      <c r="D621">
        <v>0</v>
      </c>
      <c r="E621">
        <v>0</v>
      </c>
      <c r="F621">
        <v>0</v>
      </c>
      <c r="G621">
        <v>3935</v>
      </c>
      <c r="H621">
        <v>117</v>
      </c>
      <c r="I621">
        <v>1234</v>
      </c>
      <c r="J621">
        <v>860</v>
      </c>
      <c r="K621">
        <v>2015</v>
      </c>
      <c r="L621" t="str">
        <f t="shared" si="18"/>
        <v>009</v>
      </c>
      <c r="M621" t="str">
        <f>_xlfn.XLOOKUP(_2015_2016_append_[[#This Row],[Job_code]],Analytics_mindset_case_studies_IntegrateCo_jobcodes[Code_text],Analytics_mindset_case_studies_IntegrateCo_jobcodes[Job_Description],"",0)</f>
        <v>New Foreign Manufacturing Plant</v>
      </c>
      <c r="N621" t="str">
        <f t="shared" si="19"/>
        <v>H</v>
      </c>
      <c r="O621">
        <f>IFERROR(VLOOKUP(_2015_2016_append_[[#This Row],[Emp_Name]],Analytics_mindset_case_studies_IntegrateCo_locations[#All],2,FALSE),"")</f>
        <v>2</v>
      </c>
      <c r="P621">
        <f>_2015_2016_append_[[#This Row],[Reg_Hrs]]+_2015_2016_append_[[#This Row],[OT_Hrs]]</f>
        <v>0</v>
      </c>
      <c r="Q621">
        <v>1</v>
      </c>
    </row>
    <row r="622" spans="1:17" x14ac:dyDescent="0.3">
      <c r="A622">
        <v>99</v>
      </c>
      <c r="B622" t="s">
        <v>70</v>
      </c>
      <c r="C622" t="s">
        <v>198</v>
      </c>
      <c r="D622">
        <v>0</v>
      </c>
      <c r="E622">
        <v>0</v>
      </c>
      <c r="F622">
        <v>0</v>
      </c>
      <c r="G622">
        <v>3934</v>
      </c>
      <c r="H622">
        <v>189</v>
      </c>
      <c r="I622">
        <v>695</v>
      </c>
      <c r="J622">
        <v>860</v>
      </c>
      <c r="K622">
        <v>2015</v>
      </c>
      <c r="L622" t="str">
        <f t="shared" si="18"/>
        <v>009</v>
      </c>
      <c r="M622" t="str">
        <f>_xlfn.XLOOKUP(_2015_2016_append_[[#This Row],[Job_code]],Analytics_mindset_case_studies_IntegrateCo_jobcodes[Code_text],Analytics_mindset_case_studies_IntegrateCo_jobcodes[Job_Description],"",0)</f>
        <v>New Foreign Manufacturing Plant</v>
      </c>
      <c r="N622" t="str">
        <f t="shared" si="19"/>
        <v>S</v>
      </c>
      <c r="O622">
        <f>IFERROR(VLOOKUP(_2015_2016_append_[[#This Row],[Emp_Name]],Analytics_mindset_case_studies_IntegrateCo_locations[#All],2,FALSE),"")</f>
        <v>2</v>
      </c>
      <c r="P622">
        <f>_2015_2016_append_[[#This Row],[Reg_Hrs]]+_2015_2016_append_[[#This Row],[OT_Hrs]]</f>
        <v>0</v>
      </c>
      <c r="Q622">
        <v>1</v>
      </c>
    </row>
    <row r="623" spans="1:17" x14ac:dyDescent="0.3">
      <c r="A623">
        <v>25</v>
      </c>
      <c r="B623" t="s">
        <v>64</v>
      </c>
      <c r="C623" t="s">
        <v>199</v>
      </c>
      <c r="D623">
        <v>1995</v>
      </c>
      <c r="E623">
        <v>0</v>
      </c>
      <c r="F623">
        <v>519734</v>
      </c>
      <c r="G623">
        <v>69252</v>
      </c>
      <c r="H623">
        <v>1346</v>
      </c>
      <c r="I623">
        <v>21723</v>
      </c>
      <c r="J623">
        <v>1001</v>
      </c>
      <c r="K623">
        <v>2015</v>
      </c>
      <c r="L623" t="str">
        <f t="shared" si="18"/>
        <v>001</v>
      </c>
      <c r="M623" t="str">
        <f>_xlfn.XLOOKUP(_2015_2016_append_[[#This Row],[Job_code]],Analytics_mindset_case_studies_IntegrateCo_jobcodes[Code_text],Analytics_mindset_case_studies_IntegrateCo_jobcodes[Job_Description],"",0)</f>
        <v>Office</v>
      </c>
      <c r="N623" t="str">
        <f t="shared" si="19"/>
        <v>H</v>
      </c>
      <c r="O623">
        <f>IFERROR(VLOOKUP(_2015_2016_append_[[#This Row],[Emp_Name]],Analytics_mindset_case_studies_IntegrateCo_locations[#All],2,FALSE),"")</f>
        <v>1</v>
      </c>
      <c r="P623">
        <f>_2015_2016_append_[[#This Row],[Reg_Hrs]]+_2015_2016_append_[[#This Row],[OT_Hrs]]</f>
        <v>1995</v>
      </c>
      <c r="Q623">
        <v>1</v>
      </c>
    </row>
    <row r="624" spans="1:17" x14ac:dyDescent="0.3">
      <c r="A624">
        <v>25</v>
      </c>
      <c r="B624" t="s">
        <v>65</v>
      </c>
      <c r="C624" t="s">
        <v>199</v>
      </c>
      <c r="D624">
        <v>1932</v>
      </c>
      <c r="E624">
        <v>0</v>
      </c>
      <c r="F624">
        <v>502090</v>
      </c>
      <c r="G624">
        <v>62648</v>
      </c>
      <c r="H624">
        <v>1554</v>
      </c>
      <c r="I624">
        <v>19404</v>
      </c>
      <c r="J624">
        <v>976</v>
      </c>
      <c r="K624">
        <v>2015</v>
      </c>
      <c r="L624" t="str">
        <f t="shared" si="18"/>
        <v>001</v>
      </c>
      <c r="M624" t="str">
        <f>_xlfn.XLOOKUP(_2015_2016_append_[[#This Row],[Job_code]],Analytics_mindset_case_studies_IntegrateCo_jobcodes[Code_text],Analytics_mindset_case_studies_IntegrateCo_jobcodes[Job_Description],"",0)</f>
        <v>Office</v>
      </c>
      <c r="N624" t="str">
        <f t="shared" si="19"/>
        <v>S</v>
      </c>
      <c r="O624">
        <f>IFERROR(VLOOKUP(_2015_2016_append_[[#This Row],[Emp_Name]],Analytics_mindset_case_studies_IntegrateCo_locations[#All],2,FALSE),"")</f>
        <v>1</v>
      </c>
      <c r="P624">
        <f>_2015_2016_append_[[#This Row],[Reg_Hrs]]+_2015_2016_append_[[#This Row],[OT_Hrs]]</f>
        <v>1932</v>
      </c>
      <c r="Q624">
        <v>1</v>
      </c>
    </row>
    <row r="625" spans="1:17" x14ac:dyDescent="0.3">
      <c r="A625">
        <v>184</v>
      </c>
      <c r="B625" t="s">
        <v>85</v>
      </c>
      <c r="C625" t="s">
        <v>200</v>
      </c>
      <c r="D625">
        <v>0</v>
      </c>
      <c r="E625">
        <v>0</v>
      </c>
      <c r="F625">
        <v>0</v>
      </c>
      <c r="G625">
        <v>2562</v>
      </c>
      <c r="H625">
        <v>34</v>
      </c>
      <c r="I625">
        <v>798</v>
      </c>
      <c r="J625">
        <v>593</v>
      </c>
      <c r="K625">
        <v>2015</v>
      </c>
      <c r="L625" t="str">
        <f t="shared" si="18"/>
        <v>005</v>
      </c>
      <c r="M625" t="str">
        <f>_xlfn.XLOOKUP(_2015_2016_append_[[#This Row],[Job_code]],Analytics_mindset_case_studies_IntegrateCo_jobcodes[Code_text],Analytics_mindset_case_studies_IntegrateCo_jobcodes[Job_Description],"",0)</f>
        <v>Installation</v>
      </c>
      <c r="N625" t="str">
        <f t="shared" si="19"/>
        <v/>
      </c>
      <c r="O625">
        <f>IFERROR(VLOOKUP(_2015_2016_append_[[#This Row],[Emp_Name]],Analytics_mindset_case_studies_IntegrateCo_locations[#All],2,FALSE),"")</f>
        <v>1</v>
      </c>
      <c r="P625">
        <f>_2015_2016_append_[[#This Row],[Reg_Hrs]]+_2015_2016_append_[[#This Row],[OT_Hrs]]</f>
        <v>0</v>
      </c>
      <c r="Q625">
        <v>1</v>
      </c>
    </row>
    <row r="626" spans="1:17" x14ac:dyDescent="0.3">
      <c r="A626">
        <v>184</v>
      </c>
      <c r="B626" t="s">
        <v>84</v>
      </c>
      <c r="C626" t="s">
        <v>200</v>
      </c>
      <c r="D626">
        <v>20</v>
      </c>
      <c r="E626">
        <v>0</v>
      </c>
      <c r="F626">
        <v>51119</v>
      </c>
      <c r="G626">
        <v>3427</v>
      </c>
      <c r="H626">
        <v>17</v>
      </c>
      <c r="I626">
        <v>1118</v>
      </c>
      <c r="J626">
        <v>963</v>
      </c>
      <c r="K626">
        <v>2015</v>
      </c>
      <c r="L626" t="str">
        <f t="shared" si="18"/>
        <v>003</v>
      </c>
      <c r="M626" t="str">
        <f>_xlfn.XLOOKUP(_2015_2016_append_[[#This Row],[Job_code]],Analytics_mindset_case_studies_IntegrateCo_jobcodes[Code_text],Analytics_mindset_case_studies_IntegrateCo_jobcodes[Job_Description],"",0)</f>
        <v>Travel</v>
      </c>
      <c r="N626" t="str">
        <f t="shared" si="19"/>
        <v>H</v>
      </c>
      <c r="O626">
        <f>IFERROR(VLOOKUP(_2015_2016_append_[[#This Row],[Emp_Name]],Analytics_mindset_case_studies_IntegrateCo_locations[#All],2,FALSE),"")</f>
        <v>1</v>
      </c>
      <c r="P626">
        <f>_2015_2016_append_[[#This Row],[Reg_Hrs]]+_2015_2016_append_[[#This Row],[OT_Hrs]]</f>
        <v>20</v>
      </c>
      <c r="Q626">
        <v>1</v>
      </c>
    </row>
    <row r="627" spans="1:17" x14ac:dyDescent="0.3">
      <c r="A627">
        <v>320</v>
      </c>
      <c r="B627" t="s">
        <v>85</v>
      </c>
      <c r="C627" t="s">
        <v>201</v>
      </c>
      <c r="D627">
        <v>0</v>
      </c>
      <c r="E627">
        <v>0</v>
      </c>
      <c r="F627">
        <v>0</v>
      </c>
      <c r="G627">
        <v>2644</v>
      </c>
      <c r="H627">
        <v>26</v>
      </c>
      <c r="I627">
        <v>647</v>
      </c>
      <c r="J627">
        <v>550</v>
      </c>
      <c r="K627">
        <v>2015</v>
      </c>
      <c r="L627" t="str">
        <f t="shared" si="18"/>
        <v>005</v>
      </c>
      <c r="M627" t="str">
        <f>_xlfn.XLOOKUP(_2015_2016_append_[[#This Row],[Job_code]],Analytics_mindset_case_studies_IntegrateCo_jobcodes[Code_text],Analytics_mindset_case_studies_IntegrateCo_jobcodes[Job_Description],"",0)</f>
        <v>Installation</v>
      </c>
      <c r="N627" t="str">
        <f t="shared" si="19"/>
        <v/>
      </c>
      <c r="O627">
        <f>IFERROR(VLOOKUP(_2015_2016_append_[[#This Row],[Emp_Name]],Analytics_mindset_case_studies_IntegrateCo_locations[#All],2,FALSE),"")</f>
        <v>2</v>
      </c>
      <c r="P627">
        <f>_2015_2016_append_[[#This Row],[Reg_Hrs]]+_2015_2016_append_[[#This Row],[OT_Hrs]]</f>
        <v>0</v>
      </c>
      <c r="Q627">
        <v>1</v>
      </c>
    </row>
    <row r="628" spans="1:17" x14ac:dyDescent="0.3">
      <c r="A628">
        <v>320</v>
      </c>
      <c r="B628" t="s">
        <v>58</v>
      </c>
      <c r="C628" t="s">
        <v>201</v>
      </c>
      <c r="D628">
        <v>334</v>
      </c>
      <c r="E628">
        <v>0</v>
      </c>
      <c r="F628">
        <v>1193712</v>
      </c>
      <c r="G628">
        <v>84187</v>
      </c>
      <c r="H628">
        <v>408</v>
      </c>
      <c r="I628">
        <v>22075</v>
      </c>
      <c r="J628">
        <v>20015</v>
      </c>
      <c r="K628">
        <v>2015</v>
      </c>
      <c r="L628" t="str">
        <f t="shared" si="18"/>
        <v>002</v>
      </c>
      <c r="M628" t="str">
        <f>_xlfn.XLOOKUP(_2015_2016_append_[[#This Row],[Job_code]],Analytics_mindset_case_studies_IntegrateCo_jobcodes[Code_text],Analytics_mindset_case_studies_IntegrateCo_jobcodes[Job_Description],"",0)</f>
        <v>Sales</v>
      </c>
      <c r="N628" t="str">
        <f t="shared" si="19"/>
        <v>H</v>
      </c>
      <c r="O628">
        <f>IFERROR(VLOOKUP(_2015_2016_append_[[#This Row],[Emp_Name]],Analytics_mindset_case_studies_IntegrateCo_locations[#All],2,FALSE),"")</f>
        <v>2</v>
      </c>
      <c r="P628">
        <f>_2015_2016_append_[[#This Row],[Reg_Hrs]]+_2015_2016_append_[[#This Row],[OT_Hrs]]</f>
        <v>334</v>
      </c>
      <c r="Q628">
        <v>1</v>
      </c>
    </row>
    <row r="629" spans="1:17" x14ac:dyDescent="0.3">
      <c r="A629">
        <v>320</v>
      </c>
      <c r="B629" t="s">
        <v>87</v>
      </c>
      <c r="C629" t="s">
        <v>201</v>
      </c>
      <c r="D629">
        <v>2</v>
      </c>
      <c r="E629">
        <v>0</v>
      </c>
      <c r="F629">
        <v>7163</v>
      </c>
      <c r="G629">
        <v>548</v>
      </c>
      <c r="H629">
        <v>22</v>
      </c>
      <c r="I629">
        <v>86</v>
      </c>
      <c r="J629">
        <v>116</v>
      </c>
      <c r="K629">
        <v>2015</v>
      </c>
      <c r="L629" t="str">
        <f t="shared" si="18"/>
        <v>008</v>
      </c>
      <c r="M629" t="str">
        <f>_xlfn.XLOOKUP(_2015_2016_append_[[#This Row],[Job_code]],Analytics_mindset_case_studies_IntegrateCo_jobcodes[Code_text],Analytics_mindset_case_studies_IntegrateCo_jobcodes[Job_Description],"",0)</f>
        <v>Employee Training</v>
      </c>
      <c r="N629" t="str">
        <f t="shared" si="19"/>
        <v>H</v>
      </c>
      <c r="O629">
        <f>IFERROR(VLOOKUP(_2015_2016_append_[[#This Row],[Emp_Name]],Analytics_mindset_case_studies_IntegrateCo_locations[#All],2,FALSE),"")</f>
        <v>2</v>
      </c>
      <c r="P629">
        <f>_2015_2016_append_[[#This Row],[Reg_Hrs]]+_2015_2016_append_[[#This Row],[OT_Hrs]]</f>
        <v>2</v>
      </c>
      <c r="Q629">
        <v>1</v>
      </c>
    </row>
    <row r="630" spans="1:17" x14ac:dyDescent="0.3">
      <c r="A630">
        <v>343</v>
      </c>
      <c r="B630" t="s">
        <v>85</v>
      </c>
      <c r="C630" t="s">
        <v>202</v>
      </c>
      <c r="D630">
        <v>0</v>
      </c>
      <c r="E630">
        <v>0</v>
      </c>
      <c r="F630">
        <v>0</v>
      </c>
      <c r="G630">
        <v>2296</v>
      </c>
      <c r="H630">
        <v>55</v>
      </c>
      <c r="I630">
        <v>529</v>
      </c>
      <c r="J630">
        <v>519</v>
      </c>
      <c r="K630">
        <v>2015</v>
      </c>
      <c r="L630" t="str">
        <f t="shared" si="18"/>
        <v>005</v>
      </c>
      <c r="M630" t="str">
        <f>_xlfn.XLOOKUP(_2015_2016_append_[[#This Row],[Job_code]],Analytics_mindset_case_studies_IntegrateCo_jobcodes[Code_text],Analytics_mindset_case_studies_IntegrateCo_jobcodes[Job_Description],"",0)</f>
        <v>Installation</v>
      </c>
      <c r="N630" t="str">
        <f t="shared" si="19"/>
        <v/>
      </c>
      <c r="O630">
        <f>IFERROR(VLOOKUP(_2015_2016_append_[[#This Row],[Emp_Name]],Analytics_mindset_case_studies_IntegrateCo_locations[#All],2,FALSE),"")</f>
        <v>1</v>
      </c>
      <c r="P630">
        <f>_2015_2016_append_[[#This Row],[Reg_Hrs]]+_2015_2016_append_[[#This Row],[OT_Hrs]]</f>
        <v>0</v>
      </c>
      <c r="Q630">
        <v>1</v>
      </c>
    </row>
    <row r="631" spans="1:17" x14ac:dyDescent="0.3">
      <c r="A631">
        <v>343</v>
      </c>
      <c r="B631" t="s">
        <v>64</v>
      </c>
      <c r="C631" t="s">
        <v>202</v>
      </c>
      <c r="D631">
        <v>233</v>
      </c>
      <c r="E631">
        <v>15</v>
      </c>
      <c r="F631">
        <v>10522</v>
      </c>
      <c r="G631">
        <v>4557</v>
      </c>
      <c r="H631">
        <v>82</v>
      </c>
      <c r="I631">
        <v>1367</v>
      </c>
      <c r="J631">
        <v>947</v>
      </c>
      <c r="K631">
        <v>2015</v>
      </c>
      <c r="L631" t="str">
        <f t="shared" si="18"/>
        <v>001</v>
      </c>
      <c r="M631" t="str">
        <f>_xlfn.XLOOKUP(_2015_2016_append_[[#This Row],[Job_code]],Analytics_mindset_case_studies_IntegrateCo_jobcodes[Code_text],Analytics_mindset_case_studies_IntegrateCo_jobcodes[Job_Description],"",0)</f>
        <v>Office</v>
      </c>
      <c r="N631" t="str">
        <f t="shared" si="19"/>
        <v>H</v>
      </c>
      <c r="O631">
        <f>IFERROR(VLOOKUP(_2015_2016_append_[[#This Row],[Emp_Name]],Analytics_mindset_case_studies_IntegrateCo_locations[#All],2,FALSE),"")</f>
        <v>1</v>
      </c>
      <c r="P631">
        <f>_2015_2016_append_[[#This Row],[Reg_Hrs]]+_2015_2016_append_[[#This Row],[OT_Hrs]]</f>
        <v>248</v>
      </c>
      <c r="Q631">
        <v>1</v>
      </c>
    </row>
    <row r="632" spans="1:17" x14ac:dyDescent="0.3">
      <c r="A632">
        <v>343</v>
      </c>
      <c r="B632" t="s">
        <v>78</v>
      </c>
      <c r="C632" t="s">
        <v>202</v>
      </c>
      <c r="D632">
        <v>304</v>
      </c>
      <c r="E632">
        <v>16</v>
      </c>
      <c r="F632">
        <v>7536</v>
      </c>
      <c r="G632">
        <v>10869</v>
      </c>
      <c r="H632">
        <v>244</v>
      </c>
      <c r="I632">
        <v>4106</v>
      </c>
      <c r="J632">
        <v>2689</v>
      </c>
      <c r="K632">
        <v>2015</v>
      </c>
      <c r="L632" t="str">
        <f t="shared" si="18"/>
        <v>006</v>
      </c>
      <c r="M632" t="str">
        <f>_xlfn.XLOOKUP(_2015_2016_append_[[#This Row],[Job_code]],Analytics_mindset_case_studies_IntegrateCo_jobcodes[Code_text],Analytics_mindset_case_studies_IntegrateCo_jobcodes[Job_Description],"",0)</f>
        <v>Service</v>
      </c>
      <c r="N632" t="str">
        <f t="shared" si="19"/>
        <v>H</v>
      </c>
      <c r="O632">
        <f>IFERROR(VLOOKUP(_2015_2016_append_[[#This Row],[Emp_Name]],Analytics_mindset_case_studies_IntegrateCo_locations[#All],2,FALSE),"")</f>
        <v>1</v>
      </c>
      <c r="P632">
        <f>_2015_2016_append_[[#This Row],[Reg_Hrs]]+_2015_2016_append_[[#This Row],[OT_Hrs]]</f>
        <v>320</v>
      </c>
      <c r="Q632">
        <v>1</v>
      </c>
    </row>
    <row r="633" spans="1:17" x14ac:dyDescent="0.3">
      <c r="A633">
        <v>343</v>
      </c>
      <c r="B633" t="s">
        <v>87</v>
      </c>
      <c r="C633" t="s">
        <v>202</v>
      </c>
      <c r="D633">
        <v>75</v>
      </c>
      <c r="E633">
        <v>0</v>
      </c>
      <c r="F633">
        <v>1723</v>
      </c>
      <c r="G633">
        <v>5860</v>
      </c>
      <c r="H633">
        <v>390</v>
      </c>
      <c r="I633">
        <v>1777</v>
      </c>
      <c r="J633">
        <v>1440</v>
      </c>
      <c r="K633">
        <v>2015</v>
      </c>
      <c r="L633" t="str">
        <f t="shared" si="18"/>
        <v>008</v>
      </c>
      <c r="M633" t="str">
        <f>_xlfn.XLOOKUP(_2015_2016_append_[[#This Row],[Job_code]],Analytics_mindset_case_studies_IntegrateCo_jobcodes[Code_text],Analytics_mindset_case_studies_IntegrateCo_jobcodes[Job_Description],"",0)</f>
        <v>Employee Training</v>
      </c>
      <c r="N633" t="str">
        <f t="shared" si="19"/>
        <v>H</v>
      </c>
      <c r="O633">
        <f>IFERROR(VLOOKUP(_2015_2016_append_[[#This Row],[Emp_Name]],Analytics_mindset_case_studies_IntegrateCo_locations[#All],2,FALSE),"")</f>
        <v>1</v>
      </c>
      <c r="P633">
        <f>_2015_2016_append_[[#This Row],[Reg_Hrs]]+_2015_2016_append_[[#This Row],[OT_Hrs]]</f>
        <v>75</v>
      </c>
      <c r="Q633">
        <v>1</v>
      </c>
    </row>
    <row r="634" spans="1:17" x14ac:dyDescent="0.3">
      <c r="A634">
        <v>399</v>
      </c>
      <c r="B634" t="s">
        <v>85</v>
      </c>
      <c r="C634" t="s">
        <v>203</v>
      </c>
      <c r="D634">
        <v>0</v>
      </c>
      <c r="E634">
        <v>0</v>
      </c>
      <c r="F634">
        <v>0</v>
      </c>
      <c r="G634">
        <v>472</v>
      </c>
      <c r="H634">
        <v>53</v>
      </c>
      <c r="I634">
        <v>820</v>
      </c>
      <c r="J634">
        <v>96</v>
      </c>
      <c r="K634">
        <v>2015</v>
      </c>
      <c r="L634" t="str">
        <f t="shared" si="18"/>
        <v>005</v>
      </c>
      <c r="M634" t="str">
        <f>_xlfn.XLOOKUP(_2015_2016_append_[[#This Row],[Job_code]],Analytics_mindset_case_studies_IntegrateCo_jobcodes[Code_text],Analytics_mindset_case_studies_IntegrateCo_jobcodes[Job_Description],"",0)</f>
        <v>Installation</v>
      </c>
      <c r="N634" t="str">
        <f t="shared" si="19"/>
        <v/>
      </c>
      <c r="O634">
        <f>IFERROR(VLOOKUP(_2015_2016_append_[[#This Row],[Emp_Name]],Analytics_mindset_case_studies_IntegrateCo_locations[#All],2,FALSE),"")</f>
        <v>2</v>
      </c>
      <c r="P634">
        <f>_2015_2016_append_[[#This Row],[Reg_Hrs]]+_2015_2016_append_[[#This Row],[OT_Hrs]]</f>
        <v>0</v>
      </c>
      <c r="Q634">
        <v>1</v>
      </c>
    </row>
    <row r="635" spans="1:17" x14ac:dyDescent="0.3">
      <c r="A635">
        <v>399</v>
      </c>
      <c r="B635" t="s">
        <v>72</v>
      </c>
      <c r="C635" t="s">
        <v>203</v>
      </c>
      <c r="D635">
        <v>950</v>
      </c>
      <c r="E635">
        <v>0</v>
      </c>
      <c r="F635">
        <v>2055301</v>
      </c>
      <c r="G635">
        <v>138936</v>
      </c>
      <c r="H635">
        <v>2975</v>
      </c>
      <c r="I635">
        <v>47349</v>
      </c>
      <c r="J635">
        <v>5344</v>
      </c>
      <c r="K635">
        <v>2015</v>
      </c>
      <c r="L635" t="str">
        <f t="shared" si="18"/>
        <v>002</v>
      </c>
      <c r="M635" t="str">
        <f>_xlfn.XLOOKUP(_2015_2016_append_[[#This Row],[Job_code]],Analytics_mindset_case_studies_IntegrateCo_jobcodes[Code_text],Analytics_mindset_case_studies_IntegrateCo_jobcodes[Job_Description],"",0)</f>
        <v>Sales</v>
      </c>
      <c r="N635" t="str">
        <f t="shared" si="19"/>
        <v>S</v>
      </c>
      <c r="O635">
        <f>IFERROR(VLOOKUP(_2015_2016_append_[[#This Row],[Emp_Name]],Analytics_mindset_case_studies_IntegrateCo_locations[#All],2,FALSE),"")</f>
        <v>2</v>
      </c>
      <c r="P635">
        <f>_2015_2016_append_[[#This Row],[Reg_Hrs]]+_2015_2016_append_[[#This Row],[OT_Hrs]]</f>
        <v>950</v>
      </c>
      <c r="Q635">
        <v>1</v>
      </c>
    </row>
    <row r="636" spans="1:17" x14ac:dyDescent="0.3">
      <c r="A636">
        <v>404</v>
      </c>
      <c r="B636" t="s">
        <v>84</v>
      </c>
      <c r="C636" t="s">
        <v>205</v>
      </c>
      <c r="D636">
        <v>133</v>
      </c>
      <c r="E636">
        <v>0</v>
      </c>
      <c r="F636">
        <v>198175</v>
      </c>
      <c r="G636">
        <v>21779</v>
      </c>
      <c r="H636">
        <v>915</v>
      </c>
      <c r="I636">
        <v>6833</v>
      </c>
      <c r="J636">
        <v>4678</v>
      </c>
      <c r="K636">
        <v>2015</v>
      </c>
      <c r="L636" t="str">
        <f t="shared" si="18"/>
        <v>003</v>
      </c>
      <c r="M636" t="str">
        <f>_xlfn.XLOOKUP(_2015_2016_append_[[#This Row],[Job_code]],Analytics_mindset_case_studies_IntegrateCo_jobcodes[Code_text],Analytics_mindset_case_studies_IntegrateCo_jobcodes[Job_Description],"",0)</f>
        <v>Travel</v>
      </c>
      <c r="N636" t="str">
        <f t="shared" si="19"/>
        <v>H</v>
      </c>
      <c r="O636">
        <f>IFERROR(VLOOKUP(_2015_2016_append_[[#This Row],[Emp_Name]],Analytics_mindset_case_studies_IntegrateCo_locations[#All],2,FALSE),"")</f>
        <v>2</v>
      </c>
      <c r="P636">
        <f>_2015_2016_append_[[#This Row],[Reg_Hrs]]+_2015_2016_append_[[#This Row],[OT_Hrs]]</f>
        <v>133</v>
      </c>
      <c r="Q636">
        <v>1</v>
      </c>
    </row>
    <row r="637" spans="1:17" x14ac:dyDescent="0.3">
      <c r="A637">
        <v>249</v>
      </c>
      <c r="B637" t="s">
        <v>72</v>
      </c>
      <c r="C637" t="s">
        <v>131</v>
      </c>
      <c r="D637">
        <v>567</v>
      </c>
      <c r="E637">
        <v>0</v>
      </c>
      <c r="F637">
        <v>1949032</v>
      </c>
      <c r="G637">
        <v>131032</v>
      </c>
      <c r="H637">
        <v>360</v>
      </c>
      <c r="I637">
        <v>31361</v>
      </c>
      <c r="J637">
        <v>32104</v>
      </c>
      <c r="K637">
        <v>2015</v>
      </c>
      <c r="L637" t="str">
        <f t="shared" si="18"/>
        <v>002</v>
      </c>
      <c r="M637" t="str">
        <f>_xlfn.XLOOKUP(_2015_2016_append_[[#This Row],[Job_code]],Analytics_mindset_case_studies_IntegrateCo_jobcodes[Code_text],Analytics_mindset_case_studies_IntegrateCo_jobcodes[Job_Description],"",0)</f>
        <v>Sales</v>
      </c>
      <c r="N637" t="str">
        <f t="shared" si="19"/>
        <v>S</v>
      </c>
      <c r="O637">
        <f>IFERROR(VLOOKUP(_2015_2016_append_[[#This Row],[Emp_Name]],Analytics_mindset_case_studies_IntegrateCo_locations[#All],2,FALSE),"")</f>
        <v>2</v>
      </c>
      <c r="P637">
        <f>_2015_2016_append_[[#This Row],[Reg_Hrs]]+_2015_2016_append_[[#This Row],[OT_Hrs]]</f>
        <v>567</v>
      </c>
      <c r="Q637">
        <v>1</v>
      </c>
    </row>
    <row r="638" spans="1:17" x14ac:dyDescent="0.3">
      <c r="A638">
        <v>249</v>
      </c>
      <c r="B638" t="s">
        <v>73</v>
      </c>
      <c r="C638" t="s">
        <v>131</v>
      </c>
      <c r="D638">
        <v>75</v>
      </c>
      <c r="E638">
        <v>0</v>
      </c>
      <c r="F638">
        <v>246272</v>
      </c>
      <c r="G638">
        <v>24579</v>
      </c>
      <c r="H638">
        <v>74</v>
      </c>
      <c r="I638">
        <v>8103</v>
      </c>
      <c r="J638">
        <v>3803</v>
      </c>
      <c r="K638">
        <v>2015</v>
      </c>
      <c r="L638" t="str">
        <f t="shared" si="18"/>
        <v>004</v>
      </c>
      <c r="M638" t="str">
        <f>_xlfn.XLOOKUP(_2015_2016_append_[[#This Row],[Job_code]],Analytics_mindset_case_studies_IntegrateCo_jobcodes[Code_text],Analytics_mindset_case_studies_IntegrateCo_jobcodes[Job_Description],"",0)</f>
        <v>Proj Management</v>
      </c>
      <c r="N638" t="str">
        <f t="shared" si="19"/>
        <v>S</v>
      </c>
      <c r="O638">
        <f>IFERROR(VLOOKUP(_2015_2016_append_[[#This Row],[Emp_Name]],Analytics_mindset_case_studies_IntegrateCo_locations[#All],2,FALSE),"")</f>
        <v>2</v>
      </c>
      <c r="P638">
        <f>_2015_2016_append_[[#This Row],[Reg_Hrs]]+_2015_2016_append_[[#This Row],[OT_Hrs]]</f>
        <v>75</v>
      </c>
      <c r="Q638">
        <v>1</v>
      </c>
    </row>
    <row r="639" spans="1:17" x14ac:dyDescent="0.3">
      <c r="A639">
        <v>368</v>
      </c>
      <c r="B639" t="s">
        <v>89</v>
      </c>
      <c r="C639" t="s">
        <v>133</v>
      </c>
      <c r="D639">
        <v>85</v>
      </c>
      <c r="E639">
        <v>0</v>
      </c>
      <c r="F639">
        <v>18620</v>
      </c>
      <c r="G639">
        <v>3701</v>
      </c>
      <c r="H639">
        <v>66</v>
      </c>
      <c r="I639">
        <v>1328</v>
      </c>
      <c r="J639">
        <v>772</v>
      </c>
      <c r="K639">
        <v>2015</v>
      </c>
      <c r="L639" t="str">
        <f t="shared" si="18"/>
        <v>008</v>
      </c>
      <c r="M639" t="str">
        <f>_xlfn.XLOOKUP(_2015_2016_append_[[#This Row],[Job_code]],Analytics_mindset_case_studies_IntegrateCo_jobcodes[Code_text],Analytics_mindset_case_studies_IntegrateCo_jobcodes[Job_Description],"",0)</f>
        <v>Employee Training</v>
      </c>
      <c r="N639" t="str">
        <f t="shared" si="19"/>
        <v>S</v>
      </c>
      <c r="O639">
        <f>IFERROR(VLOOKUP(_2015_2016_append_[[#This Row],[Emp_Name]],Analytics_mindset_case_studies_IntegrateCo_locations[#All],2,FALSE),"")</f>
        <v>2</v>
      </c>
      <c r="P639">
        <f>_2015_2016_append_[[#This Row],[Reg_Hrs]]+_2015_2016_append_[[#This Row],[OT_Hrs]]</f>
        <v>85</v>
      </c>
      <c r="Q639">
        <v>1</v>
      </c>
    </row>
    <row r="640" spans="1:17" x14ac:dyDescent="0.3">
      <c r="A640">
        <v>38</v>
      </c>
      <c r="B640" t="s">
        <v>30</v>
      </c>
      <c r="C640" t="s">
        <v>137</v>
      </c>
      <c r="D640">
        <v>0</v>
      </c>
      <c r="E640">
        <v>0</v>
      </c>
      <c r="F640">
        <v>0</v>
      </c>
      <c r="G640">
        <v>9562</v>
      </c>
      <c r="H640">
        <v>162</v>
      </c>
      <c r="I640">
        <v>30</v>
      </c>
      <c r="J640">
        <v>325</v>
      </c>
      <c r="K640">
        <v>2015</v>
      </c>
      <c r="L640" t="str">
        <f t="shared" si="18"/>
        <v>002</v>
      </c>
      <c r="M640" t="str">
        <f>_xlfn.XLOOKUP(_2015_2016_append_[[#This Row],[Job_code]],Analytics_mindset_case_studies_IntegrateCo_jobcodes[Code_text],Analytics_mindset_case_studies_IntegrateCo_jobcodes[Job_Description],"",0)</f>
        <v>Sales</v>
      </c>
      <c r="N640" t="str">
        <f t="shared" si="19"/>
        <v>S</v>
      </c>
      <c r="O640">
        <f>IFERROR(VLOOKUP(_2015_2016_append_[[#This Row],[Emp_Name]],Analytics_mindset_case_studies_IntegrateCo_locations[#All],2,FALSE),"")</f>
        <v>2</v>
      </c>
      <c r="P640">
        <f>_2015_2016_append_[[#This Row],[Reg_Hrs]]+_2015_2016_append_[[#This Row],[OT_Hrs]]</f>
        <v>0</v>
      </c>
      <c r="Q640">
        <v>1</v>
      </c>
    </row>
    <row r="641" spans="1:17" x14ac:dyDescent="0.3">
      <c r="A641">
        <v>15</v>
      </c>
      <c r="B641" t="s">
        <v>78</v>
      </c>
      <c r="C641" t="s">
        <v>143</v>
      </c>
      <c r="D641">
        <v>5</v>
      </c>
      <c r="E641">
        <v>0</v>
      </c>
      <c r="F641">
        <v>13822</v>
      </c>
      <c r="G641">
        <v>94</v>
      </c>
      <c r="H641">
        <v>74</v>
      </c>
      <c r="I641">
        <v>295</v>
      </c>
      <c r="J641">
        <v>221</v>
      </c>
      <c r="K641">
        <v>2015</v>
      </c>
      <c r="L641" t="str">
        <f t="shared" si="18"/>
        <v>006</v>
      </c>
      <c r="M641" t="str">
        <f>_xlfn.XLOOKUP(_2015_2016_append_[[#This Row],[Job_code]],Analytics_mindset_case_studies_IntegrateCo_jobcodes[Code_text],Analytics_mindset_case_studies_IntegrateCo_jobcodes[Job_Description],"",0)</f>
        <v>Service</v>
      </c>
      <c r="N641" t="str">
        <f t="shared" si="19"/>
        <v>H</v>
      </c>
      <c r="O641">
        <f>IFERROR(VLOOKUP(_2015_2016_append_[[#This Row],[Emp_Name]],Analytics_mindset_case_studies_IntegrateCo_locations[#All],2,FALSE),"")</f>
        <v>2</v>
      </c>
      <c r="P641">
        <f>_2015_2016_append_[[#This Row],[Reg_Hrs]]+_2015_2016_append_[[#This Row],[OT_Hrs]]</f>
        <v>5</v>
      </c>
      <c r="Q641">
        <v>1</v>
      </c>
    </row>
    <row r="642" spans="1:17" x14ac:dyDescent="0.3">
      <c r="A642">
        <v>11</v>
      </c>
      <c r="B642" t="s">
        <v>85</v>
      </c>
      <c r="C642" t="s">
        <v>144</v>
      </c>
      <c r="D642">
        <v>0</v>
      </c>
      <c r="E642">
        <v>0</v>
      </c>
      <c r="F642">
        <v>0</v>
      </c>
      <c r="G642">
        <v>2393</v>
      </c>
      <c r="H642">
        <v>13</v>
      </c>
      <c r="I642">
        <v>614</v>
      </c>
      <c r="J642">
        <v>536</v>
      </c>
      <c r="K642">
        <v>2015</v>
      </c>
      <c r="L642" t="str">
        <f t="shared" ref="L642:L705" si="20">IF(OR(MID(B642,3,1)="H",MID(B642,3,1)="S"),MID(B642,4,3),MID(B642,3,3))</f>
        <v>005</v>
      </c>
      <c r="M642" t="str">
        <f>_xlfn.XLOOKUP(_2015_2016_append_[[#This Row],[Job_code]],Analytics_mindset_case_studies_IntegrateCo_jobcodes[Code_text],Analytics_mindset_case_studies_IntegrateCo_jobcodes[Job_Description],"",0)</f>
        <v>Installation</v>
      </c>
      <c r="N642" t="str">
        <f t="shared" ref="N642:N705" si="21">IF(OR(MID(B642,3,1)="H",MID(B642,3,1)="S"),MID(B642,3,1),"")</f>
        <v/>
      </c>
      <c r="O642">
        <f>IFERROR(VLOOKUP(_2015_2016_append_[[#This Row],[Emp_Name]],Analytics_mindset_case_studies_IntegrateCo_locations[#All],2,FALSE),"")</f>
        <v>1</v>
      </c>
      <c r="P642">
        <f>_2015_2016_append_[[#This Row],[Reg_Hrs]]+_2015_2016_append_[[#This Row],[OT_Hrs]]</f>
        <v>0</v>
      </c>
      <c r="Q642">
        <v>1</v>
      </c>
    </row>
    <row r="643" spans="1:17" x14ac:dyDescent="0.3">
      <c r="A643">
        <v>180</v>
      </c>
      <c r="B643" t="s">
        <v>64</v>
      </c>
      <c r="C643" t="s">
        <v>146</v>
      </c>
      <c r="D643">
        <v>26</v>
      </c>
      <c r="E643">
        <v>25</v>
      </c>
      <c r="F643">
        <v>37782</v>
      </c>
      <c r="G643">
        <v>2518</v>
      </c>
      <c r="H643">
        <v>98</v>
      </c>
      <c r="I643">
        <v>480</v>
      </c>
      <c r="J643">
        <v>568</v>
      </c>
      <c r="K643">
        <v>2015</v>
      </c>
      <c r="L643" t="str">
        <f t="shared" si="20"/>
        <v>001</v>
      </c>
      <c r="M643" t="str">
        <f>_xlfn.XLOOKUP(_2015_2016_append_[[#This Row],[Job_code]],Analytics_mindset_case_studies_IntegrateCo_jobcodes[Code_text],Analytics_mindset_case_studies_IntegrateCo_jobcodes[Job_Description],"",0)</f>
        <v>Office</v>
      </c>
      <c r="N643" t="str">
        <f t="shared" si="21"/>
        <v>H</v>
      </c>
      <c r="O643">
        <f>IFERROR(VLOOKUP(_2015_2016_append_[[#This Row],[Emp_Name]],Analytics_mindset_case_studies_IntegrateCo_locations[#All],2,FALSE),"")</f>
        <v>2</v>
      </c>
      <c r="P643">
        <f>_2015_2016_append_[[#This Row],[Reg_Hrs]]+_2015_2016_append_[[#This Row],[OT_Hrs]]</f>
        <v>51</v>
      </c>
      <c r="Q643">
        <v>1</v>
      </c>
    </row>
    <row r="644" spans="1:17" x14ac:dyDescent="0.3">
      <c r="A644">
        <v>19</v>
      </c>
      <c r="B644" t="s">
        <v>74</v>
      </c>
      <c r="C644" t="s">
        <v>150</v>
      </c>
      <c r="D644">
        <v>46</v>
      </c>
      <c r="E644">
        <v>0</v>
      </c>
      <c r="F644">
        <v>1242</v>
      </c>
      <c r="G644">
        <v>8631</v>
      </c>
      <c r="H644">
        <v>131</v>
      </c>
      <c r="I644">
        <v>2429</v>
      </c>
      <c r="J644">
        <v>1800</v>
      </c>
      <c r="K644">
        <v>2015</v>
      </c>
      <c r="L644" t="str">
        <f t="shared" si="20"/>
        <v>006</v>
      </c>
      <c r="M644" t="str">
        <f>_xlfn.XLOOKUP(_2015_2016_append_[[#This Row],[Job_code]],Analytics_mindset_case_studies_IntegrateCo_jobcodes[Code_text],Analytics_mindset_case_studies_IntegrateCo_jobcodes[Job_Description],"",0)</f>
        <v>Service</v>
      </c>
      <c r="N644" t="str">
        <f t="shared" si="21"/>
        <v>S</v>
      </c>
      <c r="O644">
        <f>IFERROR(VLOOKUP(_2015_2016_append_[[#This Row],[Emp_Name]],Analytics_mindset_case_studies_IntegrateCo_locations[#All],2,FALSE),"")</f>
        <v>1</v>
      </c>
      <c r="P644">
        <f>_2015_2016_append_[[#This Row],[Reg_Hrs]]+_2015_2016_append_[[#This Row],[OT_Hrs]]</f>
        <v>46</v>
      </c>
      <c r="Q644">
        <v>1</v>
      </c>
    </row>
    <row r="645" spans="1:17" x14ac:dyDescent="0.3">
      <c r="A645">
        <v>203</v>
      </c>
      <c r="B645" t="s">
        <v>63</v>
      </c>
      <c r="C645" t="s">
        <v>155</v>
      </c>
      <c r="D645">
        <v>0</v>
      </c>
      <c r="E645">
        <v>0</v>
      </c>
      <c r="F645">
        <v>0</v>
      </c>
      <c r="G645">
        <v>13916</v>
      </c>
      <c r="H645">
        <v>0</v>
      </c>
      <c r="I645">
        <v>1446</v>
      </c>
      <c r="J645">
        <v>234</v>
      </c>
      <c r="K645">
        <v>2015</v>
      </c>
      <c r="L645" t="str">
        <f t="shared" si="20"/>
        <v>009</v>
      </c>
      <c r="M645" t="str">
        <f>_xlfn.XLOOKUP(_2015_2016_append_[[#This Row],[Job_code]],Analytics_mindset_case_studies_IntegrateCo_jobcodes[Code_text],Analytics_mindset_case_studies_IntegrateCo_jobcodes[Job_Description],"",0)</f>
        <v>New Foreign Manufacturing Plant</v>
      </c>
      <c r="N645" t="str">
        <f t="shared" si="21"/>
        <v>H</v>
      </c>
      <c r="O645">
        <f>IFERROR(VLOOKUP(_2015_2016_append_[[#This Row],[Emp_Name]],Analytics_mindset_case_studies_IntegrateCo_locations[#All],2,FALSE),"")</f>
        <v>1</v>
      </c>
      <c r="P645">
        <f>_2015_2016_append_[[#This Row],[Reg_Hrs]]+_2015_2016_append_[[#This Row],[OT_Hrs]]</f>
        <v>0</v>
      </c>
      <c r="Q645">
        <v>1</v>
      </c>
    </row>
    <row r="646" spans="1:17" x14ac:dyDescent="0.3">
      <c r="A646">
        <v>203</v>
      </c>
      <c r="B646" t="s">
        <v>70</v>
      </c>
      <c r="C646" t="s">
        <v>155</v>
      </c>
      <c r="D646">
        <v>0</v>
      </c>
      <c r="E646">
        <v>0</v>
      </c>
      <c r="F646">
        <v>0</v>
      </c>
      <c r="G646">
        <v>8858</v>
      </c>
      <c r="H646">
        <v>0</v>
      </c>
      <c r="I646">
        <v>1445</v>
      </c>
      <c r="J646">
        <v>234</v>
      </c>
      <c r="K646">
        <v>2015</v>
      </c>
      <c r="L646" t="str">
        <f t="shared" si="20"/>
        <v>009</v>
      </c>
      <c r="M646" t="str">
        <f>_xlfn.XLOOKUP(_2015_2016_append_[[#This Row],[Job_code]],Analytics_mindset_case_studies_IntegrateCo_jobcodes[Code_text],Analytics_mindset_case_studies_IntegrateCo_jobcodes[Job_Description],"",0)</f>
        <v>New Foreign Manufacturing Plant</v>
      </c>
      <c r="N646" t="str">
        <f t="shared" si="21"/>
        <v>S</v>
      </c>
      <c r="O646">
        <f>IFERROR(VLOOKUP(_2015_2016_append_[[#This Row],[Emp_Name]],Analytics_mindset_case_studies_IntegrateCo_locations[#All],2,FALSE),"")</f>
        <v>1</v>
      </c>
      <c r="P646">
        <f>_2015_2016_append_[[#This Row],[Reg_Hrs]]+_2015_2016_append_[[#This Row],[OT_Hrs]]</f>
        <v>0</v>
      </c>
      <c r="Q646">
        <v>1</v>
      </c>
    </row>
    <row r="647" spans="1:17" x14ac:dyDescent="0.3">
      <c r="A647">
        <v>403</v>
      </c>
      <c r="B647" t="s">
        <v>89</v>
      </c>
      <c r="C647" t="s">
        <v>160</v>
      </c>
      <c r="D647">
        <v>84</v>
      </c>
      <c r="E647">
        <v>0</v>
      </c>
      <c r="F647">
        <v>1428</v>
      </c>
      <c r="G647">
        <v>2464</v>
      </c>
      <c r="H647">
        <v>57</v>
      </c>
      <c r="I647">
        <v>877</v>
      </c>
      <c r="J647">
        <v>645</v>
      </c>
      <c r="K647">
        <v>2015</v>
      </c>
      <c r="L647" t="str">
        <f t="shared" si="20"/>
        <v>008</v>
      </c>
      <c r="M647" t="str">
        <f>_xlfn.XLOOKUP(_2015_2016_append_[[#This Row],[Job_code]],Analytics_mindset_case_studies_IntegrateCo_jobcodes[Code_text],Analytics_mindset_case_studies_IntegrateCo_jobcodes[Job_Description],"",0)</f>
        <v>Employee Training</v>
      </c>
      <c r="N647" t="str">
        <f t="shared" si="21"/>
        <v>S</v>
      </c>
      <c r="O647">
        <f>IFERROR(VLOOKUP(_2015_2016_append_[[#This Row],[Emp_Name]],Analytics_mindset_case_studies_IntegrateCo_locations[#All],2,FALSE),"")</f>
        <v>1</v>
      </c>
      <c r="P647">
        <f>_2015_2016_append_[[#This Row],[Reg_Hrs]]+_2015_2016_append_[[#This Row],[OT_Hrs]]</f>
        <v>84</v>
      </c>
      <c r="Q647">
        <v>1</v>
      </c>
    </row>
    <row r="648" spans="1:17" x14ac:dyDescent="0.3">
      <c r="A648">
        <v>210</v>
      </c>
      <c r="B648" t="s">
        <v>107</v>
      </c>
      <c r="C648" t="s">
        <v>163</v>
      </c>
      <c r="D648">
        <v>211</v>
      </c>
      <c r="E648">
        <v>0</v>
      </c>
      <c r="F648">
        <v>148625</v>
      </c>
      <c r="G648">
        <v>13006</v>
      </c>
      <c r="H648">
        <v>178</v>
      </c>
      <c r="I648">
        <v>6056</v>
      </c>
      <c r="J648">
        <v>3664</v>
      </c>
      <c r="K648">
        <v>2015</v>
      </c>
      <c r="L648" t="str">
        <f t="shared" si="20"/>
        <v>002</v>
      </c>
      <c r="M648" t="str">
        <f>_xlfn.XLOOKUP(_2015_2016_append_[[#This Row],[Job_code]],Analytics_mindset_case_studies_IntegrateCo_jobcodes[Code_text],Analytics_mindset_case_studies_IntegrateCo_jobcodes[Job_Description],"",0)</f>
        <v>Sales</v>
      </c>
      <c r="N648" t="str">
        <f t="shared" si="21"/>
        <v>H</v>
      </c>
      <c r="O648">
        <f>IFERROR(VLOOKUP(_2015_2016_append_[[#This Row],[Emp_Name]],Analytics_mindset_case_studies_IntegrateCo_locations[#All],2,FALSE),"")</f>
        <v>1</v>
      </c>
      <c r="P648">
        <f>_2015_2016_append_[[#This Row],[Reg_Hrs]]+_2015_2016_append_[[#This Row],[OT_Hrs]]</f>
        <v>211</v>
      </c>
      <c r="Q648">
        <v>1</v>
      </c>
    </row>
    <row r="649" spans="1:17" x14ac:dyDescent="0.3">
      <c r="A649">
        <v>405</v>
      </c>
      <c r="B649" t="s">
        <v>64</v>
      </c>
      <c r="C649" t="s">
        <v>206</v>
      </c>
      <c r="D649">
        <v>417</v>
      </c>
      <c r="E649">
        <v>7</v>
      </c>
      <c r="F649">
        <v>7956</v>
      </c>
      <c r="G649">
        <v>32197</v>
      </c>
      <c r="H649">
        <v>2090</v>
      </c>
      <c r="I649">
        <v>10099</v>
      </c>
      <c r="J649">
        <v>6874</v>
      </c>
      <c r="K649">
        <v>2015</v>
      </c>
      <c r="L649" t="str">
        <f t="shared" si="20"/>
        <v>001</v>
      </c>
      <c r="M649" t="str">
        <f>_xlfn.XLOOKUP(_2015_2016_append_[[#This Row],[Job_code]],Analytics_mindset_case_studies_IntegrateCo_jobcodes[Code_text],Analytics_mindset_case_studies_IntegrateCo_jobcodes[Job_Description],"",0)</f>
        <v>Office</v>
      </c>
      <c r="N649" t="str">
        <f t="shared" si="21"/>
        <v>H</v>
      </c>
      <c r="O649">
        <f>IFERROR(VLOOKUP(_2015_2016_append_[[#This Row],[Emp_Name]],Analytics_mindset_case_studies_IntegrateCo_locations[#All],2,FALSE),"")</f>
        <v>1</v>
      </c>
      <c r="P649">
        <f>_2015_2016_append_[[#This Row],[Reg_Hrs]]+_2015_2016_append_[[#This Row],[OT_Hrs]]</f>
        <v>424</v>
      </c>
      <c r="Q649">
        <v>1</v>
      </c>
    </row>
    <row r="650" spans="1:17" x14ac:dyDescent="0.3">
      <c r="A650">
        <v>405</v>
      </c>
      <c r="B650" t="s">
        <v>65</v>
      </c>
      <c r="C650" t="s">
        <v>206</v>
      </c>
      <c r="D650">
        <v>242</v>
      </c>
      <c r="E650">
        <v>1</v>
      </c>
      <c r="F650">
        <v>4369</v>
      </c>
      <c r="G650">
        <v>26893</v>
      </c>
      <c r="H650">
        <v>2065</v>
      </c>
      <c r="I650">
        <v>9355</v>
      </c>
      <c r="J650">
        <v>6721</v>
      </c>
      <c r="K650">
        <v>2015</v>
      </c>
      <c r="L650" t="str">
        <f t="shared" si="20"/>
        <v>001</v>
      </c>
      <c r="M650" t="str">
        <f>_xlfn.XLOOKUP(_2015_2016_append_[[#This Row],[Job_code]],Analytics_mindset_case_studies_IntegrateCo_jobcodes[Code_text],Analytics_mindset_case_studies_IntegrateCo_jobcodes[Job_Description],"",0)</f>
        <v>Office</v>
      </c>
      <c r="N650" t="str">
        <f t="shared" si="21"/>
        <v>S</v>
      </c>
      <c r="O650">
        <f>IFERROR(VLOOKUP(_2015_2016_append_[[#This Row],[Emp_Name]],Analytics_mindset_case_studies_IntegrateCo_locations[#All],2,FALSE),"")</f>
        <v>1</v>
      </c>
      <c r="P650">
        <f>_2015_2016_append_[[#This Row],[Reg_Hrs]]+_2015_2016_append_[[#This Row],[OT_Hrs]]</f>
        <v>243</v>
      </c>
      <c r="Q650">
        <v>1</v>
      </c>
    </row>
    <row r="651" spans="1:17" x14ac:dyDescent="0.3">
      <c r="A651">
        <v>13</v>
      </c>
      <c r="B651" t="s">
        <v>106</v>
      </c>
      <c r="C651" t="s">
        <v>171</v>
      </c>
      <c r="D651">
        <v>362</v>
      </c>
      <c r="E651">
        <v>0</v>
      </c>
      <c r="F651">
        <v>1630760</v>
      </c>
      <c r="G651">
        <v>150002</v>
      </c>
      <c r="H651">
        <v>849</v>
      </c>
      <c r="I651">
        <v>14604</v>
      </c>
      <c r="J651">
        <v>31733</v>
      </c>
      <c r="K651">
        <v>2015</v>
      </c>
      <c r="L651" t="str">
        <f t="shared" si="20"/>
        <v>007</v>
      </c>
      <c r="M651" t="str">
        <f>_xlfn.XLOOKUP(_2015_2016_append_[[#This Row],[Job_code]],Analytics_mindset_case_studies_IntegrateCo_jobcodes[Code_text],Analytics_mindset_case_studies_IntegrateCo_jobcodes[Job_Description],"",0)</f>
        <v>Customer Training</v>
      </c>
      <c r="N651" t="str">
        <f t="shared" si="21"/>
        <v>H</v>
      </c>
      <c r="O651">
        <f>IFERROR(VLOOKUP(_2015_2016_append_[[#This Row],[Emp_Name]],Analytics_mindset_case_studies_IntegrateCo_locations[#All],2,FALSE),"")</f>
        <v>2</v>
      </c>
      <c r="P651">
        <f>_2015_2016_append_[[#This Row],[Reg_Hrs]]+_2015_2016_append_[[#This Row],[OT_Hrs]]</f>
        <v>362</v>
      </c>
      <c r="Q651">
        <v>1</v>
      </c>
    </row>
    <row r="652" spans="1:17" x14ac:dyDescent="0.3">
      <c r="A652">
        <v>281</v>
      </c>
      <c r="B652" t="s">
        <v>65</v>
      </c>
      <c r="C652" t="s">
        <v>207</v>
      </c>
      <c r="D652">
        <v>195</v>
      </c>
      <c r="E652">
        <v>2</v>
      </c>
      <c r="F652">
        <v>1521</v>
      </c>
      <c r="G652">
        <v>11451</v>
      </c>
      <c r="H652">
        <v>355</v>
      </c>
      <c r="I652">
        <v>3595</v>
      </c>
      <c r="J652">
        <v>2310</v>
      </c>
      <c r="K652">
        <v>2015</v>
      </c>
      <c r="L652" t="str">
        <f t="shared" si="20"/>
        <v>001</v>
      </c>
      <c r="M652" t="str">
        <f>_xlfn.XLOOKUP(_2015_2016_append_[[#This Row],[Job_code]],Analytics_mindset_case_studies_IntegrateCo_jobcodes[Code_text],Analytics_mindset_case_studies_IntegrateCo_jobcodes[Job_Description],"",0)</f>
        <v>Office</v>
      </c>
      <c r="N652" t="str">
        <f t="shared" si="21"/>
        <v>S</v>
      </c>
      <c r="O652">
        <f>IFERROR(VLOOKUP(_2015_2016_append_[[#This Row],[Emp_Name]],Analytics_mindset_case_studies_IntegrateCo_locations[#All],2,FALSE),"")</f>
        <v>2</v>
      </c>
      <c r="P652">
        <f>_2015_2016_append_[[#This Row],[Reg_Hrs]]+_2015_2016_append_[[#This Row],[OT_Hrs]]</f>
        <v>197</v>
      </c>
      <c r="Q652">
        <v>1</v>
      </c>
    </row>
    <row r="653" spans="1:17" x14ac:dyDescent="0.3">
      <c r="A653">
        <v>314</v>
      </c>
      <c r="B653" t="s">
        <v>108</v>
      </c>
      <c r="C653" t="s">
        <v>174</v>
      </c>
      <c r="D653">
        <v>0</v>
      </c>
      <c r="E653">
        <v>0</v>
      </c>
      <c r="F653">
        <v>0</v>
      </c>
      <c r="G653">
        <v>8652</v>
      </c>
      <c r="H653">
        <v>105</v>
      </c>
      <c r="I653">
        <v>2713</v>
      </c>
      <c r="J653">
        <v>1858</v>
      </c>
      <c r="K653">
        <v>2015</v>
      </c>
      <c r="L653" t="str">
        <f t="shared" si="20"/>
        <v>009</v>
      </c>
      <c r="M653" t="str">
        <f>_xlfn.XLOOKUP(_2015_2016_append_[[#This Row],[Job_code]],Analytics_mindset_case_studies_IntegrateCo_jobcodes[Code_text],Analytics_mindset_case_studies_IntegrateCo_jobcodes[Job_Description],"",0)</f>
        <v>New Foreign Manufacturing Plant</v>
      </c>
      <c r="N653" t="str">
        <f t="shared" si="21"/>
        <v>H</v>
      </c>
      <c r="O653">
        <f>IFERROR(VLOOKUP(_2015_2016_append_[[#This Row],[Emp_Name]],Analytics_mindset_case_studies_IntegrateCo_locations[#All],2,FALSE),"")</f>
        <v>1</v>
      </c>
      <c r="P653">
        <f>_2015_2016_append_[[#This Row],[Reg_Hrs]]+_2015_2016_append_[[#This Row],[OT_Hrs]]</f>
        <v>0</v>
      </c>
      <c r="Q653">
        <v>1</v>
      </c>
    </row>
    <row r="654" spans="1:17" x14ac:dyDescent="0.3">
      <c r="A654">
        <v>401</v>
      </c>
      <c r="B654" t="s">
        <v>107</v>
      </c>
      <c r="C654" t="s">
        <v>179</v>
      </c>
      <c r="D654">
        <v>11</v>
      </c>
      <c r="E654">
        <v>0</v>
      </c>
      <c r="F654">
        <v>286</v>
      </c>
      <c r="G654">
        <v>1344</v>
      </c>
      <c r="H654">
        <v>25</v>
      </c>
      <c r="I654">
        <v>842</v>
      </c>
      <c r="J654">
        <v>623</v>
      </c>
      <c r="K654">
        <v>2015</v>
      </c>
      <c r="L654" t="str">
        <f t="shared" si="20"/>
        <v>002</v>
      </c>
      <c r="M654" t="str">
        <f>_xlfn.XLOOKUP(_2015_2016_append_[[#This Row],[Job_code]],Analytics_mindset_case_studies_IntegrateCo_jobcodes[Code_text],Analytics_mindset_case_studies_IntegrateCo_jobcodes[Job_Description],"",0)</f>
        <v>Sales</v>
      </c>
      <c r="N654" t="str">
        <f t="shared" si="21"/>
        <v>H</v>
      </c>
      <c r="O654">
        <f>IFERROR(VLOOKUP(_2015_2016_append_[[#This Row],[Emp_Name]],Analytics_mindset_case_studies_IntegrateCo_locations[#All],2,FALSE),"")</f>
        <v>1</v>
      </c>
      <c r="P654">
        <f>_2015_2016_append_[[#This Row],[Reg_Hrs]]+_2015_2016_append_[[#This Row],[OT_Hrs]]</f>
        <v>11</v>
      </c>
      <c r="Q654">
        <v>1</v>
      </c>
    </row>
    <row r="655" spans="1:17" x14ac:dyDescent="0.3">
      <c r="A655">
        <v>401</v>
      </c>
      <c r="B655" t="s">
        <v>109</v>
      </c>
      <c r="C655" t="s">
        <v>179</v>
      </c>
      <c r="D655">
        <v>78</v>
      </c>
      <c r="E655">
        <v>0</v>
      </c>
      <c r="F655">
        <v>2028</v>
      </c>
      <c r="G655">
        <v>12823</v>
      </c>
      <c r="H655">
        <v>460</v>
      </c>
      <c r="I655">
        <v>7093</v>
      </c>
      <c r="J655">
        <v>4216</v>
      </c>
      <c r="K655">
        <v>2015</v>
      </c>
      <c r="L655" t="str">
        <f t="shared" si="20"/>
        <v>003</v>
      </c>
      <c r="M655" t="str">
        <f>_xlfn.XLOOKUP(_2015_2016_append_[[#This Row],[Job_code]],Analytics_mindset_case_studies_IntegrateCo_jobcodes[Code_text],Analytics_mindset_case_studies_IntegrateCo_jobcodes[Job_Description],"",0)</f>
        <v>Travel</v>
      </c>
      <c r="N655" t="str">
        <f t="shared" si="21"/>
        <v>H</v>
      </c>
      <c r="O655">
        <f>IFERROR(VLOOKUP(_2015_2016_append_[[#This Row],[Emp_Name]],Analytics_mindset_case_studies_IntegrateCo_locations[#All],2,FALSE),"")</f>
        <v>1</v>
      </c>
      <c r="P655">
        <f>_2015_2016_append_[[#This Row],[Reg_Hrs]]+_2015_2016_append_[[#This Row],[OT_Hrs]]</f>
        <v>78</v>
      </c>
      <c r="Q655">
        <v>1</v>
      </c>
    </row>
    <row r="656" spans="1:17" x14ac:dyDescent="0.3">
      <c r="A656">
        <v>320</v>
      </c>
      <c r="B656" t="s">
        <v>84</v>
      </c>
      <c r="C656" t="s">
        <v>201</v>
      </c>
      <c r="D656">
        <v>47</v>
      </c>
      <c r="E656">
        <v>0</v>
      </c>
      <c r="F656">
        <v>168342</v>
      </c>
      <c r="G656">
        <v>12878</v>
      </c>
      <c r="H656">
        <v>86</v>
      </c>
      <c r="I656">
        <v>4040</v>
      </c>
      <c r="J656">
        <v>2755</v>
      </c>
      <c r="K656">
        <v>2015</v>
      </c>
      <c r="L656" t="str">
        <f t="shared" si="20"/>
        <v>003</v>
      </c>
      <c r="M656" t="str">
        <f>_xlfn.XLOOKUP(_2015_2016_append_[[#This Row],[Job_code]],Analytics_mindset_case_studies_IntegrateCo_jobcodes[Code_text],Analytics_mindset_case_studies_IntegrateCo_jobcodes[Job_Description],"",0)</f>
        <v>Travel</v>
      </c>
      <c r="N656" t="str">
        <f t="shared" si="21"/>
        <v>H</v>
      </c>
      <c r="O656">
        <f>IFERROR(VLOOKUP(_2015_2016_append_[[#This Row],[Emp_Name]],Analytics_mindset_case_studies_IntegrateCo_locations[#All],2,FALSE),"")</f>
        <v>2</v>
      </c>
      <c r="P656">
        <f>_2015_2016_append_[[#This Row],[Reg_Hrs]]+_2015_2016_append_[[#This Row],[OT_Hrs]]</f>
        <v>47</v>
      </c>
      <c r="Q656">
        <v>1</v>
      </c>
    </row>
    <row r="657" spans="1:17" x14ac:dyDescent="0.3">
      <c r="A657">
        <v>404</v>
      </c>
      <c r="B657" t="s">
        <v>87</v>
      </c>
      <c r="C657" t="s">
        <v>205</v>
      </c>
      <c r="D657">
        <v>177</v>
      </c>
      <c r="E657">
        <v>0</v>
      </c>
      <c r="F657">
        <v>338153</v>
      </c>
      <c r="G657">
        <v>28408</v>
      </c>
      <c r="H657">
        <v>947</v>
      </c>
      <c r="I657">
        <v>7717</v>
      </c>
      <c r="J657">
        <v>5564</v>
      </c>
      <c r="K657">
        <v>2015</v>
      </c>
      <c r="L657" t="str">
        <f t="shared" si="20"/>
        <v>008</v>
      </c>
      <c r="M657" t="str">
        <f>_xlfn.XLOOKUP(_2015_2016_append_[[#This Row],[Job_code]],Analytics_mindset_case_studies_IntegrateCo_jobcodes[Code_text],Analytics_mindset_case_studies_IntegrateCo_jobcodes[Job_Description],"",0)</f>
        <v>Employee Training</v>
      </c>
      <c r="N657" t="str">
        <f t="shared" si="21"/>
        <v>H</v>
      </c>
      <c r="O657">
        <f>IFERROR(VLOOKUP(_2015_2016_append_[[#This Row],[Emp_Name]],Analytics_mindset_case_studies_IntegrateCo_locations[#All],2,FALSE),"")</f>
        <v>2</v>
      </c>
      <c r="P657">
        <f>_2015_2016_append_[[#This Row],[Reg_Hrs]]+_2015_2016_append_[[#This Row],[OT_Hrs]]</f>
        <v>177</v>
      </c>
      <c r="Q657">
        <v>1</v>
      </c>
    </row>
    <row r="658" spans="1:17" x14ac:dyDescent="0.3">
      <c r="A658">
        <v>274</v>
      </c>
      <c r="B658" t="s">
        <v>63</v>
      </c>
      <c r="C658" t="s">
        <v>124</v>
      </c>
      <c r="D658">
        <v>0</v>
      </c>
      <c r="E658">
        <v>0</v>
      </c>
      <c r="F658">
        <v>0</v>
      </c>
      <c r="G658">
        <v>11638</v>
      </c>
      <c r="H658">
        <v>250</v>
      </c>
      <c r="I658">
        <v>3155</v>
      </c>
      <c r="J658">
        <v>2479</v>
      </c>
      <c r="K658">
        <v>2015</v>
      </c>
      <c r="L658" t="str">
        <f t="shared" si="20"/>
        <v>009</v>
      </c>
      <c r="M658" t="str">
        <f>_xlfn.XLOOKUP(_2015_2016_append_[[#This Row],[Job_code]],Analytics_mindset_case_studies_IntegrateCo_jobcodes[Code_text],Analytics_mindset_case_studies_IntegrateCo_jobcodes[Job_Description],"",0)</f>
        <v>New Foreign Manufacturing Plant</v>
      </c>
      <c r="N658" t="str">
        <f t="shared" si="21"/>
        <v>H</v>
      </c>
      <c r="O658">
        <f>IFERROR(VLOOKUP(_2015_2016_append_[[#This Row],[Emp_Name]],Analytics_mindset_case_studies_IntegrateCo_locations[#All],2,FALSE),"")</f>
        <v>2</v>
      </c>
      <c r="P658">
        <f>_2015_2016_append_[[#This Row],[Reg_Hrs]]+_2015_2016_append_[[#This Row],[OT_Hrs]]</f>
        <v>0</v>
      </c>
      <c r="Q658">
        <v>1</v>
      </c>
    </row>
    <row r="659" spans="1:17" x14ac:dyDescent="0.3">
      <c r="A659">
        <v>391</v>
      </c>
      <c r="B659" t="s">
        <v>87</v>
      </c>
      <c r="C659" t="s">
        <v>126</v>
      </c>
      <c r="D659">
        <v>12</v>
      </c>
      <c r="E659">
        <v>0</v>
      </c>
      <c r="F659">
        <v>309</v>
      </c>
      <c r="G659">
        <v>2364</v>
      </c>
      <c r="H659">
        <v>186</v>
      </c>
      <c r="I659">
        <v>1483</v>
      </c>
      <c r="J659">
        <v>618</v>
      </c>
      <c r="K659">
        <v>2015</v>
      </c>
      <c r="L659" t="str">
        <f t="shared" si="20"/>
        <v>008</v>
      </c>
      <c r="M659" t="str">
        <f>_xlfn.XLOOKUP(_2015_2016_append_[[#This Row],[Job_code]],Analytics_mindset_case_studies_IntegrateCo_jobcodes[Code_text],Analytics_mindset_case_studies_IntegrateCo_jobcodes[Job_Description],"",0)</f>
        <v>Employee Training</v>
      </c>
      <c r="N659" t="str">
        <f t="shared" si="21"/>
        <v>H</v>
      </c>
      <c r="O659">
        <f>IFERROR(VLOOKUP(_2015_2016_append_[[#This Row],[Emp_Name]],Analytics_mindset_case_studies_IntegrateCo_locations[#All],2,FALSE),"")</f>
        <v>1</v>
      </c>
      <c r="P659">
        <f>_2015_2016_append_[[#This Row],[Reg_Hrs]]+_2015_2016_append_[[#This Row],[OT_Hrs]]</f>
        <v>12</v>
      </c>
      <c r="Q659">
        <v>1</v>
      </c>
    </row>
    <row r="660" spans="1:17" x14ac:dyDescent="0.3">
      <c r="A660">
        <v>168</v>
      </c>
      <c r="B660" t="s">
        <v>100</v>
      </c>
      <c r="C660" t="s">
        <v>129</v>
      </c>
      <c r="D660">
        <v>56</v>
      </c>
      <c r="E660">
        <v>0</v>
      </c>
      <c r="F660">
        <v>2100</v>
      </c>
      <c r="G660">
        <v>11638</v>
      </c>
      <c r="H660">
        <v>33</v>
      </c>
      <c r="I660">
        <v>2587</v>
      </c>
      <c r="J660">
        <v>2125</v>
      </c>
      <c r="K660">
        <v>2015</v>
      </c>
      <c r="L660" t="str">
        <f t="shared" si="20"/>
        <v>002</v>
      </c>
      <c r="M660" t="str">
        <f>_xlfn.XLOOKUP(_2015_2016_append_[[#This Row],[Job_code]],Analytics_mindset_case_studies_IntegrateCo_jobcodes[Code_text],Analytics_mindset_case_studies_IntegrateCo_jobcodes[Job_Description],"",0)</f>
        <v>Sales</v>
      </c>
      <c r="N660" t="str">
        <f t="shared" si="21"/>
        <v>H</v>
      </c>
      <c r="O660">
        <f>IFERROR(VLOOKUP(_2015_2016_append_[[#This Row],[Emp_Name]],Analytics_mindset_case_studies_IntegrateCo_locations[#All],2,FALSE),"")</f>
        <v>2</v>
      </c>
      <c r="P660">
        <f>_2015_2016_append_[[#This Row],[Reg_Hrs]]+_2015_2016_append_[[#This Row],[OT_Hrs]]</f>
        <v>56</v>
      </c>
      <c r="Q660">
        <v>1</v>
      </c>
    </row>
    <row r="661" spans="1:17" x14ac:dyDescent="0.3">
      <c r="A661">
        <v>368</v>
      </c>
      <c r="B661" t="s">
        <v>95</v>
      </c>
      <c r="C661" t="s">
        <v>133</v>
      </c>
      <c r="D661">
        <v>23</v>
      </c>
      <c r="E661">
        <v>0</v>
      </c>
      <c r="F661">
        <v>5194</v>
      </c>
      <c r="G661">
        <v>856</v>
      </c>
      <c r="H661">
        <v>41</v>
      </c>
      <c r="I661">
        <v>269</v>
      </c>
      <c r="J661">
        <v>180</v>
      </c>
      <c r="K661">
        <v>2015</v>
      </c>
      <c r="L661" t="str">
        <f t="shared" si="20"/>
        <v>005</v>
      </c>
      <c r="M661" t="str">
        <f>_xlfn.XLOOKUP(_2015_2016_append_[[#This Row],[Job_code]],Analytics_mindset_case_studies_IntegrateCo_jobcodes[Code_text],Analytics_mindset_case_studies_IntegrateCo_jobcodes[Job_Description],"",0)</f>
        <v>Installation</v>
      </c>
      <c r="N661" t="str">
        <f t="shared" si="21"/>
        <v>S</v>
      </c>
      <c r="O661">
        <f>IFERROR(VLOOKUP(_2015_2016_append_[[#This Row],[Emp_Name]],Analytics_mindset_case_studies_IntegrateCo_locations[#All],2,FALSE),"")</f>
        <v>2</v>
      </c>
      <c r="P661">
        <f>_2015_2016_append_[[#This Row],[Reg_Hrs]]+_2015_2016_append_[[#This Row],[OT_Hrs]]</f>
        <v>23</v>
      </c>
      <c r="Q661">
        <v>1</v>
      </c>
    </row>
    <row r="662" spans="1:17" x14ac:dyDescent="0.3">
      <c r="A662">
        <v>53</v>
      </c>
      <c r="B662" t="s">
        <v>75</v>
      </c>
      <c r="C662" t="s">
        <v>142</v>
      </c>
      <c r="D662">
        <v>0</v>
      </c>
      <c r="E662">
        <v>0</v>
      </c>
      <c r="F662">
        <v>0</v>
      </c>
      <c r="G662">
        <v>1056</v>
      </c>
      <c r="H662">
        <v>83</v>
      </c>
      <c r="I662">
        <v>331</v>
      </c>
      <c r="J662">
        <v>221</v>
      </c>
      <c r="K662">
        <v>2015</v>
      </c>
      <c r="L662" t="str">
        <f t="shared" si="20"/>
        <v>012</v>
      </c>
      <c r="M662" t="str">
        <f>_xlfn.XLOOKUP(_2015_2016_append_[[#This Row],[Job_code]],Analytics_mindset_case_studies_IntegrateCo_jobcodes[Code_text],Analytics_mindset_case_studies_IntegrateCo_jobcodes[Job_Description],"",0)</f>
        <v>Internal Auditing</v>
      </c>
      <c r="N662" t="str">
        <f t="shared" si="21"/>
        <v>H</v>
      </c>
      <c r="O662">
        <f>IFERROR(VLOOKUP(_2015_2016_append_[[#This Row],[Emp_Name]],Analytics_mindset_case_studies_IntegrateCo_locations[#All],2,FALSE),"")</f>
        <v>2</v>
      </c>
      <c r="P662">
        <f>_2015_2016_append_[[#This Row],[Reg_Hrs]]+_2015_2016_append_[[#This Row],[OT_Hrs]]</f>
        <v>0</v>
      </c>
      <c r="Q662">
        <v>1</v>
      </c>
    </row>
    <row r="663" spans="1:17" x14ac:dyDescent="0.3">
      <c r="A663">
        <v>20</v>
      </c>
      <c r="B663" t="s">
        <v>70</v>
      </c>
      <c r="C663" t="s">
        <v>145</v>
      </c>
      <c r="D663">
        <v>0</v>
      </c>
      <c r="E663">
        <v>0</v>
      </c>
      <c r="F663">
        <v>0</v>
      </c>
      <c r="G663">
        <v>5858</v>
      </c>
      <c r="H663">
        <v>0</v>
      </c>
      <c r="I663">
        <v>858</v>
      </c>
      <c r="J663">
        <v>86</v>
      </c>
      <c r="K663">
        <v>2015</v>
      </c>
      <c r="L663" t="str">
        <f t="shared" si="20"/>
        <v>009</v>
      </c>
      <c r="M663" t="str">
        <f>_xlfn.XLOOKUP(_2015_2016_append_[[#This Row],[Job_code]],Analytics_mindset_case_studies_IntegrateCo_jobcodes[Code_text],Analytics_mindset_case_studies_IntegrateCo_jobcodes[Job_Description],"",0)</f>
        <v>New Foreign Manufacturing Plant</v>
      </c>
      <c r="N663" t="str">
        <f t="shared" si="21"/>
        <v>S</v>
      </c>
      <c r="O663">
        <f>IFERROR(VLOOKUP(_2015_2016_append_[[#This Row],[Emp_Name]],Analytics_mindset_case_studies_IntegrateCo_locations[#All],2,FALSE),"")</f>
        <v>1</v>
      </c>
      <c r="P663">
        <f>_2015_2016_append_[[#This Row],[Reg_Hrs]]+_2015_2016_append_[[#This Row],[OT_Hrs]]</f>
        <v>0</v>
      </c>
      <c r="Q663">
        <v>1</v>
      </c>
    </row>
    <row r="664" spans="1:17" x14ac:dyDescent="0.3">
      <c r="A664">
        <v>375</v>
      </c>
      <c r="B664" t="s">
        <v>74</v>
      </c>
      <c r="C664" t="s">
        <v>149</v>
      </c>
      <c r="D664">
        <v>36</v>
      </c>
      <c r="E664">
        <v>0</v>
      </c>
      <c r="F664">
        <v>474</v>
      </c>
      <c r="G664">
        <v>1242</v>
      </c>
      <c r="H664">
        <v>76</v>
      </c>
      <c r="I664">
        <v>457</v>
      </c>
      <c r="J664">
        <v>308</v>
      </c>
      <c r="K664">
        <v>2015</v>
      </c>
      <c r="L664" t="str">
        <f t="shared" si="20"/>
        <v>006</v>
      </c>
      <c r="M664" t="str">
        <f>_xlfn.XLOOKUP(_2015_2016_append_[[#This Row],[Job_code]],Analytics_mindset_case_studies_IntegrateCo_jobcodes[Code_text],Analytics_mindset_case_studies_IntegrateCo_jobcodes[Job_Description],"",0)</f>
        <v>Service</v>
      </c>
      <c r="N664" t="str">
        <f t="shared" si="21"/>
        <v>S</v>
      </c>
      <c r="O664">
        <f>IFERROR(VLOOKUP(_2015_2016_append_[[#This Row],[Emp_Name]],Analytics_mindset_case_studies_IntegrateCo_locations[#All],2,FALSE),"")</f>
        <v>2</v>
      </c>
      <c r="P664">
        <f>_2015_2016_append_[[#This Row],[Reg_Hrs]]+_2015_2016_append_[[#This Row],[OT_Hrs]]</f>
        <v>36</v>
      </c>
      <c r="Q664">
        <v>1</v>
      </c>
    </row>
    <row r="665" spans="1:17" x14ac:dyDescent="0.3">
      <c r="A665">
        <v>19</v>
      </c>
      <c r="B665" t="s">
        <v>72</v>
      </c>
      <c r="C665" t="s">
        <v>150</v>
      </c>
      <c r="D665">
        <v>20</v>
      </c>
      <c r="E665">
        <v>0</v>
      </c>
      <c r="F665">
        <v>540</v>
      </c>
      <c r="G665">
        <v>1310</v>
      </c>
      <c r="H665">
        <v>32</v>
      </c>
      <c r="I665">
        <v>295</v>
      </c>
      <c r="J665">
        <v>287</v>
      </c>
      <c r="K665">
        <v>2015</v>
      </c>
      <c r="L665" t="str">
        <f t="shared" si="20"/>
        <v>002</v>
      </c>
      <c r="M665" t="str">
        <f>_xlfn.XLOOKUP(_2015_2016_append_[[#This Row],[Job_code]],Analytics_mindset_case_studies_IntegrateCo_jobcodes[Code_text],Analytics_mindset_case_studies_IntegrateCo_jobcodes[Job_Description],"",0)</f>
        <v>Sales</v>
      </c>
      <c r="N665" t="str">
        <f t="shared" si="21"/>
        <v>S</v>
      </c>
      <c r="O665">
        <f>IFERROR(VLOOKUP(_2015_2016_append_[[#This Row],[Emp_Name]],Analytics_mindset_case_studies_IntegrateCo_locations[#All],2,FALSE),"")</f>
        <v>1</v>
      </c>
      <c r="P665">
        <f>_2015_2016_append_[[#This Row],[Reg_Hrs]]+_2015_2016_append_[[#This Row],[OT_Hrs]]</f>
        <v>20</v>
      </c>
      <c r="Q665">
        <v>1</v>
      </c>
    </row>
    <row r="666" spans="1:17" x14ac:dyDescent="0.3">
      <c r="A666">
        <v>133</v>
      </c>
      <c r="B666" t="s">
        <v>73</v>
      </c>
      <c r="C666" t="s">
        <v>152</v>
      </c>
      <c r="D666">
        <v>152</v>
      </c>
      <c r="E666">
        <v>0</v>
      </c>
      <c r="F666">
        <v>142146</v>
      </c>
      <c r="G666">
        <v>18589</v>
      </c>
      <c r="H666">
        <v>93</v>
      </c>
      <c r="I666">
        <v>6546</v>
      </c>
      <c r="J666">
        <v>5439</v>
      </c>
      <c r="K666">
        <v>2015</v>
      </c>
      <c r="L666" t="str">
        <f t="shared" si="20"/>
        <v>004</v>
      </c>
      <c r="M666" t="str">
        <f>_xlfn.XLOOKUP(_2015_2016_append_[[#This Row],[Job_code]],Analytics_mindset_case_studies_IntegrateCo_jobcodes[Code_text],Analytics_mindset_case_studies_IntegrateCo_jobcodes[Job_Description],"",0)</f>
        <v>Proj Management</v>
      </c>
      <c r="N666" t="str">
        <f t="shared" si="21"/>
        <v>S</v>
      </c>
      <c r="O666">
        <f>IFERROR(VLOOKUP(_2015_2016_append_[[#This Row],[Emp_Name]],Analytics_mindset_case_studies_IntegrateCo_locations[#All],2,FALSE),"")</f>
        <v>1</v>
      </c>
      <c r="P666">
        <f>_2015_2016_append_[[#This Row],[Reg_Hrs]]+_2015_2016_append_[[#This Row],[OT_Hrs]]</f>
        <v>152</v>
      </c>
      <c r="Q666">
        <v>1</v>
      </c>
    </row>
    <row r="667" spans="1:17" x14ac:dyDescent="0.3">
      <c r="A667">
        <v>133</v>
      </c>
      <c r="B667" t="s">
        <v>68</v>
      </c>
      <c r="C667" t="s">
        <v>152</v>
      </c>
      <c r="D667">
        <v>0</v>
      </c>
      <c r="E667">
        <v>0</v>
      </c>
      <c r="F667">
        <v>0</v>
      </c>
      <c r="G667">
        <v>1821</v>
      </c>
      <c r="H667">
        <v>142</v>
      </c>
      <c r="I667">
        <v>571</v>
      </c>
      <c r="J667">
        <v>381</v>
      </c>
      <c r="K667">
        <v>2015</v>
      </c>
      <c r="L667" t="str">
        <f t="shared" si="20"/>
        <v>012</v>
      </c>
      <c r="M667" t="str">
        <f>_xlfn.XLOOKUP(_2015_2016_append_[[#This Row],[Job_code]],Analytics_mindset_case_studies_IntegrateCo_jobcodes[Code_text],Analytics_mindset_case_studies_IntegrateCo_jobcodes[Job_Description],"",0)</f>
        <v>Internal Auditing</v>
      </c>
      <c r="N667" t="str">
        <f t="shared" si="21"/>
        <v>S</v>
      </c>
      <c r="O667">
        <f>IFERROR(VLOOKUP(_2015_2016_append_[[#This Row],[Emp_Name]],Analytics_mindset_case_studies_IntegrateCo_locations[#All],2,FALSE),"")</f>
        <v>1</v>
      </c>
      <c r="P667">
        <f>_2015_2016_append_[[#This Row],[Reg_Hrs]]+_2015_2016_append_[[#This Row],[OT_Hrs]]</f>
        <v>0</v>
      </c>
      <c r="Q667">
        <v>1</v>
      </c>
    </row>
    <row r="668" spans="1:17" x14ac:dyDescent="0.3">
      <c r="A668">
        <v>403</v>
      </c>
      <c r="B668" t="s">
        <v>95</v>
      </c>
      <c r="C668" t="s">
        <v>160</v>
      </c>
      <c r="D668">
        <v>21</v>
      </c>
      <c r="E668">
        <v>0</v>
      </c>
      <c r="F668">
        <v>357</v>
      </c>
      <c r="G668">
        <v>221</v>
      </c>
      <c r="H668">
        <v>5</v>
      </c>
      <c r="I668">
        <v>106</v>
      </c>
      <c r="J668">
        <v>83</v>
      </c>
      <c r="K668">
        <v>2015</v>
      </c>
      <c r="L668" t="str">
        <f t="shared" si="20"/>
        <v>005</v>
      </c>
      <c r="M668" t="str">
        <f>_xlfn.XLOOKUP(_2015_2016_append_[[#This Row],[Job_code]],Analytics_mindset_case_studies_IntegrateCo_jobcodes[Code_text],Analytics_mindset_case_studies_IntegrateCo_jobcodes[Job_Description],"",0)</f>
        <v>Installation</v>
      </c>
      <c r="N668" t="str">
        <f t="shared" si="21"/>
        <v>S</v>
      </c>
      <c r="O668">
        <f>IFERROR(VLOOKUP(_2015_2016_append_[[#This Row],[Emp_Name]],Analytics_mindset_case_studies_IntegrateCo_locations[#All],2,FALSE),"")</f>
        <v>1</v>
      </c>
      <c r="P668">
        <f>_2015_2016_append_[[#This Row],[Reg_Hrs]]+_2015_2016_append_[[#This Row],[OT_Hrs]]</f>
        <v>21</v>
      </c>
      <c r="Q668">
        <v>1</v>
      </c>
    </row>
    <row r="669" spans="1:17" x14ac:dyDescent="0.3">
      <c r="A669">
        <v>210</v>
      </c>
      <c r="B669" t="s">
        <v>97</v>
      </c>
      <c r="C669" t="s">
        <v>163</v>
      </c>
      <c r="D669">
        <v>20</v>
      </c>
      <c r="E669">
        <v>0</v>
      </c>
      <c r="F669">
        <v>36859</v>
      </c>
      <c r="G669">
        <v>3638</v>
      </c>
      <c r="H669">
        <v>49</v>
      </c>
      <c r="I669">
        <v>2283</v>
      </c>
      <c r="J669">
        <v>704</v>
      </c>
      <c r="K669">
        <v>2015</v>
      </c>
      <c r="L669" t="str">
        <f t="shared" si="20"/>
        <v>006</v>
      </c>
      <c r="M669" t="str">
        <f>_xlfn.XLOOKUP(_2015_2016_append_[[#This Row],[Job_code]],Analytics_mindset_case_studies_IntegrateCo_jobcodes[Code_text],Analytics_mindset_case_studies_IntegrateCo_jobcodes[Job_Description],"",0)</f>
        <v>Service</v>
      </c>
      <c r="N669" t="str">
        <f t="shared" si="21"/>
        <v>H</v>
      </c>
      <c r="O669">
        <f>IFERROR(VLOOKUP(_2015_2016_append_[[#This Row],[Emp_Name]],Analytics_mindset_case_studies_IntegrateCo_locations[#All],2,FALSE),"")</f>
        <v>1</v>
      </c>
      <c r="P669">
        <f>_2015_2016_append_[[#This Row],[Reg_Hrs]]+_2015_2016_append_[[#This Row],[OT_Hrs]]</f>
        <v>20</v>
      </c>
      <c r="Q669">
        <v>1</v>
      </c>
    </row>
    <row r="670" spans="1:17" x14ac:dyDescent="0.3">
      <c r="A670">
        <v>37</v>
      </c>
      <c r="B670" t="s">
        <v>63</v>
      </c>
      <c r="C670" t="s">
        <v>164</v>
      </c>
      <c r="D670">
        <v>0</v>
      </c>
      <c r="E670">
        <v>0</v>
      </c>
      <c r="F670">
        <v>0</v>
      </c>
      <c r="G670">
        <v>5552</v>
      </c>
      <c r="H670">
        <v>110</v>
      </c>
      <c r="I670">
        <v>1953</v>
      </c>
      <c r="J670">
        <v>1503</v>
      </c>
      <c r="K670">
        <v>2015</v>
      </c>
      <c r="L670" t="str">
        <f t="shared" si="20"/>
        <v>009</v>
      </c>
      <c r="M670" t="str">
        <f>_xlfn.XLOOKUP(_2015_2016_append_[[#This Row],[Job_code]],Analytics_mindset_case_studies_IntegrateCo_jobcodes[Code_text],Analytics_mindset_case_studies_IntegrateCo_jobcodes[Job_Description],"",0)</f>
        <v>New Foreign Manufacturing Plant</v>
      </c>
      <c r="N670" t="str">
        <f t="shared" si="21"/>
        <v>H</v>
      </c>
      <c r="O670">
        <f>IFERROR(VLOOKUP(_2015_2016_append_[[#This Row],[Emp_Name]],Analytics_mindset_case_studies_IntegrateCo_locations[#All],2,FALSE),"")</f>
        <v>2</v>
      </c>
      <c r="P670">
        <f>_2015_2016_append_[[#This Row],[Reg_Hrs]]+_2015_2016_append_[[#This Row],[OT_Hrs]]</f>
        <v>0</v>
      </c>
      <c r="Q670">
        <v>1</v>
      </c>
    </row>
    <row r="671" spans="1:17" x14ac:dyDescent="0.3">
      <c r="A671">
        <v>405</v>
      </c>
      <c r="B671" t="s">
        <v>85</v>
      </c>
      <c r="C671" t="s">
        <v>206</v>
      </c>
      <c r="D671">
        <v>0</v>
      </c>
      <c r="E671">
        <v>0</v>
      </c>
      <c r="F671">
        <v>0</v>
      </c>
      <c r="G671">
        <v>575</v>
      </c>
      <c r="H671">
        <v>45</v>
      </c>
      <c r="I671">
        <v>180</v>
      </c>
      <c r="J671">
        <v>121</v>
      </c>
      <c r="K671">
        <v>2015</v>
      </c>
      <c r="L671" t="str">
        <f t="shared" si="20"/>
        <v>005</v>
      </c>
      <c r="M671" t="str">
        <f>_xlfn.XLOOKUP(_2015_2016_append_[[#This Row],[Job_code]],Analytics_mindset_case_studies_IntegrateCo_jobcodes[Code_text],Analytics_mindset_case_studies_IntegrateCo_jobcodes[Job_Description],"",0)</f>
        <v>Installation</v>
      </c>
      <c r="N671" t="str">
        <f t="shared" si="21"/>
        <v/>
      </c>
      <c r="O671">
        <f>IFERROR(VLOOKUP(_2015_2016_append_[[#This Row],[Emp_Name]],Analytics_mindset_case_studies_IntegrateCo_locations[#All],2,FALSE),"")</f>
        <v>1</v>
      </c>
      <c r="P671">
        <f>_2015_2016_append_[[#This Row],[Reg_Hrs]]+_2015_2016_append_[[#This Row],[OT_Hrs]]</f>
        <v>0</v>
      </c>
      <c r="Q671">
        <v>1</v>
      </c>
    </row>
    <row r="672" spans="1:17" x14ac:dyDescent="0.3">
      <c r="A672">
        <v>358</v>
      </c>
      <c r="B672" t="s">
        <v>63</v>
      </c>
      <c r="C672" t="s">
        <v>172</v>
      </c>
      <c r="D672">
        <v>0</v>
      </c>
      <c r="E672">
        <v>0</v>
      </c>
      <c r="F672">
        <v>0</v>
      </c>
      <c r="G672">
        <v>4086</v>
      </c>
      <c r="H672">
        <v>15</v>
      </c>
      <c r="I672">
        <v>1291</v>
      </c>
      <c r="J672">
        <v>73</v>
      </c>
      <c r="K672">
        <v>2015</v>
      </c>
      <c r="L672" t="str">
        <f t="shared" si="20"/>
        <v>009</v>
      </c>
      <c r="M672" t="str">
        <f>_xlfn.XLOOKUP(_2015_2016_append_[[#This Row],[Job_code]],Analytics_mindset_case_studies_IntegrateCo_jobcodes[Code_text],Analytics_mindset_case_studies_IntegrateCo_jobcodes[Job_Description],"",0)</f>
        <v>New Foreign Manufacturing Plant</v>
      </c>
      <c r="N672" t="str">
        <f t="shared" si="21"/>
        <v>H</v>
      </c>
      <c r="O672">
        <f>IFERROR(VLOOKUP(_2015_2016_append_[[#This Row],[Emp_Name]],Analytics_mindset_case_studies_IntegrateCo_locations[#All],2,FALSE),"")</f>
        <v>1</v>
      </c>
      <c r="P672">
        <f>_2015_2016_append_[[#This Row],[Reg_Hrs]]+_2015_2016_append_[[#This Row],[OT_Hrs]]</f>
        <v>0</v>
      </c>
      <c r="Q672">
        <v>1</v>
      </c>
    </row>
    <row r="673" spans="1:17" x14ac:dyDescent="0.3">
      <c r="A673">
        <v>281</v>
      </c>
      <c r="B673" t="s">
        <v>85</v>
      </c>
      <c r="C673" t="s">
        <v>207</v>
      </c>
      <c r="D673">
        <v>0</v>
      </c>
      <c r="E673">
        <v>0</v>
      </c>
      <c r="F673">
        <v>0</v>
      </c>
      <c r="G673">
        <v>2236</v>
      </c>
      <c r="H673">
        <v>57</v>
      </c>
      <c r="I673">
        <v>728</v>
      </c>
      <c r="J673">
        <v>309</v>
      </c>
      <c r="K673">
        <v>2015</v>
      </c>
      <c r="L673" t="str">
        <f t="shared" si="20"/>
        <v>005</v>
      </c>
      <c r="M673" t="str">
        <f>_xlfn.XLOOKUP(_2015_2016_append_[[#This Row],[Job_code]],Analytics_mindset_case_studies_IntegrateCo_jobcodes[Code_text],Analytics_mindset_case_studies_IntegrateCo_jobcodes[Job_Description],"",0)</f>
        <v>Installation</v>
      </c>
      <c r="N673" t="str">
        <f t="shared" si="21"/>
        <v/>
      </c>
      <c r="O673">
        <f>IFERROR(VLOOKUP(_2015_2016_append_[[#This Row],[Emp_Name]],Analytics_mindset_case_studies_IntegrateCo_locations[#All],2,FALSE),"")</f>
        <v>2</v>
      </c>
      <c r="P673">
        <f>_2015_2016_append_[[#This Row],[Reg_Hrs]]+_2015_2016_append_[[#This Row],[OT_Hrs]]</f>
        <v>0</v>
      </c>
      <c r="Q673">
        <v>1</v>
      </c>
    </row>
    <row r="674" spans="1:17" x14ac:dyDescent="0.3">
      <c r="A674">
        <v>23</v>
      </c>
      <c r="B674" t="s">
        <v>84</v>
      </c>
      <c r="C674" t="s">
        <v>178</v>
      </c>
      <c r="D674">
        <v>24</v>
      </c>
      <c r="E674">
        <v>0</v>
      </c>
      <c r="F674">
        <v>86450</v>
      </c>
      <c r="G674">
        <v>6330</v>
      </c>
      <c r="H674">
        <v>22</v>
      </c>
      <c r="I674">
        <v>1985</v>
      </c>
      <c r="J674">
        <v>1458</v>
      </c>
      <c r="K674">
        <v>2015</v>
      </c>
      <c r="L674" t="str">
        <f t="shared" si="20"/>
        <v>003</v>
      </c>
      <c r="M674" t="str">
        <f>_xlfn.XLOOKUP(_2015_2016_append_[[#This Row],[Job_code]],Analytics_mindset_case_studies_IntegrateCo_jobcodes[Code_text],Analytics_mindset_case_studies_IntegrateCo_jobcodes[Job_Description],"",0)</f>
        <v>Travel</v>
      </c>
      <c r="N674" t="str">
        <f t="shared" si="21"/>
        <v>H</v>
      </c>
      <c r="O674">
        <f>IFERROR(VLOOKUP(_2015_2016_append_[[#This Row],[Emp_Name]],Analytics_mindset_case_studies_IntegrateCo_locations[#All],2,FALSE),"")</f>
        <v>2</v>
      </c>
      <c r="P674">
        <f>_2015_2016_append_[[#This Row],[Reg_Hrs]]+_2015_2016_append_[[#This Row],[OT_Hrs]]</f>
        <v>24</v>
      </c>
      <c r="Q674">
        <v>1</v>
      </c>
    </row>
    <row r="675" spans="1:17" x14ac:dyDescent="0.3">
      <c r="A675">
        <v>380</v>
      </c>
      <c r="B675" t="s">
        <v>89</v>
      </c>
      <c r="C675" t="s">
        <v>189</v>
      </c>
      <c r="D675">
        <v>7</v>
      </c>
      <c r="E675">
        <v>0</v>
      </c>
      <c r="F675">
        <v>140</v>
      </c>
      <c r="G675">
        <v>433</v>
      </c>
      <c r="H675">
        <v>47</v>
      </c>
      <c r="I675">
        <v>308</v>
      </c>
      <c r="J675">
        <v>227</v>
      </c>
      <c r="K675">
        <v>2015</v>
      </c>
      <c r="L675" t="str">
        <f t="shared" si="20"/>
        <v>008</v>
      </c>
      <c r="M675" t="str">
        <f>_xlfn.XLOOKUP(_2015_2016_append_[[#This Row],[Job_code]],Analytics_mindset_case_studies_IntegrateCo_jobcodes[Code_text],Analytics_mindset_case_studies_IntegrateCo_jobcodes[Job_Description],"",0)</f>
        <v>Employee Training</v>
      </c>
      <c r="N675" t="str">
        <f t="shared" si="21"/>
        <v>S</v>
      </c>
      <c r="O675">
        <f>IFERROR(VLOOKUP(_2015_2016_append_[[#This Row],[Emp_Name]],Analytics_mindset_case_studies_IntegrateCo_locations[#All],2,FALSE),"")</f>
        <v>2</v>
      </c>
      <c r="P675">
        <f>_2015_2016_append_[[#This Row],[Reg_Hrs]]+_2015_2016_append_[[#This Row],[OT_Hrs]]</f>
        <v>7</v>
      </c>
      <c r="Q675">
        <v>1</v>
      </c>
    </row>
    <row r="676" spans="1:17" x14ac:dyDescent="0.3">
      <c r="A676">
        <v>34</v>
      </c>
      <c r="B676" t="s">
        <v>72</v>
      </c>
      <c r="C676" t="s">
        <v>195</v>
      </c>
      <c r="D676">
        <v>48</v>
      </c>
      <c r="E676">
        <v>0</v>
      </c>
      <c r="F676">
        <v>149195</v>
      </c>
      <c r="G676">
        <v>12480</v>
      </c>
      <c r="H676">
        <v>0</v>
      </c>
      <c r="I676">
        <v>2391</v>
      </c>
      <c r="J676">
        <v>3396</v>
      </c>
      <c r="K676">
        <v>2015</v>
      </c>
      <c r="L676" t="str">
        <f t="shared" si="20"/>
        <v>002</v>
      </c>
      <c r="M676" t="str">
        <f>_xlfn.XLOOKUP(_2015_2016_append_[[#This Row],[Job_code]],Analytics_mindset_case_studies_IntegrateCo_jobcodes[Code_text],Analytics_mindset_case_studies_IntegrateCo_jobcodes[Job_Description],"",0)</f>
        <v>Sales</v>
      </c>
      <c r="N676" t="str">
        <f t="shared" si="21"/>
        <v>S</v>
      </c>
      <c r="O676">
        <f>IFERROR(VLOOKUP(_2015_2016_append_[[#This Row],[Emp_Name]],Analytics_mindset_case_studies_IntegrateCo_locations[#All],2,FALSE),"")</f>
        <v>1</v>
      </c>
      <c r="P676">
        <f>_2015_2016_append_[[#This Row],[Reg_Hrs]]+_2015_2016_append_[[#This Row],[OT_Hrs]]</f>
        <v>48</v>
      </c>
      <c r="Q676">
        <v>1</v>
      </c>
    </row>
    <row r="677" spans="1:17" x14ac:dyDescent="0.3">
      <c r="A677">
        <v>179</v>
      </c>
      <c r="B677" t="s">
        <v>63</v>
      </c>
      <c r="C677" t="s">
        <v>132</v>
      </c>
      <c r="D677">
        <v>0</v>
      </c>
      <c r="E677">
        <v>0</v>
      </c>
      <c r="F677">
        <v>0</v>
      </c>
      <c r="G677">
        <v>26388</v>
      </c>
      <c r="H677">
        <v>0</v>
      </c>
      <c r="I677">
        <v>7042</v>
      </c>
      <c r="J677">
        <v>6116</v>
      </c>
      <c r="K677">
        <v>2015</v>
      </c>
      <c r="L677" t="str">
        <f t="shared" si="20"/>
        <v>009</v>
      </c>
      <c r="M677" t="str">
        <f>_xlfn.XLOOKUP(_2015_2016_append_[[#This Row],[Job_code]],Analytics_mindset_case_studies_IntegrateCo_jobcodes[Code_text],Analytics_mindset_case_studies_IntegrateCo_jobcodes[Job_Description],"",0)</f>
        <v>New Foreign Manufacturing Plant</v>
      </c>
      <c r="N677" t="str">
        <f t="shared" si="21"/>
        <v>H</v>
      </c>
      <c r="O677">
        <f>IFERROR(VLOOKUP(_2015_2016_append_[[#This Row],[Emp_Name]],Analytics_mindset_case_studies_IntegrateCo_locations[#All],2,FALSE),"")</f>
        <v>2</v>
      </c>
      <c r="P677">
        <f>_2015_2016_append_[[#This Row],[Reg_Hrs]]+_2015_2016_append_[[#This Row],[OT_Hrs]]</f>
        <v>0</v>
      </c>
      <c r="Q677">
        <v>1</v>
      </c>
    </row>
    <row r="678" spans="1:17" x14ac:dyDescent="0.3">
      <c r="A678">
        <v>239</v>
      </c>
      <c r="B678" t="s">
        <v>106</v>
      </c>
      <c r="C678" t="s">
        <v>135</v>
      </c>
      <c r="D678">
        <v>777</v>
      </c>
      <c r="E678">
        <v>0</v>
      </c>
      <c r="F678">
        <v>27748</v>
      </c>
      <c r="G678">
        <v>2248</v>
      </c>
      <c r="H678">
        <v>37</v>
      </c>
      <c r="I678">
        <v>705</v>
      </c>
      <c r="J678">
        <v>45</v>
      </c>
      <c r="K678">
        <v>2015</v>
      </c>
      <c r="L678" t="str">
        <f t="shared" si="20"/>
        <v>007</v>
      </c>
      <c r="M678" t="str">
        <f>_xlfn.XLOOKUP(_2015_2016_append_[[#This Row],[Job_code]],Analytics_mindset_case_studies_IntegrateCo_jobcodes[Code_text],Analytics_mindset_case_studies_IntegrateCo_jobcodes[Job_Description],"",0)</f>
        <v>Customer Training</v>
      </c>
      <c r="N678" t="str">
        <f t="shared" si="21"/>
        <v>H</v>
      </c>
      <c r="O678">
        <f>IFERROR(VLOOKUP(_2015_2016_append_[[#This Row],[Emp_Name]],Analytics_mindset_case_studies_IntegrateCo_locations[#All],2,FALSE),"")</f>
        <v>1</v>
      </c>
      <c r="P678">
        <f>_2015_2016_append_[[#This Row],[Reg_Hrs]]+_2015_2016_append_[[#This Row],[OT_Hrs]]</f>
        <v>777</v>
      </c>
      <c r="Q678">
        <v>1</v>
      </c>
    </row>
    <row r="679" spans="1:17" x14ac:dyDescent="0.3">
      <c r="A679">
        <v>369</v>
      </c>
      <c r="B679" t="s">
        <v>85</v>
      </c>
      <c r="C679" t="s">
        <v>136</v>
      </c>
      <c r="D679">
        <v>0</v>
      </c>
      <c r="E679">
        <v>0</v>
      </c>
      <c r="F679">
        <v>0</v>
      </c>
      <c r="G679">
        <v>114</v>
      </c>
      <c r="H679">
        <v>9</v>
      </c>
      <c r="I679">
        <v>36</v>
      </c>
      <c r="J679">
        <v>4</v>
      </c>
      <c r="K679">
        <v>2015</v>
      </c>
      <c r="L679" t="str">
        <f t="shared" si="20"/>
        <v>005</v>
      </c>
      <c r="M679" t="str">
        <f>_xlfn.XLOOKUP(_2015_2016_append_[[#This Row],[Job_code]],Analytics_mindset_case_studies_IntegrateCo_jobcodes[Code_text],Analytics_mindset_case_studies_IntegrateCo_jobcodes[Job_Description],"",0)</f>
        <v>Installation</v>
      </c>
      <c r="N679" t="str">
        <f t="shared" si="21"/>
        <v/>
      </c>
      <c r="O679">
        <f>IFERROR(VLOOKUP(_2015_2016_append_[[#This Row],[Emp_Name]],Analytics_mindset_case_studies_IntegrateCo_locations[#All],2,FALSE),"")</f>
        <v>2</v>
      </c>
      <c r="P679">
        <f>_2015_2016_append_[[#This Row],[Reg_Hrs]]+_2015_2016_append_[[#This Row],[OT_Hrs]]</f>
        <v>0</v>
      </c>
      <c r="Q679">
        <v>1</v>
      </c>
    </row>
    <row r="680" spans="1:17" x14ac:dyDescent="0.3">
      <c r="A680">
        <v>369</v>
      </c>
      <c r="B680" t="s">
        <v>72</v>
      </c>
      <c r="C680" t="s">
        <v>136</v>
      </c>
      <c r="D680">
        <v>20</v>
      </c>
      <c r="E680">
        <v>0</v>
      </c>
      <c r="F680">
        <v>420</v>
      </c>
      <c r="G680">
        <v>3183</v>
      </c>
      <c r="H680">
        <v>249</v>
      </c>
      <c r="I680">
        <v>998</v>
      </c>
      <c r="J680">
        <v>109</v>
      </c>
      <c r="K680">
        <v>2015</v>
      </c>
      <c r="L680" t="str">
        <f t="shared" si="20"/>
        <v>002</v>
      </c>
      <c r="M680" t="str">
        <f>_xlfn.XLOOKUP(_2015_2016_append_[[#This Row],[Job_code]],Analytics_mindset_case_studies_IntegrateCo_jobcodes[Code_text],Analytics_mindset_case_studies_IntegrateCo_jobcodes[Job_Description],"",0)</f>
        <v>Sales</v>
      </c>
      <c r="N680" t="str">
        <f t="shared" si="21"/>
        <v>S</v>
      </c>
      <c r="O680">
        <f>IFERROR(VLOOKUP(_2015_2016_append_[[#This Row],[Emp_Name]],Analytics_mindset_case_studies_IntegrateCo_locations[#All],2,FALSE),"")</f>
        <v>2</v>
      </c>
      <c r="P680">
        <f>_2015_2016_append_[[#This Row],[Reg_Hrs]]+_2015_2016_append_[[#This Row],[OT_Hrs]]</f>
        <v>20</v>
      </c>
      <c r="Q680">
        <v>1</v>
      </c>
    </row>
    <row r="681" spans="1:17" x14ac:dyDescent="0.3">
      <c r="A681">
        <v>204</v>
      </c>
      <c r="B681" t="s">
        <v>75</v>
      </c>
      <c r="C681" t="s">
        <v>141</v>
      </c>
      <c r="D681">
        <v>0</v>
      </c>
      <c r="E681">
        <v>0</v>
      </c>
      <c r="F681">
        <v>0</v>
      </c>
      <c r="G681">
        <v>1749</v>
      </c>
      <c r="H681">
        <v>125</v>
      </c>
      <c r="I681">
        <v>549</v>
      </c>
      <c r="J681">
        <v>387</v>
      </c>
      <c r="K681">
        <v>2015</v>
      </c>
      <c r="L681" t="str">
        <f t="shared" si="20"/>
        <v>012</v>
      </c>
      <c r="M681" t="str">
        <f>_xlfn.XLOOKUP(_2015_2016_append_[[#This Row],[Job_code]],Analytics_mindset_case_studies_IntegrateCo_jobcodes[Code_text],Analytics_mindset_case_studies_IntegrateCo_jobcodes[Job_Description],"",0)</f>
        <v>Internal Auditing</v>
      </c>
      <c r="N681" t="str">
        <f t="shared" si="21"/>
        <v>H</v>
      </c>
      <c r="O681">
        <f>IFERROR(VLOOKUP(_2015_2016_append_[[#This Row],[Emp_Name]],Analytics_mindset_case_studies_IntegrateCo_locations[#All],2,FALSE),"")</f>
        <v>1</v>
      </c>
      <c r="P681">
        <f>_2015_2016_append_[[#This Row],[Reg_Hrs]]+_2015_2016_append_[[#This Row],[OT_Hrs]]</f>
        <v>0</v>
      </c>
      <c r="Q681">
        <v>1</v>
      </c>
    </row>
    <row r="682" spans="1:17" x14ac:dyDescent="0.3">
      <c r="A682">
        <v>20</v>
      </c>
      <c r="B682" t="s">
        <v>68</v>
      </c>
      <c r="C682" t="s">
        <v>145</v>
      </c>
      <c r="D682">
        <v>0</v>
      </c>
      <c r="E682">
        <v>0</v>
      </c>
      <c r="F682">
        <v>0</v>
      </c>
      <c r="G682">
        <v>3065</v>
      </c>
      <c r="H682">
        <v>0</v>
      </c>
      <c r="I682">
        <v>521</v>
      </c>
      <c r="J682">
        <v>64</v>
      </c>
      <c r="K682">
        <v>2015</v>
      </c>
      <c r="L682" t="str">
        <f t="shared" si="20"/>
        <v>012</v>
      </c>
      <c r="M682" t="str">
        <f>_xlfn.XLOOKUP(_2015_2016_append_[[#This Row],[Job_code]],Analytics_mindset_case_studies_IntegrateCo_jobcodes[Code_text],Analytics_mindset_case_studies_IntegrateCo_jobcodes[Job_Description],"",0)</f>
        <v>Internal Auditing</v>
      </c>
      <c r="N682" t="str">
        <f t="shared" si="21"/>
        <v>S</v>
      </c>
      <c r="O682">
        <f>IFERROR(VLOOKUP(_2015_2016_append_[[#This Row],[Emp_Name]],Analytics_mindset_case_studies_IntegrateCo_locations[#All],2,FALSE),"")</f>
        <v>1</v>
      </c>
      <c r="P682">
        <f>_2015_2016_append_[[#This Row],[Reg_Hrs]]+_2015_2016_append_[[#This Row],[OT_Hrs]]</f>
        <v>0</v>
      </c>
      <c r="Q682">
        <v>1</v>
      </c>
    </row>
    <row r="683" spans="1:17" x14ac:dyDescent="0.3">
      <c r="A683">
        <v>269</v>
      </c>
      <c r="B683" t="s">
        <v>108</v>
      </c>
      <c r="C683" t="s">
        <v>157</v>
      </c>
      <c r="D683">
        <v>0</v>
      </c>
      <c r="E683">
        <v>0</v>
      </c>
      <c r="F683">
        <v>0</v>
      </c>
      <c r="G683">
        <v>25880</v>
      </c>
      <c r="H683">
        <v>121</v>
      </c>
      <c r="I683">
        <v>8119</v>
      </c>
      <c r="J683">
        <v>5891</v>
      </c>
      <c r="K683">
        <v>2015</v>
      </c>
      <c r="L683" t="str">
        <f t="shared" si="20"/>
        <v>009</v>
      </c>
      <c r="M683" t="str">
        <f>_xlfn.XLOOKUP(_2015_2016_append_[[#This Row],[Job_code]],Analytics_mindset_case_studies_IntegrateCo_jobcodes[Code_text],Analytics_mindset_case_studies_IntegrateCo_jobcodes[Job_Description],"",0)</f>
        <v>New Foreign Manufacturing Plant</v>
      </c>
      <c r="N683" t="str">
        <f t="shared" si="21"/>
        <v>H</v>
      </c>
      <c r="O683">
        <f>IFERROR(VLOOKUP(_2015_2016_append_[[#This Row],[Emp_Name]],Analytics_mindset_case_studies_IntegrateCo_locations[#All],2,FALSE),"")</f>
        <v>2</v>
      </c>
      <c r="P683">
        <f>_2015_2016_append_[[#This Row],[Reg_Hrs]]+_2015_2016_append_[[#This Row],[OT_Hrs]]</f>
        <v>0</v>
      </c>
      <c r="Q683">
        <v>1</v>
      </c>
    </row>
    <row r="684" spans="1:17" x14ac:dyDescent="0.3">
      <c r="A684">
        <v>210</v>
      </c>
      <c r="B684" t="s">
        <v>110</v>
      </c>
      <c r="C684" t="s">
        <v>163</v>
      </c>
      <c r="D684">
        <v>4</v>
      </c>
      <c r="E684">
        <v>0</v>
      </c>
      <c r="F684">
        <v>9512</v>
      </c>
      <c r="G684">
        <v>726</v>
      </c>
      <c r="H684">
        <v>58</v>
      </c>
      <c r="I684">
        <v>456</v>
      </c>
      <c r="J684">
        <v>191</v>
      </c>
      <c r="K684">
        <v>2015</v>
      </c>
      <c r="L684" t="str">
        <f t="shared" si="20"/>
        <v>004</v>
      </c>
      <c r="M684" t="str">
        <f>_xlfn.XLOOKUP(_2015_2016_append_[[#This Row],[Job_code]],Analytics_mindset_case_studies_IntegrateCo_jobcodes[Code_text],Analytics_mindset_case_studies_IntegrateCo_jobcodes[Job_Description],"",0)</f>
        <v>Proj Management</v>
      </c>
      <c r="N684" t="str">
        <f t="shared" si="21"/>
        <v>H</v>
      </c>
      <c r="O684">
        <f>IFERROR(VLOOKUP(_2015_2016_append_[[#This Row],[Emp_Name]],Analytics_mindset_case_studies_IntegrateCo_locations[#All],2,FALSE),"")</f>
        <v>1</v>
      </c>
      <c r="P684">
        <f>_2015_2016_append_[[#This Row],[Reg_Hrs]]+_2015_2016_append_[[#This Row],[OT_Hrs]]</f>
        <v>4</v>
      </c>
      <c r="Q684">
        <v>1</v>
      </c>
    </row>
    <row r="685" spans="1:17" x14ac:dyDescent="0.3">
      <c r="A685">
        <v>352</v>
      </c>
      <c r="B685" t="s">
        <v>89</v>
      </c>
      <c r="C685" t="s">
        <v>186</v>
      </c>
      <c r="D685">
        <v>415</v>
      </c>
      <c r="E685">
        <v>0</v>
      </c>
      <c r="F685">
        <v>7885</v>
      </c>
      <c r="G685">
        <v>6953</v>
      </c>
      <c r="H685">
        <v>22</v>
      </c>
      <c r="I685">
        <v>1967</v>
      </c>
      <c r="J685">
        <v>1721</v>
      </c>
      <c r="K685">
        <v>2015</v>
      </c>
      <c r="L685" t="str">
        <f t="shared" si="20"/>
        <v>008</v>
      </c>
      <c r="M685" t="str">
        <f>_xlfn.XLOOKUP(_2015_2016_append_[[#This Row],[Job_code]],Analytics_mindset_case_studies_IntegrateCo_jobcodes[Code_text],Analytics_mindset_case_studies_IntegrateCo_jobcodes[Job_Description],"",0)</f>
        <v>Employee Training</v>
      </c>
      <c r="N685" t="str">
        <f t="shared" si="21"/>
        <v>S</v>
      </c>
      <c r="O685">
        <f>IFERROR(VLOOKUP(_2015_2016_append_[[#This Row],[Emp_Name]],Analytics_mindset_case_studies_IntegrateCo_locations[#All],2,FALSE),"")</f>
        <v>1</v>
      </c>
      <c r="P685">
        <f>_2015_2016_append_[[#This Row],[Reg_Hrs]]+_2015_2016_append_[[#This Row],[OT_Hrs]]</f>
        <v>415</v>
      </c>
      <c r="Q685">
        <v>1</v>
      </c>
    </row>
    <row r="686" spans="1:17" x14ac:dyDescent="0.3">
      <c r="A686">
        <v>106</v>
      </c>
      <c r="B686" t="s">
        <v>64</v>
      </c>
      <c r="C686" t="s">
        <v>122</v>
      </c>
      <c r="D686">
        <v>311</v>
      </c>
      <c r="E686">
        <v>0</v>
      </c>
      <c r="F686">
        <v>113427</v>
      </c>
      <c r="G686">
        <v>42969</v>
      </c>
      <c r="H686">
        <v>252</v>
      </c>
      <c r="I686">
        <v>13479</v>
      </c>
      <c r="J686">
        <v>3988</v>
      </c>
      <c r="K686">
        <v>2015</v>
      </c>
      <c r="L686" t="str">
        <f t="shared" si="20"/>
        <v>001</v>
      </c>
      <c r="M686" t="str">
        <f>_xlfn.XLOOKUP(_2015_2016_append_[[#This Row],[Job_code]],Analytics_mindset_case_studies_IntegrateCo_jobcodes[Code_text],Analytics_mindset_case_studies_IntegrateCo_jobcodes[Job_Description],"",0)</f>
        <v>Office</v>
      </c>
      <c r="N686" t="str">
        <f t="shared" si="21"/>
        <v>H</v>
      </c>
      <c r="O686">
        <f>IFERROR(VLOOKUP(_2015_2016_append_[[#This Row],[Emp_Name]],Analytics_mindset_case_studies_IntegrateCo_locations[#All],2,FALSE),"")</f>
        <v>1</v>
      </c>
      <c r="P686">
        <f>_2015_2016_append_[[#This Row],[Reg_Hrs]]+_2015_2016_append_[[#This Row],[OT_Hrs]]</f>
        <v>311</v>
      </c>
      <c r="Q686">
        <v>1</v>
      </c>
    </row>
    <row r="687" spans="1:17" x14ac:dyDescent="0.3">
      <c r="A687">
        <v>106</v>
      </c>
      <c r="B687" t="s">
        <v>65</v>
      </c>
      <c r="C687" t="s">
        <v>122</v>
      </c>
      <c r="D687">
        <v>335</v>
      </c>
      <c r="E687">
        <v>0</v>
      </c>
      <c r="F687">
        <v>113907</v>
      </c>
      <c r="G687">
        <v>46626</v>
      </c>
      <c r="H687">
        <v>269</v>
      </c>
      <c r="I687">
        <v>14630</v>
      </c>
      <c r="J687">
        <v>4756</v>
      </c>
      <c r="K687">
        <v>2015</v>
      </c>
      <c r="L687" t="str">
        <f t="shared" si="20"/>
        <v>001</v>
      </c>
      <c r="M687" t="str">
        <f>_xlfn.XLOOKUP(_2015_2016_append_[[#This Row],[Job_code]],Analytics_mindset_case_studies_IntegrateCo_jobcodes[Code_text],Analytics_mindset_case_studies_IntegrateCo_jobcodes[Job_Description],"",0)</f>
        <v>Office</v>
      </c>
      <c r="N687" t="str">
        <f t="shared" si="21"/>
        <v>S</v>
      </c>
      <c r="O687">
        <f>IFERROR(VLOOKUP(_2015_2016_append_[[#This Row],[Emp_Name]],Analytics_mindset_case_studies_IntegrateCo_locations[#All],2,FALSE),"")</f>
        <v>1</v>
      </c>
      <c r="P687">
        <f>_2015_2016_append_[[#This Row],[Reg_Hrs]]+_2015_2016_append_[[#This Row],[OT_Hrs]]</f>
        <v>335</v>
      </c>
      <c r="Q687">
        <v>1</v>
      </c>
    </row>
    <row r="688" spans="1:17" x14ac:dyDescent="0.3">
      <c r="A688">
        <v>357</v>
      </c>
      <c r="B688" t="s">
        <v>89</v>
      </c>
      <c r="C688" t="s">
        <v>156</v>
      </c>
      <c r="D688">
        <v>170</v>
      </c>
      <c r="E688">
        <v>0</v>
      </c>
      <c r="F688">
        <v>1510</v>
      </c>
      <c r="G688">
        <v>2681</v>
      </c>
      <c r="H688">
        <v>203</v>
      </c>
      <c r="I688">
        <v>1637</v>
      </c>
      <c r="J688">
        <v>1284</v>
      </c>
      <c r="K688">
        <v>2015</v>
      </c>
      <c r="L688" t="str">
        <f t="shared" si="20"/>
        <v>008</v>
      </c>
      <c r="M688" t="str">
        <f>_xlfn.XLOOKUP(_2015_2016_append_[[#This Row],[Job_code]],Analytics_mindset_case_studies_IntegrateCo_jobcodes[Code_text],Analytics_mindset_case_studies_IntegrateCo_jobcodes[Job_Description],"",0)</f>
        <v>Employee Training</v>
      </c>
      <c r="N688" t="str">
        <f t="shared" si="21"/>
        <v>S</v>
      </c>
      <c r="O688">
        <f>IFERROR(VLOOKUP(_2015_2016_append_[[#This Row],[Emp_Name]],Analytics_mindset_case_studies_IntegrateCo_locations[#All],2,FALSE),"")</f>
        <v>1</v>
      </c>
      <c r="P688">
        <f>_2015_2016_append_[[#This Row],[Reg_Hrs]]+_2015_2016_append_[[#This Row],[OT_Hrs]]</f>
        <v>170</v>
      </c>
      <c r="Q688">
        <v>1</v>
      </c>
    </row>
    <row r="689" spans="1:17" x14ac:dyDescent="0.3">
      <c r="A689">
        <v>30</v>
      </c>
      <c r="B689" t="s">
        <v>87</v>
      </c>
      <c r="C689" t="s">
        <v>159</v>
      </c>
      <c r="D689">
        <v>5</v>
      </c>
      <c r="E689">
        <v>0</v>
      </c>
      <c r="F689">
        <v>12183</v>
      </c>
      <c r="G689">
        <v>786</v>
      </c>
      <c r="H689">
        <v>25</v>
      </c>
      <c r="I689">
        <v>245</v>
      </c>
      <c r="J689">
        <v>15</v>
      </c>
      <c r="K689">
        <v>2015</v>
      </c>
      <c r="L689" t="str">
        <f t="shared" si="20"/>
        <v>008</v>
      </c>
      <c r="M689" t="str">
        <f>_xlfn.XLOOKUP(_2015_2016_append_[[#This Row],[Job_code]],Analytics_mindset_case_studies_IntegrateCo_jobcodes[Code_text],Analytics_mindset_case_studies_IntegrateCo_jobcodes[Job_Description],"",0)</f>
        <v>Employee Training</v>
      </c>
      <c r="N689" t="str">
        <f t="shared" si="21"/>
        <v>H</v>
      </c>
      <c r="O689">
        <f>IFERROR(VLOOKUP(_2015_2016_append_[[#This Row],[Emp_Name]],Analytics_mindset_case_studies_IntegrateCo_locations[#All],2,FALSE),"")</f>
        <v>2</v>
      </c>
      <c r="P689">
        <f>_2015_2016_append_[[#This Row],[Reg_Hrs]]+_2015_2016_append_[[#This Row],[OT_Hrs]]</f>
        <v>5</v>
      </c>
      <c r="Q689">
        <v>1</v>
      </c>
    </row>
    <row r="690" spans="1:17" x14ac:dyDescent="0.3">
      <c r="A690">
        <v>30</v>
      </c>
      <c r="B690" t="s">
        <v>72</v>
      </c>
      <c r="C690" t="s">
        <v>159</v>
      </c>
      <c r="D690">
        <v>7</v>
      </c>
      <c r="E690">
        <v>0</v>
      </c>
      <c r="F690">
        <v>6092</v>
      </c>
      <c r="G690">
        <v>393</v>
      </c>
      <c r="H690">
        <v>13</v>
      </c>
      <c r="I690">
        <v>123</v>
      </c>
      <c r="J690">
        <v>7</v>
      </c>
      <c r="K690">
        <v>2015</v>
      </c>
      <c r="L690" t="str">
        <f t="shared" si="20"/>
        <v>002</v>
      </c>
      <c r="M690" t="str">
        <f>_xlfn.XLOOKUP(_2015_2016_append_[[#This Row],[Job_code]],Analytics_mindset_case_studies_IntegrateCo_jobcodes[Code_text],Analytics_mindset_case_studies_IntegrateCo_jobcodes[Job_Description],"",0)</f>
        <v>Sales</v>
      </c>
      <c r="N690" t="str">
        <f t="shared" si="21"/>
        <v>S</v>
      </c>
      <c r="O690">
        <f>IFERROR(VLOOKUP(_2015_2016_append_[[#This Row],[Emp_Name]],Analytics_mindset_case_studies_IntegrateCo_locations[#All],2,FALSE),"")</f>
        <v>2</v>
      </c>
      <c r="P690">
        <f>_2015_2016_append_[[#This Row],[Reg_Hrs]]+_2015_2016_append_[[#This Row],[OT_Hrs]]</f>
        <v>7</v>
      </c>
      <c r="Q690">
        <v>1</v>
      </c>
    </row>
    <row r="691" spans="1:17" x14ac:dyDescent="0.3">
      <c r="A691">
        <v>385</v>
      </c>
      <c r="B691" t="s">
        <v>101</v>
      </c>
      <c r="C691" t="s">
        <v>168</v>
      </c>
      <c r="D691">
        <v>0</v>
      </c>
      <c r="E691">
        <v>0</v>
      </c>
      <c r="F691">
        <v>0</v>
      </c>
      <c r="G691">
        <v>0</v>
      </c>
      <c r="H691">
        <v>0</v>
      </c>
      <c r="I691">
        <v>0</v>
      </c>
      <c r="J691">
        <v>0</v>
      </c>
      <c r="K691">
        <v>2015</v>
      </c>
      <c r="L691" t="str">
        <f t="shared" si="20"/>
        <v>005</v>
      </c>
      <c r="M691" t="str">
        <f>_xlfn.XLOOKUP(_2015_2016_append_[[#This Row],[Job_code]],Analytics_mindset_case_studies_IntegrateCo_jobcodes[Code_text],Analytics_mindset_case_studies_IntegrateCo_jobcodes[Job_Description],"",0)</f>
        <v>Installation</v>
      </c>
      <c r="N691" t="str">
        <f t="shared" si="21"/>
        <v>H</v>
      </c>
      <c r="O691">
        <f>IFERROR(VLOOKUP(_2015_2016_append_[[#This Row],[Emp_Name]],Analytics_mindset_case_studies_IntegrateCo_locations[#All],2,FALSE),"")</f>
        <v>2</v>
      </c>
      <c r="P691">
        <f>_2015_2016_append_[[#This Row],[Reg_Hrs]]+_2015_2016_append_[[#This Row],[OT_Hrs]]</f>
        <v>0</v>
      </c>
      <c r="Q691">
        <v>1</v>
      </c>
    </row>
    <row r="692" spans="1:17" x14ac:dyDescent="0.3">
      <c r="A692">
        <v>39</v>
      </c>
      <c r="B692" t="s">
        <v>101</v>
      </c>
      <c r="C692" t="s">
        <v>175</v>
      </c>
      <c r="D692">
        <v>600</v>
      </c>
      <c r="E692">
        <v>0</v>
      </c>
      <c r="F692">
        <v>43500</v>
      </c>
      <c r="G692">
        <v>9301</v>
      </c>
      <c r="H692">
        <v>621</v>
      </c>
      <c r="I692">
        <v>2916</v>
      </c>
      <c r="J692">
        <v>7147</v>
      </c>
      <c r="K692">
        <v>2015</v>
      </c>
      <c r="L692" t="str">
        <f t="shared" si="20"/>
        <v>005</v>
      </c>
      <c r="M692" t="str">
        <f>_xlfn.XLOOKUP(_2015_2016_append_[[#This Row],[Job_code]],Analytics_mindset_case_studies_IntegrateCo_jobcodes[Code_text],Analytics_mindset_case_studies_IntegrateCo_jobcodes[Job_Description],"",0)</f>
        <v>Installation</v>
      </c>
      <c r="N692" t="str">
        <f t="shared" si="21"/>
        <v>H</v>
      </c>
      <c r="O692">
        <f>IFERROR(VLOOKUP(_2015_2016_append_[[#This Row],[Emp_Name]],Analytics_mindset_case_studies_IntegrateCo_locations[#All],2,FALSE),"")</f>
        <v>1</v>
      </c>
      <c r="P692">
        <f>_2015_2016_append_[[#This Row],[Reg_Hrs]]+_2015_2016_append_[[#This Row],[OT_Hrs]]</f>
        <v>600</v>
      </c>
      <c r="Q692">
        <v>1</v>
      </c>
    </row>
    <row r="693" spans="1:17" x14ac:dyDescent="0.3">
      <c r="A693">
        <v>23</v>
      </c>
      <c r="B693" t="s">
        <v>87</v>
      </c>
      <c r="C693" t="s">
        <v>178</v>
      </c>
      <c r="D693">
        <v>10</v>
      </c>
      <c r="E693">
        <v>0</v>
      </c>
      <c r="F693">
        <v>35882</v>
      </c>
      <c r="G693">
        <v>2556</v>
      </c>
      <c r="H693">
        <v>0</v>
      </c>
      <c r="I693">
        <v>803</v>
      </c>
      <c r="J693">
        <v>578</v>
      </c>
      <c r="K693">
        <v>2015</v>
      </c>
      <c r="L693" t="str">
        <f t="shared" si="20"/>
        <v>008</v>
      </c>
      <c r="M693" t="str">
        <f>_xlfn.XLOOKUP(_2015_2016_append_[[#This Row],[Job_code]],Analytics_mindset_case_studies_IntegrateCo_jobcodes[Code_text],Analytics_mindset_case_studies_IntegrateCo_jobcodes[Job_Description],"",0)</f>
        <v>Employee Training</v>
      </c>
      <c r="N693" t="str">
        <f t="shared" si="21"/>
        <v>H</v>
      </c>
      <c r="O693">
        <f>IFERROR(VLOOKUP(_2015_2016_append_[[#This Row],[Emp_Name]],Analytics_mindset_case_studies_IntegrateCo_locations[#All],2,FALSE),"")</f>
        <v>2</v>
      </c>
      <c r="P693">
        <f>_2015_2016_append_[[#This Row],[Reg_Hrs]]+_2015_2016_append_[[#This Row],[OT_Hrs]]</f>
        <v>10</v>
      </c>
      <c r="Q693">
        <v>1</v>
      </c>
    </row>
    <row r="694" spans="1:17" x14ac:dyDescent="0.3">
      <c r="A694">
        <v>401</v>
      </c>
      <c r="B694" t="s">
        <v>111</v>
      </c>
      <c r="C694" t="s">
        <v>179</v>
      </c>
      <c r="D694">
        <v>0</v>
      </c>
      <c r="E694">
        <v>0</v>
      </c>
      <c r="F694">
        <v>0</v>
      </c>
      <c r="G694">
        <v>1925</v>
      </c>
      <c r="H694">
        <v>54</v>
      </c>
      <c r="I694">
        <v>1208</v>
      </c>
      <c r="J694">
        <v>647</v>
      </c>
      <c r="K694">
        <v>2015</v>
      </c>
      <c r="L694" t="str">
        <f t="shared" si="20"/>
        <v>012</v>
      </c>
      <c r="M694" t="str">
        <f>_xlfn.XLOOKUP(_2015_2016_append_[[#This Row],[Job_code]],Analytics_mindset_case_studies_IntegrateCo_jobcodes[Code_text],Analytics_mindset_case_studies_IntegrateCo_jobcodes[Job_Description],"",0)</f>
        <v>Internal Auditing</v>
      </c>
      <c r="N694" t="str">
        <f t="shared" si="21"/>
        <v>H</v>
      </c>
      <c r="O694">
        <f>IFERROR(VLOOKUP(_2015_2016_append_[[#This Row],[Emp_Name]],Analytics_mindset_case_studies_IntegrateCo_locations[#All],2,FALSE),"")</f>
        <v>1</v>
      </c>
      <c r="P694">
        <f>_2015_2016_append_[[#This Row],[Reg_Hrs]]+_2015_2016_append_[[#This Row],[OT_Hrs]]</f>
        <v>0</v>
      </c>
      <c r="Q694">
        <v>1</v>
      </c>
    </row>
    <row r="695" spans="1:17" x14ac:dyDescent="0.3">
      <c r="A695">
        <v>201</v>
      </c>
      <c r="B695" t="s">
        <v>87</v>
      </c>
      <c r="C695" t="s">
        <v>182</v>
      </c>
      <c r="D695">
        <v>18</v>
      </c>
      <c r="E695">
        <v>0</v>
      </c>
      <c r="F695">
        <v>423</v>
      </c>
      <c r="G695">
        <v>1067</v>
      </c>
      <c r="H695">
        <v>0</v>
      </c>
      <c r="I695">
        <v>335</v>
      </c>
      <c r="J695">
        <v>228</v>
      </c>
      <c r="K695">
        <v>2015</v>
      </c>
      <c r="L695" t="str">
        <f t="shared" si="20"/>
        <v>008</v>
      </c>
      <c r="M695" t="str">
        <f>_xlfn.XLOOKUP(_2015_2016_append_[[#This Row],[Job_code]],Analytics_mindset_case_studies_IntegrateCo_jobcodes[Code_text],Analytics_mindset_case_studies_IntegrateCo_jobcodes[Job_Description],"",0)</f>
        <v>Employee Training</v>
      </c>
      <c r="N695" t="str">
        <f t="shared" si="21"/>
        <v>H</v>
      </c>
      <c r="O695">
        <f>IFERROR(VLOOKUP(_2015_2016_append_[[#This Row],[Emp_Name]],Analytics_mindset_case_studies_IntegrateCo_locations[#All],2,FALSE),"")</f>
        <v>1</v>
      </c>
      <c r="P695">
        <f>_2015_2016_append_[[#This Row],[Reg_Hrs]]+_2015_2016_append_[[#This Row],[OT_Hrs]]</f>
        <v>18</v>
      </c>
      <c r="Q695">
        <v>1</v>
      </c>
    </row>
    <row r="696" spans="1:17" x14ac:dyDescent="0.3">
      <c r="A696">
        <v>276</v>
      </c>
      <c r="B696" t="s">
        <v>87</v>
      </c>
      <c r="C696" t="s">
        <v>185</v>
      </c>
      <c r="D696">
        <v>4</v>
      </c>
      <c r="E696">
        <v>0</v>
      </c>
      <c r="F696">
        <v>930</v>
      </c>
      <c r="G696">
        <v>669</v>
      </c>
      <c r="H696">
        <v>26</v>
      </c>
      <c r="I696">
        <v>209</v>
      </c>
      <c r="J696">
        <v>151</v>
      </c>
      <c r="K696">
        <v>2015</v>
      </c>
      <c r="L696" t="str">
        <f t="shared" si="20"/>
        <v>008</v>
      </c>
      <c r="M696" t="str">
        <f>_xlfn.XLOOKUP(_2015_2016_append_[[#This Row],[Job_code]],Analytics_mindset_case_studies_IntegrateCo_jobcodes[Code_text],Analytics_mindset_case_studies_IntegrateCo_jobcodes[Job_Description],"",0)</f>
        <v>Employee Training</v>
      </c>
      <c r="N696" t="str">
        <f t="shared" si="21"/>
        <v>H</v>
      </c>
      <c r="O696">
        <f>IFERROR(VLOOKUP(_2015_2016_append_[[#This Row],[Emp_Name]],Analytics_mindset_case_studies_IntegrateCo_locations[#All],2,FALSE),"")</f>
        <v>1</v>
      </c>
      <c r="P696">
        <f>_2015_2016_append_[[#This Row],[Reg_Hrs]]+_2015_2016_append_[[#This Row],[OT_Hrs]]</f>
        <v>4</v>
      </c>
      <c r="Q696">
        <v>1</v>
      </c>
    </row>
    <row r="697" spans="1:17" x14ac:dyDescent="0.3">
      <c r="A697">
        <v>345</v>
      </c>
      <c r="B697" t="s">
        <v>87</v>
      </c>
      <c r="C697" t="s">
        <v>197</v>
      </c>
      <c r="D697">
        <v>33</v>
      </c>
      <c r="E697">
        <v>0</v>
      </c>
      <c r="F697">
        <v>758</v>
      </c>
      <c r="G697">
        <v>1049</v>
      </c>
      <c r="H697">
        <v>13</v>
      </c>
      <c r="I697">
        <v>230</v>
      </c>
      <c r="J697">
        <v>225</v>
      </c>
      <c r="K697">
        <v>2015</v>
      </c>
      <c r="L697" t="str">
        <f t="shared" si="20"/>
        <v>008</v>
      </c>
      <c r="M697" t="str">
        <f>_xlfn.XLOOKUP(_2015_2016_append_[[#This Row],[Job_code]],Analytics_mindset_case_studies_IntegrateCo_jobcodes[Code_text],Analytics_mindset_case_studies_IntegrateCo_jobcodes[Job_Description],"",0)</f>
        <v>Employee Training</v>
      </c>
      <c r="N697" t="str">
        <f t="shared" si="21"/>
        <v>H</v>
      </c>
      <c r="O697">
        <f>IFERROR(VLOOKUP(_2015_2016_append_[[#This Row],[Emp_Name]],Analytics_mindset_case_studies_IntegrateCo_locations[#All],2,FALSE),"")</f>
        <v>1</v>
      </c>
      <c r="P697">
        <f>_2015_2016_append_[[#This Row],[Reg_Hrs]]+_2015_2016_append_[[#This Row],[OT_Hrs]]</f>
        <v>33</v>
      </c>
      <c r="Q697">
        <v>1</v>
      </c>
    </row>
    <row r="698" spans="1:17" x14ac:dyDescent="0.3">
      <c r="A698">
        <v>320</v>
      </c>
      <c r="B698" t="s">
        <v>64</v>
      </c>
      <c r="C698" t="s">
        <v>201</v>
      </c>
      <c r="D698">
        <v>10</v>
      </c>
      <c r="E698">
        <v>0</v>
      </c>
      <c r="F698">
        <v>35819</v>
      </c>
      <c r="G698">
        <v>2740</v>
      </c>
      <c r="H698">
        <v>0</v>
      </c>
      <c r="I698">
        <v>516</v>
      </c>
      <c r="J698">
        <v>587</v>
      </c>
      <c r="K698">
        <v>2015</v>
      </c>
      <c r="L698" t="str">
        <f t="shared" si="20"/>
        <v>001</v>
      </c>
      <c r="M698" t="str">
        <f>_xlfn.XLOOKUP(_2015_2016_append_[[#This Row],[Job_code]],Analytics_mindset_case_studies_IntegrateCo_jobcodes[Code_text],Analytics_mindset_case_studies_IntegrateCo_jobcodes[Job_Description],"",0)</f>
        <v>Office</v>
      </c>
      <c r="N698" t="str">
        <f t="shared" si="21"/>
        <v>H</v>
      </c>
      <c r="O698">
        <f>IFERROR(VLOOKUP(_2015_2016_append_[[#This Row],[Emp_Name]],Analytics_mindset_case_studies_IntegrateCo_locations[#All],2,FALSE),"")</f>
        <v>2</v>
      </c>
      <c r="P698">
        <f>_2015_2016_append_[[#This Row],[Reg_Hrs]]+_2015_2016_append_[[#This Row],[OT_Hrs]]</f>
        <v>10</v>
      </c>
      <c r="Q698">
        <v>1</v>
      </c>
    </row>
    <row r="699" spans="1:17" x14ac:dyDescent="0.3">
      <c r="A699">
        <v>343</v>
      </c>
      <c r="B699" t="s">
        <v>65</v>
      </c>
      <c r="C699" t="s">
        <v>202</v>
      </c>
      <c r="D699">
        <v>126</v>
      </c>
      <c r="E699">
        <v>0</v>
      </c>
      <c r="F699">
        <v>2898</v>
      </c>
      <c r="G699">
        <v>338</v>
      </c>
      <c r="H699">
        <v>23</v>
      </c>
      <c r="I699">
        <v>107</v>
      </c>
      <c r="J699">
        <v>83</v>
      </c>
      <c r="K699">
        <v>2015</v>
      </c>
      <c r="L699" t="str">
        <f t="shared" si="20"/>
        <v>001</v>
      </c>
      <c r="M699" t="str">
        <f>_xlfn.XLOOKUP(_2015_2016_append_[[#This Row],[Job_code]],Analytics_mindset_case_studies_IntegrateCo_jobcodes[Code_text],Analytics_mindset_case_studies_IntegrateCo_jobcodes[Job_Description],"",0)</f>
        <v>Office</v>
      </c>
      <c r="N699" t="str">
        <f t="shared" si="21"/>
        <v>S</v>
      </c>
      <c r="O699">
        <f>IFERROR(VLOOKUP(_2015_2016_append_[[#This Row],[Emp_Name]],Analytics_mindset_case_studies_IntegrateCo_locations[#All],2,FALSE),"")</f>
        <v>1</v>
      </c>
      <c r="P699">
        <f>_2015_2016_append_[[#This Row],[Reg_Hrs]]+_2015_2016_append_[[#This Row],[OT_Hrs]]</f>
        <v>126</v>
      </c>
      <c r="Q699">
        <v>1</v>
      </c>
    </row>
    <row r="700" spans="1:17" x14ac:dyDescent="0.3">
      <c r="A700">
        <v>195</v>
      </c>
      <c r="B700" t="s">
        <v>63</v>
      </c>
      <c r="C700" t="s">
        <v>121</v>
      </c>
      <c r="D700">
        <v>0</v>
      </c>
      <c r="E700">
        <v>0</v>
      </c>
      <c r="F700">
        <v>0</v>
      </c>
      <c r="G700">
        <v>20323</v>
      </c>
      <c r="H700">
        <v>0</v>
      </c>
      <c r="I700">
        <v>1822</v>
      </c>
      <c r="J700">
        <v>571</v>
      </c>
      <c r="K700">
        <v>2015</v>
      </c>
      <c r="L700" t="str">
        <f t="shared" si="20"/>
        <v>009</v>
      </c>
      <c r="M700" t="str">
        <f>_xlfn.XLOOKUP(_2015_2016_append_[[#This Row],[Job_code]],Analytics_mindset_case_studies_IntegrateCo_jobcodes[Code_text],Analytics_mindset_case_studies_IntegrateCo_jobcodes[Job_Description],"",0)</f>
        <v>New Foreign Manufacturing Plant</v>
      </c>
      <c r="N700" t="str">
        <f t="shared" si="21"/>
        <v>H</v>
      </c>
      <c r="O700">
        <f>IFERROR(VLOOKUP(_2015_2016_append_[[#This Row],[Emp_Name]],Analytics_mindset_case_studies_IntegrateCo_locations[#All],2,FALSE),"")</f>
        <v>2</v>
      </c>
      <c r="P700">
        <f>_2015_2016_append_[[#This Row],[Reg_Hrs]]+_2015_2016_append_[[#This Row],[OT_Hrs]]</f>
        <v>0</v>
      </c>
      <c r="Q700">
        <v>1</v>
      </c>
    </row>
    <row r="701" spans="1:17" x14ac:dyDescent="0.3">
      <c r="A701">
        <v>168</v>
      </c>
      <c r="B701" t="s">
        <v>63</v>
      </c>
      <c r="C701" t="s">
        <v>129</v>
      </c>
      <c r="D701">
        <v>0</v>
      </c>
      <c r="E701">
        <v>0</v>
      </c>
      <c r="F701">
        <v>0</v>
      </c>
      <c r="G701">
        <v>16754</v>
      </c>
      <c r="H701">
        <v>0</v>
      </c>
      <c r="I701">
        <v>4537</v>
      </c>
      <c r="J701">
        <v>1704</v>
      </c>
      <c r="K701">
        <v>2015</v>
      </c>
      <c r="L701" t="str">
        <f t="shared" si="20"/>
        <v>009</v>
      </c>
      <c r="M701" t="str">
        <f>_xlfn.XLOOKUP(_2015_2016_append_[[#This Row],[Job_code]],Analytics_mindset_case_studies_IntegrateCo_jobcodes[Code_text],Analytics_mindset_case_studies_IntegrateCo_jobcodes[Job_Description],"",0)</f>
        <v>New Foreign Manufacturing Plant</v>
      </c>
      <c r="N701" t="str">
        <f t="shared" si="21"/>
        <v>H</v>
      </c>
      <c r="O701">
        <f>IFERROR(VLOOKUP(_2015_2016_append_[[#This Row],[Emp_Name]],Analytics_mindset_case_studies_IntegrateCo_locations[#All],2,FALSE),"")</f>
        <v>2</v>
      </c>
      <c r="P701">
        <f>_2015_2016_append_[[#This Row],[Reg_Hrs]]+_2015_2016_append_[[#This Row],[OT_Hrs]]</f>
        <v>0</v>
      </c>
      <c r="Q701">
        <v>1</v>
      </c>
    </row>
    <row r="702" spans="1:17" x14ac:dyDescent="0.3">
      <c r="A702">
        <v>239</v>
      </c>
      <c r="B702" t="s">
        <v>63</v>
      </c>
      <c r="C702" t="s">
        <v>135</v>
      </c>
      <c r="D702">
        <v>0</v>
      </c>
      <c r="E702">
        <v>0</v>
      </c>
      <c r="F702">
        <v>0</v>
      </c>
      <c r="G702">
        <v>3118</v>
      </c>
      <c r="H702">
        <v>98</v>
      </c>
      <c r="I702">
        <v>978</v>
      </c>
      <c r="J702">
        <v>36</v>
      </c>
      <c r="K702">
        <v>2015</v>
      </c>
      <c r="L702" t="str">
        <f t="shared" si="20"/>
        <v>009</v>
      </c>
      <c r="M702" t="str">
        <f>_xlfn.XLOOKUP(_2015_2016_append_[[#This Row],[Job_code]],Analytics_mindset_case_studies_IntegrateCo_jobcodes[Code_text],Analytics_mindset_case_studies_IntegrateCo_jobcodes[Job_Description],"",0)</f>
        <v>New Foreign Manufacturing Plant</v>
      </c>
      <c r="N702" t="str">
        <f t="shared" si="21"/>
        <v>H</v>
      </c>
      <c r="O702">
        <f>IFERROR(VLOOKUP(_2015_2016_append_[[#This Row],[Emp_Name]],Analytics_mindset_case_studies_IntegrateCo_locations[#All],2,FALSE),"")</f>
        <v>1</v>
      </c>
      <c r="P702">
        <f>_2015_2016_append_[[#This Row],[Reg_Hrs]]+_2015_2016_append_[[#This Row],[OT_Hrs]]</f>
        <v>0</v>
      </c>
      <c r="Q702">
        <v>1</v>
      </c>
    </row>
    <row r="703" spans="1:17" x14ac:dyDescent="0.3">
      <c r="A703">
        <v>239</v>
      </c>
      <c r="B703" t="s">
        <v>70</v>
      </c>
      <c r="C703" t="s">
        <v>135</v>
      </c>
      <c r="D703">
        <v>0</v>
      </c>
      <c r="E703">
        <v>0</v>
      </c>
      <c r="F703">
        <v>0</v>
      </c>
      <c r="G703">
        <v>3117</v>
      </c>
      <c r="H703">
        <v>98</v>
      </c>
      <c r="I703">
        <v>978</v>
      </c>
      <c r="J703">
        <v>36</v>
      </c>
      <c r="K703">
        <v>2015</v>
      </c>
      <c r="L703" t="str">
        <f t="shared" si="20"/>
        <v>009</v>
      </c>
      <c r="M703" t="str">
        <f>_xlfn.XLOOKUP(_2015_2016_append_[[#This Row],[Job_code]],Analytics_mindset_case_studies_IntegrateCo_jobcodes[Code_text],Analytics_mindset_case_studies_IntegrateCo_jobcodes[Job_Description],"",0)</f>
        <v>New Foreign Manufacturing Plant</v>
      </c>
      <c r="N703" t="str">
        <f t="shared" si="21"/>
        <v>S</v>
      </c>
      <c r="O703">
        <f>IFERROR(VLOOKUP(_2015_2016_append_[[#This Row],[Emp_Name]],Analytics_mindset_case_studies_IntegrateCo_locations[#All],2,FALSE),"")</f>
        <v>1</v>
      </c>
      <c r="P703">
        <f>_2015_2016_append_[[#This Row],[Reg_Hrs]]+_2015_2016_append_[[#This Row],[OT_Hrs]]</f>
        <v>0</v>
      </c>
      <c r="Q703">
        <v>1</v>
      </c>
    </row>
    <row r="704" spans="1:17" x14ac:dyDescent="0.3">
      <c r="A704">
        <v>180</v>
      </c>
      <c r="B704" t="s">
        <v>63</v>
      </c>
      <c r="C704" t="s">
        <v>146</v>
      </c>
      <c r="D704">
        <v>0</v>
      </c>
      <c r="E704">
        <v>0</v>
      </c>
      <c r="F704">
        <v>0</v>
      </c>
      <c r="G704">
        <v>10118</v>
      </c>
      <c r="H704">
        <v>245</v>
      </c>
      <c r="I704">
        <v>3172</v>
      </c>
      <c r="J704">
        <v>1724</v>
      </c>
      <c r="K704">
        <v>2015</v>
      </c>
      <c r="L704" t="str">
        <f t="shared" si="20"/>
        <v>009</v>
      </c>
      <c r="M704" t="str">
        <f>_xlfn.XLOOKUP(_2015_2016_append_[[#This Row],[Job_code]],Analytics_mindset_case_studies_IntegrateCo_jobcodes[Code_text],Analytics_mindset_case_studies_IntegrateCo_jobcodes[Job_Description],"",0)</f>
        <v>New Foreign Manufacturing Plant</v>
      </c>
      <c r="N704" t="str">
        <f t="shared" si="21"/>
        <v>H</v>
      </c>
      <c r="O704">
        <f>IFERROR(VLOOKUP(_2015_2016_append_[[#This Row],[Emp_Name]],Analytics_mindset_case_studies_IntegrateCo_locations[#All],2,FALSE),"")</f>
        <v>2</v>
      </c>
      <c r="P704">
        <f>_2015_2016_append_[[#This Row],[Reg_Hrs]]+_2015_2016_append_[[#This Row],[OT_Hrs]]</f>
        <v>0</v>
      </c>
      <c r="Q704">
        <v>1</v>
      </c>
    </row>
    <row r="705" spans="1:17" x14ac:dyDescent="0.3">
      <c r="A705">
        <v>30</v>
      </c>
      <c r="B705" t="s">
        <v>112</v>
      </c>
      <c r="C705" t="s">
        <v>159</v>
      </c>
      <c r="D705">
        <v>11</v>
      </c>
      <c r="E705">
        <v>0</v>
      </c>
      <c r="F705">
        <v>20226</v>
      </c>
      <c r="G705">
        <v>1727</v>
      </c>
      <c r="H705">
        <v>37</v>
      </c>
      <c r="I705">
        <v>541</v>
      </c>
      <c r="J705">
        <v>25</v>
      </c>
      <c r="K705">
        <v>2015</v>
      </c>
      <c r="L705" t="str">
        <f t="shared" si="20"/>
        <v>003</v>
      </c>
      <c r="M705" t="str">
        <f>_xlfn.XLOOKUP(_2015_2016_append_[[#This Row],[Job_code]],Analytics_mindset_case_studies_IntegrateCo_jobcodes[Code_text],Analytics_mindset_case_studies_IntegrateCo_jobcodes[Job_Description],"",0)</f>
        <v>Travel</v>
      </c>
      <c r="N705" t="str">
        <f t="shared" si="21"/>
        <v>S</v>
      </c>
      <c r="O705">
        <f>IFERROR(VLOOKUP(_2015_2016_append_[[#This Row],[Emp_Name]],Analytics_mindset_case_studies_IntegrateCo_locations[#All],2,FALSE),"")</f>
        <v>2</v>
      </c>
      <c r="P705">
        <f>_2015_2016_append_[[#This Row],[Reg_Hrs]]+_2015_2016_append_[[#This Row],[OT_Hrs]]</f>
        <v>11</v>
      </c>
      <c r="Q705">
        <v>1</v>
      </c>
    </row>
    <row r="706" spans="1:17" x14ac:dyDescent="0.3">
      <c r="A706">
        <v>210</v>
      </c>
      <c r="B706" t="s">
        <v>113</v>
      </c>
      <c r="C706" t="s">
        <v>163</v>
      </c>
      <c r="D706">
        <v>7</v>
      </c>
      <c r="E706">
        <v>0</v>
      </c>
      <c r="F706">
        <v>16646</v>
      </c>
      <c r="G706">
        <v>1273</v>
      </c>
      <c r="H706">
        <v>27</v>
      </c>
      <c r="I706">
        <v>798</v>
      </c>
      <c r="J706">
        <v>177</v>
      </c>
      <c r="K706">
        <v>2015</v>
      </c>
      <c r="L706" t="str">
        <f t="shared" ref="L706:L769" si="22">IF(OR(MID(B706,3,1)="H",MID(B706,3,1)="S"),MID(B706,4,3),MID(B706,3,3))</f>
        <v>008</v>
      </c>
      <c r="M706" t="str">
        <f>_xlfn.XLOOKUP(_2015_2016_append_[[#This Row],[Job_code]],Analytics_mindset_case_studies_IntegrateCo_jobcodes[Code_text],Analytics_mindset_case_studies_IntegrateCo_jobcodes[Job_Description],"",0)</f>
        <v>Employee Training</v>
      </c>
      <c r="N706" t="str">
        <f t="shared" ref="N706:N769" si="23">IF(OR(MID(B706,3,1)="H",MID(B706,3,1)="S"),MID(B706,3,1),"")</f>
        <v>H</v>
      </c>
      <c r="O706">
        <f>IFERROR(VLOOKUP(_2015_2016_append_[[#This Row],[Emp_Name]],Analytics_mindset_case_studies_IntegrateCo_locations[#All],2,FALSE),"")</f>
        <v>1</v>
      </c>
      <c r="P706">
        <f>_2015_2016_append_[[#This Row],[Reg_Hrs]]+_2015_2016_append_[[#This Row],[OT_Hrs]]</f>
        <v>7</v>
      </c>
      <c r="Q706">
        <v>1</v>
      </c>
    </row>
    <row r="707" spans="1:17" x14ac:dyDescent="0.3">
      <c r="A707">
        <v>199</v>
      </c>
      <c r="B707" t="s">
        <v>64</v>
      </c>
      <c r="C707" t="s">
        <v>187</v>
      </c>
      <c r="D707">
        <v>2</v>
      </c>
      <c r="E707">
        <v>0</v>
      </c>
      <c r="F707">
        <v>714</v>
      </c>
      <c r="G707">
        <v>529</v>
      </c>
      <c r="H707">
        <v>0</v>
      </c>
      <c r="I707">
        <v>8</v>
      </c>
      <c r="J707">
        <v>116</v>
      </c>
      <c r="K707">
        <v>2015</v>
      </c>
      <c r="L707" t="str">
        <f t="shared" si="22"/>
        <v>001</v>
      </c>
      <c r="M707" t="str">
        <f>_xlfn.XLOOKUP(_2015_2016_append_[[#This Row],[Job_code]],Analytics_mindset_case_studies_IntegrateCo_jobcodes[Code_text],Analytics_mindset_case_studies_IntegrateCo_jobcodes[Job_Description],"",0)</f>
        <v>Office</v>
      </c>
      <c r="N707" t="str">
        <f t="shared" si="23"/>
        <v>H</v>
      </c>
      <c r="O707">
        <f>IFERROR(VLOOKUP(_2015_2016_append_[[#This Row],[Emp_Name]],Analytics_mindset_case_studies_IntegrateCo_locations[#All],2,FALSE),"")</f>
        <v>2</v>
      </c>
      <c r="P707">
        <f>_2015_2016_append_[[#This Row],[Reg_Hrs]]+_2015_2016_append_[[#This Row],[OT_Hrs]]</f>
        <v>2</v>
      </c>
      <c r="Q707">
        <v>1</v>
      </c>
    </row>
    <row r="708" spans="1:17" x14ac:dyDescent="0.3">
      <c r="A708">
        <v>181</v>
      </c>
      <c r="B708" t="s">
        <v>84</v>
      </c>
      <c r="C708" t="s">
        <v>190</v>
      </c>
      <c r="D708">
        <v>31</v>
      </c>
      <c r="E708">
        <v>0</v>
      </c>
      <c r="F708">
        <v>69670</v>
      </c>
      <c r="G708">
        <v>6942</v>
      </c>
      <c r="H708">
        <v>0</v>
      </c>
      <c r="I708">
        <v>1925</v>
      </c>
      <c r="J708">
        <v>1486</v>
      </c>
      <c r="K708">
        <v>2015</v>
      </c>
      <c r="L708" t="str">
        <f t="shared" si="22"/>
        <v>003</v>
      </c>
      <c r="M708" t="str">
        <f>_xlfn.XLOOKUP(_2015_2016_append_[[#This Row],[Job_code]],Analytics_mindset_case_studies_IntegrateCo_jobcodes[Code_text],Analytics_mindset_case_studies_IntegrateCo_jobcodes[Job_Description],"",0)</f>
        <v>Travel</v>
      </c>
      <c r="N708" t="str">
        <f t="shared" si="23"/>
        <v>H</v>
      </c>
      <c r="O708">
        <f>IFERROR(VLOOKUP(_2015_2016_append_[[#This Row],[Emp_Name]],Analytics_mindset_case_studies_IntegrateCo_locations[#All],2,FALSE),"")</f>
        <v>2</v>
      </c>
      <c r="P708">
        <f>_2015_2016_append_[[#This Row],[Reg_Hrs]]+_2015_2016_append_[[#This Row],[OT_Hrs]]</f>
        <v>31</v>
      </c>
      <c r="Q708">
        <v>1</v>
      </c>
    </row>
    <row r="709" spans="1:17" x14ac:dyDescent="0.3">
      <c r="A709">
        <v>106</v>
      </c>
      <c r="B709" t="s">
        <v>70</v>
      </c>
      <c r="C709" t="s">
        <v>122</v>
      </c>
      <c r="D709">
        <v>0</v>
      </c>
      <c r="E709">
        <v>0</v>
      </c>
      <c r="F709">
        <v>0</v>
      </c>
      <c r="G709">
        <v>6995</v>
      </c>
      <c r="H709">
        <v>113</v>
      </c>
      <c r="I709">
        <v>2193</v>
      </c>
      <c r="J709">
        <v>1492</v>
      </c>
      <c r="K709">
        <v>2015</v>
      </c>
      <c r="L709" t="str">
        <f t="shared" si="22"/>
        <v>009</v>
      </c>
      <c r="M709" t="str">
        <f>_xlfn.XLOOKUP(_2015_2016_append_[[#This Row],[Job_code]],Analytics_mindset_case_studies_IntegrateCo_jobcodes[Code_text],Analytics_mindset_case_studies_IntegrateCo_jobcodes[Job_Description],"",0)</f>
        <v>New Foreign Manufacturing Plant</v>
      </c>
      <c r="N709" t="str">
        <f t="shared" si="23"/>
        <v>S</v>
      </c>
      <c r="O709">
        <f>IFERROR(VLOOKUP(_2015_2016_append_[[#This Row],[Emp_Name]],Analytics_mindset_case_studies_IntegrateCo_locations[#All],2,FALSE),"")</f>
        <v>1</v>
      </c>
      <c r="P709">
        <f>_2015_2016_append_[[#This Row],[Reg_Hrs]]+_2015_2016_append_[[#This Row],[OT_Hrs]]</f>
        <v>0</v>
      </c>
      <c r="Q709">
        <v>1</v>
      </c>
    </row>
    <row r="710" spans="1:17" x14ac:dyDescent="0.3">
      <c r="A710">
        <v>38</v>
      </c>
      <c r="B710" t="s">
        <v>63</v>
      </c>
      <c r="C710" t="s">
        <v>137</v>
      </c>
      <c r="D710">
        <v>0</v>
      </c>
      <c r="E710">
        <v>0</v>
      </c>
      <c r="F710">
        <v>0</v>
      </c>
      <c r="G710">
        <v>2449</v>
      </c>
      <c r="H710">
        <v>0</v>
      </c>
      <c r="I710">
        <v>768</v>
      </c>
      <c r="J710">
        <v>85</v>
      </c>
      <c r="K710">
        <v>2015</v>
      </c>
      <c r="L710" t="str">
        <f t="shared" si="22"/>
        <v>009</v>
      </c>
      <c r="M710" t="str">
        <f>_xlfn.XLOOKUP(_2015_2016_append_[[#This Row],[Job_code]],Analytics_mindset_case_studies_IntegrateCo_jobcodes[Code_text],Analytics_mindset_case_studies_IntegrateCo_jobcodes[Job_Description],"",0)</f>
        <v>New Foreign Manufacturing Plant</v>
      </c>
      <c r="N710" t="str">
        <f t="shared" si="23"/>
        <v>H</v>
      </c>
      <c r="O710">
        <f>IFERROR(VLOOKUP(_2015_2016_append_[[#This Row],[Emp_Name]],Analytics_mindset_case_studies_IntegrateCo_locations[#All],2,FALSE),"")</f>
        <v>2</v>
      </c>
      <c r="P710">
        <f>_2015_2016_append_[[#This Row],[Reg_Hrs]]+_2015_2016_append_[[#This Row],[OT_Hrs]]</f>
        <v>0</v>
      </c>
      <c r="Q710">
        <v>1</v>
      </c>
    </row>
    <row r="711" spans="1:17" x14ac:dyDescent="0.3">
      <c r="A711">
        <v>180</v>
      </c>
      <c r="B711" t="s">
        <v>75</v>
      </c>
      <c r="C711" t="s">
        <v>146</v>
      </c>
      <c r="D711">
        <v>0</v>
      </c>
      <c r="E711">
        <v>0</v>
      </c>
      <c r="F711">
        <v>0</v>
      </c>
      <c r="G711">
        <v>1209</v>
      </c>
      <c r="H711">
        <v>0</v>
      </c>
      <c r="I711">
        <v>379</v>
      </c>
      <c r="J711">
        <v>298</v>
      </c>
      <c r="K711">
        <v>2015</v>
      </c>
      <c r="L711" t="str">
        <f t="shared" si="22"/>
        <v>012</v>
      </c>
      <c r="M711" t="str">
        <f>_xlfn.XLOOKUP(_2015_2016_append_[[#This Row],[Job_code]],Analytics_mindset_case_studies_IntegrateCo_jobcodes[Code_text],Analytics_mindset_case_studies_IntegrateCo_jobcodes[Job_Description],"",0)</f>
        <v>Internal Auditing</v>
      </c>
      <c r="N711" t="str">
        <f t="shared" si="23"/>
        <v>H</v>
      </c>
      <c r="O711">
        <f>IFERROR(VLOOKUP(_2015_2016_append_[[#This Row],[Emp_Name]],Analytics_mindset_case_studies_IntegrateCo_locations[#All],2,FALSE),"")</f>
        <v>2</v>
      </c>
      <c r="P711">
        <f>_2015_2016_append_[[#This Row],[Reg_Hrs]]+_2015_2016_append_[[#This Row],[OT_Hrs]]</f>
        <v>0</v>
      </c>
      <c r="Q711">
        <v>1</v>
      </c>
    </row>
    <row r="712" spans="1:17" x14ac:dyDescent="0.3">
      <c r="A712">
        <v>381</v>
      </c>
      <c r="B712" t="s">
        <v>70</v>
      </c>
      <c r="C712" t="s">
        <v>151</v>
      </c>
      <c r="D712">
        <v>0</v>
      </c>
      <c r="E712">
        <v>0</v>
      </c>
      <c r="F712">
        <v>0</v>
      </c>
      <c r="G712">
        <v>4272</v>
      </c>
      <c r="H712">
        <v>0</v>
      </c>
      <c r="I712">
        <v>800</v>
      </c>
      <c r="J712">
        <v>160</v>
      </c>
      <c r="K712">
        <v>2015</v>
      </c>
      <c r="L712" t="str">
        <f t="shared" si="22"/>
        <v>009</v>
      </c>
      <c r="M712" t="str">
        <f>_xlfn.XLOOKUP(_2015_2016_append_[[#This Row],[Job_code]],Analytics_mindset_case_studies_IntegrateCo_jobcodes[Code_text],Analytics_mindset_case_studies_IntegrateCo_jobcodes[Job_Description],"",0)</f>
        <v>New Foreign Manufacturing Plant</v>
      </c>
      <c r="N712" t="str">
        <f t="shared" si="23"/>
        <v>S</v>
      </c>
      <c r="O712">
        <f>IFERROR(VLOOKUP(_2015_2016_append_[[#This Row],[Emp_Name]],Analytics_mindset_case_studies_IntegrateCo_locations[#All],2,FALSE),"")</f>
        <v>1</v>
      </c>
      <c r="P712">
        <f>_2015_2016_append_[[#This Row],[Reg_Hrs]]+_2015_2016_append_[[#This Row],[OT_Hrs]]</f>
        <v>0</v>
      </c>
      <c r="Q712">
        <v>1</v>
      </c>
    </row>
    <row r="713" spans="1:17" x14ac:dyDescent="0.3">
      <c r="A713">
        <v>6</v>
      </c>
      <c r="B713" t="s">
        <v>96</v>
      </c>
      <c r="C713" t="s">
        <v>162</v>
      </c>
      <c r="D713">
        <v>0</v>
      </c>
      <c r="E713">
        <v>0</v>
      </c>
      <c r="F713">
        <v>0</v>
      </c>
      <c r="G713">
        <v>1298</v>
      </c>
      <c r="H713">
        <v>1</v>
      </c>
      <c r="I713">
        <v>407</v>
      </c>
      <c r="J713">
        <v>282</v>
      </c>
      <c r="K713">
        <v>2015</v>
      </c>
      <c r="L713" t="str">
        <f t="shared" si="22"/>
        <v>011</v>
      </c>
      <c r="M713" t="str">
        <f>_xlfn.XLOOKUP(_2015_2016_append_[[#This Row],[Job_code]],Analytics_mindset_case_studies_IntegrateCo_jobcodes[Code_text],Analytics_mindset_case_studies_IntegrateCo_jobcodes[Job_Description],"",0)</f>
        <v>Internal Projects</v>
      </c>
      <c r="N713" t="str">
        <f t="shared" si="23"/>
        <v>H</v>
      </c>
      <c r="O713">
        <f>IFERROR(VLOOKUP(_2015_2016_append_[[#This Row],[Emp_Name]],Analytics_mindset_case_studies_IntegrateCo_locations[#All],2,FALSE),"")</f>
        <v>2</v>
      </c>
      <c r="P713">
        <f>_2015_2016_append_[[#This Row],[Reg_Hrs]]+_2015_2016_append_[[#This Row],[OT_Hrs]]</f>
        <v>0</v>
      </c>
      <c r="Q713">
        <v>1</v>
      </c>
    </row>
    <row r="714" spans="1:17" x14ac:dyDescent="0.3">
      <c r="A714">
        <v>6</v>
      </c>
      <c r="B714" t="s">
        <v>75</v>
      </c>
      <c r="C714" t="s">
        <v>162</v>
      </c>
      <c r="D714">
        <v>0</v>
      </c>
      <c r="E714">
        <v>0</v>
      </c>
      <c r="F714">
        <v>0</v>
      </c>
      <c r="G714">
        <v>1297</v>
      </c>
      <c r="H714">
        <v>1</v>
      </c>
      <c r="I714">
        <v>407</v>
      </c>
      <c r="J714">
        <v>282</v>
      </c>
      <c r="K714">
        <v>2015</v>
      </c>
      <c r="L714" t="str">
        <f t="shared" si="22"/>
        <v>012</v>
      </c>
      <c r="M714" t="str">
        <f>_xlfn.XLOOKUP(_2015_2016_append_[[#This Row],[Job_code]],Analytics_mindset_case_studies_IntegrateCo_jobcodes[Code_text],Analytics_mindset_case_studies_IntegrateCo_jobcodes[Job_Description],"",0)</f>
        <v>Internal Auditing</v>
      </c>
      <c r="N714" t="str">
        <f t="shared" si="23"/>
        <v>H</v>
      </c>
      <c r="O714">
        <f>IFERROR(VLOOKUP(_2015_2016_append_[[#This Row],[Emp_Name]],Analytics_mindset_case_studies_IntegrateCo_locations[#All],2,FALSE),"")</f>
        <v>2</v>
      </c>
      <c r="P714">
        <f>_2015_2016_append_[[#This Row],[Reg_Hrs]]+_2015_2016_append_[[#This Row],[OT_Hrs]]</f>
        <v>0</v>
      </c>
      <c r="Q714">
        <v>1</v>
      </c>
    </row>
    <row r="715" spans="1:17" x14ac:dyDescent="0.3">
      <c r="A715">
        <v>281</v>
      </c>
      <c r="B715" t="s">
        <v>74</v>
      </c>
      <c r="C715" t="s">
        <v>207</v>
      </c>
      <c r="D715">
        <v>33</v>
      </c>
      <c r="E715">
        <v>14</v>
      </c>
      <c r="F715">
        <v>702</v>
      </c>
      <c r="G715">
        <v>5147</v>
      </c>
      <c r="H715">
        <v>94</v>
      </c>
      <c r="I715">
        <v>1171</v>
      </c>
      <c r="J715">
        <v>853</v>
      </c>
      <c r="K715">
        <v>2015</v>
      </c>
      <c r="L715" t="str">
        <f t="shared" si="22"/>
        <v>006</v>
      </c>
      <c r="M715" t="str">
        <f>_xlfn.XLOOKUP(_2015_2016_append_[[#This Row],[Job_code]],Analytics_mindset_case_studies_IntegrateCo_jobcodes[Code_text],Analytics_mindset_case_studies_IntegrateCo_jobcodes[Job_Description],"",0)</f>
        <v>Service</v>
      </c>
      <c r="N715" t="str">
        <f t="shared" si="23"/>
        <v>S</v>
      </c>
      <c r="O715">
        <f>IFERROR(VLOOKUP(_2015_2016_append_[[#This Row],[Emp_Name]],Analytics_mindset_case_studies_IntegrateCo_locations[#All],2,FALSE),"")</f>
        <v>2</v>
      </c>
      <c r="P715">
        <f>_2015_2016_append_[[#This Row],[Reg_Hrs]]+_2015_2016_append_[[#This Row],[OT_Hrs]]</f>
        <v>47</v>
      </c>
      <c r="Q715">
        <v>1</v>
      </c>
    </row>
    <row r="716" spans="1:17" x14ac:dyDescent="0.3">
      <c r="A716">
        <v>398</v>
      </c>
      <c r="B716" t="s">
        <v>85</v>
      </c>
      <c r="C716" t="s">
        <v>184</v>
      </c>
      <c r="D716">
        <v>0</v>
      </c>
      <c r="E716">
        <v>0</v>
      </c>
      <c r="F716">
        <v>0</v>
      </c>
      <c r="G716">
        <v>115</v>
      </c>
      <c r="H716">
        <v>9</v>
      </c>
      <c r="I716">
        <v>36</v>
      </c>
      <c r="J716">
        <v>24</v>
      </c>
      <c r="K716">
        <v>2015</v>
      </c>
      <c r="L716" t="str">
        <f t="shared" si="22"/>
        <v>005</v>
      </c>
      <c r="M716" t="str">
        <f>_xlfn.XLOOKUP(_2015_2016_append_[[#This Row],[Job_code]],Analytics_mindset_case_studies_IntegrateCo_jobcodes[Code_text],Analytics_mindset_case_studies_IntegrateCo_jobcodes[Job_Description],"",0)</f>
        <v>Installation</v>
      </c>
      <c r="N716" t="str">
        <f t="shared" si="23"/>
        <v/>
      </c>
      <c r="O716">
        <f>IFERROR(VLOOKUP(_2015_2016_append_[[#This Row],[Emp_Name]],Analytics_mindset_case_studies_IntegrateCo_locations[#All],2,FALSE),"")</f>
        <v>2</v>
      </c>
      <c r="P716">
        <f>_2015_2016_append_[[#This Row],[Reg_Hrs]]+_2015_2016_append_[[#This Row],[OT_Hrs]]</f>
        <v>0</v>
      </c>
      <c r="Q716">
        <v>1</v>
      </c>
    </row>
    <row r="717" spans="1:17" x14ac:dyDescent="0.3">
      <c r="A717">
        <v>276</v>
      </c>
      <c r="B717" t="s">
        <v>63</v>
      </c>
      <c r="C717" t="s">
        <v>185</v>
      </c>
      <c r="D717">
        <v>0</v>
      </c>
      <c r="E717">
        <v>0</v>
      </c>
      <c r="F717">
        <v>0</v>
      </c>
      <c r="G717">
        <v>3356</v>
      </c>
      <c r="H717">
        <v>48</v>
      </c>
      <c r="I717">
        <v>1051</v>
      </c>
      <c r="J717">
        <v>761</v>
      </c>
      <c r="K717">
        <v>2015</v>
      </c>
      <c r="L717" t="str">
        <f t="shared" si="22"/>
        <v>009</v>
      </c>
      <c r="M717" t="str">
        <f>_xlfn.XLOOKUP(_2015_2016_append_[[#This Row],[Job_code]],Analytics_mindset_case_studies_IntegrateCo_jobcodes[Code_text],Analytics_mindset_case_studies_IntegrateCo_jobcodes[Job_Description],"",0)</f>
        <v>New Foreign Manufacturing Plant</v>
      </c>
      <c r="N717" t="str">
        <f t="shared" si="23"/>
        <v>H</v>
      </c>
      <c r="O717">
        <f>IFERROR(VLOOKUP(_2015_2016_append_[[#This Row],[Emp_Name]],Analytics_mindset_case_studies_IntegrateCo_locations[#All],2,FALSE),"")</f>
        <v>1</v>
      </c>
      <c r="P717">
        <f>_2015_2016_append_[[#This Row],[Reg_Hrs]]+_2015_2016_append_[[#This Row],[OT_Hrs]]</f>
        <v>0</v>
      </c>
      <c r="Q717">
        <v>1</v>
      </c>
    </row>
    <row r="718" spans="1:17" x14ac:dyDescent="0.3">
      <c r="A718">
        <v>380</v>
      </c>
      <c r="B718" t="s">
        <v>68</v>
      </c>
      <c r="C718" t="s">
        <v>189</v>
      </c>
      <c r="D718">
        <v>0</v>
      </c>
      <c r="E718">
        <v>0</v>
      </c>
      <c r="F718">
        <v>0</v>
      </c>
      <c r="G718">
        <v>1046</v>
      </c>
      <c r="H718">
        <v>82</v>
      </c>
      <c r="I718">
        <v>329</v>
      </c>
      <c r="J718">
        <v>256</v>
      </c>
      <c r="K718">
        <v>2015</v>
      </c>
      <c r="L718" t="str">
        <f t="shared" si="22"/>
        <v>012</v>
      </c>
      <c r="M718" t="str">
        <f>_xlfn.XLOOKUP(_2015_2016_append_[[#This Row],[Job_code]],Analytics_mindset_case_studies_IntegrateCo_jobcodes[Code_text],Analytics_mindset_case_studies_IntegrateCo_jobcodes[Job_Description],"",0)</f>
        <v>Internal Auditing</v>
      </c>
      <c r="N718" t="str">
        <f t="shared" si="23"/>
        <v>S</v>
      </c>
      <c r="O718">
        <f>IFERROR(VLOOKUP(_2015_2016_append_[[#This Row],[Emp_Name]],Analytics_mindset_case_studies_IntegrateCo_locations[#All],2,FALSE),"")</f>
        <v>2</v>
      </c>
      <c r="P718">
        <f>_2015_2016_append_[[#This Row],[Reg_Hrs]]+_2015_2016_append_[[#This Row],[OT_Hrs]]</f>
        <v>0</v>
      </c>
      <c r="Q718">
        <v>1</v>
      </c>
    </row>
    <row r="719" spans="1:17" x14ac:dyDescent="0.3">
      <c r="A719">
        <v>7</v>
      </c>
      <c r="B719" t="s">
        <v>64</v>
      </c>
      <c r="C719" t="s">
        <v>194</v>
      </c>
      <c r="D719">
        <v>3</v>
      </c>
      <c r="E719">
        <v>0</v>
      </c>
      <c r="F719">
        <v>6868</v>
      </c>
      <c r="G719">
        <v>525</v>
      </c>
      <c r="H719">
        <v>0</v>
      </c>
      <c r="I719">
        <v>165</v>
      </c>
      <c r="J719">
        <v>11</v>
      </c>
      <c r="K719">
        <v>2015</v>
      </c>
      <c r="L719" t="str">
        <f t="shared" si="22"/>
        <v>001</v>
      </c>
      <c r="M719" t="str">
        <f>_xlfn.XLOOKUP(_2015_2016_append_[[#This Row],[Job_code]],Analytics_mindset_case_studies_IntegrateCo_jobcodes[Code_text],Analytics_mindset_case_studies_IntegrateCo_jobcodes[Job_Description],"",0)</f>
        <v>Office</v>
      </c>
      <c r="N719" t="str">
        <f t="shared" si="23"/>
        <v>H</v>
      </c>
      <c r="O719">
        <f>IFERROR(VLOOKUP(_2015_2016_append_[[#This Row],[Emp_Name]],Analytics_mindset_case_studies_IntegrateCo_locations[#All],2,FALSE),"")</f>
        <v>2</v>
      </c>
      <c r="P719">
        <f>_2015_2016_append_[[#This Row],[Reg_Hrs]]+_2015_2016_append_[[#This Row],[OT_Hrs]]</f>
        <v>3</v>
      </c>
      <c r="Q719">
        <v>1</v>
      </c>
    </row>
    <row r="720" spans="1:17" x14ac:dyDescent="0.3">
      <c r="A720">
        <v>34</v>
      </c>
      <c r="B720" t="s">
        <v>78</v>
      </c>
      <c r="C720" t="s">
        <v>195</v>
      </c>
      <c r="D720">
        <v>6</v>
      </c>
      <c r="E720">
        <v>0</v>
      </c>
      <c r="F720">
        <v>25709</v>
      </c>
      <c r="G720">
        <v>187</v>
      </c>
      <c r="H720">
        <v>0</v>
      </c>
      <c r="I720">
        <v>586</v>
      </c>
      <c r="J720">
        <v>411</v>
      </c>
      <c r="K720">
        <v>2015</v>
      </c>
      <c r="L720" t="str">
        <f t="shared" si="22"/>
        <v>006</v>
      </c>
      <c r="M720" t="str">
        <f>_xlfn.XLOOKUP(_2015_2016_append_[[#This Row],[Job_code]],Analytics_mindset_case_studies_IntegrateCo_jobcodes[Code_text],Analytics_mindset_case_studies_IntegrateCo_jobcodes[Job_Description],"",0)</f>
        <v>Service</v>
      </c>
      <c r="N720" t="str">
        <f t="shared" si="23"/>
        <v>H</v>
      </c>
      <c r="O720">
        <f>IFERROR(VLOOKUP(_2015_2016_append_[[#This Row],[Emp_Name]],Analytics_mindset_case_studies_IntegrateCo_locations[#All],2,FALSE),"")</f>
        <v>1</v>
      </c>
      <c r="P720">
        <f>_2015_2016_append_[[#This Row],[Reg_Hrs]]+_2015_2016_append_[[#This Row],[OT_Hrs]]</f>
        <v>6</v>
      </c>
      <c r="Q720">
        <v>1</v>
      </c>
    </row>
    <row r="721" spans="1:17" x14ac:dyDescent="0.3">
      <c r="A721">
        <v>345</v>
      </c>
      <c r="B721" t="s">
        <v>75</v>
      </c>
      <c r="C721" t="s">
        <v>197</v>
      </c>
      <c r="D721">
        <v>0</v>
      </c>
      <c r="E721">
        <v>0</v>
      </c>
      <c r="F721">
        <v>0</v>
      </c>
      <c r="G721">
        <v>2754</v>
      </c>
      <c r="H721">
        <v>0</v>
      </c>
      <c r="I721">
        <v>864</v>
      </c>
      <c r="J721">
        <v>586</v>
      </c>
      <c r="K721">
        <v>2015</v>
      </c>
      <c r="L721" t="str">
        <f t="shared" si="22"/>
        <v>012</v>
      </c>
      <c r="M721" t="str">
        <f>_xlfn.XLOOKUP(_2015_2016_append_[[#This Row],[Job_code]],Analytics_mindset_case_studies_IntegrateCo_jobcodes[Code_text],Analytics_mindset_case_studies_IntegrateCo_jobcodes[Job_Description],"",0)</f>
        <v>Internal Auditing</v>
      </c>
      <c r="N721" t="str">
        <f t="shared" si="23"/>
        <v>H</v>
      </c>
      <c r="O721">
        <f>IFERROR(VLOOKUP(_2015_2016_append_[[#This Row],[Emp_Name]],Analytics_mindset_case_studies_IntegrateCo_locations[#All],2,FALSE),"")</f>
        <v>1</v>
      </c>
      <c r="P721">
        <f>_2015_2016_append_[[#This Row],[Reg_Hrs]]+_2015_2016_append_[[#This Row],[OT_Hrs]]</f>
        <v>0</v>
      </c>
      <c r="Q721">
        <v>1</v>
      </c>
    </row>
    <row r="722" spans="1:17" x14ac:dyDescent="0.3">
      <c r="A722">
        <v>343</v>
      </c>
      <c r="B722" t="s">
        <v>63</v>
      </c>
      <c r="C722" t="s">
        <v>202</v>
      </c>
      <c r="D722">
        <v>0</v>
      </c>
      <c r="E722">
        <v>0</v>
      </c>
      <c r="F722">
        <v>0</v>
      </c>
      <c r="G722">
        <v>1916</v>
      </c>
      <c r="H722">
        <v>88</v>
      </c>
      <c r="I722">
        <v>1190</v>
      </c>
      <c r="J722">
        <v>642</v>
      </c>
      <c r="K722">
        <v>2015</v>
      </c>
      <c r="L722" t="str">
        <f t="shared" si="22"/>
        <v>009</v>
      </c>
      <c r="M722" t="str">
        <f>_xlfn.XLOOKUP(_2015_2016_append_[[#This Row],[Job_code]],Analytics_mindset_case_studies_IntegrateCo_jobcodes[Code_text],Analytics_mindset_case_studies_IntegrateCo_jobcodes[Job_Description],"",0)</f>
        <v>New Foreign Manufacturing Plant</v>
      </c>
      <c r="N722" t="str">
        <f t="shared" si="23"/>
        <v>H</v>
      </c>
      <c r="O722">
        <f>IFERROR(VLOOKUP(_2015_2016_append_[[#This Row],[Emp_Name]],Analytics_mindset_case_studies_IntegrateCo_locations[#All],2,FALSE),"")</f>
        <v>1</v>
      </c>
      <c r="P722">
        <f>_2015_2016_append_[[#This Row],[Reg_Hrs]]+_2015_2016_append_[[#This Row],[OT_Hrs]]</f>
        <v>0</v>
      </c>
      <c r="Q722">
        <v>1</v>
      </c>
    </row>
    <row r="723" spans="1:17" x14ac:dyDescent="0.3">
      <c r="A723">
        <v>1</v>
      </c>
      <c r="B723" t="s">
        <v>58</v>
      </c>
      <c r="C723" t="s">
        <v>125</v>
      </c>
      <c r="D723">
        <v>0</v>
      </c>
      <c r="E723">
        <v>0</v>
      </c>
      <c r="F723">
        <v>0</v>
      </c>
      <c r="G723">
        <v>37294</v>
      </c>
      <c r="H723">
        <v>0</v>
      </c>
      <c r="I723">
        <v>267</v>
      </c>
      <c r="J723">
        <v>288</v>
      </c>
      <c r="K723">
        <v>2015</v>
      </c>
      <c r="L723" t="str">
        <f t="shared" si="22"/>
        <v>002</v>
      </c>
      <c r="M723" t="str">
        <f>_xlfn.XLOOKUP(_2015_2016_append_[[#This Row],[Job_code]],Analytics_mindset_case_studies_IntegrateCo_jobcodes[Code_text],Analytics_mindset_case_studies_IntegrateCo_jobcodes[Job_Description],"",0)</f>
        <v>Sales</v>
      </c>
      <c r="N723" t="str">
        <f t="shared" si="23"/>
        <v>H</v>
      </c>
      <c r="O723">
        <f>IFERROR(VLOOKUP(_2015_2016_append_[[#This Row],[Emp_Name]],Analytics_mindset_case_studies_IntegrateCo_locations[#All],2,FALSE),"")</f>
        <v>2</v>
      </c>
      <c r="P723">
        <f>_2015_2016_append_[[#This Row],[Reg_Hrs]]+_2015_2016_append_[[#This Row],[OT_Hrs]]</f>
        <v>0</v>
      </c>
      <c r="Q723">
        <v>1</v>
      </c>
    </row>
    <row r="724" spans="1:17" x14ac:dyDescent="0.3">
      <c r="A724">
        <v>1</v>
      </c>
      <c r="B724" t="s">
        <v>72</v>
      </c>
      <c r="C724" t="s">
        <v>125</v>
      </c>
      <c r="D724">
        <v>0</v>
      </c>
      <c r="E724">
        <v>0</v>
      </c>
      <c r="F724">
        <v>0</v>
      </c>
      <c r="G724">
        <v>37294</v>
      </c>
      <c r="H724">
        <v>0</v>
      </c>
      <c r="I724">
        <v>267</v>
      </c>
      <c r="J724">
        <v>288</v>
      </c>
      <c r="K724">
        <v>2015</v>
      </c>
      <c r="L724" t="str">
        <f t="shared" si="22"/>
        <v>002</v>
      </c>
      <c r="M724" t="str">
        <f>_xlfn.XLOOKUP(_2015_2016_append_[[#This Row],[Job_code]],Analytics_mindset_case_studies_IntegrateCo_jobcodes[Code_text],Analytics_mindset_case_studies_IntegrateCo_jobcodes[Job_Description],"",0)</f>
        <v>Sales</v>
      </c>
      <c r="N724" t="str">
        <f t="shared" si="23"/>
        <v>S</v>
      </c>
      <c r="O724">
        <f>IFERROR(VLOOKUP(_2015_2016_append_[[#This Row],[Emp_Name]],Analytics_mindset_case_studies_IntegrateCo_locations[#All],2,FALSE),"")</f>
        <v>2</v>
      </c>
      <c r="P724">
        <f>_2015_2016_append_[[#This Row],[Reg_Hrs]]+_2015_2016_append_[[#This Row],[OT_Hrs]]</f>
        <v>0</v>
      </c>
      <c r="Q724">
        <v>1</v>
      </c>
    </row>
    <row r="725" spans="1:17" x14ac:dyDescent="0.3">
      <c r="A725">
        <v>38</v>
      </c>
      <c r="B725" t="s">
        <v>72</v>
      </c>
      <c r="C725" t="s">
        <v>137</v>
      </c>
      <c r="D725">
        <v>55</v>
      </c>
      <c r="E725">
        <v>0</v>
      </c>
      <c r="F725">
        <v>192096</v>
      </c>
      <c r="G725">
        <v>63167</v>
      </c>
      <c r="H725">
        <v>0</v>
      </c>
      <c r="I725">
        <v>78</v>
      </c>
      <c r="J725">
        <v>1431</v>
      </c>
      <c r="K725">
        <v>2015</v>
      </c>
      <c r="L725" t="str">
        <f t="shared" si="22"/>
        <v>002</v>
      </c>
      <c r="M725" t="str">
        <f>_xlfn.XLOOKUP(_2015_2016_append_[[#This Row],[Job_code]],Analytics_mindset_case_studies_IntegrateCo_jobcodes[Code_text],Analytics_mindset_case_studies_IntegrateCo_jobcodes[Job_Description],"",0)</f>
        <v>Sales</v>
      </c>
      <c r="N725" t="str">
        <f t="shared" si="23"/>
        <v>S</v>
      </c>
      <c r="O725">
        <f>IFERROR(VLOOKUP(_2015_2016_append_[[#This Row],[Emp_Name]],Analytics_mindset_case_studies_IntegrateCo_locations[#All],2,FALSE),"")</f>
        <v>2</v>
      </c>
      <c r="P725">
        <f>_2015_2016_append_[[#This Row],[Reg_Hrs]]+_2015_2016_append_[[#This Row],[OT_Hrs]]</f>
        <v>55</v>
      </c>
      <c r="Q725">
        <v>1</v>
      </c>
    </row>
    <row r="726" spans="1:17" x14ac:dyDescent="0.3">
      <c r="A726">
        <v>106</v>
      </c>
      <c r="B726" t="s">
        <v>63</v>
      </c>
      <c r="C726" t="s">
        <v>122</v>
      </c>
      <c r="D726">
        <v>0</v>
      </c>
      <c r="E726">
        <v>0</v>
      </c>
      <c r="F726">
        <v>0</v>
      </c>
      <c r="G726">
        <v>5156</v>
      </c>
      <c r="H726">
        <v>0</v>
      </c>
      <c r="I726">
        <v>1618</v>
      </c>
      <c r="J726">
        <v>1112</v>
      </c>
      <c r="K726">
        <v>2015</v>
      </c>
      <c r="L726" t="str">
        <f t="shared" si="22"/>
        <v>009</v>
      </c>
      <c r="M726" t="str">
        <f>_xlfn.XLOOKUP(_2015_2016_append_[[#This Row],[Job_code]],Analytics_mindset_case_studies_IntegrateCo_jobcodes[Code_text],Analytics_mindset_case_studies_IntegrateCo_jobcodes[Job_Description],"",0)</f>
        <v>New Foreign Manufacturing Plant</v>
      </c>
      <c r="N726" t="str">
        <f t="shared" si="23"/>
        <v>H</v>
      </c>
      <c r="O726">
        <f>IFERROR(VLOOKUP(_2015_2016_append_[[#This Row],[Emp_Name]],Analytics_mindset_case_studies_IntegrateCo_locations[#All],2,FALSE),"")</f>
        <v>1</v>
      </c>
      <c r="P726">
        <f>_2015_2016_append_[[#This Row],[Reg_Hrs]]+_2015_2016_append_[[#This Row],[OT_Hrs]]</f>
        <v>0</v>
      </c>
      <c r="Q726">
        <v>1</v>
      </c>
    </row>
    <row r="727" spans="1:17" x14ac:dyDescent="0.3">
      <c r="A727">
        <v>369</v>
      </c>
      <c r="B727" t="s">
        <v>75</v>
      </c>
      <c r="C727" t="s">
        <v>136</v>
      </c>
      <c r="D727">
        <v>0</v>
      </c>
      <c r="E727">
        <v>0</v>
      </c>
      <c r="F727">
        <v>0</v>
      </c>
      <c r="G727">
        <v>1271</v>
      </c>
      <c r="H727">
        <v>0</v>
      </c>
      <c r="I727">
        <v>399</v>
      </c>
      <c r="J727">
        <v>44</v>
      </c>
      <c r="K727">
        <v>2015</v>
      </c>
      <c r="L727" t="str">
        <f t="shared" si="22"/>
        <v>012</v>
      </c>
      <c r="M727" t="str">
        <f>_xlfn.XLOOKUP(_2015_2016_append_[[#This Row],[Job_code]],Analytics_mindset_case_studies_IntegrateCo_jobcodes[Code_text],Analytics_mindset_case_studies_IntegrateCo_jobcodes[Job_Description],"",0)</f>
        <v>Internal Auditing</v>
      </c>
      <c r="N727" t="str">
        <f t="shared" si="23"/>
        <v>H</v>
      </c>
      <c r="O727">
        <f>IFERROR(VLOOKUP(_2015_2016_append_[[#This Row],[Emp_Name]],Analytics_mindset_case_studies_IntegrateCo_locations[#All],2,FALSE),"")</f>
        <v>2</v>
      </c>
      <c r="P727">
        <f>_2015_2016_append_[[#This Row],[Reg_Hrs]]+_2015_2016_append_[[#This Row],[OT_Hrs]]</f>
        <v>0</v>
      </c>
      <c r="Q727">
        <v>1</v>
      </c>
    </row>
    <row r="728" spans="1:17" x14ac:dyDescent="0.3">
      <c r="A728">
        <v>180</v>
      </c>
      <c r="B728" t="s">
        <v>96</v>
      </c>
      <c r="C728" t="s">
        <v>146</v>
      </c>
      <c r="D728">
        <v>0</v>
      </c>
      <c r="E728">
        <v>0</v>
      </c>
      <c r="F728">
        <v>0</v>
      </c>
      <c r="G728">
        <v>3619</v>
      </c>
      <c r="H728">
        <v>0</v>
      </c>
      <c r="I728">
        <v>1136</v>
      </c>
      <c r="J728">
        <v>921</v>
      </c>
      <c r="K728">
        <v>2015</v>
      </c>
      <c r="L728" t="str">
        <f t="shared" si="22"/>
        <v>011</v>
      </c>
      <c r="M728" t="str">
        <f>_xlfn.XLOOKUP(_2015_2016_append_[[#This Row],[Job_code]],Analytics_mindset_case_studies_IntegrateCo_jobcodes[Code_text],Analytics_mindset_case_studies_IntegrateCo_jobcodes[Job_Description],"",0)</f>
        <v>Internal Projects</v>
      </c>
      <c r="N728" t="str">
        <f t="shared" si="23"/>
        <v>H</v>
      </c>
      <c r="O728">
        <f>IFERROR(VLOOKUP(_2015_2016_append_[[#This Row],[Emp_Name]],Analytics_mindset_case_studies_IntegrateCo_locations[#All],2,FALSE),"")</f>
        <v>2</v>
      </c>
      <c r="P728">
        <f>_2015_2016_append_[[#This Row],[Reg_Hrs]]+_2015_2016_append_[[#This Row],[OT_Hrs]]</f>
        <v>0</v>
      </c>
      <c r="Q728">
        <v>1</v>
      </c>
    </row>
    <row r="729" spans="1:17" x14ac:dyDescent="0.3">
      <c r="A729">
        <v>375</v>
      </c>
      <c r="B729" t="s">
        <v>89</v>
      </c>
      <c r="C729" t="s">
        <v>149</v>
      </c>
      <c r="D729">
        <v>39</v>
      </c>
      <c r="E729">
        <v>0</v>
      </c>
      <c r="F729">
        <v>838</v>
      </c>
      <c r="G729">
        <v>6411</v>
      </c>
      <c r="H729">
        <v>0</v>
      </c>
      <c r="I729">
        <v>2012</v>
      </c>
      <c r="J729">
        <v>1383</v>
      </c>
      <c r="K729">
        <v>2015</v>
      </c>
      <c r="L729" t="str">
        <f t="shared" si="22"/>
        <v>008</v>
      </c>
      <c r="M729" t="str">
        <f>_xlfn.XLOOKUP(_2015_2016_append_[[#This Row],[Job_code]],Analytics_mindset_case_studies_IntegrateCo_jobcodes[Code_text],Analytics_mindset_case_studies_IntegrateCo_jobcodes[Job_Description],"",0)</f>
        <v>Employee Training</v>
      </c>
      <c r="N729" t="str">
        <f t="shared" si="23"/>
        <v>S</v>
      </c>
      <c r="O729">
        <f>IFERROR(VLOOKUP(_2015_2016_append_[[#This Row],[Emp_Name]],Analytics_mindset_case_studies_IntegrateCo_locations[#All],2,FALSE),"")</f>
        <v>2</v>
      </c>
      <c r="P729">
        <f>_2015_2016_append_[[#This Row],[Reg_Hrs]]+_2015_2016_append_[[#This Row],[OT_Hrs]]</f>
        <v>39</v>
      </c>
      <c r="Q729">
        <v>1</v>
      </c>
    </row>
    <row r="730" spans="1:17" x14ac:dyDescent="0.3">
      <c r="A730">
        <v>406</v>
      </c>
      <c r="B730" t="s">
        <v>64</v>
      </c>
      <c r="C730" t="s">
        <v>208</v>
      </c>
      <c r="D730">
        <v>2988</v>
      </c>
      <c r="E730">
        <v>0</v>
      </c>
      <c r="F730">
        <v>558169</v>
      </c>
      <c r="G730">
        <v>46350</v>
      </c>
      <c r="H730">
        <v>606</v>
      </c>
      <c r="I730">
        <v>11285</v>
      </c>
      <c r="J730">
        <v>779</v>
      </c>
      <c r="K730">
        <v>2015</v>
      </c>
      <c r="L730" t="str">
        <f t="shared" si="22"/>
        <v>001</v>
      </c>
      <c r="M730" t="str">
        <f>_xlfn.XLOOKUP(_2015_2016_append_[[#This Row],[Job_code]],Analytics_mindset_case_studies_IntegrateCo_jobcodes[Code_text],Analytics_mindset_case_studies_IntegrateCo_jobcodes[Job_Description],"",0)</f>
        <v>Office</v>
      </c>
      <c r="N730" t="str">
        <f t="shared" si="23"/>
        <v>H</v>
      </c>
      <c r="O730">
        <f>IFERROR(VLOOKUP(_2015_2016_append_[[#This Row],[Emp_Name]],Analytics_mindset_case_studies_IntegrateCo_locations[#All],2,FALSE),"")</f>
        <v>1</v>
      </c>
      <c r="P730">
        <f>_2015_2016_append_[[#This Row],[Reg_Hrs]]+_2015_2016_append_[[#This Row],[OT_Hrs]]</f>
        <v>2988</v>
      </c>
      <c r="Q730">
        <v>1</v>
      </c>
    </row>
    <row r="731" spans="1:17" x14ac:dyDescent="0.3">
      <c r="A731">
        <v>406</v>
      </c>
      <c r="B731" t="s">
        <v>58</v>
      </c>
      <c r="C731" t="s">
        <v>208</v>
      </c>
      <c r="D731">
        <v>1307</v>
      </c>
      <c r="E731">
        <v>0</v>
      </c>
      <c r="F731">
        <v>1005284</v>
      </c>
      <c r="G731">
        <v>74247</v>
      </c>
      <c r="H731">
        <v>1491</v>
      </c>
      <c r="I731">
        <v>17522</v>
      </c>
      <c r="J731">
        <v>1236</v>
      </c>
      <c r="K731">
        <v>2015</v>
      </c>
      <c r="L731" t="str">
        <f t="shared" si="22"/>
        <v>002</v>
      </c>
      <c r="M731" t="str">
        <f>_xlfn.XLOOKUP(_2015_2016_append_[[#This Row],[Job_code]],Analytics_mindset_case_studies_IntegrateCo_jobcodes[Code_text],Analytics_mindset_case_studies_IntegrateCo_jobcodes[Job_Description],"",0)</f>
        <v>Sales</v>
      </c>
      <c r="N731" t="str">
        <f t="shared" si="23"/>
        <v>H</v>
      </c>
      <c r="O731">
        <f>IFERROR(VLOOKUP(_2015_2016_append_[[#This Row],[Emp_Name]],Analytics_mindset_case_studies_IntegrateCo_locations[#All],2,FALSE),"")</f>
        <v>1</v>
      </c>
      <c r="P731">
        <f>_2015_2016_append_[[#This Row],[Reg_Hrs]]+_2015_2016_append_[[#This Row],[OT_Hrs]]</f>
        <v>1307</v>
      </c>
      <c r="Q731">
        <v>1</v>
      </c>
    </row>
    <row r="732" spans="1:17" x14ac:dyDescent="0.3">
      <c r="A732">
        <v>406</v>
      </c>
      <c r="B732" t="s">
        <v>71</v>
      </c>
      <c r="C732" t="s">
        <v>208</v>
      </c>
      <c r="D732">
        <v>18</v>
      </c>
      <c r="E732">
        <v>0</v>
      </c>
      <c r="F732">
        <v>58772</v>
      </c>
      <c r="G732">
        <v>4128</v>
      </c>
      <c r="H732">
        <v>15</v>
      </c>
      <c r="I732">
        <v>1237</v>
      </c>
      <c r="J732">
        <v>80</v>
      </c>
      <c r="K732">
        <v>2015</v>
      </c>
      <c r="L732" t="str">
        <f t="shared" si="22"/>
        <v>004</v>
      </c>
      <c r="M732" t="str">
        <f>_xlfn.XLOOKUP(_2015_2016_append_[[#This Row],[Job_code]],Analytics_mindset_case_studies_IntegrateCo_jobcodes[Code_text],Analytics_mindset_case_studies_IntegrateCo_jobcodes[Job_Description],"",0)</f>
        <v>Proj Management</v>
      </c>
      <c r="N732" t="str">
        <f t="shared" si="23"/>
        <v>H</v>
      </c>
      <c r="O732">
        <f>IFERROR(VLOOKUP(_2015_2016_append_[[#This Row],[Emp_Name]],Analytics_mindset_case_studies_IntegrateCo_locations[#All],2,FALSE),"")</f>
        <v>1</v>
      </c>
      <c r="P732">
        <f>_2015_2016_append_[[#This Row],[Reg_Hrs]]+_2015_2016_append_[[#This Row],[OT_Hrs]]</f>
        <v>18</v>
      </c>
      <c r="Q732">
        <v>1</v>
      </c>
    </row>
    <row r="733" spans="1:17" x14ac:dyDescent="0.3">
      <c r="A733">
        <v>406</v>
      </c>
      <c r="B733" t="s">
        <v>78</v>
      </c>
      <c r="C733" t="s">
        <v>208</v>
      </c>
      <c r="D733">
        <v>2273</v>
      </c>
      <c r="E733">
        <v>0</v>
      </c>
      <c r="F733">
        <v>1234528</v>
      </c>
      <c r="G733">
        <v>81341</v>
      </c>
      <c r="H733">
        <v>1285</v>
      </c>
      <c r="I733">
        <v>22791</v>
      </c>
      <c r="J733">
        <v>1456</v>
      </c>
      <c r="K733">
        <v>2015</v>
      </c>
      <c r="L733" t="str">
        <f t="shared" si="22"/>
        <v>006</v>
      </c>
      <c r="M733" t="str">
        <f>_xlfn.XLOOKUP(_2015_2016_append_[[#This Row],[Job_code]],Analytics_mindset_case_studies_IntegrateCo_jobcodes[Code_text],Analytics_mindset_case_studies_IntegrateCo_jobcodes[Job_Description],"",0)</f>
        <v>Service</v>
      </c>
      <c r="N733" t="str">
        <f t="shared" si="23"/>
        <v>H</v>
      </c>
      <c r="O733">
        <f>IFERROR(VLOOKUP(_2015_2016_append_[[#This Row],[Emp_Name]],Analytics_mindset_case_studies_IntegrateCo_locations[#All],2,FALSE),"")</f>
        <v>1</v>
      </c>
      <c r="P733">
        <f>_2015_2016_append_[[#This Row],[Reg_Hrs]]+_2015_2016_append_[[#This Row],[OT_Hrs]]</f>
        <v>2273</v>
      </c>
      <c r="Q733">
        <v>1</v>
      </c>
    </row>
    <row r="734" spans="1:17" x14ac:dyDescent="0.3">
      <c r="A734">
        <v>13</v>
      </c>
      <c r="B734" t="s">
        <v>87</v>
      </c>
      <c r="C734" t="s">
        <v>171</v>
      </c>
      <c r="D734">
        <v>6</v>
      </c>
      <c r="E734">
        <v>0</v>
      </c>
      <c r="F734">
        <v>27923</v>
      </c>
      <c r="G734">
        <v>2136</v>
      </c>
      <c r="H734">
        <v>0</v>
      </c>
      <c r="I734">
        <v>223</v>
      </c>
      <c r="J734">
        <v>461</v>
      </c>
      <c r="K734">
        <v>2015</v>
      </c>
      <c r="L734" t="str">
        <f t="shared" si="22"/>
        <v>008</v>
      </c>
      <c r="M734" t="str">
        <f>_xlfn.XLOOKUP(_2015_2016_append_[[#This Row],[Job_code]],Analytics_mindset_case_studies_IntegrateCo_jobcodes[Code_text],Analytics_mindset_case_studies_IntegrateCo_jobcodes[Job_Description],"",0)</f>
        <v>Employee Training</v>
      </c>
      <c r="N734" t="str">
        <f t="shared" si="23"/>
        <v>H</v>
      </c>
      <c r="O734">
        <f>IFERROR(VLOOKUP(_2015_2016_append_[[#This Row],[Emp_Name]],Analytics_mindset_case_studies_IntegrateCo_locations[#All],2,FALSE),"")</f>
        <v>2</v>
      </c>
      <c r="P734">
        <f>_2015_2016_append_[[#This Row],[Reg_Hrs]]+_2015_2016_append_[[#This Row],[OT_Hrs]]</f>
        <v>6</v>
      </c>
      <c r="Q734">
        <v>1</v>
      </c>
    </row>
    <row r="735" spans="1:17" x14ac:dyDescent="0.3">
      <c r="A735">
        <v>181</v>
      </c>
      <c r="B735" t="s">
        <v>63</v>
      </c>
      <c r="C735" t="s">
        <v>190</v>
      </c>
      <c r="D735">
        <v>0</v>
      </c>
      <c r="E735">
        <v>0</v>
      </c>
      <c r="F735">
        <v>0</v>
      </c>
      <c r="G735">
        <v>13437</v>
      </c>
      <c r="H735">
        <v>0</v>
      </c>
      <c r="I735">
        <v>4215</v>
      </c>
      <c r="J735">
        <v>2376</v>
      </c>
      <c r="K735">
        <v>2015</v>
      </c>
      <c r="L735" t="str">
        <f t="shared" si="22"/>
        <v>009</v>
      </c>
      <c r="M735" t="str">
        <f>_xlfn.XLOOKUP(_2015_2016_append_[[#This Row],[Job_code]],Analytics_mindset_case_studies_IntegrateCo_jobcodes[Code_text],Analytics_mindset_case_studies_IntegrateCo_jobcodes[Job_Description],"",0)</f>
        <v>New Foreign Manufacturing Plant</v>
      </c>
      <c r="N735" t="str">
        <f t="shared" si="23"/>
        <v>H</v>
      </c>
      <c r="O735">
        <f>IFERROR(VLOOKUP(_2015_2016_append_[[#This Row],[Emp_Name]],Analytics_mindset_case_studies_IntegrateCo_locations[#All],2,FALSE),"")</f>
        <v>2</v>
      </c>
      <c r="P735">
        <f>_2015_2016_append_[[#This Row],[Reg_Hrs]]+_2015_2016_append_[[#This Row],[OT_Hrs]]</f>
        <v>0</v>
      </c>
      <c r="Q735">
        <v>1</v>
      </c>
    </row>
    <row r="736" spans="1:17" x14ac:dyDescent="0.3">
      <c r="A736">
        <v>239</v>
      </c>
      <c r="B736" t="s">
        <v>114</v>
      </c>
      <c r="C736" t="s">
        <v>135</v>
      </c>
      <c r="D736">
        <v>629</v>
      </c>
      <c r="E736">
        <v>0</v>
      </c>
      <c r="F736">
        <v>33580</v>
      </c>
      <c r="G736">
        <v>2075</v>
      </c>
      <c r="H736">
        <v>0</v>
      </c>
      <c r="I736">
        <v>651</v>
      </c>
      <c r="J736">
        <v>45</v>
      </c>
      <c r="K736">
        <v>2015</v>
      </c>
      <c r="L736" t="str">
        <f t="shared" si="22"/>
        <v>007</v>
      </c>
      <c r="M736" t="str">
        <f>_xlfn.XLOOKUP(_2015_2016_append_[[#This Row],[Job_code]],Analytics_mindset_case_studies_IntegrateCo_jobcodes[Code_text],Analytics_mindset_case_studies_IntegrateCo_jobcodes[Job_Description],"",0)</f>
        <v>Customer Training</v>
      </c>
      <c r="N736" t="str">
        <f t="shared" si="23"/>
        <v>S</v>
      </c>
      <c r="O736">
        <f>IFERROR(VLOOKUP(_2015_2016_append_[[#This Row],[Emp_Name]],Analytics_mindset_case_studies_IntegrateCo_locations[#All],2,FALSE),"")</f>
        <v>1</v>
      </c>
      <c r="P736">
        <f>_2015_2016_append_[[#This Row],[Reg_Hrs]]+_2015_2016_append_[[#This Row],[OT_Hrs]]</f>
        <v>629</v>
      </c>
      <c r="Q736">
        <v>1</v>
      </c>
    </row>
    <row r="737" spans="1:17" x14ac:dyDescent="0.3">
      <c r="A737">
        <v>6</v>
      </c>
      <c r="B737" t="s">
        <v>101</v>
      </c>
      <c r="C737" t="s">
        <v>162</v>
      </c>
      <c r="D737">
        <v>4</v>
      </c>
      <c r="E737">
        <v>0</v>
      </c>
      <c r="F737">
        <v>88</v>
      </c>
      <c r="G737">
        <v>2121</v>
      </c>
      <c r="H737">
        <v>0</v>
      </c>
      <c r="I737">
        <v>666</v>
      </c>
      <c r="J737">
        <v>146</v>
      </c>
      <c r="K737">
        <v>2015</v>
      </c>
      <c r="L737" t="str">
        <f t="shared" si="22"/>
        <v>005</v>
      </c>
      <c r="M737" t="str">
        <f>_xlfn.XLOOKUP(_2015_2016_append_[[#This Row],[Job_code]],Analytics_mindset_case_studies_IntegrateCo_jobcodes[Code_text],Analytics_mindset_case_studies_IntegrateCo_jobcodes[Job_Description],"",0)</f>
        <v>Installation</v>
      </c>
      <c r="N737" t="str">
        <f t="shared" si="23"/>
        <v>H</v>
      </c>
      <c r="O737">
        <f>IFERROR(VLOOKUP(_2015_2016_append_[[#This Row],[Emp_Name]],Analytics_mindset_case_studies_IntegrateCo_locations[#All],2,FALSE),"")</f>
        <v>2</v>
      </c>
      <c r="P737">
        <f>_2015_2016_append_[[#This Row],[Reg_Hrs]]+_2015_2016_append_[[#This Row],[OT_Hrs]]</f>
        <v>4</v>
      </c>
      <c r="Q737">
        <v>1</v>
      </c>
    </row>
    <row r="738" spans="1:17" x14ac:dyDescent="0.3">
      <c r="A738">
        <v>37</v>
      </c>
      <c r="B738" t="s">
        <v>78</v>
      </c>
      <c r="C738" t="s">
        <v>164</v>
      </c>
      <c r="D738">
        <v>1</v>
      </c>
      <c r="E738">
        <v>0</v>
      </c>
      <c r="F738">
        <v>245</v>
      </c>
      <c r="G738">
        <v>167</v>
      </c>
      <c r="H738">
        <v>0</v>
      </c>
      <c r="I738">
        <v>53</v>
      </c>
      <c r="J738">
        <v>4</v>
      </c>
      <c r="K738">
        <v>2015</v>
      </c>
      <c r="L738" t="str">
        <f t="shared" si="22"/>
        <v>006</v>
      </c>
      <c r="M738" t="str">
        <f>_xlfn.XLOOKUP(_2015_2016_append_[[#This Row],[Job_code]],Analytics_mindset_case_studies_IntegrateCo_jobcodes[Code_text],Analytics_mindset_case_studies_IntegrateCo_jobcodes[Job_Description],"",0)</f>
        <v>Service</v>
      </c>
      <c r="N738" t="str">
        <f t="shared" si="23"/>
        <v>H</v>
      </c>
      <c r="O738">
        <f>IFERROR(VLOOKUP(_2015_2016_append_[[#This Row],[Emp_Name]],Analytics_mindset_case_studies_IntegrateCo_locations[#All],2,FALSE),"")</f>
        <v>2</v>
      </c>
      <c r="P738">
        <f>_2015_2016_append_[[#This Row],[Reg_Hrs]]+_2015_2016_append_[[#This Row],[OT_Hrs]]</f>
        <v>1</v>
      </c>
      <c r="Q738">
        <v>1</v>
      </c>
    </row>
    <row r="739" spans="1:17" x14ac:dyDescent="0.3">
      <c r="A739">
        <v>153</v>
      </c>
      <c r="B739" t="s">
        <v>101</v>
      </c>
      <c r="C739" t="s">
        <v>170</v>
      </c>
      <c r="D739">
        <v>2</v>
      </c>
      <c r="E739">
        <v>0</v>
      </c>
      <c r="F739">
        <v>29</v>
      </c>
      <c r="G739">
        <v>222</v>
      </c>
      <c r="H739">
        <v>17</v>
      </c>
      <c r="I739">
        <v>7</v>
      </c>
      <c r="J739">
        <v>48</v>
      </c>
      <c r="K739">
        <v>2015</v>
      </c>
      <c r="L739" t="str">
        <f t="shared" si="22"/>
        <v>005</v>
      </c>
      <c r="M739" t="str">
        <f>_xlfn.XLOOKUP(_2015_2016_append_[[#This Row],[Job_code]],Analytics_mindset_case_studies_IntegrateCo_jobcodes[Code_text],Analytics_mindset_case_studies_IntegrateCo_jobcodes[Job_Description],"",0)</f>
        <v>Installation</v>
      </c>
      <c r="N739" t="str">
        <f t="shared" si="23"/>
        <v>H</v>
      </c>
      <c r="O739">
        <f>IFERROR(VLOOKUP(_2015_2016_append_[[#This Row],[Emp_Name]],Analytics_mindset_case_studies_IntegrateCo_locations[#All],2,FALSE),"")</f>
        <v>2</v>
      </c>
      <c r="P739">
        <f>_2015_2016_append_[[#This Row],[Reg_Hrs]]+_2015_2016_append_[[#This Row],[OT_Hrs]]</f>
        <v>2</v>
      </c>
      <c r="Q739">
        <v>1</v>
      </c>
    </row>
    <row r="740" spans="1:17" x14ac:dyDescent="0.3">
      <c r="A740">
        <v>314</v>
      </c>
      <c r="B740" t="s">
        <v>70</v>
      </c>
      <c r="C740" t="s">
        <v>174</v>
      </c>
      <c r="D740">
        <v>0</v>
      </c>
      <c r="E740">
        <v>0</v>
      </c>
      <c r="F740">
        <v>0</v>
      </c>
      <c r="G740">
        <v>2163</v>
      </c>
      <c r="H740">
        <v>0</v>
      </c>
      <c r="I740">
        <v>678</v>
      </c>
      <c r="J740">
        <v>467</v>
      </c>
      <c r="K740">
        <v>2015</v>
      </c>
      <c r="L740" t="str">
        <f t="shared" si="22"/>
        <v>009</v>
      </c>
      <c r="M740" t="str">
        <f>_xlfn.XLOOKUP(_2015_2016_append_[[#This Row],[Job_code]],Analytics_mindset_case_studies_IntegrateCo_jobcodes[Code_text],Analytics_mindset_case_studies_IntegrateCo_jobcodes[Job_Description],"",0)</f>
        <v>New Foreign Manufacturing Plant</v>
      </c>
      <c r="N740" t="str">
        <f t="shared" si="23"/>
        <v>S</v>
      </c>
      <c r="O740">
        <f>IFERROR(VLOOKUP(_2015_2016_append_[[#This Row],[Emp_Name]],Analytics_mindset_case_studies_IntegrateCo_locations[#All],2,FALSE),"")</f>
        <v>1</v>
      </c>
      <c r="P740">
        <f>_2015_2016_append_[[#This Row],[Reg_Hrs]]+_2015_2016_append_[[#This Row],[OT_Hrs]]</f>
        <v>0</v>
      </c>
      <c r="Q740">
        <v>1</v>
      </c>
    </row>
    <row r="741" spans="1:17" x14ac:dyDescent="0.3">
      <c r="A741">
        <v>192</v>
      </c>
      <c r="B741" t="s">
        <v>107</v>
      </c>
      <c r="C741" t="s">
        <v>183</v>
      </c>
      <c r="D741">
        <v>225</v>
      </c>
      <c r="E741">
        <v>0</v>
      </c>
      <c r="F741">
        <v>540867</v>
      </c>
      <c r="G741">
        <v>34145</v>
      </c>
      <c r="H741">
        <v>0</v>
      </c>
      <c r="I741">
        <v>5558</v>
      </c>
      <c r="J741">
        <v>21194</v>
      </c>
      <c r="K741">
        <v>2015</v>
      </c>
      <c r="L741" t="str">
        <f t="shared" si="22"/>
        <v>002</v>
      </c>
      <c r="M741" t="str">
        <f>_xlfn.XLOOKUP(_2015_2016_append_[[#This Row],[Job_code]],Analytics_mindset_case_studies_IntegrateCo_jobcodes[Code_text],Analytics_mindset_case_studies_IntegrateCo_jobcodes[Job_Description],"",0)</f>
        <v>Sales</v>
      </c>
      <c r="N741" t="str">
        <f t="shared" si="23"/>
        <v>H</v>
      </c>
      <c r="O741">
        <f>IFERROR(VLOOKUP(_2015_2016_append_[[#This Row],[Emp_Name]],Analytics_mindset_case_studies_IntegrateCo_locations[#All],2,FALSE),"")</f>
        <v>2</v>
      </c>
      <c r="P741">
        <f>_2015_2016_append_[[#This Row],[Reg_Hrs]]+_2015_2016_append_[[#This Row],[OT_Hrs]]</f>
        <v>225</v>
      </c>
      <c r="Q741">
        <v>1</v>
      </c>
    </row>
    <row r="742" spans="1:17" x14ac:dyDescent="0.3">
      <c r="A742">
        <v>260</v>
      </c>
      <c r="B742" t="s">
        <v>101</v>
      </c>
      <c r="C742" t="s">
        <v>188</v>
      </c>
      <c r="D742">
        <v>79</v>
      </c>
      <c r="E742">
        <v>0</v>
      </c>
      <c r="F742">
        <v>18662</v>
      </c>
      <c r="G742">
        <v>2059</v>
      </c>
      <c r="H742">
        <v>0</v>
      </c>
      <c r="I742">
        <v>646</v>
      </c>
      <c r="J742">
        <v>469</v>
      </c>
      <c r="K742">
        <v>2015</v>
      </c>
      <c r="L742" t="str">
        <f t="shared" si="22"/>
        <v>005</v>
      </c>
      <c r="M742" t="str">
        <f>_xlfn.XLOOKUP(_2015_2016_append_[[#This Row],[Job_code]],Analytics_mindset_case_studies_IntegrateCo_jobcodes[Code_text],Analytics_mindset_case_studies_IntegrateCo_jobcodes[Job_Description],"",0)</f>
        <v>Installation</v>
      </c>
      <c r="N742" t="str">
        <f t="shared" si="23"/>
        <v>H</v>
      </c>
      <c r="O742">
        <f>IFERROR(VLOOKUP(_2015_2016_append_[[#This Row],[Emp_Name]],Analytics_mindset_case_studies_IntegrateCo_locations[#All],2,FALSE),"")</f>
        <v>2</v>
      </c>
      <c r="P742">
        <f>_2015_2016_append_[[#This Row],[Reg_Hrs]]+_2015_2016_append_[[#This Row],[OT_Hrs]]</f>
        <v>79</v>
      </c>
      <c r="Q742">
        <v>1</v>
      </c>
    </row>
    <row r="743" spans="1:17" x14ac:dyDescent="0.3">
      <c r="A743">
        <v>386</v>
      </c>
      <c r="B743" t="s">
        <v>58</v>
      </c>
      <c r="C743" t="s">
        <v>204</v>
      </c>
      <c r="D743">
        <v>5</v>
      </c>
      <c r="E743">
        <v>0</v>
      </c>
      <c r="F743">
        <v>60</v>
      </c>
      <c r="G743">
        <v>457</v>
      </c>
      <c r="H743">
        <v>37</v>
      </c>
      <c r="I743">
        <v>144</v>
      </c>
      <c r="J743">
        <v>81</v>
      </c>
      <c r="K743">
        <v>2015</v>
      </c>
      <c r="L743" t="str">
        <f t="shared" si="22"/>
        <v>002</v>
      </c>
      <c r="M743" t="str">
        <f>_xlfn.XLOOKUP(_2015_2016_append_[[#This Row],[Job_code]],Analytics_mindset_case_studies_IntegrateCo_jobcodes[Code_text],Analytics_mindset_case_studies_IntegrateCo_jobcodes[Job_Description],"",0)</f>
        <v>Sales</v>
      </c>
      <c r="N743" t="str">
        <f t="shared" si="23"/>
        <v>H</v>
      </c>
      <c r="O743">
        <f>IFERROR(VLOOKUP(_2015_2016_append_[[#This Row],[Emp_Name]],Analytics_mindset_case_studies_IntegrateCo_locations[#All],2,FALSE),"")</f>
        <v>1</v>
      </c>
      <c r="P743">
        <f>_2015_2016_append_[[#This Row],[Reg_Hrs]]+_2015_2016_append_[[#This Row],[OT_Hrs]]</f>
        <v>5</v>
      </c>
      <c r="Q743">
        <v>1</v>
      </c>
    </row>
    <row r="744" spans="1:17" x14ac:dyDescent="0.3">
      <c r="A744">
        <v>386</v>
      </c>
      <c r="B744" t="s">
        <v>65</v>
      </c>
      <c r="C744" t="s">
        <v>204</v>
      </c>
      <c r="D744">
        <v>2</v>
      </c>
      <c r="E744">
        <v>0</v>
      </c>
      <c r="F744">
        <v>24</v>
      </c>
      <c r="G744">
        <v>184</v>
      </c>
      <c r="H744">
        <v>14</v>
      </c>
      <c r="I744">
        <v>58</v>
      </c>
      <c r="J744">
        <v>4</v>
      </c>
      <c r="K744">
        <v>2015</v>
      </c>
      <c r="L744" t="str">
        <f t="shared" si="22"/>
        <v>001</v>
      </c>
      <c r="M744" t="str">
        <f>_xlfn.XLOOKUP(_2015_2016_append_[[#This Row],[Job_code]],Analytics_mindset_case_studies_IntegrateCo_jobcodes[Code_text],Analytics_mindset_case_studies_IntegrateCo_jobcodes[Job_Description],"",0)</f>
        <v>Office</v>
      </c>
      <c r="N744" t="str">
        <f t="shared" si="23"/>
        <v>S</v>
      </c>
      <c r="O744">
        <f>IFERROR(VLOOKUP(_2015_2016_append_[[#This Row],[Emp_Name]],Analytics_mindset_case_studies_IntegrateCo_locations[#All],2,FALSE),"")</f>
        <v>1</v>
      </c>
      <c r="P744">
        <f>_2015_2016_append_[[#This Row],[Reg_Hrs]]+_2015_2016_append_[[#This Row],[OT_Hrs]]</f>
        <v>2</v>
      </c>
      <c r="Q744">
        <v>1</v>
      </c>
    </row>
    <row r="745" spans="1:17" x14ac:dyDescent="0.3">
      <c r="A745">
        <v>117</v>
      </c>
      <c r="B745" t="s">
        <v>84</v>
      </c>
      <c r="C745" t="s">
        <v>191</v>
      </c>
      <c r="D745">
        <v>23</v>
      </c>
      <c r="E745">
        <v>0</v>
      </c>
      <c r="F745">
        <v>575</v>
      </c>
      <c r="G745">
        <v>1635</v>
      </c>
      <c r="H745">
        <v>0</v>
      </c>
      <c r="I745">
        <v>513</v>
      </c>
      <c r="J745">
        <v>391</v>
      </c>
      <c r="K745">
        <v>2015</v>
      </c>
      <c r="L745" t="str">
        <f t="shared" si="22"/>
        <v>003</v>
      </c>
      <c r="M745" t="str">
        <f>_xlfn.XLOOKUP(_2015_2016_append_[[#This Row],[Job_code]],Analytics_mindset_case_studies_IntegrateCo_jobcodes[Code_text],Analytics_mindset_case_studies_IntegrateCo_jobcodes[Job_Description],"",0)</f>
        <v>Travel</v>
      </c>
      <c r="N745" t="str">
        <f t="shared" si="23"/>
        <v>H</v>
      </c>
      <c r="O745">
        <f>IFERROR(VLOOKUP(_2015_2016_append_[[#This Row],[Emp_Name]],Analytics_mindset_case_studies_IntegrateCo_locations[#All],2,FALSE),"")</f>
        <v>1</v>
      </c>
      <c r="P745">
        <f>_2015_2016_append_[[#This Row],[Reg_Hrs]]+_2015_2016_append_[[#This Row],[OT_Hrs]]</f>
        <v>23</v>
      </c>
      <c r="Q745">
        <v>1</v>
      </c>
    </row>
    <row r="746" spans="1:17" x14ac:dyDescent="0.3">
      <c r="A746">
        <v>367</v>
      </c>
      <c r="B746" t="s">
        <v>85</v>
      </c>
      <c r="C746" t="s">
        <v>193</v>
      </c>
      <c r="D746">
        <v>0</v>
      </c>
      <c r="E746">
        <v>0</v>
      </c>
      <c r="F746">
        <v>0</v>
      </c>
      <c r="G746">
        <v>11</v>
      </c>
      <c r="H746">
        <v>9</v>
      </c>
      <c r="I746">
        <v>34</v>
      </c>
      <c r="J746">
        <v>25</v>
      </c>
      <c r="K746">
        <v>2015</v>
      </c>
      <c r="L746" t="str">
        <f t="shared" si="22"/>
        <v>005</v>
      </c>
      <c r="M746" t="str">
        <f>_xlfn.XLOOKUP(_2015_2016_append_[[#This Row],[Job_code]],Analytics_mindset_case_studies_IntegrateCo_jobcodes[Code_text],Analytics_mindset_case_studies_IntegrateCo_jobcodes[Job_Description],"",0)</f>
        <v>Installation</v>
      </c>
      <c r="N746" t="str">
        <f t="shared" si="23"/>
        <v/>
      </c>
      <c r="O746">
        <f>IFERROR(VLOOKUP(_2015_2016_append_[[#This Row],[Emp_Name]],Analytics_mindset_case_studies_IntegrateCo_locations[#All],2,FALSE),"")</f>
        <v>1</v>
      </c>
      <c r="P746">
        <f>_2015_2016_append_[[#This Row],[Reg_Hrs]]+_2015_2016_append_[[#This Row],[OT_Hrs]]</f>
        <v>0</v>
      </c>
      <c r="Q746">
        <v>1</v>
      </c>
    </row>
    <row r="747" spans="1:17" x14ac:dyDescent="0.3">
      <c r="A747">
        <v>345</v>
      </c>
      <c r="B747" t="s">
        <v>63</v>
      </c>
      <c r="C747" t="s">
        <v>197</v>
      </c>
      <c r="D747">
        <v>0</v>
      </c>
      <c r="E747">
        <v>0</v>
      </c>
      <c r="F747">
        <v>0</v>
      </c>
      <c r="G747">
        <v>6122</v>
      </c>
      <c r="H747">
        <v>0</v>
      </c>
      <c r="I747">
        <v>1921</v>
      </c>
      <c r="J747">
        <v>1059</v>
      </c>
      <c r="K747">
        <v>2015</v>
      </c>
      <c r="L747" t="str">
        <f t="shared" si="22"/>
        <v>009</v>
      </c>
      <c r="M747" t="str">
        <f>_xlfn.XLOOKUP(_2015_2016_append_[[#This Row],[Job_code]],Analytics_mindset_case_studies_IntegrateCo_jobcodes[Code_text],Analytics_mindset_case_studies_IntegrateCo_jobcodes[Job_Description],"",0)</f>
        <v>New Foreign Manufacturing Plant</v>
      </c>
      <c r="N747" t="str">
        <f t="shared" si="23"/>
        <v>H</v>
      </c>
      <c r="O747">
        <f>IFERROR(VLOOKUP(_2015_2016_append_[[#This Row],[Emp_Name]],Analytics_mindset_case_studies_IntegrateCo_locations[#All],2,FALSE),"")</f>
        <v>1</v>
      </c>
      <c r="P747">
        <f>_2015_2016_append_[[#This Row],[Reg_Hrs]]+_2015_2016_append_[[#This Row],[OT_Hrs]]</f>
        <v>0</v>
      </c>
      <c r="Q747">
        <v>1</v>
      </c>
    </row>
    <row r="748" spans="1:17" x14ac:dyDescent="0.3">
      <c r="A748">
        <v>345</v>
      </c>
      <c r="B748" t="s">
        <v>96</v>
      </c>
      <c r="C748" t="s">
        <v>197</v>
      </c>
      <c r="D748">
        <v>0</v>
      </c>
      <c r="E748">
        <v>0</v>
      </c>
      <c r="F748">
        <v>0</v>
      </c>
      <c r="G748">
        <v>4038</v>
      </c>
      <c r="H748">
        <v>0</v>
      </c>
      <c r="I748">
        <v>1267</v>
      </c>
      <c r="J748">
        <v>610</v>
      </c>
      <c r="K748">
        <v>2015</v>
      </c>
      <c r="L748" t="str">
        <f t="shared" si="22"/>
        <v>011</v>
      </c>
      <c r="M748" t="str">
        <f>_xlfn.XLOOKUP(_2015_2016_append_[[#This Row],[Job_code]],Analytics_mindset_case_studies_IntegrateCo_jobcodes[Code_text],Analytics_mindset_case_studies_IntegrateCo_jobcodes[Job_Description],"",0)</f>
        <v>Internal Projects</v>
      </c>
      <c r="N748" t="str">
        <f t="shared" si="23"/>
        <v>H</v>
      </c>
      <c r="O748">
        <f>IFERROR(VLOOKUP(_2015_2016_append_[[#This Row],[Emp_Name]],Analytics_mindset_case_studies_IntegrateCo_locations[#All],2,FALSE),"")</f>
        <v>1</v>
      </c>
      <c r="P748">
        <f>_2015_2016_append_[[#This Row],[Reg_Hrs]]+_2015_2016_append_[[#This Row],[OT_Hrs]]</f>
        <v>0</v>
      </c>
      <c r="Q748">
        <v>1</v>
      </c>
    </row>
    <row r="749" spans="1:17" x14ac:dyDescent="0.3">
      <c r="A749">
        <v>259</v>
      </c>
      <c r="B749" t="s">
        <v>70</v>
      </c>
      <c r="C749" t="s">
        <v>127</v>
      </c>
      <c r="D749">
        <v>0</v>
      </c>
      <c r="E749">
        <v>0</v>
      </c>
      <c r="F749">
        <v>0</v>
      </c>
      <c r="G749">
        <v>3687</v>
      </c>
      <c r="H749">
        <v>0</v>
      </c>
      <c r="I749">
        <v>1157</v>
      </c>
      <c r="J749">
        <v>829</v>
      </c>
      <c r="K749">
        <v>2015</v>
      </c>
      <c r="L749" t="str">
        <f t="shared" si="22"/>
        <v>009</v>
      </c>
      <c r="M749" t="str">
        <f>_xlfn.XLOOKUP(_2015_2016_append_[[#This Row],[Job_code]],Analytics_mindset_case_studies_IntegrateCo_jobcodes[Code_text],Analytics_mindset_case_studies_IntegrateCo_jobcodes[Job_Description],"",0)</f>
        <v>New Foreign Manufacturing Plant</v>
      </c>
      <c r="N749" t="str">
        <f t="shared" si="23"/>
        <v>S</v>
      </c>
      <c r="O749">
        <f>IFERROR(VLOOKUP(_2015_2016_append_[[#This Row],[Emp_Name]],Analytics_mindset_case_studies_IntegrateCo_locations[#All],2,FALSE),"")</f>
        <v>2</v>
      </c>
      <c r="P749">
        <f>_2015_2016_append_[[#This Row],[Reg_Hrs]]+_2015_2016_append_[[#This Row],[OT_Hrs]]</f>
        <v>0</v>
      </c>
      <c r="Q749">
        <v>1</v>
      </c>
    </row>
    <row r="750" spans="1:17" x14ac:dyDescent="0.3">
      <c r="A750">
        <v>239</v>
      </c>
      <c r="B750" t="s">
        <v>72</v>
      </c>
      <c r="C750" t="s">
        <v>135</v>
      </c>
      <c r="D750">
        <v>224</v>
      </c>
      <c r="E750">
        <v>1</v>
      </c>
      <c r="F750">
        <v>39327</v>
      </c>
      <c r="G750">
        <v>2843</v>
      </c>
      <c r="H750">
        <v>0</v>
      </c>
      <c r="I750">
        <v>772</v>
      </c>
      <c r="J750">
        <v>37</v>
      </c>
      <c r="K750">
        <v>2015</v>
      </c>
      <c r="L750" t="str">
        <f t="shared" si="22"/>
        <v>002</v>
      </c>
      <c r="M750" t="str">
        <f>_xlfn.XLOOKUP(_2015_2016_append_[[#This Row],[Job_code]],Analytics_mindset_case_studies_IntegrateCo_jobcodes[Code_text],Analytics_mindset_case_studies_IntegrateCo_jobcodes[Job_Description],"",0)</f>
        <v>Sales</v>
      </c>
      <c r="N750" t="str">
        <f t="shared" si="23"/>
        <v>S</v>
      </c>
      <c r="O750">
        <f>IFERROR(VLOOKUP(_2015_2016_append_[[#This Row],[Emp_Name]],Analytics_mindset_case_studies_IntegrateCo_locations[#All],2,FALSE),"")</f>
        <v>1</v>
      </c>
      <c r="P750">
        <f>_2015_2016_append_[[#This Row],[Reg_Hrs]]+_2015_2016_append_[[#This Row],[OT_Hrs]]</f>
        <v>225</v>
      </c>
      <c r="Q750">
        <v>1</v>
      </c>
    </row>
    <row r="751" spans="1:17" x14ac:dyDescent="0.3">
      <c r="A751">
        <v>11</v>
      </c>
      <c r="B751" t="s">
        <v>87</v>
      </c>
      <c r="C751" t="s">
        <v>144</v>
      </c>
      <c r="D751">
        <v>8</v>
      </c>
      <c r="E751">
        <v>0</v>
      </c>
      <c r="F751">
        <v>30385</v>
      </c>
      <c r="G751">
        <v>2246</v>
      </c>
      <c r="H751">
        <v>0</v>
      </c>
      <c r="I751">
        <v>704</v>
      </c>
      <c r="J751">
        <v>501</v>
      </c>
      <c r="K751">
        <v>2015</v>
      </c>
      <c r="L751" t="str">
        <f t="shared" si="22"/>
        <v>008</v>
      </c>
      <c r="M751" t="str">
        <f>_xlfn.XLOOKUP(_2015_2016_append_[[#This Row],[Job_code]],Analytics_mindset_case_studies_IntegrateCo_jobcodes[Code_text],Analytics_mindset_case_studies_IntegrateCo_jobcodes[Job_Description],"",0)</f>
        <v>Employee Training</v>
      </c>
      <c r="N751" t="str">
        <f t="shared" si="23"/>
        <v>H</v>
      </c>
      <c r="O751">
        <f>IFERROR(VLOOKUP(_2015_2016_append_[[#This Row],[Emp_Name]],Analytics_mindset_case_studies_IntegrateCo_locations[#All],2,FALSE),"")</f>
        <v>1</v>
      </c>
      <c r="P751">
        <f>_2015_2016_append_[[#This Row],[Reg_Hrs]]+_2015_2016_append_[[#This Row],[OT_Hrs]]</f>
        <v>8</v>
      </c>
      <c r="Q751">
        <v>1</v>
      </c>
    </row>
    <row r="752" spans="1:17" x14ac:dyDescent="0.3">
      <c r="A752">
        <v>406</v>
      </c>
      <c r="B752" t="s">
        <v>84</v>
      </c>
      <c r="C752" t="s">
        <v>208</v>
      </c>
      <c r="D752">
        <v>64</v>
      </c>
      <c r="E752">
        <v>0</v>
      </c>
      <c r="F752">
        <v>270224</v>
      </c>
      <c r="G752">
        <v>16259</v>
      </c>
      <c r="H752">
        <v>388</v>
      </c>
      <c r="I752">
        <v>5127</v>
      </c>
      <c r="J752">
        <v>373</v>
      </c>
      <c r="K752">
        <v>2015</v>
      </c>
      <c r="L752" t="str">
        <f t="shared" si="22"/>
        <v>003</v>
      </c>
      <c r="M752" t="str">
        <f>_xlfn.XLOOKUP(_2015_2016_append_[[#This Row],[Job_code]],Analytics_mindset_case_studies_IntegrateCo_jobcodes[Code_text],Analytics_mindset_case_studies_IntegrateCo_jobcodes[Job_Description],"",0)</f>
        <v>Travel</v>
      </c>
      <c r="N752" t="str">
        <f t="shared" si="23"/>
        <v>H</v>
      </c>
      <c r="O752">
        <f>IFERROR(VLOOKUP(_2015_2016_append_[[#This Row],[Emp_Name]],Analytics_mindset_case_studies_IntegrateCo_locations[#All],2,FALSE),"")</f>
        <v>1</v>
      </c>
      <c r="P752">
        <f>_2015_2016_append_[[#This Row],[Reg_Hrs]]+_2015_2016_append_[[#This Row],[OT_Hrs]]</f>
        <v>64</v>
      </c>
      <c r="Q752">
        <v>1</v>
      </c>
    </row>
    <row r="753" spans="1:17" x14ac:dyDescent="0.3">
      <c r="A753">
        <v>210</v>
      </c>
      <c r="B753" t="s">
        <v>115</v>
      </c>
      <c r="C753" t="s">
        <v>163</v>
      </c>
      <c r="D753">
        <v>110</v>
      </c>
      <c r="E753">
        <v>0</v>
      </c>
      <c r="F753">
        <v>26158</v>
      </c>
      <c r="G753">
        <v>2001</v>
      </c>
      <c r="H753">
        <v>0</v>
      </c>
      <c r="I753">
        <v>1257</v>
      </c>
      <c r="J753">
        <v>581</v>
      </c>
      <c r="K753">
        <v>2015</v>
      </c>
      <c r="L753" t="str">
        <f t="shared" si="22"/>
        <v>002</v>
      </c>
      <c r="M753" t="str">
        <f>_xlfn.XLOOKUP(_2015_2016_append_[[#This Row],[Job_code]],Analytics_mindset_case_studies_IntegrateCo_jobcodes[Code_text],Analytics_mindset_case_studies_IntegrateCo_jobcodes[Job_Description],"",0)</f>
        <v>Sales</v>
      </c>
      <c r="N753" t="str">
        <f t="shared" si="23"/>
        <v>S</v>
      </c>
      <c r="O753">
        <f>IFERROR(VLOOKUP(_2015_2016_append_[[#This Row],[Emp_Name]],Analytics_mindset_case_studies_IntegrateCo_locations[#All],2,FALSE),"")</f>
        <v>1</v>
      </c>
      <c r="P753">
        <f>_2015_2016_append_[[#This Row],[Reg_Hrs]]+_2015_2016_append_[[#This Row],[OT_Hrs]]</f>
        <v>110</v>
      </c>
      <c r="Q753">
        <v>1</v>
      </c>
    </row>
    <row r="754" spans="1:17" x14ac:dyDescent="0.3">
      <c r="A754">
        <v>401</v>
      </c>
      <c r="B754" t="s">
        <v>113</v>
      </c>
      <c r="C754" t="s">
        <v>179</v>
      </c>
      <c r="D754">
        <v>31</v>
      </c>
      <c r="E754">
        <v>0</v>
      </c>
      <c r="F754">
        <v>806</v>
      </c>
      <c r="G754">
        <v>4865</v>
      </c>
      <c r="H754">
        <v>0</v>
      </c>
      <c r="I754">
        <v>3052</v>
      </c>
      <c r="J754">
        <v>646</v>
      </c>
      <c r="K754">
        <v>2015</v>
      </c>
      <c r="L754" t="str">
        <f t="shared" si="22"/>
        <v>008</v>
      </c>
      <c r="M754" t="str">
        <f>_xlfn.XLOOKUP(_2015_2016_append_[[#This Row],[Job_code]],Analytics_mindset_case_studies_IntegrateCo_jobcodes[Code_text],Analytics_mindset_case_studies_IntegrateCo_jobcodes[Job_Description],"",0)</f>
        <v>Employee Training</v>
      </c>
      <c r="N754" t="str">
        <f t="shared" si="23"/>
        <v>H</v>
      </c>
      <c r="O754">
        <f>IFERROR(VLOOKUP(_2015_2016_append_[[#This Row],[Emp_Name]],Analytics_mindset_case_studies_IntegrateCo_locations[#All],2,FALSE),"")</f>
        <v>1</v>
      </c>
      <c r="P754">
        <f>_2015_2016_append_[[#This Row],[Reg_Hrs]]+_2015_2016_append_[[#This Row],[OT_Hrs]]</f>
        <v>31</v>
      </c>
      <c r="Q754">
        <v>1</v>
      </c>
    </row>
    <row r="755" spans="1:17" x14ac:dyDescent="0.3">
      <c r="A755">
        <v>398</v>
      </c>
      <c r="B755" t="s">
        <v>68</v>
      </c>
      <c r="C755" t="s">
        <v>184</v>
      </c>
      <c r="D755">
        <v>0</v>
      </c>
      <c r="E755">
        <v>0</v>
      </c>
      <c r="F755">
        <v>0</v>
      </c>
      <c r="G755">
        <v>780</v>
      </c>
      <c r="H755">
        <v>47</v>
      </c>
      <c r="I755">
        <v>245</v>
      </c>
      <c r="J755">
        <v>133</v>
      </c>
      <c r="K755">
        <v>2015</v>
      </c>
      <c r="L755" t="str">
        <f t="shared" si="22"/>
        <v>012</v>
      </c>
      <c r="M755" t="str">
        <f>_xlfn.XLOOKUP(_2015_2016_append_[[#This Row],[Job_code]],Analytics_mindset_case_studies_IntegrateCo_jobcodes[Code_text],Analytics_mindset_case_studies_IntegrateCo_jobcodes[Job_Description],"",0)</f>
        <v>Internal Auditing</v>
      </c>
      <c r="N755" t="str">
        <f t="shared" si="23"/>
        <v>S</v>
      </c>
      <c r="O755">
        <f>IFERROR(VLOOKUP(_2015_2016_append_[[#This Row],[Emp_Name]],Analytics_mindset_case_studies_IntegrateCo_locations[#All],2,FALSE),"")</f>
        <v>2</v>
      </c>
      <c r="P755">
        <f>_2015_2016_append_[[#This Row],[Reg_Hrs]]+_2015_2016_append_[[#This Row],[OT_Hrs]]</f>
        <v>0</v>
      </c>
      <c r="Q755">
        <v>1</v>
      </c>
    </row>
    <row r="756" spans="1:17" x14ac:dyDescent="0.3">
      <c r="A756">
        <v>380</v>
      </c>
      <c r="B756" t="s">
        <v>74</v>
      </c>
      <c r="C756" t="s">
        <v>189</v>
      </c>
      <c r="D756">
        <v>16</v>
      </c>
      <c r="E756">
        <v>2</v>
      </c>
      <c r="F756">
        <v>113</v>
      </c>
      <c r="G756">
        <v>773</v>
      </c>
      <c r="H756">
        <v>0</v>
      </c>
      <c r="I756">
        <v>243</v>
      </c>
      <c r="J756">
        <v>151</v>
      </c>
      <c r="K756">
        <v>2015</v>
      </c>
      <c r="L756" t="str">
        <f t="shared" si="22"/>
        <v>006</v>
      </c>
      <c r="M756" t="str">
        <f>_xlfn.XLOOKUP(_2015_2016_append_[[#This Row],[Job_code]],Analytics_mindset_case_studies_IntegrateCo_jobcodes[Code_text],Analytics_mindset_case_studies_IntegrateCo_jobcodes[Job_Description],"",0)</f>
        <v>Service</v>
      </c>
      <c r="N756" t="str">
        <f t="shared" si="23"/>
        <v>S</v>
      </c>
      <c r="O756">
        <f>IFERROR(VLOOKUP(_2015_2016_append_[[#This Row],[Emp_Name]],Analytics_mindset_case_studies_IntegrateCo_locations[#All],2,FALSE),"")</f>
        <v>2</v>
      </c>
      <c r="P756">
        <f>_2015_2016_append_[[#This Row],[Reg_Hrs]]+_2015_2016_append_[[#This Row],[OT_Hrs]]</f>
        <v>18</v>
      </c>
      <c r="Q756">
        <v>1</v>
      </c>
    </row>
    <row r="757" spans="1:17" x14ac:dyDescent="0.3">
      <c r="A757">
        <v>386</v>
      </c>
      <c r="B757" t="s">
        <v>72</v>
      </c>
      <c r="C757" t="s">
        <v>204</v>
      </c>
      <c r="D757">
        <v>375</v>
      </c>
      <c r="E757">
        <v>0</v>
      </c>
      <c r="F757">
        <v>45</v>
      </c>
      <c r="G757">
        <v>344</v>
      </c>
      <c r="H757">
        <v>27</v>
      </c>
      <c r="I757">
        <v>108</v>
      </c>
      <c r="J757">
        <v>74</v>
      </c>
      <c r="K757">
        <v>2015</v>
      </c>
      <c r="L757" t="str">
        <f t="shared" si="22"/>
        <v>002</v>
      </c>
      <c r="M757" t="str">
        <f>_xlfn.XLOOKUP(_2015_2016_append_[[#This Row],[Job_code]],Analytics_mindset_case_studies_IntegrateCo_jobcodes[Code_text],Analytics_mindset_case_studies_IntegrateCo_jobcodes[Job_Description],"",0)</f>
        <v>Sales</v>
      </c>
      <c r="N757" t="str">
        <f t="shared" si="23"/>
        <v>S</v>
      </c>
      <c r="O757">
        <f>IFERROR(VLOOKUP(_2015_2016_append_[[#This Row],[Emp_Name]],Analytics_mindset_case_studies_IntegrateCo_locations[#All],2,FALSE),"")</f>
        <v>1</v>
      </c>
      <c r="P757">
        <f>_2015_2016_append_[[#This Row],[Reg_Hrs]]+_2015_2016_append_[[#This Row],[OT_Hrs]]</f>
        <v>375</v>
      </c>
      <c r="Q757">
        <v>1</v>
      </c>
    </row>
    <row r="758" spans="1:17" x14ac:dyDescent="0.3">
      <c r="A758">
        <v>336</v>
      </c>
      <c r="B758" t="s">
        <v>63</v>
      </c>
      <c r="C758" t="s">
        <v>196</v>
      </c>
      <c r="D758">
        <v>0</v>
      </c>
      <c r="E758">
        <v>0</v>
      </c>
      <c r="F758">
        <v>0</v>
      </c>
      <c r="G758">
        <v>4685</v>
      </c>
      <c r="H758">
        <v>0</v>
      </c>
      <c r="I758">
        <v>1047</v>
      </c>
      <c r="J758">
        <v>974</v>
      </c>
      <c r="K758">
        <v>2015</v>
      </c>
      <c r="L758" t="str">
        <f t="shared" si="22"/>
        <v>009</v>
      </c>
      <c r="M758" t="str">
        <f>_xlfn.XLOOKUP(_2015_2016_append_[[#This Row],[Job_code]],Analytics_mindset_case_studies_IntegrateCo_jobcodes[Code_text],Analytics_mindset_case_studies_IntegrateCo_jobcodes[Job_Description],"",0)</f>
        <v>New Foreign Manufacturing Plant</v>
      </c>
      <c r="N758" t="str">
        <f t="shared" si="23"/>
        <v>H</v>
      </c>
      <c r="O758">
        <f>IFERROR(VLOOKUP(_2015_2016_append_[[#This Row],[Emp_Name]],Analytics_mindset_case_studies_IntegrateCo_locations[#All],2,FALSE),"")</f>
        <v>1</v>
      </c>
      <c r="P758">
        <f>_2015_2016_append_[[#This Row],[Reg_Hrs]]+_2015_2016_append_[[#This Row],[OT_Hrs]]</f>
        <v>0</v>
      </c>
      <c r="Q758">
        <v>1</v>
      </c>
    </row>
    <row r="759" spans="1:17" x14ac:dyDescent="0.3">
      <c r="A759">
        <v>210</v>
      </c>
      <c r="B759" t="s">
        <v>111</v>
      </c>
      <c r="C759" t="s">
        <v>163</v>
      </c>
      <c r="D759">
        <v>0</v>
      </c>
      <c r="E759">
        <v>0</v>
      </c>
      <c r="F759">
        <v>0</v>
      </c>
      <c r="G759">
        <v>2910</v>
      </c>
      <c r="H759">
        <v>0</v>
      </c>
      <c r="I759">
        <v>1826</v>
      </c>
      <c r="J759">
        <v>844</v>
      </c>
      <c r="K759">
        <v>2015</v>
      </c>
      <c r="L759" t="str">
        <f t="shared" si="22"/>
        <v>012</v>
      </c>
      <c r="M759" t="str">
        <f>_xlfn.XLOOKUP(_2015_2016_append_[[#This Row],[Job_code]],Analytics_mindset_case_studies_IntegrateCo_jobcodes[Code_text],Analytics_mindset_case_studies_IntegrateCo_jobcodes[Job_Description],"",0)</f>
        <v>Internal Auditing</v>
      </c>
      <c r="N759" t="str">
        <f t="shared" si="23"/>
        <v>H</v>
      </c>
      <c r="O759">
        <f>IFERROR(VLOOKUP(_2015_2016_append_[[#This Row],[Emp_Name]],Analytics_mindset_case_studies_IntegrateCo_locations[#All],2,FALSE),"")</f>
        <v>1</v>
      </c>
      <c r="P759">
        <f>_2015_2016_append_[[#This Row],[Reg_Hrs]]+_2015_2016_append_[[#This Row],[OT_Hrs]]</f>
        <v>0</v>
      </c>
      <c r="Q759">
        <v>1</v>
      </c>
    </row>
    <row r="760" spans="1:17" x14ac:dyDescent="0.3">
      <c r="A760">
        <v>407</v>
      </c>
      <c r="B760" t="s">
        <v>89</v>
      </c>
      <c r="C760" t="s">
        <v>209</v>
      </c>
      <c r="D760">
        <v>53</v>
      </c>
      <c r="E760">
        <v>0</v>
      </c>
      <c r="F760">
        <v>344</v>
      </c>
      <c r="G760">
        <v>2241</v>
      </c>
      <c r="H760">
        <v>109</v>
      </c>
      <c r="I760">
        <v>822</v>
      </c>
      <c r="J760">
        <v>564</v>
      </c>
      <c r="K760">
        <v>2015</v>
      </c>
      <c r="L760" t="str">
        <f t="shared" si="22"/>
        <v>008</v>
      </c>
      <c r="M760" t="str">
        <f>_xlfn.XLOOKUP(_2015_2016_append_[[#This Row],[Job_code]],Analytics_mindset_case_studies_IntegrateCo_jobcodes[Code_text],Analytics_mindset_case_studies_IntegrateCo_jobcodes[Job_Description],"",0)</f>
        <v>Employee Training</v>
      </c>
      <c r="N760" t="str">
        <f t="shared" si="23"/>
        <v>S</v>
      </c>
      <c r="O760">
        <f>IFERROR(VLOOKUP(_2015_2016_append_[[#This Row],[Emp_Name]],Analytics_mindset_case_studies_IntegrateCo_locations[#All],2,FALSE),"")</f>
        <v>1</v>
      </c>
      <c r="P760">
        <f>_2015_2016_append_[[#This Row],[Reg_Hrs]]+_2015_2016_append_[[#This Row],[OT_Hrs]]</f>
        <v>53</v>
      </c>
      <c r="Q760">
        <v>1</v>
      </c>
    </row>
    <row r="761" spans="1:17" x14ac:dyDescent="0.3">
      <c r="A761">
        <v>34</v>
      </c>
      <c r="B761" t="s">
        <v>114</v>
      </c>
      <c r="C761" t="s">
        <v>195</v>
      </c>
      <c r="D761">
        <v>1</v>
      </c>
      <c r="E761">
        <v>0</v>
      </c>
      <c r="F761">
        <v>4211</v>
      </c>
      <c r="G761">
        <v>306</v>
      </c>
      <c r="H761">
        <v>0</v>
      </c>
      <c r="I761">
        <v>96</v>
      </c>
      <c r="J761">
        <v>69</v>
      </c>
      <c r="K761">
        <v>2015</v>
      </c>
      <c r="L761" t="str">
        <f t="shared" si="22"/>
        <v>007</v>
      </c>
      <c r="M761" t="str">
        <f>_xlfn.XLOOKUP(_2015_2016_append_[[#This Row],[Job_code]],Analytics_mindset_case_studies_IntegrateCo_jobcodes[Code_text],Analytics_mindset_case_studies_IntegrateCo_jobcodes[Job_Description],"",0)</f>
        <v>Customer Training</v>
      </c>
      <c r="N761" t="str">
        <f t="shared" si="23"/>
        <v>S</v>
      </c>
      <c r="O761">
        <f>IFERROR(VLOOKUP(_2015_2016_append_[[#This Row],[Emp_Name]],Analytics_mindset_case_studies_IntegrateCo_locations[#All],2,FALSE),"")</f>
        <v>1</v>
      </c>
      <c r="P761">
        <f>_2015_2016_append_[[#This Row],[Reg_Hrs]]+_2015_2016_append_[[#This Row],[OT_Hrs]]</f>
        <v>1</v>
      </c>
      <c r="Q761">
        <v>1</v>
      </c>
    </row>
    <row r="762" spans="1:17" x14ac:dyDescent="0.3">
      <c r="A762">
        <v>396</v>
      </c>
      <c r="B762" t="s">
        <v>104</v>
      </c>
      <c r="C762" t="s">
        <v>140</v>
      </c>
      <c r="D762">
        <v>9</v>
      </c>
      <c r="E762">
        <v>0</v>
      </c>
      <c r="F762">
        <v>288</v>
      </c>
      <c r="G762">
        <v>1320</v>
      </c>
      <c r="H762">
        <v>0</v>
      </c>
      <c r="I762">
        <v>717</v>
      </c>
      <c r="J762">
        <v>1233</v>
      </c>
      <c r="K762">
        <v>2015</v>
      </c>
      <c r="L762" t="str">
        <f t="shared" si="22"/>
        <v>002</v>
      </c>
      <c r="M762" t="str">
        <f>_xlfn.XLOOKUP(_2015_2016_append_[[#This Row],[Job_code]],Analytics_mindset_case_studies_IntegrateCo_jobcodes[Code_text],Analytics_mindset_case_studies_IntegrateCo_jobcodes[Job_Description],"",0)</f>
        <v>Sales</v>
      </c>
      <c r="N762" t="str">
        <f t="shared" si="23"/>
        <v>H</v>
      </c>
      <c r="O762">
        <f>IFERROR(VLOOKUP(_2015_2016_append_[[#This Row],[Emp_Name]],Analytics_mindset_case_studies_IntegrateCo_locations[#All],2,FALSE),"")</f>
        <v>1</v>
      </c>
      <c r="P762">
        <f>_2015_2016_append_[[#This Row],[Reg_Hrs]]+_2015_2016_append_[[#This Row],[OT_Hrs]]</f>
        <v>9</v>
      </c>
      <c r="Q762">
        <v>1</v>
      </c>
    </row>
    <row r="763" spans="1:17" x14ac:dyDescent="0.3">
      <c r="A763">
        <v>396</v>
      </c>
      <c r="B763" t="s">
        <v>83</v>
      </c>
      <c r="C763" t="s">
        <v>140</v>
      </c>
      <c r="D763">
        <v>0</v>
      </c>
      <c r="E763">
        <v>0</v>
      </c>
      <c r="F763">
        <v>0</v>
      </c>
      <c r="G763">
        <v>3916</v>
      </c>
      <c r="H763">
        <v>0</v>
      </c>
      <c r="I763">
        <v>1433</v>
      </c>
      <c r="J763">
        <v>2192</v>
      </c>
      <c r="K763">
        <v>2015</v>
      </c>
      <c r="L763" t="str">
        <f t="shared" si="22"/>
        <v>009</v>
      </c>
      <c r="M763" t="str">
        <f>_xlfn.XLOOKUP(_2015_2016_append_[[#This Row],[Job_code]],Analytics_mindset_case_studies_IntegrateCo_jobcodes[Code_text],Analytics_mindset_case_studies_IntegrateCo_jobcodes[Job_Description],"",0)</f>
        <v>New Foreign Manufacturing Plant</v>
      </c>
      <c r="N763" t="str">
        <f t="shared" si="23"/>
        <v>H</v>
      </c>
      <c r="O763">
        <f>IFERROR(VLOOKUP(_2015_2016_append_[[#This Row],[Emp_Name]],Analytics_mindset_case_studies_IntegrateCo_locations[#All],2,FALSE),"")</f>
        <v>1</v>
      </c>
      <c r="P763">
        <f>_2015_2016_append_[[#This Row],[Reg_Hrs]]+_2015_2016_append_[[#This Row],[OT_Hrs]]</f>
        <v>0</v>
      </c>
      <c r="Q763">
        <v>1</v>
      </c>
    </row>
    <row r="764" spans="1:17" x14ac:dyDescent="0.3">
      <c r="A764">
        <v>407</v>
      </c>
      <c r="B764" t="s">
        <v>85</v>
      </c>
      <c r="C764" t="s">
        <v>209</v>
      </c>
      <c r="D764">
        <v>0</v>
      </c>
      <c r="E764">
        <v>0</v>
      </c>
      <c r="F764">
        <v>0</v>
      </c>
      <c r="G764">
        <v>230</v>
      </c>
      <c r="H764">
        <v>9</v>
      </c>
      <c r="I764">
        <v>72</v>
      </c>
      <c r="J764">
        <v>50</v>
      </c>
      <c r="K764">
        <v>2015</v>
      </c>
      <c r="L764" t="str">
        <f t="shared" si="22"/>
        <v>005</v>
      </c>
      <c r="M764" t="str">
        <f>_xlfn.XLOOKUP(_2015_2016_append_[[#This Row],[Job_code]],Analytics_mindset_case_studies_IntegrateCo_jobcodes[Code_text],Analytics_mindset_case_studies_IntegrateCo_jobcodes[Job_Description],"",0)</f>
        <v>Installation</v>
      </c>
      <c r="N764" t="str">
        <f t="shared" si="23"/>
        <v/>
      </c>
      <c r="O764">
        <f>IFERROR(VLOOKUP(_2015_2016_append_[[#This Row],[Emp_Name]],Analytics_mindset_case_studies_IntegrateCo_locations[#All],2,FALSE),"")</f>
        <v>1</v>
      </c>
      <c r="P764">
        <f>_2015_2016_append_[[#This Row],[Reg_Hrs]]+_2015_2016_append_[[#This Row],[OT_Hrs]]</f>
        <v>0</v>
      </c>
      <c r="Q764">
        <v>1</v>
      </c>
    </row>
    <row r="765" spans="1:17" x14ac:dyDescent="0.3">
      <c r="A765">
        <v>320</v>
      </c>
      <c r="B765" t="s">
        <v>106</v>
      </c>
      <c r="C765" t="s">
        <v>201</v>
      </c>
      <c r="D765">
        <v>8</v>
      </c>
      <c r="E765">
        <v>0</v>
      </c>
      <c r="F765">
        <v>28654</v>
      </c>
      <c r="G765">
        <v>2192</v>
      </c>
      <c r="H765">
        <v>0</v>
      </c>
      <c r="I765">
        <v>688</v>
      </c>
      <c r="J765">
        <v>473</v>
      </c>
      <c r="K765">
        <v>2015</v>
      </c>
      <c r="L765" t="str">
        <f t="shared" si="22"/>
        <v>007</v>
      </c>
      <c r="M765" t="str">
        <f>_xlfn.XLOOKUP(_2015_2016_append_[[#This Row],[Job_code]],Analytics_mindset_case_studies_IntegrateCo_jobcodes[Code_text],Analytics_mindset_case_studies_IntegrateCo_jobcodes[Job_Description],"",0)</f>
        <v>Customer Training</v>
      </c>
      <c r="N765" t="str">
        <f t="shared" si="23"/>
        <v>H</v>
      </c>
      <c r="O765">
        <f>IFERROR(VLOOKUP(_2015_2016_append_[[#This Row],[Emp_Name]],Analytics_mindset_case_studies_IntegrateCo_locations[#All],2,FALSE),"")</f>
        <v>2</v>
      </c>
      <c r="P765">
        <f>_2015_2016_append_[[#This Row],[Reg_Hrs]]+_2015_2016_append_[[#This Row],[OT_Hrs]]</f>
        <v>8</v>
      </c>
      <c r="Q765">
        <v>1</v>
      </c>
    </row>
    <row r="766" spans="1:17" x14ac:dyDescent="0.3">
      <c r="A766">
        <v>396</v>
      </c>
      <c r="B766" t="s">
        <v>77</v>
      </c>
      <c r="C766" t="s">
        <v>140</v>
      </c>
      <c r="D766">
        <v>21</v>
      </c>
      <c r="E766">
        <v>0</v>
      </c>
      <c r="F766">
        <v>672</v>
      </c>
      <c r="G766">
        <v>5142</v>
      </c>
      <c r="H766">
        <v>0</v>
      </c>
      <c r="I766">
        <v>1882</v>
      </c>
      <c r="J766">
        <v>2876</v>
      </c>
      <c r="K766">
        <v>2015</v>
      </c>
      <c r="L766" t="str">
        <f t="shared" si="22"/>
        <v>008</v>
      </c>
      <c r="M766" t="str">
        <f>_xlfn.XLOOKUP(_2015_2016_append_[[#This Row],[Job_code]],Analytics_mindset_case_studies_IntegrateCo_jobcodes[Code_text],Analytics_mindset_case_studies_IntegrateCo_jobcodes[Job_Description],"",0)</f>
        <v>Employee Training</v>
      </c>
      <c r="N766" t="str">
        <f t="shared" si="23"/>
        <v>H</v>
      </c>
      <c r="O766">
        <f>IFERROR(VLOOKUP(_2015_2016_append_[[#This Row],[Emp_Name]],Analytics_mindset_case_studies_IntegrateCo_locations[#All],2,FALSE),"")</f>
        <v>1</v>
      </c>
      <c r="P766">
        <f>_2015_2016_append_[[#This Row],[Reg_Hrs]]+_2015_2016_append_[[#This Row],[OT_Hrs]]</f>
        <v>21</v>
      </c>
      <c r="Q766">
        <v>1</v>
      </c>
    </row>
    <row r="767" spans="1:17" x14ac:dyDescent="0.3">
      <c r="A767">
        <v>19</v>
      </c>
      <c r="B767" t="s">
        <v>89</v>
      </c>
      <c r="C767" t="s">
        <v>150</v>
      </c>
      <c r="D767">
        <v>3</v>
      </c>
      <c r="E767">
        <v>0</v>
      </c>
      <c r="F767">
        <v>81</v>
      </c>
      <c r="G767">
        <v>597</v>
      </c>
      <c r="H767">
        <v>0</v>
      </c>
      <c r="I767">
        <v>187</v>
      </c>
      <c r="J767">
        <v>134</v>
      </c>
      <c r="K767">
        <v>2015</v>
      </c>
      <c r="L767" t="str">
        <f t="shared" si="22"/>
        <v>008</v>
      </c>
      <c r="M767" t="str">
        <f>_xlfn.XLOOKUP(_2015_2016_append_[[#This Row],[Job_code]],Analytics_mindset_case_studies_IntegrateCo_jobcodes[Code_text],Analytics_mindset_case_studies_IntegrateCo_jobcodes[Job_Description],"",0)</f>
        <v>Employee Training</v>
      </c>
      <c r="N767" t="str">
        <f t="shared" si="23"/>
        <v>S</v>
      </c>
      <c r="O767">
        <f>IFERROR(VLOOKUP(_2015_2016_append_[[#This Row],[Emp_Name]],Analytics_mindset_case_studies_IntegrateCo_locations[#All],2,FALSE),"")</f>
        <v>1</v>
      </c>
      <c r="P767">
        <f>_2015_2016_append_[[#This Row],[Reg_Hrs]]+_2015_2016_append_[[#This Row],[OT_Hrs]]</f>
        <v>3</v>
      </c>
      <c r="Q767">
        <v>1</v>
      </c>
    </row>
    <row r="768" spans="1:17" x14ac:dyDescent="0.3">
      <c r="A768">
        <v>402</v>
      </c>
      <c r="B768" t="s">
        <v>104</v>
      </c>
      <c r="C768" t="s">
        <v>153</v>
      </c>
      <c r="D768">
        <v>4</v>
      </c>
      <c r="E768">
        <v>0</v>
      </c>
      <c r="F768">
        <v>72</v>
      </c>
      <c r="G768">
        <v>489</v>
      </c>
      <c r="H768">
        <v>0</v>
      </c>
      <c r="I768">
        <v>202</v>
      </c>
      <c r="J768">
        <v>308</v>
      </c>
      <c r="K768">
        <v>2015</v>
      </c>
      <c r="L768" t="str">
        <f t="shared" si="22"/>
        <v>002</v>
      </c>
      <c r="M768" t="str">
        <f>_xlfn.XLOOKUP(_2015_2016_append_[[#This Row],[Job_code]],Analytics_mindset_case_studies_IntegrateCo_jobcodes[Code_text],Analytics_mindset_case_studies_IntegrateCo_jobcodes[Job_Description],"",0)</f>
        <v>Sales</v>
      </c>
      <c r="N768" t="str">
        <f t="shared" si="23"/>
        <v>H</v>
      </c>
      <c r="O768">
        <f>IFERROR(VLOOKUP(_2015_2016_append_[[#This Row],[Emp_Name]],Analytics_mindset_case_studies_IntegrateCo_locations[#All],2,FALSE),"")</f>
        <v>2</v>
      </c>
      <c r="P768">
        <f>_2015_2016_append_[[#This Row],[Reg_Hrs]]+_2015_2016_append_[[#This Row],[OT_Hrs]]</f>
        <v>4</v>
      </c>
      <c r="Q768">
        <v>1</v>
      </c>
    </row>
    <row r="769" spans="1:17" x14ac:dyDescent="0.3">
      <c r="A769">
        <v>30</v>
      </c>
      <c r="B769" t="s">
        <v>64</v>
      </c>
      <c r="C769" t="s">
        <v>159</v>
      </c>
      <c r="D769">
        <v>2</v>
      </c>
      <c r="E769">
        <v>0</v>
      </c>
      <c r="F769">
        <v>4873</v>
      </c>
      <c r="G769">
        <v>314</v>
      </c>
      <c r="H769">
        <v>0</v>
      </c>
      <c r="I769">
        <v>99</v>
      </c>
      <c r="J769">
        <v>6</v>
      </c>
      <c r="K769">
        <v>2015</v>
      </c>
      <c r="L769" t="str">
        <f t="shared" si="22"/>
        <v>001</v>
      </c>
      <c r="M769" t="str">
        <f>_xlfn.XLOOKUP(_2015_2016_append_[[#This Row],[Job_code]],Analytics_mindset_case_studies_IntegrateCo_jobcodes[Code_text],Analytics_mindset_case_studies_IntegrateCo_jobcodes[Job_Description],"",0)</f>
        <v>Office</v>
      </c>
      <c r="N769" t="str">
        <f t="shared" si="23"/>
        <v>H</v>
      </c>
      <c r="O769">
        <f>IFERROR(VLOOKUP(_2015_2016_append_[[#This Row],[Emp_Name]],Analytics_mindset_case_studies_IntegrateCo_locations[#All],2,FALSE),"")</f>
        <v>2</v>
      </c>
      <c r="P769">
        <f>_2015_2016_append_[[#This Row],[Reg_Hrs]]+_2015_2016_append_[[#This Row],[OT_Hrs]]</f>
        <v>2</v>
      </c>
      <c r="Q769">
        <v>1</v>
      </c>
    </row>
    <row r="770" spans="1:17" x14ac:dyDescent="0.3">
      <c r="A770">
        <v>316</v>
      </c>
      <c r="B770" t="s">
        <v>75</v>
      </c>
      <c r="C770" t="s">
        <v>173</v>
      </c>
      <c r="D770">
        <v>0</v>
      </c>
      <c r="E770">
        <v>0</v>
      </c>
      <c r="F770">
        <v>0</v>
      </c>
      <c r="G770">
        <v>1551</v>
      </c>
      <c r="H770">
        <v>0</v>
      </c>
      <c r="I770">
        <v>486</v>
      </c>
      <c r="J770">
        <v>346</v>
      </c>
      <c r="K770">
        <v>2015</v>
      </c>
      <c r="L770" t="str">
        <f t="shared" ref="L770:L833" si="24">IF(OR(MID(B770,3,1)="H",MID(B770,3,1)="S"),MID(B770,4,3),MID(B770,3,3))</f>
        <v>012</v>
      </c>
      <c r="M770" t="str">
        <f>_xlfn.XLOOKUP(_2015_2016_append_[[#This Row],[Job_code]],Analytics_mindset_case_studies_IntegrateCo_jobcodes[Code_text],Analytics_mindset_case_studies_IntegrateCo_jobcodes[Job_Description],"",0)</f>
        <v>Internal Auditing</v>
      </c>
      <c r="N770" t="str">
        <f t="shared" ref="N770:N833" si="25">IF(OR(MID(B770,3,1)="H",MID(B770,3,1)="S"),MID(B770,3,1),"")</f>
        <v>H</v>
      </c>
      <c r="O770">
        <f>IFERROR(VLOOKUP(_2015_2016_append_[[#This Row],[Emp_Name]],Analytics_mindset_case_studies_IntegrateCo_locations[#All],2,FALSE),"")</f>
        <v>1</v>
      </c>
      <c r="P770">
        <f>_2015_2016_append_[[#This Row],[Reg_Hrs]]+_2015_2016_append_[[#This Row],[OT_Hrs]]</f>
        <v>0</v>
      </c>
      <c r="Q770">
        <v>1</v>
      </c>
    </row>
    <row r="771" spans="1:17" x14ac:dyDescent="0.3">
      <c r="A771">
        <v>3</v>
      </c>
      <c r="B771" t="s">
        <v>88</v>
      </c>
      <c r="C771" t="s">
        <v>180</v>
      </c>
      <c r="D771">
        <v>2</v>
      </c>
      <c r="E771">
        <v>0</v>
      </c>
      <c r="F771">
        <v>15385</v>
      </c>
      <c r="G771">
        <v>1164</v>
      </c>
      <c r="H771">
        <v>0</v>
      </c>
      <c r="I771">
        <v>0</v>
      </c>
      <c r="J771">
        <v>18</v>
      </c>
      <c r="K771">
        <v>2015</v>
      </c>
      <c r="L771" t="str">
        <f t="shared" si="24"/>
        <v>001</v>
      </c>
      <c r="M771" t="str">
        <f>_xlfn.XLOOKUP(_2015_2016_append_[[#This Row],[Job_code]],Analytics_mindset_case_studies_IntegrateCo_jobcodes[Code_text],Analytics_mindset_case_studies_IntegrateCo_jobcodes[Job_Description],"",0)</f>
        <v>Office</v>
      </c>
      <c r="N771" t="str">
        <f t="shared" si="25"/>
        <v>H</v>
      </c>
      <c r="O771">
        <f>IFERROR(VLOOKUP(_2015_2016_append_[[#This Row],[Emp_Name]],Analytics_mindset_case_studies_IntegrateCo_locations[#All],2,FALSE),"")</f>
        <v>2</v>
      </c>
      <c r="P771">
        <f>_2015_2016_append_[[#This Row],[Reg_Hrs]]+_2015_2016_append_[[#This Row],[OT_Hrs]]</f>
        <v>2</v>
      </c>
      <c r="Q771">
        <v>1</v>
      </c>
    </row>
    <row r="772" spans="1:17" x14ac:dyDescent="0.3">
      <c r="A772">
        <v>199</v>
      </c>
      <c r="B772" t="s">
        <v>109</v>
      </c>
      <c r="C772" t="s">
        <v>187</v>
      </c>
      <c r="D772">
        <v>0</v>
      </c>
      <c r="E772">
        <v>1</v>
      </c>
      <c r="F772">
        <v>5355</v>
      </c>
      <c r="G772">
        <v>38</v>
      </c>
      <c r="H772">
        <v>0</v>
      </c>
      <c r="I772">
        <v>12</v>
      </c>
      <c r="J772">
        <v>59</v>
      </c>
      <c r="K772">
        <v>2015</v>
      </c>
      <c r="L772" t="str">
        <f t="shared" si="24"/>
        <v>003</v>
      </c>
      <c r="M772" t="str">
        <f>_xlfn.XLOOKUP(_2015_2016_append_[[#This Row],[Job_code]],Analytics_mindset_case_studies_IntegrateCo_jobcodes[Code_text],Analytics_mindset_case_studies_IntegrateCo_jobcodes[Job_Description],"",0)</f>
        <v>Travel</v>
      </c>
      <c r="N772" t="str">
        <f t="shared" si="25"/>
        <v>H</v>
      </c>
      <c r="O772">
        <f>IFERROR(VLOOKUP(_2015_2016_append_[[#This Row],[Emp_Name]],Analytics_mindset_case_studies_IntegrateCo_locations[#All],2,FALSE),"")</f>
        <v>2</v>
      </c>
      <c r="P772">
        <f>_2015_2016_append_[[#This Row],[Reg_Hrs]]+_2015_2016_append_[[#This Row],[OT_Hrs]]</f>
        <v>1</v>
      </c>
      <c r="Q772">
        <v>1</v>
      </c>
    </row>
    <row r="773" spans="1:17" x14ac:dyDescent="0.3">
      <c r="A773">
        <v>7</v>
      </c>
      <c r="B773" t="s">
        <v>63</v>
      </c>
      <c r="C773" t="s">
        <v>194</v>
      </c>
      <c r="D773">
        <v>0</v>
      </c>
      <c r="E773">
        <v>0</v>
      </c>
      <c r="F773">
        <v>0</v>
      </c>
      <c r="G773">
        <v>2521</v>
      </c>
      <c r="H773">
        <v>0</v>
      </c>
      <c r="I773">
        <v>563</v>
      </c>
      <c r="J773">
        <v>913</v>
      </c>
      <c r="K773">
        <v>2015</v>
      </c>
      <c r="L773" t="str">
        <f t="shared" si="24"/>
        <v>009</v>
      </c>
      <c r="M773" t="str">
        <f>_xlfn.XLOOKUP(_2015_2016_append_[[#This Row],[Job_code]],Analytics_mindset_case_studies_IntegrateCo_jobcodes[Code_text],Analytics_mindset_case_studies_IntegrateCo_jobcodes[Job_Description],"",0)</f>
        <v>New Foreign Manufacturing Plant</v>
      </c>
      <c r="N773" t="str">
        <f t="shared" si="25"/>
        <v>H</v>
      </c>
      <c r="O773">
        <f>IFERROR(VLOOKUP(_2015_2016_append_[[#This Row],[Emp_Name]],Analytics_mindset_case_studies_IntegrateCo_locations[#All],2,FALSE),"")</f>
        <v>2</v>
      </c>
      <c r="P773">
        <f>_2015_2016_append_[[#This Row],[Reg_Hrs]]+_2015_2016_append_[[#This Row],[OT_Hrs]]</f>
        <v>0</v>
      </c>
      <c r="Q773">
        <v>1</v>
      </c>
    </row>
    <row r="774" spans="1:17" x14ac:dyDescent="0.3">
      <c r="A774">
        <v>375</v>
      </c>
      <c r="B774" t="s">
        <v>70</v>
      </c>
      <c r="C774" t="s">
        <v>149</v>
      </c>
      <c r="D774">
        <v>0</v>
      </c>
      <c r="E774">
        <v>0</v>
      </c>
      <c r="F774">
        <v>0</v>
      </c>
      <c r="G774">
        <v>4183</v>
      </c>
      <c r="H774">
        <v>0</v>
      </c>
      <c r="I774">
        <v>1478</v>
      </c>
      <c r="J774">
        <v>1016</v>
      </c>
      <c r="K774">
        <v>2015</v>
      </c>
      <c r="L774" t="str">
        <f t="shared" si="24"/>
        <v>009</v>
      </c>
      <c r="M774" t="str">
        <f>_xlfn.XLOOKUP(_2015_2016_append_[[#This Row],[Job_code]],Analytics_mindset_case_studies_IntegrateCo_jobcodes[Code_text],Analytics_mindset_case_studies_IntegrateCo_jobcodes[Job_Description],"",0)</f>
        <v>New Foreign Manufacturing Plant</v>
      </c>
      <c r="N774" t="str">
        <f t="shared" si="25"/>
        <v>S</v>
      </c>
      <c r="O774">
        <f>IFERROR(VLOOKUP(_2015_2016_append_[[#This Row],[Emp_Name]],Analytics_mindset_case_studies_IntegrateCo_locations[#All],2,FALSE),"")</f>
        <v>2</v>
      </c>
      <c r="P774">
        <f>_2015_2016_append_[[#This Row],[Reg_Hrs]]+_2015_2016_append_[[#This Row],[OT_Hrs]]</f>
        <v>0</v>
      </c>
      <c r="Q774">
        <v>1</v>
      </c>
    </row>
    <row r="775" spans="1:17" x14ac:dyDescent="0.3">
      <c r="A775">
        <v>376</v>
      </c>
      <c r="B775" t="s">
        <v>87</v>
      </c>
      <c r="C775" t="s">
        <v>161</v>
      </c>
      <c r="D775">
        <v>2</v>
      </c>
      <c r="E775">
        <v>0</v>
      </c>
      <c r="F775">
        <v>374</v>
      </c>
      <c r="G775">
        <v>271</v>
      </c>
      <c r="H775">
        <v>0</v>
      </c>
      <c r="I775">
        <v>85</v>
      </c>
      <c r="J775">
        <v>62</v>
      </c>
      <c r="K775">
        <v>2015</v>
      </c>
      <c r="L775" t="str">
        <f t="shared" si="24"/>
        <v>008</v>
      </c>
      <c r="M775" t="str">
        <f>_xlfn.XLOOKUP(_2015_2016_append_[[#This Row],[Job_code]],Analytics_mindset_case_studies_IntegrateCo_jobcodes[Code_text],Analytics_mindset_case_studies_IntegrateCo_jobcodes[Job_Description],"",0)</f>
        <v>Employee Training</v>
      </c>
      <c r="N775" t="str">
        <f t="shared" si="25"/>
        <v>H</v>
      </c>
      <c r="O775">
        <f>IFERROR(VLOOKUP(_2015_2016_append_[[#This Row],[Emp_Name]],Analytics_mindset_case_studies_IntegrateCo_locations[#All],2,FALSE),"")</f>
        <v>1</v>
      </c>
      <c r="P775">
        <f>_2015_2016_append_[[#This Row],[Reg_Hrs]]+_2015_2016_append_[[#This Row],[OT_Hrs]]</f>
        <v>2</v>
      </c>
      <c r="Q775">
        <v>1</v>
      </c>
    </row>
    <row r="776" spans="1:17" x14ac:dyDescent="0.3">
      <c r="A776">
        <v>37</v>
      </c>
      <c r="B776" t="s">
        <v>75</v>
      </c>
      <c r="C776" t="s">
        <v>164</v>
      </c>
      <c r="D776">
        <v>0</v>
      </c>
      <c r="E776">
        <v>0</v>
      </c>
      <c r="F776">
        <v>0</v>
      </c>
      <c r="G776">
        <v>1344</v>
      </c>
      <c r="H776">
        <v>0</v>
      </c>
      <c r="I776">
        <v>421</v>
      </c>
      <c r="J776">
        <v>323</v>
      </c>
      <c r="K776">
        <v>2015</v>
      </c>
      <c r="L776" t="str">
        <f t="shared" si="24"/>
        <v>012</v>
      </c>
      <c r="M776" t="str">
        <f>_xlfn.XLOOKUP(_2015_2016_append_[[#This Row],[Job_code]],Analytics_mindset_case_studies_IntegrateCo_jobcodes[Code_text],Analytics_mindset_case_studies_IntegrateCo_jobcodes[Job_Description],"",0)</f>
        <v>Internal Auditing</v>
      </c>
      <c r="N776" t="str">
        <f t="shared" si="25"/>
        <v>H</v>
      </c>
      <c r="O776">
        <f>IFERROR(VLOOKUP(_2015_2016_append_[[#This Row],[Emp_Name]],Analytics_mindset_case_studies_IntegrateCo_locations[#All],2,FALSE),"")</f>
        <v>2</v>
      </c>
      <c r="P776">
        <f>_2015_2016_append_[[#This Row],[Reg_Hrs]]+_2015_2016_append_[[#This Row],[OT_Hrs]]</f>
        <v>0</v>
      </c>
      <c r="Q776">
        <v>1</v>
      </c>
    </row>
    <row r="777" spans="1:17" x14ac:dyDescent="0.3">
      <c r="A777">
        <v>153</v>
      </c>
      <c r="B777" t="s">
        <v>85</v>
      </c>
      <c r="C777" t="s">
        <v>170</v>
      </c>
      <c r="D777">
        <v>0</v>
      </c>
      <c r="E777">
        <v>0</v>
      </c>
      <c r="F777">
        <v>0</v>
      </c>
      <c r="G777">
        <v>793</v>
      </c>
      <c r="H777">
        <v>0</v>
      </c>
      <c r="I777">
        <v>312</v>
      </c>
      <c r="J777">
        <v>185</v>
      </c>
      <c r="K777">
        <v>2015</v>
      </c>
      <c r="L777" t="str">
        <f t="shared" si="24"/>
        <v>005</v>
      </c>
      <c r="M777" t="str">
        <f>_xlfn.XLOOKUP(_2015_2016_append_[[#This Row],[Job_code]],Analytics_mindset_case_studies_IntegrateCo_jobcodes[Code_text],Analytics_mindset_case_studies_IntegrateCo_jobcodes[Job_Description],"",0)</f>
        <v>Installation</v>
      </c>
      <c r="N777" t="str">
        <f t="shared" si="25"/>
        <v/>
      </c>
      <c r="O777">
        <f>IFERROR(VLOOKUP(_2015_2016_append_[[#This Row],[Emp_Name]],Analytics_mindset_case_studies_IntegrateCo_locations[#All],2,FALSE),"")</f>
        <v>2</v>
      </c>
      <c r="P777">
        <f>_2015_2016_append_[[#This Row],[Reg_Hrs]]+_2015_2016_append_[[#This Row],[OT_Hrs]]</f>
        <v>0</v>
      </c>
      <c r="Q777">
        <v>1</v>
      </c>
    </row>
    <row r="778" spans="1:17" x14ac:dyDescent="0.3">
      <c r="A778">
        <v>201</v>
      </c>
      <c r="B778" t="s">
        <v>63</v>
      </c>
      <c r="C778" t="s">
        <v>182</v>
      </c>
      <c r="D778">
        <v>0</v>
      </c>
      <c r="E778">
        <v>0</v>
      </c>
      <c r="F778">
        <v>0</v>
      </c>
      <c r="G778">
        <v>14218</v>
      </c>
      <c r="H778">
        <v>0</v>
      </c>
      <c r="I778">
        <v>4460</v>
      </c>
      <c r="J778">
        <v>3067</v>
      </c>
      <c r="K778">
        <v>2015</v>
      </c>
      <c r="L778" t="str">
        <f t="shared" si="24"/>
        <v>009</v>
      </c>
      <c r="M778" t="str">
        <f>_xlfn.XLOOKUP(_2015_2016_append_[[#This Row],[Job_code]],Analytics_mindset_case_studies_IntegrateCo_jobcodes[Code_text],Analytics_mindset_case_studies_IntegrateCo_jobcodes[Job_Description],"",0)</f>
        <v>New Foreign Manufacturing Plant</v>
      </c>
      <c r="N778" t="str">
        <f t="shared" si="25"/>
        <v>H</v>
      </c>
      <c r="O778">
        <f>IFERROR(VLOOKUP(_2015_2016_append_[[#This Row],[Emp_Name]],Analytics_mindset_case_studies_IntegrateCo_locations[#All],2,FALSE),"")</f>
        <v>1</v>
      </c>
      <c r="P778">
        <f>_2015_2016_append_[[#This Row],[Reg_Hrs]]+_2015_2016_append_[[#This Row],[OT_Hrs]]</f>
        <v>0</v>
      </c>
      <c r="Q778">
        <v>1</v>
      </c>
    </row>
    <row r="779" spans="1:17" x14ac:dyDescent="0.3">
      <c r="A779">
        <v>408</v>
      </c>
      <c r="B779" t="s">
        <v>87</v>
      </c>
      <c r="C779" t="s">
        <v>210</v>
      </c>
      <c r="D779">
        <v>2</v>
      </c>
      <c r="E779">
        <v>0</v>
      </c>
      <c r="F779">
        <v>30</v>
      </c>
      <c r="G779">
        <v>23</v>
      </c>
      <c r="H779">
        <v>18</v>
      </c>
      <c r="I779">
        <v>72</v>
      </c>
      <c r="J779">
        <v>49</v>
      </c>
      <c r="K779">
        <v>2015</v>
      </c>
      <c r="L779" t="str">
        <f t="shared" si="24"/>
        <v>008</v>
      </c>
      <c r="M779" t="str">
        <f>_xlfn.XLOOKUP(_2015_2016_append_[[#This Row],[Job_code]],Analytics_mindset_case_studies_IntegrateCo_jobcodes[Code_text],Analytics_mindset_case_studies_IntegrateCo_jobcodes[Job_Description],"",0)</f>
        <v>Employee Training</v>
      </c>
      <c r="N779" t="str">
        <f t="shared" si="25"/>
        <v>H</v>
      </c>
      <c r="O779">
        <f>IFERROR(VLOOKUP(_2015_2016_append_[[#This Row],[Emp_Name]],Analytics_mindset_case_studies_IntegrateCo_locations[#All],2,FALSE),"")</f>
        <v>1</v>
      </c>
      <c r="P779">
        <f>_2015_2016_append_[[#This Row],[Reg_Hrs]]+_2015_2016_append_[[#This Row],[OT_Hrs]]</f>
        <v>2</v>
      </c>
      <c r="Q779">
        <v>1</v>
      </c>
    </row>
    <row r="780" spans="1:17" x14ac:dyDescent="0.3">
      <c r="A780">
        <v>409</v>
      </c>
      <c r="B780" t="s">
        <v>87</v>
      </c>
      <c r="C780" t="s">
        <v>211</v>
      </c>
      <c r="D780">
        <v>2</v>
      </c>
      <c r="E780">
        <v>0</v>
      </c>
      <c r="F780">
        <v>49</v>
      </c>
      <c r="G780">
        <v>375</v>
      </c>
      <c r="H780">
        <v>29</v>
      </c>
      <c r="I780">
        <v>118</v>
      </c>
      <c r="J780">
        <v>81</v>
      </c>
      <c r="K780">
        <v>2015</v>
      </c>
      <c r="L780" t="str">
        <f t="shared" si="24"/>
        <v>008</v>
      </c>
      <c r="M780" t="str">
        <f>_xlfn.XLOOKUP(_2015_2016_append_[[#This Row],[Job_code]],Analytics_mindset_case_studies_IntegrateCo_jobcodes[Code_text],Analytics_mindset_case_studies_IntegrateCo_jobcodes[Job_Description],"",0)</f>
        <v>Employee Training</v>
      </c>
      <c r="N780" t="str">
        <f t="shared" si="25"/>
        <v>H</v>
      </c>
      <c r="O780">
        <f>IFERROR(VLOOKUP(_2015_2016_append_[[#This Row],[Emp_Name]],Analytics_mindset_case_studies_IntegrateCo_locations[#All],2,FALSE),"")</f>
        <v>2</v>
      </c>
      <c r="P780">
        <f>_2015_2016_append_[[#This Row],[Reg_Hrs]]+_2015_2016_append_[[#This Row],[OT_Hrs]]</f>
        <v>2</v>
      </c>
      <c r="Q780">
        <v>1</v>
      </c>
    </row>
    <row r="781" spans="1:17" x14ac:dyDescent="0.3">
      <c r="A781">
        <v>34</v>
      </c>
      <c r="B781" t="s">
        <v>87</v>
      </c>
      <c r="C781" t="s">
        <v>195</v>
      </c>
      <c r="D781">
        <v>6</v>
      </c>
      <c r="E781">
        <v>0</v>
      </c>
      <c r="F781">
        <v>27156</v>
      </c>
      <c r="G781">
        <v>1976</v>
      </c>
      <c r="H781">
        <v>0</v>
      </c>
      <c r="I781">
        <v>0</v>
      </c>
      <c r="J781">
        <v>448</v>
      </c>
      <c r="K781">
        <v>2015</v>
      </c>
      <c r="L781" t="str">
        <f t="shared" si="24"/>
        <v>008</v>
      </c>
      <c r="M781" t="str">
        <f>_xlfn.XLOOKUP(_2015_2016_append_[[#This Row],[Job_code]],Analytics_mindset_case_studies_IntegrateCo_jobcodes[Code_text],Analytics_mindset_case_studies_IntegrateCo_jobcodes[Job_Description],"",0)</f>
        <v>Employee Training</v>
      </c>
      <c r="N781" t="str">
        <f t="shared" si="25"/>
        <v>H</v>
      </c>
      <c r="O781">
        <f>IFERROR(VLOOKUP(_2015_2016_append_[[#This Row],[Emp_Name]],Analytics_mindset_case_studies_IntegrateCo_locations[#All],2,FALSE),"")</f>
        <v>1</v>
      </c>
      <c r="P781">
        <f>_2015_2016_append_[[#This Row],[Reg_Hrs]]+_2015_2016_append_[[#This Row],[OT_Hrs]]</f>
        <v>6</v>
      </c>
      <c r="Q781">
        <v>1</v>
      </c>
    </row>
    <row r="782" spans="1:17" x14ac:dyDescent="0.3">
      <c r="A782">
        <v>184</v>
      </c>
      <c r="B782" t="s">
        <v>58</v>
      </c>
      <c r="C782" t="s">
        <v>200</v>
      </c>
      <c r="D782">
        <v>4</v>
      </c>
      <c r="E782">
        <v>0</v>
      </c>
      <c r="F782">
        <v>12013</v>
      </c>
      <c r="G782">
        <v>851</v>
      </c>
      <c r="H782">
        <v>0</v>
      </c>
      <c r="I782">
        <v>267</v>
      </c>
      <c r="J782">
        <v>198</v>
      </c>
      <c r="K782">
        <v>2015</v>
      </c>
      <c r="L782" t="str">
        <f t="shared" si="24"/>
        <v>002</v>
      </c>
      <c r="M782" t="str">
        <f>_xlfn.XLOOKUP(_2015_2016_append_[[#This Row],[Job_code]],Analytics_mindset_case_studies_IntegrateCo_jobcodes[Code_text],Analytics_mindset_case_studies_IntegrateCo_jobcodes[Job_Description],"",0)</f>
        <v>Sales</v>
      </c>
      <c r="N782" t="str">
        <f t="shared" si="25"/>
        <v>H</v>
      </c>
      <c r="O782">
        <f>IFERROR(VLOOKUP(_2015_2016_append_[[#This Row],[Emp_Name]],Analytics_mindset_case_studies_IntegrateCo_locations[#All],2,FALSE),"")</f>
        <v>1</v>
      </c>
      <c r="P782">
        <f>_2015_2016_append_[[#This Row],[Reg_Hrs]]+_2015_2016_append_[[#This Row],[OT_Hrs]]</f>
        <v>4</v>
      </c>
      <c r="Q782">
        <v>1</v>
      </c>
    </row>
    <row r="783" spans="1:17" x14ac:dyDescent="0.3">
      <c r="A783">
        <v>274</v>
      </c>
      <c r="B783" t="s">
        <v>75</v>
      </c>
      <c r="C783" t="s">
        <v>124</v>
      </c>
      <c r="D783">
        <v>0</v>
      </c>
      <c r="E783">
        <v>0</v>
      </c>
      <c r="F783">
        <v>0</v>
      </c>
      <c r="G783">
        <v>1591</v>
      </c>
      <c r="H783">
        <v>0</v>
      </c>
      <c r="I783">
        <v>5</v>
      </c>
      <c r="J783">
        <v>343</v>
      </c>
      <c r="K783">
        <v>2015</v>
      </c>
      <c r="L783" t="str">
        <f t="shared" si="24"/>
        <v>012</v>
      </c>
      <c r="M783" t="str">
        <f>_xlfn.XLOOKUP(_2015_2016_append_[[#This Row],[Job_code]],Analytics_mindset_case_studies_IntegrateCo_jobcodes[Code_text],Analytics_mindset_case_studies_IntegrateCo_jobcodes[Job_Description],"",0)</f>
        <v>Internal Auditing</v>
      </c>
      <c r="N783" t="str">
        <f t="shared" si="25"/>
        <v>H</v>
      </c>
      <c r="O783">
        <f>IFERROR(VLOOKUP(_2015_2016_append_[[#This Row],[Emp_Name]],Analytics_mindset_case_studies_IntegrateCo_locations[#All],2,FALSE),"")</f>
        <v>2</v>
      </c>
      <c r="P783">
        <f>_2015_2016_append_[[#This Row],[Reg_Hrs]]+_2015_2016_append_[[#This Row],[OT_Hrs]]</f>
        <v>0</v>
      </c>
      <c r="Q783">
        <v>1</v>
      </c>
    </row>
    <row r="784" spans="1:17" x14ac:dyDescent="0.3">
      <c r="A784">
        <v>316</v>
      </c>
      <c r="B784" t="s">
        <v>101</v>
      </c>
      <c r="C784" t="s">
        <v>173</v>
      </c>
      <c r="D784">
        <v>0</v>
      </c>
      <c r="E784">
        <v>0</v>
      </c>
      <c r="F784">
        <v>0</v>
      </c>
      <c r="G784">
        <v>841</v>
      </c>
      <c r="H784">
        <v>0</v>
      </c>
      <c r="I784">
        <v>264</v>
      </c>
      <c r="J784">
        <v>0</v>
      </c>
      <c r="K784">
        <v>2015</v>
      </c>
      <c r="L784" t="str">
        <f t="shared" si="24"/>
        <v>005</v>
      </c>
      <c r="M784" t="str">
        <f>_xlfn.XLOOKUP(_2015_2016_append_[[#This Row],[Job_code]],Analytics_mindset_case_studies_IntegrateCo_jobcodes[Code_text],Analytics_mindset_case_studies_IntegrateCo_jobcodes[Job_Description],"",0)</f>
        <v>Installation</v>
      </c>
      <c r="N784" t="str">
        <f t="shared" si="25"/>
        <v>H</v>
      </c>
      <c r="O784">
        <f>IFERROR(VLOOKUP(_2015_2016_append_[[#This Row],[Emp_Name]],Analytics_mindset_case_studies_IntegrateCo_locations[#All],2,FALSE),"")</f>
        <v>1</v>
      </c>
      <c r="P784">
        <f>_2015_2016_append_[[#This Row],[Reg_Hrs]]+_2015_2016_append_[[#This Row],[OT_Hrs]]</f>
        <v>0</v>
      </c>
      <c r="Q784">
        <v>1</v>
      </c>
    </row>
    <row r="785" spans="1:17" x14ac:dyDescent="0.3">
      <c r="A785">
        <v>199</v>
      </c>
      <c r="B785" t="s">
        <v>75</v>
      </c>
      <c r="C785" t="s">
        <v>187</v>
      </c>
      <c r="D785">
        <v>0</v>
      </c>
      <c r="E785">
        <v>0</v>
      </c>
      <c r="F785">
        <v>0</v>
      </c>
      <c r="G785">
        <v>1015</v>
      </c>
      <c r="H785">
        <v>0</v>
      </c>
      <c r="I785">
        <v>293</v>
      </c>
      <c r="J785">
        <v>236</v>
      </c>
      <c r="K785">
        <v>2015</v>
      </c>
      <c r="L785" t="str">
        <f t="shared" si="24"/>
        <v>012</v>
      </c>
      <c r="M785" t="str">
        <f>_xlfn.XLOOKUP(_2015_2016_append_[[#This Row],[Job_code]],Analytics_mindset_case_studies_IntegrateCo_jobcodes[Code_text],Analytics_mindset_case_studies_IntegrateCo_jobcodes[Job_Description],"",0)</f>
        <v>Internal Auditing</v>
      </c>
      <c r="N785" t="str">
        <f t="shared" si="25"/>
        <v>H</v>
      </c>
      <c r="O785">
        <f>IFERROR(VLOOKUP(_2015_2016_append_[[#This Row],[Emp_Name]],Analytics_mindset_case_studies_IntegrateCo_locations[#All],2,FALSE),"")</f>
        <v>2</v>
      </c>
      <c r="P785">
        <f>_2015_2016_append_[[#This Row],[Reg_Hrs]]+_2015_2016_append_[[#This Row],[OT_Hrs]]</f>
        <v>0</v>
      </c>
      <c r="Q785">
        <v>1</v>
      </c>
    </row>
    <row r="786" spans="1:17" x14ac:dyDescent="0.3">
      <c r="A786">
        <v>409</v>
      </c>
      <c r="B786" t="s">
        <v>101</v>
      </c>
      <c r="C786" t="s">
        <v>211</v>
      </c>
      <c r="D786">
        <v>6</v>
      </c>
      <c r="E786">
        <v>4</v>
      </c>
      <c r="F786">
        <v>294</v>
      </c>
      <c r="G786">
        <v>1574</v>
      </c>
      <c r="H786">
        <v>176</v>
      </c>
      <c r="I786">
        <v>706</v>
      </c>
      <c r="J786">
        <v>405</v>
      </c>
      <c r="K786">
        <v>2015</v>
      </c>
      <c r="L786" t="str">
        <f t="shared" si="24"/>
        <v>005</v>
      </c>
      <c r="M786" t="str">
        <f>_xlfn.XLOOKUP(_2015_2016_append_[[#This Row],[Job_code]],Analytics_mindset_case_studies_IntegrateCo_jobcodes[Code_text],Analytics_mindset_case_studies_IntegrateCo_jobcodes[Job_Description],"",0)</f>
        <v>Installation</v>
      </c>
      <c r="N786" t="str">
        <f t="shared" si="25"/>
        <v>H</v>
      </c>
      <c r="O786">
        <f>IFERROR(VLOOKUP(_2015_2016_append_[[#This Row],[Emp_Name]],Analytics_mindset_case_studies_IntegrateCo_locations[#All],2,FALSE),"")</f>
        <v>2</v>
      </c>
      <c r="P786">
        <f>_2015_2016_append_[[#This Row],[Reg_Hrs]]+_2015_2016_append_[[#This Row],[OT_Hrs]]</f>
        <v>10</v>
      </c>
      <c r="Q786">
        <v>1</v>
      </c>
    </row>
    <row r="787" spans="1:17" x14ac:dyDescent="0.3">
      <c r="A787">
        <v>255</v>
      </c>
      <c r="B787" t="s">
        <v>58</v>
      </c>
      <c r="C787" t="s">
        <v>169</v>
      </c>
      <c r="D787">
        <v>2</v>
      </c>
      <c r="E787">
        <v>0</v>
      </c>
      <c r="F787">
        <v>36</v>
      </c>
      <c r="G787">
        <v>264</v>
      </c>
      <c r="H787">
        <v>0</v>
      </c>
      <c r="I787">
        <v>82</v>
      </c>
      <c r="J787">
        <v>59</v>
      </c>
      <c r="K787">
        <v>2015</v>
      </c>
      <c r="L787" t="str">
        <f t="shared" si="24"/>
        <v>002</v>
      </c>
      <c r="M787" t="str">
        <f>_xlfn.XLOOKUP(_2015_2016_append_[[#This Row],[Job_code]],Analytics_mindset_case_studies_IntegrateCo_jobcodes[Code_text],Analytics_mindset_case_studies_IntegrateCo_jobcodes[Job_Description],"",0)</f>
        <v>Sales</v>
      </c>
      <c r="N787" t="str">
        <f t="shared" si="25"/>
        <v>H</v>
      </c>
      <c r="O787">
        <f>IFERROR(VLOOKUP(_2015_2016_append_[[#This Row],[Emp_Name]],Analytics_mindset_case_studies_IntegrateCo_locations[#All],2,FALSE),"")</f>
        <v>2</v>
      </c>
      <c r="P787">
        <f>_2015_2016_append_[[#This Row],[Reg_Hrs]]+_2015_2016_append_[[#This Row],[OT_Hrs]]</f>
        <v>2</v>
      </c>
      <c r="Q787">
        <v>1</v>
      </c>
    </row>
    <row r="788" spans="1:17" x14ac:dyDescent="0.3">
      <c r="A788">
        <v>281</v>
      </c>
      <c r="B788" t="s">
        <v>89</v>
      </c>
      <c r="C788" t="s">
        <v>207</v>
      </c>
      <c r="D788">
        <v>38</v>
      </c>
      <c r="E788">
        <v>0</v>
      </c>
      <c r="F788">
        <v>988</v>
      </c>
      <c r="G788">
        <v>7558</v>
      </c>
      <c r="H788">
        <v>0</v>
      </c>
      <c r="I788">
        <v>2372</v>
      </c>
      <c r="J788">
        <v>163</v>
      </c>
      <c r="K788">
        <v>2015</v>
      </c>
      <c r="L788" t="str">
        <f t="shared" si="24"/>
        <v>008</v>
      </c>
      <c r="M788" t="str">
        <f>_xlfn.XLOOKUP(_2015_2016_append_[[#This Row],[Job_code]],Analytics_mindset_case_studies_IntegrateCo_jobcodes[Code_text],Analytics_mindset_case_studies_IntegrateCo_jobcodes[Job_Description],"",0)</f>
        <v>Employee Training</v>
      </c>
      <c r="N788" t="str">
        <f t="shared" si="25"/>
        <v>S</v>
      </c>
      <c r="O788">
        <f>IFERROR(VLOOKUP(_2015_2016_append_[[#This Row],[Emp_Name]],Analytics_mindset_case_studies_IntegrateCo_locations[#All],2,FALSE),"")</f>
        <v>2</v>
      </c>
      <c r="P788">
        <f>_2015_2016_append_[[#This Row],[Reg_Hrs]]+_2015_2016_append_[[#This Row],[OT_Hrs]]</f>
        <v>38</v>
      </c>
      <c r="Q788">
        <v>1</v>
      </c>
    </row>
    <row r="789" spans="1:17" x14ac:dyDescent="0.3">
      <c r="A789">
        <v>239</v>
      </c>
      <c r="B789" t="s">
        <v>87</v>
      </c>
      <c r="C789" t="s">
        <v>135</v>
      </c>
      <c r="D789">
        <v>80</v>
      </c>
      <c r="E789">
        <v>0</v>
      </c>
      <c r="F789">
        <v>2938</v>
      </c>
      <c r="G789">
        <v>218</v>
      </c>
      <c r="H789">
        <v>0</v>
      </c>
      <c r="I789">
        <v>69</v>
      </c>
      <c r="J789">
        <v>3</v>
      </c>
      <c r="K789">
        <v>2015</v>
      </c>
      <c r="L789" t="str">
        <f t="shared" si="24"/>
        <v>008</v>
      </c>
      <c r="M789" t="str">
        <f>_xlfn.XLOOKUP(_2015_2016_append_[[#This Row],[Job_code]],Analytics_mindset_case_studies_IntegrateCo_jobcodes[Code_text],Analytics_mindset_case_studies_IntegrateCo_jobcodes[Job_Description],"",0)</f>
        <v>Employee Training</v>
      </c>
      <c r="N789" t="str">
        <f t="shared" si="25"/>
        <v>H</v>
      </c>
      <c r="O789">
        <f>IFERROR(VLOOKUP(_2015_2016_append_[[#This Row],[Emp_Name]],Analytics_mindset_case_studies_IntegrateCo_locations[#All],2,FALSE),"")</f>
        <v>1</v>
      </c>
      <c r="P789">
        <f>_2015_2016_append_[[#This Row],[Reg_Hrs]]+_2015_2016_append_[[#This Row],[OT_Hrs]]</f>
        <v>80</v>
      </c>
      <c r="Q789">
        <v>1</v>
      </c>
    </row>
    <row r="790" spans="1:17" x14ac:dyDescent="0.3">
      <c r="A790">
        <v>239</v>
      </c>
      <c r="B790" t="s">
        <v>89</v>
      </c>
      <c r="C790" t="s">
        <v>135</v>
      </c>
      <c r="D790">
        <v>80</v>
      </c>
      <c r="E790">
        <v>0</v>
      </c>
      <c r="F790">
        <v>2938</v>
      </c>
      <c r="G790">
        <v>137</v>
      </c>
      <c r="H790">
        <v>0</v>
      </c>
      <c r="I790">
        <v>32</v>
      </c>
      <c r="J790">
        <v>3</v>
      </c>
      <c r="K790">
        <v>2015</v>
      </c>
      <c r="L790" t="str">
        <f t="shared" si="24"/>
        <v>008</v>
      </c>
      <c r="M790" t="str">
        <f>_xlfn.XLOOKUP(_2015_2016_append_[[#This Row],[Job_code]],Analytics_mindset_case_studies_IntegrateCo_jobcodes[Code_text],Analytics_mindset_case_studies_IntegrateCo_jobcodes[Job_Description],"",0)</f>
        <v>Employee Training</v>
      </c>
      <c r="N790" t="str">
        <f t="shared" si="25"/>
        <v>S</v>
      </c>
      <c r="O790">
        <f>IFERROR(VLOOKUP(_2015_2016_append_[[#This Row],[Emp_Name]],Analytics_mindset_case_studies_IntegrateCo_locations[#All],2,FALSE),"")</f>
        <v>1</v>
      </c>
      <c r="P790">
        <f>_2015_2016_append_[[#This Row],[Reg_Hrs]]+_2015_2016_append_[[#This Row],[OT_Hrs]]</f>
        <v>80</v>
      </c>
      <c r="Q790">
        <v>1</v>
      </c>
    </row>
    <row r="791" spans="1:17" x14ac:dyDescent="0.3">
      <c r="A791">
        <v>204</v>
      </c>
      <c r="B791" t="s">
        <v>101</v>
      </c>
      <c r="C791" t="s">
        <v>141</v>
      </c>
      <c r="D791">
        <v>0</v>
      </c>
      <c r="E791">
        <v>8</v>
      </c>
      <c r="F791">
        <v>36276</v>
      </c>
      <c r="G791">
        <v>2659</v>
      </c>
      <c r="H791">
        <v>0</v>
      </c>
      <c r="I791">
        <v>834</v>
      </c>
      <c r="J791">
        <v>399</v>
      </c>
      <c r="K791">
        <v>2015</v>
      </c>
      <c r="L791" t="str">
        <f t="shared" si="24"/>
        <v>005</v>
      </c>
      <c r="M791" t="str">
        <f>_xlfn.XLOOKUP(_2015_2016_append_[[#This Row],[Job_code]],Analytics_mindset_case_studies_IntegrateCo_jobcodes[Code_text],Analytics_mindset_case_studies_IntegrateCo_jobcodes[Job_Description],"",0)</f>
        <v>Installation</v>
      </c>
      <c r="N791" t="str">
        <f t="shared" si="25"/>
        <v>H</v>
      </c>
      <c r="O791">
        <f>IFERROR(VLOOKUP(_2015_2016_append_[[#This Row],[Emp_Name]],Analytics_mindset_case_studies_IntegrateCo_locations[#All],2,FALSE),"")</f>
        <v>1</v>
      </c>
      <c r="P791">
        <f>_2015_2016_append_[[#This Row],[Reg_Hrs]]+_2015_2016_append_[[#This Row],[OT_Hrs]]</f>
        <v>8</v>
      </c>
      <c r="Q791">
        <v>1</v>
      </c>
    </row>
    <row r="792" spans="1:17" x14ac:dyDescent="0.3">
      <c r="A792">
        <v>381</v>
      </c>
      <c r="B792" t="s">
        <v>68</v>
      </c>
      <c r="C792" t="s">
        <v>151</v>
      </c>
      <c r="D792">
        <v>0</v>
      </c>
      <c r="E792">
        <v>0</v>
      </c>
      <c r="F792">
        <v>0</v>
      </c>
      <c r="G792">
        <v>2577</v>
      </c>
      <c r="H792">
        <v>0</v>
      </c>
      <c r="I792">
        <v>0</v>
      </c>
      <c r="J792">
        <v>96</v>
      </c>
      <c r="K792">
        <v>2015</v>
      </c>
      <c r="L792" t="str">
        <f t="shared" si="24"/>
        <v>012</v>
      </c>
      <c r="M792" t="str">
        <f>_xlfn.XLOOKUP(_2015_2016_append_[[#This Row],[Job_code]],Analytics_mindset_case_studies_IntegrateCo_jobcodes[Code_text],Analytics_mindset_case_studies_IntegrateCo_jobcodes[Job_Description],"",0)</f>
        <v>Internal Auditing</v>
      </c>
      <c r="N792" t="str">
        <f t="shared" si="25"/>
        <v>S</v>
      </c>
      <c r="O792">
        <f>IFERROR(VLOOKUP(_2015_2016_append_[[#This Row],[Emp_Name]],Analytics_mindset_case_studies_IntegrateCo_locations[#All],2,FALSE),"")</f>
        <v>1</v>
      </c>
      <c r="P792">
        <f>_2015_2016_append_[[#This Row],[Reg_Hrs]]+_2015_2016_append_[[#This Row],[OT_Hrs]]</f>
        <v>0</v>
      </c>
      <c r="Q792">
        <v>1</v>
      </c>
    </row>
    <row r="793" spans="1:17" x14ac:dyDescent="0.3">
      <c r="A793">
        <v>133</v>
      </c>
      <c r="B793" t="s">
        <v>89</v>
      </c>
      <c r="C793" t="s">
        <v>152</v>
      </c>
      <c r="D793">
        <v>8</v>
      </c>
      <c r="E793">
        <v>0</v>
      </c>
      <c r="F793">
        <v>238</v>
      </c>
      <c r="G793">
        <v>1734</v>
      </c>
      <c r="H793">
        <v>0</v>
      </c>
      <c r="I793">
        <v>544</v>
      </c>
      <c r="J793">
        <v>393</v>
      </c>
      <c r="K793">
        <v>2015</v>
      </c>
      <c r="L793" t="str">
        <f t="shared" si="24"/>
        <v>008</v>
      </c>
      <c r="M793" t="str">
        <f>_xlfn.XLOOKUP(_2015_2016_append_[[#This Row],[Job_code]],Analytics_mindset_case_studies_IntegrateCo_jobcodes[Code_text],Analytics_mindset_case_studies_IntegrateCo_jobcodes[Job_Description],"",0)</f>
        <v>Employee Training</v>
      </c>
      <c r="N793" t="str">
        <f t="shared" si="25"/>
        <v>S</v>
      </c>
      <c r="O793">
        <f>IFERROR(VLOOKUP(_2015_2016_append_[[#This Row],[Emp_Name]],Analytics_mindset_case_studies_IntegrateCo_locations[#All],2,FALSE),"")</f>
        <v>1</v>
      </c>
      <c r="P793">
        <f>_2015_2016_append_[[#This Row],[Reg_Hrs]]+_2015_2016_append_[[#This Row],[OT_Hrs]]</f>
        <v>8</v>
      </c>
      <c r="Q793">
        <v>1</v>
      </c>
    </row>
    <row r="794" spans="1:17" x14ac:dyDescent="0.3">
      <c r="A794">
        <v>368</v>
      </c>
      <c r="B794" t="s">
        <v>68</v>
      </c>
      <c r="C794" t="s">
        <v>133</v>
      </c>
      <c r="D794">
        <v>0</v>
      </c>
      <c r="E794">
        <v>0</v>
      </c>
      <c r="F794">
        <v>0</v>
      </c>
      <c r="G794">
        <v>1312</v>
      </c>
      <c r="H794">
        <v>0</v>
      </c>
      <c r="I794">
        <v>411</v>
      </c>
      <c r="J794">
        <v>323</v>
      </c>
      <c r="K794">
        <v>2015</v>
      </c>
      <c r="L794" t="str">
        <f t="shared" si="24"/>
        <v>012</v>
      </c>
      <c r="M794" t="str">
        <f>_xlfn.XLOOKUP(_2015_2016_append_[[#This Row],[Job_code]],Analytics_mindset_case_studies_IntegrateCo_jobcodes[Code_text],Analytics_mindset_case_studies_IntegrateCo_jobcodes[Job_Description],"",0)</f>
        <v>Internal Auditing</v>
      </c>
      <c r="N794" t="str">
        <f t="shared" si="25"/>
        <v>S</v>
      </c>
      <c r="O794">
        <f>IFERROR(VLOOKUP(_2015_2016_append_[[#This Row],[Emp_Name]],Analytics_mindset_case_studies_IntegrateCo_locations[#All],2,FALSE),"")</f>
        <v>2</v>
      </c>
      <c r="P794">
        <f>_2015_2016_append_[[#This Row],[Reg_Hrs]]+_2015_2016_append_[[#This Row],[OT_Hrs]]</f>
        <v>0</v>
      </c>
      <c r="Q794">
        <v>1</v>
      </c>
    </row>
    <row r="795" spans="1:17" x14ac:dyDescent="0.3">
      <c r="A795">
        <v>194</v>
      </c>
      <c r="B795" t="s">
        <v>78</v>
      </c>
      <c r="C795" t="s">
        <v>154</v>
      </c>
      <c r="D795">
        <v>2</v>
      </c>
      <c r="E795">
        <v>0</v>
      </c>
      <c r="F795">
        <v>45</v>
      </c>
      <c r="G795">
        <v>279</v>
      </c>
      <c r="H795">
        <v>0</v>
      </c>
      <c r="I795">
        <v>88</v>
      </c>
      <c r="J795">
        <v>74</v>
      </c>
      <c r="K795">
        <v>2015</v>
      </c>
      <c r="L795" t="str">
        <f t="shared" si="24"/>
        <v>006</v>
      </c>
      <c r="M795" t="str">
        <f>_xlfn.XLOOKUP(_2015_2016_append_[[#This Row],[Job_code]],Analytics_mindset_case_studies_IntegrateCo_jobcodes[Code_text],Analytics_mindset_case_studies_IntegrateCo_jobcodes[Job_Description],"",0)</f>
        <v>Service</v>
      </c>
      <c r="N795" t="str">
        <f t="shared" si="25"/>
        <v>H</v>
      </c>
      <c r="O795">
        <f>IFERROR(VLOOKUP(_2015_2016_append_[[#This Row],[Emp_Name]],Analytics_mindset_case_studies_IntegrateCo_locations[#All],2,FALSE),"")</f>
        <v>1</v>
      </c>
      <c r="P795">
        <f>_2015_2016_append_[[#This Row],[Reg_Hrs]]+_2015_2016_append_[[#This Row],[OT_Hrs]]</f>
        <v>2</v>
      </c>
      <c r="Q795">
        <v>1</v>
      </c>
    </row>
    <row r="796" spans="1:17" x14ac:dyDescent="0.3">
      <c r="A796">
        <v>403</v>
      </c>
      <c r="B796" t="s">
        <v>68</v>
      </c>
      <c r="C796" t="s">
        <v>160</v>
      </c>
      <c r="D796">
        <v>0</v>
      </c>
      <c r="E796">
        <v>0</v>
      </c>
      <c r="F796">
        <v>0</v>
      </c>
      <c r="G796">
        <v>642</v>
      </c>
      <c r="H796">
        <v>0</v>
      </c>
      <c r="I796">
        <v>201</v>
      </c>
      <c r="J796">
        <v>168</v>
      </c>
      <c r="K796">
        <v>2015</v>
      </c>
      <c r="L796" t="str">
        <f t="shared" si="24"/>
        <v>012</v>
      </c>
      <c r="M796" t="str">
        <f>_xlfn.XLOOKUP(_2015_2016_append_[[#This Row],[Job_code]],Analytics_mindset_case_studies_IntegrateCo_jobcodes[Code_text],Analytics_mindset_case_studies_IntegrateCo_jobcodes[Job_Description],"",0)</f>
        <v>Internal Auditing</v>
      </c>
      <c r="N796" t="str">
        <f t="shared" si="25"/>
        <v>S</v>
      </c>
      <c r="O796">
        <f>IFERROR(VLOOKUP(_2015_2016_append_[[#This Row],[Emp_Name]],Analytics_mindset_case_studies_IntegrateCo_locations[#All],2,FALSE),"")</f>
        <v>1</v>
      </c>
      <c r="P796">
        <f>_2015_2016_append_[[#This Row],[Reg_Hrs]]+_2015_2016_append_[[#This Row],[OT_Hrs]]</f>
        <v>0</v>
      </c>
      <c r="Q796">
        <v>1</v>
      </c>
    </row>
    <row r="797" spans="1:17" x14ac:dyDescent="0.3">
      <c r="A797">
        <v>153</v>
      </c>
      <c r="B797" t="s">
        <v>75</v>
      </c>
      <c r="C797" t="s">
        <v>170</v>
      </c>
      <c r="D797">
        <v>0</v>
      </c>
      <c r="E797">
        <v>0</v>
      </c>
      <c r="F797">
        <v>0</v>
      </c>
      <c r="G797">
        <v>2181</v>
      </c>
      <c r="H797">
        <v>0</v>
      </c>
      <c r="I797">
        <v>684</v>
      </c>
      <c r="J797">
        <v>528</v>
      </c>
      <c r="K797">
        <v>2015</v>
      </c>
      <c r="L797" t="str">
        <f t="shared" si="24"/>
        <v>012</v>
      </c>
      <c r="M797" t="str">
        <f>_xlfn.XLOOKUP(_2015_2016_append_[[#This Row],[Job_code]],Analytics_mindset_case_studies_IntegrateCo_jobcodes[Code_text],Analytics_mindset_case_studies_IntegrateCo_jobcodes[Job_Description],"",0)</f>
        <v>Internal Auditing</v>
      </c>
      <c r="N797" t="str">
        <f t="shared" si="25"/>
        <v>H</v>
      </c>
      <c r="O797">
        <f>IFERROR(VLOOKUP(_2015_2016_append_[[#This Row],[Emp_Name]],Analytics_mindset_case_studies_IntegrateCo_locations[#All],2,FALSE),"")</f>
        <v>2</v>
      </c>
      <c r="P797">
        <f>_2015_2016_append_[[#This Row],[Reg_Hrs]]+_2015_2016_append_[[#This Row],[OT_Hrs]]</f>
        <v>0</v>
      </c>
      <c r="Q797">
        <v>1</v>
      </c>
    </row>
    <row r="798" spans="1:17" x14ac:dyDescent="0.3">
      <c r="A798">
        <v>412</v>
      </c>
      <c r="B798" t="s">
        <v>64</v>
      </c>
      <c r="C798" t="s">
        <v>212</v>
      </c>
      <c r="D798">
        <v>290</v>
      </c>
      <c r="E798">
        <v>18</v>
      </c>
      <c r="F798">
        <v>2228</v>
      </c>
      <c r="G798">
        <v>14734</v>
      </c>
      <c r="H798">
        <v>1336</v>
      </c>
      <c r="I798">
        <v>5348</v>
      </c>
      <c r="J798">
        <v>3579</v>
      </c>
      <c r="K798">
        <v>2015</v>
      </c>
      <c r="L798" t="str">
        <f t="shared" si="24"/>
        <v>001</v>
      </c>
      <c r="M798" t="str">
        <f>_xlfn.XLOOKUP(_2015_2016_append_[[#This Row],[Job_code]],Analytics_mindset_case_studies_IntegrateCo_jobcodes[Code_text],Analytics_mindset_case_studies_IntegrateCo_jobcodes[Job_Description],"",0)</f>
        <v>Office</v>
      </c>
      <c r="N798" t="str">
        <f t="shared" si="25"/>
        <v>H</v>
      </c>
      <c r="O798">
        <f>IFERROR(VLOOKUP(_2015_2016_append_[[#This Row],[Emp_Name]],Analytics_mindset_case_studies_IntegrateCo_locations[#All],2,FALSE),"")</f>
        <v>1</v>
      </c>
      <c r="P798">
        <f>_2015_2016_append_[[#This Row],[Reg_Hrs]]+_2015_2016_append_[[#This Row],[OT_Hrs]]</f>
        <v>308</v>
      </c>
      <c r="Q798">
        <v>1</v>
      </c>
    </row>
    <row r="799" spans="1:17" x14ac:dyDescent="0.3">
      <c r="A799">
        <v>412</v>
      </c>
      <c r="B799" t="s">
        <v>65</v>
      </c>
      <c r="C799" t="s">
        <v>212</v>
      </c>
      <c r="D799">
        <v>445</v>
      </c>
      <c r="E799">
        <v>10</v>
      </c>
      <c r="F799">
        <v>2104</v>
      </c>
      <c r="G799">
        <v>14166</v>
      </c>
      <c r="H799">
        <v>1263</v>
      </c>
      <c r="I799">
        <v>5049</v>
      </c>
      <c r="J799">
        <v>3458</v>
      </c>
      <c r="K799">
        <v>2015</v>
      </c>
      <c r="L799" t="str">
        <f t="shared" si="24"/>
        <v>001</v>
      </c>
      <c r="M799" t="str">
        <f>_xlfn.XLOOKUP(_2015_2016_append_[[#This Row],[Job_code]],Analytics_mindset_case_studies_IntegrateCo_jobcodes[Code_text],Analytics_mindset_case_studies_IntegrateCo_jobcodes[Job_Description],"",0)</f>
        <v>Office</v>
      </c>
      <c r="N799" t="str">
        <f t="shared" si="25"/>
        <v>S</v>
      </c>
      <c r="O799">
        <f>IFERROR(VLOOKUP(_2015_2016_append_[[#This Row],[Emp_Name]],Analytics_mindset_case_studies_IntegrateCo_locations[#All],2,FALSE),"")</f>
        <v>1</v>
      </c>
      <c r="P799">
        <f>_2015_2016_append_[[#This Row],[Reg_Hrs]]+_2015_2016_append_[[#This Row],[OT_Hrs]]</f>
        <v>455</v>
      </c>
      <c r="Q799">
        <v>1</v>
      </c>
    </row>
    <row r="800" spans="1:17" x14ac:dyDescent="0.3">
      <c r="A800">
        <v>409</v>
      </c>
      <c r="B800" t="s">
        <v>85</v>
      </c>
      <c r="C800" t="s">
        <v>211</v>
      </c>
      <c r="D800">
        <v>0</v>
      </c>
      <c r="E800">
        <v>0</v>
      </c>
      <c r="F800">
        <v>0</v>
      </c>
      <c r="G800">
        <v>597</v>
      </c>
      <c r="H800">
        <v>26</v>
      </c>
      <c r="I800">
        <v>187</v>
      </c>
      <c r="J800">
        <v>103</v>
      </c>
      <c r="K800">
        <v>2015</v>
      </c>
      <c r="L800" t="str">
        <f t="shared" si="24"/>
        <v>005</v>
      </c>
      <c r="M800" t="str">
        <f>_xlfn.XLOOKUP(_2015_2016_append_[[#This Row],[Job_code]],Analytics_mindset_case_studies_IntegrateCo_jobcodes[Code_text],Analytics_mindset_case_studies_IntegrateCo_jobcodes[Job_Description],"",0)</f>
        <v>Installation</v>
      </c>
      <c r="N800" t="str">
        <f t="shared" si="25"/>
        <v/>
      </c>
      <c r="O800">
        <f>IFERROR(VLOOKUP(_2015_2016_append_[[#This Row],[Emp_Name]],Analytics_mindset_case_studies_IntegrateCo_locations[#All],2,FALSE),"")</f>
        <v>2</v>
      </c>
      <c r="P800">
        <f>_2015_2016_append_[[#This Row],[Reg_Hrs]]+_2015_2016_append_[[#This Row],[OT_Hrs]]</f>
        <v>0</v>
      </c>
      <c r="Q800">
        <v>1</v>
      </c>
    </row>
    <row r="801" spans="1:17" x14ac:dyDescent="0.3">
      <c r="A801">
        <v>184</v>
      </c>
      <c r="B801" t="s">
        <v>87</v>
      </c>
      <c r="C801" t="s">
        <v>200</v>
      </c>
      <c r="D801">
        <v>2</v>
      </c>
      <c r="E801">
        <v>0</v>
      </c>
      <c r="F801">
        <v>5797</v>
      </c>
      <c r="G801">
        <v>410</v>
      </c>
      <c r="H801">
        <v>0</v>
      </c>
      <c r="I801">
        <v>129</v>
      </c>
      <c r="J801">
        <v>51</v>
      </c>
      <c r="K801">
        <v>2015</v>
      </c>
      <c r="L801" t="str">
        <f t="shared" si="24"/>
        <v>008</v>
      </c>
      <c r="M801" t="str">
        <f>_xlfn.XLOOKUP(_2015_2016_append_[[#This Row],[Job_code]],Analytics_mindset_case_studies_IntegrateCo_jobcodes[Code_text],Analytics_mindset_case_studies_IntegrateCo_jobcodes[Job_Description],"",0)</f>
        <v>Employee Training</v>
      </c>
      <c r="N801" t="str">
        <f t="shared" si="25"/>
        <v>H</v>
      </c>
      <c r="O801">
        <f>IFERROR(VLOOKUP(_2015_2016_append_[[#This Row],[Emp_Name]],Analytics_mindset_case_studies_IntegrateCo_locations[#All],2,FALSE),"")</f>
        <v>1</v>
      </c>
      <c r="P801">
        <f>_2015_2016_append_[[#This Row],[Reg_Hrs]]+_2015_2016_append_[[#This Row],[OT_Hrs]]</f>
        <v>2</v>
      </c>
      <c r="Q801">
        <v>1</v>
      </c>
    </row>
    <row r="802" spans="1:17" x14ac:dyDescent="0.3">
      <c r="A802">
        <v>404</v>
      </c>
      <c r="B802" t="s">
        <v>63</v>
      </c>
      <c r="C802" t="s">
        <v>205</v>
      </c>
      <c r="D802">
        <v>0</v>
      </c>
      <c r="E802">
        <v>0</v>
      </c>
      <c r="F802">
        <v>0</v>
      </c>
      <c r="G802">
        <v>176</v>
      </c>
      <c r="H802">
        <v>0</v>
      </c>
      <c r="I802">
        <v>459</v>
      </c>
      <c r="J802">
        <v>322</v>
      </c>
      <c r="K802">
        <v>2015</v>
      </c>
      <c r="L802" t="str">
        <f t="shared" si="24"/>
        <v>009</v>
      </c>
      <c r="M802" t="str">
        <f>_xlfn.XLOOKUP(_2015_2016_append_[[#This Row],[Job_code]],Analytics_mindset_case_studies_IntegrateCo_jobcodes[Code_text],Analytics_mindset_case_studies_IntegrateCo_jobcodes[Job_Description],"",0)</f>
        <v>New Foreign Manufacturing Plant</v>
      </c>
      <c r="N802" t="str">
        <f t="shared" si="25"/>
        <v>H</v>
      </c>
      <c r="O802">
        <f>IFERROR(VLOOKUP(_2015_2016_append_[[#This Row],[Emp_Name]],Analytics_mindset_case_studies_IntegrateCo_locations[#All],2,FALSE),"")</f>
        <v>2</v>
      </c>
      <c r="P802">
        <f>_2015_2016_append_[[#This Row],[Reg_Hrs]]+_2015_2016_append_[[#This Row],[OT_Hrs]]</f>
        <v>0</v>
      </c>
      <c r="Q802">
        <v>1</v>
      </c>
    </row>
    <row r="803" spans="1:17" x14ac:dyDescent="0.3">
      <c r="A803">
        <v>106</v>
      </c>
      <c r="B803" t="s">
        <v>75</v>
      </c>
      <c r="C803" t="s">
        <v>122</v>
      </c>
      <c r="D803">
        <v>0</v>
      </c>
      <c r="E803">
        <v>0</v>
      </c>
      <c r="F803">
        <v>0</v>
      </c>
      <c r="G803">
        <v>1353</v>
      </c>
      <c r="H803">
        <v>0</v>
      </c>
      <c r="I803">
        <v>425</v>
      </c>
      <c r="J803">
        <v>292</v>
      </c>
      <c r="K803">
        <v>2015</v>
      </c>
      <c r="L803" t="str">
        <f t="shared" si="24"/>
        <v>012</v>
      </c>
      <c r="M803" t="str">
        <f>_xlfn.XLOOKUP(_2015_2016_append_[[#This Row],[Job_code]],Analytics_mindset_case_studies_IntegrateCo_jobcodes[Code_text],Analytics_mindset_case_studies_IntegrateCo_jobcodes[Job_Description],"",0)</f>
        <v>Internal Auditing</v>
      </c>
      <c r="N803" t="str">
        <f t="shared" si="25"/>
        <v>H</v>
      </c>
      <c r="O803">
        <f>IFERROR(VLOOKUP(_2015_2016_append_[[#This Row],[Emp_Name]],Analytics_mindset_case_studies_IntegrateCo_locations[#All],2,FALSE),"")</f>
        <v>1</v>
      </c>
      <c r="P803">
        <f>_2015_2016_append_[[#This Row],[Reg_Hrs]]+_2015_2016_append_[[#This Row],[OT_Hrs]]</f>
        <v>0</v>
      </c>
      <c r="Q803">
        <v>1</v>
      </c>
    </row>
    <row r="804" spans="1:17" x14ac:dyDescent="0.3">
      <c r="A804">
        <v>281</v>
      </c>
      <c r="B804" t="s">
        <v>70</v>
      </c>
      <c r="C804" t="s">
        <v>207</v>
      </c>
      <c r="D804">
        <v>0</v>
      </c>
      <c r="E804">
        <v>0</v>
      </c>
      <c r="F804">
        <v>0</v>
      </c>
      <c r="G804">
        <v>958</v>
      </c>
      <c r="H804">
        <v>0</v>
      </c>
      <c r="I804">
        <v>301</v>
      </c>
      <c r="J804">
        <v>236</v>
      </c>
      <c r="K804">
        <v>2015</v>
      </c>
      <c r="L804" t="str">
        <f t="shared" si="24"/>
        <v>009</v>
      </c>
      <c r="M804" t="str">
        <f>_xlfn.XLOOKUP(_2015_2016_append_[[#This Row],[Job_code]],Analytics_mindset_case_studies_IntegrateCo_jobcodes[Code_text],Analytics_mindset_case_studies_IntegrateCo_jobcodes[Job_Description],"",0)</f>
        <v>New Foreign Manufacturing Plant</v>
      </c>
      <c r="N804" t="str">
        <f t="shared" si="25"/>
        <v>S</v>
      </c>
      <c r="O804">
        <f>IFERROR(VLOOKUP(_2015_2016_append_[[#This Row],[Emp_Name]],Analytics_mindset_case_studies_IntegrateCo_locations[#All],2,FALSE),"")</f>
        <v>2</v>
      </c>
      <c r="P804">
        <f>_2015_2016_append_[[#This Row],[Reg_Hrs]]+_2015_2016_append_[[#This Row],[OT_Hrs]]</f>
        <v>0</v>
      </c>
      <c r="Q804">
        <v>1</v>
      </c>
    </row>
    <row r="805" spans="1:17" x14ac:dyDescent="0.3">
      <c r="A805">
        <v>249</v>
      </c>
      <c r="B805" t="s">
        <v>89</v>
      </c>
      <c r="C805" t="s">
        <v>131</v>
      </c>
      <c r="D805">
        <v>40</v>
      </c>
      <c r="E805">
        <v>0</v>
      </c>
      <c r="F805">
        <v>163462</v>
      </c>
      <c r="G805">
        <v>12505</v>
      </c>
      <c r="H805">
        <v>0</v>
      </c>
      <c r="I805">
        <v>0</v>
      </c>
      <c r="J805">
        <v>2697</v>
      </c>
      <c r="K805">
        <v>2015</v>
      </c>
      <c r="L805" t="str">
        <f t="shared" si="24"/>
        <v>008</v>
      </c>
      <c r="M805" t="str">
        <f>_xlfn.XLOOKUP(_2015_2016_append_[[#This Row],[Job_code]],Analytics_mindset_case_studies_IntegrateCo_jobcodes[Code_text],Analytics_mindset_case_studies_IntegrateCo_jobcodes[Job_Description],"",0)</f>
        <v>Employee Training</v>
      </c>
      <c r="N805" t="str">
        <f t="shared" si="25"/>
        <v>S</v>
      </c>
      <c r="O805">
        <f>IFERROR(VLOOKUP(_2015_2016_append_[[#This Row],[Emp_Name]],Analytics_mindset_case_studies_IntegrateCo_locations[#All],2,FALSE),"")</f>
        <v>2</v>
      </c>
      <c r="P805">
        <f>_2015_2016_append_[[#This Row],[Reg_Hrs]]+_2015_2016_append_[[#This Row],[OT_Hrs]]</f>
        <v>40</v>
      </c>
      <c r="Q805">
        <v>1</v>
      </c>
    </row>
    <row r="806" spans="1:17" x14ac:dyDescent="0.3">
      <c r="A806">
        <v>368</v>
      </c>
      <c r="B806" t="s">
        <v>65</v>
      </c>
      <c r="C806" t="s">
        <v>133</v>
      </c>
      <c r="D806">
        <v>1</v>
      </c>
      <c r="E806">
        <v>0</v>
      </c>
      <c r="F806">
        <v>245</v>
      </c>
      <c r="G806">
        <v>188</v>
      </c>
      <c r="H806">
        <v>0</v>
      </c>
      <c r="I806">
        <v>58</v>
      </c>
      <c r="J806">
        <v>4</v>
      </c>
      <c r="K806">
        <v>2015</v>
      </c>
      <c r="L806" t="str">
        <f t="shared" si="24"/>
        <v>001</v>
      </c>
      <c r="M806" t="str">
        <f>_xlfn.XLOOKUP(_2015_2016_append_[[#This Row],[Job_code]],Analytics_mindset_case_studies_IntegrateCo_jobcodes[Code_text],Analytics_mindset_case_studies_IntegrateCo_jobcodes[Job_Description],"",0)</f>
        <v>Office</v>
      </c>
      <c r="N806" t="str">
        <f t="shared" si="25"/>
        <v>S</v>
      </c>
      <c r="O806">
        <f>IFERROR(VLOOKUP(_2015_2016_append_[[#This Row],[Emp_Name]],Analytics_mindset_case_studies_IntegrateCo_locations[#All],2,FALSE),"")</f>
        <v>2</v>
      </c>
      <c r="P806">
        <f>_2015_2016_append_[[#This Row],[Reg_Hrs]]+_2015_2016_append_[[#This Row],[OT_Hrs]]</f>
        <v>1</v>
      </c>
      <c r="Q806">
        <v>1</v>
      </c>
    </row>
    <row r="807" spans="1:17" x14ac:dyDescent="0.3">
      <c r="A807">
        <v>411</v>
      </c>
      <c r="B807" t="s">
        <v>101</v>
      </c>
      <c r="C807" t="s">
        <v>213</v>
      </c>
      <c r="D807">
        <v>25</v>
      </c>
      <c r="E807">
        <v>0</v>
      </c>
      <c r="F807">
        <v>5625</v>
      </c>
      <c r="G807">
        <v>431</v>
      </c>
      <c r="H807">
        <v>34</v>
      </c>
      <c r="I807">
        <v>135</v>
      </c>
      <c r="J807">
        <v>93</v>
      </c>
      <c r="K807">
        <v>2015</v>
      </c>
      <c r="L807" t="str">
        <f t="shared" si="24"/>
        <v>005</v>
      </c>
      <c r="M807" t="str">
        <f>_xlfn.XLOOKUP(_2015_2016_append_[[#This Row],[Job_code]],Analytics_mindset_case_studies_IntegrateCo_jobcodes[Code_text],Analytics_mindset_case_studies_IntegrateCo_jobcodes[Job_Description],"",0)</f>
        <v>Installation</v>
      </c>
      <c r="N807" t="str">
        <f t="shared" si="25"/>
        <v>H</v>
      </c>
      <c r="O807">
        <f>IFERROR(VLOOKUP(_2015_2016_append_[[#This Row],[Emp_Name]],Analytics_mindset_case_studies_IntegrateCo_locations[#All],2,FALSE),"")</f>
        <v>1</v>
      </c>
      <c r="P807">
        <f>_2015_2016_append_[[#This Row],[Reg_Hrs]]+_2015_2016_append_[[#This Row],[OT_Hrs]]</f>
        <v>25</v>
      </c>
      <c r="Q807">
        <v>1</v>
      </c>
    </row>
    <row r="808" spans="1:17" x14ac:dyDescent="0.3">
      <c r="A808">
        <v>203</v>
      </c>
      <c r="B808" t="s">
        <v>75</v>
      </c>
      <c r="C808" t="s">
        <v>155</v>
      </c>
      <c r="D808">
        <v>0</v>
      </c>
      <c r="E808">
        <v>0</v>
      </c>
      <c r="F808">
        <v>0</v>
      </c>
      <c r="G808">
        <v>991</v>
      </c>
      <c r="H808">
        <v>0</v>
      </c>
      <c r="I808">
        <v>0</v>
      </c>
      <c r="J808">
        <v>16</v>
      </c>
      <c r="K808">
        <v>2015</v>
      </c>
      <c r="L808" t="str">
        <f t="shared" si="24"/>
        <v>012</v>
      </c>
      <c r="M808" t="str">
        <f>_xlfn.XLOOKUP(_2015_2016_append_[[#This Row],[Job_code]],Analytics_mindset_case_studies_IntegrateCo_jobcodes[Code_text],Analytics_mindset_case_studies_IntegrateCo_jobcodes[Job_Description],"",0)</f>
        <v>Internal Auditing</v>
      </c>
      <c r="N808" t="str">
        <f t="shared" si="25"/>
        <v>H</v>
      </c>
      <c r="O808">
        <f>IFERROR(VLOOKUP(_2015_2016_append_[[#This Row],[Emp_Name]],Analytics_mindset_case_studies_IntegrateCo_locations[#All],2,FALSE),"")</f>
        <v>1</v>
      </c>
      <c r="P808">
        <f>_2015_2016_append_[[#This Row],[Reg_Hrs]]+_2015_2016_append_[[#This Row],[OT_Hrs]]</f>
        <v>0</v>
      </c>
      <c r="Q808">
        <v>1</v>
      </c>
    </row>
    <row r="809" spans="1:17" x14ac:dyDescent="0.3">
      <c r="A809">
        <v>203</v>
      </c>
      <c r="B809" t="s">
        <v>68</v>
      </c>
      <c r="C809" t="s">
        <v>155</v>
      </c>
      <c r="D809">
        <v>0</v>
      </c>
      <c r="E809">
        <v>0</v>
      </c>
      <c r="F809">
        <v>0</v>
      </c>
      <c r="G809">
        <v>992</v>
      </c>
      <c r="H809">
        <v>0</v>
      </c>
      <c r="I809">
        <v>0</v>
      </c>
      <c r="J809">
        <v>16</v>
      </c>
      <c r="K809">
        <v>2015</v>
      </c>
      <c r="L809" t="str">
        <f t="shared" si="24"/>
        <v>012</v>
      </c>
      <c r="M809" t="str">
        <f>_xlfn.XLOOKUP(_2015_2016_append_[[#This Row],[Job_code]],Analytics_mindset_case_studies_IntegrateCo_jobcodes[Code_text],Analytics_mindset_case_studies_IntegrateCo_jobcodes[Job_Description],"",0)</f>
        <v>Internal Auditing</v>
      </c>
      <c r="N809" t="str">
        <f t="shared" si="25"/>
        <v>S</v>
      </c>
      <c r="O809">
        <f>IFERROR(VLOOKUP(_2015_2016_append_[[#This Row],[Emp_Name]],Analytics_mindset_case_studies_IntegrateCo_locations[#All],2,FALSE),"")</f>
        <v>1</v>
      </c>
      <c r="P809">
        <f>_2015_2016_append_[[#This Row],[Reg_Hrs]]+_2015_2016_append_[[#This Row],[OT_Hrs]]</f>
        <v>0</v>
      </c>
      <c r="Q809">
        <v>1</v>
      </c>
    </row>
    <row r="810" spans="1:17" x14ac:dyDescent="0.3">
      <c r="A810">
        <v>403</v>
      </c>
      <c r="B810" t="s">
        <v>65</v>
      </c>
      <c r="C810" t="s">
        <v>160</v>
      </c>
      <c r="D810">
        <v>1</v>
      </c>
      <c r="E810">
        <v>0</v>
      </c>
      <c r="F810">
        <v>17</v>
      </c>
      <c r="G810">
        <v>13</v>
      </c>
      <c r="H810">
        <v>0</v>
      </c>
      <c r="I810">
        <v>41</v>
      </c>
      <c r="J810">
        <v>28</v>
      </c>
      <c r="K810">
        <v>2015</v>
      </c>
      <c r="L810" t="str">
        <f t="shared" si="24"/>
        <v>001</v>
      </c>
      <c r="M810" t="str">
        <f>_xlfn.XLOOKUP(_2015_2016_append_[[#This Row],[Job_code]],Analytics_mindset_case_studies_IntegrateCo_jobcodes[Code_text],Analytics_mindset_case_studies_IntegrateCo_jobcodes[Job_Description],"",0)</f>
        <v>Office</v>
      </c>
      <c r="N810" t="str">
        <f t="shared" si="25"/>
        <v>S</v>
      </c>
      <c r="O810">
        <f>IFERROR(VLOOKUP(_2015_2016_append_[[#This Row],[Emp_Name]],Analytics_mindset_case_studies_IntegrateCo_locations[#All],2,FALSE),"")</f>
        <v>1</v>
      </c>
      <c r="P810">
        <f>_2015_2016_append_[[#This Row],[Reg_Hrs]]+_2015_2016_append_[[#This Row],[OT_Hrs]]</f>
        <v>1</v>
      </c>
      <c r="Q810">
        <v>1</v>
      </c>
    </row>
    <row r="811" spans="1:17" x14ac:dyDescent="0.3">
      <c r="A811">
        <v>403</v>
      </c>
      <c r="B811" t="s">
        <v>70</v>
      </c>
      <c r="C811" t="s">
        <v>160</v>
      </c>
      <c r="D811">
        <v>0</v>
      </c>
      <c r="E811">
        <v>0</v>
      </c>
      <c r="F811">
        <v>0</v>
      </c>
      <c r="G811">
        <v>104</v>
      </c>
      <c r="H811">
        <v>0</v>
      </c>
      <c r="I811">
        <v>326</v>
      </c>
      <c r="J811">
        <v>224</v>
      </c>
      <c r="K811">
        <v>2015</v>
      </c>
      <c r="L811" t="str">
        <f t="shared" si="24"/>
        <v>009</v>
      </c>
      <c r="M811" t="str">
        <f>_xlfn.XLOOKUP(_2015_2016_append_[[#This Row],[Job_code]],Analytics_mindset_case_studies_IntegrateCo_jobcodes[Code_text],Analytics_mindset_case_studies_IntegrateCo_jobcodes[Job_Description],"",0)</f>
        <v>New Foreign Manufacturing Plant</v>
      </c>
      <c r="N811" t="str">
        <f t="shared" si="25"/>
        <v>S</v>
      </c>
      <c r="O811">
        <f>IFERROR(VLOOKUP(_2015_2016_append_[[#This Row],[Emp_Name]],Analytics_mindset_case_studies_IntegrateCo_locations[#All],2,FALSE),"")</f>
        <v>1</v>
      </c>
      <c r="P811">
        <f>_2015_2016_append_[[#This Row],[Reg_Hrs]]+_2015_2016_append_[[#This Row],[OT_Hrs]]</f>
        <v>0</v>
      </c>
      <c r="Q811">
        <v>1</v>
      </c>
    </row>
    <row r="812" spans="1:17" x14ac:dyDescent="0.3">
      <c r="A812">
        <v>352</v>
      </c>
      <c r="B812" t="s">
        <v>68</v>
      </c>
      <c r="C812" t="s">
        <v>186</v>
      </c>
      <c r="D812">
        <v>0</v>
      </c>
      <c r="E812">
        <v>0</v>
      </c>
      <c r="F812">
        <v>0</v>
      </c>
      <c r="G812">
        <v>2326</v>
      </c>
      <c r="H812">
        <v>0</v>
      </c>
      <c r="I812">
        <v>729</v>
      </c>
      <c r="J812">
        <v>502</v>
      </c>
      <c r="K812">
        <v>2015</v>
      </c>
      <c r="L812" t="str">
        <f t="shared" si="24"/>
        <v>012</v>
      </c>
      <c r="M812" t="str">
        <f>_xlfn.XLOOKUP(_2015_2016_append_[[#This Row],[Job_code]],Analytics_mindset_case_studies_IntegrateCo_jobcodes[Code_text],Analytics_mindset_case_studies_IntegrateCo_jobcodes[Job_Description],"",0)</f>
        <v>Internal Auditing</v>
      </c>
      <c r="N812" t="str">
        <f t="shared" si="25"/>
        <v>S</v>
      </c>
      <c r="O812">
        <f>IFERROR(VLOOKUP(_2015_2016_append_[[#This Row],[Emp_Name]],Analytics_mindset_case_studies_IntegrateCo_locations[#All],2,FALSE),"")</f>
        <v>1</v>
      </c>
      <c r="P812">
        <f>_2015_2016_append_[[#This Row],[Reg_Hrs]]+_2015_2016_append_[[#This Row],[OT_Hrs]]</f>
        <v>0</v>
      </c>
      <c r="Q812">
        <v>1</v>
      </c>
    </row>
    <row r="813" spans="1:17" x14ac:dyDescent="0.3">
      <c r="A813">
        <v>412</v>
      </c>
      <c r="B813" t="s">
        <v>75</v>
      </c>
      <c r="C813" t="s">
        <v>212</v>
      </c>
      <c r="D813">
        <v>0</v>
      </c>
      <c r="E813">
        <v>0</v>
      </c>
      <c r="F813">
        <v>0</v>
      </c>
      <c r="G813">
        <v>98</v>
      </c>
      <c r="H813">
        <v>77</v>
      </c>
      <c r="I813">
        <v>307</v>
      </c>
      <c r="J813">
        <v>211</v>
      </c>
      <c r="K813">
        <v>2015</v>
      </c>
      <c r="L813" t="str">
        <f t="shared" si="24"/>
        <v>012</v>
      </c>
      <c r="M813" t="str">
        <f>_xlfn.XLOOKUP(_2015_2016_append_[[#This Row],[Job_code]],Analytics_mindset_case_studies_IntegrateCo_jobcodes[Code_text],Analytics_mindset_case_studies_IntegrateCo_jobcodes[Job_Description],"",0)</f>
        <v>Internal Auditing</v>
      </c>
      <c r="N813" t="str">
        <f t="shared" si="25"/>
        <v>H</v>
      </c>
      <c r="O813">
        <f>IFERROR(VLOOKUP(_2015_2016_append_[[#This Row],[Emp_Name]],Analytics_mindset_case_studies_IntegrateCo_locations[#All],2,FALSE),"")</f>
        <v>1</v>
      </c>
      <c r="P813">
        <f>_2015_2016_append_[[#This Row],[Reg_Hrs]]+_2015_2016_append_[[#This Row],[OT_Hrs]]</f>
        <v>0</v>
      </c>
      <c r="Q813">
        <v>1</v>
      </c>
    </row>
    <row r="814" spans="1:17" x14ac:dyDescent="0.3">
      <c r="A814">
        <v>400</v>
      </c>
      <c r="B814" t="s">
        <v>64</v>
      </c>
      <c r="C814" t="s">
        <v>192</v>
      </c>
      <c r="D814">
        <v>2725</v>
      </c>
      <c r="E814">
        <v>0</v>
      </c>
      <c r="F814">
        <v>56393</v>
      </c>
      <c r="G814">
        <v>4314</v>
      </c>
      <c r="H814">
        <v>0</v>
      </c>
      <c r="I814">
        <v>1353</v>
      </c>
      <c r="J814">
        <v>147</v>
      </c>
      <c r="K814">
        <v>2015</v>
      </c>
      <c r="L814" t="str">
        <f t="shared" si="24"/>
        <v>001</v>
      </c>
      <c r="M814" t="str">
        <f>_xlfn.XLOOKUP(_2015_2016_append_[[#This Row],[Job_code]],Analytics_mindset_case_studies_IntegrateCo_jobcodes[Code_text],Analytics_mindset_case_studies_IntegrateCo_jobcodes[Job_Description],"",0)</f>
        <v>Office</v>
      </c>
      <c r="N814" t="str">
        <f t="shared" si="25"/>
        <v>H</v>
      </c>
      <c r="O814">
        <f>IFERROR(VLOOKUP(_2015_2016_append_[[#This Row],[Emp_Name]],Analytics_mindset_case_studies_IntegrateCo_locations[#All],2,FALSE),"")</f>
        <v>1</v>
      </c>
      <c r="P814">
        <f>_2015_2016_append_[[#This Row],[Reg_Hrs]]+_2015_2016_append_[[#This Row],[OT_Hrs]]</f>
        <v>2725</v>
      </c>
      <c r="Q814">
        <v>1</v>
      </c>
    </row>
    <row r="815" spans="1:17" x14ac:dyDescent="0.3">
      <c r="A815">
        <v>404</v>
      </c>
      <c r="B815" t="s">
        <v>59</v>
      </c>
      <c r="C815" t="s">
        <v>205</v>
      </c>
      <c r="D815">
        <v>0</v>
      </c>
      <c r="E815">
        <v>0</v>
      </c>
      <c r="F815">
        <v>0</v>
      </c>
      <c r="G815">
        <v>1301</v>
      </c>
      <c r="H815">
        <v>0</v>
      </c>
      <c r="I815">
        <v>408</v>
      </c>
      <c r="J815">
        <v>286</v>
      </c>
      <c r="K815">
        <v>2015</v>
      </c>
      <c r="L815" t="str">
        <f t="shared" si="24"/>
        <v>010</v>
      </c>
      <c r="M815" t="str">
        <f>_xlfn.XLOOKUP(_2015_2016_append_[[#This Row],[Job_code]],Analytics_mindset_case_studies_IntegrateCo_jobcodes[Code_text],Analytics_mindset_case_studies_IntegrateCo_jobcodes[Job_Description],"",0)</f>
        <v>New Foreign Manufacturing Oversight</v>
      </c>
      <c r="N815" t="str">
        <f t="shared" si="25"/>
        <v>H</v>
      </c>
      <c r="O815">
        <f>IFERROR(VLOOKUP(_2015_2016_append_[[#This Row],[Emp_Name]],Analytics_mindset_case_studies_IntegrateCo_locations[#All],2,FALSE),"")</f>
        <v>2</v>
      </c>
      <c r="P815">
        <f>_2015_2016_append_[[#This Row],[Reg_Hrs]]+_2015_2016_append_[[#This Row],[OT_Hrs]]</f>
        <v>0</v>
      </c>
      <c r="Q815">
        <v>1</v>
      </c>
    </row>
    <row r="816" spans="1:17" x14ac:dyDescent="0.3">
      <c r="A816">
        <v>106</v>
      </c>
      <c r="B816" t="s">
        <v>59</v>
      </c>
      <c r="C816" t="s">
        <v>122</v>
      </c>
      <c r="D816">
        <v>0</v>
      </c>
      <c r="E816">
        <v>0</v>
      </c>
      <c r="F816">
        <v>0</v>
      </c>
      <c r="G816">
        <v>676</v>
      </c>
      <c r="H816">
        <v>0</v>
      </c>
      <c r="I816">
        <v>213</v>
      </c>
      <c r="J816">
        <v>146</v>
      </c>
      <c r="K816">
        <v>2015</v>
      </c>
      <c r="L816" t="str">
        <f t="shared" si="24"/>
        <v>010</v>
      </c>
      <c r="M816" t="str">
        <f>_xlfn.XLOOKUP(_2015_2016_append_[[#This Row],[Job_code]],Analytics_mindset_case_studies_IntegrateCo_jobcodes[Code_text],Analytics_mindset_case_studies_IntegrateCo_jobcodes[Job_Description],"",0)</f>
        <v>New Foreign Manufacturing Oversight</v>
      </c>
      <c r="N816" t="str">
        <f t="shared" si="25"/>
        <v>H</v>
      </c>
      <c r="O816">
        <f>IFERROR(VLOOKUP(_2015_2016_append_[[#This Row],[Emp_Name]],Analytics_mindset_case_studies_IntegrateCo_locations[#All],2,FALSE),"")</f>
        <v>1</v>
      </c>
      <c r="P816">
        <f>_2015_2016_append_[[#This Row],[Reg_Hrs]]+_2015_2016_append_[[#This Row],[OT_Hrs]]</f>
        <v>0</v>
      </c>
      <c r="Q816">
        <v>1</v>
      </c>
    </row>
    <row r="817" spans="1:17" x14ac:dyDescent="0.3">
      <c r="A817">
        <v>106</v>
      </c>
      <c r="B817" t="s">
        <v>67</v>
      </c>
      <c r="C817" t="s">
        <v>122</v>
      </c>
      <c r="D817">
        <v>0</v>
      </c>
      <c r="E817">
        <v>0</v>
      </c>
      <c r="F817">
        <v>0</v>
      </c>
      <c r="G817">
        <v>677</v>
      </c>
      <c r="H817">
        <v>0</v>
      </c>
      <c r="I817">
        <v>212</v>
      </c>
      <c r="J817">
        <v>146</v>
      </c>
      <c r="K817">
        <v>2015</v>
      </c>
      <c r="L817" t="str">
        <f t="shared" si="24"/>
        <v>010</v>
      </c>
      <c r="M817" t="str">
        <f>_xlfn.XLOOKUP(_2015_2016_append_[[#This Row],[Job_code]],Analytics_mindset_case_studies_IntegrateCo_jobcodes[Code_text],Analytics_mindset_case_studies_IntegrateCo_jobcodes[Job_Description],"",0)</f>
        <v>New Foreign Manufacturing Oversight</v>
      </c>
      <c r="N817" t="str">
        <f t="shared" si="25"/>
        <v>S</v>
      </c>
      <c r="O817">
        <f>IFERROR(VLOOKUP(_2015_2016_append_[[#This Row],[Emp_Name]],Analytics_mindset_case_studies_IntegrateCo_locations[#All],2,FALSE),"")</f>
        <v>1</v>
      </c>
      <c r="P817">
        <f>_2015_2016_append_[[#This Row],[Reg_Hrs]]+_2015_2016_append_[[#This Row],[OT_Hrs]]</f>
        <v>0</v>
      </c>
      <c r="Q817">
        <v>1</v>
      </c>
    </row>
    <row r="818" spans="1:17" x14ac:dyDescent="0.3">
      <c r="A818">
        <v>274</v>
      </c>
      <c r="B818" t="s">
        <v>74</v>
      </c>
      <c r="C818" t="s">
        <v>124</v>
      </c>
      <c r="D818">
        <v>0</v>
      </c>
      <c r="E818">
        <v>0</v>
      </c>
      <c r="F818">
        <v>0</v>
      </c>
      <c r="G818">
        <v>91</v>
      </c>
      <c r="H818">
        <v>0</v>
      </c>
      <c r="I818">
        <v>29</v>
      </c>
      <c r="J818">
        <v>2</v>
      </c>
      <c r="K818">
        <v>2015</v>
      </c>
      <c r="L818" t="str">
        <f t="shared" si="24"/>
        <v>006</v>
      </c>
      <c r="M818" t="str">
        <f>_xlfn.XLOOKUP(_2015_2016_append_[[#This Row],[Job_code]],Analytics_mindset_case_studies_IntegrateCo_jobcodes[Code_text],Analytics_mindset_case_studies_IntegrateCo_jobcodes[Job_Description],"",0)</f>
        <v>Service</v>
      </c>
      <c r="N818" t="str">
        <f t="shared" si="25"/>
        <v>S</v>
      </c>
      <c r="O818">
        <f>IFERROR(VLOOKUP(_2015_2016_append_[[#This Row],[Emp_Name]],Analytics_mindset_case_studies_IntegrateCo_locations[#All],2,FALSE),"")</f>
        <v>2</v>
      </c>
      <c r="P818">
        <f>_2015_2016_append_[[#This Row],[Reg_Hrs]]+_2015_2016_append_[[#This Row],[OT_Hrs]]</f>
        <v>0</v>
      </c>
      <c r="Q818">
        <v>1</v>
      </c>
    </row>
    <row r="819" spans="1:17" x14ac:dyDescent="0.3">
      <c r="A819">
        <v>168</v>
      </c>
      <c r="B819" t="s">
        <v>108</v>
      </c>
      <c r="C819" t="s">
        <v>129</v>
      </c>
      <c r="D819">
        <v>0</v>
      </c>
      <c r="E819">
        <v>0</v>
      </c>
      <c r="F819">
        <v>0</v>
      </c>
      <c r="G819">
        <v>6671</v>
      </c>
      <c r="H819">
        <v>0</v>
      </c>
      <c r="I819">
        <v>0</v>
      </c>
      <c r="J819">
        <v>594</v>
      </c>
      <c r="K819">
        <v>2015</v>
      </c>
      <c r="L819" t="str">
        <f t="shared" si="24"/>
        <v>009</v>
      </c>
      <c r="M819" t="str">
        <f>_xlfn.XLOOKUP(_2015_2016_append_[[#This Row],[Job_code]],Analytics_mindset_case_studies_IntegrateCo_jobcodes[Code_text],Analytics_mindset_case_studies_IntegrateCo_jobcodes[Job_Description],"",0)</f>
        <v>New Foreign Manufacturing Plant</v>
      </c>
      <c r="N819" t="str">
        <f t="shared" si="25"/>
        <v>H</v>
      </c>
      <c r="O819">
        <f>IFERROR(VLOOKUP(_2015_2016_append_[[#This Row],[Emp_Name]],Analytics_mindset_case_studies_IntegrateCo_locations[#All],2,FALSE),"")</f>
        <v>2</v>
      </c>
      <c r="P819">
        <f>_2015_2016_append_[[#This Row],[Reg_Hrs]]+_2015_2016_append_[[#This Row],[OT_Hrs]]</f>
        <v>0</v>
      </c>
      <c r="Q819">
        <v>1</v>
      </c>
    </row>
    <row r="820" spans="1:17" x14ac:dyDescent="0.3">
      <c r="A820">
        <v>168</v>
      </c>
      <c r="B820" t="s">
        <v>80</v>
      </c>
      <c r="C820" t="s">
        <v>129</v>
      </c>
      <c r="D820">
        <v>0</v>
      </c>
      <c r="E820">
        <v>0</v>
      </c>
      <c r="F820">
        <v>0</v>
      </c>
      <c r="G820">
        <v>2225</v>
      </c>
      <c r="H820">
        <v>0</v>
      </c>
      <c r="I820">
        <v>0</v>
      </c>
      <c r="J820">
        <v>495</v>
      </c>
      <c r="K820">
        <v>2015</v>
      </c>
      <c r="L820" t="str">
        <f t="shared" si="24"/>
        <v>010</v>
      </c>
      <c r="M820" t="str">
        <f>_xlfn.XLOOKUP(_2015_2016_append_[[#This Row],[Job_code]],Analytics_mindset_case_studies_IntegrateCo_jobcodes[Code_text],Analytics_mindset_case_studies_IntegrateCo_jobcodes[Job_Description],"",0)</f>
        <v>New Foreign Manufacturing Oversight</v>
      </c>
      <c r="N820" t="str">
        <f t="shared" si="25"/>
        <v>H</v>
      </c>
      <c r="O820">
        <f>IFERROR(VLOOKUP(_2015_2016_append_[[#This Row],[Emp_Name]],Analytics_mindset_case_studies_IntegrateCo_locations[#All],2,FALSE),"")</f>
        <v>2</v>
      </c>
      <c r="P820">
        <f>_2015_2016_append_[[#This Row],[Reg_Hrs]]+_2015_2016_append_[[#This Row],[OT_Hrs]]</f>
        <v>0</v>
      </c>
      <c r="Q820">
        <v>1</v>
      </c>
    </row>
    <row r="821" spans="1:17" x14ac:dyDescent="0.3">
      <c r="A821">
        <v>411</v>
      </c>
      <c r="B821" t="s">
        <v>85</v>
      </c>
      <c r="C821" t="s">
        <v>213</v>
      </c>
      <c r="D821">
        <v>0</v>
      </c>
      <c r="E821">
        <v>0</v>
      </c>
      <c r="F821">
        <v>0</v>
      </c>
      <c r="G821">
        <v>459</v>
      </c>
      <c r="H821">
        <v>28</v>
      </c>
      <c r="I821">
        <v>144</v>
      </c>
      <c r="J821">
        <v>55</v>
      </c>
      <c r="K821">
        <v>2015</v>
      </c>
      <c r="L821" t="str">
        <f t="shared" si="24"/>
        <v>005</v>
      </c>
      <c r="M821" t="str">
        <f>_xlfn.XLOOKUP(_2015_2016_append_[[#This Row],[Job_code]],Analytics_mindset_case_studies_IntegrateCo_jobcodes[Code_text],Analytics_mindset_case_studies_IntegrateCo_jobcodes[Job_Description],"",0)</f>
        <v>Installation</v>
      </c>
      <c r="N821" t="str">
        <f t="shared" si="25"/>
        <v/>
      </c>
      <c r="O821">
        <f>IFERROR(VLOOKUP(_2015_2016_append_[[#This Row],[Emp_Name]],Analytics_mindset_case_studies_IntegrateCo_locations[#All],2,FALSE),"")</f>
        <v>1</v>
      </c>
      <c r="P821">
        <f>_2015_2016_append_[[#This Row],[Reg_Hrs]]+_2015_2016_append_[[#This Row],[OT_Hrs]]</f>
        <v>0</v>
      </c>
      <c r="Q821">
        <v>1</v>
      </c>
    </row>
    <row r="822" spans="1:17" x14ac:dyDescent="0.3">
      <c r="A822">
        <v>411</v>
      </c>
      <c r="B822" t="s">
        <v>59</v>
      </c>
      <c r="C822" t="s">
        <v>213</v>
      </c>
      <c r="D822">
        <v>0</v>
      </c>
      <c r="E822">
        <v>0</v>
      </c>
      <c r="F822">
        <v>0</v>
      </c>
      <c r="G822">
        <v>1377</v>
      </c>
      <c r="H822">
        <v>108</v>
      </c>
      <c r="I822">
        <v>432</v>
      </c>
      <c r="J822">
        <v>297</v>
      </c>
      <c r="K822">
        <v>2015</v>
      </c>
      <c r="L822" t="str">
        <f t="shared" si="24"/>
        <v>010</v>
      </c>
      <c r="M822" t="str">
        <f>_xlfn.XLOOKUP(_2015_2016_append_[[#This Row],[Job_code]],Analytics_mindset_case_studies_IntegrateCo_jobcodes[Code_text],Analytics_mindset_case_studies_IntegrateCo_jobcodes[Job_Description],"",0)</f>
        <v>New Foreign Manufacturing Oversight</v>
      </c>
      <c r="N822" t="str">
        <f t="shared" si="25"/>
        <v>H</v>
      </c>
      <c r="O822">
        <f>IFERROR(VLOOKUP(_2015_2016_append_[[#This Row],[Emp_Name]],Analytics_mindset_case_studies_IntegrateCo_locations[#All],2,FALSE),"")</f>
        <v>1</v>
      </c>
      <c r="P822">
        <f>_2015_2016_append_[[#This Row],[Reg_Hrs]]+_2015_2016_append_[[#This Row],[OT_Hrs]]</f>
        <v>0</v>
      </c>
      <c r="Q822">
        <v>1</v>
      </c>
    </row>
    <row r="823" spans="1:17" x14ac:dyDescent="0.3">
      <c r="A823">
        <v>169</v>
      </c>
      <c r="B823" t="s">
        <v>75</v>
      </c>
      <c r="C823" t="s">
        <v>138</v>
      </c>
      <c r="D823">
        <v>0</v>
      </c>
      <c r="E823">
        <v>0</v>
      </c>
      <c r="F823">
        <v>0</v>
      </c>
      <c r="G823">
        <v>1937</v>
      </c>
      <c r="H823">
        <v>0</v>
      </c>
      <c r="I823">
        <v>608</v>
      </c>
      <c r="J823">
        <v>432</v>
      </c>
      <c r="K823">
        <v>2015</v>
      </c>
      <c r="L823" t="str">
        <f t="shared" si="24"/>
        <v>012</v>
      </c>
      <c r="M823" t="str">
        <f>_xlfn.XLOOKUP(_2015_2016_append_[[#This Row],[Job_code]],Analytics_mindset_case_studies_IntegrateCo_jobcodes[Code_text],Analytics_mindset_case_studies_IntegrateCo_jobcodes[Job_Description],"",0)</f>
        <v>Internal Auditing</v>
      </c>
      <c r="N823" t="str">
        <f t="shared" si="25"/>
        <v>H</v>
      </c>
      <c r="O823">
        <f>IFERROR(VLOOKUP(_2015_2016_append_[[#This Row],[Emp_Name]],Analytics_mindset_case_studies_IntegrateCo_locations[#All],2,FALSE),"")</f>
        <v>1</v>
      </c>
      <c r="P823">
        <f>_2015_2016_append_[[#This Row],[Reg_Hrs]]+_2015_2016_append_[[#This Row],[OT_Hrs]]</f>
        <v>0</v>
      </c>
      <c r="Q823">
        <v>1</v>
      </c>
    </row>
    <row r="824" spans="1:17" x14ac:dyDescent="0.3">
      <c r="A824">
        <v>406</v>
      </c>
      <c r="B824" t="s">
        <v>59</v>
      </c>
      <c r="C824" t="s">
        <v>208</v>
      </c>
      <c r="D824">
        <v>0</v>
      </c>
      <c r="E824">
        <v>0</v>
      </c>
      <c r="F824">
        <v>0</v>
      </c>
      <c r="G824">
        <v>2711</v>
      </c>
      <c r="H824">
        <v>0</v>
      </c>
      <c r="I824">
        <v>851</v>
      </c>
      <c r="J824">
        <v>51</v>
      </c>
      <c r="K824">
        <v>2015</v>
      </c>
      <c r="L824" t="str">
        <f t="shared" si="24"/>
        <v>010</v>
      </c>
      <c r="M824" t="str">
        <f>_xlfn.XLOOKUP(_2015_2016_append_[[#This Row],[Job_code]],Analytics_mindset_case_studies_IntegrateCo_jobcodes[Code_text],Analytics_mindset_case_studies_IntegrateCo_jobcodes[Job_Description],"",0)</f>
        <v>New Foreign Manufacturing Oversight</v>
      </c>
      <c r="N824" t="str">
        <f t="shared" si="25"/>
        <v>H</v>
      </c>
      <c r="O824">
        <f>IFERROR(VLOOKUP(_2015_2016_append_[[#This Row],[Emp_Name]],Analytics_mindset_case_studies_IntegrateCo_locations[#All],2,FALSE),"")</f>
        <v>1</v>
      </c>
      <c r="P824">
        <f>_2015_2016_append_[[#This Row],[Reg_Hrs]]+_2015_2016_append_[[#This Row],[OT_Hrs]]</f>
        <v>0</v>
      </c>
      <c r="Q824">
        <v>1</v>
      </c>
    </row>
    <row r="825" spans="1:17" x14ac:dyDescent="0.3">
      <c r="A825">
        <v>357</v>
      </c>
      <c r="B825" t="s">
        <v>68</v>
      </c>
      <c r="C825" t="s">
        <v>156</v>
      </c>
      <c r="D825">
        <v>0</v>
      </c>
      <c r="E825">
        <v>0</v>
      </c>
      <c r="F825">
        <v>0</v>
      </c>
      <c r="G825">
        <v>565</v>
      </c>
      <c r="H825">
        <v>0</v>
      </c>
      <c r="I825">
        <v>177</v>
      </c>
      <c r="J825">
        <v>149</v>
      </c>
      <c r="K825">
        <v>2015</v>
      </c>
      <c r="L825" t="str">
        <f t="shared" si="24"/>
        <v>012</v>
      </c>
      <c r="M825" t="str">
        <f>_xlfn.XLOOKUP(_2015_2016_append_[[#This Row],[Job_code]],Analytics_mindset_case_studies_IntegrateCo_jobcodes[Code_text],Analytics_mindset_case_studies_IntegrateCo_jobcodes[Job_Description],"",0)</f>
        <v>Internal Auditing</v>
      </c>
      <c r="N825" t="str">
        <f t="shared" si="25"/>
        <v>S</v>
      </c>
      <c r="O825">
        <f>IFERROR(VLOOKUP(_2015_2016_append_[[#This Row],[Emp_Name]],Analytics_mindset_case_studies_IntegrateCo_locations[#All],2,FALSE),"")</f>
        <v>1</v>
      </c>
      <c r="P825">
        <f>_2015_2016_append_[[#This Row],[Reg_Hrs]]+_2015_2016_append_[[#This Row],[OT_Hrs]]</f>
        <v>0</v>
      </c>
      <c r="Q825">
        <v>1</v>
      </c>
    </row>
    <row r="826" spans="1:17" x14ac:dyDescent="0.3">
      <c r="A826">
        <v>269</v>
      </c>
      <c r="B826" t="s">
        <v>116</v>
      </c>
      <c r="C826" t="s">
        <v>157</v>
      </c>
      <c r="D826">
        <v>0</v>
      </c>
      <c r="E826">
        <v>0</v>
      </c>
      <c r="F826">
        <v>0</v>
      </c>
      <c r="G826">
        <v>1608</v>
      </c>
      <c r="H826">
        <v>0</v>
      </c>
      <c r="I826">
        <v>49</v>
      </c>
      <c r="J826">
        <v>37</v>
      </c>
      <c r="K826">
        <v>2015</v>
      </c>
      <c r="L826" t="str">
        <f t="shared" si="24"/>
        <v>010</v>
      </c>
      <c r="M826" t="str">
        <f>_xlfn.XLOOKUP(_2015_2016_append_[[#This Row],[Job_code]],Analytics_mindset_case_studies_IntegrateCo_jobcodes[Code_text],Analytics_mindset_case_studies_IntegrateCo_jobcodes[Job_Description],"",0)</f>
        <v>New Foreign Manufacturing Oversight</v>
      </c>
      <c r="N826" t="str">
        <f t="shared" si="25"/>
        <v>H</v>
      </c>
      <c r="O826">
        <f>IFERROR(VLOOKUP(_2015_2016_append_[[#This Row],[Emp_Name]],Analytics_mindset_case_studies_IntegrateCo_locations[#All],2,FALSE),"")</f>
        <v>2</v>
      </c>
      <c r="P826">
        <f>_2015_2016_append_[[#This Row],[Reg_Hrs]]+_2015_2016_append_[[#This Row],[OT_Hrs]]</f>
        <v>0</v>
      </c>
      <c r="Q826">
        <v>1</v>
      </c>
    </row>
    <row r="827" spans="1:17" x14ac:dyDescent="0.3">
      <c r="A827">
        <v>37</v>
      </c>
      <c r="B827" t="s">
        <v>59</v>
      </c>
      <c r="C827" t="s">
        <v>164</v>
      </c>
      <c r="D827">
        <v>0</v>
      </c>
      <c r="E827">
        <v>0</v>
      </c>
      <c r="F827">
        <v>0</v>
      </c>
      <c r="G827">
        <v>1351</v>
      </c>
      <c r="H827">
        <v>0</v>
      </c>
      <c r="I827">
        <v>424</v>
      </c>
      <c r="J827">
        <v>323</v>
      </c>
      <c r="K827">
        <v>2015</v>
      </c>
      <c r="L827" t="str">
        <f t="shared" si="24"/>
        <v>010</v>
      </c>
      <c r="M827" t="str">
        <f>_xlfn.XLOOKUP(_2015_2016_append_[[#This Row],[Job_code]],Analytics_mindset_case_studies_IntegrateCo_jobcodes[Code_text],Analytics_mindset_case_studies_IntegrateCo_jobcodes[Job_Description],"",0)</f>
        <v>New Foreign Manufacturing Oversight</v>
      </c>
      <c r="N827" t="str">
        <f t="shared" si="25"/>
        <v>H</v>
      </c>
      <c r="O827">
        <f>IFERROR(VLOOKUP(_2015_2016_append_[[#This Row],[Emp_Name]],Analytics_mindset_case_studies_IntegrateCo_locations[#All],2,FALSE),"")</f>
        <v>2</v>
      </c>
      <c r="P827">
        <f>_2015_2016_append_[[#This Row],[Reg_Hrs]]+_2015_2016_append_[[#This Row],[OT_Hrs]]</f>
        <v>0</v>
      </c>
      <c r="Q827">
        <v>1</v>
      </c>
    </row>
    <row r="828" spans="1:17" x14ac:dyDescent="0.3">
      <c r="A828">
        <v>281</v>
      </c>
      <c r="B828" t="s">
        <v>72</v>
      </c>
      <c r="C828" t="s">
        <v>207</v>
      </c>
      <c r="D828">
        <v>7</v>
      </c>
      <c r="E828">
        <v>0</v>
      </c>
      <c r="F828">
        <v>182</v>
      </c>
      <c r="G828">
        <v>1252</v>
      </c>
      <c r="H828">
        <v>0</v>
      </c>
      <c r="I828">
        <v>393</v>
      </c>
      <c r="J828">
        <v>301</v>
      </c>
      <c r="K828">
        <v>2015</v>
      </c>
      <c r="L828" t="str">
        <f t="shared" si="24"/>
        <v>002</v>
      </c>
      <c r="M828" t="str">
        <f>_xlfn.XLOOKUP(_2015_2016_append_[[#This Row],[Job_code]],Analytics_mindset_case_studies_IntegrateCo_jobcodes[Code_text],Analytics_mindset_case_studies_IntegrateCo_jobcodes[Job_Description],"",0)</f>
        <v>Sales</v>
      </c>
      <c r="N828" t="str">
        <f t="shared" si="25"/>
        <v>S</v>
      </c>
      <c r="O828">
        <f>IFERROR(VLOOKUP(_2015_2016_append_[[#This Row],[Emp_Name]],Analytics_mindset_case_studies_IntegrateCo_locations[#All],2,FALSE),"")</f>
        <v>2</v>
      </c>
      <c r="P828">
        <f>_2015_2016_append_[[#This Row],[Reg_Hrs]]+_2015_2016_append_[[#This Row],[OT_Hrs]]</f>
        <v>7</v>
      </c>
      <c r="Q828">
        <v>1</v>
      </c>
    </row>
    <row r="829" spans="1:17" x14ac:dyDescent="0.3">
      <c r="A829">
        <v>281</v>
      </c>
      <c r="B829" t="s">
        <v>67</v>
      </c>
      <c r="C829" t="s">
        <v>207</v>
      </c>
      <c r="D829">
        <v>0</v>
      </c>
      <c r="E829">
        <v>0</v>
      </c>
      <c r="F829">
        <v>0</v>
      </c>
      <c r="G829">
        <v>1393</v>
      </c>
      <c r="H829">
        <v>0</v>
      </c>
      <c r="I829">
        <v>437</v>
      </c>
      <c r="J829">
        <v>343</v>
      </c>
      <c r="K829">
        <v>2015</v>
      </c>
      <c r="L829" t="str">
        <f t="shared" si="24"/>
        <v>010</v>
      </c>
      <c r="M829" t="str">
        <f>_xlfn.XLOOKUP(_2015_2016_append_[[#This Row],[Job_code]],Analytics_mindset_case_studies_IntegrateCo_jobcodes[Code_text],Analytics_mindset_case_studies_IntegrateCo_jobcodes[Job_Description],"",0)</f>
        <v>New Foreign Manufacturing Oversight</v>
      </c>
      <c r="N829" t="str">
        <f t="shared" si="25"/>
        <v>S</v>
      </c>
      <c r="O829">
        <f>IFERROR(VLOOKUP(_2015_2016_append_[[#This Row],[Emp_Name]],Analytics_mindset_case_studies_IntegrateCo_locations[#All],2,FALSE),"")</f>
        <v>2</v>
      </c>
      <c r="P829">
        <f>_2015_2016_append_[[#This Row],[Reg_Hrs]]+_2015_2016_append_[[#This Row],[OT_Hrs]]</f>
        <v>0</v>
      </c>
      <c r="Q829">
        <v>1</v>
      </c>
    </row>
    <row r="830" spans="1:17" x14ac:dyDescent="0.3">
      <c r="A830">
        <v>407</v>
      </c>
      <c r="B830" t="s">
        <v>67</v>
      </c>
      <c r="C830" t="s">
        <v>209</v>
      </c>
      <c r="D830">
        <v>0</v>
      </c>
      <c r="E830">
        <v>0</v>
      </c>
      <c r="F830">
        <v>0</v>
      </c>
      <c r="G830">
        <v>978</v>
      </c>
      <c r="H830">
        <v>0</v>
      </c>
      <c r="I830">
        <v>307</v>
      </c>
      <c r="J830">
        <v>211</v>
      </c>
      <c r="K830">
        <v>2015</v>
      </c>
      <c r="L830" t="str">
        <f t="shared" si="24"/>
        <v>010</v>
      </c>
      <c r="M830" t="str">
        <f>_xlfn.XLOOKUP(_2015_2016_append_[[#This Row],[Job_code]],Analytics_mindset_case_studies_IntegrateCo_jobcodes[Code_text],Analytics_mindset_case_studies_IntegrateCo_jobcodes[Job_Description],"",0)</f>
        <v>New Foreign Manufacturing Oversight</v>
      </c>
      <c r="N830" t="str">
        <f t="shared" si="25"/>
        <v>S</v>
      </c>
      <c r="O830">
        <f>IFERROR(VLOOKUP(_2015_2016_append_[[#This Row],[Emp_Name]],Analytics_mindset_case_studies_IntegrateCo_locations[#All],2,FALSE),"")</f>
        <v>1</v>
      </c>
      <c r="P830">
        <f>_2015_2016_append_[[#This Row],[Reg_Hrs]]+_2015_2016_append_[[#This Row],[OT_Hrs]]</f>
        <v>0</v>
      </c>
      <c r="Q830">
        <v>1</v>
      </c>
    </row>
    <row r="831" spans="1:17" x14ac:dyDescent="0.3">
      <c r="A831">
        <v>374</v>
      </c>
      <c r="B831" t="s">
        <v>59</v>
      </c>
      <c r="C831" t="s">
        <v>181</v>
      </c>
      <c r="D831">
        <v>0</v>
      </c>
      <c r="E831">
        <v>0</v>
      </c>
      <c r="F831">
        <v>0</v>
      </c>
      <c r="G831">
        <v>1094</v>
      </c>
      <c r="H831">
        <v>0</v>
      </c>
      <c r="I831">
        <v>47</v>
      </c>
      <c r="J831">
        <v>64</v>
      </c>
      <c r="K831">
        <v>2015</v>
      </c>
      <c r="L831" t="str">
        <f t="shared" si="24"/>
        <v>010</v>
      </c>
      <c r="M831" t="str">
        <f>_xlfn.XLOOKUP(_2015_2016_append_[[#This Row],[Job_code]],Analytics_mindset_case_studies_IntegrateCo_jobcodes[Code_text],Analytics_mindset_case_studies_IntegrateCo_jobcodes[Job_Description],"",0)</f>
        <v>New Foreign Manufacturing Oversight</v>
      </c>
      <c r="N831" t="str">
        <f t="shared" si="25"/>
        <v>H</v>
      </c>
      <c r="O831">
        <f>IFERROR(VLOOKUP(_2015_2016_append_[[#This Row],[Emp_Name]],Analytics_mindset_case_studies_IntegrateCo_locations[#All],2,FALSE),"")</f>
        <v>2</v>
      </c>
      <c r="P831">
        <f>_2015_2016_append_[[#This Row],[Reg_Hrs]]+_2015_2016_append_[[#This Row],[OT_Hrs]]</f>
        <v>0</v>
      </c>
      <c r="Q831">
        <v>1</v>
      </c>
    </row>
    <row r="832" spans="1:17" x14ac:dyDescent="0.3">
      <c r="A832">
        <v>412</v>
      </c>
      <c r="B832" t="s">
        <v>59</v>
      </c>
      <c r="C832" t="s">
        <v>212</v>
      </c>
      <c r="D832">
        <v>0</v>
      </c>
      <c r="E832">
        <v>0</v>
      </c>
      <c r="F832">
        <v>0</v>
      </c>
      <c r="G832">
        <v>49</v>
      </c>
      <c r="H832">
        <v>39</v>
      </c>
      <c r="I832">
        <v>153</v>
      </c>
      <c r="J832">
        <v>106</v>
      </c>
      <c r="K832">
        <v>2015</v>
      </c>
      <c r="L832" t="str">
        <f t="shared" si="24"/>
        <v>010</v>
      </c>
      <c r="M832" t="str">
        <f>_xlfn.XLOOKUP(_2015_2016_append_[[#This Row],[Job_code]],Analytics_mindset_case_studies_IntegrateCo_jobcodes[Code_text],Analytics_mindset_case_studies_IntegrateCo_jobcodes[Job_Description],"",0)</f>
        <v>New Foreign Manufacturing Oversight</v>
      </c>
      <c r="N832" t="str">
        <f t="shared" si="25"/>
        <v>H</v>
      </c>
      <c r="O832">
        <f>IFERROR(VLOOKUP(_2015_2016_append_[[#This Row],[Emp_Name]],Analytics_mindset_case_studies_IntegrateCo_locations[#All],2,FALSE),"")</f>
        <v>1</v>
      </c>
      <c r="P832">
        <f>_2015_2016_append_[[#This Row],[Reg_Hrs]]+_2015_2016_append_[[#This Row],[OT_Hrs]]</f>
        <v>0</v>
      </c>
      <c r="Q832">
        <v>1</v>
      </c>
    </row>
    <row r="833" spans="1:17" x14ac:dyDescent="0.3">
      <c r="A833">
        <v>412</v>
      </c>
      <c r="B833" t="s">
        <v>67</v>
      </c>
      <c r="C833" t="s">
        <v>212</v>
      </c>
      <c r="D833">
        <v>0</v>
      </c>
      <c r="E833">
        <v>0</v>
      </c>
      <c r="F833">
        <v>0</v>
      </c>
      <c r="G833">
        <v>49</v>
      </c>
      <c r="H833">
        <v>38</v>
      </c>
      <c r="I833">
        <v>154</v>
      </c>
      <c r="J833">
        <v>106</v>
      </c>
      <c r="K833">
        <v>2015</v>
      </c>
      <c r="L833" t="str">
        <f t="shared" si="24"/>
        <v>010</v>
      </c>
      <c r="M833" t="str">
        <f>_xlfn.XLOOKUP(_2015_2016_append_[[#This Row],[Job_code]],Analytics_mindset_case_studies_IntegrateCo_jobcodes[Code_text],Analytics_mindset_case_studies_IntegrateCo_jobcodes[Job_Description],"",0)</f>
        <v>New Foreign Manufacturing Oversight</v>
      </c>
      <c r="N833" t="str">
        <f t="shared" si="25"/>
        <v>S</v>
      </c>
      <c r="O833">
        <f>IFERROR(VLOOKUP(_2015_2016_append_[[#This Row],[Emp_Name]],Analytics_mindset_case_studies_IntegrateCo_locations[#All],2,FALSE),"")</f>
        <v>1</v>
      </c>
      <c r="P833">
        <f>_2015_2016_append_[[#This Row],[Reg_Hrs]]+_2015_2016_append_[[#This Row],[OT_Hrs]]</f>
        <v>0</v>
      </c>
      <c r="Q833">
        <v>1</v>
      </c>
    </row>
    <row r="834" spans="1:17" x14ac:dyDescent="0.3">
      <c r="A834">
        <v>408</v>
      </c>
      <c r="B834" t="s">
        <v>59</v>
      </c>
      <c r="C834" t="s">
        <v>210</v>
      </c>
      <c r="D834">
        <v>0</v>
      </c>
      <c r="E834">
        <v>0</v>
      </c>
      <c r="F834">
        <v>0</v>
      </c>
      <c r="G834">
        <v>918</v>
      </c>
      <c r="H834">
        <v>72</v>
      </c>
      <c r="I834">
        <v>288</v>
      </c>
      <c r="J834">
        <v>198</v>
      </c>
      <c r="K834">
        <v>2015</v>
      </c>
      <c r="L834" t="str">
        <f t="shared" ref="L834:L897" si="26">IF(OR(MID(B834,3,1)="H",MID(B834,3,1)="S"),MID(B834,4,3),MID(B834,3,3))</f>
        <v>010</v>
      </c>
      <c r="M834" t="str">
        <f>_xlfn.XLOOKUP(_2015_2016_append_[[#This Row],[Job_code]],Analytics_mindset_case_studies_IntegrateCo_jobcodes[Code_text],Analytics_mindset_case_studies_IntegrateCo_jobcodes[Job_Description],"",0)</f>
        <v>New Foreign Manufacturing Oversight</v>
      </c>
      <c r="N834" t="str">
        <f t="shared" ref="N834:N897" si="27">IF(OR(MID(B834,3,1)="H",MID(B834,3,1)="S"),MID(B834,3,1),"")</f>
        <v>H</v>
      </c>
      <c r="O834">
        <f>IFERROR(VLOOKUP(_2015_2016_append_[[#This Row],[Emp_Name]],Analytics_mindset_case_studies_IntegrateCo_locations[#All],2,FALSE),"")</f>
        <v>1</v>
      </c>
      <c r="P834">
        <f>_2015_2016_append_[[#This Row],[Reg_Hrs]]+_2015_2016_append_[[#This Row],[OT_Hrs]]</f>
        <v>0</v>
      </c>
      <c r="Q834">
        <v>1</v>
      </c>
    </row>
    <row r="835" spans="1:17" x14ac:dyDescent="0.3">
      <c r="A835">
        <v>409</v>
      </c>
      <c r="B835" t="s">
        <v>59</v>
      </c>
      <c r="C835" t="s">
        <v>211</v>
      </c>
      <c r="D835">
        <v>0</v>
      </c>
      <c r="E835">
        <v>0</v>
      </c>
      <c r="F835">
        <v>0</v>
      </c>
      <c r="G835">
        <v>1499</v>
      </c>
      <c r="H835">
        <v>0</v>
      </c>
      <c r="I835">
        <v>471</v>
      </c>
      <c r="J835">
        <v>323</v>
      </c>
      <c r="K835">
        <v>2015</v>
      </c>
      <c r="L835" t="str">
        <f t="shared" si="26"/>
        <v>010</v>
      </c>
      <c r="M835" t="str">
        <f>_xlfn.XLOOKUP(_2015_2016_append_[[#This Row],[Job_code]],Analytics_mindset_case_studies_IntegrateCo_jobcodes[Code_text],Analytics_mindset_case_studies_IntegrateCo_jobcodes[Job_Description],"",0)</f>
        <v>New Foreign Manufacturing Oversight</v>
      </c>
      <c r="N835" t="str">
        <f t="shared" si="27"/>
        <v>H</v>
      </c>
      <c r="O835">
        <f>IFERROR(VLOOKUP(_2015_2016_append_[[#This Row],[Emp_Name]],Analytics_mindset_case_studies_IntegrateCo_locations[#All],2,FALSE),"")</f>
        <v>2</v>
      </c>
      <c r="P835">
        <f>_2015_2016_append_[[#This Row],[Reg_Hrs]]+_2015_2016_append_[[#This Row],[OT_Hrs]]</f>
        <v>0</v>
      </c>
      <c r="Q835">
        <v>1</v>
      </c>
    </row>
    <row r="836" spans="1:17" x14ac:dyDescent="0.3">
      <c r="A836">
        <v>106</v>
      </c>
      <c r="B836" t="s">
        <v>96</v>
      </c>
      <c r="C836" t="s">
        <v>122</v>
      </c>
      <c r="D836">
        <v>0</v>
      </c>
      <c r="E836">
        <v>0</v>
      </c>
      <c r="F836">
        <v>0</v>
      </c>
      <c r="G836">
        <v>1352</v>
      </c>
      <c r="H836">
        <v>0</v>
      </c>
      <c r="I836">
        <v>426</v>
      </c>
      <c r="J836">
        <v>292</v>
      </c>
      <c r="K836">
        <v>2015</v>
      </c>
      <c r="L836" t="str">
        <f t="shared" si="26"/>
        <v>011</v>
      </c>
      <c r="M836" t="str">
        <f>_xlfn.XLOOKUP(_2015_2016_append_[[#This Row],[Job_code]],Analytics_mindset_case_studies_IntegrateCo_jobcodes[Code_text],Analytics_mindset_case_studies_IntegrateCo_jobcodes[Job_Description],"",0)</f>
        <v>Internal Projects</v>
      </c>
      <c r="N836" t="str">
        <f t="shared" si="27"/>
        <v>H</v>
      </c>
      <c r="O836">
        <f>IFERROR(VLOOKUP(_2015_2016_append_[[#This Row],[Emp_Name]],Analytics_mindset_case_studies_IntegrateCo_locations[#All],2,FALSE),"")</f>
        <v>1</v>
      </c>
      <c r="P836">
        <f>_2015_2016_append_[[#This Row],[Reg_Hrs]]+_2015_2016_append_[[#This Row],[OT_Hrs]]</f>
        <v>0</v>
      </c>
      <c r="Q836">
        <v>1</v>
      </c>
    </row>
    <row r="837" spans="1:17" x14ac:dyDescent="0.3">
      <c r="A837">
        <v>106</v>
      </c>
      <c r="B837" t="s">
        <v>91</v>
      </c>
      <c r="C837" t="s">
        <v>122</v>
      </c>
      <c r="D837">
        <v>0</v>
      </c>
      <c r="E837">
        <v>0</v>
      </c>
      <c r="F837">
        <v>0</v>
      </c>
      <c r="G837">
        <v>1354</v>
      </c>
      <c r="H837">
        <v>0</v>
      </c>
      <c r="I837">
        <v>424</v>
      </c>
      <c r="J837">
        <v>292</v>
      </c>
      <c r="K837">
        <v>2015</v>
      </c>
      <c r="L837" t="str">
        <f t="shared" si="26"/>
        <v>011</v>
      </c>
      <c r="M837" t="str">
        <f>_xlfn.XLOOKUP(_2015_2016_append_[[#This Row],[Job_code]],Analytics_mindset_case_studies_IntegrateCo_jobcodes[Code_text],Analytics_mindset_case_studies_IntegrateCo_jobcodes[Job_Description],"",0)</f>
        <v>Internal Projects</v>
      </c>
      <c r="N837" t="str">
        <f t="shared" si="27"/>
        <v>S</v>
      </c>
      <c r="O837">
        <f>IFERROR(VLOOKUP(_2015_2016_append_[[#This Row],[Emp_Name]],Analytics_mindset_case_studies_IntegrateCo_locations[#All],2,FALSE),"")</f>
        <v>1</v>
      </c>
      <c r="P837">
        <f>_2015_2016_append_[[#This Row],[Reg_Hrs]]+_2015_2016_append_[[#This Row],[OT_Hrs]]</f>
        <v>0</v>
      </c>
      <c r="Q837">
        <v>1</v>
      </c>
    </row>
    <row r="838" spans="1:17" x14ac:dyDescent="0.3">
      <c r="A838">
        <v>391</v>
      </c>
      <c r="B838" t="s">
        <v>64</v>
      </c>
      <c r="C838" t="s">
        <v>126</v>
      </c>
      <c r="D838">
        <v>2</v>
      </c>
      <c r="E838">
        <v>0</v>
      </c>
      <c r="F838">
        <v>515</v>
      </c>
      <c r="G838">
        <v>37</v>
      </c>
      <c r="H838">
        <v>0</v>
      </c>
      <c r="I838">
        <v>232</v>
      </c>
      <c r="J838">
        <v>114</v>
      </c>
      <c r="K838">
        <v>2015</v>
      </c>
      <c r="L838" t="str">
        <f t="shared" si="26"/>
        <v>001</v>
      </c>
      <c r="M838" t="str">
        <f>_xlfn.XLOOKUP(_2015_2016_append_[[#This Row],[Job_code]],Analytics_mindset_case_studies_IntegrateCo_jobcodes[Code_text],Analytics_mindset_case_studies_IntegrateCo_jobcodes[Job_Description],"",0)</f>
        <v>Office</v>
      </c>
      <c r="N838" t="str">
        <f t="shared" si="27"/>
        <v>H</v>
      </c>
      <c r="O838">
        <f>IFERROR(VLOOKUP(_2015_2016_append_[[#This Row],[Emp_Name]],Analytics_mindset_case_studies_IntegrateCo_locations[#All],2,FALSE),"")</f>
        <v>1</v>
      </c>
      <c r="P838">
        <f>_2015_2016_append_[[#This Row],[Reg_Hrs]]+_2015_2016_append_[[#This Row],[OT_Hrs]]</f>
        <v>2</v>
      </c>
      <c r="Q838">
        <v>1</v>
      </c>
    </row>
    <row r="839" spans="1:17" x14ac:dyDescent="0.3">
      <c r="A839">
        <v>53</v>
      </c>
      <c r="B839" t="s">
        <v>87</v>
      </c>
      <c r="C839" t="s">
        <v>142</v>
      </c>
      <c r="D839">
        <v>2</v>
      </c>
      <c r="E839">
        <v>0</v>
      </c>
      <c r="F839">
        <v>50</v>
      </c>
      <c r="G839">
        <v>361</v>
      </c>
      <c r="H839">
        <v>0</v>
      </c>
      <c r="I839">
        <v>113</v>
      </c>
      <c r="J839">
        <v>82</v>
      </c>
      <c r="K839">
        <v>2015</v>
      </c>
      <c r="L839" t="str">
        <f t="shared" si="26"/>
        <v>008</v>
      </c>
      <c r="M839" t="str">
        <f>_xlfn.XLOOKUP(_2015_2016_append_[[#This Row],[Job_code]],Analytics_mindset_case_studies_IntegrateCo_jobcodes[Code_text],Analytics_mindset_case_studies_IntegrateCo_jobcodes[Job_Description],"",0)</f>
        <v>Employee Training</v>
      </c>
      <c r="N839" t="str">
        <f t="shared" si="27"/>
        <v>H</v>
      </c>
      <c r="O839">
        <f>IFERROR(VLOOKUP(_2015_2016_append_[[#This Row],[Emp_Name]],Analytics_mindset_case_studies_IntegrateCo_locations[#All],2,FALSE),"")</f>
        <v>2</v>
      </c>
      <c r="P839">
        <f>_2015_2016_append_[[#This Row],[Reg_Hrs]]+_2015_2016_append_[[#This Row],[OT_Hrs]]</f>
        <v>2</v>
      </c>
      <c r="Q839">
        <v>1</v>
      </c>
    </row>
    <row r="840" spans="1:17" x14ac:dyDescent="0.3">
      <c r="A840">
        <v>255</v>
      </c>
      <c r="B840" t="s">
        <v>117</v>
      </c>
      <c r="C840" t="s">
        <v>169</v>
      </c>
      <c r="D840">
        <v>0</v>
      </c>
      <c r="E840">
        <v>0</v>
      </c>
      <c r="F840">
        <v>0</v>
      </c>
      <c r="G840">
        <v>111</v>
      </c>
      <c r="H840">
        <v>0</v>
      </c>
      <c r="I840">
        <v>35</v>
      </c>
      <c r="J840">
        <v>25</v>
      </c>
      <c r="K840">
        <v>2015</v>
      </c>
      <c r="L840" t="str">
        <f t="shared" si="26"/>
        <v>006</v>
      </c>
      <c r="M840" t="str">
        <f>_xlfn.XLOOKUP(_2015_2016_append_[[#This Row],[Job_code]],Analytics_mindset_case_studies_IntegrateCo_jobcodes[Code_text],Analytics_mindset_case_studies_IntegrateCo_jobcodes[Job_Description],"",0)</f>
        <v>Service</v>
      </c>
      <c r="N840" t="str">
        <f t="shared" si="27"/>
        <v/>
      </c>
      <c r="O840">
        <f>IFERROR(VLOOKUP(_2015_2016_append_[[#This Row],[Emp_Name]],Analytics_mindset_case_studies_IntegrateCo_locations[#All],2,FALSE),"")</f>
        <v>2</v>
      </c>
      <c r="P840">
        <f>_2015_2016_append_[[#This Row],[Reg_Hrs]]+_2015_2016_append_[[#This Row],[OT_Hrs]]</f>
        <v>0</v>
      </c>
      <c r="Q840">
        <v>1</v>
      </c>
    </row>
    <row r="841" spans="1:17" x14ac:dyDescent="0.3">
      <c r="A841">
        <v>407</v>
      </c>
      <c r="B841" t="s">
        <v>70</v>
      </c>
      <c r="C841" t="s">
        <v>209</v>
      </c>
      <c r="D841">
        <v>0</v>
      </c>
      <c r="E841">
        <v>0</v>
      </c>
      <c r="F841">
        <v>0</v>
      </c>
      <c r="G841">
        <v>428</v>
      </c>
      <c r="H841">
        <v>0</v>
      </c>
      <c r="I841">
        <v>134</v>
      </c>
      <c r="J841">
        <v>92</v>
      </c>
      <c r="K841">
        <v>2015</v>
      </c>
      <c r="L841" t="str">
        <f t="shared" si="26"/>
        <v>009</v>
      </c>
      <c r="M841" t="str">
        <f>_xlfn.XLOOKUP(_2015_2016_append_[[#This Row],[Job_code]],Analytics_mindset_case_studies_IntegrateCo_jobcodes[Code_text],Analytics_mindset_case_studies_IntegrateCo_jobcodes[Job_Description],"",0)</f>
        <v>New Foreign Manufacturing Plant</v>
      </c>
      <c r="N841" t="str">
        <f t="shared" si="27"/>
        <v>S</v>
      </c>
      <c r="O841">
        <f>IFERROR(VLOOKUP(_2015_2016_append_[[#This Row],[Emp_Name]],Analytics_mindset_case_studies_IntegrateCo_locations[#All],2,FALSE),"")</f>
        <v>1</v>
      </c>
      <c r="P841">
        <f>_2015_2016_append_[[#This Row],[Reg_Hrs]]+_2015_2016_append_[[#This Row],[OT_Hrs]]</f>
        <v>0</v>
      </c>
      <c r="Q841">
        <v>1</v>
      </c>
    </row>
    <row r="842" spans="1:17" x14ac:dyDescent="0.3">
      <c r="A842">
        <v>398</v>
      </c>
      <c r="B842" t="s">
        <v>92</v>
      </c>
      <c r="C842" t="s">
        <v>184</v>
      </c>
      <c r="D842">
        <v>0</v>
      </c>
      <c r="E842">
        <v>0</v>
      </c>
      <c r="F842">
        <v>0</v>
      </c>
      <c r="G842">
        <v>115</v>
      </c>
      <c r="H842">
        <v>0</v>
      </c>
      <c r="I842">
        <v>36</v>
      </c>
      <c r="J842">
        <v>25</v>
      </c>
      <c r="K842">
        <v>2015</v>
      </c>
      <c r="L842" t="str">
        <f t="shared" si="26"/>
        <v>001</v>
      </c>
      <c r="M842" t="str">
        <f>_xlfn.XLOOKUP(_2015_2016_append_[[#This Row],[Job_code]],Analytics_mindset_case_studies_IntegrateCo_jobcodes[Code_text],Analytics_mindset_case_studies_IntegrateCo_jobcodes[Job_Description],"",0)</f>
        <v>Office</v>
      </c>
      <c r="N842" t="str">
        <f t="shared" si="27"/>
        <v/>
      </c>
      <c r="O842">
        <f>IFERROR(VLOOKUP(_2015_2016_append_[[#This Row],[Emp_Name]],Analytics_mindset_case_studies_IntegrateCo_locations[#All],2,FALSE),"")</f>
        <v>2</v>
      </c>
      <c r="P842">
        <f>_2015_2016_append_[[#This Row],[Reg_Hrs]]+_2015_2016_append_[[#This Row],[OT_Hrs]]</f>
        <v>0</v>
      </c>
      <c r="Q842">
        <v>1</v>
      </c>
    </row>
    <row r="843" spans="1:17" x14ac:dyDescent="0.3">
      <c r="A843">
        <v>398</v>
      </c>
      <c r="B843" t="s">
        <v>70</v>
      </c>
      <c r="C843" t="s">
        <v>184</v>
      </c>
      <c r="D843">
        <v>0</v>
      </c>
      <c r="E843">
        <v>0</v>
      </c>
      <c r="F843">
        <v>0</v>
      </c>
      <c r="G843">
        <v>3443</v>
      </c>
      <c r="H843">
        <v>0</v>
      </c>
      <c r="I843">
        <v>108</v>
      </c>
      <c r="J843">
        <v>742</v>
      </c>
      <c r="K843">
        <v>2015</v>
      </c>
      <c r="L843" t="str">
        <f t="shared" si="26"/>
        <v>009</v>
      </c>
      <c r="M843" t="str">
        <f>_xlfn.XLOOKUP(_2015_2016_append_[[#This Row],[Job_code]],Analytics_mindset_case_studies_IntegrateCo_jobcodes[Code_text],Analytics_mindset_case_studies_IntegrateCo_jobcodes[Job_Description],"",0)</f>
        <v>New Foreign Manufacturing Plant</v>
      </c>
      <c r="N843" t="str">
        <f t="shared" si="27"/>
        <v>S</v>
      </c>
      <c r="O843">
        <f>IFERROR(VLOOKUP(_2015_2016_append_[[#This Row],[Emp_Name]],Analytics_mindset_case_studies_IntegrateCo_locations[#All],2,FALSE),"")</f>
        <v>2</v>
      </c>
      <c r="P843">
        <f>_2015_2016_append_[[#This Row],[Reg_Hrs]]+_2015_2016_append_[[#This Row],[OT_Hrs]]</f>
        <v>0</v>
      </c>
      <c r="Q843">
        <v>1</v>
      </c>
    </row>
    <row r="844" spans="1:17" x14ac:dyDescent="0.3">
      <c r="A844">
        <v>181</v>
      </c>
      <c r="B844" t="s">
        <v>87</v>
      </c>
      <c r="C844" t="s">
        <v>190</v>
      </c>
      <c r="D844">
        <v>3</v>
      </c>
      <c r="E844">
        <v>0</v>
      </c>
      <c r="F844">
        <v>8782</v>
      </c>
      <c r="G844">
        <v>671</v>
      </c>
      <c r="H844">
        <v>0</v>
      </c>
      <c r="I844">
        <v>211</v>
      </c>
      <c r="J844">
        <v>145</v>
      </c>
      <c r="K844">
        <v>2015</v>
      </c>
      <c r="L844" t="str">
        <f t="shared" si="26"/>
        <v>008</v>
      </c>
      <c r="M844" t="str">
        <f>_xlfn.XLOOKUP(_2015_2016_append_[[#This Row],[Job_code]],Analytics_mindset_case_studies_IntegrateCo_jobcodes[Code_text],Analytics_mindset_case_studies_IntegrateCo_jobcodes[Job_Description],"",0)</f>
        <v>Employee Training</v>
      </c>
      <c r="N844" t="str">
        <f t="shared" si="27"/>
        <v>H</v>
      </c>
      <c r="O844">
        <f>IFERROR(VLOOKUP(_2015_2016_append_[[#This Row],[Emp_Name]],Analytics_mindset_case_studies_IntegrateCo_locations[#All],2,FALSE),"")</f>
        <v>2</v>
      </c>
      <c r="P844">
        <f>_2015_2016_append_[[#This Row],[Reg_Hrs]]+_2015_2016_append_[[#This Row],[OT_Hrs]]</f>
        <v>3</v>
      </c>
      <c r="Q844">
        <v>1</v>
      </c>
    </row>
    <row r="845" spans="1:17" x14ac:dyDescent="0.3">
      <c r="A845">
        <v>168</v>
      </c>
      <c r="B845" t="s">
        <v>87</v>
      </c>
      <c r="C845" t="s">
        <v>129</v>
      </c>
      <c r="D845">
        <v>4</v>
      </c>
      <c r="E845">
        <v>0</v>
      </c>
      <c r="F845">
        <v>150</v>
      </c>
      <c r="G845">
        <v>1113</v>
      </c>
      <c r="H845">
        <v>0</v>
      </c>
      <c r="I845">
        <v>0</v>
      </c>
      <c r="J845">
        <v>248</v>
      </c>
      <c r="K845">
        <v>2015</v>
      </c>
      <c r="L845" t="str">
        <f t="shared" si="26"/>
        <v>008</v>
      </c>
      <c r="M845" t="str">
        <f>_xlfn.XLOOKUP(_2015_2016_append_[[#This Row],[Job_code]],Analytics_mindset_case_studies_IntegrateCo_jobcodes[Code_text],Analytics_mindset_case_studies_IntegrateCo_jobcodes[Job_Description],"",0)</f>
        <v>Employee Training</v>
      </c>
      <c r="N845" t="str">
        <f t="shared" si="27"/>
        <v>H</v>
      </c>
      <c r="O845">
        <f>IFERROR(VLOOKUP(_2015_2016_append_[[#This Row],[Emp_Name]],Analytics_mindset_case_studies_IntegrateCo_locations[#All],2,FALSE),"")</f>
        <v>2</v>
      </c>
      <c r="P845">
        <f>_2015_2016_append_[[#This Row],[Reg_Hrs]]+_2015_2016_append_[[#This Row],[OT_Hrs]]</f>
        <v>4</v>
      </c>
      <c r="Q845">
        <v>1</v>
      </c>
    </row>
    <row r="846" spans="1:17" x14ac:dyDescent="0.3">
      <c r="A846">
        <v>380</v>
      </c>
      <c r="B846" t="s">
        <v>118</v>
      </c>
      <c r="C846" t="s">
        <v>189</v>
      </c>
      <c r="D846">
        <v>0</v>
      </c>
      <c r="E846">
        <v>1</v>
      </c>
      <c r="F846">
        <v>315</v>
      </c>
      <c r="G846">
        <v>2</v>
      </c>
      <c r="H846">
        <v>0</v>
      </c>
      <c r="I846">
        <v>63</v>
      </c>
      <c r="J846">
        <v>35</v>
      </c>
      <c r="K846">
        <v>2015</v>
      </c>
      <c r="L846" t="str">
        <f t="shared" si="26"/>
        <v>144</v>
      </c>
      <c r="M846" t="str">
        <f>_xlfn.XLOOKUP(_2015_2016_append_[[#This Row],[Job_code]],Analytics_mindset_case_studies_IntegrateCo_jobcodes[Code_text],Analytics_mindset_case_studies_IntegrateCo_jobcodes[Job_Description],"",0)</f>
        <v/>
      </c>
      <c r="N846" t="str">
        <f t="shared" si="27"/>
        <v>S</v>
      </c>
      <c r="O846">
        <f>IFERROR(VLOOKUP(_2015_2016_append_[[#This Row],[Emp_Name]],Analytics_mindset_case_studies_IntegrateCo_locations[#All],2,FALSE),"")</f>
        <v>2</v>
      </c>
      <c r="P846">
        <f>_2015_2016_append_[[#This Row],[Reg_Hrs]]+_2015_2016_append_[[#This Row],[OT_Hrs]]</f>
        <v>1</v>
      </c>
      <c r="Q846">
        <v>1</v>
      </c>
    </row>
    <row r="847" spans="1:17" x14ac:dyDescent="0.3">
      <c r="A847">
        <v>1</v>
      </c>
      <c r="B847" t="s">
        <v>63</v>
      </c>
      <c r="C847" t="s">
        <v>125</v>
      </c>
      <c r="D847">
        <v>0</v>
      </c>
      <c r="E847">
        <v>0</v>
      </c>
      <c r="F847">
        <v>0</v>
      </c>
      <c r="G847">
        <v>1606</v>
      </c>
      <c r="H847">
        <v>0</v>
      </c>
      <c r="I847">
        <v>0</v>
      </c>
      <c r="J847">
        <v>29</v>
      </c>
      <c r="K847">
        <v>2015</v>
      </c>
      <c r="L847" t="str">
        <f t="shared" si="26"/>
        <v>009</v>
      </c>
      <c r="M847" t="str">
        <f>_xlfn.XLOOKUP(_2015_2016_append_[[#This Row],[Job_code]],Analytics_mindset_case_studies_IntegrateCo_jobcodes[Code_text],Analytics_mindset_case_studies_IntegrateCo_jobcodes[Job_Description],"",0)</f>
        <v>New Foreign Manufacturing Plant</v>
      </c>
      <c r="N847" t="str">
        <f t="shared" si="27"/>
        <v>H</v>
      </c>
      <c r="O847">
        <f>IFERROR(VLOOKUP(_2015_2016_append_[[#This Row],[Emp_Name]],Analytics_mindset_case_studies_IntegrateCo_locations[#All],2,FALSE),"")</f>
        <v>2</v>
      </c>
      <c r="P847">
        <f>_2015_2016_append_[[#This Row],[Reg_Hrs]]+_2015_2016_append_[[#This Row],[OT_Hrs]]</f>
        <v>0</v>
      </c>
      <c r="Q847">
        <v>1</v>
      </c>
    </row>
    <row r="848" spans="1:17" x14ac:dyDescent="0.3">
      <c r="A848">
        <v>415</v>
      </c>
      <c r="B848" t="s">
        <v>64</v>
      </c>
      <c r="C848" t="s">
        <v>214</v>
      </c>
      <c r="D848">
        <v>8</v>
      </c>
      <c r="E848">
        <v>0</v>
      </c>
      <c r="F848">
        <v>23077</v>
      </c>
      <c r="G848">
        <v>1766</v>
      </c>
      <c r="H848">
        <v>138</v>
      </c>
      <c r="I848">
        <v>554</v>
      </c>
      <c r="J848">
        <v>28</v>
      </c>
      <c r="K848">
        <v>2015</v>
      </c>
      <c r="L848" t="str">
        <f t="shared" si="26"/>
        <v>001</v>
      </c>
      <c r="M848" t="str">
        <f>_xlfn.XLOOKUP(_2015_2016_append_[[#This Row],[Job_code]],Analytics_mindset_case_studies_IntegrateCo_jobcodes[Code_text],Analytics_mindset_case_studies_IntegrateCo_jobcodes[Job_Description],"",0)</f>
        <v>Office</v>
      </c>
      <c r="N848" t="str">
        <f t="shared" si="27"/>
        <v>H</v>
      </c>
      <c r="O848">
        <f>IFERROR(VLOOKUP(_2015_2016_append_[[#This Row],[Emp_Name]],Analytics_mindset_case_studies_IntegrateCo_locations[#All],2,FALSE),"")</f>
        <v>2</v>
      </c>
      <c r="P848">
        <f>_2015_2016_append_[[#This Row],[Reg_Hrs]]+_2015_2016_append_[[#This Row],[OT_Hrs]]</f>
        <v>8</v>
      </c>
      <c r="Q848">
        <v>1</v>
      </c>
    </row>
    <row r="849" spans="1:17" x14ac:dyDescent="0.3">
      <c r="A849">
        <v>415</v>
      </c>
      <c r="B849" t="s">
        <v>87</v>
      </c>
      <c r="C849" t="s">
        <v>214</v>
      </c>
      <c r="D849">
        <v>32</v>
      </c>
      <c r="E849">
        <v>0</v>
      </c>
      <c r="F849">
        <v>92308</v>
      </c>
      <c r="G849">
        <v>7061</v>
      </c>
      <c r="H849">
        <v>554</v>
      </c>
      <c r="I849">
        <v>2215</v>
      </c>
      <c r="J849">
        <v>111</v>
      </c>
      <c r="K849">
        <v>2015</v>
      </c>
      <c r="L849" t="str">
        <f t="shared" si="26"/>
        <v>008</v>
      </c>
      <c r="M849" t="str">
        <f>_xlfn.XLOOKUP(_2015_2016_append_[[#This Row],[Job_code]],Analytics_mindset_case_studies_IntegrateCo_jobcodes[Code_text],Analytics_mindset_case_studies_IntegrateCo_jobcodes[Job_Description],"",0)</f>
        <v>Employee Training</v>
      </c>
      <c r="N849" t="str">
        <f t="shared" si="27"/>
        <v>H</v>
      </c>
      <c r="O849">
        <f>IFERROR(VLOOKUP(_2015_2016_append_[[#This Row],[Emp_Name]],Analytics_mindset_case_studies_IntegrateCo_locations[#All],2,FALSE),"")</f>
        <v>2</v>
      </c>
      <c r="P849">
        <f>_2015_2016_append_[[#This Row],[Reg_Hrs]]+_2015_2016_append_[[#This Row],[OT_Hrs]]</f>
        <v>32</v>
      </c>
      <c r="Q849">
        <v>1</v>
      </c>
    </row>
    <row r="850" spans="1:17" x14ac:dyDescent="0.3">
      <c r="A850">
        <v>358</v>
      </c>
      <c r="B850" t="s">
        <v>75</v>
      </c>
      <c r="C850" t="s">
        <v>172</v>
      </c>
      <c r="D850">
        <v>0</v>
      </c>
      <c r="E850">
        <v>0</v>
      </c>
      <c r="F850">
        <v>0</v>
      </c>
      <c r="G850">
        <v>332</v>
      </c>
      <c r="H850">
        <v>0</v>
      </c>
      <c r="I850">
        <v>104</v>
      </c>
      <c r="J850">
        <v>7</v>
      </c>
      <c r="K850">
        <v>2015</v>
      </c>
      <c r="L850" t="str">
        <f t="shared" si="26"/>
        <v>012</v>
      </c>
      <c r="M850" t="str">
        <f>_xlfn.XLOOKUP(_2015_2016_append_[[#This Row],[Job_code]],Analytics_mindset_case_studies_IntegrateCo_jobcodes[Code_text],Analytics_mindset_case_studies_IntegrateCo_jobcodes[Job_Description],"",0)</f>
        <v>Internal Auditing</v>
      </c>
      <c r="N850" t="str">
        <f t="shared" si="27"/>
        <v>H</v>
      </c>
      <c r="O850">
        <f>IFERROR(VLOOKUP(_2015_2016_append_[[#This Row],[Emp_Name]],Analytics_mindset_case_studies_IntegrateCo_locations[#All],2,FALSE),"")</f>
        <v>1</v>
      </c>
      <c r="P850">
        <f>_2015_2016_append_[[#This Row],[Reg_Hrs]]+_2015_2016_append_[[#This Row],[OT_Hrs]]</f>
        <v>0</v>
      </c>
      <c r="Q850">
        <v>1</v>
      </c>
    </row>
    <row r="851" spans="1:17" x14ac:dyDescent="0.3">
      <c r="A851">
        <v>314</v>
      </c>
      <c r="B851" t="s">
        <v>95</v>
      </c>
      <c r="C851" t="s">
        <v>174</v>
      </c>
      <c r="D851">
        <v>2</v>
      </c>
      <c r="E851">
        <v>0</v>
      </c>
      <c r="F851">
        <v>435</v>
      </c>
      <c r="G851">
        <v>333</v>
      </c>
      <c r="H851">
        <v>0</v>
      </c>
      <c r="I851">
        <v>105</v>
      </c>
      <c r="J851">
        <v>72</v>
      </c>
      <c r="K851">
        <v>2015</v>
      </c>
      <c r="L851" t="str">
        <f t="shared" si="26"/>
        <v>005</v>
      </c>
      <c r="M851" t="str">
        <f>_xlfn.XLOOKUP(_2015_2016_append_[[#This Row],[Job_code]],Analytics_mindset_case_studies_IntegrateCo_jobcodes[Code_text],Analytics_mindset_case_studies_IntegrateCo_jobcodes[Job_Description],"",0)</f>
        <v>Installation</v>
      </c>
      <c r="N851" t="str">
        <f t="shared" si="27"/>
        <v>S</v>
      </c>
      <c r="O851">
        <f>IFERROR(VLOOKUP(_2015_2016_append_[[#This Row],[Emp_Name]],Analytics_mindset_case_studies_IntegrateCo_locations[#All],2,FALSE),"")</f>
        <v>1</v>
      </c>
      <c r="P851">
        <f>_2015_2016_append_[[#This Row],[Reg_Hrs]]+_2015_2016_append_[[#This Row],[OT_Hrs]]</f>
        <v>2</v>
      </c>
      <c r="Q851">
        <v>1</v>
      </c>
    </row>
    <row r="852" spans="1:17" x14ac:dyDescent="0.3">
      <c r="A852">
        <v>201</v>
      </c>
      <c r="B852" t="s">
        <v>70</v>
      </c>
      <c r="C852" t="s">
        <v>182</v>
      </c>
      <c r="D852">
        <v>0</v>
      </c>
      <c r="E852">
        <v>0</v>
      </c>
      <c r="F852">
        <v>0</v>
      </c>
      <c r="G852">
        <v>1927</v>
      </c>
      <c r="H852">
        <v>0</v>
      </c>
      <c r="I852">
        <v>0</v>
      </c>
      <c r="J852">
        <v>416</v>
      </c>
      <c r="K852">
        <v>2015</v>
      </c>
      <c r="L852" t="str">
        <f t="shared" si="26"/>
        <v>009</v>
      </c>
      <c r="M852" t="str">
        <f>_xlfn.XLOOKUP(_2015_2016_append_[[#This Row],[Job_code]],Analytics_mindset_case_studies_IntegrateCo_jobcodes[Code_text],Analytics_mindset_case_studies_IntegrateCo_jobcodes[Job_Description],"",0)</f>
        <v>New Foreign Manufacturing Plant</v>
      </c>
      <c r="N852" t="str">
        <f t="shared" si="27"/>
        <v>S</v>
      </c>
      <c r="O852">
        <f>IFERROR(VLOOKUP(_2015_2016_append_[[#This Row],[Emp_Name]],Analytics_mindset_case_studies_IntegrateCo_locations[#All],2,FALSE),"")</f>
        <v>1</v>
      </c>
      <c r="P852">
        <f>_2015_2016_append_[[#This Row],[Reg_Hrs]]+_2015_2016_append_[[#This Row],[OT_Hrs]]</f>
        <v>0</v>
      </c>
      <c r="Q852">
        <v>1</v>
      </c>
    </row>
    <row r="853" spans="1:17" x14ac:dyDescent="0.3">
      <c r="A853">
        <v>44</v>
      </c>
      <c r="B853" t="s">
        <v>92</v>
      </c>
      <c r="C853" t="s">
        <v>139</v>
      </c>
      <c r="D853">
        <v>40</v>
      </c>
      <c r="E853">
        <v>0</v>
      </c>
      <c r="F853">
        <v>3850</v>
      </c>
      <c r="G853">
        <v>29453</v>
      </c>
      <c r="H853">
        <v>231</v>
      </c>
      <c r="I853">
        <v>924</v>
      </c>
      <c r="J853">
        <v>481</v>
      </c>
      <c r="K853">
        <v>2016</v>
      </c>
      <c r="L853" t="str">
        <f t="shared" si="26"/>
        <v>001</v>
      </c>
      <c r="M853" t="str">
        <f>_xlfn.XLOOKUP(_2015_2016_append_[[#This Row],[Job_code]],Analytics_mindset_case_studies_IntegrateCo_jobcodes[Code_text],Analytics_mindset_case_studies_IntegrateCo_jobcodes[Job_Description],"",0)</f>
        <v>Office</v>
      </c>
      <c r="N853" t="str">
        <f t="shared" si="27"/>
        <v/>
      </c>
      <c r="O853">
        <f>IFERROR(VLOOKUP(_2015_2016_append_[[#This Row],[Emp_Name]],Analytics_mindset_case_studies_IntegrateCo_locations[#All],2,FALSE),"")</f>
        <v>1</v>
      </c>
      <c r="P853">
        <f>_2015_2016_append_[[#This Row],[Reg_Hrs]]+_2015_2016_append_[[#This Row],[OT_Hrs]]</f>
        <v>40</v>
      </c>
      <c r="Q853">
        <v>1</v>
      </c>
    </row>
    <row r="854" spans="1:17" x14ac:dyDescent="0.3">
      <c r="A854">
        <v>45</v>
      </c>
      <c r="B854" t="s">
        <v>86</v>
      </c>
      <c r="C854" t="s">
        <v>148</v>
      </c>
      <c r="D854">
        <v>40</v>
      </c>
      <c r="E854">
        <v>0</v>
      </c>
      <c r="F854">
        <v>422564</v>
      </c>
      <c r="G854">
        <v>30984</v>
      </c>
      <c r="H854">
        <v>243</v>
      </c>
      <c r="I854">
        <v>9721</v>
      </c>
      <c r="J854">
        <v>528</v>
      </c>
      <c r="K854">
        <v>2016</v>
      </c>
      <c r="L854" t="str">
        <f t="shared" si="26"/>
        <v>002</v>
      </c>
      <c r="M854" t="str">
        <f>_xlfn.XLOOKUP(_2015_2016_append_[[#This Row],[Job_code]],Analytics_mindset_case_studies_IntegrateCo_jobcodes[Code_text],Analytics_mindset_case_studies_IntegrateCo_jobcodes[Job_Description],"",0)</f>
        <v>Sales</v>
      </c>
      <c r="N854" t="str">
        <f t="shared" si="27"/>
        <v/>
      </c>
      <c r="O854">
        <f>IFERROR(VLOOKUP(_2015_2016_append_[[#This Row],[Emp_Name]],Analytics_mindset_case_studies_IntegrateCo_locations[#All],2,FALSE),"")</f>
        <v>2</v>
      </c>
      <c r="P854">
        <f>_2015_2016_append_[[#This Row],[Reg_Hrs]]+_2015_2016_append_[[#This Row],[OT_Hrs]]</f>
        <v>40</v>
      </c>
      <c r="Q854">
        <v>1</v>
      </c>
    </row>
    <row r="855" spans="1:17" x14ac:dyDescent="0.3">
      <c r="A855">
        <v>422</v>
      </c>
      <c r="B855" t="s">
        <v>85</v>
      </c>
      <c r="C855" t="s">
        <v>219</v>
      </c>
      <c r="D855">
        <v>1</v>
      </c>
      <c r="E855">
        <v>0</v>
      </c>
      <c r="F855">
        <v>3</v>
      </c>
      <c r="G855">
        <v>24</v>
      </c>
      <c r="H855">
        <v>1</v>
      </c>
      <c r="I855">
        <v>8</v>
      </c>
      <c r="J855">
        <v>5</v>
      </c>
      <c r="K855">
        <v>2016</v>
      </c>
      <c r="L855" t="str">
        <f t="shared" si="26"/>
        <v>005</v>
      </c>
      <c r="M855" t="str">
        <f>_xlfn.XLOOKUP(_2015_2016_append_[[#This Row],[Job_code]],Analytics_mindset_case_studies_IntegrateCo_jobcodes[Code_text],Analytics_mindset_case_studies_IntegrateCo_jobcodes[Job_Description],"",0)</f>
        <v>Installation</v>
      </c>
      <c r="N855" t="str">
        <f t="shared" si="27"/>
        <v/>
      </c>
      <c r="O855">
        <f>IFERROR(VLOOKUP(_2015_2016_append_[[#This Row],[Emp_Name]],Analytics_mindset_case_studies_IntegrateCo_locations[#All],2,FALSE),"")</f>
        <v>1</v>
      </c>
      <c r="P855">
        <f>_2015_2016_append_[[#This Row],[Reg_Hrs]]+_2015_2016_append_[[#This Row],[OT_Hrs]]</f>
        <v>1</v>
      </c>
      <c r="Q855">
        <v>1</v>
      </c>
    </row>
    <row r="856" spans="1:17" x14ac:dyDescent="0.3">
      <c r="A856">
        <v>269</v>
      </c>
      <c r="B856" t="s">
        <v>85</v>
      </c>
      <c r="C856" t="s">
        <v>157</v>
      </c>
      <c r="D856">
        <v>1</v>
      </c>
      <c r="E856">
        <v>0</v>
      </c>
      <c r="F856">
        <v>9</v>
      </c>
      <c r="G856">
        <v>61</v>
      </c>
      <c r="H856">
        <v>4</v>
      </c>
      <c r="I856">
        <v>2</v>
      </c>
      <c r="J856">
        <v>14</v>
      </c>
      <c r="K856">
        <v>2016</v>
      </c>
      <c r="L856" t="str">
        <f t="shared" si="26"/>
        <v>005</v>
      </c>
      <c r="M856" t="str">
        <f>_xlfn.XLOOKUP(_2015_2016_append_[[#This Row],[Job_code]],Analytics_mindset_case_studies_IntegrateCo_jobcodes[Code_text],Analytics_mindset_case_studies_IntegrateCo_jobcodes[Job_Description],"",0)</f>
        <v>Installation</v>
      </c>
      <c r="N856" t="str">
        <f t="shared" si="27"/>
        <v/>
      </c>
      <c r="O856">
        <f>IFERROR(VLOOKUP(_2015_2016_append_[[#This Row],[Emp_Name]],Analytics_mindset_case_studies_IntegrateCo_locations[#All],2,FALSE),"")</f>
        <v>2</v>
      </c>
      <c r="P856">
        <f>_2015_2016_append_[[#This Row],[Reg_Hrs]]+_2015_2016_append_[[#This Row],[OT_Hrs]]</f>
        <v>1</v>
      </c>
      <c r="Q856">
        <v>1</v>
      </c>
    </row>
    <row r="857" spans="1:17" x14ac:dyDescent="0.3">
      <c r="A857">
        <v>357</v>
      </c>
      <c r="B857" t="s">
        <v>85</v>
      </c>
      <c r="C857" t="s">
        <v>222</v>
      </c>
      <c r="D857">
        <v>1</v>
      </c>
      <c r="E857">
        <v>0</v>
      </c>
      <c r="F857">
        <v>12</v>
      </c>
      <c r="G857">
        <v>81</v>
      </c>
      <c r="H857">
        <v>7</v>
      </c>
      <c r="I857">
        <v>24</v>
      </c>
      <c r="J857">
        <v>21</v>
      </c>
      <c r="K857">
        <v>2016</v>
      </c>
      <c r="L857" t="str">
        <f t="shared" si="26"/>
        <v>005</v>
      </c>
      <c r="M857" t="str">
        <f>_xlfn.XLOOKUP(_2015_2016_append_[[#This Row],[Job_code]],Analytics_mindset_case_studies_IntegrateCo_jobcodes[Code_text],Analytics_mindset_case_studies_IntegrateCo_jobcodes[Job_Description],"",0)</f>
        <v>Installation</v>
      </c>
      <c r="N857" t="str">
        <f t="shared" si="27"/>
        <v/>
      </c>
      <c r="O857">
        <f>IFERROR(VLOOKUP(_2015_2016_append_[[#This Row],[Emp_Name]],Analytics_mindset_case_studies_IntegrateCo_locations[#All],2,FALSE),"")</f>
        <v>2</v>
      </c>
      <c r="P857">
        <f>_2015_2016_append_[[#This Row],[Reg_Hrs]]+_2015_2016_append_[[#This Row],[OT_Hrs]]</f>
        <v>1</v>
      </c>
      <c r="Q857">
        <v>1</v>
      </c>
    </row>
    <row r="858" spans="1:17" x14ac:dyDescent="0.3">
      <c r="A858">
        <v>314</v>
      </c>
      <c r="B858" t="s">
        <v>85</v>
      </c>
      <c r="C858" t="s">
        <v>174</v>
      </c>
      <c r="D858">
        <v>1</v>
      </c>
      <c r="E858">
        <v>0</v>
      </c>
      <c r="F858">
        <v>3</v>
      </c>
      <c r="G858">
        <v>23</v>
      </c>
      <c r="H858">
        <v>3</v>
      </c>
      <c r="I858">
        <v>6</v>
      </c>
      <c r="J858">
        <v>7</v>
      </c>
      <c r="K858">
        <v>2016</v>
      </c>
      <c r="L858" t="str">
        <f t="shared" si="26"/>
        <v>005</v>
      </c>
      <c r="M858" t="str">
        <f>_xlfn.XLOOKUP(_2015_2016_append_[[#This Row],[Job_code]],Analytics_mindset_case_studies_IntegrateCo_jobcodes[Code_text],Analytics_mindset_case_studies_IntegrateCo_jobcodes[Job_Description],"",0)</f>
        <v>Installation</v>
      </c>
      <c r="N858" t="str">
        <f t="shared" si="27"/>
        <v/>
      </c>
      <c r="O858">
        <f>IFERROR(VLOOKUP(_2015_2016_append_[[#This Row],[Emp_Name]],Analytics_mindset_case_studies_IntegrateCo_locations[#All],2,FALSE),"")</f>
        <v>1</v>
      </c>
      <c r="P858">
        <f>_2015_2016_append_[[#This Row],[Reg_Hrs]]+_2015_2016_append_[[#This Row],[OT_Hrs]]</f>
        <v>1</v>
      </c>
      <c r="Q858">
        <v>1</v>
      </c>
    </row>
    <row r="859" spans="1:17" x14ac:dyDescent="0.3">
      <c r="A859">
        <v>400</v>
      </c>
      <c r="B859" t="s">
        <v>85</v>
      </c>
      <c r="C859" t="s">
        <v>192</v>
      </c>
      <c r="D859">
        <v>1</v>
      </c>
      <c r="E859">
        <v>0</v>
      </c>
      <c r="F859">
        <v>15</v>
      </c>
      <c r="G859">
        <v>93</v>
      </c>
      <c r="H859">
        <v>8</v>
      </c>
      <c r="I859">
        <v>3</v>
      </c>
      <c r="J859">
        <v>5</v>
      </c>
      <c r="K859">
        <v>2016</v>
      </c>
      <c r="L859" t="str">
        <f t="shared" si="26"/>
        <v>005</v>
      </c>
      <c r="M859" t="str">
        <f>_xlfn.XLOOKUP(_2015_2016_append_[[#This Row],[Job_code]],Analytics_mindset_case_studies_IntegrateCo_jobcodes[Code_text],Analytics_mindset_case_studies_IntegrateCo_jobcodes[Job_Description],"",0)</f>
        <v>Installation</v>
      </c>
      <c r="N859" t="str">
        <f t="shared" si="27"/>
        <v/>
      </c>
      <c r="O859">
        <f>IFERROR(VLOOKUP(_2015_2016_append_[[#This Row],[Emp_Name]],Analytics_mindset_case_studies_IntegrateCo_locations[#All],2,FALSE),"")</f>
        <v>1</v>
      </c>
      <c r="P859">
        <f>_2015_2016_append_[[#This Row],[Reg_Hrs]]+_2015_2016_append_[[#This Row],[OT_Hrs]]</f>
        <v>1</v>
      </c>
      <c r="Q859">
        <v>1</v>
      </c>
    </row>
    <row r="860" spans="1:17" x14ac:dyDescent="0.3">
      <c r="A860">
        <v>415</v>
      </c>
      <c r="B860" t="s">
        <v>85</v>
      </c>
      <c r="C860" t="s">
        <v>214</v>
      </c>
      <c r="D860">
        <v>1</v>
      </c>
      <c r="E860">
        <v>0</v>
      </c>
      <c r="F860">
        <v>15</v>
      </c>
      <c r="G860">
        <v>1</v>
      </c>
      <c r="H860">
        <v>8</v>
      </c>
      <c r="I860">
        <v>32</v>
      </c>
      <c r="J860">
        <v>26</v>
      </c>
      <c r="K860">
        <v>2016</v>
      </c>
      <c r="L860" t="str">
        <f t="shared" si="26"/>
        <v>005</v>
      </c>
      <c r="M860" t="str">
        <f>_xlfn.XLOOKUP(_2015_2016_append_[[#This Row],[Job_code]],Analytics_mindset_case_studies_IntegrateCo_jobcodes[Code_text],Analytics_mindset_case_studies_IntegrateCo_jobcodes[Job_Description],"",0)</f>
        <v>Installation</v>
      </c>
      <c r="N860" t="str">
        <f t="shared" si="27"/>
        <v/>
      </c>
      <c r="O860">
        <f>IFERROR(VLOOKUP(_2015_2016_append_[[#This Row],[Emp_Name]],Analytics_mindset_case_studies_IntegrateCo_locations[#All],2,FALSE),"")</f>
        <v>2</v>
      </c>
      <c r="P860">
        <f>_2015_2016_append_[[#This Row],[Reg_Hrs]]+_2015_2016_append_[[#This Row],[OT_Hrs]]</f>
        <v>1</v>
      </c>
      <c r="Q860">
        <v>1</v>
      </c>
    </row>
    <row r="861" spans="1:17" x14ac:dyDescent="0.3">
      <c r="A861">
        <v>34</v>
      </c>
      <c r="B861" t="s">
        <v>85</v>
      </c>
      <c r="C861" t="s">
        <v>195</v>
      </c>
      <c r="D861">
        <v>1</v>
      </c>
      <c r="E861">
        <v>0</v>
      </c>
      <c r="F861">
        <v>15</v>
      </c>
      <c r="G861">
        <v>105</v>
      </c>
      <c r="H861">
        <v>9</v>
      </c>
      <c r="I861">
        <v>33</v>
      </c>
      <c r="J861">
        <v>24</v>
      </c>
      <c r="K861">
        <v>2016</v>
      </c>
      <c r="L861" t="str">
        <f t="shared" si="26"/>
        <v>005</v>
      </c>
      <c r="M861" t="str">
        <f>_xlfn.XLOOKUP(_2015_2016_append_[[#This Row],[Job_code]],Analytics_mindset_case_studies_IntegrateCo_jobcodes[Code_text],Analytics_mindset_case_studies_IntegrateCo_jobcodes[Job_Description],"",0)</f>
        <v>Installation</v>
      </c>
      <c r="N861" t="str">
        <f t="shared" si="27"/>
        <v/>
      </c>
      <c r="O861">
        <f>IFERROR(VLOOKUP(_2015_2016_append_[[#This Row],[Emp_Name]],Analytics_mindset_case_studies_IntegrateCo_locations[#All],2,FALSE),"")</f>
        <v>1</v>
      </c>
      <c r="P861">
        <f>_2015_2016_append_[[#This Row],[Reg_Hrs]]+_2015_2016_append_[[#This Row],[OT_Hrs]]</f>
        <v>1</v>
      </c>
      <c r="Q861">
        <v>1</v>
      </c>
    </row>
    <row r="862" spans="1:17" x14ac:dyDescent="0.3">
      <c r="A862">
        <v>281</v>
      </c>
      <c r="B862" t="s">
        <v>85</v>
      </c>
      <c r="C862" t="s">
        <v>207</v>
      </c>
      <c r="D862">
        <v>1</v>
      </c>
      <c r="E862">
        <v>0</v>
      </c>
      <c r="F862">
        <v>6</v>
      </c>
      <c r="G862">
        <v>42</v>
      </c>
      <c r="H862">
        <v>3</v>
      </c>
      <c r="I862">
        <v>13</v>
      </c>
      <c r="J862">
        <v>1</v>
      </c>
      <c r="K862">
        <v>2016</v>
      </c>
      <c r="L862" t="str">
        <f t="shared" si="26"/>
        <v>005</v>
      </c>
      <c r="M862" t="str">
        <f>_xlfn.XLOOKUP(_2015_2016_append_[[#This Row],[Job_code]],Analytics_mindset_case_studies_IntegrateCo_jobcodes[Code_text],Analytics_mindset_case_studies_IntegrateCo_jobcodes[Job_Description],"",0)</f>
        <v>Installation</v>
      </c>
      <c r="N862" t="str">
        <f t="shared" si="27"/>
        <v/>
      </c>
      <c r="O862">
        <f>IFERROR(VLOOKUP(_2015_2016_append_[[#This Row],[Emp_Name]],Analytics_mindset_case_studies_IntegrateCo_locations[#All],2,FALSE),"")</f>
        <v>2</v>
      </c>
      <c r="P862">
        <f>_2015_2016_append_[[#This Row],[Reg_Hrs]]+_2015_2016_append_[[#This Row],[OT_Hrs]]</f>
        <v>1</v>
      </c>
      <c r="Q862">
        <v>1</v>
      </c>
    </row>
    <row r="863" spans="1:17" x14ac:dyDescent="0.3">
      <c r="A863">
        <v>179</v>
      </c>
      <c r="B863" t="s">
        <v>85</v>
      </c>
      <c r="C863" t="s">
        <v>132</v>
      </c>
      <c r="D863">
        <v>1</v>
      </c>
      <c r="E863">
        <v>0</v>
      </c>
      <c r="F863">
        <v>9</v>
      </c>
      <c r="G863">
        <v>66</v>
      </c>
      <c r="H863">
        <v>6</v>
      </c>
      <c r="I863">
        <v>21</v>
      </c>
      <c r="J863">
        <v>14</v>
      </c>
      <c r="K863">
        <v>2016</v>
      </c>
      <c r="L863" t="str">
        <f t="shared" si="26"/>
        <v>005</v>
      </c>
      <c r="M863" t="str">
        <f>_xlfn.XLOOKUP(_2015_2016_append_[[#This Row],[Job_code]],Analytics_mindset_case_studies_IntegrateCo_jobcodes[Code_text],Analytics_mindset_case_studies_IntegrateCo_jobcodes[Job_Description],"",0)</f>
        <v>Installation</v>
      </c>
      <c r="N863" t="str">
        <f t="shared" si="27"/>
        <v/>
      </c>
      <c r="O863">
        <f>IFERROR(VLOOKUP(_2015_2016_append_[[#This Row],[Emp_Name]],Analytics_mindset_case_studies_IntegrateCo_locations[#All],2,FALSE),"")</f>
        <v>2</v>
      </c>
      <c r="P863">
        <f>_2015_2016_append_[[#This Row],[Reg_Hrs]]+_2015_2016_append_[[#This Row],[OT_Hrs]]</f>
        <v>1</v>
      </c>
      <c r="Q863">
        <v>1</v>
      </c>
    </row>
    <row r="864" spans="1:17" x14ac:dyDescent="0.3">
      <c r="B864" t="s">
        <v>85</v>
      </c>
      <c r="C864" t="s">
        <v>229</v>
      </c>
      <c r="D864">
        <v>1</v>
      </c>
      <c r="E864">
        <v>0</v>
      </c>
      <c r="F864">
        <v>12</v>
      </c>
      <c r="G864">
        <v>92</v>
      </c>
      <c r="H864">
        <v>8</v>
      </c>
      <c r="I864">
        <v>27</v>
      </c>
      <c r="J864">
        <v>19</v>
      </c>
      <c r="K864">
        <v>2016</v>
      </c>
      <c r="L864" t="str">
        <f t="shared" si="26"/>
        <v>005</v>
      </c>
      <c r="M864" t="str">
        <f>_xlfn.XLOOKUP(_2015_2016_append_[[#This Row],[Job_code]],Analytics_mindset_case_studies_IntegrateCo_jobcodes[Code_text],Analytics_mindset_case_studies_IntegrateCo_jobcodes[Job_Description],"",0)</f>
        <v>Installation</v>
      </c>
      <c r="N864" t="str">
        <f t="shared" si="27"/>
        <v/>
      </c>
      <c r="O864" t="str">
        <f>IFERROR(VLOOKUP(_2015_2016_append_[[#This Row],[Emp_Name]],Analytics_mindset_case_studies_IntegrateCo_locations[#All],2,FALSE),"")</f>
        <v/>
      </c>
      <c r="P864">
        <f>_2015_2016_append_[[#This Row],[Reg_Hrs]]+_2015_2016_append_[[#This Row],[OT_Hrs]]</f>
        <v>1</v>
      </c>
      <c r="Q864">
        <v>1</v>
      </c>
    </row>
    <row r="865" spans="1:17" x14ac:dyDescent="0.3">
      <c r="A865">
        <v>192</v>
      </c>
      <c r="B865" t="s">
        <v>85</v>
      </c>
      <c r="C865" t="s">
        <v>183</v>
      </c>
      <c r="D865">
        <v>1</v>
      </c>
      <c r="E865">
        <v>0</v>
      </c>
      <c r="F865">
        <v>9</v>
      </c>
      <c r="G865">
        <v>61</v>
      </c>
      <c r="H865">
        <v>5</v>
      </c>
      <c r="I865">
        <v>27</v>
      </c>
      <c r="J865">
        <v>8</v>
      </c>
      <c r="K865">
        <v>2016</v>
      </c>
      <c r="L865" t="str">
        <f t="shared" si="26"/>
        <v>005</v>
      </c>
      <c r="M865" t="str">
        <f>_xlfn.XLOOKUP(_2015_2016_append_[[#This Row],[Job_code]],Analytics_mindset_case_studies_IntegrateCo_jobcodes[Code_text],Analytics_mindset_case_studies_IntegrateCo_jobcodes[Job_Description],"",0)</f>
        <v>Installation</v>
      </c>
      <c r="N865" t="str">
        <f t="shared" si="27"/>
        <v/>
      </c>
      <c r="O865">
        <f>IFERROR(VLOOKUP(_2015_2016_append_[[#This Row],[Emp_Name]],Analytics_mindset_case_studies_IntegrateCo_locations[#All],2,FALSE),"")</f>
        <v>2</v>
      </c>
      <c r="P865">
        <f>_2015_2016_append_[[#This Row],[Reg_Hrs]]+_2015_2016_append_[[#This Row],[OT_Hrs]]</f>
        <v>1</v>
      </c>
      <c r="Q865">
        <v>1</v>
      </c>
    </row>
    <row r="866" spans="1:17" x14ac:dyDescent="0.3">
      <c r="A866">
        <v>195</v>
      </c>
      <c r="B866" t="s">
        <v>85</v>
      </c>
      <c r="C866" t="s">
        <v>121</v>
      </c>
      <c r="D866">
        <v>1</v>
      </c>
      <c r="E866">
        <v>0</v>
      </c>
      <c r="F866">
        <v>15</v>
      </c>
      <c r="G866">
        <v>107</v>
      </c>
      <c r="H866">
        <v>9</v>
      </c>
      <c r="I866">
        <v>34</v>
      </c>
      <c r="J866">
        <v>2</v>
      </c>
      <c r="K866">
        <v>2016</v>
      </c>
      <c r="L866" t="str">
        <f t="shared" si="26"/>
        <v>005</v>
      </c>
      <c r="M866" t="str">
        <f>_xlfn.XLOOKUP(_2015_2016_append_[[#This Row],[Job_code]],Analytics_mindset_case_studies_IntegrateCo_jobcodes[Code_text],Analytics_mindset_case_studies_IntegrateCo_jobcodes[Job_Description],"",0)</f>
        <v>Installation</v>
      </c>
      <c r="N866" t="str">
        <f t="shared" si="27"/>
        <v/>
      </c>
      <c r="O866">
        <f>IFERROR(VLOOKUP(_2015_2016_append_[[#This Row],[Emp_Name]],Analytics_mindset_case_studies_IntegrateCo_locations[#All],2,FALSE),"")</f>
        <v>2</v>
      </c>
      <c r="P866">
        <f>_2015_2016_append_[[#This Row],[Reg_Hrs]]+_2015_2016_append_[[#This Row],[OT_Hrs]]</f>
        <v>1</v>
      </c>
      <c r="Q866">
        <v>1</v>
      </c>
    </row>
    <row r="867" spans="1:17" x14ac:dyDescent="0.3">
      <c r="A867">
        <v>199</v>
      </c>
      <c r="B867" t="s">
        <v>85</v>
      </c>
      <c r="C867" t="s">
        <v>187</v>
      </c>
      <c r="D867">
        <v>1</v>
      </c>
      <c r="E867">
        <v>0</v>
      </c>
      <c r="F867">
        <v>12</v>
      </c>
      <c r="G867">
        <v>81</v>
      </c>
      <c r="H867">
        <v>5</v>
      </c>
      <c r="I867">
        <v>27</v>
      </c>
      <c r="J867">
        <v>22</v>
      </c>
      <c r="K867">
        <v>2016</v>
      </c>
      <c r="L867" t="str">
        <f t="shared" si="26"/>
        <v>005</v>
      </c>
      <c r="M867" t="str">
        <f>_xlfn.XLOOKUP(_2015_2016_append_[[#This Row],[Job_code]],Analytics_mindset_case_studies_IntegrateCo_jobcodes[Code_text],Analytics_mindset_case_studies_IntegrateCo_jobcodes[Job_Description],"",0)</f>
        <v>Installation</v>
      </c>
      <c r="N867" t="str">
        <f t="shared" si="27"/>
        <v/>
      </c>
      <c r="O867">
        <f>IFERROR(VLOOKUP(_2015_2016_append_[[#This Row],[Emp_Name]],Analytics_mindset_case_studies_IntegrateCo_locations[#All],2,FALSE),"")</f>
        <v>2</v>
      </c>
      <c r="P867">
        <f>_2015_2016_append_[[#This Row],[Reg_Hrs]]+_2015_2016_append_[[#This Row],[OT_Hrs]]</f>
        <v>1</v>
      </c>
      <c r="Q867">
        <v>1</v>
      </c>
    </row>
    <row r="868" spans="1:17" x14ac:dyDescent="0.3">
      <c r="A868">
        <v>274</v>
      </c>
      <c r="B868" t="s">
        <v>85</v>
      </c>
      <c r="C868" t="s">
        <v>124</v>
      </c>
      <c r="D868">
        <v>1</v>
      </c>
      <c r="E868">
        <v>0</v>
      </c>
      <c r="F868">
        <v>15</v>
      </c>
      <c r="G868">
        <v>114</v>
      </c>
      <c r="H868">
        <v>9</v>
      </c>
      <c r="I868">
        <v>36</v>
      </c>
      <c r="J868">
        <v>24</v>
      </c>
      <c r="K868">
        <v>2016</v>
      </c>
      <c r="L868" t="str">
        <f t="shared" si="26"/>
        <v>005</v>
      </c>
      <c r="M868" t="str">
        <f>_xlfn.XLOOKUP(_2015_2016_append_[[#This Row],[Job_code]],Analytics_mindset_case_studies_IntegrateCo_jobcodes[Code_text],Analytics_mindset_case_studies_IntegrateCo_jobcodes[Job_Description],"",0)</f>
        <v>Installation</v>
      </c>
      <c r="N868" t="str">
        <f t="shared" si="27"/>
        <v/>
      </c>
      <c r="O868">
        <f>IFERROR(VLOOKUP(_2015_2016_append_[[#This Row],[Emp_Name]],Analytics_mindset_case_studies_IntegrateCo_locations[#All],2,FALSE),"")</f>
        <v>2</v>
      </c>
      <c r="P868">
        <f>_2015_2016_append_[[#This Row],[Reg_Hrs]]+_2015_2016_append_[[#This Row],[OT_Hrs]]</f>
        <v>1</v>
      </c>
      <c r="Q868">
        <v>1</v>
      </c>
    </row>
    <row r="869" spans="1:17" x14ac:dyDescent="0.3">
      <c r="A869">
        <v>27</v>
      </c>
      <c r="B869" t="s">
        <v>85</v>
      </c>
      <c r="C869" t="s">
        <v>134</v>
      </c>
      <c r="D869">
        <v>1</v>
      </c>
      <c r="E869">
        <v>0</v>
      </c>
      <c r="F869">
        <v>6</v>
      </c>
      <c r="G869">
        <v>42</v>
      </c>
      <c r="H869">
        <v>5</v>
      </c>
      <c r="I869">
        <v>12</v>
      </c>
      <c r="J869">
        <v>1</v>
      </c>
      <c r="K869">
        <v>2016</v>
      </c>
      <c r="L869" t="str">
        <f t="shared" si="26"/>
        <v>005</v>
      </c>
      <c r="M869" t="str">
        <f>_xlfn.XLOOKUP(_2015_2016_append_[[#This Row],[Job_code]],Analytics_mindset_case_studies_IntegrateCo_jobcodes[Code_text],Analytics_mindset_case_studies_IntegrateCo_jobcodes[Job_Description],"",0)</f>
        <v>Installation</v>
      </c>
      <c r="N869" t="str">
        <f t="shared" si="27"/>
        <v/>
      </c>
      <c r="O869">
        <f>IFERROR(VLOOKUP(_2015_2016_append_[[#This Row],[Emp_Name]],Analytics_mindset_case_studies_IntegrateCo_locations[#All],2,FALSE),"")</f>
        <v>1</v>
      </c>
      <c r="P869">
        <f>_2015_2016_append_[[#This Row],[Reg_Hrs]]+_2015_2016_append_[[#This Row],[OT_Hrs]]</f>
        <v>1</v>
      </c>
      <c r="Q869">
        <v>1</v>
      </c>
    </row>
    <row r="870" spans="1:17" x14ac:dyDescent="0.3">
      <c r="A870">
        <v>201</v>
      </c>
      <c r="B870" t="s">
        <v>85</v>
      </c>
      <c r="C870" t="s">
        <v>182</v>
      </c>
      <c r="D870">
        <v>1</v>
      </c>
      <c r="E870">
        <v>0</v>
      </c>
      <c r="F870">
        <v>9</v>
      </c>
      <c r="G870">
        <v>69</v>
      </c>
      <c r="H870">
        <v>5</v>
      </c>
      <c r="I870">
        <v>22</v>
      </c>
      <c r="J870">
        <v>15</v>
      </c>
      <c r="K870">
        <v>2016</v>
      </c>
      <c r="L870" t="str">
        <f t="shared" si="26"/>
        <v>005</v>
      </c>
      <c r="M870" t="str">
        <f>_xlfn.XLOOKUP(_2015_2016_append_[[#This Row],[Job_code]],Analytics_mindset_case_studies_IntegrateCo_jobcodes[Code_text],Analytics_mindset_case_studies_IntegrateCo_jobcodes[Job_Description],"",0)</f>
        <v>Installation</v>
      </c>
      <c r="N870" t="str">
        <f t="shared" si="27"/>
        <v/>
      </c>
      <c r="O870">
        <f>IFERROR(VLOOKUP(_2015_2016_append_[[#This Row],[Emp_Name]],Analytics_mindset_case_studies_IntegrateCo_locations[#All],2,FALSE),"")</f>
        <v>1</v>
      </c>
      <c r="P870">
        <f>_2015_2016_append_[[#This Row],[Reg_Hrs]]+_2015_2016_append_[[#This Row],[OT_Hrs]]</f>
        <v>1</v>
      </c>
      <c r="Q870">
        <v>1</v>
      </c>
    </row>
    <row r="871" spans="1:17" x14ac:dyDescent="0.3">
      <c r="A871">
        <v>203</v>
      </c>
      <c r="B871" t="s">
        <v>85</v>
      </c>
      <c r="C871" t="s">
        <v>155</v>
      </c>
      <c r="D871">
        <v>1</v>
      </c>
      <c r="E871">
        <v>0</v>
      </c>
      <c r="F871">
        <v>21</v>
      </c>
      <c r="G871">
        <v>151</v>
      </c>
      <c r="H871">
        <v>14</v>
      </c>
      <c r="I871">
        <v>46</v>
      </c>
      <c r="J871">
        <v>6</v>
      </c>
      <c r="K871">
        <v>2016</v>
      </c>
      <c r="L871" t="str">
        <f t="shared" si="26"/>
        <v>005</v>
      </c>
      <c r="M871" t="str">
        <f>_xlfn.XLOOKUP(_2015_2016_append_[[#This Row],[Job_code]],Analytics_mindset_case_studies_IntegrateCo_jobcodes[Code_text],Analytics_mindset_case_studies_IntegrateCo_jobcodes[Job_Description],"",0)</f>
        <v>Installation</v>
      </c>
      <c r="N871" t="str">
        <f t="shared" si="27"/>
        <v/>
      </c>
      <c r="O871">
        <f>IFERROR(VLOOKUP(_2015_2016_append_[[#This Row],[Emp_Name]],Analytics_mindset_case_studies_IntegrateCo_locations[#All],2,FALSE),"")</f>
        <v>1</v>
      </c>
      <c r="P871">
        <f>_2015_2016_append_[[#This Row],[Reg_Hrs]]+_2015_2016_append_[[#This Row],[OT_Hrs]]</f>
        <v>1</v>
      </c>
      <c r="Q871">
        <v>1</v>
      </c>
    </row>
    <row r="872" spans="1:17" x14ac:dyDescent="0.3">
      <c r="A872">
        <v>259</v>
      </c>
      <c r="B872" t="s">
        <v>85</v>
      </c>
      <c r="C872" t="s">
        <v>127</v>
      </c>
      <c r="D872">
        <v>1</v>
      </c>
      <c r="E872">
        <v>0</v>
      </c>
      <c r="F872">
        <v>9</v>
      </c>
      <c r="G872">
        <v>68</v>
      </c>
      <c r="H872">
        <v>6</v>
      </c>
      <c r="I872">
        <v>21</v>
      </c>
      <c r="J872">
        <v>14</v>
      </c>
      <c r="K872">
        <v>2016</v>
      </c>
      <c r="L872" t="str">
        <f t="shared" si="26"/>
        <v>005</v>
      </c>
      <c r="M872" t="str">
        <f>_xlfn.XLOOKUP(_2015_2016_append_[[#This Row],[Job_code]],Analytics_mindset_case_studies_IntegrateCo_jobcodes[Code_text],Analytics_mindset_case_studies_IntegrateCo_jobcodes[Job_Description],"",0)</f>
        <v>Installation</v>
      </c>
      <c r="N872" t="str">
        <f t="shared" si="27"/>
        <v/>
      </c>
      <c r="O872">
        <f>IFERROR(VLOOKUP(_2015_2016_append_[[#This Row],[Emp_Name]],Analytics_mindset_case_studies_IntegrateCo_locations[#All],2,FALSE),"")</f>
        <v>2</v>
      </c>
      <c r="P872">
        <f>_2015_2016_append_[[#This Row],[Reg_Hrs]]+_2015_2016_append_[[#This Row],[OT_Hrs]]</f>
        <v>1</v>
      </c>
      <c r="Q872">
        <v>1</v>
      </c>
    </row>
    <row r="873" spans="1:17" x14ac:dyDescent="0.3">
      <c r="A873">
        <v>320</v>
      </c>
      <c r="B873" t="s">
        <v>85</v>
      </c>
      <c r="C873" t="s">
        <v>201</v>
      </c>
      <c r="D873">
        <v>1</v>
      </c>
      <c r="E873">
        <v>0</v>
      </c>
      <c r="F873">
        <v>3</v>
      </c>
      <c r="G873">
        <v>23</v>
      </c>
      <c r="H873">
        <v>1</v>
      </c>
      <c r="I873">
        <v>6</v>
      </c>
      <c r="J873">
        <v>5</v>
      </c>
      <c r="K873">
        <v>2016</v>
      </c>
      <c r="L873" t="str">
        <f t="shared" si="26"/>
        <v>005</v>
      </c>
      <c r="M873" t="str">
        <f>_xlfn.XLOOKUP(_2015_2016_append_[[#This Row],[Job_code]],Analytics_mindset_case_studies_IntegrateCo_jobcodes[Code_text],Analytics_mindset_case_studies_IntegrateCo_jobcodes[Job_Description],"",0)</f>
        <v>Installation</v>
      </c>
      <c r="N873" t="str">
        <f t="shared" si="27"/>
        <v/>
      </c>
      <c r="O873">
        <f>IFERROR(VLOOKUP(_2015_2016_append_[[#This Row],[Emp_Name]],Analytics_mindset_case_studies_IntegrateCo_locations[#All],2,FALSE),"")</f>
        <v>2</v>
      </c>
      <c r="P873">
        <f>_2015_2016_append_[[#This Row],[Reg_Hrs]]+_2015_2016_append_[[#This Row],[OT_Hrs]]</f>
        <v>1</v>
      </c>
      <c r="Q873">
        <v>1</v>
      </c>
    </row>
    <row r="874" spans="1:17" x14ac:dyDescent="0.3">
      <c r="A874">
        <v>396</v>
      </c>
      <c r="B874" t="s">
        <v>85</v>
      </c>
      <c r="C874" t="s">
        <v>140</v>
      </c>
      <c r="D874">
        <v>1</v>
      </c>
      <c r="E874">
        <v>0</v>
      </c>
      <c r="F874">
        <v>9</v>
      </c>
      <c r="G874">
        <v>67</v>
      </c>
      <c r="H874">
        <v>6</v>
      </c>
      <c r="I874">
        <v>26</v>
      </c>
      <c r="J874">
        <v>38</v>
      </c>
      <c r="K874">
        <v>2016</v>
      </c>
      <c r="L874" t="str">
        <f t="shared" si="26"/>
        <v>005</v>
      </c>
      <c r="M874" t="str">
        <f>_xlfn.XLOOKUP(_2015_2016_append_[[#This Row],[Job_code]],Analytics_mindset_case_studies_IntegrateCo_jobcodes[Code_text],Analytics_mindset_case_studies_IntegrateCo_jobcodes[Job_Description],"",0)</f>
        <v>Installation</v>
      </c>
      <c r="N874" t="str">
        <f t="shared" si="27"/>
        <v/>
      </c>
      <c r="O874">
        <f>IFERROR(VLOOKUP(_2015_2016_append_[[#This Row],[Emp_Name]],Analytics_mindset_case_studies_IntegrateCo_locations[#All],2,FALSE),"")</f>
        <v>1</v>
      </c>
      <c r="P874">
        <f>_2015_2016_append_[[#This Row],[Reg_Hrs]]+_2015_2016_append_[[#This Row],[OT_Hrs]]</f>
        <v>1</v>
      </c>
      <c r="Q874">
        <v>1</v>
      </c>
    </row>
    <row r="875" spans="1:17" x14ac:dyDescent="0.3">
      <c r="A875">
        <v>210</v>
      </c>
      <c r="B875" t="s">
        <v>85</v>
      </c>
      <c r="C875" t="s">
        <v>163</v>
      </c>
      <c r="D875">
        <v>1</v>
      </c>
      <c r="E875">
        <v>0</v>
      </c>
      <c r="F875">
        <v>6</v>
      </c>
      <c r="G875">
        <v>4</v>
      </c>
      <c r="H875">
        <v>2</v>
      </c>
      <c r="I875">
        <v>25</v>
      </c>
      <c r="J875">
        <v>14</v>
      </c>
      <c r="K875">
        <v>2016</v>
      </c>
      <c r="L875" t="str">
        <f t="shared" si="26"/>
        <v>005</v>
      </c>
      <c r="M875" t="str">
        <f>_xlfn.XLOOKUP(_2015_2016_append_[[#This Row],[Job_code]],Analytics_mindset_case_studies_IntegrateCo_jobcodes[Code_text],Analytics_mindset_case_studies_IntegrateCo_jobcodes[Job_Description],"",0)</f>
        <v>Installation</v>
      </c>
      <c r="N875" t="str">
        <f t="shared" si="27"/>
        <v/>
      </c>
      <c r="O875">
        <f>IFERROR(VLOOKUP(_2015_2016_append_[[#This Row],[Emp_Name]],Analytics_mindset_case_studies_IntegrateCo_locations[#All],2,FALSE),"")</f>
        <v>1</v>
      </c>
      <c r="P875">
        <f>_2015_2016_append_[[#This Row],[Reg_Hrs]]+_2015_2016_append_[[#This Row],[OT_Hrs]]</f>
        <v>1</v>
      </c>
      <c r="Q875">
        <v>1</v>
      </c>
    </row>
    <row r="876" spans="1:17" x14ac:dyDescent="0.3">
      <c r="A876">
        <v>411</v>
      </c>
      <c r="B876" t="s">
        <v>85</v>
      </c>
      <c r="C876" t="s">
        <v>213</v>
      </c>
      <c r="D876">
        <v>1</v>
      </c>
      <c r="E876">
        <v>0</v>
      </c>
      <c r="F876">
        <v>9</v>
      </c>
      <c r="G876">
        <v>69</v>
      </c>
      <c r="H876">
        <v>5</v>
      </c>
      <c r="I876">
        <v>22</v>
      </c>
      <c r="J876">
        <v>14</v>
      </c>
      <c r="K876">
        <v>2016</v>
      </c>
      <c r="L876" t="str">
        <f t="shared" si="26"/>
        <v>005</v>
      </c>
      <c r="M876" t="str">
        <f>_xlfn.XLOOKUP(_2015_2016_append_[[#This Row],[Job_code]],Analytics_mindset_case_studies_IntegrateCo_jobcodes[Code_text],Analytics_mindset_case_studies_IntegrateCo_jobcodes[Job_Description],"",0)</f>
        <v>Installation</v>
      </c>
      <c r="N876" t="str">
        <f t="shared" si="27"/>
        <v/>
      </c>
      <c r="O876">
        <f>IFERROR(VLOOKUP(_2015_2016_append_[[#This Row],[Emp_Name]],Analytics_mindset_case_studies_IntegrateCo_locations[#All],2,FALSE),"")</f>
        <v>1</v>
      </c>
      <c r="P876">
        <f>_2015_2016_append_[[#This Row],[Reg_Hrs]]+_2015_2016_append_[[#This Row],[OT_Hrs]]</f>
        <v>1</v>
      </c>
      <c r="Q876">
        <v>1</v>
      </c>
    </row>
    <row r="877" spans="1:17" x14ac:dyDescent="0.3">
      <c r="A877">
        <v>402</v>
      </c>
      <c r="B877" t="s">
        <v>85</v>
      </c>
      <c r="C877" t="s">
        <v>153</v>
      </c>
      <c r="D877">
        <v>1</v>
      </c>
      <c r="E877">
        <v>0</v>
      </c>
      <c r="F877">
        <v>9</v>
      </c>
      <c r="G877">
        <v>61</v>
      </c>
      <c r="H877">
        <v>5</v>
      </c>
      <c r="I877">
        <v>27</v>
      </c>
      <c r="J877">
        <v>38</v>
      </c>
      <c r="K877">
        <v>2016</v>
      </c>
      <c r="L877" t="str">
        <f t="shared" si="26"/>
        <v>005</v>
      </c>
      <c r="M877" t="str">
        <f>_xlfn.XLOOKUP(_2015_2016_append_[[#This Row],[Job_code]],Analytics_mindset_case_studies_IntegrateCo_jobcodes[Code_text],Analytics_mindset_case_studies_IntegrateCo_jobcodes[Job_Description],"",0)</f>
        <v>Installation</v>
      </c>
      <c r="N877" t="str">
        <f t="shared" si="27"/>
        <v/>
      </c>
      <c r="O877">
        <f>IFERROR(VLOOKUP(_2015_2016_append_[[#This Row],[Emp_Name]],Analytics_mindset_case_studies_IntegrateCo_locations[#All],2,FALSE),"")</f>
        <v>2</v>
      </c>
      <c r="P877">
        <f>_2015_2016_append_[[#This Row],[Reg_Hrs]]+_2015_2016_append_[[#This Row],[OT_Hrs]]</f>
        <v>1</v>
      </c>
      <c r="Q877">
        <v>1</v>
      </c>
    </row>
    <row r="878" spans="1:17" x14ac:dyDescent="0.3">
      <c r="A878">
        <v>153</v>
      </c>
      <c r="B878" t="s">
        <v>85</v>
      </c>
      <c r="C878" t="s">
        <v>170</v>
      </c>
      <c r="D878">
        <v>1</v>
      </c>
      <c r="E878">
        <v>0</v>
      </c>
      <c r="F878">
        <v>9</v>
      </c>
      <c r="G878">
        <v>68</v>
      </c>
      <c r="H878">
        <v>5</v>
      </c>
      <c r="I878">
        <v>21</v>
      </c>
      <c r="J878">
        <v>17</v>
      </c>
      <c r="K878">
        <v>2016</v>
      </c>
      <c r="L878" t="str">
        <f t="shared" si="26"/>
        <v>005</v>
      </c>
      <c r="M878" t="str">
        <f>_xlfn.XLOOKUP(_2015_2016_append_[[#This Row],[Job_code]],Analytics_mindset_case_studies_IntegrateCo_jobcodes[Code_text],Analytics_mindset_case_studies_IntegrateCo_jobcodes[Job_Description],"",0)</f>
        <v>Installation</v>
      </c>
      <c r="N878" t="str">
        <f t="shared" si="27"/>
        <v/>
      </c>
      <c r="O878">
        <f>IFERROR(VLOOKUP(_2015_2016_append_[[#This Row],[Emp_Name]],Analytics_mindset_case_studies_IntegrateCo_locations[#All],2,FALSE),"")</f>
        <v>2</v>
      </c>
      <c r="P878">
        <f>_2015_2016_append_[[#This Row],[Reg_Hrs]]+_2015_2016_append_[[#This Row],[OT_Hrs]]</f>
        <v>1</v>
      </c>
      <c r="Q878">
        <v>1</v>
      </c>
    </row>
    <row r="879" spans="1:17" x14ac:dyDescent="0.3">
      <c r="A879">
        <v>180</v>
      </c>
      <c r="B879" t="s">
        <v>85</v>
      </c>
      <c r="C879" t="s">
        <v>146</v>
      </c>
      <c r="D879">
        <v>1</v>
      </c>
      <c r="E879">
        <v>0</v>
      </c>
      <c r="F879">
        <v>9</v>
      </c>
      <c r="G879">
        <v>56</v>
      </c>
      <c r="H879">
        <v>5</v>
      </c>
      <c r="I879">
        <v>18</v>
      </c>
      <c r="J879">
        <v>15</v>
      </c>
      <c r="K879">
        <v>2016</v>
      </c>
      <c r="L879" t="str">
        <f t="shared" si="26"/>
        <v>005</v>
      </c>
      <c r="M879" t="str">
        <f>_xlfn.XLOOKUP(_2015_2016_append_[[#This Row],[Job_code]],Analytics_mindset_case_studies_IntegrateCo_jobcodes[Code_text],Analytics_mindset_case_studies_IntegrateCo_jobcodes[Job_Description],"",0)</f>
        <v>Installation</v>
      </c>
      <c r="N879" t="str">
        <f t="shared" si="27"/>
        <v/>
      </c>
      <c r="O879">
        <f>IFERROR(VLOOKUP(_2015_2016_append_[[#This Row],[Emp_Name]],Analytics_mindset_case_studies_IntegrateCo_locations[#All],2,FALSE),"")</f>
        <v>2</v>
      </c>
      <c r="P879">
        <f>_2015_2016_append_[[#This Row],[Reg_Hrs]]+_2015_2016_append_[[#This Row],[OT_Hrs]]</f>
        <v>1</v>
      </c>
      <c r="Q879">
        <v>1</v>
      </c>
    </row>
    <row r="880" spans="1:17" x14ac:dyDescent="0.3">
      <c r="A880">
        <v>343</v>
      </c>
      <c r="B880" t="s">
        <v>85</v>
      </c>
      <c r="C880" t="s">
        <v>202</v>
      </c>
      <c r="D880">
        <v>1</v>
      </c>
      <c r="E880">
        <v>0</v>
      </c>
      <c r="F880">
        <v>9</v>
      </c>
      <c r="G880">
        <v>6</v>
      </c>
      <c r="H880">
        <v>5</v>
      </c>
      <c r="I880">
        <v>18</v>
      </c>
      <c r="J880">
        <v>14</v>
      </c>
      <c r="K880">
        <v>2016</v>
      </c>
      <c r="L880" t="str">
        <f t="shared" si="26"/>
        <v>005</v>
      </c>
      <c r="M880" t="str">
        <f>_xlfn.XLOOKUP(_2015_2016_append_[[#This Row],[Job_code]],Analytics_mindset_case_studies_IntegrateCo_jobcodes[Code_text],Analytics_mindset_case_studies_IntegrateCo_jobcodes[Job_Description],"",0)</f>
        <v>Installation</v>
      </c>
      <c r="N880" t="str">
        <f t="shared" si="27"/>
        <v/>
      </c>
      <c r="O880">
        <f>IFERROR(VLOOKUP(_2015_2016_append_[[#This Row],[Emp_Name]],Analytics_mindset_case_studies_IntegrateCo_locations[#All],2,FALSE),"")</f>
        <v>1</v>
      </c>
      <c r="P880">
        <f>_2015_2016_append_[[#This Row],[Reg_Hrs]]+_2015_2016_append_[[#This Row],[OT_Hrs]]</f>
        <v>1</v>
      </c>
      <c r="Q880">
        <v>1</v>
      </c>
    </row>
    <row r="881" spans="1:17" x14ac:dyDescent="0.3">
      <c r="A881">
        <v>375</v>
      </c>
      <c r="B881" t="s">
        <v>85</v>
      </c>
      <c r="C881" t="s">
        <v>149</v>
      </c>
      <c r="D881">
        <v>1</v>
      </c>
      <c r="E881">
        <v>0</v>
      </c>
      <c r="F881">
        <v>9</v>
      </c>
      <c r="G881">
        <v>68</v>
      </c>
      <c r="H881">
        <v>6</v>
      </c>
      <c r="I881">
        <v>21</v>
      </c>
      <c r="J881">
        <v>14</v>
      </c>
      <c r="K881">
        <v>2016</v>
      </c>
      <c r="L881" t="str">
        <f t="shared" si="26"/>
        <v>005</v>
      </c>
      <c r="M881" t="str">
        <f>_xlfn.XLOOKUP(_2015_2016_append_[[#This Row],[Job_code]],Analytics_mindset_case_studies_IntegrateCo_jobcodes[Code_text],Analytics_mindset_case_studies_IntegrateCo_jobcodes[Job_Description],"",0)</f>
        <v>Installation</v>
      </c>
      <c r="N881" t="str">
        <f t="shared" si="27"/>
        <v/>
      </c>
      <c r="O881">
        <f>IFERROR(VLOOKUP(_2015_2016_append_[[#This Row],[Emp_Name]],Analytics_mindset_case_studies_IntegrateCo_locations[#All],2,FALSE),"")</f>
        <v>2</v>
      </c>
      <c r="P881">
        <f>_2015_2016_append_[[#This Row],[Reg_Hrs]]+_2015_2016_append_[[#This Row],[OT_Hrs]]</f>
        <v>1</v>
      </c>
      <c r="Q881">
        <v>1</v>
      </c>
    </row>
    <row r="882" spans="1:17" x14ac:dyDescent="0.3">
      <c r="A882">
        <v>38</v>
      </c>
      <c r="B882" t="s">
        <v>85</v>
      </c>
      <c r="C882" t="s">
        <v>137</v>
      </c>
      <c r="D882">
        <v>1</v>
      </c>
      <c r="E882">
        <v>0</v>
      </c>
      <c r="F882">
        <v>15</v>
      </c>
      <c r="G882">
        <v>112</v>
      </c>
      <c r="H882">
        <v>8</v>
      </c>
      <c r="I882">
        <v>34</v>
      </c>
      <c r="J882">
        <v>5</v>
      </c>
      <c r="K882">
        <v>2016</v>
      </c>
      <c r="L882" t="str">
        <f t="shared" si="26"/>
        <v>005</v>
      </c>
      <c r="M882" t="str">
        <f>_xlfn.XLOOKUP(_2015_2016_append_[[#This Row],[Job_code]],Analytics_mindset_case_studies_IntegrateCo_jobcodes[Code_text],Analytics_mindset_case_studies_IntegrateCo_jobcodes[Job_Description],"",0)</f>
        <v>Installation</v>
      </c>
      <c r="N882" t="str">
        <f t="shared" si="27"/>
        <v/>
      </c>
      <c r="O882">
        <f>IFERROR(VLOOKUP(_2015_2016_append_[[#This Row],[Emp_Name]],Analytics_mindset_case_studies_IntegrateCo_locations[#All],2,FALSE),"")</f>
        <v>2</v>
      </c>
      <c r="P882">
        <f>_2015_2016_append_[[#This Row],[Reg_Hrs]]+_2015_2016_append_[[#This Row],[OT_Hrs]]</f>
        <v>1</v>
      </c>
      <c r="Q882">
        <v>1</v>
      </c>
    </row>
    <row r="883" spans="1:17" x14ac:dyDescent="0.3">
      <c r="A883">
        <v>169</v>
      </c>
      <c r="B883" t="s">
        <v>85</v>
      </c>
      <c r="C883" t="s">
        <v>138</v>
      </c>
      <c r="D883">
        <v>1</v>
      </c>
      <c r="E883">
        <v>0</v>
      </c>
      <c r="F883">
        <v>9</v>
      </c>
      <c r="G883">
        <v>63</v>
      </c>
      <c r="H883">
        <v>9</v>
      </c>
      <c r="I883">
        <v>2</v>
      </c>
      <c r="J883">
        <v>17</v>
      </c>
      <c r="K883">
        <v>2016</v>
      </c>
      <c r="L883" t="str">
        <f t="shared" si="26"/>
        <v>005</v>
      </c>
      <c r="M883" t="str">
        <f>_xlfn.XLOOKUP(_2015_2016_append_[[#This Row],[Job_code]],Analytics_mindset_case_studies_IntegrateCo_jobcodes[Code_text],Analytics_mindset_case_studies_IntegrateCo_jobcodes[Job_Description],"",0)</f>
        <v>Installation</v>
      </c>
      <c r="N883" t="str">
        <f t="shared" si="27"/>
        <v/>
      </c>
      <c r="O883">
        <f>IFERROR(VLOOKUP(_2015_2016_append_[[#This Row],[Emp_Name]],Analytics_mindset_case_studies_IntegrateCo_locations[#All],2,FALSE),"")</f>
        <v>1</v>
      </c>
      <c r="P883">
        <f>_2015_2016_append_[[#This Row],[Reg_Hrs]]+_2015_2016_append_[[#This Row],[OT_Hrs]]</f>
        <v>1</v>
      </c>
      <c r="Q883">
        <v>1</v>
      </c>
    </row>
    <row r="884" spans="1:17" x14ac:dyDescent="0.3">
      <c r="A884">
        <v>168</v>
      </c>
      <c r="B884" t="s">
        <v>85</v>
      </c>
      <c r="C884" t="s">
        <v>129</v>
      </c>
      <c r="D884">
        <v>1</v>
      </c>
      <c r="E884">
        <v>0</v>
      </c>
      <c r="F884">
        <v>15</v>
      </c>
      <c r="G884">
        <v>111</v>
      </c>
      <c r="H884">
        <v>9</v>
      </c>
      <c r="I884">
        <v>36</v>
      </c>
      <c r="J884">
        <v>25</v>
      </c>
      <c r="K884">
        <v>2016</v>
      </c>
      <c r="L884" t="str">
        <f t="shared" si="26"/>
        <v>005</v>
      </c>
      <c r="M884" t="str">
        <f>_xlfn.XLOOKUP(_2015_2016_append_[[#This Row],[Job_code]],Analytics_mindset_case_studies_IntegrateCo_jobcodes[Code_text],Analytics_mindset_case_studies_IntegrateCo_jobcodes[Job_Description],"",0)</f>
        <v>Installation</v>
      </c>
      <c r="N884" t="str">
        <f t="shared" si="27"/>
        <v/>
      </c>
      <c r="O884">
        <f>IFERROR(VLOOKUP(_2015_2016_append_[[#This Row],[Emp_Name]],Analytics_mindset_case_studies_IntegrateCo_locations[#All],2,FALSE),"")</f>
        <v>2</v>
      </c>
      <c r="P884">
        <f>_2015_2016_append_[[#This Row],[Reg_Hrs]]+_2015_2016_append_[[#This Row],[OT_Hrs]]</f>
        <v>1</v>
      </c>
      <c r="Q884">
        <v>1</v>
      </c>
    </row>
    <row r="885" spans="1:17" x14ac:dyDescent="0.3">
      <c r="A885">
        <v>399</v>
      </c>
      <c r="B885" t="s">
        <v>85</v>
      </c>
      <c r="C885" t="s">
        <v>203</v>
      </c>
      <c r="D885">
        <v>1</v>
      </c>
      <c r="E885">
        <v>0</v>
      </c>
      <c r="F885">
        <v>15</v>
      </c>
      <c r="G885">
        <v>115</v>
      </c>
      <c r="H885">
        <v>9</v>
      </c>
      <c r="I885">
        <v>37</v>
      </c>
      <c r="J885">
        <v>4</v>
      </c>
      <c r="K885">
        <v>2016</v>
      </c>
      <c r="L885" t="str">
        <f t="shared" si="26"/>
        <v>005</v>
      </c>
      <c r="M885" t="str">
        <f>_xlfn.XLOOKUP(_2015_2016_append_[[#This Row],[Job_code]],Analytics_mindset_case_studies_IntegrateCo_jobcodes[Code_text],Analytics_mindset_case_studies_IntegrateCo_jobcodes[Job_Description],"",0)</f>
        <v>Installation</v>
      </c>
      <c r="N885" t="str">
        <f t="shared" si="27"/>
        <v/>
      </c>
      <c r="O885">
        <f>IFERROR(VLOOKUP(_2015_2016_append_[[#This Row],[Emp_Name]],Analytics_mindset_case_studies_IntegrateCo_locations[#All],2,FALSE),"")</f>
        <v>2</v>
      </c>
      <c r="P885">
        <f>_2015_2016_append_[[#This Row],[Reg_Hrs]]+_2015_2016_append_[[#This Row],[OT_Hrs]]</f>
        <v>1</v>
      </c>
      <c r="Q885">
        <v>1</v>
      </c>
    </row>
    <row r="886" spans="1:17" x14ac:dyDescent="0.3">
      <c r="A886">
        <v>381</v>
      </c>
      <c r="B886" t="s">
        <v>85</v>
      </c>
      <c r="C886" t="s">
        <v>151</v>
      </c>
      <c r="D886">
        <v>1</v>
      </c>
      <c r="E886">
        <v>0</v>
      </c>
      <c r="F886">
        <v>15</v>
      </c>
      <c r="G886">
        <v>97</v>
      </c>
      <c r="H886">
        <v>7</v>
      </c>
      <c r="I886">
        <v>3</v>
      </c>
      <c r="J886">
        <v>4</v>
      </c>
      <c r="K886">
        <v>2016</v>
      </c>
      <c r="L886" t="str">
        <f t="shared" si="26"/>
        <v>005</v>
      </c>
      <c r="M886" t="str">
        <f>_xlfn.XLOOKUP(_2015_2016_append_[[#This Row],[Job_code]],Analytics_mindset_case_studies_IntegrateCo_jobcodes[Code_text],Analytics_mindset_case_studies_IntegrateCo_jobcodes[Job_Description],"",0)</f>
        <v>Installation</v>
      </c>
      <c r="N886" t="str">
        <f t="shared" si="27"/>
        <v/>
      </c>
      <c r="O886">
        <f>IFERROR(VLOOKUP(_2015_2016_append_[[#This Row],[Emp_Name]],Analytics_mindset_case_studies_IntegrateCo_locations[#All],2,FALSE),"")</f>
        <v>1</v>
      </c>
      <c r="P886">
        <f>_2015_2016_append_[[#This Row],[Reg_Hrs]]+_2015_2016_append_[[#This Row],[OT_Hrs]]</f>
        <v>1</v>
      </c>
      <c r="Q886">
        <v>1</v>
      </c>
    </row>
    <row r="887" spans="1:17" x14ac:dyDescent="0.3">
      <c r="A887">
        <v>414</v>
      </c>
      <c r="B887" t="s">
        <v>85</v>
      </c>
      <c r="C887" t="s">
        <v>253</v>
      </c>
      <c r="D887">
        <v>1</v>
      </c>
      <c r="E887">
        <v>0</v>
      </c>
      <c r="F887">
        <v>6</v>
      </c>
      <c r="G887">
        <v>4</v>
      </c>
      <c r="H887">
        <v>3</v>
      </c>
      <c r="I887">
        <v>13</v>
      </c>
      <c r="J887">
        <v>1</v>
      </c>
      <c r="K887">
        <v>2016</v>
      </c>
      <c r="L887" t="str">
        <f t="shared" si="26"/>
        <v>005</v>
      </c>
      <c r="M887" t="str">
        <f>_xlfn.XLOOKUP(_2015_2016_append_[[#This Row],[Job_code]],Analytics_mindset_case_studies_IntegrateCo_jobcodes[Code_text],Analytics_mindset_case_studies_IntegrateCo_jobcodes[Job_Description],"",0)</f>
        <v>Installation</v>
      </c>
      <c r="N887" t="str">
        <f t="shared" si="27"/>
        <v/>
      </c>
      <c r="O887">
        <f>IFERROR(VLOOKUP(_2015_2016_append_[[#This Row],[Emp_Name]],Analytics_mindset_case_studies_IntegrateCo_locations[#All],2,FALSE),"")</f>
        <v>2</v>
      </c>
      <c r="P887">
        <f>_2015_2016_append_[[#This Row],[Reg_Hrs]]+_2015_2016_append_[[#This Row],[OT_Hrs]]</f>
        <v>1</v>
      </c>
      <c r="Q887">
        <v>1</v>
      </c>
    </row>
    <row r="888" spans="1:17" x14ac:dyDescent="0.3">
      <c r="A888">
        <v>374</v>
      </c>
      <c r="B888" t="s">
        <v>64</v>
      </c>
      <c r="C888" t="s">
        <v>181</v>
      </c>
      <c r="D888">
        <v>4</v>
      </c>
      <c r="E888">
        <v>0</v>
      </c>
      <c r="F888">
        <v>84</v>
      </c>
      <c r="G888">
        <v>54</v>
      </c>
      <c r="H888">
        <v>42</v>
      </c>
      <c r="I888">
        <v>248</v>
      </c>
      <c r="J888">
        <v>32</v>
      </c>
      <c r="K888">
        <v>2016</v>
      </c>
      <c r="L888" t="str">
        <f t="shared" si="26"/>
        <v>001</v>
      </c>
      <c r="M888" t="str">
        <f>_xlfn.XLOOKUP(_2015_2016_append_[[#This Row],[Job_code]],Analytics_mindset_case_studies_IntegrateCo_jobcodes[Code_text],Analytics_mindset_case_studies_IntegrateCo_jobcodes[Job_Description],"",0)</f>
        <v>Office</v>
      </c>
      <c r="N888" t="str">
        <f t="shared" si="27"/>
        <v>H</v>
      </c>
      <c r="O888">
        <f>IFERROR(VLOOKUP(_2015_2016_append_[[#This Row],[Emp_Name]],Analytics_mindset_case_studies_IntegrateCo_locations[#All],2,FALSE),"")</f>
        <v>2</v>
      </c>
      <c r="P888">
        <f>_2015_2016_append_[[#This Row],[Reg_Hrs]]+_2015_2016_append_[[#This Row],[OT_Hrs]]</f>
        <v>4</v>
      </c>
      <c r="Q888">
        <v>1</v>
      </c>
    </row>
    <row r="889" spans="1:17" x14ac:dyDescent="0.3">
      <c r="A889">
        <v>248</v>
      </c>
      <c r="B889" t="s">
        <v>64</v>
      </c>
      <c r="C889" t="s">
        <v>158</v>
      </c>
      <c r="D889">
        <v>12</v>
      </c>
      <c r="E889">
        <v>0</v>
      </c>
      <c r="F889">
        <v>246</v>
      </c>
      <c r="G889">
        <v>1666</v>
      </c>
      <c r="H889">
        <v>131</v>
      </c>
      <c r="I889">
        <v>523</v>
      </c>
      <c r="J889">
        <v>31</v>
      </c>
      <c r="K889">
        <v>2016</v>
      </c>
      <c r="L889" t="str">
        <f t="shared" si="26"/>
        <v>001</v>
      </c>
      <c r="M889" t="str">
        <f>_xlfn.XLOOKUP(_2015_2016_append_[[#This Row],[Job_code]],Analytics_mindset_case_studies_IntegrateCo_jobcodes[Code_text],Analytics_mindset_case_studies_IntegrateCo_jobcodes[Job_Description],"",0)</f>
        <v>Office</v>
      </c>
      <c r="N889" t="str">
        <f t="shared" si="27"/>
        <v>H</v>
      </c>
      <c r="O889">
        <f>IFERROR(VLOOKUP(_2015_2016_append_[[#This Row],[Emp_Name]],Analytics_mindset_case_studies_IntegrateCo_locations[#All],2,FALSE),"")</f>
        <v>2</v>
      </c>
      <c r="P889">
        <f>_2015_2016_append_[[#This Row],[Reg_Hrs]]+_2015_2016_append_[[#This Row],[OT_Hrs]]</f>
        <v>12</v>
      </c>
      <c r="Q889">
        <v>1</v>
      </c>
    </row>
    <row r="890" spans="1:17" x14ac:dyDescent="0.3">
      <c r="A890">
        <v>1</v>
      </c>
      <c r="B890" t="s">
        <v>64</v>
      </c>
      <c r="C890" t="s">
        <v>125</v>
      </c>
      <c r="D890">
        <v>125</v>
      </c>
      <c r="E890">
        <v>0</v>
      </c>
      <c r="F890">
        <v>38313</v>
      </c>
      <c r="G890">
        <v>2537</v>
      </c>
      <c r="H890">
        <v>199</v>
      </c>
      <c r="I890">
        <v>796</v>
      </c>
      <c r="J890">
        <v>48</v>
      </c>
      <c r="K890">
        <v>2016</v>
      </c>
      <c r="L890" t="str">
        <f t="shared" si="26"/>
        <v>001</v>
      </c>
      <c r="M890" t="str">
        <f>_xlfn.XLOOKUP(_2015_2016_append_[[#This Row],[Job_code]],Analytics_mindset_case_studies_IntegrateCo_jobcodes[Code_text],Analytics_mindset_case_studies_IntegrateCo_jobcodes[Job_Description],"",0)</f>
        <v>Office</v>
      </c>
      <c r="N890" t="str">
        <f t="shared" si="27"/>
        <v>H</v>
      </c>
      <c r="O890">
        <f>IFERROR(VLOOKUP(_2015_2016_append_[[#This Row],[Emp_Name]],Analytics_mindset_case_studies_IntegrateCo_locations[#All],2,FALSE),"")</f>
        <v>2</v>
      </c>
      <c r="P890">
        <f>_2015_2016_append_[[#This Row],[Reg_Hrs]]+_2015_2016_append_[[#This Row],[OT_Hrs]]</f>
        <v>125</v>
      </c>
      <c r="Q890">
        <v>1</v>
      </c>
    </row>
    <row r="891" spans="1:17" x14ac:dyDescent="0.3">
      <c r="A891">
        <v>358</v>
      </c>
      <c r="B891" t="s">
        <v>64</v>
      </c>
      <c r="C891" t="s">
        <v>172</v>
      </c>
      <c r="D891">
        <v>24</v>
      </c>
      <c r="E891">
        <v>0</v>
      </c>
      <c r="F891">
        <v>378</v>
      </c>
      <c r="G891">
        <v>2252</v>
      </c>
      <c r="H891">
        <v>176</v>
      </c>
      <c r="I891">
        <v>706</v>
      </c>
      <c r="J891">
        <v>48</v>
      </c>
      <c r="K891">
        <v>2016</v>
      </c>
      <c r="L891" t="str">
        <f t="shared" si="26"/>
        <v>001</v>
      </c>
      <c r="M891" t="str">
        <f>_xlfn.XLOOKUP(_2015_2016_append_[[#This Row],[Job_code]],Analytics_mindset_case_studies_IntegrateCo_jobcodes[Code_text],Analytics_mindset_case_studies_IntegrateCo_jobcodes[Job_Description],"",0)</f>
        <v>Office</v>
      </c>
      <c r="N891" t="str">
        <f t="shared" si="27"/>
        <v>H</v>
      </c>
      <c r="O891">
        <f>IFERROR(VLOOKUP(_2015_2016_append_[[#This Row],[Emp_Name]],Analytics_mindset_case_studies_IntegrateCo_locations[#All],2,FALSE),"")</f>
        <v>1</v>
      </c>
      <c r="P891">
        <f>_2015_2016_append_[[#This Row],[Reg_Hrs]]+_2015_2016_append_[[#This Row],[OT_Hrs]]</f>
        <v>24</v>
      </c>
      <c r="Q891">
        <v>1</v>
      </c>
    </row>
    <row r="892" spans="1:17" x14ac:dyDescent="0.3">
      <c r="A892">
        <v>415</v>
      </c>
      <c r="B892" t="s">
        <v>64</v>
      </c>
      <c r="C892" t="s">
        <v>214</v>
      </c>
      <c r="D892">
        <v>2</v>
      </c>
      <c r="E892">
        <v>0</v>
      </c>
      <c r="F892">
        <v>5769</v>
      </c>
      <c r="G892">
        <v>387</v>
      </c>
      <c r="H892">
        <v>3</v>
      </c>
      <c r="I892">
        <v>122</v>
      </c>
      <c r="J892">
        <v>95</v>
      </c>
      <c r="K892">
        <v>2016</v>
      </c>
      <c r="L892" t="str">
        <f t="shared" si="26"/>
        <v>001</v>
      </c>
      <c r="M892" t="str">
        <f>_xlfn.XLOOKUP(_2015_2016_append_[[#This Row],[Job_code]],Analytics_mindset_case_studies_IntegrateCo_jobcodes[Code_text],Analytics_mindset_case_studies_IntegrateCo_jobcodes[Job_Description],"",0)</f>
        <v>Office</v>
      </c>
      <c r="N892" t="str">
        <f t="shared" si="27"/>
        <v>H</v>
      </c>
      <c r="O892">
        <f>IFERROR(VLOOKUP(_2015_2016_append_[[#This Row],[Emp_Name]],Analytics_mindset_case_studies_IntegrateCo_locations[#All],2,FALSE),"")</f>
        <v>2</v>
      </c>
      <c r="P892">
        <f>_2015_2016_append_[[#This Row],[Reg_Hrs]]+_2015_2016_append_[[#This Row],[OT_Hrs]]</f>
        <v>2</v>
      </c>
      <c r="Q892">
        <v>1</v>
      </c>
    </row>
    <row r="893" spans="1:17" x14ac:dyDescent="0.3">
      <c r="A893">
        <v>199</v>
      </c>
      <c r="B893" t="s">
        <v>64</v>
      </c>
      <c r="C893" t="s">
        <v>187</v>
      </c>
      <c r="D893">
        <v>1</v>
      </c>
      <c r="E893">
        <v>0</v>
      </c>
      <c r="F893">
        <v>357</v>
      </c>
      <c r="G893">
        <v>25</v>
      </c>
      <c r="H893">
        <v>2</v>
      </c>
      <c r="I893">
        <v>79</v>
      </c>
      <c r="J893">
        <v>57</v>
      </c>
      <c r="K893">
        <v>2016</v>
      </c>
      <c r="L893" t="str">
        <f t="shared" si="26"/>
        <v>001</v>
      </c>
      <c r="M893" t="str">
        <f>_xlfn.XLOOKUP(_2015_2016_append_[[#This Row],[Job_code]],Analytics_mindset_case_studies_IntegrateCo_jobcodes[Code_text],Analytics_mindset_case_studies_IntegrateCo_jobcodes[Job_Description],"",0)</f>
        <v>Office</v>
      </c>
      <c r="N893" t="str">
        <f t="shared" si="27"/>
        <v>H</v>
      </c>
      <c r="O893">
        <f>IFERROR(VLOOKUP(_2015_2016_append_[[#This Row],[Emp_Name]],Analytics_mindset_case_studies_IntegrateCo_locations[#All],2,FALSE),"")</f>
        <v>2</v>
      </c>
      <c r="P893">
        <f>_2015_2016_append_[[#This Row],[Reg_Hrs]]+_2015_2016_append_[[#This Row],[OT_Hrs]]</f>
        <v>1</v>
      </c>
      <c r="Q893">
        <v>1</v>
      </c>
    </row>
    <row r="894" spans="1:17" x14ac:dyDescent="0.3">
      <c r="A894">
        <v>203</v>
      </c>
      <c r="B894" t="s">
        <v>64</v>
      </c>
      <c r="C894" t="s">
        <v>155</v>
      </c>
      <c r="D894">
        <v>8</v>
      </c>
      <c r="E894">
        <v>0</v>
      </c>
      <c r="F894">
        <v>51849</v>
      </c>
      <c r="G894">
        <v>3741</v>
      </c>
      <c r="H894">
        <v>293</v>
      </c>
      <c r="I894">
        <v>1174</v>
      </c>
      <c r="J894">
        <v>64</v>
      </c>
      <c r="K894">
        <v>2016</v>
      </c>
      <c r="L894" t="str">
        <f t="shared" si="26"/>
        <v>001</v>
      </c>
      <c r="M894" t="str">
        <f>_xlfn.XLOOKUP(_2015_2016_append_[[#This Row],[Job_code]],Analytics_mindset_case_studies_IntegrateCo_jobcodes[Code_text],Analytics_mindset_case_studies_IntegrateCo_jobcodes[Job_Description],"",0)</f>
        <v>Office</v>
      </c>
      <c r="N894" t="str">
        <f t="shared" si="27"/>
        <v>H</v>
      </c>
      <c r="O894">
        <f>IFERROR(VLOOKUP(_2015_2016_append_[[#This Row],[Emp_Name]],Analytics_mindset_case_studies_IntegrateCo_locations[#All],2,FALSE),"")</f>
        <v>1</v>
      </c>
      <c r="P894">
        <f>_2015_2016_append_[[#This Row],[Reg_Hrs]]+_2015_2016_append_[[#This Row],[OT_Hrs]]</f>
        <v>8</v>
      </c>
      <c r="Q894">
        <v>1</v>
      </c>
    </row>
    <row r="895" spans="1:17" x14ac:dyDescent="0.3">
      <c r="A895">
        <v>287</v>
      </c>
      <c r="B895" t="s">
        <v>64</v>
      </c>
      <c r="C895" t="s">
        <v>167</v>
      </c>
      <c r="D895">
        <v>8</v>
      </c>
      <c r="E895">
        <v>0</v>
      </c>
      <c r="F895">
        <v>114</v>
      </c>
      <c r="G895">
        <v>824</v>
      </c>
      <c r="H895">
        <v>65</v>
      </c>
      <c r="I895">
        <v>517</v>
      </c>
      <c r="J895">
        <v>28</v>
      </c>
      <c r="K895">
        <v>2016</v>
      </c>
      <c r="L895" t="str">
        <f t="shared" si="26"/>
        <v>001</v>
      </c>
      <c r="M895" t="str">
        <f>_xlfn.XLOOKUP(_2015_2016_append_[[#This Row],[Job_code]],Analytics_mindset_case_studies_IntegrateCo_jobcodes[Code_text],Analytics_mindset_case_studies_IntegrateCo_jobcodes[Job_Description],"",0)</f>
        <v>Office</v>
      </c>
      <c r="N895" t="str">
        <f t="shared" si="27"/>
        <v>H</v>
      </c>
      <c r="O895">
        <f>IFERROR(VLOOKUP(_2015_2016_append_[[#This Row],[Emp_Name]],Analytics_mindset_case_studies_IntegrateCo_locations[#All],2,FALSE),"")</f>
        <v>2</v>
      </c>
      <c r="P895">
        <f>_2015_2016_append_[[#This Row],[Reg_Hrs]]+_2015_2016_append_[[#This Row],[OT_Hrs]]</f>
        <v>8</v>
      </c>
      <c r="Q895">
        <v>1</v>
      </c>
    </row>
    <row r="896" spans="1:17" x14ac:dyDescent="0.3">
      <c r="A896">
        <v>412</v>
      </c>
      <c r="B896" t="s">
        <v>64</v>
      </c>
      <c r="C896" t="s">
        <v>212</v>
      </c>
      <c r="D896">
        <v>9</v>
      </c>
      <c r="E896">
        <v>0</v>
      </c>
      <c r="F896">
        <v>1755</v>
      </c>
      <c r="G896">
        <v>1342</v>
      </c>
      <c r="H896">
        <v>105</v>
      </c>
      <c r="I896">
        <v>421</v>
      </c>
      <c r="J896">
        <v>291</v>
      </c>
      <c r="K896">
        <v>2016</v>
      </c>
      <c r="L896" t="str">
        <f t="shared" si="26"/>
        <v>001</v>
      </c>
      <c r="M896" t="str">
        <f>_xlfn.XLOOKUP(_2015_2016_append_[[#This Row],[Job_code]],Analytics_mindset_case_studies_IntegrateCo_jobcodes[Code_text],Analytics_mindset_case_studies_IntegrateCo_jobcodes[Job_Description],"",0)</f>
        <v>Office</v>
      </c>
      <c r="N896" t="str">
        <f t="shared" si="27"/>
        <v>H</v>
      </c>
      <c r="O896">
        <f>IFERROR(VLOOKUP(_2015_2016_append_[[#This Row],[Emp_Name]],Analytics_mindset_case_studies_IntegrateCo_locations[#All],2,FALSE),"")</f>
        <v>1</v>
      </c>
      <c r="P896">
        <f>_2015_2016_append_[[#This Row],[Reg_Hrs]]+_2015_2016_append_[[#This Row],[OT_Hrs]]</f>
        <v>9</v>
      </c>
      <c r="Q896">
        <v>1</v>
      </c>
    </row>
    <row r="897" spans="1:17" x14ac:dyDescent="0.3">
      <c r="A897">
        <v>18</v>
      </c>
      <c r="B897" t="s">
        <v>64</v>
      </c>
      <c r="C897" t="s">
        <v>177</v>
      </c>
      <c r="D897">
        <v>1075</v>
      </c>
      <c r="E897">
        <v>0</v>
      </c>
      <c r="F897">
        <v>215</v>
      </c>
      <c r="G897">
        <v>1645</v>
      </c>
      <c r="H897">
        <v>129</v>
      </c>
      <c r="I897">
        <v>516</v>
      </c>
      <c r="J897">
        <v>28</v>
      </c>
      <c r="K897">
        <v>2016</v>
      </c>
      <c r="L897" t="str">
        <f t="shared" si="26"/>
        <v>001</v>
      </c>
      <c r="M897" t="str">
        <f>_xlfn.XLOOKUP(_2015_2016_append_[[#This Row],[Job_code]],Analytics_mindset_case_studies_IntegrateCo_jobcodes[Code_text],Analytics_mindset_case_studies_IntegrateCo_jobcodes[Job_Description],"",0)</f>
        <v>Office</v>
      </c>
      <c r="N897" t="str">
        <f t="shared" si="27"/>
        <v>H</v>
      </c>
      <c r="O897">
        <f>IFERROR(VLOOKUP(_2015_2016_append_[[#This Row],[Emp_Name]],Analytics_mindset_case_studies_IntegrateCo_locations[#All],2,FALSE),"")</f>
        <v>2</v>
      </c>
      <c r="P897">
        <f>_2015_2016_append_[[#This Row],[Reg_Hrs]]+_2015_2016_append_[[#This Row],[OT_Hrs]]</f>
        <v>1075</v>
      </c>
      <c r="Q897">
        <v>1</v>
      </c>
    </row>
    <row r="898" spans="1:17" x14ac:dyDescent="0.3">
      <c r="A898">
        <v>239</v>
      </c>
      <c r="B898" t="s">
        <v>64</v>
      </c>
      <c r="C898" t="s">
        <v>135</v>
      </c>
      <c r="D898">
        <v>6</v>
      </c>
      <c r="E898">
        <v>0</v>
      </c>
      <c r="F898">
        <v>141</v>
      </c>
      <c r="G898">
        <v>1079</v>
      </c>
      <c r="H898">
        <v>85</v>
      </c>
      <c r="I898">
        <v>338</v>
      </c>
      <c r="J898">
        <v>18</v>
      </c>
      <c r="K898">
        <v>2016</v>
      </c>
      <c r="L898" t="str">
        <f t="shared" ref="L898:L961" si="28">IF(OR(MID(B898,3,1)="H",MID(B898,3,1)="S"),MID(B898,4,3),MID(B898,3,3))</f>
        <v>001</v>
      </c>
      <c r="M898" t="str">
        <f>_xlfn.XLOOKUP(_2015_2016_append_[[#This Row],[Job_code]],Analytics_mindset_case_studies_IntegrateCo_jobcodes[Code_text],Analytics_mindset_case_studies_IntegrateCo_jobcodes[Job_Description],"",0)</f>
        <v>Office</v>
      </c>
      <c r="N898" t="str">
        <f t="shared" ref="N898:N961" si="29">IF(OR(MID(B898,3,1)="H",MID(B898,3,1)="S"),MID(B898,3,1),"")</f>
        <v>H</v>
      </c>
      <c r="O898">
        <f>IFERROR(VLOOKUP(_2015_2016_append_[[#This Row],[Emp_Name]],Analytics_mindset_case_studies_IntegrateCo_locations[#All],2,FALSE),"")</f>
        <v>1</v>
      </c>
      <c r="P898">
        <f>_2015_2016_append_[[#This Row],[Reg_Hrs]]+_2015_2016_append_[[#This Row],[OT_Hrs]]</f>
        <v>6</v>
      </c>
      <c r="Q898">
        <v>1</v>
      </c>
    </row>
    <row r="899" spans="1:17" x14ac:dyDescent="0.3">
      <c r="A899">
        <v>406</v>
      </c>
      <c r="B899" t="s">
        <v>64</v>
      </c>
      <c r="C899" t="s">
        <v>208</v>
      </c>
      <c r="D899">
        <v>6</v>
      </c>
      <c r="E899">
        <v>0</v>
      </c>
      <c r="F899">
        <v>31731</v>
      </c>
      <c r="G899">
        <v>2184</v>
      </c>
      <c r="H899">
        <v>171</v>
      </c>
      <c r="I899">
        <v>685</v>
      </c>
      <c r="J899">
        <v>39</v>
      </c>
      <c r="K899">
        <v>2016</v>
      </c>
      <c r="L899" t="str">
        <f t="shared" si="28"/>
        <v>001</v>
      </c>
      <c r="M899" t="str">
        <f>_xlfn.XLOOKUP(_2015_2016_append_[[#This Row],[Job_code]],Analytics_mindset_case_studies_IntegrateCo_jobcodes[Code_text],Analytics_mindset_case_studies_IntegrateCo_jobcodes[Job_Description],"",0)</f>
        <v>Office</v>
      </c>
      <c r="N899" t="str">
        <f t="shared" si="29"/>
        <v>H</v>
      </c>
      <c r="O899">
        <f>IFERROR(VLOOKUP(_2015_2016_append_[[#This Row],[Emp_Name]],Analytics_mindset_case_studies_IntegrateCo_locations[#All],2,FALSE),"")</f>
        <v>1</v>
      </c>
      <c r="P899">
        <f>_2015_2016_append_[[#This Row],[Reg_Hrs]]+_2015_2016_append_[[#This Row],[OT_Hrs]]</f>
        <v>6</v>
      </c>
      <c r="Q899">
        <v>1</v>
      </c>
    </row>
    <row r="900" spans="1:17" x14ac:dyDescent="0.3">
      <c r="A900">
        <v>3</v>
      </c>
      <c r="B900" t="s">
        <v>64</v>
      </c>
      <c r="C900" t="s">
        <v>180</v>
      </c>
      <c r="D900">
        <v>16</v>
      </c>
      <c r="E900">
        <v>0</v>
      </c>
      <c r="F900">
        <v>12308</v>
      </c>
      <c r="G900">
        <v>9309</v>
      </c>
      <c r="H900">
        <v>73</v>
      </c>
      <c r="I900">
        <v>292</v>
      </c>
      <c r="J900">
        <v>154</v>
      </c>
      <c r="K900">
        <v>2016</v>
      </c>
      <c r="L900" t="str">
        <f t="shared" si="28"/>
        <v>001</v>
      </c>
      <c r="M900" t="str">
        <f>_xlfn.XLOOKUP(_2015_2016_append_[[#This Row],[Job_code]],Analytics_mindset_case_studies_IntegrateCo_jobcodes[Code_text],Analytics_mindset_case_studies_IntegrateCo_jobcodes[Job_Description],"",0)</f>
        <v>Office</v>
      </c>
      <c r="N900" t="str">
        <f t="shared" si="29"/>
        <v>H</v>
      </c>
      <c r="O900">
        <f>IFERROR(VLOOKUP(_2015_2016_append_[[#This Row],[Emp_Name]],Analytics_mindset_case_studies_IntegrateCo_locations[#All],2,FALSE),"")</f>
        <v>2</v>
      </c>
      <c r="P900">
        <f>_2015_2016_append_[[#This Row],[Reg_Hrs]]+_2015_2016_append_[[#This Row],[OT_Hrs]]</f>
        <v>16</v>
      </c>
      <c r="Q900">
        <v>1</v>
      </c>
    </row>
    <row r="901" spans="1:17" x14ac:dyDescent="0.3">
      <c r="A901">
        <v>180</v>
      </c>
      <c r="B901" t="s">
        <v>64</v>
      </c>
      <c r="C901" t="s">
        <v>146</v>
      </c>
      <c r="D901">
        <v>15</v>
      </c>
      <c r="E901">
        <v>0</v>
      </c>
      <c r="F901">
        <v>3488</v>
      </c>
      <c r="G901">
        <v>221</v>
      </c>
      <c r="H901">
        <v>17</v>
      </c>
      <c r="I901">
        <v>69</v>
      </c>
      <c r="J901">
        <v>58</v>
      </c>
      <c r="K901">
        <v>2016</v>
      </c>
      <c r="L901" t="str">
        <f t="shared" si="28"/>
        <v>001</v>
      </c>
      <c r="M901" t="str">
        <f>_xlfn.XLOOKUP(_2015_2016_append_[[#This Row],[Job_code]],Analytics_mindset_case_studies_IntegrateCo_jobcodes[Code_text],Analytics_mindset_case_studies_IntegrateCo_jobcodes[Job_Description],"",0)</f>
        <v>Office</v>
      </c>
      <c r="N901" t="str">
        <f t="shared" si="29"/>
        <v>H</v>
      </c>
      <c r="O901">
        <f>IFERROR(VLOOKUP(_2015_2016_append_[[#This Row],[Emp_Name]],Analytics_mindset_case_studies_IntegrateCo_locations[#All],2,FALSE),"")</f>
        <v>2</v>
      </c>
      <c r="P901">
        <f>_2015_2016_append_[[#This Row],[Reg_Hrs]]+_2015_2016_append_[[#This Row],[OT_Hrs]]</f>
        <v>15</v>
      </c>
      <c r="Q901">
        <v>1</v>
      </c>
    </row>
    <row r="902" spans="1:17" x14ac:dyDescent="0.3">
      <c r="A902">
        <v>421</v>
      </c>
      <c r="B902" t="s">
        <v>64</v>
      </c>
      <c r="C902" t="s">
        <v>265</v>
      </c>
      <c r="D902">
        <v>33</v>
      </c>
      <c r="E902">
        <v>0</v>
      </c>
      <c r="F902">
        <v>462</v>
      </c>
      <c r="G902">
        <v>3434</v>
      </c>
      <c r="H902">
        <v>101</v>
      </c>
      <c r="I902">
        <v>1077</v>
      </c>
      <c r="J902">
        <v>762</v>
      </c>
      <c r="K902">
        <v>2016</v>
      </c>
      <c r="L902" t="str">
        <f t="shared" si="28"/>
        <v>001</v>
      </c>
      <c r="M902" t="str">
        <f>_xlfn.XLOOKUP(_2015_2016_append_[[#This Row],[Job_code]],Analytics_mindset_case_studies_IntegrateCo_jobcodes[Code_text],Analytics_mindset_case_studies_IntegrateCo_jobcodes[Job_Description],"",0)</f>
        <v>Office</v>
      </c>
      <c r="N902" t="str">
        <f t="shared" si="29"/>
        <v>H</v>
      </c>
      <c r="O902">
        <f>IFERROR(VLOOKUP(_2015_2016_append_[[#This Row],[Emp_Name]],Analytics_mindset_case_studies_IntegrateCo_locations[#All],2,FALSE),"")</f>
        <v>1</v>
      </c>
      <c r="P902">
        <f>_2015_2016_append_[[#This Row],[Reg_Hrs]]+_2015_2016_append_[[#This Row],[OT_Hrs]]</f>
        <v>33</v>
      </c>
      <c r="Q902">
        <v>1</v>
      </c>
    </row>
    <row r="903" spans="1:17" x14ac:dyDescent="0.3">
      <c r="A903">
        <v>25</v>
      </c>
      <c r="B903" t="s">
        <v>64</v>
      </c>
      <c r="C903" t="s">
        <v>199</v>
      </c>
      <c r="D903">
        <v>105</v>
      </c>
      <c r="E903">
        <v>0</v>
      </c>
      <c r="F903">
        <v>25977</v>
      </c>
      <c r="G903">
        <v>1761</v>
      </c>
      <c r="H903">
        <v>138</v>
      </c>
      <c r="I903">
        <v>552</v>
      </c>
      <c r="J903">
        <v>32</v>
      </c>
      <c r="K903">
        <v>2016</v>
      </c>
      <c r="L903" t="str">
        <f t="shared" si="28"/>
        <v>001</v>
      </c>
      <c r="M903" t="str">
        <f>_xlfn.XLOOKUP(_2015_2016_append_[[#This Row],[Job_code]],Analytics_mindset_case_studies_IntegrateCo_jobcodes[Code_text],Analytics_mindset_case_studies_IntegrateCo_jobcodes[Job_Description],"",0)</f>
        <v>Office</v>
      </c>
      <c r="N903" t="str">
        <f t="shared" si="29"/>
        <v>H</v>
      </c>
      <c r="O903">
        <f>IFERROR(VLOOKUP(_2015_2016_append_[[#This Row],[Emp_Name]],Analytics_mindset_case_studies_IntegrateCo_locations[#All],2,FALSE),"")</f>
        <v>1</v>
      </c>
      <c r="P903">
        <f>_2015_2016_append_[[#This Row],[Reg_Hrs]]+_2015_2016_append_[[#This Row],[OT_Hrs]]</f>
        <v>105</v>
      </c>
      <c r="Q903">
        <v>1</v>
      </c>
    </row>
    <row r="904" spans="1:17" x14ac:dyDescent="0.3">
      <c r="A904">
        <v>7</v>
      </c>
      <c r="B904" t="s">
        <v>88</v>
      </c>
      <c r="C904" t="s">
        <v>194</v>
      </c>
      <c r="D904">
        <v>4</v>
      </c>
      <c r="E904">
        <v>0</v>
      </c>
      <c r="F904">
        <v>13077</v>
      </c>
      <c r="G904">
        <v>978</v>
      </c>
      <c r="H904">
        <v>77</v>
      </c>
      <c r="I904">
        <v>614</v>
      </c>
      <c r="J904">
        <v>58</v>
      </c>
      <c r="K904">
        <v>2016</v>
      </c>
      <c r="L904" t="str">
        <f t="shared" si="28"/>
        <v>001</v>
      </c>
      <c r="M904" t="str">
        <f>_xlfn.XLOOKUP(_2015_2016_append_[[#This Row],[Job_code]],Analytics_mindset_case_studies_IntegrateCo_jobcodes[Code_text],Analytics_mindset_case_studies_IntegrateCo_jobcodes[Job_Description],"",0)</f>
        <v>Office</v>
      </c>
      <c r="N904" t="str">
        <f t="shared" si="29"/>
        <v>H</v>
      </c>
      <c r="O904">
        <f>IFERROR(VLOOKUP(_2015_2016_append_[[#This Row],[Emp_Name]],Analytics_mindset_case_studies_IntegrateCo_locations[#All],2,FALSE),"")</f>
        <v>2</v>
      </c>
      <c r="P904">
        <f>_2015_2016_append_[[#This Row],[Reg_Hrs]]+_2015_2016_append_[[#This Row],[OT_Hrs]]</f>
        <v>4</v>
      </c>
      <c r="Q904">
        <v>1</v>
      </c>
    </row>
    <row r="905" spans="1:17" x14ac:dyDescent="0.3">
      <c r="A905">
        <v>287</v>
      </c>
      <c r="B905" t="s">
        <v>88</v>
      </c>
      <c r="C905" t="s">
        <v>167</v>
      </c>
      <c r="D905">
        <v>4</v>
      </c>
      <c r="E905">
        <v>0</v>
      </c>
      <c r="F905">
        <v>57</v>
      </c>
      <c r="G905">
        <v>412</v>
      </c>
      <c r="H905">
        <v>32</v>
      </c>
      <c r="I905">
        <v>259</v>
      </c>
      <c r="J905">
        <v>14</v>
      </c>
      <c r="K905">
        <v>2016</v>
      </c>
      <c r="L905" t="str">
        <f t="shared" si="28"/>
        <v>001</v>
      </c>
      <c r="M905" t="str">
        <f>_xlfn.XLOOKUP(_2015_2016_append_[[#This Row],[Job_code]],Analytics_mindset_case_studies_IntegrateCo_jobcodes[Code_text],Analytics_mindset_case_studies_IntegrateCo_jobcodes[Job_Description],"",0)</f>
        <v>Office</v>
      </c>
      <c r="N905" t="str">
        <f t="shared" si="29"/>
        <v>H</v>
      </c>
      <c r="O905">
        <f>IFERROR(VLOOKUP(_2015_2016_append_[[#This Row],[Emp_Name]],Analytics_mindset_case_studies_IntegrateCo_locations[#All],2,FALSE),"")</f>
        <v>2</v>
      </c>
      <c r="P905">
        <f>_2015_2016_append_[[#This Row],[Reg_Hrs]]+_2015_2016_append_[[#This Row],[OT_Hrs]]</f>
        <v>4</v>
      </c>
      <c r="Q905">
        <v>1</v>
      </c>
    </row>
    <row r="906" spans="1:17" x14ac:dyDescent="0.3">
      <c r="A906">
        <v>210</v>
      </c>
      <c r="B906" t="s">
        <v>88</v>
      </c>
      <c r="C906" t="s">
        <v>163</v>
      </c>
      <c r="D906">
        <v>2</v>
      </c>
      <c r="E906">
        <v>0</v>
      </c>
      <c r="F906">
        <v>4756</v>
      </c>
      <c r="G906">
        <v>333</v>
      </c>
      <c r="H906">
        <v>26</v>
      </c>
      <c r="I906">
        <v>209</v>
      </c>
      <c r="J906">
        <v>106</v>
      </c>
      <c r="K906">
        <v>2016</v>
      </c>
      <c r="L906" t="str">
        <f t="shared" si="28"/>
        <v>001</v>
      </c>
      <c r="M906" t="str">
        <f>_xlfn.XLOOKUP(_2015_2016_append_[[#This Row],[Job_code]],Analytics_mindset_case_studies_IntegrateCo_jobcodes[Code_text],Analytics_mindset_case_studies_IntegrateCo_jobcodes[Job_Description],"",0)</f>
        <v>Office</v>
      </c>
      <c r="N906" t="str">
        <f t="shared" si="29"/>
        <v>H</v>
      </c>
      <c r="O906">
        <f>IFERROR(VLOOKUP(_2015_2016_append_[[#This Row],[Emp_Name]],Analytics_mindset_case_studies_IntegrateCo_locations[#All],2,FALSE),"")</f>
        <v>1</v>
      </c>
      <c r="P906">
        <f>_2015_2016_append_[[#This Row],[Reg_Hrs]]+_2015_2016_append_[[#This Row],[OT_Hrs]]</f>
        <v>2</v>
      </c>
      <c r="Q906">
        <v>1</v>
      </c>
    </row>
    <row r="907" spans="1:17" x14ac:dyDescent="0.3">
      <c r="A907">
        <v>374</v>
      </c>
      <c r="B907" t="s">
        <v>93</v>
      </c>
      <c r="C907" t="s">
        <v>181</v>
      </c>
      <c r="D907">
        <v>15</v>
      </c>
      <c r="E907">
        <v>0</v>
      </c>
      <c r="F907">
        <v>315</v>
      </c>
      <c r="G907">
        <v>2027</v>
      </c>
      <c r="H907">
        <v>159</v>
      </c>
      <c r="I907">
        <v>929</v>
      </c>
      <c r="J907">
        <v>119</v>
      </c>
      <c r="K907">
        <v>2016</v>
      </c>
      <c r="L907" t="str">
        <f t="shared" si="28"/>
        <v>001</v>
      </c>
      <c r="M907" t="str">
        <f>_xlfn.XLOOKUP(_2015_2016_append_[[#This Row],[Job_code]],Analytics_mindset_case_studies_IntegrateCo_jobcodes[Code_text],Analytics_mindset_case_studies_IntegrateCo_jobcodes[Job_Description],"",0)</f>
        <v>Office</v>
      </c>
      <c r="N907" t="str">
        <f t="shared" si="29"/>
        <v>H</v>
      </c>
      <c r="O907">
        <f>IFERROR(VLOOKUP(_2015_2016_append_[[#This Row],[Emp_Name]],Analytics_mindset_case_studies_IntegrateCo_locations[#All],2,FALSE),"")</f>
        <v>2</v>
      </c>
      <c r="P907">
        <f>_2015_2016_append_[[#This Row],[Reg_Hrs]]+_2015_2016_append_[[#This Row],[OT_Hrs]]</f>
        <v>15</v>
      </c>
      <c r="Q907">
        <v>1</v>
      </c>
    </row>
    <row r="908" spans="1:17" x14ac:dyDescent="0.3">
      <c r="A908">
        <v>396</v>
      </c>
      <c r="B908" t="s">
        <v>93</v>
      </c>
      <c r="C908" t="s">
        <v>140</v>
      </c>
      <c r="D908">
        <v>1</v>
      </c>
      <c r="E908">
        <v>0</v>
      </c>
      <c r="F908">
        <v>335</v>
      </c>
      <c r="G908">
        <v>257</v>
      </c>
      <c r="H908">
        <v>2</v>
      </c>
      <c r="I908">
        <v>99</v>
      </c>
      <c r="J908">
        <v>144</v>
      </c>
      <c r="K908">
        <v>2016</v>
      </c>
      <c r="L908" t="str">
        <f t="shared" si="28"/>
        <v>001</v>
      </c>
      <c r="M908" t="str">
        <f>_xlfn.XLOOKUP(_2015_2016_append_[[#This Row],[Job_code]],Analytics_mindset_case_studies_IntegrateCo_jobcodes[Code_text],Analytics_mindset_case_studies_IntegrateCo_jobcodes[Job_Description],"",0)</f>
        <v>Office</v>
      </c>
      <c r="N908" t="str">
        <f t="shared" si="29"/>
        <v>H</v>
      </c>
      <c r="O908">
        <f>IFERROR(VLOOKUP(_2015_2016_append_[[#This Row],[Emp_Name]],Analytics_mindset_case_studies_IntegrateCo_locations[#All],2,FALSE),"")</f>
        <v>1</v>
      </c>
      <c r="P908">
        <f>_2015_2016_append_[[#This Row],[Reg_Hrs]]+_2015_2016_append_[[#This Row],[OT_Hrs]]</f>
        <v>1</v>
      </c>
      <c r="Q908">
        <v>1</v>
      </c>
    </row>
    <row r="909" spans="1:17" x14ac:dyDescent="0.3">
      <c r="A909">
        <v>400</v>
      </c>
      <c r="B909" t="s">
        <v>58</v>
      </c>
      <c r="C909" t="s">
        <v>192</v>
      </c>
      <c r="D909">
        <v>18</v>
      </c>
      <c r="E909">
        <v>0</v>
      </c>
      <c r="F909">
        <v>37212</v>
      </c>
      <c r="G909">
        <v>2359</v>
      </c>
      <c r="H909">
        <v>185</v>
      </c>
      <c r="I909">
        <v>74</v>
      </c>
      <c r="J909">
        <v>99</v>
      </c>
      <c r="K909">
        <v>2016</v>
      </c>
      <c r="L909" t="str">
        <f t="shared" si="28"/>
        <v>002</v>
      </c>
      <c r="M909" t="str">
        <f>_xlfn.XLOOKUP(_2015_2016_append_[[#This Row],[Job_code]],Analytics_mindset_case_studies_IntegrateCo_jobcodes[Code_text],Analytics_mindset_case_studies_IntegrateCo_jobcodes[Job_Description],"",0)</f>
        <v>Sales</v>
      </c>
      <c r="N909" t="str">
        <f t="shared" si="29"/>
        <v>H</v>
      </c>
      <c r="O909">
        <f>IFERROR(VLOOKUP(_2015_2016_append_[[#This Row],[Emp_Name]],Analytics_mindset_case_studies_IntegrateCo_locations[#All],2,FALSE),"")</f>
        <v>1</v>
      </c>
      <c r="P909">
        <f>_2015_2016_append_[[#This Row],[Reg_Hrs]]+_2015_2016_append_[[#This Row],[OT_Hrs]]</f>
        <v>18</v>
      </c>
      <c r="Q909">
        <v>1</v>
      </c>
    </row>
    <row r="910" spans="1:17" x14ac:dyDescent="0.3">
      <c r="A910">
        <v>35</v>
      </c>
      <c r="B910" t="s">
        <v>58</v>
      </c>
      <c r="C910" t="s">
        <v>165</v>
      </c>
      <c r="D910">
        <v>8</v>
      </c>
      <c r="E910">
        <v>0</v>
      </c>
      <c r="F910">
        <v>23077</v>
      </c>
      <c r="G910">
        <v>1906</v>
      </c>
      <c r="H910">
        <v>15</v>
      </c>
      <c r="I910">
        <v>598</v>
      </c>
      <c r="J910">
        <v>61</v>
      </c>
      <c r="K910">
        <v>2016</v>
      </c>
      <c r="L910" t="str">
        <f t="shared" si="28"/>
        <v>002</v>
      </c>
      <c r="M910" t="str">
        <f>_xlfn.XLOOKUP(_2015_2016_append_[[#This Row],[Job_code]],Analytics_mindset_case_studies_IntegrateCo_jobcodes[Code_text],Analytics_mindset_case_studies_IntegrateCo_jobcodes[Job_Description],"",0)</f>
        <v>Sales</v>
      </c>
      <c r="N910" t="str">
        <f t="shared" si="29"/>
        <v>H</v>
      </c>
      <c r="O910">
        <f>IFERROR(VLOOKUP(_2015_2016_append_[[#This Row],[Emp_Name]],Analytics_mindset_case_studies_IntegrateCo_locations[#All],2,FALSE),"")</f>
        <v>2</v>
      </c>
      <c r="P910">
        <f>_2015_2016_append_[[#This Row],[Reg_Hrs]]+_2015_2016_append_[[#This Row],[OT_Hrs]]</f>
        <v>8</v>
      </c>
      <c r="Q910">
        <v>1</v>
      </c>
    </row>
    <row r="911" spans="1:17" x14ac:dyDescent="0.3">
      <c r="A911">
        <v>417</v>
      </c>
      <c r="B911" t="s">
        <v>58</v>
      </c>
      <c r="C911" t="s">
        <v>270</v>
      </c>
      <c r="D911">
        <v>12</v>
      </c>
      <c r="E911">
        <v>0</v>
      </c>
      <c r="F911">
        <v>2112</v>
      </c>
      <c r="G911">
        <v>1512</v>
      </c>
      <c r="H911">
        <v>119</v>
      </c>
      <c r="I911">
        <v>474</v>
      </c>
      <c r="J911">
        <v>26</v>
      </c>
      <c r="K911">
        <v>2016</v>
      </c>
      <c r="L911" t="str">
        <f t="shared" si="28"/>
        <v>002</v>
      </c>
      <c r="M911" t="str">
        <f>_xlfn.XLOOKUP(_2015_2016_append_[[#This Row],[Job_code]],Analytics_mindset_case_studies_IntegrateCo_jobcodes[Code_text],Analytics_mindset_case_studies_IntegrateCo_jobcodes[Job_Description],"",0)</f>
        <v>Sales</v>
      </c>
      <c r="N911" t="str">
        <f t="shared" si="29"/>
        <v>H</v>
      </c>
      <c r="O911">
        <f>IFERROR(VLOOKUP(_2015_2016_append_[[#This Row],[Emp_Name]],Analytics_mindset_case_studies_IntegrateCo_locations[#All],2,FALSE),"")</f>
        <v>1</v>
      </c>
      <c r="P911">
        <f>_2015_2016_append_[[#This Row],[Reg_Hrs]]+_2015_2016_append_[[#This Row],[OT_Hrs]]</f>
        <v>12</v>
      </c>
      <c r="Q911">
        <v>1</v>
      </c>
    </row>
    <row r="912" spans="1:17" x14ac:dyDescent="0.3">
      <c r="A912">
        <v>195</v>
      </c>
      <c r="B912" t="s">
        <v>58</v>
      </c>
      <c r="C912" t="s">
        <v>121</v>
      </c>
      <c r="D912">
        <v>24</v>
      </c>
      <c r="E912">
        <v>0</v>
      </c>
      <c r="F912">
        <v>69429</v>
      </c>
      <c r="G912">
        <v>4935</v>
      </c>
      <c r="H912">
        <v>387</v>
      </c>
      <c r="I912">
        <v>1548</v>
      </c>
      <c r="J912">
        <v>184</v>
      </c>
      <c r="K912">
        <v>2016</v>
      </c>
      <c r="L912" t="str">
        <f t="shared" si="28"/>
        <v>002</v>
      </c>
      <c r="M912" t="str">
        <f>_xlfn.XLOOKUP(_2015_2016_append_[[#This Row],[Job_code]],Analytics_mindset_case_studies_IntegrateCo_jobcodes[Code_text],Analytics_mindset_case_studies_IntegrateCo_jobcodes[Job_Description],"",0)</f>
        <v>Sales</v>
      </c>
      <c r="N912" t="str">
        <f t="shared" si="29"/>
        <v>H</v>
      </c>
      <c r="O912">
        <f>IFERROR(VLOOKUP(_2015_2016_append_[[#This Row],[Emp_Name]],Analytics_mindset_case_studies_IntegrateCo_locations[#All],2,FALSE),"")</f>
        <v>2</v>
      </c>
      <c r="P912">
        <f>_2015_2016_append_[[#This Row],[Reg_Hrs]]+_2015_2016_append_[[#This Row],[OT_Hrs]]</f>
        <v>24</v>
      </c>
      <c r="Q912">
        <v>1</v>
      </c>
    </row>
    <row r="913" spans="1:17" x14ac:dyDescent="0.3">
      <c r="A913">
        <v>199</v>
      </c>
      <c r="B913" t="s">
        <v>58</v>
      </c>
      <c r="C913" t="s">
        <v>187</v>
      </c>
      <c r="D913">
        <v>1</v>
      </c>
      <c r="E913">
        <v>0</v>
      </c>
      <c r="F913">
        <v>357</v>
      </c>
      <c r="G913">
        <v>25</v>
      </c>
      <c r="H913">
        <v>2</v>
      </c>
      <c r="I913">
        <v>79</v>
      </c>
      <c r="J913">
        <v>57</v>
      </c>
      <c r="K913">
        <v>2016</v>
      </c>
      <c r="L913" t="str">
        <f t="shared" si="28"/>
        <v>002</v>
      </c>
      <c r="M913" t="str">
        <f>_xlfn.XLOOKUP(_2015_2016_append_[[#This Row],[Job_code]],Analytics_mindset_case_studies_IntegrateCo_jobcodes[Code_text],Analytics_mindset_case_studies_IntegrateCo_jobcodes[Job_Description],"",0)</f>
        <v>Sales</v>
      </c>
      <c r="N913" t="str">
        <f t="shared" si="29"/>
        <v>H</v>
      </c>
      <c r="O913">
        <f>IFERROR(VLOOKUP(_2015_2016_append_[[#This Row],[Emp_Name]],Analytics_mindset_case_studies_IntegrateCo_locations[#All],2,FALSE),"")</f>
        <v>2</v>
      </c>
      <c r="P913">
        <f>_2015_2016_append_[[#This Row],[Reg_Hrs]]+_2015_2016_append_[[#This Row],[OT_Hrs]]</f>
        <v>1</v>
      </c>
      <c r="Q913">
        <v>1</v>
      </c>
    </row>
    <row r="914" spans="1:17" x14ac:dyDescent="0.3">
      <c r="A914">
        <v>406</v>
      </c>
      <c r="B914" t="s">
        <v>58</v>
      </c>
      <c r="C914" t="s">
        <v>208</v>
      </c>
      <c r="D914">
        <v>45</v>
      </c>
      <c r="E914">
        <v>0</v>
      </c>
      <c r="F914">
        <v>23798</v>
      </c>
      <c r="G914">
        <v>1638</v>
      </c>
      <c r="H914">
        <v>128</v>
      </c>
      <c r="I914">
        <v>514</v>
      </c>
      <c r="J914">
        <v>3</v>
      </c>
      <c r="K914">
        <v>2016</v>
      </c>
      <c r="L914" t="str">
        <f t="shared" si="28"/>
        <v>002</v>
      </c>
      <c r="M914" t="str">
        <f>_xlfn.XLOOKUP(_2015_2016_append_[[#This Row],[Job_code]],Analytics_mindset_case_studies_IntegrateCo_jobcodes[Code_text],Analytics_mindset_case_studies_IntegrateCo_jobcodes[Job_Description],"",0)</f>
        <v>Sales</v>
      </c>
      <c r="N914" t="str">
        <f t="shared" si="29"/>
        <v>H</v>
      </c>
      <c r="O914">
        <f>IFERROR(VLOOKUP(_2015_2016_append_[[#This Row],[Emp_Name]],Analytics_mindset_case_studies_IntegrateCo_locations[#All],2,FALSE),"")</f>
        <v>1</v>
      </c>
      <c r="P914">
        <f>_2015_2016_append_[[#This Row],[Reg_Hrs]]+_2015_2016_append_[[#This Row],[OT_Hrs]]</f>
        <v>45</v>
      </c>
      <c r="Q914">
        <v>1</v>
      </c>
    </row>
    <row r="915" spans="1:17" x14ac:dyDescent="0.3">
      <c r="A915">
        <v>106</v>
      </c>
      <c r="B915" t="s">
        <v>58</v>
      </c>
      <c r="C915" t="s">
        <v>122</v>
      </c>
      <c r="D915">
        <v>65</v>
      </c>
      <c r="E915">
        <v>0</v>
      </c>
      <c r="F915">
        <v>27393</v>
      </c>
      <c r="G915">
        <v>197</v>
      </c>
      <c r="H915">
        <v>154</v>
      </c>
      <c r="I915">
        <v>618</v>
      </c>
      <c r="J915">
        <v>35</v>
      </c>
      <c r="K915">
        <v>2016</v>
      </c>
      <c r="L915" t="str">
        <f t="shared" si="28"/>
        <v>002</v>
      </c>
      <c r="M915" t="str">
        <f>_xlfn.XLOOKUP(_2015_2016_append_[[#This Row],[Job_code]],Analytics_mindset_case_studies_IntegrateCo_jobcodes[Code_text],Analytics_mindset_case_studies_IntegrateCo_jobcodes[Job_Description],"",0)</f>
        <v>Sales</v>
      </c>
      <c r="N915" t="str">
        <f t="shared" si="29"/>
        <v>H</v>
      </c>
      <c r="O915">
        <f>IFERROR(VLOOKUP(_2015_2016_append_[[#This Row],[Emp_Name]],Analytics_mindset_case_studies_IntegrateCo_locations[#All],2,FALSE),"")</f>
        <v>1</v>
      </c>
      <c r="P915">
        <f>_2015_2016_append_[[#This Row],[Reg_Hrs]]+_2015_2016_append_[[#This Row],[OT_Hrs]]</f>
        <v>65</v>
      </c>
      <c r="Q915">
        <v>1</v>
      </c>
    </row>
    <row r="916" spans="1:17" x14ac:dyDescent="0.3">
      <c r="A916">
        <v>38</v>
      </c>
      <c r="B916" t="s">
        <v>58</v>
      </c>
      <c r="C916" t="s">
        <v>137</v>
      </c>
      <c r="D916">
        <v>4</v>
      </c>
      <c r="E916">
        <v>0</v>
      </c>
      <c r="F916">
        <v>187259</v>
      </c>
      <c r="G916">
        <v>14305</v>
      </c>
      <c r="H916">
        <v>721</v>
      </c>
      <c r="I916">
        <v>4488</v>
      </c>
      <c r="J916">
        <v>496</v>
      </c>
      <c r="K916">
        <v>2016</v>
      </c>
      <c r="L916" t="str">
        <f t="shared" si="28"/>
        <v>002</v>
      </c>
      <c r="M916" t="str">
        <f>_xlfn.XLOOKUP(_2015_2016_append_[[#This Row],[Job_code]],Analytics_mindset_case_studies_IntegrateCo_jobcodes[Code_text],Analytics_mindset_case_studies_IntegrateCo_jobcodes[Job_Description],"",0)</f>
        <v>Sales</v>
      </c>
      <c r="N916" t="str">
        <f t="shared" si="29"/>
        <v>H</v>
      </c>
      <c r="O916">
        <f>IFERROR(VLOOKUP(_2015_2016_append_[[#This Row],[Emp_Name]],Analytics_mindset_case_studies_IntegrateCo_locations[#All],2,FALSE),"")</f>
        <v>2</v>
      </c>
      <c r="P916">
        <f>_2015_2016_append_[[#This Row],[Reg_Hrs]]+_2015_2016_append_[[#This Row],[OT_Hrs]]</f>
        <v>4</v>
      </c>
      <c r="Q916">
        <v>1</v>
      </c>
    </row>
    <row r="917" spans="1:17" x14ac:dyDescent="0.3">
      <c r="A917">
        <v>7</v>
      </c>
      <c r="B917" t="s">
        <v>107</v>
      </c>
      <c r="C917" t="s">
        <v>194</v>
      </c>
      <c r="D917">
        <v>6</v>
      </c>
      <c r="E917">
        <v>0</v>
      </c>
      <c r="F917">
        <v>19615</v>
      </c>
      <c r="G917">
        <v>1467</v>
      </c>
      <c r="H917">
        <v>115</v>
      </c>
      <c r="I917">
        <v>921</v>
      </c>
      <c r="J917">
        <v>86</v>
      </c>
      <c r="K917">
        <v>2016</v>
      </c>
      <c r="L917" t="str">
        <f t="shared" si="28"/>
        <v>002</v>
      </c>
      <c r="M917" t="str">
        <f>_xlfn.XLOOKUP(_2015_2016_append_[[#This Row],[Job_code]],Analytics_mindset_case_studies_IntegrateCo_jobcodes[Code_text],Analytics_mindset_case_studies_IntegrateCo_jobcodes[Job_Description],"",0)</f>
        <v>Sales</v>
      </c>
      <c r="N917" t="str">
        <f t="shared" si="29"/>
        <v>H</v>
      </c>
      <c r="O917">
        <f>IFERROR(VLOOKUP(_2015_2016_append_[[#This Row],[Emp_Name]],Analytics_mindset_case_studies_IntegrateCo_locations[#All],2,FALSE),"")</f>
        <v>2</v>
      </c>
      <c r="P917">
        <f>_2015_2016_append_[[#This Row],[Reg_Hrs]]+_2015_2016_append_[[#This Row],[OT_Hrs]]</f>
        <v>6</v>
      </c>
      <c r="Q917">
        <v>1</v>
      </c>
    </row>
    <row r="918" spans="1:17" x14ac:dyDescent="0.3">
      <c r="A918">
        <v>192</v>
      </c>
      <c r="B918" t="s">
        <v>104</v>
      </c>
      <c r="C918" t="s">
        <v>183</v>
      </c>
      <c r="D918">
        <v>32</v>
      </c>
      <c r="E918">
        <v>0</v>
      </c>
      <c r="F918">
        <v>76923</v>
      </c>
      <c r="G918">
        <v>5192</v>
      </c>
      <c r="H918">
        <v>407</v>
      </c>
      <c r="I918">
        <v>2269</v>
      </c>
      <c r="J918">
        <v>742</v>
      </c>
      <c r="K918">
        <v>2016</v>
      </c>
      <c r="L918" t="str">
        <f t="shared" si="28"/>
        <v>002</v>
      </c>
      <c r="M918" t="str">
        <f>_xlfn.XLOOKUP(_2015_2016_append_[[#This Row],[Job_code]],Analytics_mindset_case_studies_IntegrateCo_jobcodes[Code_text],Analytics_mindset_case_studies_IntegrateCo_jobcodes[Job_Description],"",0)</f>
        <v>Sales</v>
      </c>
      <c r="N918" t="str">
        <f t="shared" si="29"/>
        <v>H</v>
      </c>
      <c r="O918">
        <f>IFERROR(VLOOKUP(_2015_2016_append_[[#This Row],[Emp_Name]],Analytics_mindset_case_studies_IntegrateCo_locations[#All],2,FALSE),"")</f>
        <v>2</v>
      </c>
      <c r="P918">
        <f>_2015_2016_append_[[#This Row],[Reg_Hrs]]+_2015_2016_append_[[#This Row],[OT_Hrs]]</f>
        <v>32</v>
      </c>
      <c r="Q918">
        <v>1</v>
      </c>
    </row>
    <row r="919" spans="1:17" x14ac:dyDescent="0.3">
      <c r="A919">
        <v>34</v>
      </c>
      <c r="B919" t="s">
        <v>84</v>
      </c>
      <c r="C919" t="s">
        <v>195</v>
      </c>
      <c r="D919">
        <v>2</v>
      </c>
      <c r="E919">
        <v>0</v>
      </c>
      <c r="F919">
        <v>11101</v>
      </c>
      <c r="G919">
        <v>788</v>
      </c>
      <c r="H919">
        <v>62</v>
      </c>
      <c r="I919">
        <v>247</v>
      </c>
      <c r="J919">
        <v>183</v>
      </c>
      <c r="K919">
        <v>2016</v>
      </c>
      <c r="L919" t="str">
        <f t="shared" si="28"/>
        <v>003</v>
      </c>
      <c r="M919" t="str">
        <f>_xlfn.XLOOKUP(_2015_2016_append_[[#This Row],[Job_code]],Analytics_mindset_case_studies_IntegrateCo_jobcodes[Code_text],Analytics_mindset_case_studies_IntegrateCo_jobcodes[Job_Description],"",0)</f>
        <v>Travel</v>
      </c>
      <c r="N919" t="str">
        <f t="shared" si="29"/>
        <v>H</v>
      </c>
      <c r="O919">
        <f>IFERROR(VLOOKUP(_2015_2016_append_[[#This Row],[Emp_Name]],Analytics_mindset_case_studies_IntegrateCo_locations[#All],2,FALSE),"")</f>
        <v>1</v>
      </c>
      <c r="P919">
        <f>_2015_2016_append_[[#This Row],[Reg_Hrs]]+_2015_2016_append_[[#This Row],[OT_Hrs]]</f>
        <v>2</v>
      </c>
      <c r="Q919">
        <v>1</v>
      </c>
    </row>
    <row r="920" spans="1:17" x14ac:dyDescent="0.3">
      <c r="A920">
        <v>179</v>
      </c>
      <c r="B920" t="s">
        <v>71</v>
      </c>
      <c r="C920" t="s">
        <v>132</v>
      </c>
      <c r="D920">
        <v>15</v>
      </c>
      <c r="E920">
        <v>0</v>
      </c>
      <c r="F920">
        <v>68175</v>
      </c>
      <c r="G920">
        <v>486</v>
      </c>
      <c r="H920">
        <v>381</v>
      </c>
      <c r="I920">
        <v>1525</v>
      </c>
      <c r="J920">
        <v>1128</v>
      </c>
      <c r="K920">
        <v>2016</v>
      </c>
      <c r="L920" t="str">
        <f t="shared" si="28"/>
        <v>004</v>
      </c>
      <c r="M920" t="str">
        <f>_xlfn.XLOOKUP(_2015_2016_append_[[#This Row],[Job_code]],Analytics_mindset_case_studies_IntegrateCo_jobcodes[Code_text],Analytics_mindset_case_studies_IntegrateCo_jobcodes[Job_Description],"",0)</f>
        <v>Proj Management</v>
      </c>
      <c r="N920" t="str">
        <f t="shared" si="29"/>
        <v>H</v>
      </c>
      <c r="O920">
        <f>IFERROR(VLOOKUP(_2015_2016_append_[[#This Row],[Emp_Name]],Analytics_mindset_case_studies_IntegrateCo_locations[#All],2,FALSE),"")</f>
        <v>2</v>
      </c>
      <c r="P920">
        <f>_2015_2016_append_[[#This Row],[Reg_Hrs]]+_2015_2016_append_[[#This Row],[OT_Hrs]]</f>
        <v>15</v>
      </c>
      <c r="Q920">
        <v>1</v>
      </c>
    </row>
    <row r="921" spans="1:17" x14ac:dyDescent="0.3">
      <c r="A921">
        <v>406</v>
      </c>
      <c r="B921" t="s">
        <v>71</v>
      </c>
      <c r="C921" t="s">
        <v>208</v>
      </c>
      <c r="D921">
        <v>5</v>
      </c>
      <c r="E921">
        <v>0</v>
      </c>
      <c r="F921">
        <v>2644</v>
      </c>
      <c r="G921">
        <v>182</v>
      </c>
      <c r="H921">
        <v>14</v>
      </c>
      <c r="I921">
        <v>57</v>
      </c>
      <c r="J921">
        <v>4</v>
      </c>
      <c r="K921">
        <v>2016</v>
      </c>
      <c r="L921" t="str">
        <f t="shared" si="28"/>
        <v>004</v>
      </c>
      <c r="M921" t="str">
        <f>_xlfn.XLOOKUP(_2015_2016_append_[[#This Row],[Job_code]],Analytics_mindset_case_studies_IntegrateCo_jobcodes[Code_text],Analytics_mindset_case_studies_IntegrateCo_jobcodes[Job_Description],"",0)</f>
        <v>Proj Management</v>
      </c>
      <c r="N921" t="str">
        <f t="shared" si="29"/>
        <v>H</v>
      </c>
      <c r="O921">
        <f>IFERROR(VLOOKUP(_2015_2016_append_[[#This Row],[Emp_Name]],Analytics_mindset_case_studies_IntegrateCo_locations[#All],2,FALSE),"")</f>
        <v>1</v>
      </c>
      <c r="P921">
        <f>_2015_2016_append_[[#This Row],[Reg_Hrs]]+_2015_2016_append_[[#This Row],[OT_Hrs]]</f>
        <v>5</v>
      </c>
      <c r="Q921">
        <v>1</v>
      </c>
    </row>
    <row r="922" spans="1:17" x14ac:dyDescent="0.3">
      <c r="A922">
        <v>169</v>
      </c>
      <c r="B922" t="s">
        <v>71</v>
      </c>
      <c r="C922" t="s">
        <v>138</v>
      </c>
      <c r="D922">
        <v>2</v>
      </c>
      <c r="E922">
        <v>0</v>
      </c>
      <c r="F922">
        <v>655</v>
      </c>
      <c r="G922">
        <v>484</v>
      </c>
      <c r="H922">
        <v>38</v>
      </c>
      <c r="I922">
        <v>152</v>
      </c>
      <c r="J922">
        <v>108</v>
      </c>
      <c r="K922">
        <v>2016</v>
      </c>
      <c r="L922" t="str">
        <f t="shared" si="28"/>
        <v>004</v>
      </c>
      <c r="M922" t="str">
        <f>_xlfn.XLOOKUP(_2015_2016_append_[[#This Row],[Job_code]],Analytics_mindset_case_studies_IntegrateCo_jobcodes[Code_text],Analytics_mindset_case_studies_IntegrateCo_jobcodes[Job_Description],"",0)</f>
        <v>Proj Management</v>
      </c>
      <c r="N922" t="str">
        <f t="shared" si="29"/>
        <v>H</v>
      </c>
      <c r="O922">
        <f>IFERROR(VLOOKUP(_2015_2016_append_[[#This Row],[Emp_Name]],Analytics_mindset_case_studies_IntegrateCo_locations[#All],2,FALSE),"")</f>
        <v>1</v>
      </c>
      <c r="P922">
        <f>_2015_2016_append_[[#This Row],[Reg_Hrs]]+_2015_2016_append_[[#This Row],[OT_Hrs]]</f>
        <v>2</v>
      </c>
      <c r="Q922">
        <v>1</v>
      </c>
    </row>
    <row r="923" spans="1:17" x14ac:dyDescent="0.3">
      <c r="A923">
        <v>396</v>
      </c>
      <c r="B923" t="s">
        <v>94</v>
      </c>
      <c r="C923" t="s">
        <v>140</v>
      </c>
      <c r="D923">
        <v>3</v>
      </c>
      <c r="E923">
        <v>0</v>
      </c>
      <c r="F923">
        <v>1005</v>
      </c>
      <c r="G923">
        <v>769</v>
      </c>
      <c r="H923">
        <v>6</v>
      </c>
      <c r="I923">
        <v>297</v>
      </c>
      <c r="J923">
        <v>43</v>
      </c>
      <c r="K923">
        <v>2016</v>
      </c>
      <c r="L923" t="str">
        <f t="shared" si="28"/>
        <v>004</v>
      </c>
      <c r="M923" t="str">
        <f>_xlfn.XLOOKUP(_2015_2016_append_[[#This Row],[Job_code]],Analytics_mindset_case_studies_IntegrateCo_jobcodes[Code_text],Analytics_mindset_case_studies_IntegrateCo_jobcodes[Job_Description],"",0)</f>
        <v>Proj Management</v>
      </c>
      <c r="N923" t="str">
        <f t="shared" si="29"/>
        <v>H</v>
      </c>
      <c r="O923">
        <f>IFERROR(VLOOKUP(_2015_2016_append_[[#This Row],[Emp_Name]],Analytics_mindset_case_studies_IntegrateCo_locations[#All],2,FALSE),"")</f>
        <v>1</v>
      </c>
      <c r="P923">
        <f>_2015_2016_append_[[#This Row],[Reg_Hrs]]+_2015_2016_append_[[#This Row],[OT_Hrs]]</f>
        <v>3</v>
      </c>
      <c r="Q923">
        <v>1</v>
      </c>
    </row>
    <row r="924" spans="1:17" x14ac:dyDescent="0.3">
      <c r="A924">
        <v>415</v>
      </c>
      <c r="B924" t="s">
        <v>101</v>
      </c>
      <c r="C924" t="s">
        <v>214</v>
      </c>
      <c r="D924">
        <v>12</v>
      </c>
      <c r="E924">
        <v>0</v>
      </c>
      <c r="F924">
        <v>34616</v>
      </c>
      <c r="G924">
        <v>2326</v>
      </c>
      <c r="H924">
        <v>182</v>
      </c>
      <c r="I924">
        <v>73</v>
      </c>
      <c r="J924">
        <v>573</v>
      </c>
      <c r="K924">
        <v>2016</v>
      </c>
      <c r="L924" t="str">
        <f t="shared" si="28"/>
        <v>005</v>
      </c>
      <c r="M924" t="str">
        <f>_xlfn.XLOOKUP(_2015_2016_append_[[#This Row],[Job_code]],Analytics_mindset_case_studies_IntegrateCo_jobcodes[Code_text],Analytics_mindset_case_studies_IntegrateCo_jobcodes[Job_Description],"",0)</f>
        <v>Installation</v>
      </c>
      <c r="N924" t="str">
        <f t="shared" si="29"/>
        <v>H</v>
      </c>
      <c r="O924">
        <f>IFERROR(VLOOKUP(_2015_2016_append_[[#This Row],[Emp_Name]],Analytics_mindset_case_studies_IntegrateCo_locations[#All],2,FALSE),"")</f>
        <v>2</v>
      </c>
      <c r="P924">
        <f>_2015_2016_append_[[#This Row],[Reg_Hrs]]+_2015_2016_append_[[#This Row],[OT_Hrs]]</f>
        <v>12</v>
      </c>
      <c r="Q924">
        <v>1</v>
      </c>
    </row>
    <row r="925" spans="1:17" x14ac:dyDescent="0.3">
      <c r="A925">
        <v>39</v>
      </c>
      <c r="B925" t="s">
        <v>101</v>
      </c>
      <c r="C925" t="s">
        <v>175</v>
      </c>
      <c r="D925">
        <v>30</v>
      </c>
      <c r="E925">
        <v>0</v>
      </c>
      <c r="F925">
        <v>2175</v>
      </c>
      <c r="G925">
        <v>295</v>
      </c>
      <c r="H925">
        <v>23</v>
      </c>
      <c r="I925">
        <v>92</v>
      </c>
      <c r="J925">
        <v>36</v>
      </c>
      <c r="K925">
        <v>2016</v>
      </c>
      <c r="L925" t="str">
        <f t="shared" si="28"/>
        <v>005</v>
      </c>
      <c r="M925" t="str">
        <f>_xlfn.XLOOKUP(_2015_2016_append_[[#This Row],[Job_code]],Analytics_mindset_case_studies_IntegrateCo_jobcodes[Code_text],Analytics_mindset_case_studies_IntegrateCo_jobcodes[Job_Description],"",0)</f>
        <v>Installation</v>
      </c>
      <c r="N925" t="str">
        <f t="shared" si="29"/>
        <v>H</v>
      </c>
      <c r="O925">
        <f>IFERROR(VLOOKUP(_2015_2016_append_[[#This Row],[Emp_Name]],Analytics_mindset_case_studies_IntegrateCo_locations[#All],2,FALSE),"")</f>
        <v>1</v>
      </c>
      <c r="P925">
        <f>_2015_2016_append_[[#This Row],[Reg_Hrs]]+_2015_2016_append_[[#This Row],[OT_Hrs]]</f>
        <v>30</v>
      </c>
      <c r="Q925">
        <v>1</v>
      </c>
    </row>
    <row r="926" spans="1:17" x14ac:dyDescent="0.3">
      <c r="A926">
        <v>374</v>
      </c>
      <c r="B926" t="s">
        <v>78</v>
      </c>
      <c r="C926" t="s">
        <v>181</v>
      </c>
      <c r="D926">
        <v>125</v>
      </c>
      <c r="E926">
        <v>0</v>
      </c>
      <c r="F926">
        <v>2625</v>
      </c>
      <c r="G926">
        <v>1689</v>
      </c>
      <c r="H926">
        <v>133</v>
      </c>
      <c r="I926">
        <v>774</v>
      </c>
      <c r="J926">
        <v>99</v>
      </c>
      <c r="K926">
        <v>2016</v>
      </c>
      <c r="L926" t="str">
        <f t="shared" si="28"/>
        <v>006</v>
      </c>
      <c r="M926" t="str">
        <f>_xlfn.XLOOKUP(_2015_2016_append_[[#This Row],[Job_code]],Analytics_mindset_case_studies_IntegrateCo_jobcodes[Code_text],Analytics_mindset_case_studies_IntegrateCo_jobcodes[Job_Description],"",0)</f>
        <v>Service</v>
      </c>
      <c r="N926" t="str">
        <f t="shared" si="29"/>
        <v>H</v>
      </c>
      <c r="O926">
        <f>IFERROR(VLOOKUP(_2015_2016_append_[[#This Row],[Emp_Name]],Analytics_mindset_case_studies_IntegrateCo_locations[#All],2,FALSE),"")</f>
        <v>2</v>
      </c>
      <c r="P926">
        <f>_2015_2016_append_[[#This Row],[Reg_Hrs]]+_2015_2016_append_[[#This Row],[OT_Hrs]]</f>
        <v>125</v>
      </c>
      <c r="Q926">
        <v>1</v>
      </c>
    </row>
    <row r="927" spans="1:17" x14ac:dyDescent="0.3">
      <c r="A927">
        <v>415</v>
      </c>
      <c r="B927" t="s">
        <v>78</v>
      </c>
      <c r="C927" t="s">
        <v>214</v>
      </c>
      <c r="D927">
        <v>9</v>
      </c>
      <c r="E927">
        <v>0</v>
      </c>
      <c r="F927">
        <v>25962</v>
      </c>
      <c r="G927">
        <v>1745</v>
      </c>
      <c r="H927">
        <v>137</v>
      </c>
      <c r="I927">
        <v>547</v>
      </c>
      <c r="J927">
        <v>429</v>
      </c>
      <c r="K927">
        <v>2016</v>
      </c>
      <c r="L927" t="str">
        <f t="shared" si="28"/>
        <v>006</v>
      </c>
      <c r="M927" t="str">
        <f>_xlfn.XLOOKUP(_2015_2016_append_[[#This Row],[Job_code]],Analytics_mindset_case_studies_IntegrateCo_jobcodes[Code_text],Analytics_mindset_case_studies_IntegrateCo_jobcodes[Job_Description],"",0)</f>
        <v>Service</v>
      </c>
      <c r="N927" t="str">
        <f t="shared" si="29"/>
        <v>H</v>
      </c>
      <c r="O927">
        <f>IFERROR(VLOOKUP(_2015_2016_append_[[#This Row],[Emp_Name]],Analytics_mindset_case_studies_IntegrateCo_locations[#All],2,FALSE),"")</f>
        <v>2</v>
      </c>
      <c r="P927">
        <f>_2015_2016_append_[[#This Row],[Reg_Hrs]]+_2015_2016_append_[[#This Row],[OT_Hrs]]</f>
        <v>9</v>
      </c>
      <c r="Q927">
        <v>1</v>
      </c>
    </row>
    <row r="928" spans="1:17" x14ac:dyDescent="0.3">
      <c r="A928">
        <v>99</v>
      </c>
      <c r="B928" t="s">
        <v>78</v>
      </c>
      <c r="C928" t="s">
        <v>198</v>
      </c>
      <c r="D928">
        <v>16</v>
      </c>
      <c r="E928">
        <v>0</v>
      </c>
      <c r="F928">
        <v>360</v>
      </c>
      <c r="G928">
        <v>2665</v>
      </c>
      <c r="H928">
        <v>209</v>
      </c>
      <c r="I928">
        <v>836</v>
      </c>
      <c r="J928">
        <v>595</v>
      </c>
      <c r="K928">
        <v>2016</v>
      </c>
      <c r="L928" t="str">
        <f t="shared" si="28"/>
        <v>006</v>
      </c>
      <c r="M928" t="str">
        <f>_xlfn.XLOOKUP(_2015_2016_append_[[#This Row],[Job_code]],Analytics_mindset_case_studies_IntegrateCo_jobcodes[Code_text],Analytics_mindset_case_studies_IntegrateCo_jobcodes[Job_Description],"",0)</f>
        <v>Service</v>
      </c>
      <c r="N928" t="str">
        <f t="shared" si="29"/>
        <v>H</v>
      </c>
      <c r="O928">
        <f>IFERROR(VLOOKUP(_2015_2016_append_[[#This Row],[Emp_Name]],Analytics_mindset_case_studies_IntegrateCo_locations[#All],2,FALSE),"")</f>
        <v>2</v>
      </c>
      <c r="P928">
        <f>_2015_2016_append_[[#This Row],[Reg_Hrs]]+_2015_2016_append_[[#This Row],[OT_Hrs]]</f>
        <v>16</v>
      </c>
      <c r="Q928">
        <v>1</v>
      </c>
    </row>
    <row r="929" spans="1:17" x14ac:dyDescent="0.3">
      <c r="A929">
        <v>199</v>
      </c>
      <c r="B929" t="s">
        <v>78</v>
      </c>
      <c r="C929" t="s">
        <v>187</v>
      </c>
      <c r="D929">
        <v>11</v>
      </c>
      <c r="E929">
        <v>0</v>
      </c>
      <c r="F929">
        <v>3927</v>
      </c>
      <c r="G929">
        <v>2754</v>
      </c>
      <c r="H929">
        <v>216</v>
      </c>
      <c r="I929">
        <v>864</v>
      </c>
      <c r="J929">
        <v>624</v>
      </c>
      <c r="K929">
        <v>2016</v>
      </c>
      <c r="L929" t="str">
        <f t="shared" si="28"/>
        <v>006</v>
      </c>
      <c r="M929" t="str">
        <f>_xlfn.XLOOKUP(_2015_2016_append_[[#This Row],[Job_code]],Analytics_mindset_case_studies_IntegrateCo_jobcodes[Code_text],Analytics_mindset_case_studies_IntegrateCo_jobcodes[Job_Description],"",0)</f>
        <v>Service</v>
      </c>
      <c r="N929" t="str">
        <f t="shared" si="29"/>
        <v>H</v>
      </c>
      <c r="O929">
        <f>IFERROR(VLOOKUP(_2015_2016_append_[[#This Row],[Emp_Name]],Analytics_mindset_case_studies_IntegrateCo_locations[#All],2,FALSE),"")</f>
        <v>2</v>
      </c>
      <c r="P929">
        <f>_2015_2016_append_[[#This Row],[Reg_Hrs]]+_2015_2016_append_[[#This Row],[OT_Hrs]]</f>
        <v>11</v>
      </c>
      <c r="Q929">
        <v>1</v>
      </c>
    </row>
    <row r="930" spans="1:17" x14ac:dyDescent="0.3">
      <c r="A930">
        <v>203</v>
      </c>
      <c r="B930" t="s">
        <v>78</v>
      </c>
      <c r="C930" t="s">
        <v>155</v>
      </c>
      <c r="D930">
        <v>8</v>
      </c>
      <c r="E930">
        <v>0</v>
      </c>
      <c r="F930">
        <v>51849</v>
      </c>
      <c r="G930">
        <v>3741</v>
      </c>
      <c r="H930">
        <v>293</v>
      </c>
      <c r="I930">
        <v>1174</v>
      </c>
      <c r="J930">
        <v>64</v>
      </c>
      <c r="K930">
        <v>2016</v>
      </c>
      <c r="L930" t="str">
        <f t="shared" si="28"/>
        <v>006</v>
      </c>
      <c r="M930" t="str">
        <f>_xlfn.XLOOKUP(_2015_2016_append_[[#This Row],[Job_code]],Analytics_mindset_case_studies_IntegrateCo_jobcodes[Code_text],Analytics_mindset_case_studies_IntegrateCo_jobcodes[Job_Description],"",0)</f>
        <v>Service</v>
      </c>
      <c r="N930" t="str">
        <f t="shared" si="29"/>
        <v>H</v>
      </c>
      <c r="O930">
        <f>IFERROR(VLOOKUP(_2015_2016_append_[[#This Row],[Emp_Name]],Analytics_mindset_case_studies_IntegrateCo_locations[#All],2,FALSE),"")</f>
        <v>1</v>
      </c>
      <c r="P930">
        <f>_2015_2016_append_[[#This Row],[Reg_Hrs]]+_2015_2016_append_[[#This Row],[OT_Hrs]]</f>
        <v>8</v>
      </c>
      <c r="Q930">
        <v>1</v>
      </c>
    </row>
    <row r="931" spans="1:17" x14ac:dyDescent="0.3">
      <c r="A931">
        <v>406</v>
      </c>
      <c r="B931" t="s">
        <v>78</v>
      </c>
      <c r="C931" t="s">
        <v>208</v>
      </c>
      <c r="D931">
        <v>13</v>
      </c>
      <c r="E931">
        <v>0</v>
      </c>
      <c r="F931">
        <v>6875</v>
      </c>
      <c r="G931">
        <v>4732</v>
      </c>
      <c r="H931">
        <v>371</v>
      </c>
      <c r="I931">
        <v>1485</v>
      </c>
      <c r="J931">
        <v>86</v>
      </c>
      <c r="K931">
        <v>2016</v>
      </c>
      <c r="L931" t="str">
        <f t="shared" si="28"/>
        <v>006</v>
      </c>
      <c r="M931" t="str">
        <f>_xlfn.XLOOKUP(_2015_2016_append_[[#This Row],[Job_code]],Analytics_mindset_case_studies_IntegrateCo_jobcodes[Code_text],Analytics_mindset_case_studies_IntegrateCo_jobcodes[Job_Description],"",0)</f>
        <v>Service</v>
      </c>
      <c r="N931" t="str">
        <f t="shared" si="29"/>
        <v>H</v>
      </c>
      <c r="O931">
        <f>IFERROR(VLOOKUP(_2015_2016_append_[[#This Row],[Emp_Name]],Analytics_mindset_case_studies_IntegrateCo_locations[#All],2,FALSE),"")</f>
        <v>1</v>
      </c>
      <c r="P931">
        <f>_2015_2016_append_[[#This Row],[Reg_Hrs]]+_2015_2016_append_[[#This Row],[OT_Hrs]]</f>
        <v>13</v>
      </c>
      <c r="Q931">
        <v>1</v>
      </c>
    </row>
    <row r="932" spans="1:17" x14ac:dyDescent="0.3">
      <c r="A932">
        <v>343</v>
      </c>
      <c r="B932" t="s">
        <v>78</v>
      </c>
      <c r="C932" t="s">
        <v>202</v>
      </c>
      <c r="D932">
        <v>1</v>
      </c>
      <c r="E932">
        <v>0</v>
      </c>
      <c r="F932">
        <v>23</v>
      </c>
      <c r="G932">
        <v>153</v>
      </c>
      <c r="H932">
        <v>12</v>
      </c>
      <c r="I932">
        <v>48</v>
      </c>
      <c r="J932">
        <v>38</v>
      </c>
      <c r="K932">
        <v>2016</v>
      </c>
      <c r="L932" t="str">
        <f t="shared" si="28"/>
        <v>006</v>
      </c>
      <c r="M932" t="str">
        <f>_xlfn.XLOOKUP(_2015_2016_append_[[#This Row],[Job_code]],Analytics_mindset_case_studies_IntegrateCo_jobcodes[Code_text],Analytics_mindset_case_studies_IntegrateCo_jobcodes[Job_Description],"",0)</f>
        <v>Service</v>
      </c>
      <c r="N932" t="str">
        <f t="shared" si="29"/>
        <v>H</v>
      </c>
      <c r="O932">
        <f>IFERROR(VLOOKUP(_2015_2016_append_[[#This Row],[Emp_Name]],Analytics_mindset_case_studies_IntegrateCo_locations[#All],2,FALSE),"")</f>
        <v>1</v>
      </c>
      <c r="P932">
        <f>_2015_2016_append_[[#This Row],[Reg_Hrs]]+_2015_2016_append_[[#This Row],[OT_Hrs]]</f>
        <v>1</v>
      </c>
      <c r="Q932">
        <v>1</v>
      </c>
    </row>
    <row r="933" spans="1:17" x14ac:dyDescent="0.3">
      <c r="A933">
        <v>287</v>
      </c>
      <c r="B933" t="s">
        <v>97</v>
      </c>
      <c r="C933" t="s">
        <v>167</v>
      </c>
      <c r="D933">
        <v>4</v>
      </c>
      <c r="E933">
        <v>0</v>
      </c>
      <c r="F933">
        <v>57</v>
      </c>
      <c r="G933">
        <v>412</v>
      </c>
      <c r="H933">
        <v>32</v>
      </c>
      <c r="I933">
        <v>259</v>
      </c>
      <c r="J933">
        <v>14</v>
      </c>
      <c r="K933">
        <v>2016</v>
      </c>
      <c r="L933" t="str">
        <f t="shared" si="28"/>
        <v>006</v>
      </c>
      <c r="M933" t="str">
        <f>_xlfn.XLOOKUP(_2015_2016_append_[[#This Row],[Job_code]],Analytics_mindset_case_studies_IntegrateCo_jobcodes[Code_text],Analytics_mindset_case_studies_IntegrateCo_jobcodes[Job_Description],"",0)</f>
        <v>Service</v>
      </c>
      <c r="N933" t="str">
        <f t="shared" si="29"/>
        <v>H</v>
      </c>
      <c r="O933">
        <f>IFERROR(VLOOKUP(_2015_2016_append_[[#This Row],[Emp_Name]],Analytics_mindset_case_studies_IntegrateCo_locations[#All],2,FALSE),"")</f>
        <v>2</v>
      </c>
      <c r="P933">
        <f>_2015_2016_append_[[#This Row],[Reg_Hrs]]+_2015_2016_append_[[#This Row],[OT_Hrs]]</f>
        <v>4</v>
      </c>
      <c r="Q933">
        <v>1</v>
      </c>
    </row>
    <row r="934" spans="1:17" x14ac:dyDescent="0.3">
      <c r="A934">
        <v>374</v>
      </c>
      <c r="B934" t="s">
        <v>103</v>
      </c>
      <c r="C934" t="s">
        <v>181</v>
      </c>
      <c r="D934">
        <v>5</v>
      </c>
      <c r="E934">
        <v>0</v>
      </c>
      <c r="F934">
        <v>105</v>
      </c>
      <c r="G934">
        <v>68</v>
      </c>
      <c r="H934">
        <v>5</v>
      </c>
      <c r="I934">
        <v>31</v>
      </c>
      <c r="J934">
        <v>4</v>
      </c>
      <c r="K934">
        <v>2016</v>
      </c>
      <c r="L934" t="str">
        <f t="shared" si="28"/>
        <v>006</v>
      </c>
      <c r="M934" t="str">
        <f>_xlfn.XLOOKUP(_2015_2016_append_[[#This Row],[Job_code]],Analytics_mindset_case_studies_IntegrateCo_jobcodes[Code_text],Analytics_mindset_case_studies_IntegrateCo_jobcodes[Job_Description],"",0)</f>
        <v>Service</v>
      </c>
      <c r="N934" t="str">
        <f t="shared" si="29"/>
        <v>H</v>
      </c>
      <c r="O934">
        <f>IFERROR(VLOOKUP(_2015_2016_append_[[#This Row],[Emp_Name]],Analytics_mindset_case_studies_IntegrateCo_locations[#All],2,FALSE),"")</f>
        <v>2</v>
      </c>
      <c r="P934">
        <f>_2015_2016_append_[[#This Row],[Reg_Hrs]]+_2015_2016_append_[[#This Row],[OT_Hrs]]</f>
        <v>5</v>
      </c>
      <c r="Q934">
        <v>1</v>
      </c>
    </row>
    <row r="935" spans="1:17" x14ac:dyDescent="0.3">
      <c r="A935">
        <v>415</v>
      </c>
      <c r="B935" t="s">
        <v>87</v>
      </c>
      <c r="C935" t="s">
        <v>214</v>
      </c>
      <c r="D935">
        <v>9</v>
      </c>
      <c r="E935">
        <v>0</v>
      </c>
      <c r="F935">
        <v>25962</v>
      </c>
      <c r="G935">
        <v>1745</v>
      </c>
      <c r="H935">
        <v>137</v>
      </c>
      <c r="I935">
        <v>547</v>
      </c>
      <c r="J935">
        <v>429</v>
      </c>
      <c r="K935">
        <v>2016</v>
      </c>
      <c r="L935" t="str">
        <f t="shared" si="28"/>
        <v>008</v>
      </c>
      <c r="M935" t="str">
        <f>_xlfn.XLOOKUP(_2015_2016_append_[[#This Row],[Job_code]],Analytics_mindset_case_studies_IntegrateCo_jobcodes[Code_text],Analytics_mindset_case_studies_IntegrateCo_jobcodes[Job_Description],"",0)</f>
        <v>Employee Training</v>
      </c>
      <c r="N935" t="str">
        <f t="shared" si="29"/>
        <v>H</v>
      </c>
      <c r="O935">
        <f>IFERROR(VLOOKUP(_2015_2016_append_[[#This Row],[Emp_Name]],Analytics_mindset_case_studies_IntegrateCo_locations[#All],2,FALSE),"")</f>
        <v>2</v>
      </c>
      <c r="P935">
        <f>_2015_2016_append_[[#This Row],[Reg_Hrs]]+_2015_2016_append_[[#This Row],[OT_Hrs]]</f>
        <v>9</v>
      </c>
      <c r="Q935">
        <v>1</v>
      </c>
    </row>
    <row r="936" spans="1:17" x14ac:dyDescent="0.3">
      <c r="A936">
        <v>199</v>
      </c>
      <c r="B936" t="s">
        <v>87</v>
      </c>
      <c r="C936" t="s">
        <v>187</v>
      </c>
      <c r="D936">
        <v>5</v>
      </c>
      <c r="E936">
        <v>0</v>
      </c>
      <c r="F936">
        <v>1785</v>
      </c>
      <c r="G936">
        <v>125</v>
      </c>
      <c r="H936">
        <v>1</v>
      </c>
      <c r="I936">
        <v>39</v>
      </c>
      <c r="J936">
        <v>28</v>
      </c>
      <c r="K936">
        <v>2016</v>
      </c>
      <c r="L936" t="str">
        <f t="shared" si="28"/>
        <v>008</v>
      </c>
      <c r="M936" t="str">
        <f>_xlfn.XLOOKUP(_2015_2016_append_[[#This Row],[Job_code]],Analytics_mindset_case_studies_IntegrateCo_jobcodes[Code_text],Analytics_mindset_case_studies_IntegrateCo_jobcodes[Job_Description],"",0)</f>
        <v>Employee Training</v>
      </c>
      <c r="N936" t="str">
        <f t="shared" si="29"/>
        <v>H</v>
      </c>
      <c r="O936">
        <f>IFERROR(VLOOKUP(_2015_2016_append_[[#This Row],[Emp_Name]],Analytics_mindset_case_studies_IntegrateCo_locations[#All],2,FALSE),"")</f>
        <v>2</v>
      </c>
      <c r="P936">
        <f>_2015_2016_append_[[#This Row],[Reg_Hrs]]+_2015_2016_append_[[#This Row],[OT_Hrs]]</f>
        <v>5</v>
      </c>
      <c r="Q936">
        <v>1</v>
      </c>
    </row>
    <row r="937" spans="1:17" x14ac:dyDescent="0.3">
      <c r="A937">
        <v>343</v>
      </c>
      <c r="B937" t="s">
        <v>87</v>
      </c>
      <c r="C937" t="s">
        <v>202</v>
      </c>
      <c r="D937">
        <v>5</v>
      </c>
      <c r="E937">
        <v>0</v>
      </c>
      <c r="F937">
        <v>115</v>
      </c>
      <c r="G937">
        <v>76</v>
      </c>
      <c r="H937">
        <v>6</v>
      </c>
      <c r="I937">
        <v>24</v>
      </c>
      <c r="J937">
        <v>19</v>
      </c>
      <c r="K937">
        <v>2016</v>
      </c>
      <c r="L937" t="str">
        <f t="shared" si="28"/>
        <v>008</v>
      </c>
      <c r="M937" t="str">
        <f>_xlfn.XLOOKUP(_2015_2016_append_[[#This Row],[Job_code]],Analytics_mindset_case_studies_IntegrateCo_jobcodes[Code_text],Analytics_mindset_case_studies_IntegrateCo_jobcodes[Job_Description],"",0)</f>
        <v>Employee Training</v>
      </c>
      <c r="N937" t="str">
        <f t="shared" si="29"/>
        <v>H</v>
      </c>
      <c r="O937">
        <f>IFERROR(VLOOKUP(_2015_2016_append_[[#This Row],[Emp_Name]],Analytics_mindset_case_studies_IntegrateCo_locations[#All],2,FALSE),"")</f>
        <v>1</v>
      </c>
      <c r="P937">
        <f>_2015_2016_append_[[#This Row],[Reg_Hrs]]+_2015_2016_append_[[#This Row],[OT_Hrs]]</f>
        <v>5</v>
      </c>
      <c r="Q937">
        <v>1</v>
      </c>
    </row>
    <row r="938" spans="1:17" x14ac:dyDescent="0.3">
      <c r="A938">
        <v>407</v>
      </c>
      <c r="B938" t="s">
        <v>63</v>
      </c>
      <c r="C938" t="s">
        <v>209</v>
      </c>
      <c r="D938">
        <v>8</v>
      </c>
      <c r="E938">
        <v>0</v>
      </c>
      <c r="F938">
        <v>136</v>
      </c>
      <c r="G938">
        <v>1042</v>
      </c>
      <c r="H938">
        <v>81</v>
      </c>
      <c r="I938">
        <v>327</v>
      </c>
      <c r="J938">
        <v>225</v>
      </c>
      <c r="K938">
        <v>2016</v>
      </c>
      <c r="L938" t="str">
        <f t="shared" si="28"/>
        <v>009</v>
      </c>
      <c r="M938" t="str">
        <f>_xlfn.XLOOKUP(_2015_2016_append_[[#This Row],[Job_code]],Analytics_mindset_case_studies_IntegrateCo_jobcodes[Code_text],Analytics_mindset_case_studies_IntegrateCo_jobcodes[Job_Description],"",0)</f>
        <v>New Foreign Manufacturing Plant</v>
      </c>
      <c r="N938" t="str">
        <f t="shared" si="29"/>
        <v>H</v>
      </c>
      <c r="O938">
        <f>IFERROR(VLOOKUP(_2015_2016_append_[[#This Row],[Emp_Name]],Analytics_mindset_case_studies_IntegrateCo_locations[#All],2,FALSE),"")</f>
        <v>1</v>
      </c>
      <c r="P938">
        <f>_2015_2016_append_[[#This Row],[Reg_Hrs]]+_2015_2016_append_[[#This Row],[OT_Hrs]]</f>
        <v>8</v>
      </c>
      <c r="Q938">
        <v>1</v>
      </c>
    </row>
    <row r="939" spans="1:17" x14ac:dyDescent="0.3">
      <c r="A939">
        <v>53</v>
      </c>
      <c r="B939" t="s">
        <v>63</v>
      </c>
      <c r="C939" t="s">
        <v>142</v>
      </c>
      <c r="D939">
        <v>14</v>
      </c>
      <c r="E939">
        <v>0</v>
      </c>
      <c r="F939">
        <v>350</v>
      </c>
      <c r="G939">
        <v>2432</v>
      </c>
      <c r="H939">
        <v>191</v>
      </c>
      <c r="I939">
        <v>763</v>
      </c>
      <c r="J939">
        <v>579</v>
      </c>
      <c r="K939">
        <v>2016</v>
      </c>
      <c r="L939" t="str">
        <f t="shared" si="28"/>
        <v>009</v>
      </c>
      <c r="M939" t="str">
        <f>_xlfn.XLOOKUP(_2015_2016_append_[[#This Row],[Job_code]],Analytics_mindset_case_studies_IntegrateCo_jobcodes[Code_text],Analytics_mindset_case_studies_IntegrateCo_jobcodes[Job_Description],"",0)</f>
        <v>New Foreign Manufacturing Plant</v>
      </c>
      <c r="N939" t="str">
        <f t="shared" si="29"/>
        <v>H</v>
      </c>
      <c r="O939">
        <f>IFERROR(VLOOKUP(_2015_2016_append_[[#This Row],[Emp_Name]],Analytics_mindset_case_studies_IntegrateCo_locations[#All],2,FALSE),"")</f>
        <v>2</v>
      </c>
      <c r="P939">
        <f>_2015_2016_append_[[#This Row],[Reg_Hrs]]+_2015_2016_append_[[#This Row],[OT_Hrs]]</f>
        <v>14</v>
      </c>
      <c r="Q939">
        <v>1</v>
      </c>
    </row>
    <row r="940" spans="1:17" x14ac:dyDescent="0.3">
      <c r="A940">
        <v>260</v>
      </c>
      <c r="B940" t="s">
        <v>63</v>
      </c>
      <c r="C940" t="s">
        <v>188</v>
      </c>
      <c r="D940">
        <v>8</v>
      </c>
      <c r="E940">
        <v>0</v>
      </c>
      <c r="F940">
        <v>198</v>
      </c>
      <c r="G940">
        <v>1409</v>
      </c>
      <c r="H940">
        <v>111</v>
      </c>
      <c r="I940">
        <v>442</v>
      </c>
      <c r="J940">
        <v>327</v>
      </c>
      <c r="K940">
        <v>2016</v>
      </c>
      <c r="L940" t="str">
        <f t="shared" si="28"/>
        <v>009</v>
      </c>
      <c r="M940" t="str">
        <f>_xlfn.XLOOKUP(_2015_2016_append_[[#This Row],[Job_code]],Analytics_mindset_case_studies_IntegrateCo_jobcodes[Code_text],Analytics_mindset_case_studies_IntegrateCo_jobcodes[Job_Description],"",0)</f>
        <v>New Foreign Manufacturing Plant</v>
      </c>
      <c r="N940" t="str">
        <f t="shared" si="29"/>
        <v>H</v>
      </c>
      <c r="O940">
        <f>IFERROR(VLOOKUP(_2015_2016_append_[[#This Row],[Emp_Name]],Analytics_mindset_case_studies_IntegrateCo_locations[#All],2,FALSE),"")</f>
        <v>2</v>
      </c>
      <c r="P940">
        <f>_2015_2016_append_[[#This Row],[Reg_Hrs]]+_2015_2016_append_[[#This Row],[OT_Hrs]]</f>
        <v>8</v>
      </c>
      <c r="Q940">
        <v>1</v>
      </c>
    </row>
    <row r="941" spans="1:17" x14ac:dyDescent="0.3">
      <c r="A941">
        <v>376</v>
      </c>
      <c r="B941" t="s">
        <v>63</v>
      </c>
      <c r="C941" t="s">
        <v>161</v>
      </c>
      <c r="D941">
        <v>8</v>
      </c>
      <c r="E941">
        <v>0</v>
      </c>
      <c r="F941">
        <v>1496</v>
      </c>
      <c r="G941">
        <v>108</v>
      </c>
      <c r="H941">
        <v>85</v>
      </c>
      <c r="I941">
        <v>339</v>
      </c>
      <c r="J941">
        <v>248</v>
      </c>
      <c r="K941">
        <v>2016</v>
      </c>
      <c r="L941" t="str">
        <f t="shared" si="28"/>
        <v>009</v>
      </c>
      <c r="M941" t="str">
        <f>_xlfn.XLOOKUP(_2015_2016_append_[[#This Row],[Job_code]],Analytics_mindset_case_studies_IntegrateCo_jobcodes[Code_text],Analytics_mindset_case_studies_IntegrateCo_jobcodes[Job_Description],"",0)</f>
        <v>New Foreign Manufacturing Plant</v>
      </c>
      <c r="N941" t="str">
        <f t="shared" si="29"/>
        <v>H</v>
      </c>
      <c r="O941">
        <f>IFERROR(VLOOKUP(_2015_2016_append_[[#This Row],[Emp_Name]],Analytics_mindset_case_studies_IntegrateCo_locations[#All],2,FALSE),"")</f>
        <v>1</v>
      </c>
      <c r="P941">
        <f>_2015_2016_append_[[#This Row],[Reg_Hrs]]+_2015_2016_append_[[#This Row],[OT_Hrs]]</f>
        <v>8</v>
      </c>
      <c r="Q941">
        <v>1</v>
      </c>
    </row>
    <row r="942" spans="1:17" x14ac:dyDescent="0.3">
      <c r="A942">
        <v>117</v>
      </c>
      <c r="B942" t="s">
        <v>63</v>
      </c>
      <c r="C942" t="s">
        <v>191</v>
      </c>
      <c r="D942">
        <v>16</v>
      </c>
      <c r="E942">
        <v>0</v>
      </c>
      <c r="F942">
        <v>420</v>
      </c>
      <c r="G942">
        <v>2877</v>
      </c>
      <c r="H942">
        <v>226</v>
      </c>
      <c r="I942">
        <v>902</v>
      </c>
      <c r="J942">
        <v>695</v>
      </c>
      <c r="K942">
        <v>2016</v>
      </c>
      <c r="L942" t="str">
        <f t="shared" si="28"/>
        <v>009</v>
      </c>
      <c r="M942" t="str">
        <f>_xlfn.XLOOKUP(_2015_2016_append_[[#This Row],[Job_code]],Analytics_mindset_case_studies_IntegrateCo_jobcodes[Code_text],Analytics_mindset_case_studies_IntegrateCo_jobcodes[Job_Description],"",0)</f>
        <v>New Foreign Manufacturing Plant</v>
      </c>
      <c r="N942" t="str">
        <f t="shared" si="29"/>
        <v>H</v>
      </c>
      <c r="O942">
        <f>IFERROR(VLOOKUP(_2015_2016_append_[[#This Row],[Emp_Name]],Analytics_mindset_case_studies_IntegrateCo_locations[#All],2,FALSE),"")</f>
        <v>1</v>
      </c>
      <c r="P942">
        <f>_2015_2016_append_[[#This Row],[Reg_Hrs]]+_2015_2016_append_[[#This Row],[OT_Hrs]]</f>
        <v>16</v>
      </c>
      <c r="Q942">
        <v>1</v>
      </c>
    </row>
    <row r="943" spans="1:17" x14ac:dyDescent="0.3">
      <c r="A943">
        <v>400</v>
      </c>
      <c r="B943" t="s">
        <v>63</v>
      </c>
      <c r="C943" t="s">
        <v>192</v>
      </c>
      <c r="D943">
        <v>1</v>
      </c>
      <c r="E943">
        <v>0</v>
      </c>
      <c r="F943">
        <v>2067</v>
      </c>
      <c r="G943">
        <v>131</v>
      </c>
      <c r="H943">
        <v>1</v>
      </c>
      <c r="I943">
        <v>41</v>
      </c>
      <c r="J943">
        <v>5</v>
      </c>
      <c r="K943">
        <v>2016</v>
      </c>
      <c r="L943" t="str">
        <f t="shared" si="28"/>
        <v>009</v>
      </c>
      <c r="M943" t="str">
        <f>_xlfn.XLOOKUP(_2015_2016_append_[[#This Row],[Job_code]],Analytics_mindset_case_studies_IntegrateCo_jobcodes[Code_text],Analytics_mindset_case_studies_IntegrateCo_jobcodes[Job_Description],"",0)</f>
        <v>New Foreign Manufacturing Plant</v>
      </c>
      <c r="N943" t="str">
        <f t="shared" si="29"/>
        <v>H</v>
      </c>
      <c r="O943">
        <f>IFERROR(VLOOKUP(_2015_2016_append_[[#This Row],[Emp_Name]],Analytics_mindset_case_studies_IntegrateCo_locations[#All],2,FALSE),"")</f>
        <v>1</v>
      </c>
      <c r="P943">
        <f>_2015_2016_append_[[#This Row],[Reg_Hrs]]+_2015_2016_append_[[#This Row],[OT_Hrs]]</f>
        <v>1</v>
      </c>
      <c r="Q943">
        <v>1</v>
      </c>
    </row>
    <row r="944" spans="1:17" x14ac:dyDescent="0.3">
      <c r="A944">
        <v>255</v>
      </c>
      <c r="B944" t="s">
        <v>63</v>
      </c>
      <c r="C944" t="s">
        <v>169</v>
      </c>
      <c r="D944">
        <v>12</v>
      </c>
      <c r="E944">
        <v>0</v>
      </c>
      <c r="F944">
        <v>216</v>
      </c>
      <c r="G944">
        <v>1604</v>
      </c>
      <c r="H944">
        <v>126</v>
      </c>
      <c r="I944">
        <v>503</v>
      </c>
      <c r="J944">
        <v>357</v>
      </c>
      <c r="K944">
        <v>2016</v>
      </c>
      <c r="L944" t="str">
        <f t="shared" si="28"/>
        <v>009</v>
      </c>
      <c r="M944" t="str">
        <f>_xlfn.XLOOKUP(_2015_2016_append_[[#This Row],[Job_code]],Analytics_mindset_case_studies_IntegrateCo_jobcodes[Code_text],Analytics_mindset_case_studies_IntegrateCo_jobcodes[Job_Description],"",0)</f>
        <v>New Foreign Manufacturing Plant</v>
      </c>
      <c r="N944" t="str">
        <f t="shared" si="29"/>
        <v>H</v>
      </c>
      <c r="O944">
        <f>IFERROR(VLOOKUP(_2015_2016_append_[[#This Row],[Emp_Name]],Analytics_mindset_case_studies_IntegrateCo_locations[#All],2,FALSE),"")</f>
        <v>2</v>
      </c>
      <c r="P944">
        <f>_2015_2016_append_[[#This Row],[Reg_Hrs]]+_2015_2016_append_[[#This Row],[OT_Hrs]]</f>
        <v>12</v>
      </c>
      <c r="Q944">
        <v>1</v>
      </c>
    </row>
    <row r="945" spans="1:17" x14ac:dyDescent="0.3">
      <c r="A945">
        <v>35</v>
      </c>
      <c r="B945" t="s">
        <v>63</v>
      </c>
      <c r="C945" t="s">
        <v>165</v>
      </c>
      <c r="D945">
        <v>8</v>
      </c>
      <c r="E945">
        <v>0</v>
      </c>
      <c r="F945">
        <v>23077</v>
      </c>
      <c r="G945">
        <v>1908</v>
      </c>
      <c r="H945">
        <v>149</v>
      </c>
      <c r="I945">
        <v>599</v>
      </c>
      <c r="J945">
        <v>61</v>
      </c>
      <c r="K945">
        <v>2016</v>
      </c>
      <c r="L945" t="str">
        <f t="shared" si="28"/>
        <v>009</v>
      </c>
      <c r="M945" t="str">
        <f>_xlfn.XLOOKUP(_2015_2016_append_[[#This Row],[Job_code]],Analytics_mindset_case_studies_IntegrateCo_jobcodes[Code_text],Analytics_mindset_case_studies_IntegrateCo_jobcodes[Job_Description],"",0)</f>
        <v>New Foreign Manufacturing Plant</v>
      </c>
      <c r="N945" t="str">
        <f t="shared" si="29"/>
        <v>H</v>
      </c>
      <c r="O945">
        <f>IFERROR(VLOOKUP(_2015_2016_append_[[#This Row],[Emp_Name]],Analytics_mindset_case_studies_IntegrateCo_locations[#All],2,FALSE),"")</f>
        <v>2</v>
      </c>
      <c r="P945">
        <f>_2015_2016_append_[[#This Row],[Reg_Hrs]]+_2015_2016_append_[[#This Row],[OT_Hrs]]</f>
        <v>8</v>
      </c>
      <c r="Q945">
        <v>1</v>
      </c>
    </row>
    <row r="946" spans="1:17" x14ac:dyDescent="0.3">
      <c r="A946">
        <v>13</v>
      </c>
      <c r="B946" t="s">
        <v>63</v>
      </c>
      <c r="C946" t="s">
        <v>171</v>
      </c>
      <c r="D946">
        <v>8</v>
      </c>
      <c r="E946">
        <v>0</v>
      </c>
      <c r="F946">
        <v>37231</v>
      </c>
      <c r="G946">
        <v>2849</v>
      </c>
      <c r="H946">
        <v>224</v>
      </c>
      <c r="I946">
        <v>893</v>
      </c>
      <c r="J946">
        <v>617</v>
      </c>
      <c r="K946">
        <v>2016</v>
      </c>
      <c r="L946" t="str">
        <f t="shared" si="28"/>
        <v>009</v>
      </c>
      <c r="M946" t="str">
        <f>_xlfn.XLOOKUP(_2015_2016_append_[[#This Row],[Job_code]],Analytics_mindset_case_studies_IntegrateCo_jobcodes[Code_text],Analytics_mindset_case_studies_IntegrateCo_jobcodes[Job_Description],"",0)</f>
        <v>New Foreign Manufacturing Plant</v>
      </c>
      <c r="N946" t="str">
        <f t="shared" si="29"/>
        <v>H</v>
      </c>
      <c r="O946">
        <f>IFERROR(VLOOKUP(_2015_2016_append_[[#This Row],[Emp_Name]],Analytics_mindset_case_studies_IntegrateCo_locations[#All],2,FALSE),"")</f>
        <v>2</v>
      </c>
      <c r="P946">
        <f>_2015_2016_append_[[#This Row],[Reg_Hrs]]+_2015_2016_append_[[#This Row],[OT_Hrs]]</f>
        <v>8</v>
      </c>
      <c r="Q946">
        <v>1</v>
      </c>
    </row>
    <row r="947" spans="1:17" x14ac:dyDescent="0.3">
      <c r="A947">
        <v>179</v>
      </c>
      <c r="B947" t="s">
        <v>63</v>
      </c>
      <c r="C947" t="s">
        <v>132</v>
      </c>
      <c r="D947">
        <v>15</v>
      </c>
      <c r="E947">
        <v>0</v>
      </c>
      <c r="F947">
        <v>68175</v>
      </c>
      <c r="G947">
        <v>486</v>
      </c>
      <c r="H947">
        <v>381</v>
      </c>
      <c r="I947">
        <v>1525</v>
      </c>
      <c r="J947">
        <v>1128</v>
      </c>
      <c r="K947">
        <v>2016</v>
      </c>
      <c r="L947" t="str">
        <f t="shared" si="28"/>
        <v>009</v>
      </c>
      <c r="M947" t="str">
        <f>_xlfn.XLOOKUP(_2015_2016_append_[[#This Row],[Job_code]],Analytics_mindset_case_studies_IntegrateCo_jobcodes[Code_text],Analytics_mindset_case_studies_IntegrateCo_jobcodes[Job_Description],"",0)</f>
        <v>New Foreign Manufacturing Plant</v>
      </c>
      <c r="N947" t="str">
        <f t="shared" si="29"/>
        <v>H</v>
      </c>
      <c r="O947">
        <f>IFERROR(VLOOKUP(_2015_2016_append_[[#This Row],[Emp_Name]],Analytics_mindset_case_studies_IntegrateCo_locations[#All],2,FALSE),"")</f>
        <v>2</v>
      </c>
      <c r="P947">
        <f>_2015_2016_append_[[#This Row],[Reg_Hrs]]+_2015_2016_append_[[#This Row],[OT_Hrs]]</f>
        <v>15</v>
      </c>
      <c r="Q947">
        <v>1</v>
      </c>
    </row>
    <row r="948" spans="1:17" x14ac:dyDescent="0.3">
      <c r="A948">
        <v>181</v>
      </c>
      <c r="B948" t="s">
        <v>63</v>
      </c>
      <c r="C948" t="s">
        <v>190</v>
      </c>
      <c r="D948">
        <v>16</v>
      </c>
      <c r="E948">
        <v>0</v>
      </c>
      <c r="F948">
        <v>46838</v>
      </c>
      <c r="G948">
        <v>3583</v>
      </c>
      <c r="H948">
        <v>281</v>
      </c>
      <c r="I948">
        <v>1124</v>
      </c>
      <c r="J948">
        <v>775</v>
      </c>
      <c r="K948">
        <v>2016</v>
      </c>
      <c r="L948" t="str">
        <f t="shared" si="28"/>
        <v>009</v>
      </c>
      <c r="M948" t="str">
        <f>_xlfn.XLOOKUP(_2015_2016_append_[[#This Row],[Job_code]],Analytics_mindset_case_studies_IntegrateCo_jobcodes[Code_text],Analytics_mindset_case_studies_IntegrateCo_jobcodes[Job_Description],"",0)</f>
        <v>New Foreign Manufacturing Plant</v>
      </c>
      <c r="N948" t="str">
        <f t="shared" si="29"/>
        <v>H</v>
      </c>
      <c r="O948">
        <f>IFERROR(VLOOKUP(_2015_2016_append_[[#This Row],[Emp_Name]],Analytics_mindset_case_studies_IntegrateCo_locations[#All],2,FALSE),"")</f>
        <v>2</v>
      </c>
      <c r="P948">
        <f>_2015_2016_append_[[#This Row],[Reg_Hrs]]+_2015_2016_append_[[#This Row],[OT_Hrs]]</f>
        <v>16</v>
      </c>
      <c r="Q948">
        <v>1</v>
      </c>
    </row>
    <row r="949" spans="1:17" x14ac:dyDescent="0.3">
      <c r="A949">
        <v>133</v>
      </c>
      <c r="B949" t="s">
        <v>63</v>
      </c>
      <c r="C949" t="s">
        <v>152</v>
      </c>
      <c r="D949">
        <v>32</v>
      </c>
      <c r="E949">
        <v>0</v>
      </c>
      <c r="F949">
        <v>952</v>
      </c>
      <c r="G949">
        <v>6885</v>
      </c>
      <c r="H949">
        <v>54</v>
      </c>
      <c r="I949">
        <v>216</v>
      </c>
      <c r="J949">
        <v>1575</v>
      </c>
      <c r="K949">
        <v>2016</v>
      </c>
      <c r="L949" t="str">
        <f t="shared" si="28"/>
        <v>009</v>
      </c>
      <c r="M949" t="str">
        <f>_xlfn.XLOOKUP(_2015_2016_append_[[#This Row],[Job_code]],Analytics_mindset_case_studies_IntegrateCo_jobcodes[Code_text],Analytics_mindset_case_studies_IntegrateCo_jobcodes[Job_Description],"",0)</f>
        <v>New Foreign Manufacturing Plant</v>
      </c>
      <c r="N949" t="str">
        <f t="shared" si="29"/>
        <v>H</v>
      </c>
      <c r="O949">
        <f>IFERROR(VLOOKUP(_2015_2016_append_[[#This Row],[Emp_Name]],Analytics_mindset_case_studies_IntegrateCo_locations[#All],2,FALSE),"")</f>
        <v>1</v>
      </c>
      <c r="P949">
        <f>_2015_2016_append_[[#This Row],[Reg_Hrs]]+_2015_2016_append_[[#This Row],[OT_Hrs]]</f>
        <v>32</v>
      </c>
      <c r="Q949">
        <v>1</v>
      </c>
    </row>
    <row r="950" spans="1:17" x14ac:dyDescent="0.3">
      <c r="A950">
        <v>194</v>
      </c>
      <c r="B950" t="s">
        <v>63</v>
      </c>
      <c r="C950" t="s">
        <v>154</v>
      </c>
      <c r="D950">
        <v>24</v>
      </c>
      <c r="E950">
        <v>0</v>
      </c>
      <c r="F950">
        <v>540</v>
      </c>
      <c r="G950">
        <v>3301</v>
      </c>
      <c r="H950">
        <v>259</v>
      </c>
      <c r="I950">
        <v>1035</v>
      </c>
      <c r="J950">
        <v>893</v>
      </c>
      <c r="K950">
        <v>2016</v>
      </c>
      <c r="L950" t="str">
        <f t="shared" si="28"/>
        <v>009</v>
      </c>
      <c r="M950" t="str">
        <f>_xlfn.XLOOKUP(_2015_2016_append_[[#This Row],[Job_code]],Analytics_mindset_case_studies_IntegrateCo_jobcodes[Code_text],Analytics_mindset_case_studies_IntegrateCo_jobcodes[Job_Description],"",0)</f>
        <v>New Foreign Manufacturing Plant</v>
      </c>
      <c r="N950" t="str">
        <f t="shared" si="29"/>
        <v>H</v>
      </c>
      <c r="O950">
        <f>IFERROR(VLOOKUP(_2015_2016_append_[[#This Row],[Emp_Name]],Analytics_mindset_case_studies_IntegrateCo_locations[#All],2,FALSE),"")</f>
        <v>1</v>
      </c>
      <c r="P950">
        <f>_2015_2016_append_[[#This Row],[Reg_Hrs]]+_2015_2016_append_[[#This Row],[OT_Hrs]]</f>
        <v>24</v>
      </c>
      <c r="Q950">
        <v>1</v>
      </c>
    </row>
    <row r="951" spans="1:17" x14ac:dyDescent="0.3">
      <c r="A951">
        <v>274</v>
      </c>
      <c r="B951" t="s">
        <v>63</v>
      </c>
      <c r="C951" t="s">
        <v>124</v>
      </c>
      <c r="D951">
        <v>32</v>
      </c>
      <c r="E951">
        <v>0</v>
      </c>
      <c r="F951">
        <v>832</v>
      </c>
      <c r="G951">
        <v>6365</v>
      </c>
      <c r="H951">
        <v>499</v>
      </c>
      <c r="I951">
        <v>1997</v>
      </c>
      <c r="J951">
        <v>1377</v>
      </c>
      <c r="K951">
        <v>2016</v>
      </c>
      <c r="L951" t="str">
        <f t="shared" si="28"/>
        <v>009</v>
      </c>
      <c r="M951" t="str">
        <f>_xlfn.XLOOKUP(_2015_2016_append_[[#This Row],[Job_code]],Analytics_mindset_case_studies_IntegrateCo_jobcodes[Code_text],Analytics_mindset_case_studies_IntegrateCo_jobcodes[Job_Description],"",0)</f>
        <v>New Foreign Manufacturing Plant</v>
      </c>
      <c r="N951" t="str">
        <f t="shared" si="29"/>
        <v>H</v>
      </c>
      <c r="O951">
        <f>IFERROR(VLOOKUP(_2015_2016_append_[[#This Row],[Emp_Name]],Analytics_mindset_case_studies_IntegrateCo_locations[#All],2,FALSE),"")</f>
        <v>2</v>
      </c>
      <c r="P951">
        <f>_2015_2016_append_[[#This Row],[Reg_Hrs]]+_2015_2016_append_[[#This Row],[OT_Hrs]]</f>
        <v>32</v>
      </c>
      <c r="Q951">
        <v>1</v>
      </c>
    </row>
    <row r="952" spans="1:17" x14ac:dyDescent="0.3">
      <c r="A952">
        <v>201</v>
      </c>
      <c r="B952" t="s">
        <v>63</v>
      </c>
      <c r="C952" t="s">
        <v>182</v>
      </c>
      <c r="D952">
        <v>3</v>
      </c>
      <c r="E952">
        <v>0</v>
      </c>
      <c r="F952">
        <v>945</v>
      </c>
      <c r="G952">
        <v>723</v>
      </c>
      <c r="H952">
        <v>58</v>
      </c>
      <c r="I952">
        <v>226</v>
      </c>
      <c r="J952">
        <v>157</v>
      </c>
      <c r="K952">
        <v>2016</v>
      </c>
      <c r="L952" t="str">
        <f t="shared" si="28"/>
        <v>009</v>
      </c>
      <c r="M952" t="str">
        <f>_xlfn.XLOOKUP(_2015_2016_append_[[#This Row],[Job_code]],Analytics_mindset_case_studies_IntegrateCo_jobcodes[Code_text],Analytics_mindset_case_studies_IntegrateCo_jobcodes[Job_Description],"",0)</f>
        <v>New Foreign Manufacturing Plant</v>
      </c>
      <c r="N952" t="str">
        <f t="shared" si="29"/>
        <v>H</v>
      </c>
      <c r="O952">
        <f>IFERROR(VLOOKUP(_2015_2016_append_[[#This Row],[Emp_Name]],Analytics_mindset_case_studies_IntegrateCo_locations[#All],2,FALSE),"")</f>
        <v>1</v>
      </c>
      <c r="P952">
        <f>_2015_2016_append_[[#This Row],[Reg_Hrs]]+_2015_2016_append_[[#This Row],[OT_Hrs]]</f>
        <v>3</v>
      </c>
      <c r="Q952">
        <v>1</v>
      </c>
    </row>
    <row r="953" spans="1:17" x14ac:dyDescent="0.3">
      <c r="A953">
        <v>259</v>
      </c>
      <c r="B953" t="s">
        <v>63</v>
      </c>
      <c r="C953" t="s">
        <v>127</v>
      </c>
      <c r="D953">
        <v>15</v>
      </c>
      <c r="E953">
        <v>0</v>
      </c>
      <c r="F953">
        <v>4013</v>
      </c>
      <c r="G953">
        <v>296</v>
      </c>
      <c r="H953">
        <v>23</v>
      </c>
      <c r="I953">
        <v>93</v>
      </c>
      <c r="J953">
        <v>67</v>
      </c>
      <c r="K953">
        <v>2016</v>
      </c>
      <c r="L953" t="str">
        <f t="shared" si="28"/>
        <v>009</v>
      </c>
      <c r="M953" t="str">
        <f>_xlfn.XLOOKUP(_2015_2016_append_[[#This Row],[Job_code]],Analytics_mindset_case_studies_IntegrateCo_jobcodes[Code_text],Analytics_mindset_case_studies_IntegrateCo_jobcodes[Job_Description],"",0)</f>
        <v>New Foreign Manufacturing Plant</v>
      </c>
      <c r="N953" t="str">
        <f t="shared" si="29"/>
        <v>H</v>
      </c>
      <c r="O953">
        <f>IFERROR(VLOOKUP(_2015_2016_append_[[#This Row],[Emp_Name]],Analytics_mindset_case_studies_IntegrateCo_locations[#All],2,FALSE),"")</f>
        <v>2</v>
      </c>
      <c r="P953">
        <f>_2015_2016_append_[[#This Row],[Reg_Hrs]]+_2015_2016_append_[[#This Row],[OT_Hrs]]</f>
        <v>15</v>
      </c>
      <c r="Q953">
        <v>1</v>
      </c>
    </row>
    <row r="954" spans="1:17" x14ac:dyDescent="0.3">
      <c r="A954">
        <v>409</v>
      </c>
      <c r="B954" t="s">
        <v>63</v>
      </c>
      <c r="C954" t="s">
        <v>211</v>
      </c>
      <c r="D954">
        <v>16</v>
      </c>
      <c r="E954">
        <v>0</v>
      </c>
      <c r="F954">
        <v>392</v>
      </c>
      <c r="G954">
        <v>30</v>
      </c>
      <c r="H954">
        <v>235</v>
      </c>
      <c r="I954">
        <v>941</v>
      </c>
      <c r="J954">
        <v>649</v>
      </c>
      <c r="K954">
        <v>2016</v>
      </c>
      <c r="L954" t="str">
        <f t="shared" si="28"/>
        <v>009</v>
      </c>
      <c r="M954" t="str">
        <f>_xlfn.XLOOKUP(_2015_2016_append_[[#This Row],[Job_code]],Analytics_mindset_case_studies_IntegrateCo_jobcodes[Code_text],Analytics_mindset_case_studies_IntegrateCo_jobcodes[Job_Description],"",0)</f>
        <v>New Foreign Manufacturing Plant</v>
      </c>
      <c r="N954" t="str">
        <f t="shared" si="29"/>
        <v>H</v>
      </c>
      <c r="O954">
        <f>IFERROR(VLOOKUP(_2015_2016_append_[[#This Row],[Emp_Name]],Analytics_mindset_case_studies_IntegrateCo_locations[#All],2,FALSE),"")</f>
        <v>2</v>
      </c>
      <c r="P954">
        <f>_2015_2016_append_[[#This Row],[Reg_Hrs]]+_2015_2016_append_[[#This Row],[OT_Hrs]]</f>
        <v>16</v>
      </c>
      <c r="Q954">
        <v>1</v>
      </c>
    </row>
    <row r="955" spans="1:17" x14ac:dyDescent="0.3">
      <c r="A955">
        <v>276</v>
      </c>
      <c r="B955" t="s">
        <v>63</v>
      </c>
      <c r="C955" t="s">
        <v>185</v>
      </c>
      <c r="D955">
        <v>32</v>
      </c>
      <c r="E955">
        <v>0</v>
      </c>
      <c r="F955">
        <v>760</v>
      </c>
      <c r="G955">
        <v>5495</v>
      </c>
      <c r="H955">
        <v>431</v>
      </c>
      <c r="I955">
        <v>1724</v>
      </c>
      <c r="J955">
        <v>1257</v>
      </c>
      <c r="K955">
        <v>2016</v>
      </c>
      <c r="L955" t="str">
        <f t="shared" si="28"/>
        <v>009</v>
      </c>
      <c r="M955" t="str">
        <f>_xlfn.XLOOKUP(_2015_2016_append_[[#This Row],[Job_code]],Analytics_mindset_case_studies_IntegrateCo_jobcodes[Code_text],Analytics_mindset_case_studies_IntegrateCo_jobcodes[Job_Description],"",0)</f>
        <v>New Foreign Manufacturing Plant</v>
      </c>
      <c r="N955" t="str">
        <f t="shared" si="29"/>
        <v>H</v>
      </c>
      <c r="O955">
        <f>IFERROR(VLOOKUP(_2015_2016_append_[[#This Row],[Emp_Name]],Analytics_mindset_case_studies_IntegrateCo_locations[#All],2,FALSE),"")</f>
        <v>1</v>
      </c>
      <c r="P955">
        <f>_2015_2016_append_[[#This Row],[Reg_Hrs]]+_2015_2016_append_[[#This Row],[OT_Hrs]]</f>
        <v>32</v>
      </c>
      <c r="Q955">
        <v>1</v>
      </c>
    </row>
    <row r="956" spans="1:17" x14ac:dyDescent="0.3">
      <c r="A956">
        <v>204</v>
      </c>
      <c r="B956" t="s">
        <v>63</v>
      </c>
      <c r="C956" t="s">
        <v>141</v>
      </c>
      <c r="D956">
        <v>24</v>
      </c>
      <c r="E956">
        <v>0</v>
      </c>
      <c r="F956">
        <v>75552</v>
      </c>
      <c r="G956">
        <v>5506</v>
      </c>
      <c r="H956">
        <v>432</v>
      </c>
      <c r="I956">
        <v>1727</v>
      </c>
      <c r="J956">
        <v>1249</v>
      </c>
      <c r="K956">
        <v>2016</v>
      </c>
      <c r="L956" t="str">
        <f t="shared" si="28"/>
        <v>009</v>
      </c>
      <c r="M956" t="str">
        <f>_xlfn.XLOOKUP(_2015_2016_append_[[#This Row],[Job_code]],Analytics_mindset_case_studies_IntegrateCo_jobcodes[Code_text],Analytics_mindset_case_studies_IntegrateCo_jobcodes[Job_Description],"",0)</f>
        <v>New Foreign Manufacturing Plant</v>
      </c>
      <c r="N956" t="str">
        <f t="shared" si="29"/>
        <v>H</v>
      </c>
      <c r="O956">
        <f>IFERROR(VLOOKUP(_2015_2016_append_[[#This Row],[Emp_Name]],Analytics_mindset_case_studies_IntegrateCo_locations[#All],2,FALSE),"")</f>
        <v>1</v>
      </c>
      <c r="P956">
        <f>_2015_2016_append_[[#This Row],[Reg_Hrs]]+_2015_2016_append_[[#This Row],[OT_Hrs]]</f>
        <v>24</v>
      </c>
      <c r="Q956">
        <v>1</v>
      </c>
    </row>
    <row r="957" spans="1:17" x14ac:dyDescent="0.3">
      <c r="A957">
        <v>30</v>
      </c>
      <c r="B957" t="s">
        <v>63</v>
      </c>
      <c r="C957" t="s">
        <v>159</v>
      </c>
      <c r="D957">
        <v>8</v>
      </c>
      <c r="E957">
        <v>0</v>
      </c>
      <c r="F957">
        <v>2008</v>
      </c>
      <c r="G957">
        <v>1331</v>
      </c>
      <c r="H957">
        <v>104</v>
      </c>
      <c r="I957">
        <v>418</v>
      </c>
      <c r="J957">
        <v>25</v>
      </c>
      <c r="K957">
        <v>2016</v>
      </c>
      <c r="L957" t="str">
        <f t="shared" si="28"/>
        <v>009</v>
      </c>
      <c r="M957" t="str">
        <f>_xlfn.XLOOKUP(_2015_2016_append_[[#This Row],[Job_code]],Analytics_mindset_case_studies_IntegrateCo_jobcodes[Code_text],Analytics_mindset_case_studies_IntegrateCo_jobcodes[Job_Description],"",0)</f>
        <v>New Foreign Manufacturing Plant</v>
      </c>
      <c r="N957" t="str">
        <f t="shared" si="29"/>
        <v>H</v>
      </c>
      <c r="O957">
        <f>IFERROR(VLOOKUP(_2015_2016_append_[[#This Row],[Emp_Name]],Analytics_mindset_case_studies_IntegrateCo_locations[#All],2,FALSE),"")</f>
        <v>2</v>
      </c>
      <c r="P957">
        <f>_2015_2016_append_[[#This Row],[Reg_Hrs]]+_2015_2016_append_[[#This Row],[OT_Hrs]]</f>
        <v>8</v>
      </c>
      <c r="Q957">
        <v>1</v>
      </c>
    </row>
    <row r="958" spans="1:17" x14ac:dyDescent="0.3">
      <c r="A958">
        <v>406</v>
      </c>
      <c r="B958" t="s">
        <v>63</v>
      </c>
      <c r="C958" t="s">
        <v>208</v>
      </c>
      <c r="D958">
        <v>8</v>
      </c>
      <c r="E958">
        <v>0</v>
      </c>
      <c r="F958">
        <v>42308</v>
      </c>
      <c r="G958">
        <v>2913</v>
      </c>
      <c r="H958">
        <v>23</v>
      </c>
      <c r="I958">
        <v>913</v>
      </c>
      <c r="J958">
        <v>53</v>
      </c>
      <c r="K958">
        <v>2016</v>
      </c>
      <c r="L958" t="str">
        <f t="shared" si="28"/>
        <v>009</v>
      </c>
      <c r="M958" t="str">
        <f>_xlfn.XLOOKUP(_2015_2016_append_[[#This Row],[Job_code]],Analytics_mindset_case_studies_IntegrateCo_jobcodes[Code_text],Analytics_mindset_case_studies_IntegrateCo_jobcodes[Job_Description],"",0)</f>
        <v>New Foreign Manufacturing Plant</v>
      </c>
      <c r="N958" t="str">
        <f t="shared" si="29"/>
        <v>H</v>
      </c>
      <c r="O958">
        <f>IFERROR(VLOOKUP(_2015_2016_append_[[#This Row],[Emp_Name]],Analytics_mindset_case_studies_IntegrateCo_locations[#All],2,FALSE),"")</f>
        <v>1</v>
      </c>
      <c r="P958">
        <f>_2015_2016_append_[[#This Row],[Reg_Hrs]]+_2015_2016_append_[[#This Row],[OT_Hrs]]</f>
        <v>8</v>
      </c>
      <c r="Q958">
        <v>1</v>
      </c>
    </row>
    <row r="959" spans="1:17" x14ac:dyDescent="0.3">
      <c r="A959">
        <v>11</v>
      </c>
      <c r="B959" t="s">
        <v>63</v>
      </c>
      <c r="C959" t="s">
        <v>144</v>
      </c>
      <c r="D959">
        <v>8</v>
      </c>
      <c r="E959">
        <v>0</v>
      </c>
      <c r="F959">
        <v>30385</v>
      </c>
      <c r="G959">
        <v>2266</v>
      </c>
      <c r="H959">
        <v>177</v>
      </c>
      <c r="I959">
        <v>711</v>
      </c>
      <c r="J959">
        <v>502</v>
      </c>
      <c r="K959">
        <v>2016</v>
      </c>
      <c r="L959" t="str">
        <f t="shared" si="28"/>
        <v>009</v>
      </c>
      <c r="M959" t="str">
        <f>_xlfn.XLOOKUP(_2015_2016_append_[[#This Row],[Job_code]],Analytics_mindset_case_studies_IntegrateCo_jobcodes[Code_text],Analytics_mindset_case_studies_IntegrateCo_jobcodes[Job_Description],"",0)</f>
        <v>New Foreign Manufacturing Plant</v>
      </c>
      <c r="N959" t="str">
        <f t="shared" si="29"/>
        <v>H</v>
      </c>
      <c r="O959">
        <f>IFERROR(VLOOKUP(_2015_2016_append_[[#This Row],[Emp_Name]],Analytics_mindset_case_studies_IntegrateCo_locations[#All],2,FALSE),"")</f>
        <v>1</v>
      </c>
      <c r="P959">
        <f>_2015_2016_append_[[#This Row],[Reg_Hrs]]+_2015_2016_append_[[#This Row],[OT_Hrs]]</f>
        <v>8</v>
      </c>
      <c r="Q959">
        <v>1</v>
      </c>
    </row>
    <row r="960" spans="1:17" x14ac:dyDescent="0.3">
      <c r="A960">
        <v>3</v>
      </c>
      <c r="B960" t="s">
        <v>63</v>
      </c>
      <c r="C960" t="s">
        <v>180</v>
      </c>
      <c r="D960">
        <v>16</v>
      </c>
      <c r="E960">
        <v>0</v>
      </c>
      <c r="F960">
        <v>12308</v>
      </c>
      <c r="G960">
        <v>931</v>
      </c>
      <c r="H960">
        <v>73</v>
      </c>
      <c r="I960">
        <v>2921</v>
      </c>
      <c r="J960">
        <v>154</v>
      </c>
      <c r="K960">
        <v>2016</v>
      </c>
      <c r="L960" t="str">
        <f t="shared" si="28"/>
        <v>009</v>
      </c>
      <c r="M960" t="str">
        <f>_xlfn.XLOOKUP(_2015_2016_append_[[#This Row],[Job_code]],Analytics_mindset_case_studies_IntegrateCo_jobcodes[Code_text],Analytics_mindset_case_studies_IntegrateCo_jobcodes[Job_Description],"",0)</f>
        <v>New Foreign Manufacturing Plant</v>
      </c>
      <c r="N960" t="str">
        <f t="shared" si="29"/>
        <v>H</v>
      </c>
      <c r="O960">
        <f>IFERROR(VLOOKUP(_2015_2016_append_[[#This Row],[Emp_Name]],Analytics_mindset_case_studies_IntegrateCo_locations[#All],2,FALSE),"")</f>
        <v>2</v>
      </c>
      <c r="P960">
        <f>_2015_2016_append_[[#This Row],[Reg_Hrs]]+_2015_2016_append_[[#This Row],[OT_Hrs]]</f>
        <v>16</v>
      </c>
      <c r="Q960">
        <v>1</v>
      </c>
    </row>
    <row r="961" spans="1:17" x14ac:dyDescent="0.3">
      <c r="A961">
        <v>304</v>
      </c>
      <c r="B961" t="s">
        <v>63</v>
      </c>
      <c r="C961" t="s">
        <v>123</v>
      </c>
      <c r="D961">
        <v>8</v>
      </c>
      <c r="E961">
        <v>0</v>
      </c>
      <c r="F961">
        <v>184</v>
      </c>
      <c r="G961">
        <v>134</v>
      </c>
      <c r="H961">
        <v>105</v>
      </c>
      <c r="I961">
        <v>42</v>
      </c>
      <c r="J961">
        <v>303</v>
      </c>
      <c r="K961">
        <v>2016</v>
      </c>
      <c r="L961" t="str">
        <f t="shared" si="28"/>
        <v>009</v>
      </c>
      <c r="M961" t="str">
        <f>_xlfn.XLOOKUP(_2015_2016_append_[[#This Row],[Job_code]],Analytics_mindset_case_studies_IntegrateCo_jobcodes[Code_text],Analytics_mindset_case_studies_IntegrateCo_jobcodes[Job_Description],"",0)</f>
        <v>New Foreign Manufacturing Plant</v>
      </c>
      <c r="N961" t="str">
        <f t="shared" si="29"/>
        <v>H</v>
      </c>
      <c r="O961">
        <f>IFERROR(VLOOKUP(_2015_2016_append_[[#This Row],[Emp_Name]],Analytics_mindset_case_studies_IntegrateCo_locations[#All],2,FALSE),"")</f>
        <v>1</v>
      </c>
      <c r="P961">
        <f>_2015_2016_append_[[#This Row],[Reg_Hrs]]+_2015_2016_append_[[#This Row],[OT_Hrs]]</f>
        <v>8</v>
      </c>
      <c r="Q961">
        <v>1</v>
      </c>
    </row>
    <row r="962" spans="1:17" x14ac:dyDescent="0.3">
      <c r="A962">
        <v>37</v>
      </c>
      <c r="B962" t="s">
        <v>63</v>
      </c>
      <c r="C962" t="s">
        <v>164</v>
      </c>
      <c r="D962">
        <v>24</v>
      </c>
      <c r="E962">
        <v>0</v>
      </c>
      <c r="F962">
        <v>588</v>
      </c>
      <c r="G962">
        <v>3988</v>
      </c>
      <c r="H962">
        <v>313</v>
      </c>
      <c r="I962">
        <v>1251</v>
      </c>
      <c r="J962">
        <v>973</v>
      </c>
      <c r="K962">
        <v>2016</v>
      </c>
      <c r="L962" t="str">
        <f t="shared" ref="L962:L1025" si="30">IF(OR(MID(B962,3,1)="H",MID(B962,3,1)="S"),MID(B962,4,3),MID(B962,3,3))</f>
        <v>009</v>
      </c>
      <c r="M962" t="str">
        <f>_xlfn.XLOOKUP(_2015_2016_append_[[#This Row],[Job_code]],Analytics_mindset_case_studies_IntegrateCo_jobcodes[Code_text],Analytics_mindset_case_studies_IntegrateCo_jobcodes[Job_Description],"",0)</f>
        <v>New Foreign Manufacturing Plant</v>
      </c>
      <c r="N962" t="str">
        <f t="shared" ref="N962:N1025" si="31">IF(OR(MID(B962,3,1)="H",MID(B962,3,1)="S"),MID(B962,3,1),"")</f>
        <v>H</v>
      </c>
      <c r="O962">
        <f>IFERROR(VLOOKUP(_2015_2016_append_[[#This Row],[Emp_Name]],Analytics_mindset_case_studies_IntegrateCo_locations[#All],2,FALSE),"")</f>
        <v>2</v>
      </c>
      <c r="P962">
        <f>_2015_2016_append_[[#This Row],[Reg_Hrs]]+_2015_2016_append_[[#This Row],[OT_Hrs]]</f>
        <v>24</v>
      </c>
      <c r="Q962">
        <v>1</v>
      </c>
    </row>
    <row r="963" spans="1:17" x14ac:dyDescent="0.3">
      <c r="A963">
        <v>180</v>
      </c>
      <c r="B963" t="s">
        <v>63</v>
      </c>
      <c r="C963" t="s">
        <v>146</v>
      </c>
      <c r="D963">
        <v>8</v>
      </c>
      <c r="E963">
        <v>0</v>
      </c>
      <c r="F963">
        <v>186</v>
      </c>
      <c r="G963">
        <v>1176</v>
      </c>
      <c r="H963">
        <v>92</v>
      </c>
      <c r="I963">
        <v>369</v>
      </c>
      <c r="J963">
        <v>308</v>
      </c>
      <c r="K963">
        <v>2016</v>
      </c>
      <c r="L963" t="str">
        <f t="shared" si="30"/>
        <v>009</v>
      </c>
      <c r="M963" t="str">
        <f>_xlfn.XLOOKUP(_2015_2016_append_[[#This Row],[Job_code]],Analytics_mindset_case_studies_IntegrateCo_jobcodes[Code_text],Analytics_mindset_case_studies_IntegrateCo_jobcodes[Job_Description],"",0)</f>
        <v>New Foreign Manufacturing Plant</v>
      </c>
      <c r="N963" t="str">
        <f t="shared" si="31"/>
        <v>H</v>
      </c>
      <c r="O963">
        <f>IFERROR(VLOOKUP(_2015_2016_append_[[#This Row],[Emp_Name]],Analytics_mindset_case_studies_IntegrateCo_locations[#All],2,FALSE),"")</f>
        <v>2</v>
      </c>
      <c r="P963">
        <f>_2015_2016_append_[[#This Row],[Reg_Hrs]]+_2015_2016_append_[[#This Row],[OT_Hrs]]</f>
        <v>8</v>
      </c>
      <c r="Q963">
        <v>1</v>
      </c>
    </row>
    <row r="964" spans="1:17" x14ac:dyDescent="0.3">
      <c r="A964">
        <v>420</v>
      </c>
      <c r="B964" t="s">
        <v>63</v>
      </c>
      <c r="C964" t="s">
        <v>292</v>
      </c>
      <c r="D964">
        <v>185</v>
      </c>
      <c r="E964">
        <v>0</v>
      </c>
      <c r="F964">
        <v>4255</v>
      </c>
      <c r="G964">
        <v>3255</v>
      </c>
      <c r="H964">
        <v>256</v>
      </c>
      <c r="I964">
        <v>102</v>
      </c>
      <c r="J964">
        <v>703</v>
      </c>
      <c r="K964">
        <v>2016</v>
      </c>
      <c r="L964" t="str">
        <f t="shared" si="30"/>
        <v>009</v>
      </c>
      <c r="M964" t="str">
        <f>_xlfn.XLOOKUP(_2015_2016_append_[[#This Row],[Job_code]],Analytics_mindset_case_studies_IntegrateCo_jobcodes[Code_text],Analytics_mindset_case_studies_IntegrateCo_jobcodes[Job_Description],"",0)</f>
        <v>New Foreign Manufacturing Plant</v>
      </c>
      <c r="N964" t="str">
        <f t="shared" si="31"/>
        <v>H</v>
      </c>
      <c r="O964">
        <f>IFERROR(VLOOKUP(_2015_2016_append_[[#This Row],[Emp_Name]],Analytics_mindset_case_studies_IntegrateCo_locations[#All],2,FALSE),"")</f>
        <v>2</v>
      </c>
      <c r="P964">
        <f>_2015_2016_append_[[#This Row],[Reg_Hrs]]+_2015_2016_append_[[#This Row],[OT_Hrs]]</f>
        <v>185</v>
      </c>
      <c r="Q964">
        <v>1</v>
      </c>
    </row>
    <row r="965" spans="1:17" x14ac:dyDescent="0.3">
      <c r="A965">
        <v>343</v>
      </c>
      <c r="B965" t="s">
        <v>63</v>
      </c>
      <c r="C965" t="s">
        <v>202</v>
      </c>
      <c r="D965">
        <v>85</v>
      </c>
      <c r="E965">
        <v>0</v>
      </c>
      <c r="F965">
        <v>1955</v>
      </c>
      <c r="G965">
        <v>13</v>
      </c>
      <c r="H965">
        <v>102</v>
      </c>
      <c r="I965">
        <v>408</v>
      </c>
      <c r="J965">
        <v>323</v>
      </c>
      <c r="K965">
        <v>2016</v>
      </c>
      <c r="L965" t="str">
        <f t="shared" si="30"/>
        <v>009</v>
      </c>
      <c r="M965" t="str">
        <f>_xlfn.XLOOKUP(_2015_2016_append_[[#This Row],[Job_code]],Analytics_mindset_case_studies_IntegrateCo_jobcodes[Code_text],Analytics_mindset_case_studies_IntegrateCo_jobcodes[Job_Description],"",0)</f>
        <v>New Foreign Manufacturing Plant</v>
      </c>
      <c r="N965" t="str">
        <f t="shared" si="31"/>
        <v>H</v>
      </c>
      <c r="O965">
        <f>IFERROR(VLOOKUP(_2015_2016_append_[[#This Row],[Emp_Name]],Analytics_mindset_case_studies_IntegrateCo_locations[#All],2,FALSE),"")</f>
        <v>1</v>
      </c>
      <c r="P965">
        <f>_2015_2016_append_[[#This Row],[Reg_Hrs]]+_2015_2016_append_[[#This Row],[OT_Hrs]]</f>
        <v>85</v>
      </c>
      <c r="Q965">
        <v>1</v>
      </c>
    </row>
    <row r="966" spans="1:17" x14ac:dyDescent="0.3">
      <c r="A966">
        <v>421</v>
      </c>
      <c r="B966" t="s">
        <v>63</v>
      </c>
      <c r="C966" t="s">
        <v>265</v>
      </c>
      <c r="D966">
        <v>3</v>
      </c>
      <c r="E966">
        <v>0</v>
      </c>
      <c r="F966">
        <v>42</v>
      </c>
      <c r="G966">
        <v>298</v>
      </c>
      <c r="H966">
        <v>23</v>
      </c>
      <c r="I966">
        <v>94</v>
      </c>
      <c r="J966">
        <v>7</v>
      </c>
      <c r="K966">
        <v>2016</v>
      </c>
      <c r="L966" t="str">
        <f t="shared" si="30"/>
        <v>009</v>
      </c>
      <c r="M966" t="str">
        <f>_xlfn.XLOOKUP(_2015_2016_append_[[#This Row],[Job_code]],Analytics_mindset_case_studies_IntegrateCo_jobcodes[Code_text],Analytics_mindset_case_studies_IntegrateCo_jobcodes[Job_Description],"",0)</f>
        <v>New Foreign Manufacturing Plant</v>
      </c>
      <c r="N966" t="str">
        <f t="shared" si="31"/>
        <v>H</v>
      </c>
      <c r="O966">
        <f>IFERROR(VLOOKUP(_2015_2016_append_[[#This Row],[Emp_Name]],Analytics_mindset_case_studies_IntegrateCo_locations[#All],2,FALSE),"")</f>
        <v>1</v>
      </c>
      <c r="P966">
        <f>_2015_2016_append_[[#This Row],[Reg_Hrs]]+_2015_2016_append_[[#This Row],[OT_Hrs]]</f>
        <v>3</v>
      </c>
      <c r="Q966">
        <v>1</v>
      </c>
    </row>
    <row r="967" spans="1:17" x14ac:dyDescent="0.3">
      <c r="A967">
        <v>23</v>
      </c>
      <c r="B967" t="s">
        <v>63</v>
      </c>
      <c r="C967" t="s">
        <v>178</v>
      </c>
      <c r="D967">
        <v>8</v>
      </c>
      <c r="E967">
        <v>0</v>
      </c>
      <c r="F967">
        <v>28846</v>
      </c>
      <c r="G967">
        <v>2041</v>
      </c>
      <c r="H967">
        <v>16</v>
      </c>
      <c r="I967">
        <v>64</v>
      </c>
      <c r="J967">
        <v>36</v>
      </c>
      <c r="K967">
        <v>2016</v>
      </c>
      <c r="L967" t="str">
        <f t="shared" si="30"/>
        <v>009</v>
      </c>
      <c r="M967" t="str">
        <f>_xlfn.XLOOKUP(_2015_2016_append_[[#This Row],[Job_code]],Analytics_mindset_case_studies_IntegrateCo_jobcodes[Code_text],Analytics_mindset_case_studies_IntegrateCo_jobcodes[Job_Description],"",0)</f>
        <v>New Foreign Manufacturing Plant</v>
      </c>
      <c r="N967" t="str">
        <f t="shared" si="31"/>
        <v>H</v>
      </c>
      <c r="O967">
        <f>IFERROR(VLOOKUP(_2015_2016_append_[[#This Row],[Emp_Name]],Analytics_mindset_case_studies_IntegrateCo_locations[#All],2,FALSE),"")</f>
        <v>2</v>
      </c>
      <c r="P967">
        <f>_2015_2016_append_[[#This Row],[Reg_Hrs]]+_2015_2016_append_[[#This Row],[OT_Hrs]]</f>
        <v>8</v>
      </c>
      <c r="Q967">
        <v>1</v>
      </c>
    </row>
    <row r="968" spans="1:17" x14ac:dyDescent="0.3">
      <c r="A968">
        <v>169</v>
      </c>
      <c r="B968" t="s">
        <v>63</v>
      </c>
      <c r="C968" t="s">
        <v>138</v>
      </c>
      <c r="D968">
        <v>8</v>
      </c>
      <c r="E968">
        <v>0</v>
      </c>
      <c r="F968">
        <v>262</v>
      </c>
      <c r="G968">
        <v>1933</v>
      </c>
      <c r="H968">
        <v>152</v>
      </c>
      <c r="I968">
        <v>606</v>
      </c>
      <c r="J968">
        <v>433</v>
      </c>
      <c r="K968">
        <v>2016</v>
      </c>
      <c r="L968" t="str">
        <f t="shared" si="30"/>
        <v>009</v>
      </c>
      <c r="M968" t="str">
        <f>_xlfn.XLOOKUP(_2015_2016_append_[[#This Row],[Job_code]],Analytics_mindset_case_studies_IntegrateCo_jobcodes[Code_text],Analytics_mindset_case_studies_IntegrateCo_jobcodes[Job_Description],"",0)</f>
        <v>New Foreign Manufacturing Plant</v>
      </c>
      <c r="N968" t="str">
        <f t="shared" si="31"/>
        <v>H</v>
      </c>
      <c r="O968">
        <f>IFERROR(VLOOKUP(_2015_2016_append_[[#This Row],[Emp_Name]],Analytics_mindset_case_studies_IntegrateCo_locations[#All],2,FALSE),"")</f>
        <v>1</v>
      </c>
      <c r="P968">
        <f>_2015_2016_append_[[#This Row],[Reg_Hrs]]+_2015_2016_append_[[#This Row],[OT_Hrs]]</f>
        <v>8</v>
      </c>
      <c r="Q968">
        <v>1</v>
      </c>
    </row>
    <row r="969" spans="1:17" x14ac:dyDescent="0.3">
      <c r="A969">
        <v>168</v>
      </c>
      <c r="B969" t="s">
        <v>63</v>
      </c>
      <c r="C969" t="s">
        <v>129</v>
      </c>
      <c r="D969">
        <v>24</v>
      </c>
      <c r="E969">
        <v>0</v>
      </c>
      <c r="F969">
        <v>900</v>
      </c>
      <c r="G969">
        <v>666</v>
      </c>
      <c r="H969">
        <v>522</v>
      </c>
      <c r="I969">
        <v>2089</v>
      </c>
      <c r="J969">
        <v>1489</v>
      </c>
      <c r="K969">
        <v>2016</v>
      </c>
      <c r="L969" t="str">
        <f t="shared" si="30"/>
        <v>009</v>
      </c>
      <c r="M969" t="str">
        <f>_xlfn.XLOOKUP(_2015_2016_append_[[#This Row],[Job_code]],Analytics_mindset_case_studies_IntegrateCo_jobcodes[Code_text],Analytics_mindset_case_studies_IntegrateCo_jobcodes[Job_Description],"",0)</f>
        <v>New Foreign Manufacturing Plant</v>
      </c>
      <c r="N969" t="str">
        <f t="shared" si="31"/>
        <v>H</v>
      </c>
      <c r="O969">
        <f>IFERROR(VLOOKUP(_2015_2016_append_[[#This Row],[Emp_Name]],Analytics_mindset_case_studies_IntegrateCo_locations[#All],2,FALSE),"")</f>
        <v>2</v>
      </c>
      <c r="P969">
        <f>_2015_2016_append_[[#This Row],[Reg_Hrs]]+_2015_2016_append_[[#This Row],[OT_Hrs]]</f>
        <v>24</v>
      </c>
      <c r="Q969">
        <v>1</v>
      </c>
    </row>
    <row r="970" spans="1:17" x14ac:dyDescent="0.3">
      <c r="A970">
        <v>416</v>
      </c>
      <c r="B970" t="s">
        <v>63</v>
      </c>
      <c r="C970" t="s">
        <v>295</v>
      </c>
      <c r="D970">
        <v>2</v>
      </c>
      <c r="E970">
        <v>0</v>
      </c>
      <c r="F970">
        <v>34</v>
      </c>
      <c r="G970">
        <v>233</v>
      </c>
      <c r="H970">
        <v>18</v>
      </c>
      <c r="I970">
        <v>73</v>
      </c>
      <c r="J970">
        <v>57</v>
      </c>
      <c r="K970">
        <v>2016</v>
      </c>
      <c r="L970" t="str">
        <f t="shared" si="30"/>
        <v>009</v>
      </c>
      <c r="M970" t="str">
        <f>_xlfn.XLOOKUP(_2015_2016_append_[[#This Row],[Job_code]],Analytics_mindset_case_studies_IntegrateCo_jobcodes[Code_text],Analytics_mindset_case_studies_IntegrateCo_jobcodes[Job_Description],"",0)</f>
        <v>New Foreign Manufacturing Plant</v>
      </c>
      <c r="N970" t="str">
        <f t="shared" si="31"/>
        <v>H</v>
      </c>
      <c r="O970">
        <f>IFERROR(VLOOKUP(_2015_2016_append_[[#This Row],[Emp_Name]],Analytics_mindset_case_studies_IntegrateCo_locations[#All],2,FALSE),"")</f>
        <v>2</v>
      </c>
      <c r="P970">
        <f>_2015_2016_append_[[#This Row],[Reg_Hrs]]+_2015_2016_append_[[#This Row],[OT_Hrs]]</f>
        <v>2</v>
      </c>
      <c r="Q970">
        <v>1</v>
      </c>
    </row>
    <row r="971" spans="1:17" x14ac:dyDescent="0.3">
      <c r="A971">
        <v>336</v>
      </c>
      <c r="B971" t="s">
        <v>63</v>
      </c>
      <c r="C971" t="s">
        <v>196</v>
      </c>
      <c r="D971">
        <v>24</v>
      </c>
      <c r="E971">
        <v>0</v>
      </c>
      <c r="F971">
        <v>588</v>
      </c>
      <c r="G971">
        <v>4499</v>
      </c>
      <c r="H971">
        <v>353</v>
      </c>
      <c r="I971">
        <v>1411</v>
      </c>
      <c r="J971">
        <v>973</v>
      </c>
      <c r="K971">
        <v>2016</v>
      </c>
      <c r="L971" t="str">
        <f t="shared" si="30"/>
        <v>009</v>
      </c>
      <c r="M971" t="str">
        <f>_xlfn.XLOOKUP(_2015_2016_append_[[#This Row],[Job_code]],Analytics_mindset_case_studies_IntegrateCo_jobcodes[Code_text],Analytics_mindset_case_studies_IntegrateCo_jobcodes[Job_Description],"",0)</f>
        <v>New Foreign Manufacturing Plant</v>
      </c>
      <c r="N971" t="str">
        <f t="shared" si="31"/>
        <v>H</v>
      </c>
      <c r="O971">
        <f>IFERROR(VLOOKUP(_2015_2016_append_[[#This Row],[Emp_Name]],Analytics_mindset_case_studies_IntegrateCo_locations[#All],2,FALSE),"")</f>
        <v>1</v>
      </c>
      <c r="P971">
        <f>_2015_2016_append_[[#This Row],[Reg_Hrs]]+_2015_2016_append_[[#This Row],[OT_Hrs]]</f>
        <v>24</v>
      </c>
      <c r="Q971">
        <v>1</v>
      </c>
    </row>
    <row r="972" spans="1:17" x14ac:dyDescent="0.3">
      <c r="A972">
        <v>22</v>
      </c>
      <c r="B972" t="s">
        <v>63</v>
      </c>
      <c r="C972" t="s">
        <v>176</v>
      </c>
      <c r="D972">
        <v>16</v>
      </c>
      <c r="E972">
        <v>0</v>
      </c>
      <c r="F972">
        <v>5492</v>
      </c>
      <c r="G972">
        <v>3794</v>
      </c>
      <c r="H972">
        <v>298</v>
      </c>
      <c r="I972">
        <v>119</v>
      </c>
      <c r="J972">
        <v>909</v>
      </c>
      <c r="K972">
        <v>2016</v>
      </c>
      <c r="L972" t="str">
        <f t="shared" si="30"/>
        <v>009</v>
      </c>
      <c r="M972" t="str">
        <f>_xlfn.XLOOKUP(_2015_2016_append_[[#This Row],[Job_code]],Analytics_mindset_case_studies_IntegrateCo_jobcodes[Code_text],Analytics_mindset_case_studies_IntegrateCo_jobcodes[Job_Description],"",0)</f>
        <v>New Foreign Manufacturing Plant</v>
      </c>
      <c r="N972" t="str">
        <f t="shared" si="31"/>
        <v>H</v>
      </c>
      <c r="O972">
        <f>IFERROR(VLOOKUP(_2015_2016_append_[[#This Row],[Emp_Name]],Analytics_mindset_case_studies_IntegrateCo_locations[#All],2,FALSE),"")</f>
        <v>2</v>
      </c>
      <c r="P972">
        <f>_2015_2016_append_[[#This Row],[Reg_Hrs]]+_2015_2016_append_[[#This Row],[OT_Hrs]]</f>
        <v>16</v>
      </c>
      <c r="Q972">
        <v>1</v>
      </c>
    </row>
    <row r="973" spans="1:17" x14ac:dyDescent="0.3">
      <c r="A973">
        <v>210</v>
      </c>
      <c r="B973" t="s">
        <v>82</v>
      </c>
      <c r="C973" t="s">
        <v>163</v>
      </c>
      <c r="D973">
        <v>8</v>
      </c>
      <c r="E973">
        <v>0</v>
      </c>
      <c r="F973">
        <v>19024</v>
      </c>
      <c r="G973">
        <v>1334</v>
      </c>
      <c r="H973">
        <v>105</v>
      </c>
      <c r="I973">
        <v>837</v>
      </c>
      <c r="J973">
        <v>423</v>
      </c>
      <c r="K973">
        <v>2016</v>
      </c>
      <c r="L973" t="str">
        <f t="shared" si="30"/>
        <v>009</v>
      </c>
      <c r="M973" t="str">
        <f>_xlfn.XLOOKUP(_2015_2016_append_[[#This Row],[Job_code]],Analytics_mindset_case_studies_IntegrateCo_jobcodes[Code_text],Analytics_mindset_case_studies_IntegrateCo_jobcodes[Job_Description],"",0)</f>
        <v>New Foreign Manufacturing Plant</v>
      </c>
      <c r="N973" t="str">
        <f t="shared" si="31"/>
        <v>H</v>
      </c>
      <c r="O973">
        <f>IFERROR(VLOOKUP(_2015_2016_append_[[#This Row],[Emp_Name]],Analytics_mindset_case_studies_IntegrateCo_locations[#All],2,FALSE),"")</f>
        <v>1</v>
      </c>
      <c r="P973">
        <f>_2015_2016_append_[[#This Row],[Reg_Hrs]]+_2015_2016_append_[[#This Row],[OT_Hrs]]</f>
        <v>8</v>
      </c>
      <c r="Q973">
        <v>1</v>
      </c>
    </row>
    <row r="974" spans="1:17" x14ac:dyDescent="0.3">
      <c r="A974">
        <v>407</v>
      </c>
      <c r="B974" t="s">
        <v>75</v>
      </c>
      <c r="C974" t="s">
        <v>209</v>
      </c>
      <c r="D974">
        <v>16</v>
      </c>
      <c r="E974">
        <v>0</v>
      </c>
      <c r="F974">
        <v>272</v>
      </c>
      <c r="G974">
        <v>208</v>
      </c>
      <c r="H974">
        <v>163</v>
      </c>
      <c r="I974">
        <v>653</v>
      </c>
      <c r="J974">
        <v>45</v>
      </c>
      <c r="K974">
        <v>2016</v>
      </c>
      <c r="L974" t="str">
        <f t="shared" si="30"/>
        <v>012</v>
      </c>
      <c r="M974" t="str">
        <f>_xlfn.XLOOKUP(_2015_2016_append_[[#This Row],[Job_code]],Analytics_mindset_case_studies_IntegrateCo_jobcodes[Code_text],Analytics_mindset_case_studies_IntegrateCo_jobcodes[Job_Description],"",0)</f>
        <v>Internal Auditing</v>
      </c>
      <c r="N974" t="str">
        <f t="shared" si="31"/>
        <v>H</v>
      </c>
      <c r="O974">
        <f>IFERROR(VLOOKUP(_2015_2016_append_[[#This Row],[Emp_Name]],Analytics_mindset_case_studies_IntegrateCo_locations[#All],2,FALSE),"")</f>
        <v>1</v>
      </c>
      <c r="P974">
        <f>_2015_2016_append_[[#This Row],[Reg_Hrs]]+_2015_2016_append_[[#This Row],[OT_Hrs]]</f>
        <v>16</v>
      </c>
      <c r="Q974">
        <v>1</v>
      </c>
    </row>
    <row r="975" spans="1:17" x14ac:dyDescent="0.3">
      <c r="A975">
        <v>53</v>
      </c>
      <c r="B975" t="s">
        <v>75</v>
      </c>
      <c r="C975" t="s">
        <v>142</v>
      </c>
      <c r="D975">
        <v>18</v>
      </c>
      <c r="E975">
        <v>0</v>
      </c>
      <c r="F975">
        <v>450</v>
      </c>
      <c r="G975">
        <v>3128</v>
      </c>
      <c r="H975">
        <v>245</v>
      </c>
      <c r="I975">
        <v>981</v>
      </c>
      <c r="J975">
        <v>745</v>
      </c>
      <c r="K975">
        <v>2016</v>
      </c>
      <c r="L975" t="str">
        <f t="shared" si="30"/>
        <v>012</v>
      </c>
      <c r="M975" t="str">
        <f>_xlfn.XLOOKUP(_2015_2016_append_[[#This Row],[Job_code]],Analytics_mindset_case_studies_IntegrateCo_jobcodes[Code_text],Analytics_mindset_case_studies_IntegrateCo_jobcodes[Job_Description],"",0)</f>
        <v>Internal Auditing</v>
      </c>
      <c r="N975" t="str">
        <f t="shared" si="31"/>
        <v>H</v>
      </c>
      <c r="O975">
        <f>IFERROR(VLOOKUP(_2015_2016_append_[[#This Row],[Emp_Name]],Analytics_mindset_case_studies_IntegrateCo_locations[#All],2,FALSE),"")</f>
        <v>2</v>
      </c>
      <c r="P975">
        <f>_2015_2016_append_[[#This Row],[Reg_Hrs]]+_2015_2016_append_[[#This Row],[OT_Hrs]]</f>
        <v>18</v>
      </c>
      <c r="Q975">
        <v>1</v>
      </c>
    </row>
    <row r="976" spans="1:17" x14ac:dyDescent="0.3">
      <c r="A976">
        <v>260</v>
      </c>
      <c r="B976" t="s">
        <v>75</v>
      </c>
      <c r="C976" t="s">
        <v>188</v>
      </c>
      <c r="D976">
        <v>24</v>
      </c>
      <c r="E976">
        <v>0</v>
      </c>
      <c r="F976">
        <v>594</v>
      </c>
      <c r="G976">
        <v>4229</v>
      </c>
      <c r="H976">
        <v>332</v>
      </c>
      <c r="I976">
        <v>1327</v>
      </c>
      <c r="J976">
        <v>982</v>
      </c>
      <c r="K976">
        <v>2016</v>
      </c>
      <c r="L976" t="str">
        <f t="shared" si="30"/>
        <v>012</v>
      </c>
      <c r="M976" t="str">
        <f>_xlfn.XLOOKUP(_2015_2016_append_[[#This Row],[Job_code]],Analytics_mindset_case_studies_IntegrateCo_jobcodes[Code_text],Analytics_mindset_case_studies_IntegrateCo_jobcodes[Job_Description],"",0)</f>
        <v>Internal Auditing</v>
      </c>
      <c r="N976" t="str">
        <f t="shared" si="31"/>
        <v>H</v>
      </c>
      <c r="O976">
        <f>IFERROR(VLOOKUP(_2015_2016_append_[[#This Row],[Emp_Name]],Analytics_mindset_case_studies_IntegrateCo_locations[#All],2,FALSE),"")</f>
        <v>2</v>
      </c>
      <c r="P976">
        <f>_2015_2016_append_[[#This Row],[Reg_Hrs]]+_2015_2016_append_[[#This Row],[OT_Hrs]]</f>
        <v>24</v>
      </c>
      <c r="Q976">
        <v>1</v>
      </c>
    </row>
    <row r="977" spans="1:17" x14ac:dyDescent="0.3">
      <c r="A977">
        <v>376</v>
      </c>
      <c r="B977" t="s">
        <v>75</v>
      </c>
      <c r="C977" t="s">
        <v>161</v>
      </c>
      <c r="D977">
        <v>24</v>
      </c>
      <c r="E977">
        <v>0</v>
      </c>
      <c r="F977">
        <v>4488</v>
      </c>
      <c r="G977">
        <v>3241</v>
      </c>
      <c r="H977">
        <v>254</v>
      </c>
      <c r="I977">
        <v>1016</v>
      </c>
      <c r="J977">
        <v>742</v>
      </c>
      <c r="K977">
        <v>2016</v>
      </c>
      <c r="L977" t="str">
        <f t="shared" si="30"/>
        <v>012</v>
      </c>
      <c r="M977" t="str">
        <f>_xlfn.XLOOKUP(_2015_2016_append_[[#This Row],[Job_code]],Analytics_mindset_case_studies_IntegrateCo_jobcodes[Code_text],Analytics_mindset_case_studies_IntegrateCo_jobcodes[Job_Description],"",0)</f>
        <v>Internal Auditing</v>
      </c>
      <c r="N977" t="str">
        <f t="shared" si="31"/>
        <v>H</v>
      </c>
      <c r="O977">
        <f>IFERROR(VLOOKUP(_2015_2016_append_[[#This Row],[Emp_Name]],Analytics_mindset_case_studies_IntegrateCo_locations[#All],2,FALSE),"")</f>
        <v>1</v>
      </c>
      <c r="P977">
        <f>_2015_2016_append_[[#This Row],[Reg_Hrs]]+_2015_2016_append_[[#This Row],[OT_Hrs]]</f>
        <v>24</v>
      </c>
      <c r="Q977">
        <v>1</v>
      </c>
    </row>
    <row r="978" spans="1:17" x14ac:dyDescent="0.3">
      <c r="A978">
        <v>404</v>
      </c>
      <c r="B978" t="s">
        <v>75</v>
      </c>
      <c r="C978" t="s">
        <v>205</v>
      </c>
      <c r="D978">
        <v>24</v>
      </c>
      <c r="E978">
        <v>0</v>
      </c>
      <c r="F978">
        <v>54231</v>
      </c>
      <c r="G978">
        <v>4076</v>
      </c>
      <c r="H978">
        <v>319</v>
      </c>
      <c r="I978">
        <v>1279</v>
      </c>
      <c r="J978">
        <v>896</v>
      </c>
      <c r="K978">
        <v>2016</v>
      </c>
      <c r="L978" t="str">
        <f t="shared" si="30"/>
        <v>012</v>
      </c>
      <c r="M978" t="str">
        <f>_xlfn.XLOOKUP(_2015_2016_append_[[#This Row],[Job_code]],Analytics_mindset_case_studies_IntegrateCo_jobcodes[Code_text],Analytics_mindset_case_studies_IntegrateCo_jobcodes[Job_Description],"",0)</f>
        <v>Internal Auditing</v>
      </c>
      <c r="N978" t="str">
        <f t="shared" si="31"/>
        <v>H</v>
      </c>
      <c r="O978">
        <f>IFERROR(VLOOKUP(_2015_2016_append_[[#This Row],[Emp_Name]],Analytics_mindset_case_studies_IntegrateCo_locations[#All],2,FALSE),"")</f>
        <v>2</v>
      </c>
      <c r="P978">
        <f>_2015_2016_append_[[#This Row],[Reg_Hrs]]+_2015_2016_append_[[#This Row],[OT_Hrs]]</f>
        <v>24</v>
      </c>
      <c r="Q978">
        <v>1</v>
      </c>
    </row>
    <row r="979" spans="1:17" x14ac:dyDescent="0.3">
      <c r="A979">
        <v>248</v>
      </c>
      <c r="B979" t="s">
        <v>75</v>
      </c>
      <c r="C979" t="s">
        <v>158</v>
      </c>
      <c r="D979">
        <v>4</v>
      </c>
      <c r="E979">
        <v>0</v>
      </c>
      <c r="F979">
        <v>82</v>
      </c>
      <c r="G979">
        <v>555</v>
      </c>
      <c r="H979">
        <v>44</v>
      </c>
      <c r="I979">
        <v>174</v>
      </c>
      <c r="J979">
        <v>11</v>
      </c>
      <c r="K979">
        <v>2016</v>
      </c>
      <c r="L979" t="str">
        <f t="shared" si="30"/>
        <v>012</v>
      </c>
      <c r="M979" t="str">
        <f>_xlfn.XLOOKUP(_2015_2016_append_[[#This Row],[Job_code]],Analytics_mindset_case_studies_IntegrateCo_jobcodes[Code_text],Analytics_mindset_case_studies_IntegrateCo_jobcodes[Job_Description],"",0)</f>
        <v>Internal Auditing</v>
      </c>
      <c r="N979" t="str">
        <f t="shared" si="31"/>
        <v>H</v>
      </c>
      <c r="O979">
        <f>IFERROR(VLOOKUP(_2015_2016_append_[[#This Row],[Emp_Name]],Analytics_mindset_case_studies_IntegrateCo_locations[#All],2,FALSE),"")</f>
        <v>2</v>
      </c>
      <c r="P979">
        <f>_2015_2016_append_[[#This Row],[Reg_Hrs]]+_2015_2016_append_[[#This Row],[OT_Hrs]]</f>
        <v>4</v>
      </c>
      <c r="Q979">
        <v>1</v>
      </c>
    </row>
    <row r="980" spans="1:17" x14ac:dyDescent="0.3">
      <c r="A980">
        <v>1</v>
      </c>
      <c r="B980" t="s">
        <v>75</v>
      </c>
      <c r="C980" t="s">
        <v>125</v>
      </c>
      <c r="D980">
        <v>4</v>
      </c>
      <c r="E980">
        <v>0</v>
      </c>
      <c r="F980">
        <v>1226</v>
      </c>
      <c r="G980">
        <v>812</v>
      </c>
      <c r="H980">
        <v>64</v>
      </c>
      <c r="I980">
        <v>255</v>
      </c>
      <c r="J980">
        <v>15</v>
      </c>
      <c r="K980">
        <v>2016</v>
      </c>
      <c r="L980" t="str">
        <f t="shared" si="30"/>
        <v>012</v>
      </c>
      <c r="M980" t="str">
        <f>_xlfn.XLOOKUP(_2015_2016_append_[[#This Row],[Job_code]],Analytics_mindset_case_studies_IntegrateCo_jobcodes[Code_text],Analytics_mindset_case_studies_IntegrateCo_jobcodes[Job_Description],"",0)</f>
        <v>Internal Auditing</v>
      </c>
      <c r="N980" t="str">
        <f t="shared" si="31"/>
        <v>H</v>
      </c>
      <c r="O980">
        <f>IFERROR(VLOOKUP(_2015_2016_append_[[#This Row],[Emp_Name]],Analytics_mindset_case_studies_IntegrateCo_locations[#All],2,FALSE),"")</f>
        <v>2</v>
      </c>
      <c r="P980">
        <f>_2015_2016_append_[[#This Row],[Reg_Hrs]]+_2015_2016_append_[[#This Row],[OT_Hrs]]</f>
        <v>4</v>
      </c>
      <c r="Q980">
        <v>1</v>
      </c>
    </row>
    <row r="981" spans="1:17" x14ac:dyDescent="0.3">
      <c r="A981">
        <v>358</v>
      </c>
      <c r="B981" t="s">
        <v>75</v>
      </c>
      <c r="C981" t="s">
        <v>172</v>
      </c>
      <c r="D981">
        <v>8</v>
      </c>
      <c r="E981">
        <v>0</v>
      </c>
      <c r="F981">
        <v>126</v>
      </c>
      <c r="G981">
        <v>751</v>
      </c>
      <c r="H981">
        <v>59</v>
      </c>
      <c r="I981">
        <v>236</v>
      </c>
      <c r="J981">
        <v>15</v>
      </c>
      <c r="K981">
        <v>2016</v>
      </c>
      <c r="L981" t="str">
        <f t="shared" si="30"/>
        <v>012</v>
      </c>
      <c r="M981" t="str">
        <f>_xlfn.XLOOKUP(_2015_2016_append_[[#This Row],[Job_code]],Analytics_mindset_case_studies_IntegrateCo_jobcodes[Code_text],Analytics_mindset_case_studies_IntegrateCo_jobcodes[Job_Description],"",0)</f>
        <v>Internal Auditing</v>
      </c>
      <c r="N981" t="str">
        <f t="shared" si="31"/>
        <v>H</v>
      </c>
      <c r="O981">
        <f>IFERROR(VLOOKUP(_2015_2016_append_[[#This Row],[Emp_Name]],Analytics_mindset_case_studies_IntegrateCo_locations[#All],2,FALSE),"")</f>
        <v>1</v>
      </c>
      <c r="P981">
        <f>_2015_2016_append_[[#This Row],[Reg_Hrs]]+_2015_2016_append_[[#This Row],[OT_Hrs]]</f>
        <v>8</v>
      </c>
      <c r="Q981">
        <v>1</v>
      </c>
    </row>
    <row r="982" spans="1:17" x14ac:dyDescent="0.3">
      <c r="A982">
        <v>117</v>
      </c>
      <c r="B982" t="s">
        <v>75</v>
      </c>
      <c r="C982" t="s">
        <v>191</v>
      </c>
      <c r="D982">
        <v>16</v>
      </c>
      <c r="E982">
        <v>0</v>
      </c>
      <c r="F982">
        <v>420</v>
      </c>
      <c r="G982">
        <v>2876</v>
      </c>
      <c r="H982">
        <v>225</v>
      </c>
      <c r="I982">
        <v>903</v>
      </c>
      <c r="J982">
        <v>696</v>
      </c>
      <c r="K982">
        <v>2016</v>
      </c>
      <c r="L982" t="str">
        <f t="shared" si="30"/>
        <v>012</v>
      </c>
      <c r="M982" t="str">
        <f>_xlfn.XLOOKUP(_2015_2016_append_[[#This Row],[Job_code]],Analytics_mindset_case_studies_IntegrateCo_jobcodes[Code_text],Analytics_mindset_case_studies_IntegrateCo_jobcodes[Job_Description],"",0)</f>
        <v>Internal Auditing</v>
      </c>
      <c r="N982" t="str">
        <f t="shared" si="31"/>
        <v>H</v>
      </c>
      <c r="O982">
        <f>IFERROR(VLOOKUP(_2015_2016_append_[[#This Row],[Emp_Name]],Analytics_mindset_case_studies_IntegrateCo_locations[#All],2,FALSE),"")</f>
        <v>1</v>
      </c>
      <c r="P982">
        <f>_2015_2016_append_[[#This Row],[Reg_Hrs]]+_2015_2016_append_[[#This Row],[OT_Hrs]]</f>
        <v>16</v>
      </c>
      <c r="Q982">
        <v>1</v>
      </c>
    </row>
    <row r="983" spans="1:17" x14ac:dyDescent="0.3">
      <c r="A983">
        <v>314</v>
      </c>
      <c r="B983" t="s">
        <v>75</v>
      </c>
      <c r="C983" t="s">
        <v>174</v>
      </c>
      <c r="D983">
        <v>24</v>
      </c>
      <c r="E983">
        <v>0</v>
      </c>
      <c r="F983">
        <v>522</v>
      </c>
      <c r="G983">
        <v>3994</v>
      </c>
      <c r="H983">
        <v>313</v>
      </c>
      <c r="I983">
        <v>1253</v>
      </c>
      <c r="J983">
        <v>863</v>
      </c>
      <c r="K983">
        <v>2016</v>
      </c>
      <c r="L983" t="str">
        <f t="shared" si="30"/>
        <v>012</v>
      </c>
      <c r="M983" t="str">
        <f>_xlfn.XLOOKUP(_2015_2016_append_[[#This Row],[Job_code]],Analytics_mindset_case_studies_IntegrateCo_jobcodes[Code_text],Analytics_mindset_case_studies_IntegrateCo_jobcodes[Job_Description],"",0)</f>
        <v>Internal Auditing</v>
      </c>
      <c r="N983" t="str">
        <f t="shared" si="31"/>
        <v>H</v>
      </c>
      <c r="O983">
        <f>IFERROR(VLOOKUP(_2015_2016_append_[[#This Row],[Emp_Name]],Analytics_mindset_case_studies_IntegrateCo_locations[#All],2,FALSE),"")</f>
        <v>1</v>
      </c>
      <c r="P983">
        <f>_2015_2016_append_[[#This Row],[Reg_Hrs]]+_2015_2016_append_[[#This Row],[OT_Hrs]]</f>
        <v>24</v>
      </c>
      <c r="Q983">
        <v>1</v>
      </c>
    </row>
    <row r="984" spans="1:17" x14ac:dyDescent="0.3">
      <c r="A984">
        <v>400</v>
      </c>
      <c r="B984" t="s">
        <v>75</v>
      </c>
      <c r="C984" t="s">
        <v>192</v>
      </c>
      <c r="D984">
        <v>13</v>
      </c>
      <c r="E984">
        <v>0</v>
      </c>
      <c r="F984">
        <v>26875</v>
      </c>
      <c r="G984">
        <v>1704</v>
      </c>
      <c r="H984">
        <v>134</v>
      </c>
      <c r="I984">
        <v>534</v>
      </c>
      <c r="J984">
        <v>71</v>
      </c>
      <c r="K984">
        <v>2016</v>
      </c>
      <c r="L984" t="str">
        <f t="shared" si="30"/>
        <v>012</v>
      </c>
      <c r="M984" t="str">
        <f>_xlfn.XLOOKUP(_2015_2016_append_[[#This Row],[Job_code]],Analytics_mindset_case_studies_IntegrateCo_jobcodes[Code_text],Analytics_mindset_case_studies_IntegrateCo_jobcodes[Job_Description],"",0)</f>
        <v>Internal Auditing</v>
      </c>
      <c r="N984" t="str">
        <f t="shared" si="31"/>
        <v>H</v>
      </c>
      <c r="O984">
        <f>IFERROR(VLOOKUP(_2015_2016_append_[[#This Row],[Emp_Name]],Analytics_mindset_case_studies_IntegrateCo_locations[#All],2,FALSE),"")</f>
        <v>1</v>
      </c>
      <c r="P984">
        <f>_2015_2016_append_[[#This Row],[Reg_Hrs]]+_2015_2016_append_[[#This Row],[OT_Hrs]]</f>
        <v>13</v>
      </c>
      <c r="Q984">
        <v>1</v>
      </c>
    </row>
    <row r="985" spans="1:17" x14ac:dyDescent="0.3">
      <c r="A985">
        <v>255</v>
      </c>
      <c r="B985" t="s">
        <v>75</v>
      </c>
      <c r="C985" t="s">
        <v>169</v>
      </c>
      <c r="D985">
        <v>20</v>
      </c>
      <c r="E985">
        <v>0</v>
      </c>
      <c r="F985">
        <v>360</v>
      </c>
      <c r="G985">
        <v>2674</v>
      </c>
      <c r="H985">
        <v>21</v>
      </c>
      <c r="I985">
        <v>839</v>
      </c>
      <c r="J985">
        <v>596</v>
      </c>
      <c r="K985">
        <v>2016</v>
      </c>
      <c r="L985" t="str">
        <f t="shared" si="30"/>
        <v>012</v>
      </c>
      <c r="M985" t="str">
        <f>_xlfn.XLOOKUP(_2015_2016_append_[[#This Row],[Job_code]],Analytics_mindset_case_studies_IntegrateCo_jobcodes[Code_text],Analytics_mindset_case_studies_IntegrateCo_jobcodes[Job_Description],"",0)</f>
        <v>Internal Auditing</v>
      </c>
      <c r="N985" t="str">
        <f t="shared" si="31"/>
        <v>H</v>
      </c>
      <c r="O985">
        <f>IFERROR(VLOOKUP(_2015_2016_append_[[#This Row],[Emp_Name]],Analytics_mindset_case_studies_IntegrateCo_locations[#All],2,FALSE),"")</f>
        <v>2</v>
      </c>
      <c r="P985">
        <f>_2015_2016_append_[[#This Row],[Reg_Hrs]]+_2015_2016_append_[[#This Row],[OT_Hrs]]</f>
        <v>20</v>
      </c>
      <c r="Q985">
        <v>1</v>
      </c>
    </row>
    <row r="986" spans="1:17" x14ac:dyDescent="0.3">
      <c r="A986">
        <v>35</v>
      </c>
      <c r="B986" t="s">
        <v>75</v>
      </c>
      <c r="C986" t="s">
        <v>165</v>
      </c>
      <c r="D986">
        <v>16</v>
      </c>
      <c r="E986">
        <v>0</v>
      </c>
      <c r="F986">
        <v>46154</v>
      </c>
      <c r="G986">
        <v>3814</v>
      </c>
      <c r="H986">
        <v>299</v>
      </c>
      <c r="I986">
        <v>1196</v>
      </c>
      <c r="J986">
        <v>122</v>
      </c>
      <c r="K986">
        <v>2016</v>
      </c>
      <c r="L986" t="str">
        <f t="shared" si="30"/>
        <v>012</v>
      </c>
      <c r="M986" t="str">
        <f>_xlfn.XLOOKUP(_2015_2016_append_[[#This Row],[Job_code]],Analytics_mindset_case_studies_IntegrateCo_jobcodes[Code_text],Analytics_mindset_case_studies_IntegrateCo_jobcodes[Job_Description],"",0)</f>
        <v>Internal Auditing</v>
      </c>
      <c r="N986" t="str">
        <f t="shared" si="31"/>
        <v>H</v>
      </c>
      <c r="O986">
        <f>IFERROR(VLOOKUP(_2015_2016_append_[[#This Row],[Emp_Name]],Analytics_mindset_case_studies_IntegrateCo_locations[#All],2,FALSE),"")</f>
        <v>2</v>
      </c>
      <c r="P986">
        <f>_2015_2016_append_[[#This Row],[Reg_Hrs]]+_2015_2016_append_[[#This Row],[OT_Hrs]]</f>
        <v>16</v>
      </c>
      <c r="Q986">
        <v>1</v>
      </c>
    </row>
    <row r="987" spans="1:17" x14ac:dyDescent="0.3">
      <c r="A987">
        <v>417</v>
      </c>
      <c r="B987" t="s">
        <v>75</v>
      </c>
      <c r="C987" t="s">
        <v>270</v>
      </c>
      <c r="D987">
        <v>4</v>
      </c>
      <c r="E987">
        <v>0</v>
      </c>
      <c r="F987">
        <v>704</v>
      </c>
      <c r="G987">
        <v>504</v>
      </c>
      <c r="H987">
        <v>4</v>
      </c>
      <c r="I987">
        <v>158</v>
      </c>
      <c r="J987">
        <v>8</v>
      </c>
      <c r="K987">
        <v>2016</v>
      </c>
      <c r="L987" t="str">
        <f t="shared" si="30"/>
        <v>012</v>
      </c>
      <c r="M987" t="str">
        <f>_xlfn.XLOOKUP(_2015_2016_append_[[#This Row],[Job_code]],Analytics_mindset_case_studies_IntegrateCo_jobcodes[Code_text],Analytics_mindset_case_studies_IntegrateCo_jobcodes[Job_Description],"",0)</f>
        <v>Internal Auditing</v>
      </c>
      <c r="N987" t="str">
        <f t="shared" si="31"/>
        <v>H</v>
      </c>
      <c r="O987">
        <f>IFERROR(VLOOKUP(_2015_2016_append_[[#This Row],[Emp_Name]],Analytics_mindset_case_studies_IntegrateCo_locations[#All],2,FALSE),"")</f>
        <v>1</v>
      </c>
      <c r="P987">
        <f>_2015_2016_append_[[#This Row],[Reg_Hrs]]+_2015_2016_append_[[#This Row],[OT_Hrs]]</f>
        <v>4</v>
      </c>
      <c r="Q987">
        <v>1</v>
      </c>
    </row>
    <row r="988" spans="1:17" x14ac:dyDescent="0.3">
      <c r="A988">
        <v>13</v>
      </c>
      <c r="B988" t="s">
        <v>75</v>
      </c>
      <c r="C988" t="s">
        <v>171</v>
      </c>
      <c r="D988">
        <v>24</v>
      </c>
      <c r="E988">
        <v>0</v>
      </c>
      <c r="F988">
        <v>111692</v>
      </c>
      <c r="G988">
        <v>8544</v>
      </c>
      <c r="H988">
        <v>67</v>
      </c>
      <c r="I988">
        <v>2681</v>
      </c>
      <c r="J988">
        <v>1847</v>
      </c>
      <c r="K988">
        <v>2016</v>
      </c>
      <c r="L988" t="str">
        <f t="shared" si="30"/>
        <v>012</v>
      </c>
      <c r="M988" t="str">
        <f>_xlfn.XLOOKUP(_2015_2016_append_[[#This Row],[Job_code]],Analytics_mindset_case_studies_IntegrateCo_jobcodes[Code_text],Analytics_mindset_case_studies_IntegrateCo_jobcodes[Job_Description],"",0)</f>
        <v>Internal Auditing</v>
      </c>
      <c r="N988" t="str">
        <f t="shared" si="31"/>
        <v>H</v>
      </c>
      <c r="O988">
        <f>IFERROR(VLOOKUP(_2015_2016_append_[[#This Row],[Emp_Name]],Analytics_mindset_case_studies_IntegrateCo_locations[#All],2,FALSE),"")</f>
        <v>2</v>
      </c>
      <c r="P988">
        <f>_2015_2016_append_[[#This Row],[Reg_Hrs]]+_2015_2016_append_[[#This Row],[OT_Hrs]]</f>
        <v>24</v>
      </c>
      <c r="Q988">
        <v>1</v>
      </c>
    </row>
    <row r="989" spans="1:17" x14ac:dyDescent="0.3">
      <c r="A989">
        <v>194</v>
      </c>
      <c r="B989" t="s">
        <v>75</v>
      </c>
      <c r="C989" t="s">
        <v>154</v>
      </c>
      <c r="D989">
        <v>8</v>
      </c>
      <c r="E989">
        <v>0</v>
      </c>
      <c r="F989">
        <v>180</v>
      </c>
      <c r="G989">
        <v>1099</v>
      </c>
      <c r="H989">
        <v>86</v>
      </c>
      <c r="I989">
        <v>345</v>
      </c>
      <c r="J989">
        <v>298</v>
      </c>
      <c r="K989">
        <v>2016</v>
      </c>
      <c r="L989" t="str">
        <f t="shared" si="30"/>
        <v>012</v>
      </c>
      <c r="M989" t="str">
        <f>_xlfn.XLOOKUP(_2015_2016_append_[[#This Row],[Job_code]],Analytics_mindset_case_studies_IntegrateCo_jobcodes[Code_text],Analytics_mindset_case_studies_IntegrateCo_jobcodes[Job_Description],"",0)</f>
        <v>Internal Auditing</v>
      </c>
      <c r="N989" t="str">
        <f t="shared" si="31"/>
        <v>H</v>
      </c>
      <c r="O989">
        <f>IFERROR(VLOOKUP(_2015_2016_append_[[#This Row],[Emp_Name]],Analytics_mindset_case_studies_IntegrateCo_locations[#All],2,FALSE),"")</f>
        <v>1</v>
      </c>
      <c r="P989">
        <f>_2015_2016_append_[[#This Row],[Reg_Hrs]]+_2015_2016_append_[[#This Row],[OT_Hrs]]</f>
        <v>8</v>
      </c>
      <c r="Q989">
        <v>1</v>
      </c>
    </row>
    <row r="990" spans="1:17" x14ac:dyDescent="0.3">
      <c r="A990">
        <v>195</v>
      </c>
      <c r="B990" t="s">
        <v>75</v>
      </c>
      <c r="C990" t="s">
        <v>121</v>
      </c>
      <c r="D990">
        <v>8</v>
      </c>
      <c r="E990">
        <v>0</v>
      </c>
      <c r="F990">
        <v>23143</v>
      </c>
      <c r="G990">
        <v>1645</v>
      </c>
      <c r="H990">
        <v>129</v>
      </c>
      <c r="I990">
        <v>516</v>
      </c>
      <c r="J990">
        <v>62</v>
      </c>
      <c r="K990">
        <v>2016</v>
      </c>
      <c r="L990" t="str">
        <f t="shared" si="30"/>
        <v>012</v>
      </c>
      <c r="M990" t="str">
        <f>_xlfn.XLOOKUP(_2015_2016_append_[[#This Row],[Job_code]],Analytics_mindset_case_studies_IntegrateCo_jobcodes[Code_text],Analytics_mindset_case_studies_IntegrateCo_jobcodes[Job_Description],"",0)</f>
        <v>Internal Auditing</v>
      </c>
      <c r="N990" t="str">
        <f t="shared" si="31"/>
        <v>H</v>
      </c>
      <c r="O990">
        <f>IFERROR(VLOOKUP(_2015_2016_append_[[#This Row],[Emp_Name]],Analytics_mindset_case_studies_IntegrateCo_locations[#All],2,FALSE),"")</f>
        <v>2</v>
      </c>
      <c r="P990">
        <f>_2015_2016_append_[[#This Row],[Reg_Hrs]]+_2015_2016_append_[[#This Row],[OT_Hrs]]</f>
        <v>8</v>
      </c>
      <c r="Q990">
        <v>1</v>
      </c>
    </row>
    <row r="991" spans="1:17" x14ac:dyDescent="0.3">
      <c r="A991">
        <v>201</v>
      </c>
      <c r="B991" t="s">
        <v>75</v>
      </c>
      <c r="C991" t="s">
        <v>182</v>
      </c>
      <c r="D991">
        <v>5</v>
      </c>
      <c r="E991">
        <v>0</v>
      </c>
      <c r="F991">
        <v>1575</v>
      </c>
      <c r="G991">
        <v>1205</v>
      </c>
      <c r="H991">
        <v>94</v>
      </c>
      <c r="I991">
        <v>378</v>
      </c>
      <c r="J991">
        <v>26</v>
      </c>
      <c r="K991">
        <v>2016</v>
      </c>
      <c r="L991" t="str">
        <f t="shared" si="30"/>
        <v>012</v>
      </c>
      <c r="M991" t="str">
        <f>_xlfn.XLOOKUP(_2015_2016_append_[[#This Row],[Job_code]],Analytics_mindset_case_studies_IntegrateCo_jobcodes[Code_text],Analytics_mindset_case_studies_IntegrateCo_jobcodes[Job_Description],"",0)</f>
        <v>Internal Auditing</v>
      </c>
      <c r="N991" t="str">
        <f t="shared" si="31"/>
        <v>H</v>
      </c>
      <c r="O991">
        <f>IFERROR(VLOOKUP(_2015_2016_append_[[#This Row],[Emp_Name]],Analytics_mindset_case_studies_IntegrateCo_locations[#All],2,FALSE),"")</f>
        <v>1</v>
      </c>
      <c r="P991">
        <f>_2015_2016_append_[[#This Row],[Reg_Hrs]]+_2015_2016_append_[[#This Row],[OT_Hrs]]</f>
        <v>5</v>
      </c>
      <c r="Q991">
        <v>1</v>
      </c>
    </row>
    <row r="992" spans="1:17" x14ac:dyDescent="0.3">
      <c r="A992">
        <v>320</v>
      </c>
      <c r="B992" t="s">
        <v>75</v>
      </c>
      <c r="C992" t="s">
        <v>201</v>
      </c>
      <c r="D992">
        <v>24</v>
      </c>
      <c r="E992">
        <v>0</v>
      </c>
      <c r="F992">
        <v>9231</v>
      </c>
      <c r="G992">
        <v>7061</v>
      </c>
      <c r="H992">
        <v>554</v>
      </c>
      <c r="I992">
        <v>2216</v>
      </c>
      <c r="J992">
        <v>1528</v>
      </c>
      <c r="K992">
        <v>2016</v>
      </c>
      <c r="L992" t="str">
        <f t="shared" si="30"/>
        <v>012</v>
      </c>
      <c r="M992" t="str">
        <f>_xlfn.XLOOKUP(_2015_2016_append_[[#This Row],[Job_code]],Analytics_mindset_case_studies_IntegrateCo_jobcodes[Code_text],Analytics_mindset_case_studies_IntegrateCo_jobcodes[Job_Description],"",0)</f>
        <v>Internal Auditing</v>
      </c>
      <c r="N992" t="str">
        <f t="shared" si="31"/>
        <v>H</v>
      </c>
      <c r="O992">
        <f>IFERROR(VLOOKUP(_2015_2016_append_[[#This Row],[Emp_Name]],Analytics_mindset_case_studies_IntegrateCo_locations[#All],2,FALSE),"")</f>
        <v>2</v>
      </c>
      <c r="P992">
        <f>_2015_2016_append_[[#This Row],[Reg_Hrs]]+_2015_2016_append_[[#This Row],[OT_Hrs]]</f>
        <v>24</v>
      </c>
      <c r="Q992">
        <v>1</v>
      </c>
    </row>
    <row r="993" spans="1:17" x14ac:dyDescent="0.3">
      <c r="A993">
        <v>412</v>
      </c>
      <c r="B993" t="s">
        <v>75</v>
      </c>
      <c r="C993" t="s">
        <v>212</v>
      </c>
      <c r="D993">
        <v>8</v>
      </c>
      <c r="E993">
        <v>0</v>
      </c>
      <c r="F993">
        <v>156</v>
      </c>
      <c r="G993">
        <v>1193</v>
      </c>
      <c r="H993">
        <v>94</v>
      </c>
      <c r="I993">
        <v>374</v>
      </c>
      <c r="J993">
        <v>258</v>
      </c>
      <c r="K993">
        <v>2016</v>
      </c>
      <c r="L993" t="str">
        <f t="shared" si="30"/>
        <v>012</v>
      </c>
      <c r="M993" t="str">
        <f>_xlfn.XLOOKUP(_2015_2016_append_[[#This Row],[Job_code]],Analytics_mindset_case_studies_IntegrateCo_jobcodes[Code_text],Analytics_mindset_case_studies_IntegrateCo_jobcodes[Job_Description],"",0)</f>
        <v>Internal Auditing</v>
      </c>
      <c r="N993" t="str">
        <f t="shared" si="31"/>
        <v>H</v>
      </c>
      <c r="O993">
        <f>IFERROR(VLOOKUP(_2015_2016_append_[[#This Row],[Emp_Name]],Analytics_mindset_case_studies_IntegrateCo_locations[#All],2,FALSE),"")</f>
        <v>1</v>
      </c>
      <c r="P993">
        <f>_2015_2016_append_[[#This Row],[Reg_Hrs]]+_2015_2016_append_[[#This Row],[OT_Hrs]]</f>
        <v>8</v>
      </c>
      <c r="Q993">
        <v>1</v>
      </c>
    </row>
    <row r="994" spans="1:17" x14ac:dyDescent="0.3">
      <c r="A994">
        <v>409</v>
      </c>
      <c r="B994" t="s">
        <v>75</v>
      </c>
      <c r="C994" t="s">
        <v>211</v>
      </c>
      <c r="D994">
        <v>16</v>
      </c>
      <c r="E994">
        <v>0</v>
      </c>
      <c r="F994">
        <v>392</v>
      </c>
      <c r="G994">
        <v>2998</v>
      </c>
      <c r="H994">
        <v>235</v>
      </c>
      <c r="I994">
        <v>941</v>
      </c>
      <c r="J994">
        <v>649</v>
      </c>
      <c r="K994">
        <v>2016</v>
      </c>
      <c r="L994" t="str">
        <f t="shared" si="30"/>
        <v>012</v>
      </c>
      <c r="M994" t="str">
        <f>_xlfn.XLOOKUP(_2015_2016_append_[[#This Row],[Job_code]],Analytics_mindset_case_studies_IntegrateCo_jobcodes[Code_text],Analytics_mindset_case_studies_IntegrateCo_jobcodes[Job_Description],"",0)</f>
        <v>Internal Auditing</v>
      </c>
      <c r="N994" t="str">
        <f t="shared" si="31"/>
        <v>H</v>
      </c>
      <c r="O994">
        <f>IFERROR(VLOOKUP(_2015_2016_append_[[#This Row],[Emp_Name]],Analytics_mindset_case_studies_IntegrateCo_locations[#All],2,FALSE),"")</f>
        <v>2</v>
      </c>
      <c r="P994">
        <f>_2015_2016_append_[[#This Row],[Reg_Hrs]]+_2015_2016_append_[[#This Row],[OT_Hrs]]</f>
        <v>16</v>
      </c>
      <c r="Q994">
        <v>1</v>
      </c>
    </row>
    <row r="995" spans="1:17" x14ac:dyDescent="0.3">
      <c r="A995">
        <v>204</v>
      </c>
      <c r="B995" t="s">
        <v>75</v>
      </c>
      <c r="C995" t="s">
        <v>141</v>
      </c>
      <c r="D995">
        <v>8</v>
      </c>
      <c r="E995">
        <v>0</v>
      </c>
      <c r="F995">
        <v>25184</v>
      </c>
      <c r="G995">
        <v>1836</v>
      </c>
      <c r="H995">
        <v>144</v>
      </c>
      <c r="I995">
        <v>576</v>
      </c>
      <c r="J995">
        <v>417</v>
      </c>
      <c r="K995">
        <v>2016</v>
      </c>
      <c r="L995" t="str">
        <f t="shared" si="30"/>
        <v>012</v>
      </c>
      <c r="M995" t="str">
        <f>_xlfn.XLOOKUP(_2015_2016_append_[[#This Row],[Job_code]],Analytics_mindset_case_studies_IntegrateCo_jobcodes[Code_text],Analytics_mindset_case_studies_IntegrateCo_jobcodes[Job_Description],"",0)</f>
        <v>Internal Auditing</v>
      </c>
      <c r="N995" t="str">
        <f t="shared" si="31"/>
        <v>H</v>
      </c>
      <c r="O995">
        <f>IFERROR(VLOOKUP(_2015_2016_append_[[#This Row],[Emp_Name]],Analytics_mindset_case_studies_IntegrateCo_locations[#All],2,FALSE),"")</f>
        <v>1</v>
      </c>
      <c r="P995">
        <f>_2015_2016_append_[[#This Row],[Reg_Hrs]]+_2015_2016_append_[[#This Row],[OT_Hrs]]</f>
        <v>8</v>
      </c>
      <c r="Q995">
        <v>1</v>
      </c>
    </row>
    <row r="996" spans="1:17" x14ac:dyDescent="0.3">
      <c r="A996">
        <v>30</v>
      </c>
      <c r="B996" t="s">
        <v>75</v>
      </c>
      <c r="C996" t="s">
        <v>159</v>
      </c>
      <c r="D996">
        <v>24</v>
      </c>
      <c r="E996">
        <v>0</v>
      </c>
      <c r="F996">
        <v>6024</v>
      </c>
      <c r="G996">
        <v>3993</v>
      </c>
      <c r="H996">
        <v>313</v>
      </c>
      <c r="I996">
        <v>1253</v>
      </c>
      <c r="J996">
        <v>75</v>
      </c>
      <c r="K996">
        <v>2016</v>
      </c>
      <c r="L996" t="str">
        <f t="shared" si="30"/>
        <v>012</v>
      </c>
      <c r="M996" t="str">
        <f>_xlfn.XLOOKUP(_2015_2016_append_[[#This Row],[Job_code]],Analytics_mindset_case_studies_IntegrateCo_jobcodes[Code_text],Analytics_mindset_case_studies_IntegrateCo_jobcodes[Job_Description],"",0)</f>
        <v>Internal Auditing</v>
      </c>
      <c r="N996" t="str">
        <f t="shared" si="31"/>
        <v>H</v>
      </c>
      <c r="O996">
        <f>IFERROR(VLOOKUP(_2015_2016_append_[[#This Row],[Emp_Name]],Analytics_mindset_case_studies_IntegrateCo_locations[#All],2,FALSE),"")</f>
        <v>2</v>
      </c>
      <c r="P996">
        <f>_2015_2016_append_[[#This Row],[Reg_Hrs]]+_2015_2016_append_[[#This Row],[OT_Hrs]]</f>
        <v>24</v>
      </c>
      <c r="Q996">
        <v>1</v>
      </c>
    </row>
    <row r="997" spans="1:17" x14ac:dyDescent="0.3">
      <c r="A997">
        <v>411</v>
      </c>
      <c r="B997" t="s">
        <v>75</v>
      </c>
      <c r="C997" t="s">
        <v>213</v>
      </c>
      <c r="D997">
        <v>8</v>
      </c>
      <c r="E997">
        <v>0</v>
      </c>
      <c r="F997">
        <v>180</v>
      </c>
      <c r="G997">
        <v>1377</v>
      </c>
      <c r="H997">
        <v>108</v>
      </c>
      <c r="I997">
        <v>432</v>
      </c>
      <c r="J997">
        <v>298</v>
      </c>
      <c r="K997">
        <v>2016</v>
      </c>
      <c r="L997" t="str">
        <f t="shared" si="30"/>
        <v>012</v>
      </c>
      <c r="M997" t="str">
        <f>_xlfn.XLOOKUP(_2015_2016_append_[[#This Row],[Job_code]],Analytics_mindset_case_studies_IntegrateCo_jobcodes[Code_text],Analytics_mindset_case_studies_IntegrateCo_jobcodes[Job_Description],"",0)</f>
        <v>Internal Auditing</v>
      </c>
      <c r="N997" t="str">
        <f t="shared" si="31"/>
        <v>H</v>
      </c>
      <c r="O997">
        <f>IFERROR(VLOOKUP(_2015_2016_append_[[#This Row],[Emp_Name]],Analytics_mindset_case_studies_IntegrateCo_locations[#All],2,FALSE),"")</f>
        <v>1</v>
      </c>
      <c r="P997">
        <f>_2015_2016_append_[[#This Row],[Reg_Hrs]]+_2015_2016_append_[[#This Row],[OT_Hrs]]</f>
        <v>8</v>
      </c>
      <c r="Q997">
        <v>1</v>
      </c>
    </row>
    <row r="998" spans="1:17" x14ac:dyDescent="0.3">
      <c r="A998">
        <v>402</v>
      </c>
      <c r="B998" t="s">
        <v>75</v>
      </c>
      <c r="C998" t="s">
        <v>153</v>
      </c>
      <c r="D998">
        <v>8</v>
      </c>
      <c r="E998">
        <v>0</v>
      </c>
      <c r="F998">
        <v>160</v>
      </c>
      <c r="G998">
        <v>1113</v>
      </c>
      <c r="H998">
        <v>87</v>
      </c>
      <c r="I998">
        <v>472</v>
      </c>
      <c r="J998">
        <v>684</v>
      </c>
      <c r="K998">
        <v>2016</v>
      </c>
      <c r="L998" t="str">
        <f t="shared" si="30"/>
        <v>012</v>
      </c>
      <c r="M998" t="str">
        <f>_xlfn.XLOOKUP(_2015_2016_append_[[#This Row],[Job_code]],Analytics_mindset_case_studies_IntegrateCo_jobcodes[Code_text],Analytics_mindset_case_studies_IntegrateCo_jobcodes[Job_Description],"",0)</f>
        <v>Internal Auditing</v>
      </c>
      <c r="N998" t="str">
        <f t="shared" si="31"/>
        <v>H</v>
      </c>
      <c r="O998">
        <f>IFERROR(VLOOKUP(_2015_2016_append_[[#This Row],[Emp_Name]],Analytics_mindset_case_studies_IntegrateCo_locations[#All],2,FALSE),"")</f>
        <v>2</v>
      </c>
      <c r="P998">
        <f>_2015_2016_append_[[#This Row],[Reg_Hrs]]+_2015_2016_append_[[#This Row],[OT_Hrs]]</f>
        <v>8</v>
      </c>
      <c r="Q998">
        <v>1</v>
      </c>
    </row>
    <row r="999" spans="1:17" x14ac:dyDescent="0.3">
      <c r="A999">
        <v>153</v>
      </c>
      <c r="B999" t="s">
        <v>75</v>
      </c>
      <c r="C999" t="s">
        <v>170</v>
      </c>
      <c r="D999">
        <v>8</v>
      </c>
      <c r="E999">
        <v>0</v>
      </c>
      <c r="F999">
        <v>160</v>
      </c>
      <c r="G999">
        <v>1182</v>
      </c>
      <c r="H999">
        <v>93</v>
      </c>
      <c r="I999">
        <v>371</v>
      </c>
      <c r="J999">
        <v>264</v>
      </c>
      <c r="K999">
        <v>2016</v>
      </c>
      <c r="L999" t="str">
        <f t="shared" si="30"/>
        <v>012</v>
      </c>
      <c r="M999" t="str">
        <f>_xlfn.XLOOKUP(_2015_2016_append_[[#This Row],[Job_code]],Analytics_mindset_case_studies_IntegrateCo_jobcodes[Code_text],Analytics_mindset_case_studies_IntegrateCo_jobcodes[Job_Description],"",0)</f>
        <v>Internal Auditing</v>
      </c>
      <c r="N999" t="str">
        <f t="shared" si="31"/>
        <v>H</v>
      </c>
      <c r="O999">
        <f>IFERROR(VLOOKUP(_2015_2016_append_[[#This Row],[Emp_Name]],Analytics_mindset_case_studies_IntegrateCo_locations[#All],2,FALSE),"")</f>
        <v>2</v>
      </c>
      <c r="P999">
        <f>_2015_2016_append_[[#This Row],[Reg_Hrs]]+_2015_2016_append_[[#This Row],[OT_Hrs]]</f>
        <v>8</v>
      </c>
      <c r="Q999">
        <v>1</v>
      </c>
    </row>
    <row r="1000" spans="1:17" x14ac:dyDescent="0.3">
      <c r="A1000">
        <v>11</v>
      </c>
      <c r="B1000" t="s">
        <v>75</v>
      </c>
      <c r="C1000" t="s">
        <v>144</v>
      </c>
      <c r="D1000">
        <v>24</v>
      </c>
      <c r="E1000">
        <v>0</v>
      </c>
      <c r="F1000">
        <v>91154</v>
      </c>
      <c r="G1000">
        <v>6797</v>
      </c>
      <c r="H1000">
        <v>533</v>
      </c>
      <c r="I1000">
        <v>2132</v>
      </c>
      <c r="J1000">
        <v>1508</v>
      </c>
      <c r="K1000">
        <v>2016</v>
      </c>
      <c r="L1000" t="str">
        <f t="shared" si="30"/>
        <v>012</v>
      </c>
      <c r="M1000" t="str">
        <f>_xlfn.XLOOKUP(_2015_2016_append_[[#This Row],[Job_code]],Analytics_mindset_case_studies_IntegrateCo_jobcodes[Code_text],Analytics_mindset_case_studies_IntegrateCo_jobcodes[Job_Description],"",0)</f>
        <v>Internal Auditing</v>
      </c>
      <c r="N1000" t="str">
        <f t="shared" si="31"/>
        <v>H</v>
      </c>
      <c r="O1000">
        <f>IFERROR(VLOOKUP(_2015_2016_append_[[#This Row],[Emp_Name]],Analytics_mindset_case_studies_IntegrateCo_locations[#All],2,FALSE),"")</f>
        <v>1</v>
      </c>
      <c r="P1000">
        <f>_2015_2016_append_[[#This Row],[Reg_Hrs]]+_2015_2016_append_[[#This Row],[OT_Hrs]]</f>
        <v>24</v>
      </c>
      <c r="Q1000">
        <v>1</v>
      </c>
    </row>
    <row r="1001" spans="1:17" x14ac:dyDescent="0.3">
      <c r="A1001">
        <v>304</v>
      </c>
      <c r="B1001" t="s">
        <v>75</v>
      </c>
      <c r="C1001" t="s">
        <v>123</v>
      </c>
      <c r="D1001">
        <v>24</v>
      </c>
      <c r="E1001">
        <v>0</v>
      </c>
      <c r="F1001">
        <v>552</v>
      </c>
      <c r="G1001">
        <v>4017</v>
      </c>
      <c r="H1001">
        <v>315</v>
      </c>
      <c r="I1001">
        <v>1261</v>
      </c>
      <c r="J1001">
        <v>913</v>
      </c>
      <c r="K1001">
        <v>2016</v>
      </c>
      <c r="L1001" t="str">
        <f t="shared" si="30"/>
        <v>012</v>
      </c>
      <c r="M1001" t="str">
        <f>_xlfn.XLOOKUP(_2015_2016_append_[[#This Row],[Job_code]],Analytics_mindset_case_studies_IntegrateCo_jobcodes[Code_text],Analytics_mindset_case_studies_IntegrateCo_jobcodes[Job_Description],"",0)</f>
        <v>Internal Auditing</v>
      </c>
      <c r="N1001" t="str">
        <f t="shared" si="31"/>
        <v>H</v>
      </c>
      <c r="O1001">
        <f>IFERROR(VLOOKUP(_2015_2016_append_[[#This Row],[Emp_Name]],Analytics_mindset_case_studies_IntegrateCo_locations[#All],2,FALSE),"")</f>
        <v>1</v>
      </c>
      <c r="P1001">
        <f>_2015_2016_append_[[#This Row],[Reg_Hrs]]+_2015_2016_append_[[#This Row],[OT_Hrs]]</f>
        <v>24</v>
      </c>
      <c r="Q1001">
        <v>1</v>
      </c>
    </row>
    <row r="1002" spans="1:17" x14ac:dyDescent="0.3">
      <c r="A1002">
        <v>37</v>
      </c>
      <c r="B1002" t="s">
        <v>75</v>
      </c>
      <c r="C1002" t="s">
        <v>164</v>
      </c>
      <c r="D1002">
        <v>8</v>
      </c>
      <c r="E1002">
        <v>0</v>
      </c>
      <c r="F1002">
        <v>196</v>
      </c>
      <c r="G1002">
        <v>1329</v>
      </c>
      <c r="H1002">
        <v>104</v>
      </c>
      <c r="I1002">
        <v>417</v>
      </c>
      <c r="J1002">
        <v>324</v>
      </c>
      <c r="K1002">
        <v>2016</v>
      </c>
      <c r="L1002" t="str">
        <f t="shared" si="30"/>
        <v>012</v>
      </c>
      <c r="M1002" t="str">
        <f>_xlfn.XLOOKUP(_2015_2016_append_[[#This Row],[Job_code]],Analytics_mindset_case_studies_IntegrateCo_jobcodes[Code_text],Analytics_mindset_case_studies_IntegrateCo_jobcodes[Job_Description],"",0)</f>
        <v>Internal Auditing</v>
      </c>
      <c r="N1002" t="str">
        <f t="shared" si="31"/>
        <v>H</v>
      </c>
      <c r="O1002">
        <f>IFERROR(VLOOKUP(_2015_2016_append_[[#This Row],[Emp_Name]],Analytics_mindset_case_studies_IntegrateCo_locations[#All],2,FALSE),"")</f>
        <v>2</v>
      </c>
      <c r="P1002">
        <f>_2015_2016_append_[[#This Row],[Reg_Hrs]]+_2015_2016_append_[[#This Row],[OT_Hrs]]</f>
        <v>8</v>
      </c>
      <c r="Q1002">
        <v>1</v>
      </c>
    </row>
    <row r="1003" spans="1:17" x14ac:dyDescent="0.3">
      <c r="A1003">
        <v>420</v>
      </c>
      <c r="B1003" t="s">
        <v>75</v>
      </c>
      <c r="C1003" t="s">
        <v>292</v>
      </c>
      <c r="D1003">
        <v>8</v>
      </c>
      <c r="E1003">
        <v>0</v>
      </c>
      <c r="F1003">
        <v>184</v>
      </c>
      <c r="G1003">
        <v>1408</v>
      </c>
      <c r="H1003">
        <v>11</v>
      </c>
      <c r="I1003">
        <v>442</v>
      </c>
      <c r="J1003">
        <v>305</v>
      </c>
      <c r="K1003">
        <v>2016</v>
      </c>
      <c r="L1003" t="str">
        <f t="shared" si="30"/>
        <v>012</v>
      </c>
      <c r="M1003" t="str">
        <f>_xlfn.XLOOKUP(_2015_2016_append_[[#This Row],[Job_code]],Analytics_mindset_case_studies_IntegrateCo_jobcodes[Code_text],Analytics_mindset_case_studies_IntegrateCo_jobcodes[Job_Description],"",0)</f>
        <v>Internal Auditing</v>
      </c>
      <c r="N1003" t="str">
        <f t="shared" si="31"/>
        <v>H</v>
      </c>
      <c r="O1003">
        <f>IFERROR(VLOOKUP(_2015_2016_append_[[#This Row],[Emp_Name]],Analytics_mindset_case_studies_IntegrateCo_locations[#All],2,FALSE),"")</f>
        <v>2</v>
      </c>
      <c r="P1003">
        <f>_2015_2016_append_[[#This Row],[Reg_Hrs]]+_2015_2016_append_[[#This Row],[OT_Hrs]]</f>
        <v>8</v>
      </c>
      <c r="Q1003">
        <v>1</v>
      </c>
    </row>
    <row r="1004" spans="1:17" x14ac:dyDescent="0.3">
      <c r="A1004">
        <v>23</v>
      </c>
      <c r="B1004" t="s">
        <v>75</v>
      </c>
      <c r="C1004" t="s">
        <v>178</v>
      </c>
      <c r="D1004">
        <v>24</v>
      </c>
      <c r="E1004">
        <v>0</v>
      </c>
      <c r="F1004">
        <v>86538</v>
      </c>
      <c r="G1004">
        <v>6121</v>
      </c>
      <c r="H1004">
        <v>48</v>
      </c>
      <c r="I1004">
        <v>1921</v>
      </c>
      <c r="J1004">
        <v>108</v>
      </c>
      <c r="K1004">
        <v>2016</v>
      </c>
      <c r="L1004" t="str">
        <f t="shared" si="30"/>
        <v>012</v>
      </c>
      <c r="M1004" t="str">
        <f>_xlfn.XLOOKUP(_2015_2016_append_[[#This Row],[Job_code]],Analytics_mindset_case_studies_IntegrateCo_jobcodes[Code_text],Analytics_mindset_case_studies_IntegrateCo_jobcodes[Job_Description],"",0)</f>
        <v>Internal Auditing</v>
      </c>
      <c r="N1004" t="str">
        <f t="shared" si="31"/>
        <v>H</v>
      </c>
      <c r="O1004">
        <f>IFERROR(VLOOKUP(_2015_2016_append_[[#This Row],[Emp_Name]],Analytics_mindset_case_studies_IntegrateCo_locations[#All],2,FALSE),"")</f>
        <v>2</v>
      </c>
      <c r="P1004">
        <f>_2015_2016_append_[[#This Row],[Reg_Hrs]]+_2015_2016_append_[[#This Row],[OT_Hrs]]</f>
        <v>24</v>
      </c>
      <c r="Q1004">
        <v>1</v>
      </c>
    </row>
    <row r="1005" spans="1:17" x14ac:dyDescent="0.3">
      <c r="A1005">
        <v>168</v>
      </c>
      <c r="B1005" t="s">
        <v>75</v>
      </c>
      <c r="C1005" t="s">
        <v>129</v>
      </c>
      <c r="D1005">
        <v>8</v>
      </c>
      <c r="E1005">
        <v>0</v>
      </c>
      <c r="F1005">
        <v>300</v>
      </c>
      <c r="G1005">
        <v>222</v>
      </c>
      <c r="H1005">
        <v>174</v>
      </c>
      <c r="I1005">
        <v>696</v>
      </c>
      <c r="J1005">
        <v>496</v>
      </c>
      <c r="K1005">
        <v>2016</v>
      </c>
      <c r="L1005" t="str">
        <f t="shared" si="30"/>
        <v>012</v>
      </c>
      <c r="M1005" t="str">
        <f>_xlfn.XLOOKUP(_2015_2016_append_[[#This Row],[Job_code]],Analytics_mindset_case_studies_IntegrateCo_jobcodes[Code_text],Analytics_mindset_case_studies_IntegrateCo_jobcodes[Job_Description],"",0)</f>
        <v>Internal Auditing</v>
      </c>
      <c r="N1005" t="str">
        <f t="shared" si="31"/>
        <v>H</v>
      </c>
      <c r="O1005">
        <f>IFERROR(VLOOKUP(_2015_2016_append_[[#This Row],[Emp_Name]],Analytics_mindset_case_studies_IntegrateCo_locations[#All],2,FALSE),"")</f>
        <v>2</v>
      </c>
      <c r="P1005">
        <f>_2015_2016_append_[[#This Row],[Reg_Hrs]]+_2015_2016_append_[[#This Row],[OT_Hrs]]</f>
        <v>8</v>
      </c>
      <c r="Q1005">
        <v>1</v>
      </c>
    </row>
    <row r="1006" spans="1:17" x14ac:dyDescent="0.3">
      <c r="A1006">
        <v>25</v>
      </c>
      <c r="B1006" t="s">
        <v>75</v>
      </c>
      <c r="C1006" t="s">
        <v>199</v>
      </c>
      <c r="D1006">
        <v>75</v>
      </c>
      <c r="E1006">
        <v>0</v>
      </c>
      <c r="F1006">
        <v>18555</v>
      </c>
      <c r="G1006">
        <v>1257</v>
      </c>
      <c r="H1006">
        <v>99</v>
      </c>
      <c r="I1006">
        <v>395</v>
      </c>
      <c r="J1006">
        <v>24</v>
      </c>
      <c r="K1006">
        <v>2016</v>
      </c>
      <c r="L1006" t="str">
        <f t="shared" si="30"/>
        <v>012</v>
      </c>
      <c r="M1006" t="str">
        <f>_xlfn.XLOOKUP(_2015_2016_append_[[#This Row],[Job_code]],Analytics_mindset_case_studies_IntegrateCo_jobcodes[Code_text],Analytics_mindset_case_studies_IntegrateCo_jobcodes[Job_Description],"",0)</f>
        <v>Internal Auditing</v>
      </c>
      <c r="N1006" t="str">
        <f t="shared" si="31"/>
        <v>H</v>
      </c>
      <c r="O1006">
        <f>IFERROR(VLOOKUP(_2015_2016_append_[[#This Row],[Emp_Name]],Analytics_mindset_case_studies_IntegrateCo_locations[#All],2,FALSE),"")</f>
        <v>1</v>
      </c>
      <c r="P1006">
        <f>_2015_2016_append_[[#This Row],[Reg_Hrs]]+_2015_2016_append_[[#This Row],[OT_Hrs]]</f>
        <v>75</v>
      </c>
      <c r="Q1006">
        <v>1</v>
      </c>
    </row>
    <row r="1007" spans="1:17" x14ac:dyDescent="0.3">
      <c r="A1007">
        <v>414</v>
      </c>
      <c r="B1007" t="s">
        <v>75</v>
      </c>
      <c r="C1007" t="s">
        <v>253</v>
      </c>
      <c r="D1007">
        <v>16</v>
      </c>
      <c r="E1007">
        <v>0</v>
      </c>
      <c r="F1007">
        <v>328</v>
      </c>
      <c r="G1007">
        <v>2142</v>
      </c>
      <c r="H1007">
        <v>168</v>
      </c>
      <c r="I1007">
        <v>672</v>
      </c>
      <c r="J1007">
        <v>543</v>
      </c>
      <c r="K1007">
        <v>2016</v>
      </c>
      <c r="L1007" t="str">
        <f t="shared" si="30"/>
        <v>012</v>
      </c>
      <c r="M1007" t="str">
        <f>_xlfn.XLOOKUP(_2015_2016_append_[[#This Row],[Job_code]],Analytics_mindset_case_studies_IntegrateCo_jobcodes[Code_text],Analytics_mindset_case_studies_IntegrateCo_jobcodes[Job_Description],"",0)</f>
        <v>Internal Auditing</v>
      </c>
      <c r="N1007" t="str">
        <f t="shared" si="31"/>
        <v>H</v>
      </c>
      <c r="O1007">
        <f>IFERROR(VLOOKUP(_2015_2016_append_[[#This Row],[Emp_Name]],Analytics_mindset_case_studies_IntegrateCo_locations[#All],2,FALSE),"")</f>
        <v>2</v>
      </c>
      <c r="P1007">
        <f>_2015_2016_append_[[#This Row],[Reg_Hrs]]+_2015_2016_append_[[#This Row],[OT_Hrs]]</f>
        <v>16</v>
      </c>
      <c r="Q1007">
        <v>1</v>
      </c>
    </row>
    <row r="1008" spans="1:17" x14ac:dyDescent="0.3">
      <c r="A1008">
        <v>336</v>
      </c>
      <c r="B1008" t="s">
        <v>75</v>
      </c>
      <c r="C1008" t="s">
        <v>196</v>
      </c>
      <c r="D1008">
        <v>8</v>
      </c>
      <c r="E1008">
        <v>0</v>
      </c>
      <c r="F1008">
        <v>196</v>
      </c>
      <c r="G1008">
        <v>1499</v>
      </c>
      <c r="H1008">
        <v>118</v>
      </c>
      <c r="I1008">
        <v>47</v>
      </c>
      <c r="J1008">
        <v>324</v>
      </c>
      <c r="K1008">
        <v>2016</v>
      </c>
      <c r="L1008" t="str">
        <f t="shared" si="30"/>
        <v>012</v>
      </c>
      <c r="M1008" t="str">
        <f>_xlfn.XLOOKUP(_2015_2016_append_[[#This Row],[Job_code]],Analytics_mindset_case_studies_IntegrateCo_jobcodes[Code_text],Analytics_mindset_case_studies_IntegrateCo_jobcodes[Job_Description],"",0)</f>
        <v>Internal Auditing</v>
      </c>
      <c r="N1008" t="str">
        <f t="shared" si="31"/>
        <v>H</v>
      </c>
      <c r="O1008">
        <f>IFERROR(VLOOKUP(_2015_2016_append_[[#This Row],[Emp_Name]],Analytics_mindset_case_studies_IntegrateCo_locations[#All],2,FALSE),"")</f>
        <v>1</v>
      </c>
      <c r="P1008">
        <f>_2015_2016_append_[[#This Row],[Reg_Hrs]]+_2015_2016_append_[[#This Row],[OT_Hrs]]</f>
        <v>8</v>
      </c>
      <c r="Q1008">
        <v>1</v>
      </c>
    </row>
    <row r="1009" spans="1:17" x14ac:dyDescent="0.3">
      <c r="A1009">
        <v>22</v>
      </c>
      <c r="B1009" t="s">
        <v>75</v>
      </c>
      <c r="C1009" t="s">
        <v>176</v>
      </c>
      <c r="D1009">
        <v>16</v>
      </c>
      <c r="E1009">
        <v>0</v>
      </c>
      <c r="F1009">
        <v>5492</v>
      </c>
      <c r="G1009">
        <v>3794</v>
      </c>
      <c r="H1009">
        <v>298</v>
      </c>
      <c r="I1009">
        <v>119</v>
      </c>
      <c r="J1009">
        <v>909</v>
      </c>
      <c r="K1009">
        <v>2016</v>
      </c>
      <c r="L1009" t="str">
        <f t="shared" si="30"/>
        <v>012</v>
      </c>
      <c r="M1009" t="str">
        <f>_xlfn.XLOOKUP(_2015_2016_append_[[#This Row],[Job_code]],Analytics_mindset_case_studies_IntegrateCo_jobcodes[Code_text],Analytics_mindset_case_studies_IntegrateCo_jobcodes[Job_Description],"",0)</f>
        <v>Internal Auditing</v>
      </c>
      <c r="N1009" t="str">
        <f t="shared" si="31"/>
        <v>H</v>
      </c>
      <c r="O1009">
        <f>IFERROR(VLOOKUP(_2015_2016_append_[[#This Row],[Emp_Name]],Analytics_mindset_case_studies_IntegrateCo_locations[#All],2,FALSE),"")</f>
        <v>2</v>
      </c>
      <c r="P1009">
        <f>_2015_2016_append_[[#This Row],[Reg_Hrs]]+_2015_2016_append_[[#This Row],[OT_Hrs]]</f>
        <v>16</v>
      </c>
      <c r="Q1009">
        <v>1</v>
      </c>
    </row>
    <row r="1010" spans="1:17" x14ac:dyDescent="0.3">
      <c r="A1010">
        <v>7</v>
      </c>
      <c r="B1010" t="s">
        <v>111</v>
      </c>
      <c r="C1010" t="s">
        <v>194</v>
      </c>
      <c r="D1010">
        <v>13</v>
      </c>
      <c r="E1010">
        <v>0</v>
      </c>
      <c r="F1010">
        <v>42501</v>
      </c>
      <c r="G1010">
        <v>318</v>
      </c>
      <c r="H1010">
        <v>249</v>
      </c>
      <c r="I1010">
        <v>1994</v>
      </c>
      <c r="J1010">
        <v>188</v>
      </c>
      <c r="K1010">
        <v>2016</v>
      </c>
      <c r="L1010" t="str">
        <f t="shared" si="30"/>
        <v>012</v>
      </c>
      <c r="M1010" t="str">
        <f>_xlfn.XLOOKUP(_2015_2016_append_[[#This Row],[Job_code]],Analytics_mindset_case_studies_IntegrateCo_jobcodes[Code_text],Analytics_mindset_case_studies_IntegrateCo_jobcodes[Job_Description],"",0)</f>
        <v>Internal Auditing</v>
      </c>
      <c r="N1010" t="str">
        <f t="shared" si="31"/>
        <v>H</v>
      </c>
      <c r="O1010">
        <f>IFERROR(VLOOKUP(_2015_2016_append_[[#This Row],[Emp_Name]],Analytics_mindset_case_studies_IntegrateCo_locations[#All],2,FALSE),"")</f>
        <v>2</v>
      </c>
      <c r="P1010">
        <f>_2015_2016_append_[[#This Row],[Reg_Hrs]]+_2015_2016_append_[[#This Row],[OT_Hrs]]</f>
        <v>13</v>
      </c>
      <c r="Q1010">
        <v>1</v>
      </c>
    </row>
    <row r="1011" spans="1:17" x14ac:dyDescent="0.3">
      <c r="A1011">
        <v>287</v>
      </c>
      <c r="B1011" t="s">
        <v>111</v>
      </c>
      <c r="C1011" t="s">
        <v>167</v>
      </c>
      <c r="D1011">
        <v>16</v>
      </c>
      <c r="E1011">
        <v>0</v>
      </c>
      <c r="F1011">
        <v>228</v>
      </c>
      <c r="G1011">
        <v>1648</v>
      </c>
      <c r="H1011">
        <v>129</v>
      </c>
      <c r="I1011">
        <v>1033</v>
      </c>
      <c r="J1011">
        <v>57</v>
      </c>
      <c r="K1011">
        <v>2016</v>
      </c>
      <c r="L1011" t="str">
        <f t="shared" si="30"/>
        <v>012</v>
      </c>
      <c r="M1011" t="str">
        <f>_xlfn.XLOOKUP(_2015_2016_append_[[#This Row],[Job_code]],Analytics_mindset_case_studies_IntegrateCo_jobcodes[Code_text],Analytics_mindset_case_studies_IntegrateCo_jobcodes[Job_Description],"",0)</f>
        <v>Internal Auditing</v>
      </c>
      <c r="N1011" t="str">
        <f t="shared" si="31"/>
        <v>H</v>
      </c>
      <c r="O1011">
        <f>IFERROR(VLOOKUP(_2015_2016_append_[[#This Row],[Emp_Name]],Analytics_mindset_case_studies_IntegrateCo_locations[#All],2,FALSE),"")</f>
        <v>2</v>
      </c>
      <c r="P1011">
        <f>_2015_2016_append_[[#This Row],[Reg_Hrs]]+_2015_2016_append_[[#This Row],[OT_Hrs]]</f>
        <v>16</v>
      </c>
      <c r="Q1011">
        <v>1</v>
      </c>
    </row>
    <row r="1012" spans="1:17" x14ac:dyDescent="0.3">
      <c r="A1012">
        <v>210</v>
      </c>
      <c r="B1012" t="s">
        <v>111</v>
      </c>
      <c r="C1012" t="s">
        <v>163</v>
      </c>
      <c r="D1012">
        <v>8</v>
      </c>
      <c r="E1012">
        <v>0</v>
      </c>
      <c r="F1012">
        <v>19024</v>
      </c>
      <c r="G1012">
        <v>1334</v>
      </c>
      <c r="H1012">
        <v>105</v>
      </c>
      <c r="I1012">
        <v>837</v>
      </c>
      <c r="J1012">
        <v>423</v>
      </c>
      <c r="K1012">
        <v>2016</v>
      </c>
      <c r="L1012" t="str">
        <f t="shared" si="30"/>
        <v>012</v>
      </c>
      <c r="M1012" t="str">
        <f>_xlfn.XLOOKUP(_2015_2016_append_[[#This Row],[Job_code]],Analytics_mindset_case_studies_IntegrateCo_jobcodes[Code_text],Analytics_mindset_case_studies_IntegrateCo_jobcodes[Job_Description],"",0)</f>
        <v>Internal Auditing</v>
      </c>
      <c r="N1012" t="str">
        <f t="shared" si="31"/>
        <v>H</v>
      </c>
      <c r="O1012">
        <f>IFERROR(VLOOKUP(_2015_2016_append_[[#This Row],[Emp_Name]],Analytics_mindset_case_studies_IntegrateCo_locations[#All],2,FALSE),"")</f>
        <v>1</v>
      </c>
      <c r="P1012">
        <f>_2015_2016_append_[[#This Row],[Reg_Hrs]]+_2015_2016_append_[[#This Row],[OT_Hrs]]</f>
        <v>8</v>
      </c>
      <c r="Q1012">
        <v>1</v>
      </c>
    </row>
    <row r="1013" spans="1:17" x14ac:dyDescent="0.3">
      <c r="A1013">
        <v>391</v>
      </c>
      <c r="B1013" t="s">
        <v>111</v>
      </c>
      <c r="C1013" t="s">
        <v>126</v>
      </c>
      <c r="D1013">
        <v>32</v>
      </c>
      <c r="E1013">
        <v>0</v>
      </c>
      <c r="F1013">
        <v>824</v>
      </c>
      <c r="G1013">
        <v>5642</v>
      </c>
      <c r="H1013">
        <v>442</v>
      </c>
      <c r="I1013">
        <v>3539</v>
      </c>
      <c r="J1013">
        <v>1832</v>
      </c>
      <c r="K1013">
        <v>2016</v>
      </c>
      <c r="L1013" t="str">
        <f t="shared" si="30"/>
        <v>012</v>
      </c>
      <c r="M1013" t="str">
        <f>_xlfn.XLOOKUP(_2015_2016_append_[[#This Row],[Job_code]],Analytics_mindset_case_studies_IntegrateCo_jobcodes[Code_text],Analytics_mindset_case_studies_IntegrateCo_jobcodes[Job_Description],"",0)</f>
        <v>Internal Auditing</v>
      </c>
      <c r="N1013" t="str">
        <f t="shared" si="31"/>
        <v>H</v>
      </c>
      <c r="O1013">
        <f>IFERROR(VLOOKUP(_2015_2016_append_[[#This Row],[Emp_Name]],Analytics_mindset_case_studies_IntegrateCo_locations[#All],2,FALSE),"")</f>
        <v>1</v>
      </c>
      <c r="P1013">
        <f>_2015_2016_append_[[#This Row],[Reg_Hrs]]+_2015_2016_append_[[#This Row],[OT_Hrs]]</f>
        <v>32</v>
      </c>
      <c r="Q1013">
        <v>1</v>
      </c>
    </row>
    <row r="1014" spans="1:17" x14ac:dyDescent="0.3">
      <c r="A1014">
        <v>396</v>
      </c>
      <c r="B1014" t="s">
        <v>300</v>
      </c>
      <c r="C1014" t="s">
        <v>140</v>
      </c>
      <c r="D1014">
        <v>8</v>
      </c>
      <c r="E1014">
        <v>0</v>
      </c>
      <c r="F1014">
        <v>268</v>
      </c>
      <c r="G1014">
        <v>2051</v>
      </c>
      <c r="H1014">
        <v>161</v>
      </c>
      <c r="I1014">
        <v>791</v>
      </c>
      <c r="J1014">
        <v>1146</v>
      </c>
      <c r="K1014">
        <v>2016</v>
      </c>
      <c r="L1014" t="str">
        <f t="shared" si="30"/>
        <v>012</v>
      </c>
      <c r="M1014" t="str">
        <f>_xlfn.XLOOKUP(_2015_2016_append_[[#This Row],[Job_code]],Analytics_mindset_case_studies_IntegrateCo_jobcodes[Code_text],Analytics_mindset_case_studies_IntegrateCo_jobcodes[Job_Description],"",0)</f>
        <v>Internal Auditing</v>
      </c>
      <c r="N1014" t="str">
        <f t="shared" si="31"/>
        <v>H</v>
      </c>
      <c r="O1014">
        <f>IFERROR(VLOOKUP(_2015_2016_append_[[#This Row],[Emp_Name]],Analytics_mindset_case_studies_IntegrateCo_locations[#All],2,FALSE),"")</f>
        <v>1</v>
      </c>
      <c r="P1014">
        <f>_2015_2016_append_[[#This Row],[Reg_Hrs]]+_2015_2016_append_[[#This Row],[OT_Hrs]]</f>
        <v>8</v>
      </c>
      <c r="Q1014">
        <v>1</v>
      </c>
    </row>
    <row r="1015" spans="1:17" x14ac:dyDescent="0.3">
      <c r="A1015">
        <v>269</v>
      </c>
      <c r="B1015" t="s">
        <v>301</v>
      </c>
      <c r="C1015" t="s">
        <v>157</v>
      </c>
      <c r="D1015">
        <v>24</v>
      </c>
      <c r="E1015">
        <v>0</v>
      </c>
      <c r="F1015">
        <v>708</v>
      </c>
      <c r="G1015">
        <v>4775</v>
      </c>
      <c r="H1015">
        <v>375</v>
      </c>
      <c r="I1015">
        <v>1498</v>
      </c>
      <c r="J1015">
        <v>1171</v>
      </c>
      <c r="K1015">
        <v>2016</v>
      </c>
      <c r="L1015" t="str">
        <f t="shared" si="30"/>
        <v>012</v>
      </c>
      <c r="M1015" t="str">
        <f>_xlfn.XLOOKUP(_2015_2016_append_[[#This Row],[Job_code]],Analytics_mindset_case_studies_IntegrateCo_jobcodes[Code_text],Analytics_mindset_case_studies_IntegrateCo_jobcodes[Job_Description],"",0)</f>
        <v>Internal Auditing</v>
      </c>
      <c r="N1015" t="str">
        <f t="shared" si="31"/>
        <v>H</v>
      </c>
      <c r="O1015">
        <f>IFERROR(VLOOKUP(_2015_2016_append_[[#This Row],[Emp_Name]],Analytics_mindset_case_studies_IntegrateCo_locations[#All],2,FALSE),"")</f>
        <v>2</v>
      </c>
      <c r="P1015">
        <f>_2015_2016_append_[[#This Row],[Reg_Hrs]]+_2015_2016_append_[[#This Row],[OT_Hrs]]</f>
        <v>24</v>
      </c>
      <c r="Q1015">
        <v>1</v>
      </c>
    </row>
    <row r="1016" spans="1:17" x14ac:dyDescent="0.3">
      <c r="A1016">
        <v>248</v>
      </c>
      <c r="B1016" t="s">
        <v>65</v>
      </c>
      <c r="C1016" t="s">
        <v>158</v>
      </c>
      <c r="D1016">
        <v>12</v>
      </c>
      <c r="E1016">
        <v>0</v>
      </c>
      <c r="F1016">
        <v>246</v>
      </c>
      <c r="G1016">
        <v>1666</v>
      </c>
      <c r="H1016">
        <v>131</v>
      </c>
      <c r="I1016">
        <v>523</v>
      </c>
      <c r="J1016">
        <v>31</v>
      </c>
      <c r="K1016">
        <v>2016</v>
      </c>
      <c r="L1016" t="str">
        <f t="shared" si="30"/>
        <v>001</v>
      </c>
      <c r="M1016" t="str">
        <f>_xlfn.XLOOKUP(_2015_2016_append_[[#This Row],[Job_code]],Analytics_mindset_case_studies_IntegrateCo_jobcodes[Code_text],Analytics_mindset_case_studies_IntegrateCo_jobcodes[Job_Description],"",0)</f>
        <v>Office</v>
      </c>
      <c r="N1016" t="str">
        <f t="shared" si="31"/>
        <v>S</v>
      </c>
      <c r="O1016">
        <f>IFERROR(VLOOKUP(_2015_2016_append_[[#This Row],[Emp_Name]],Analytics_mindset_case_studies_IntegrateCo_locations[#All],2,FALSE),"")</f>
        <v>2</v>
      </c>
      <c r="P1016">
        <f>_2015_2016_append_[[#This Row],[Reg_Hrs]]+_2015_2016_append_[[#This Row],[OT_Hrs]]</f>
        <v>12</v>
      </c>
      <c r="Q1016">
        <v>1</v>
      </c>
    </row>
    <row r="1017" spans="1:17" x14ac:dyDescent="0.3">
      <c r="A1017">
        <v>1</v>
      </c>
      <c r="B1017" t="s">
        <v>65</v>
      </c>
      <c r="C1017" t="s">
        <v>125</v>
      </c>
      <c r="D1017">
        <v>125</v>
      </c>
      <c r="E1017">
        <v>0</v>
      </c>
      <c r="F1017">
        <v>38313</v>
      </c>
      <c r="G1017">
        <v>2537</v>
      </c>
      <c r="H1017">
        <v>199</v>
      </c>
      <c r="I1017">
        <v>796</v>
      </c>
      <c r="J1017">
        <v>48</v>
      </c>
      <c r="K1017">
        <v>2016</v>
      </c>
      <c r="L1017" t="str">
        <f t="shared" si="30"/>
        <v>001</v>
      </c>
      <c r="M1017" t="str">
        <f>_xlfn.XLOOKUP(_2015_2016_append_[[#This Row],[Job_code]],Analytics_mindset_case_studies_IntegrateCo_jobcodes[Code_text],Analytics_mindset_case_studies_IntegrateCo_jobcodes[Job_Description],"",0)</f>
        <v>Office</v>
      </c>
      <c r="N1017" t="str">
        <f t="shared" si="31"/>
        <v>S</v>
      </c>
      <c r="O1017">
        <f>IFERROR(VLOOKUP(_2015_2016_append_[[#This Row],[Emp_Name]],Analytics_mindset_case_studies_IntegrateCo_locations[#All],2,FALSE),"")</f>
        <v>2</v>
      </c>
      <c r="P1017">
        <f>_2015_2016_append_[[#This Row],[Reg_Hrs]]+_2015_2016_append_[[#This Row],[OT_Hrs]]</f>
        <v>125</v>
      </c>
      <c r="Q1017">
        <v>1</v>
      </c>
    </row>
    <row r="1018" spans="1:17" x14ac:dyDescent="0.3">
      <c r="A1018">
        <v>27</v>
      </c>
      <c r="B1018" t="s">
        <v>65</v>
      </c>
      <c r="C1018" t="s">
        <v>134</v>
      </c>
      <c r="D1018">
        <v>5</v>
      </c>
      <c r="E1018">
        <v>0</v>
      </c>
      <c r="F1018">
        <v>1525</v>
      </c>
      <c r="G1018">
        <v>104</v>
      </c>
      <c r="H1018">
        <v>8</v>
      </c>
      <c r="I1018">
        <v>33</v>
      </c>
      <c r="J1018">
        <v>25</v>
      </c>
      <c r="K1018">
        <v>2016</v>
      </c>
      <c r="L1018" t="str">
        <f t="shared" si="30"/>
        <v>001</v>
      </c>
      <c r="M1018" t="str">
        <f>_xlfn.XLOOKUP(_2015_2016_append_[[#This Row],[Job_code]],Analytics_mindset_case_studies_IntegrateCo_jobcodes[Code_text],Analytics_mindset_case_studies_IntegrateCo_jobcodes[Job_Description],"",0)</f>
        <v>Office</v>
      </c>
      <c r="N1018" t="str">
        <f t="shared" si="31"/>
        <v>S</v>
      </c>
      <c r="O1018">
        <f>IFERROR(VLOOKUP(_2015_2016_append_[[#This Row],[Emp_Name]],Analytics_mindset_case_studies_IntegrateCo_locations[#All],2,FALSE),"")</f>
        <v>1</v>
      </c>
      <c r="P1018">
        <f>_2015_2016_append_[[#This Row],[Reg_Hrs]]+_2015_2016_append_[[#This Row],[OT_Hrs]]</f>
        <v>5</v>
      </c>
      <c r="Q1018">
        <v>1</v>
      </c>
    </row>
    <row r="1019" spans="1:17" x14ac:dyDescent="0.3">
      <c r="A1019">
        <v>203</v>
      </c>
      <c r="B1019" t="s">
        <v>65</v>
      </c>
      <c r="C1019" t="s">
        <v>155</v>
      </c>
      <c r="D1019">
        <v>8</v>
      </c>
      <c r="E1019">
        <v>0</v>
      </c>
      <c r="F1019">
        <v>51849</v>
      </c>
      <c r="G1019">
        <v>3741</v>
      </c>
      <c r="H1019">
        <v>293</v>
      </c>
      <c r="I1019">
        <v>1174</v>
      </c>
      <c r="J1019">
        <v>64</v>
      </c>
      <c r="K1019">
        <v>2016</v>
      </c>
      <c r="L1019" t="str">
        <f t="shared" si="30"/>
        <v>001</v>
      </c>
      <c r="M1019" t="str">
        <f>_xlfn.XLOOKUP(_2015_2016_append_[[#This Row],[Job_code]],Analytics_mindset_case_studies_IntegrateCo_jobcodes[Code_text],Analytics_mindset_case_studies_IntegrateCo_jobcodes[Job_Description],"",0)</f>
        <v>Office</v>
      </c>
      <c r="N1019" t="str">
        <f t="shared" si="31"/>
        <v>S</v>
      </c>
      <c r="O1019">
        <f>IFERROR(VLOOKUP(_2015_2016_append_[[#This Row],[Emp_Name]],Analytics_mindset_case_studies_IntegrateCo_locations[#All],2,FALSE),"")</f>
        <v>1</v>
      </c>
      <c r="P1019">
        <f>_2015_2016_append_[[#This Row],[Reg_Hrs]]+_2015_2016_append_[[#This Row],[OT_Hrs]]</f>
        <v>8</v>
      </c>
      <c r="Q1019">
        <v>1</v>
      </c>
    </row>
    <row r="1020" spans="1:17" x14ac:dyDescent="0.3">
      <c r="A1020">
        <v>412</v>
      </c>
      <c r="B1020" t="s">
        <v>65</v>
      </c>
      <c r="C1020" t="s">
        <v>212</v>
      </c>
      <c r="D1020">
        <v>95</v>
      </c>
      <c r="E1020">
        <v>0</v>
      </c>
      <c r="F1020">
        <v>18525</v>
      </c>
      <c r="G1020">
        <v>1416</v>
      </c>
      <c r="H1020">
        <v>111</v>
      </c>
      <c r="I1020">
        <v>444</v>
      </c>
      <c r="J1020">
        <v>307</v>
      </c>
      <c r="K1020">
        <v>2016</v>
      </c>
      <c r="L1020" t="str">
        <f t="shared" si="30"/>
        <v>001</v>
      </c>
      <c r="M1020" t="str">
        <f>_xlfn.XLOOKUP(_2015_2016_append_[[#This Row],[Job_code]],Analytics_mindset_case_studies_IntegrateCo_jobcodes[Code_text],Analytics_mindset_case_studies_IntegrateCo_jobcodes[Job_Description],"",0)</f>
        <v>Office</v>
      </c>
      <c r="N1020" t="str">
        <f t="shared" si="31"/>
        <v>S</v>
      </c>
      <c r="O1020">
        <f>IFERROR(VLOOKUP(_2015_2016_append_[[#This Row],[Emp_Name]],Analytics_mindset_case_studies_IntegrateCo_locations[#All],2,FALSE),"")</f>
        <v>1</v>
      </c>
      <c r="P1020">
        <f>_2015_2016_append_[[#This Row],[Reg_Hrs]]+_2015_2016_append_[[#This Row],[OT_Hrs]]</f>
        <v>95</v>
      </c>
      <c r="Q1020">
        <v>1</v>
      </c>
    </row>
    <row r="1021" spans="1:17" x14ac:dyDescent="0.3">
      <c r="A1021">
        <v>18</v>
      </c>
      <c r="B1021" t="s">
        <v>65</v>
      </c>
      <c r="C1021" t="s">
        <v>177</v>
      </c>
      <c r="D1021">
        <v>1075</v>
      </c>
      <c r="E1021">
        <v>0</v>
      </c>
      <c r="F1021">
        <v>215</v>
      </c>
      <c r="G1021">
        <v>1645</v>
      </c>
      <c r="H1021">
        <v>129</v>
      </c>
      <c r="I1021">
        <v>516</v>
      </c>
      <c r="J1021">
        <v>26</v>
      </c>
      <c r="K1021">
        <v>2016</v>
      </c>
      <c r="L1021" t="str">
        <f t="shared" si="30"/>
        <v>001</v>
      </c>
      <c r="M1021" t="str">
        <f>_xlfn.XLOOKUP(_2015_2016_append_[[#This Row],[Job_code]],Analytics_mindset_case_studies_IntegrateCo_jobcodes[Code_text],Analytics_mindset_case_studies_IntegrateCo_jobcodes[Job_Description],"",0)</f>
        <v>Office</v>
      </c>
      <c r="N1021" t="str">
        <f t="shared" si="31"/>
        <v>S</v>
      </c>
      <c r="O1021">
        <f>IFERROR(VLOOKUP(_2015_2016_append_[[#This Row],[Emp_Name]],Analytics_mindset_case_studies_IntegrateCo_locations[#All],2,FALSE),"")</f>
        <v>2</v>
      </c>
      <c r="P1021">
        <f>_2015_2016_append_[[#This Row],[Reg_Hrs]]+_2015_2016_append_[[#This Row],[OT_Hrs]]</f>
        <v>1075</v>
      </c>
      <c r="Q1021">
        <v>1</v>
      </c>
    </row>
    <row r="1022" spans="1:17" x14ac:dyDescent="0.3">
      <c r="A1022">
        <v>239</v>
      </c>
      <c r="B1022" t="s">
        <v>65</v>
      </c>
      <c r="C1022" t="s">
        <v>135</v>
      </c>
      <c r="D1022">
        <v>6</v>
      </c>
      <c r="E1022">
        <v>0</v>
      </c>
      <c r="F1022">
        <v>141</v>
      </c>
      <c r="G1022">
        <v>1079</v>
      </c>
      <c r="H1022">
        <v>85</v>
      </c>
      <c r="I1022">
        <v>338</v>
      </c>
      <c r="J1022">
        <v>18</v>
      </c>
      <c r="K1022">
        <v>2016</v>
      </c>
      <c r="L1022" t="str">
        <f t="shared" si="30"/>
        <v>001</v>
      </c>
      <c r="M1022" t="str">
        <f>_xlfn.XLOOKUP(_2015_2016_append_[[#This Row],[Job_code]],Analytics_mindset_case_studies_IntegrateCo_jobcodes[Code_text],Analytics_mindset_case_studies_IntegrateCo_jobcodes[Job_Description],"",0)</f>
        <v>Office</v>
      </c>
      <c r="N1022" t="str">
        <f t="shared" si="31"/>
        <v>S</v>
      </c>
      <c r="O1022">
        <f>IFERROR(VLOOKUP(_2015_2016_append_[[#This Row],[Emp_Name]],Analytics_mindset_case_studies_IntegrateCo_locations[#All],2,FALSE),"")</f>
        <v>1</v>
      </c>
      <c r="P1022">
        <f>_2015_2016_append_[[#This Row],[Reg_Hrs]]+_2015_2016_append_[[#This Row],[OT_Hrs]]</f>
        <v>6</v>
      </c>
      <c r="Q1022">
        <v>1</v>
      </c>
    </row>
    <row r="1023" spans="1:17" x14ac:dyDescent="0.3">
      <c r="A1023">
        <v>421</v>
      </c>
      <c r="B1023" t="s">
        <v>65</v>
      </c>
      <c r="C1023" t="s">
        <v>265</v>
      </c>
      <c r="D1023">
        <v>33</v>
      </c>
      <c r="E1023">
        <v>0</v>
      </c>
      <c r="F1023">
        <v>462</v>
      </c>
      <c r="G1023">
        <v>3434</v>
      </c>
      <c r="H1023">
        <v>101</v>
      </c>
      <c r="I1023">
        <v>1077</v>
      </c>
      <c r="J1023">
        <v>761</v>
      </c>
      <c r="K1023">
        <v>2016</v>
      </c>
      <c r="L1023" t="str">
        <f t="shared" si="30"/>
        <v>001</v>
      </c>
      <c r="M1023" t="str">
        <f>_xlfn.XLOOKUP(_2015_2016_append_[[#This Row],[Job_code]],Analytics_mindset_case_studies_IntegrateCo_jobcodes[Code_text],Analytics_mindset_case_studies_IntegrateCo_jobcodes[Job_Description],"",0)</f>
        <v>Office</v>
      </c>
      <c r="N1023" t="str">
        <f t="shared" si="31"/>
        <v>S</v>
      </c>
      <c r="O1023">
        <f>IFERROR(VLOOKUP(_2015_2016_append_[[#This Row],[Emp_Name]],Analytics_mindset_case_studies_IntegrateCo_locations[#All],2,FALSE),"")</f>
        <v>1</v>
      </c>
      <c r="P1023">
        <f>_2015_2016_append_[[#This Row],[Reg_Hrs]]+_2015_2016_append_[[#This Row],[OT_Hrs]]</f>
        <v>33</v>
      </c>
      <c r="Q1023">
        <v>1</v>
      </c>
    </row>
    <row r="1024" spans="1:17" x14ac:dyDescent="0.3">
      <c r="A1024">
        <v>25</v>
      </c>
      <c r="B1024" t="s">
        <v>65</v>
      </c>
      <c r="C1024" t="s">
        <v>199</v>
      </c>
      <c r="D1024">
        <v>105</v>
      </c>
      <c r="E1024">
        <v>0</v>
      </c>
      <c r="F1024">
        <v>25977</v>
      </c>
      <c r="G1024">
        <v>1761</v>
      </c>
      <c r="H1024">
        <v>138</v>
      </c>
      <c r="I1024">
        <v>552</v>
      </c>
      <c r="J1024">
        <v>32</v>
      </c>
      <c r="K1024">
        <v>2016</v>
      </c>
      <c r="L1024" t="str">
        <f t="shared" si="30"/>
        <v>001</v>
      </c>
      <c r="M1024" t="str">
        <f>_xlfn.XLOOKUP(_2015_2016_append_[[#This Row],[Job_code]],Analytics_mindset_case_studies_IntegrateCo_jobcodes[Code_text],Analytics_mindset_case_studies_IntegrateCo_jobcodes[Job_Description],"",0)</f>
        <v>Office</v>
      </c>
      <c r="N1024" t="str">
        <f t="shared" si="31"/>
        <v>S</v>
      </c>
      <c r="O1024">
        <f>IFERROR(VLOOKUP(_2015_2016_append_[[#This Row],[Emp_Name]],Analytics_mindset_case_studies_IntegrateCo_locations[#All],2,FALSE),"")</f>
        <v>1</v>
      </c>
      <c r="P1024">
        <f>_2015_2016_append_[[#This Row],[Reg_Hrs]]+_2015_2016_append_[[#This Row],[OT_Hrs]]</f>
        <v>105</v>
      </c>
      <c r="Q1024">
        <v>1</v>
      </c>
    </row>
    <row r="1025" spans="1:17" x14ac:dyDescent="0.3">
      <c r="A1025">
        <v>398</v>
      </c>
      <c r="B1025" t="s">
        <v>72</v>
      </c>
      <c r="C1025" t="s">
        <v>184</v>
      </c>
      <c r="D1025">
        <v>2</v>
      </c>
      <c r="E1025">
        <v>0</v>
      </c>
      <c r="F1025">
        <v>30</v>
      </c>
      <c r="G1025">
        <v>215</v>
      </c>
      <c r="H1025">
        <v>17</v>
      </c>
      <c r="I1025">
        <v>68</v>
      </c>
      <c r="J1025">
        <v>5</v>
      </c>
      <c r="K1025">
        <v>2016</v>
      </c>
      <c r="L1025" t="str">
        <f t="shared" si="30"/>
        <v>002</v>
      </c>
      <c r="M1025" t="str">
        <f>_xlfn.XLOOKUP(_2015_2016_append_[[#This Row],[Job_code]],Analytics_mindset_case_studies_IntegrateCo_jobcodes[Code_text],Analytics_mindset_case_studies_IntegrateCo_jobcodes[Job_Description],"",0)</f>
        <v>Sales</v>
      </c>
      <c r="N1025" t="str">
        <f t="shared" si="31"/>
        <v>S</v>
      </c>
      <c r="O1025">
        <f>IFERROR(VLOOKUP(_2015_2016_append_[[#This Row],[Emp_Name]],Analytics_mindset_case_studies_IntegrateCo_locations[#All],2,FALSE),"")</f>
        <v>2</v>
      </c>
      <c r="P1025">
        <f>_2015_2016_append_[[#This Row],[Reg_Hrs]]+_2015_2016_append_[[#This Row],[OT_Hrs]]</f>
        <v>2</v>
      </c>
      <c r="Q1025">
        <v>1</v>
      </c>
    </row>
    <row r="1026" spans="1:17" x14ac:dyDescent="0.3">
      <c r="A1026">
        <v>20</v>
      </c>
      <c r="B1026" t="s">
        <v>72</v>
      </c>
      <c r="C1026" t="s">
        <v>145</v>
      </c>
      <c r="D1026">
        <v>12</v>
      </c>
      <c r="E1026">
        <v>0</v>
      </c>
      <c r="F1026">
        <v>34662</v>
      </c>
      <c r="G1026">
        <v>2346</v>
      </c>
      <c r="H1026">
        <v>184</v>
      </c>
      <c r="I1026">
        <v>736</v>
      </c>
      <c r="J1026">
        <v>47</v>
      </c>
      <c r="K1026">
        <v>2016</v>
      </c>
      <c r="L1026" t="str">
        <f t="shared" ref="L1026:L1089" si="32">IF(OR(MID(B1026,3,1)="H",MID(B1026,3,1)="S"),MID(B1026,4,3),MID(B1026,3,3))</f>
        <v>002</v>
      </c>
      <c r="M1026" t="str">
        <f>_xlfn.XLOOKUP(_2015_2016_append_[[#This Row],[Job_code]],Analytics_mindset_case_studies_IntegrateCo_jobcodes[Code_text],Analytics_mindset_case_studies_IntegrateCo_jobcodes[Job_Description],"",0)</f>
        <v>Sales</v>
      </c>
      <c r="N1026" t="str">
        <f t="shared" ref="N1026:N1089" si="33">IF(OR(MID(B1026,3,1)="H",MID(B1026,3,1)="S"),MID(B1026,3,1),"")</f>
        <v>S</v>
      </c>
      <c r="O1026">
        <f>IFERROR(VLOOKUP(_2015_2016_append_[[#This Row],[Emp_Name]],Analytics_mindset_case_studies_IntegrateCo_locations[#All],2,FALSE),"")</f>
        <v>1</v>
      </c>
      <c r="P1026">
        <f>_2015_2016_append_[[#This Row],[Reg_Hrs]]+_2015_2016_append_[[#This Row],[OT_Hrs]]</f>
        <v>12</v>
      </c>
      <c r="Q1026">
        <v>1</v>
      </c>
    </row>
    <row r="1027" spans="1:17" x14ac:dyDescent="0.3">
      <c r="A1027">
        <v>417</v>
      </c>
      <c r="B1027" t="s">
        <v>72</v>
      </c>
      <c r="C1027" t="s">
        <v>270</v>
      </c>
      <c r="D1027">
        <v>12</v>
      </c>
      <c r="E1027">
        <v>0</v>
      </c>
      <c r="F1027">
        <v>2112</v>
      </c>
      <c r="G1027">
        <v>1512</v>
      </c>
      <c r="H1027">
        <v>119</v>
      </c>
      <c r="I1027">
        <v>474</v>
      </c>
      <c r="J1027">
        <v>26</v>
      </c>
      <c r="K1027">
        <v>2016</v>
      </c>
      <c r="L1027" t="str">
        <f t="shared" si="32"/>
        <v>002</v>
      </c>
      <c r="M1027" t="str">
        <f>_xlfn.XLOOKUP(_2015_2016_append_[[#This Row],[Job_code]],Analytics_mindset_case_studies_IntegrateCo_jobcodes[Code_text],Analytics_mindset_case_studies_IntegrateCo_jobcodes[Job_Description],"",0)</f>
        <v>Sales</v>
      </c>
      <c r="N1027" t="str">
        <f t="shared" si="33"/>
        <v>S</v>
      </c>
      <c r="O1027">
        <f>IFERROR(VLOOKUP(_2015_2016_append_[[#This Row],[Emp_Name]],Analytics_mindset_case_studies_IntegrateCo_locations[#All],2,FALSE),"")</f>
        <v>1</v>
      </c>
      <c r="P1027">
        <f>_2015_2016_append_[[#This Row],[Reg_Hrs]]+_2015_2016_append_[[#This Row],[OT_Hrs]]</f>
        <v>12</v>
      </c>
      <c r="Q1027">
        <v>1</v>
      </c>
    </row>
    <row r="1028" spans="1:17" x14ac:dyDescent="0.3">
      <c r="A1028">
        <v>27</v>
      </c>
      <c r="B1028" t="s">
        <v>72</v>
      </c>
      <c r="C1028" t="s">
        <v>134</v>
      </c>
      <c r="D1028">
        <v>5</v>
      </c>
      <c r="E1028">
        <v>0</v>
      </c>
      <c r="F1028">
        <v>1525</v>
      </c>
      <c r="G1028">
        <v>104</v>
      </c>
      <c r="H1028">
        <v>8</v>
      </c>
      <c r="I1028">
        <v>33</v>
      </c>
      <c r="J1028">
        <v>25</v>
      </c>
      <c r="K1028">
        <v>2016</v>
      </c>
      <c r="L1028" t="str">
        <f t="shared" si="32"/>
        <v>002</v>
      </c>
      <c r="M1028" t="str">
        <f>_xlfn.XLOOKUP(_2015_2016_append_[[#This Row],[Job_code]],Analytics_mindset_case_studies_IntegrateCo_jobcodes[Code_text],Analytics_mindset_case_studies_IntegrateCo_jobcodes[Job_Description],"",0)</f>
        <v>Sales</v>
      </c>
      <c r="N1028" t="str">
        <f t="shared" si="33"/>
        <v>S</v>
      </c>
      <c r="O1028">
        <f>IFERROR(VLOOKUP(_2015_2016_append_[[#This Row],[Emp_Name]],Analytics_mindset_case_studies_IntegrateCo_locations[#All],2,FALSE),"")</f>
        <v>1</v>
      </c>
      <c r="P1028">
        <f>_2015_2016_append_[[#This Row],[Reg_Hrs]]+_2015_2016_append_[[#This Row],[OT_Hrs]]</f>
        <v>5</v>
      </c>
      <c r="Q1028">
        <v>1</v>
      </c>
    </row>
    <row r="1029" spans="1:17" x14ac:dyDescent="0.3">
      <c r="A1029">
        <v>106</v>
      </c>
      <c r="B1029" t="s">
        <v>72</v>
      </c>
      <c r="C1029" t="s">
        <v>122</v>
      </c>
      <c r="D1029">
        <v>65</v>
      </c>
      <c r="E1029">
        <v>0</v>
      </c>
      <c r="F1029">
        <v>27393</v>
      </c>
      <c r="G1029">
        <v>197</v>
      </c>
      <c r="H1029">
        <v>155</v>
      </c>
      <c r="I1029">
        <v>619</v>
      </c>
      <c r="J1029">
        <v>34</v>
      </c>
      <c r="K1029">
        <v>2016</v>
      </c>
      <c r="L1029" t="str">
        <f t="shared" si="32"/>
        <v>002</v>
      </c>
      <c r="M1029" t="str">
        <f>_xlfn.XLOOKUP(_2015_2016_append_[[#This Row],[Job_code]],Analytics_mindset_case_studies_IntegrateCo_jobcodes[Code_text],Analytics_mindset_case_studies_IntegrateCo_jobcodes[Job_Description],"",0)</f>
        <v>Sales</v>
      </c>
      <c r="N1029" t="str">
        <f t="shared" si="33"/>
        <v>S</v>
      </c>
      <c r="O1029">
        <f>IFERROR(VLOOKUP(_2015_2016_append_[[#This Row],[Emp_Name]],Analytics_mindset_case_studies_IntegrateCo_locations[#All],2,FALSE),"")</f>
        <v>1</v>
      </c>
      <c r="P1029">
        <f>_2015_2016_append_[[#This Row],[Reg_Hrs]]+_2015_2016_append_[[#This Row],[OT_Hrs]]</f>
        <v>65</v>
      </c>
      <c r="Q1029">
        <v>1</v>
      </c>
    </row>
    <row r="1030" spans="1:17" x14ac:dyDescent="0.3">
      <c r="A1030">
        <v>38</v>
      </c>
      <c r="B1030" t="s">
        <v>72</v>
      </c>
      <c r="C1030" t="s">
        <v>137</v>
      </c>
      <c r="D1030">
        <v>4</v>
      </c>
      <c r="E1030">
        <v>0</v>
      </c>
      <c r="F1030">
        <v>187259</v>
      </c>
      <c r="G1030">
        <v>14304</v>
      </c>
      <c r="H1030">
        <v>721</v>
      </c>
      <c r="I1030">
        <v>4488</v>
      </c>
      <c r="J1030">
        <v>495</v>
      </c>
      <c r="K1030">
        <v>2016</v>
      </c>
      <c r="L1030" t="str">
        <f t="shared" si="32"/>
        <v>002</v>
      </c>
      <c r="M1030" t="str">
        <f>_xlfn.XLOOKUP(_2015_2016_append_[[#This Row],[Job_code]],Analytics_mindset_case_studies_IntegrateCo_jobcodes[Code_text],Analytics_mindset_case_studies_IntegrateCo_jobcodes[Job_Description],"",0)</f>
        <v>Sales</v>
      </c>
      <c r="N1030" t="str">
        <f t="shared" si="33"/>
        <v>S</v>
      </c>
      <c r="O1030">
        <f>IFERROR(VLOOKUP(_2015_2016_append_[[#This Row],[Emp_Name]],Analytics_mindset_case_studies_IntegrateCo_locations[#All],2,FALSE),"")</f>
        <v>2</v>
      </c>
      <c r="P1030">
        <f>_2015_2016_append_[[#This Row],[Reg_Hrs]]+_2015_2016_append_[[#This Row],[OT_Hrs]]</f>
        <v>4</v>
      </c>
      <c r="Q1030">
        <v>1</v>
      </c>
    </row>
    <row r="1031" spans="1:17" x14ac:dyDescent="0.3">
      <c r="A1031">
        <v>399</v>
      </c>
      <c r="B1031" t="s">
        <v>72</v>
      </c>
      <c r="C1031" t="s">
        <v>203</v>
      </c>
      <c r="D1031">
        <v>24</v>
      </c>
      <c r="E1031">
        <v>0</v>
      </c>
      <c r="F1031">
        <v>51924</v>
      </c>
      <c r="G1031">
        <v>3972</v>
      </c>
      <c r="H1031">
        <v>311</v>
      </c>
      <c r="I1031">
        <v>1246</v>
      </c>
      <c r="J1031">
        <v>138</v>
      </c>
      <c r="K1031">
        <v>2016</v>
      </c>
      <c r="L1031" t="str">
        <f t="shared" si="32"/>
        <v>002</v>
      </c>
      <c r="M1031" t="str">
        <f>_xlfn.XLOOKUP(_2015_2016_append_[[#This Row],[Job_code]],Analytics_mindset_case_studies_IntegrateCo_jobcodes[Code_text],Analytics_mindset_case_studies_IntegrateCo_jobcodes[Job_Description],"",0)</f>
        <v>Sales</v>
      </c>
      <c r="N1031" t="str">
        <f t="shared" si="33"/>
        <v>S</v>
      </c>
      <c r="O1031">
        <f>IFERROR(VLOOKUP(_2015_2016_append_[[#This Row],[Emp_Name]],Analytics_mindset_case_studies_IntegrateCo_locations[#All],2,FALSE),"")</f>
        <v>2</v>
      </c>
      <c r="P1031">
        <f>_2015_2016_append_[[#This Row],[Reg_Hrs]]+_2015_2016_append_[[#This Row],[OT_Hrs]]</f>
        <v>24</v>
      </c>
      <c r="Q1031">
        <v>1</v>
      </c>
    </row>
    <row r="1032" spans="1:17" x14ac:dyDescent="0.3">
      <c r="A1032">
        <v>381</v>
      </c>
      <c r="B1032" t="s">
        <v>72</v>
      </c>
      <c r="C1032" t="s">
        <v>151</v>
      </c>
      <c r="D1032">
        <v>19</v>
      </c>
      <c r="E1032">
        <v>0</v>
      </c>
      <c r="F1032">
        <v>41106</v>
      </c>
      <c r="G1032">
        <v>2623</v>
      </c>
      <c r="H1032">
        <v>206</v>
      </c>
      <c r="I1032">
        <v>823</v>
      </c>
      <c r="J1032">
        <v>109</v>
      </c>
      <c r="K1032">
        <v>2016</v>
      </c>
      <c r="L1032" t="str">
        <f t="shared" si="32"/>
        <v>002</v>
      </c>
      <c r="M1032" t="str">
        <f>_xlfn.XLOOKUP(_2015_2016_append_[[#This Row],[Job_code]],Analytics_mindset_case_studies_IntegrateCo_jobcodes[Code_text],Analytics_mindset_case_studies_IntegrateCo_jobcodes[Job_Description],"",0)</f>
        <v>Sales</v>
      </c>
      <c r="N1032" t="str">
        <f t="shared" si="33"/>
        <v>S</v>
      </c>
      <c r="O1032">
        <f>IFERROR(VLOOKUP(_2015_2016_append_[[#This Row],[Emp_Name]],Analytics_mindset_case_studies_IntegrateCo_locations[#All],2,FALSE),"")</f>
        <v>1</v>
      </c>
      <c r="P1032">
        <f>_2015_2016_append_[[#This Row],[Reg_Hrs]]+_2015_2016_append_[[#This Row],[OT_Hrs]]</f>
        <v>19</v>
      </c>
      <c r="Q1032">
        <v>1</v>
      </c>
    </row>
    <row r="1033" spans="1:17" x14ac:dyDescent="0.3">
      <c r="A1033">
        <v>249</v>
      </c>
      <c r="B1033" t="s">
        <v>72</v>
      </c>
      <c r="C1033" t="s">
        <v>131</v>
      </c>
      <c r="D1033">
        <v>24</v>
      </c>
      <c r="E1033">
        <v>0</v>
      </c>
      <c r="F1033">
        <v>98077</v>
      </c>
      <c r="G1033">
        <v>6979</v>
      </c>
      <c r="H1033">
        <v>547</v>
      </c>
      <c r="I1033">
        <v>219</v>
      </c>
      <c r="J1033">
        <v>1623</v>
      </c>
      <c r="K1033">
        <v>2016</v>
      </c>
      <c r="L1033" t="str">
        <f t="shared" si="32"/>
        <v>002</v>
      </c>
      <c r="M1033" t="str">
        <f>_xlfn.XLOOKUP(_2015_2016_append_[[#This Row],[Job_code]],Analytics_mindset_case_studies_IntegrateCo_jobcodes[Code_text],Analytics_mindset_case_studies_IntegrateCo_jobcodes[Job_Description],"",0)</f>
        <v>Sales</v>
      </c>
      <c r="N1033" t="str">
        <f t="shared" si="33"/>
        <v>S</v>
      </c>
      <c r="O1033">
        <f>IFERROR(VLOOKUP(_2015_2016_append_[[#This Row],[Emp_Name]],Analytics_mindset_case_studies_IntegrateCo_locations[#All],2,FALSE),"")</f>
        <v>2</v>
      </c>
      <c r="P1033">
        <f>_2015_2016_append_[[#This Row],[Reg_Hrs]]+_2015_2016_append_[[#This Row],[OT_Hrs]]</f>
        <v>24</v>
      </c>
      <c r="Q1033">
        <v>1</v>
      </c>
    </row>
    <row r="1034" spans="1:17" x14ac:dyDescent="0.3">
      <c r="A1034">
        <v>27</v>
      </c>
      <c r="B1034" t="s">
        <v>73</v>
      </c>
      <c r="C1034" t="s">
        <v>134</v>
      </c>
      <c r="D1034">
        <v>5</v>
      </c>
      <c r="E1034">
        <v>0</v>
      </c>
      <c r="F1034">
        <v>1525</v>
      </c>
      <c r="G1034">
        <v>104</v>
      </c>
      <c r="H1034">
        <v>8</v>
      </c>
      <c r="I1034">
        <v>33</v>
      </c>
      <c r="J1034">
        <v>25</v>
      </c>
      <c r="K1034">
        <v>2016</v>
      </c>
      <c r="L1034" t="str">
        <f t="shared" si="32"/>
        <v>004</v>
      </c>
      <c r="M1034" t="str">
        <f>_xlfn.XLOOKUP(_2015_2016_append_[[#This Row],[Job_code]],Analytics_mindset_case_studies_IntegrateCo_jobcodes[Code_text],Analytics_mindset_case_studies_IntegrateCo_jobcodes[Job_Description],"",0)</f>
        <v>Proj Management</v>
      </c>
      <c r="N1034" t="str">
        <f t="shared" si="33"/>
        <v>S</v>
      </c>
      <c r="O1034">
        <f>IFERROR(VLOOKUP(_2015_2016_append_[[#This Row],[Emp_Name]],Analytics_mindset_case_studies_IntegrateCo_locations[#All],2,FALSE),"")</f>
        <v>1</v>
      </c>
      <c r="P1034">
        <f>_2015_2016_append_[[#This Row],[Reg_Hrs]]+_2015_2016_append_[[#This Row],[OT_Hrs]]</f>
        <v>5</v>
      </c>
      <c r="Q1034">
        <v>1</v>
      </c>
    </row>
    <row r="1035" spans="1:17" x14ac:dyDescent="0.3">
      <c r="A1035">
        <v>259</v>
      </c>
      <c r="B1035" t="s">
        <v>73</v>
      </c>
      <c r="C1035" t="s">
        <v>127</v>
      </c>
      <c r="D1035">
        <v>4</v>
      </c>
      <c r="E1035">
        <v>0</v>
      </c>
      <c r="F1035">
        <v>107</v>
      </c>
      <c r="G1035">
        <v>791</v>
      </c>
      <c r="H1035">
        <v>62</v>
      </c>
      <c r="I1035">
        <v>248</v>
      </c>
      <c r="J1035">
        <v>177</v>
      </c>
      <c r="K1035">
        <v>2016</v>
      </c>
      <c r="L1035" t="str">
        <f t="shared" si="32"/>
        <v>004</v>
      </c>
      <c r="M1035" t="str">
        <f>_xlfn.XLOOKUP(_2015_2016_append_[[#This Row],[Job_code]],Analytics_mindset_case_studies_IntegrateCo_jobcodes[Code_text],Analytics_mindset_case_studies_IntegrateCo_jobcodes[Job_Description],"",0)</f>
        <v>Proj Management</v>
      </c>
      <c r="N1035" t="str">
        <f t="shared" si="33"/>
        <v>S</v>
      </c>
      <c r="O1035">
        <f>IFERROR(VLOOKUP(_2015_2016_append_[[#This Row],[Emp_Name]],Analytics_mindset_case_studies_IntegrateCo_locations[#All],2,FALSE),"")</f>
        <v>2</v>
      </c>
      <c r="P1035">
        <f>_2015_2016_append_[[#This Row],[Reg_Hrs]]+_2015_2016_append_[[#This Row],[OT_Hrs]]</f>
        <v>4</v>
      </c>
      <c r="Q1035">
        <v>1</v>
      </c>
    </row>
    <row r="1036" spans="1:17" x14ac:dyDescent="0.3">
      <c r="A1036">
        <v>375</v>
      </c>
      <c r="B1036" t="s">
        <v>73</v>
      </c>
      <c r="C1036" t="s">
        <v>149</v>
      </c>
      <c r="D1036">
        <v>45</v>
      </c>
      <c r="E1036">
        <v>0</v>
      </c>
      <c r="F1036">
        <v>99</v>
      </c>
      <c r="G1036">
        <v>758</v>
      </c>
      <c r="H1036">
        <v>59</v>
      </c>
      <c r="I1036">
        <v>238</v>
      </c>
      <c r="J1036">
        <v>164</v>
      </c>
      <c r="K1036">
        <v>2016</v>
      </c>
      <c r="L1036" t="str">
        <f t="shared" si="32"/>
        <v>004</v>
      </c>
      <c r="M1036" t="str">
        <f>_xlfn.XLOOKUP(_2015_2016_append_[[#This Row],[Job_code]],Analytics_mindset_case_studies_IntegrateCo_jobcodes[Code_text],Analytics_mindset_case_studies_IntegrateCo_jobcodes[Job_Description],"",0)</f>
        <v>Proj Management</v>
      </c>
      <c r="N1036" t="str">
        <f t="shared" si="33"/>
        <v>S</v>
      </c>
      <c r="O1036">
        <f>IFERROR(VLOOKUP(_2015_2016_append_[[#This Row],[Emp_Name]],Analytics_mindset_case_studies_IntegrateCo_locations[#All],2,FALSE),"")</f>
        <v>2</v>
      </c>
      <c r="P1036">
        <f>_2015_2016_append_[[#This Row],[Reg_Hrs]]+_2015_2016_append_[[#This Row],[OT_Hrs]]</f>
        <v>45</v>
      </c>
      <c r="Q1036">
        <v>1</v>
      </c>
    </row>
    <row r="1037" spans="1:17" x14ac:dyDescent="0.3">
      <c r="B1037" t="s">
        <v>95</v>
      </c>
      <c r="C1037" t="s">
        <v>229</v>
      </c>
      <c r="D1037">
        <v>3</v>
      </c>
      <c r="E1037">
        <v>0</v>
      </c>
      <c r="F1037">
        <v>69</v>
      </c>
      <c r="G1037">
        <v>528</v>
      </c>
      <c r="H1037">
        <v>41</v>
      </c>
      <c r="I1037">
        <v>166</v>
      </c>
      <c r="J1037">
        <v>114</v>
      </c>
      <c r="K1037">
        <v>2016</v>
      </c>
      <c r="L1037" t="str">
        <f t="shared" si="32"/>
        <v>005</v>
      </c>
      <c r="M1037" t="str">
        <f>_xlfn.XLOOKUP(_2015_2016_append_[[#This Row],[Job_code]],Analytics_mindset_case_studies_IntegrateCo_jobcodes[Code_text],Analytics_mindset_case_studies_IntegrateCo_jobcodes[Job_Description],"",0)</f>
        <v>Installation</v>
      </c>
      <c r="N1037" t="str">
        <f t="shared" si="33"/>
        <v>S</v>
      </c>
      <c r="O1037" t="str">
        <f>IFERROR(VLOOKUP(_2015_2016_append_[[#This Row],[Emp_Name]],Analytics_mindset_case_studies_IntegrateCo_locations[#All],2,FALSE),"")</f>
        <v/>
      </c>
      <c r="P1037">
        <f>_2015_2016_append_[[#This Row],[Reg_Hrs]]+_2015_2016_append_[[#This Row],[OT_Hrs]]</f>
        <v>3</v>
      </c>
      <c r="Q1037">
        <v>1</v>
      </c>
    </row>
    <row r="1038" spans="1:17" x14ac:dyDescent="0.3">
      <c r="A1038">
        <v>357</v>
      </c>
      <c r="B1038" t="s">
        <v>74</v>
      </c>
      <c r="C1038" t="s">
        <v>222</v>
      </c>
      <c r="D1038">
        <v>3</v>
      </c>
      <c r="E1038">
        <v>0</v>
      </c>
      <c r="F1038">
        <v>75</v>
      </c>
      <c r="G1038">
        <v>494</v>
      </c>
      <c r="H1038">
        <v>39</v>
      </c>
      <c r="I1038">
        <v>155</v>
      </c>
      <c r="J1038">
        <v>124</v>
      </c>
      <c r="K1038">
        <v>2016</v>
      </c>
      <c r="L1038" t="str">
        <f t="shared" si="32"/>
        <v>006</v>
      </c>
      <c r="M1038" t="str">
        <f>_xlfn.XLOOKUP(_2015_2016_append_[[#This Row],[Job_code]],Analytics_mindset_case_studies_IntegrateCo_jobcodes[Code_text],Analytics_mindset_case_studies_IntegrateCo_jobcodes[Job_Description],"",0)</f>
        <v>Service</v>
      </c>
      <c r="N1038" t="str">
        <f t="shared" si="33"/>
        <v>S</v>
      </c>
      <c r="O1038">
        <f>IFERROR(VLOOKUP(_2015_2016_append_[[#This Row],[Emp_Name]],Analytics_mindset_case_studies_IntegrateCo_locations[#All],2,FALSE),"")</f>
        <v>2</v>
      </c>
      <c r="P1038">
        <f>_2015_2016_append_[[#This Row],[Reg_Hrs]]+_2015_2016_append_[[#This Row],[OT_Hrs]]</f>
        <v>3</v>
      </c>
      <c r="Q1038">
        <v>1</v>
      </c>
    </row>
    <row r="1039" spans="1:17" x14ac:dyDescent="0.3">
      <c r="A1039">
        <v>281</v>
      </c>
      <c r="B1039" t="s">
        <v>74</v>
      </c>
      <c r="C1039" t="s">
        <v>207</v>
      </c>
      <c r="D1039">
        <v>2</v>
      </c>
      <c r="E1039">
        <v>2</v>
      </c>
      <c r="F1039">
        <v>130</v>
      </c>
      <c r="G1039">
        <v>929</v>
      </c>
      <c r="H1039">
        <v>73</v>
      </c>
      <c r="I1039">
        <v>292</v>
      </c>
      <c r="J1039">
        <v>21</v>
      </c>
      <c r="K1039">
        <v>2016</v>
      </c>
      <c r="L1039" t="str">
        <f t="shared" si="32"/>
        <v>006</v>
      </c>
      <c r="M1039" t="str">
        <f>_xlfn.XLOOKUP(_2015_2016_append_[[#This Row],[Job_code]],Analytics_mindset_case_studies_IntegrateCo_jobcodes[Code_text],Analytics_mindset_case_studies_IntegrateCo_jobcodes[Job_Description],"",0)</f>
        <v>Service</v>
      </c>
      <c r="N1039" t="str">
        <f t="shared" si="33"/>
        <v>S</v>
      </c>
      <c r="O1039">
        <f>IFERROR(VLOOKUP(_2015_2016_append_[[#This Row],[Emp_Name]],Analytics_mindset_case_studies_IntegrateCo_locations[#All],2,FALSE),"")</f>
        <v>2</v>
      </c>
      <c r="P1039">
        <f>_2015_2016_append_[[#This Row],[Reg_Hrs]]+_2015_2016_append_[[#This Row],[OT_Hrs]]</f>
        <v>4</v>
      </c>
      <c r="Q1039">
        <v>1</v>
      </c>
    </row>
    <row r="1040" spans="1:17" x14ac:dyDescent="0.3">
      <c r="A1040">
        <v>99</v>
      </c>
      <c r="B1040" t="s">
        <v>74</v>
      </c>
      <c r="C1040" t="s">
        <v>198</v>
      </c>
      <c r="D1040">
        <v>16</v>
      </c>
      <c r="E1040">
        <v>0</v>
      </c>
      <c r="F1040">
        <v>360</v>
      </c>
      <c r="G1040">
        <v>2665</v>
      </c>
      <c r="H1040">
        <v>209</v>
      </c>
      <c r="I1040">
        <v>836</v>
      </c>
      <c r="J1040">
        <v>595</v>
      </c>
      <c r="K1040">
        <v>2016</v>
      </c>
      <c r="L1040" t="str">
        <f t="shared" si="32"/>
        <v>006</v>
      </c>
      <c r="M1040" t="str">
        <f>_xlfn.XLOOKUP(_2015_2016_append_[[#This Row],[Job_code]],Analytics_mindset_case_studies_IntegrateCo_jobcodes[Code_text],Analytics_mindset_case_studies_IntegrateCo_jobcodes[Job_Description],"",0)</f>
        <v>Service</v>
      </c>
      <c r="N1040" t="str">
        <f t="shared" si="33"/>
        <v>S</v>
      </c>
      <c r="O1040">
        <f>IFERROR(VLOOKUP(_2015_2016_append_[[#This Row],[Emp_Name]],Analytics_mindset_case_studies_IntegrateCo_locations[#All],2,FALSE),"")</f>
        <v>2</v>
      </c>
      <c r="P1040">
        <f>_2015_2016_append_[[#This Row],[Reg_Hrs]]+_2015_2016_append_[[#This Row],[OT_Hrs]]</f>
        <v>16</v>
      </c>
      <c r="Q1040">
        <v>1</v>
      </c>
    </row>
    <row r="1041" spans="1:17" x14ac:dyDescent="0.3">
      <c r="A1041">
        <v>27</v>
      </c>
      <c r="B1041" t="s">
        <v>74</v>
      </c>
      <c r="C1041" t="s">
        <v>134</v>
      </c>
      <c r="D1041">
        <v>2</v>
      </c>
      <c r="E1041">
        <v>0</v>
      </c>
      <c r="F1041">
        <v>61</v>
      </c>
      <c r="G1041">
        <v>416</v>
      </c>
      <c r="H1041">
        <v>33</v>
      </c>
      <c r="I1041">
        <v>131</v>
      </c>
      <c r="J1041">
        <v>101</v>
      </c>
      <c r="K1041">
        <v>2016</v>
      </c>
      <c r="L1041" t="str">
        <f t="shared" si="32"/>
        <v>006</v>
      </c>
      <c r="M1041" t="str">
        <f>_xlfn.XLOOKUP(_2015_2016_append_[[#This Row],[Job_code]],Analytics_mindset_case_studies_IntegrateCo_jobcodes[Code_text],Analytics_mindset_case_studies_IntegrateCo_jobcodes[Job_Description],"",0)</f>
        <v>Service</v>
      </c>
      <c r="N1041" t="str">
        <f t="shared" si="33"/>
        <v>S</v>
      </c>
      <c r="O1041">
        <f>IFERROR(VLOOKUP(_2015_2016_append_[[#This Row],[Emp_Name]],Analytics_mindset_case_studies_IntegrateCo_locations[#All],2,FALSE),"")</f>
        <v>1</v>
      </c>
      <c r="P1041">
        <f>_2015_2016_append_[[#This Row],[Reg_Hrs]]+_2015_2016_append_[[#This Row],[OT_Hrs]]</f>
        <v>2</v>
      </c>
      <c r="Q1041">
        <v>1</v>
      </c>
    </row>
    <row r="1042" spans="1:17" x14ac:dyDescent="0.3">
      <c r="A1042">
        <v>19</v>
      </c>
      <c r="B1042" t="s">
        <v>74</v>
      </c>
      <c r="C1042" t="s">
        <v>150</v>
      </c>
      <c r="D1042">
        <v>2</v>
      </c>
      <c r="E1042">
        <v>0</v>
      </c>
      <c r="F1042">
        <v>54</v>
      </c>
      <c r="G1042">
        <v>397</v>
      </c>
      <c r="H1042">
        <v>31</v>
      </c>
      <c r="I1042">
        <v>125</v>
      </c>
      <c r="J1042">
        <v>89</v>
      </c>
      <c r="K1042">
        <v>2016</v>
      </c>
      <c r="L1042" t="str">
        <f t="shared" si="32"/>
        <v>006</v>
      </c>
      <c r="M1042" t="str">
        <f>_xlfn.XLOOKUP(_2015_2016_append_[[#This Row],[Job_code]],Analytics_mindset_case_studies_IntegrateCo_jobcodes[Code_text],Analytics_mindset_case_studies_IntegrateCo_jobcodes[Job_Description],"",0)</f>
        <v>Service</v>
      </c>
      <c r="N1042" t="str">
        <f t="shared" si="33"/>
        <v>S</v>
      </c>
      <c r="O1042">
        <f>IFERROR(VLOOKUP(_2015_2016_append_[[#This Row],[Emp_Name]],Analytics_mindset_case_studies_IntegrateCo_locations[#All],2,FALSE),"")</f>
        <v>1</v>
      </c>
      <c r="P1042">
        <f>_2015_2016_append_[[#This Row],[Reg_Hrs]]+_2015_2016_append_[[#This Row],[OT_Hrs]]</f>
        <v>2</v>
      </c>
      <c r="Q1042">
        <v>1</v>
      </c>
    </row>
    <row r="1043" spans="1:17" x14ac:dyDescent="0.3">
      <c r="A1043">
        <v>203</v>
      </c>
      <c r="B1043" t="s">
        <v>74</v>
      </c>
      <c r="C1043" t="s">
        <v>155</v>
      </c>
      <c r="D1043">
        <v>8</v>
      </c>
      <c r="E1043">
        <v>0</v>
      </c>
      <c r="F1043">
        <v>51849</v>
      </c>
      <c r="G1043">
        <v>3741</v>
      </c>
      <c r="H1043">
        <v>293</v>
      </c>
      <c r="I1043">
        <v>1174</v>
      </c>
      <c r="J1043">
        <v>64</v>
      </c>
      <c r="K1043">
        <v>2016</v>
      </c>
      <c r="L1043" t="str">
        <f t="shared" si="32"/>
        <v>006</v>
      </c>
      <c r="M1043" t="str">
        <f>_xlfn.XLOOKUP(_2015_2016_append_[[#This Row],[Job_code]],Analytics_mindset_case_studies_IntegrateCo_jobcodes[Code_text],Analytics_mindset_case_studies_IntegrateCo_jobcodes[Job_Description],"",0)</f>
        <v>Service</v>
      </c>
      <c r="N1043" t="str">
        <f t="shared" si="33"/>
        <v>S</v>
      </c>
      <c r="O1043">
        <f>IFERROR(VLOOKUP(_2015_2016_append_[[#This Row],[Emp_Name]],Analytics_mindset_case_studies_IntegrateCo_locations[#All],2,FALSE),"")</f>
        <v>1</v>
      </c>
      <c r="P1043">
        <f>_2015_2016_append_[[#This Row],[Reg_Hrs]]+_2015_2016_append_[[#This Row],[OT_Hrs]]</f>
        <v>8</v>
      </c>
      <c r="Q1043">
        <v>1</v>
      </c>
    </row>
    <row r="1044" spans="1:17" x14ac:dyDescent="0.3">
      <c r="A1044">
        <v>357</v>
      </c>
      <c r="B1044" t="s">
        <v>89</v>
      </c>
      <c r="C1044" t="s">
        <v>222</v>
      </c>
      <c r="D1044">
        <v>5</v>
      </c>
      <c r="E1044">
        <v>0</v>
      </c>
      <c r="F1044">
        <v>125</v>
      </c>
      <c r="G1044">
        <v>83</v>
      </c>
      <c r="H1044">
        <v>6</v>
      </c>
      <c r="I1044">
        <v>26</v>
      </c>
      <c r="J1044">
        <v>2</v>
      </c>
      <c r="K1044">
        <v>2016</v>
      </c>
      <c r="L1044" t="str">
        <f t="shared" si="32"/>
        <v>008</v>
      </c>
      <c r="M1044" t="str">
        <f>_xlfn.XLOOKUP(_2015_2016_append_[[#This Row],[Job_code]],Analytics_mindset_case_studies_IntegrateCo_jobcodes[Code_text],Analytics_mindset_case_studies_IntegrateCo_jobcodes[Job_Description],"",0)</f>
        <v>Employee Training</v>
      </c>
      <c r="N1044" t="str">
        <f t="shared" si="33"/>
        <v>S</v>
      </c>
      <c r="O1044">
        <f>IFERROR(VLOOKUP(_2015_2016_append_[[#This Row],[Emp_Name]],Analytics_mindset_case_studies_IntegrateCo_locations[#All],2,FALSE),"")</f>
        <v>2</v>
      </c>
      <c r="P1044">
        <f>_2015_2016_append_[[#This Row],[Reg_Hrs]]+_2015_2016_append_[[#This Row],[OT_Hrs]]</f>
        <v>5</v>
      </c>
      <c r="Q1044">
        <v>1</v>
      </c>
    </row>
    <row r="1045" spans="1:17" x14ac:dyDescent="0.3">
      <c r="B1045" t="s">
        <v>89</v>
      </c>
      <c r="C1045" t="s">
        <v>229</v>
      </c>
      <c r="D1045">
        <v>5</v>
      </c>
      <c r="E1045">
        <v>0</v>
      </c>
      <c r="F1045">
        <v>115</v>
      </c>
      <c r="G1045">
        <v>88</v>
      </c>
      <c r="H1045">
        <v>7</v>
      </c>
      <c r="I1045">
        <v>28</v>
      </c>
      <c r="J1045">
        <v>19</v>
      </c>
      <c r="K1045">
        <v>2016</v>
      </c>
      <c r="L1045" t="str">
        <f t="shared" si="32"/>
        <v>008</v>
      </c>
      <c r="M1045" t="str">
        <f>_xlfn.XLOOKUP(_2015_2016_append_[[#This Row],[Job_code]],Analytics_mindset_case_studies_IntegrateCo_jobcodes[Code_text],Analytics_mindset_case_studies_IntegrateCo_jobcodes[Job_Description],"",0)</f>
        <v>Employee Training</v>
      </c>
      <c r="N1045" t="str">
        <f t="shared" si="33"/>
        <v>S</v>
      </c>
      <c r="O1045" t="str">
        <f>IFERROR(VLOOKUP(_2015_2016_append_[[#This Row],[Emp_Name]],Analytics_mindset_case_studies_IntegrateCo_locations[#All],2,FALSE),"")</f>
        <v/>
      </c>
      <c r="P1045">
        <f>_2015_2016_append_[[#This Row],[Reg_Hrs]]+_2015_2016_append_[[#This Row],[OT_Hrs]]</f>
        <v>5</v>
      </c>
      <c r="Q1045">
        <v>1</v>
      </c>
    </row>
    <row r="1046" spans="1:17" x14ac:dyDescent="0.3">
      <c r="A1046">
        <v>259</v>
      </c>
      <c r="B1046" t="s">
        <v>89</v>
      </c>
      <c r="C1046" t="s">
        <v>127</v>
      </c>
      <c r="D1046">
        <v>5</v>
      </c>
      <c r="E1046">
        <v>0</v>
      </c>
      <c r="F1046">
        <v>1338</v>
      </c>
      <c r="G1046">
        <v>99</v>
      </c>
      <c r="H1046">
        <v>8</v>
      </c>
      <c r="I1046">
        <v>31</v>
      </c>
      <c r="J1046">
        <v>22</v>
      </c>
      <c r="K1046">
        <v>2016</v>
      </c>
      <c r="L1046" t="str">
        <f t="shared" si="32"/>
        <v>008</v>
      </c>
      <c r="M1046" t="str">
        <f>_xlfn.XLOOKUP(_2015_2016_append_[[#This Row],[Job_code]],Analytics_mindset_case_studies_IntegrateCo_jobcodes[Code_text],Analytics_mindset_case_studies_IntegrateCo_jobcodes[Job_Description],"",0)</f>
        <v>Employee Training</v>
      </c>
      <c r="N1046" t="str">
        <f t="shared" si="33"/>
        <v>S</v>
      </c>
      <c r="O1046">
        <f>IFERROR(VLOOKUP(_2015_2016_append_[[#This Row],[Emp_Name]],Analytics_mindset_case_studies_IntegrateCo_locations[#All],2,FALSE),"")</f>
        <v>2</v>
      </c>
      <c r="P1046">
        <f>_2015_2016_append_[[#This Row],[Reg_Hrs]]+_2015_2016_append_[[#This Row],[OT_Hrs]]</f>
        <v>5</v>
      </c>
      <c r="Q1046">
        <v>1</v>
      </c>
    </row>
    <row r="1047" spans="1:17" x14ac:dyDescent="0.3">
      <c r="A1047">
        <v>422</v>
      </c>
      <c r="B1047" t="s">
        <v>70</v>
      </c>
      <c r="C1047" t="s">
        <v>219</v>
      </c>
      <c r="D1047">
        <v>14</v>
      </c>
      <c r="E1047">
        <v>0</v>
      </c>
      <c r="F1047">
        <v>196</v>
      </c>
      <c r="G1047">
        <v>1499</v>
      </c>
      <c r="H1047">
        <v>118</v>
      </c>
      <c r="I1047">
        <v>47</v>
      </c>
      <c r="J1047">
        <v>324</v>
      </c>
      <c r="K1047">
        <v>2016</v>
      </c>
      <c r="L1047" t="str">
        <f t="shared" si="32"/>
        <v>009</v>
      </c>
      <c r="M1047" t="str">
        <f>_xlfn.XLOOKUP(_2015_2016_append_[[#This Row],[Job_code]],Analytics_mindset_case_studies_IntegrateCo_jobcodes[Code_text],Analytics_mindset_case_studies_IntegrateCo_jobcodes[Job_Description],"",0)</f>
        <v>New Foreign Manufacturing Plant</v>
      </c>
      <c r="N1047" t="str">
        <f t="shared" si="33"/>
        <v>S</v>
      </c>
      <c r="O1047">
        <f>IFERROR(VLOOKUP(_2015_2016_append_[[#This Row],[Emp_Name]],Analytics_mindset_case_studies_IntegrateCo_locations[#All],2,FALSE),"")</f>
        <v>1</v>
      </c>
      <c r="P1047">
        <f>_2015_2016_append_[[#This Row],[Reg_Hrs]]+_2015_2016_append_[[#This Row],[OT_Hrs]]</f>
        <v>14</v>
      </c>
      <c r="Q1047">
        <v>1</v>
      </c>
    </row>
    <row r="1048" spans="1:17" x14ac:dyDescent="0.3">
      <c r="A1048">
        <v>368</v>
      </c>
      <c r="B1048" t="s">
        <v>70</v>
      </c>
      <c r="C1048" t="s">
        <v>133</v>
      </c>
      <c r="D1048">
        <v>16</v>
      </c>
      <c r="E1048">
        <v>0</v>
      </c>
      <c r="F1048">
        <v>392</v>
      </c>
      <c r="G1048">
        <v>2466</v>
      </c>
      <c r="H1048">
        <v>194</v>
      </c>
      <c r="I1048">
        <v>774</v>
      </c>
      <c r="J1048">
        <v>649</v>
      </c>
      <c r="K1048">
        <v>2016</v>
      </c>
      <c r="L1048" t="str">
        <f t="shared" si="32"/>
        <v>009</v>
      </c>
      <c r="M1048" t="str">
        <f>_xlfn.XLOOKUP(_2015_2016_append_[[#This Row],[Job_code]],Analytics_mindset_case_studies_IntegrateCo_jobcodes[Code_text],Analytics_mindset_case_studies_IntegrateCo_jobcodes[Job_Description],"",0)</f>
        <v>New Foreign Manufacturing Plant</v>
      </c>
      <c r="N1048" t="str">
        <f t="shared" si="33"/>
        <v>S</v>
      </c>
      <c r="O1048">
        <f>IFERROR(VLOOKUP(_2015_2016_append_[[#This Row],[Emp_Name]],Analytics_mindset_case_studies_IntegrateCo_locations[#All],2,FALSE),"")</f>
        <v>2</v>
      </c>
      <c r="P1048">
        <f>_2015_2016_append_[[#This Row],[Reg_Hrs]]+_2015_2016_append_[[#This Row],[OT_Hrs]]</f>
        <v>16</v>
      </c>
      <c r="Q1048">
        <v>1</v>
      </c>
    </row>
    <row r="1049" spans="1:17" x14ac:dyDescent="0.3">
      <c r="A1049">
        <v>281</v>
      </c>
      <c r="B1049" t="s">
        <v>70</v>
      </c>
      <c r="C1049" t="s">
        <v>207</v>
      </c>
      <c r="D1049">
        <v>16</v>
      </c>
      <c r="E1049">
        <v>0</v>
      </c>
      <c r="F1049">
        <v>416</v>
      </c>
      <c r="G1049">
        <v>2972</v>
      </c>
      <c r="H1049">
        <v>233</v>
      </c>
      <c r="I1049">
        <v>933</v>
      </c>
      <c r="J1049">
        <v>672</v>
      </c>
      <c r="K1049">
        <v>2016</v>
      </c>
      <c r="L1049" t="str">
        <f t="shared" si="32"/>
        <v>009</v>
      </c>
      <c r="M1049" t="str">
        <f>_xlfn.XLOOKUP(_2015_2016_append_[[#This Row],[Job_code]],Analytics_mindset_case_studies_IntegrateCo_jobcodes[Code_text],Analytics_mindset_case_studies_IntegrateCo_jobcodes[Job_Description],"",0)</f>
        <v>New Foreign Manufacturing Plant</v>
      </c>
      <c r="N1049" t="str">
        <f t="shared" si="33"/>
        <v>S</v>
      </c>
      <c r="O1049">
        <f>IFERROR(VLOOKUP(_2015_2016_append_[[#This Row],[Emp_Name]],Analytics_mindset_case_studies_IntegrateCo_locations[#All],2,FALSE),"")</f>
        <v>2</v>
      </c>
      <c r="P1049">
        <f>_2015_2016_append_[[#This Row],[Reg_Hrs]]+_2015_2016_append_[[#This Row],[OT_Hrs]]</f>
        <v>16</v>
      </c>
      <c r="Q1049">
        <v>1</v>
      </c>
    </row>
    <row r="1050" spans="1:17" x14ac:dyDescent="0.3">
      <c r="A1050">
        <v>27</v>
      </c>
      <c r="B1050" t="s">
        <v>70</v>
      </c>
      <c r="C1050" t="s">
        <v>134</v>
      </c>
      <c r="D1050">
        <v>4</v>
      </c>
      <c r="E1050">
        <v>0</v>
      </c>
      <c r="F1050">
        <v>122</v>
      </c>
      <c r="G1050">
        <v>832</v>
      </c>
      <c r="H1050">
        <v>65</v>
      </c>
      <c r="I1050">
        <v>261</v>
      </c>
      <c r="J1050">
        <v>201</v>
      </c>
      <c r="K1050">
        <v>2016</v>
      </c>
      <c r="L1050" t="str">
        <f t="shared" si="32"/>
        <v>009</v>
      </c>
      <c r="M1050" t="str">
        <f>_xlfn.XLOOKUP(_2015_2016_append_[[#This Row],[Job_code]],Analytics_mindset_case_studies_IntegrateCo_jobcodes[Code_text],Analytics_mindset_case_studies_IntegrateCo_jobcodes[Job_Description],"",0)</f>
        <v>New Foreign Manufacturing Plant</v>
      </c>
      <c r="N1050" t="str">
        <f t="shared" si="33"/>
        <v>S</v>
      </c>
      <c r="O1050">
        <f>IFERROR(VLOOKUP(_2015_2016_append_[[#This Row],[Emp_Name]],Analytics_mindset_case_studies_IntegrateCo_locations[#All],2,FALSE),"")</f>
        <v>1</v>
      </c>
      <c r="P1050">
        <f>_2015_2016_append_[[#This Row],[Reg_Hrs]]+_2015_2016_append_[[#This Row],[OT_Hrs]]</f>
        <v>4</v>
      </c>
      <c r="Q1050">
        <v>1</v>
      </c>
    </row>
    <row r="1051" spans="1:17" x14ac:dyDescent="0.3">
      <c r="A1051">
        <v>352</v>
      </c>
      <c r="B1051" t="s">
        <v>70</v>
      </c>
      <c r="C1051" t="s">
        <v>186</v>
      </c>
      <c r="D1051">
        <v>8</v>
      </c>
      <c r="E1051">
        <v>0</v>
      </c>
      <c r="F1051">
        <v>152</v>
      </c>
      <c r="G1051">
        <v>702</v>
      </c>
      <c r="H1051">
        <v>55</v>
      </c>
      <c r="I1051">
        <v>22</v>
      </c>
      <c r="J1051">
        <v>251</v>
      </c>
      <c r="K1051">
        <v>2016</v>
      </c>
      <c r="L1051" t="str">
        <f t="shared" si="32"/>
        <v>009</v>
      </c>
      <c r="M1051" t="str">
        <f>_xlfn.XLOOKUP(_2015_2016_append_[[#This Row],[Job_code]],Analytics_mindset_case_studies_IntegrateCo_jobcodes[Code_text],Analytics_mindset_case_studies_IntegrateCo_jobcodes[Job_Description],"",0)</f>
        <v>New Foreign Manufacturing Plant</v>
      </c>
      <c r="N1051" t="str">
        <f t="shared" si="33"/>
        <v>S</v>
      </c>
      <c r="O1051">
        <f>IFERROR(VLOOKUP(_2015_2016_append_[[#This Row],[Emp_Name]],Analytics_mindset_case_studies_IntegrateCo_locations[#All],2,FALSE),"")</f>
        <v>1</v>
      </c>
      <c r="P1051">
        <f>_2015_2016_append_[[#This Row],[Reg_Hrs]]+_2015_2016_append_[[#This Row],[OT_Hrs]]</f>
        <v>8</v>
      </c>
      <c r="Q1051">
        <v>1</v>
      </c>
    </row>
    <row r="1052" spans="1:17" x14ac:dyDescent="0.3">
      <c r="A1052">
        <v>380</v>
      </c>
      <c r="B1052" t="s">
        <v>70</v>
      </c>
      <c r="C1052" t="s">
        <v>189</v>
      </c>
      <c r="D1052">
        <v>19</v>
      </c>
      <c r="E1052">
        <v>0</v>
      </c>
      <c r="F1052">
        <v>399</v>
      </c>
      <c r="G1052">
        <v>2587</v>
      </c>
      <c r="H1052">
        <v>203</v>
      </c>
      <c r="I1052">
        <v>812</v>
      </c>
      <c r="J1052">
        <v>66</v>
      </c>
      <c r="K1052">
        <v>2016</v>
      </c>
      <c r="L1052" t="str">
        <f t="shared" si="32"/>
        <v>009</v>
      </c>
      <c r="M1052" t="str">
        <f>_xlfn.XLOOKUP(_2015_2016_append_[[#This Row],[Job_code]],Analytics_mindset_case_studies_IntegrateCo_jobcodes[Code_text],Analytics_mindset_case_studies_IntegrateCo_jobcodes[Job_Description],"",0)</f>
        <v>New Foreign Manufacturing Plant</v>
      </c>
      <c r="N1052" t="str">
        <f t="shared" si="33"/>
        <v>S</v>
      </c>
      <c r="O1052">
        <f>IFERROR(VLOOKUP(_2015_2016_append_[[#This Row],[Emp_Name]],Analytics_mindset_case_studies_IntegrateCo_locations[#All],2,FALSE),"")</f>
        <v>2</v>
      </c>
      <c r="P1052">
        <f>_2015_2016_append_[[#This Row],[Reg_Hrs]]+_2015_2016_append_[[#This Row],[OT_Hrs]]</f>
        <v>19</v>
      </c>
      <c r="Q1052">
        <v>1</v>
      </c>
    </row>
    <row r="1053" spans="1:17" x14ac:dyDescent="0.3">
      <c r="A1053">
        <v>421</v>
      </c>
      <c r="B1053" t="s">
        <v>70</v>
      </c>
      <c r="C1053" t="s">
        <v>265</v>
      </c>
      <c r="D1053">
        <v>3</v>
      </c>
      <c r="E1053">
        <v>0</v>
      </c>
      <c r="F1053">
        <v>42</v>
      </c>
      <c r="G1053">
        <v>298</v>
      </c>
      <c r="H1053">
        <v>23</v>
      </c>
      <c r="I1053">
        <v>94</v>
      </c>
      <c r="J1053">
        <v>7</v>
      </c>
      <c r="K1053">
        <v>2016</v>
      </c>
      <c r="L1053" t="str">
        <f t="shared" si="32"/>
        <v>009</v>
      </c>
      <c r="M1053" t="str">
        <f>_xlfn.XLOOKUP(_2015_2016_append_[[#This Row],[Job_code]],Analytics_mindset_case_studies_IntegrateCo_jobcodes[Code_text],Analytics_mindset_case_studies_IntegrateCo_jobcodes[Job_Description],"",0)</f>
        <v>New Foreign Manufacturing Plant</v>
      </c>
      <c r="N1053" t="str">
        <f t="shared" si="33"/>
        <v>S</v>
      </c>
      <c r="O1053">
        <f>IFERROR(VLOOKUP(_2015_2016_append_[[#This Row],[Emp_Name]],Analytics_mindset_case_studies_IntegrateCo_locations[#All],2,FALSE),"")</f>
        <v>1</v>
      </c>
      <c r="P1053">
        <f>_2015_2016_append_[[#This Row],[Reg_Hrs]]+_2015_2016_append_[[#This Row],[OT_Hrs]]</f>
        <v>3</v>
      </c>
      <c r="Q1053">
        <v>1</v>
      </c>
    </row>
    <row r="1054" spans="1:17" x14ac:dyDescent="0.3">
      <c r="A1054">
        <v>375</v>
      </c>
      <c r="B1054" t="s">
        <v>70</v>
      </c>
      <c r="C1054" t="s">
        <v>149</v>
      </c>
      <c r="D1054">
        <v>7</v>
      </c>
      <c r="E1054">
        <v>0</v>
      </c>
      <c r="F1054">
        <v>154</v>
      </c>
      <c r="G1054">
        <v>1178</v>
      </c>
      <c r="H1054">
        <v>92</v>
      </c>
      <c r="I1054">
        <v>37</v>
      </c>
      <c r="J1054">
        <v>255</v>
      </c>
      <c r="K1054">
        <v>2016</v>
      </c>
      <c r="L1054" t="str">
        <f t="shared" si="32"/>
        <v>009</v>
      </c>
      <c r="M1054" t="str">
        <f>_xlfn.XLOOKUP(_2015_2016_append_[[#This Row],[Job_code]],Analytics_mindset_case_studies_IntegrateCo_jobcodes[Code_text],Analytics_mindset_case_studies_IntegrateCo_jobcodes[Job_Description],"",0)</f>
        <v>New Foreign Manufacturing Plant</v>
      </c>
      <c r="N1054" t="str">
        <f t="shared" si="33"/>
        <v>S</v>
      </c>
      <c r="O1054">
        <f>IFERROR(VLOOKUP(_2015_2016_append_[[#This Row],[Emp_Name]],Analytics_mindset_case_studies_IntegrateCo_locations[#All],2,FALSE),"")</f>
        <v>2</v>
      </c>
      <c r="P1054">
        <f>_2015_2016_append_[[#This Row],[Reg_Hrs]]+_2015_2016_append_[[#This Row],[OT_Hrs]]</f>
        <v>7</v>
      </c>
      <c r="Q1054">
        <v>1</v>
      </c>
    </row>
    <row r="1055" spans="1:17" x14ac:dyDescent="0.3">
      <c r="A1055">
        <v>38</v>
      </c>
      <c r="B1055" t="s">
        <v>70</v>
      </c>
      <c r="C1055" t="s">
        <v>137</v>
      </c>
      <c r="D1055">
        <v>26</v>
      </c>
      <c r="E1055">
        <v>0</v>
      </c>
      <c r="F1055">
        <v>106245</v>
      </c>
      <c r="G1055">
        <v>7945</v>
      </c>
      <c r="H1055">
        <v>623</v>
      </c>
      <c r="I1055">
        <v>2493</v>
      </c>
      <c r="J1055">
        <v>281</v>
      </c>
      <c r="K1055">
        <v>2016</v>
      </c>
      <c r="L1055" t="str">
        <f t="shared" si="32"/>
        <v>009</v>
      </c>
      <c r="M1055" t="str">
        <f>_xlfn.XLOOKUP(_2015_2016_append_[[#This Row],[Job_code]],Analytics_mindset_case_studies_IntegrateCo_jobcodes[Code_text],Analytics_mindset_case_studies_IntegrateCo_jobcodes[Job_Description],"",0)</f>
        <v>New Foreign Manufacturing Plant</v>
      </c>
      <c r="N1055" t="str">
        <f t="shared" si="33"/>
        <v>S</v>
      </c>
      <c r="O1055">
        <f>IFERROR(VLOOKUP(_2015_2016_append_[[#This Row],[Emp_Name]],Analytics_mindset_case_studies_IntegrateCo_locations[#All],2,FALSE),"")</f>
        <v>2</v>
      </c>
      <c r="P1055">
        <f>_2015_2016_append_[[#This Row],[Reg_Hrs]]+_2015_2016_append_[[#This Row],[OT_Hrs]]</f>
        <v>26</v>
      </c>
      <c r="Q1055">
        <v>1</v>
      </c>
    </row>
    <row r="1056" spans="1:17" x14ac:dyDescent="0.3">
      <c r="A1056">
        <v>381</v>
      </c>
      <c r="B1056" t="s">
        <v>70</v>
      </c>
      <c r="C1056" t="s">
        <v>151</v>
      </c>
      <c r="D1056">
        <v>13</v>
      </c>
      <c r="E1056">
        <v>0</v>
      </c>
      <c r="F1056">
        <v>28125</v>
      </c>
      <c r="G1056">
        <v>1795</v>
      </c>
      <c r="H1056">
        <v>141</v>
      </c>
      <c r="I1056">
        <v>563</v>
      </c>
      <c r="J1056">
        <v>75</v>
      </c>
      <c r="K1056">
        <v>2016</v>
      </c>
      <c r="L1056" t="str">
        <f t="shared" si="32"/>
        <v>009</v>
      </c>
      <c r="M1056" t="str">
        <f>_xlfn.XLOOKUP(_2015_2016_append_[[#This Row],[Job_code]],Analytics_mindset_case_studies_IntegrateCo_jobcodes[Code_text],Analytics_mindset_case_studies_IntegrateCo_jobcodes[Job_Description],"",0)</f>
        <v>New Foreign Manufacturing Plant</v>
      </c>
      <c r="N1056" t="str">
        <f t="shared" si="33"/>
        <v>S</v>
      </c>
      <c r="O1056">
        <f>IFERROR(VLOOKUP(_2015_2016_append_[[#This Row],[Emp_Name]],Analytics_mindset_case_studies_IntegrateCo_locations[#All],2,FALSE),"")</f>
        <v>1</v>
      </c>
      <c r="P1056">
        <f>_2015_2016_append_[[#This Row],[Reg_Hrs]]+_2015_2016_append_[[#This Row],[OT_Hrs]]</f>
        <v>13</v>
      </c>
      <c r="Q1056">
        <v>1</v>
      </c>
    </row>
    <row r="1057" spans="1:17" x14ac:dyDescent="0.3">
      <c r="A1057">
        <v>20</v>
      </c>
      <c r="B1057" t="s">
        <v>91</v>
      </c>
      <c r="C1057" t="s">
        <v>145</v>
      </c>
      <c r="D1057">
        <v>20</v>
      </c>
      <c r="E1057">
        <v>0</v>
      </c>
      <c r="F1057">
        <v>5777</v>
      </c>
      <c r="G1057">
        <v>391</v>
      </c>
      <c r="H1057">
        <v>306</v>
      </c>
      <c r="I1057">
        <v>1226</v>
      </c>
      <c r="J1057">
        <v>77</v>
      </c>
      <c r="K1057">
        <v>2016</v>
      </c>
      <c r="L1057" t="str">
        <f t="shared" si="32"/>
        <v>011</v>
      </c>
      <c r="M1057" t="str">
        <f>_xlfn.XLOOKUP(_2015_2016_append_[[#This Row],[Job_code]],Analytics_mindset_case_studies_IntegrateCo_jobcodes[Code_text],Analytics_mindset_case_studies_IntegrateCo_jobcodes[Job_Description],"",0)</f>
        <v>Internal Projects</v>
      </c>
      <c r="N1057" t="str">
        <f t="shared" si="33"/>
        <v>S</v>
      </c>
      <c r="O1057">
        <f>IFERROR(VLOOKUP(_2015_2016_append_[[#This Row],[Emp_Name]],Analytics_mindset_case_studies_IntegrateCo_locations[#All],2,FALSE),"")</f>
        <v>1</v>
      </c>
      <c r="P1057">
        <f>_2015_2016_append_[[#This Row],[Reg_Hrs]]+_2015_2016_append_[[#This Row],[OT_Hrs]]</f>
        <v>20</v>
      </c>
      <c r="Q1057">
        <v>1</v>
      </c>
    </row>
    <row r="1058" spans="1:17" x14ac:dyDescent="0.3">
      <c r="A1058">
        <v>398</v>
      </c>
      <c r="B1058" t="s">
        <v>68</v>
      </c>
      <c r="C1058" t="s">
        <v>184</v>
      </c>
      <c r="D1058">
        <v>8</v>
      </c>
      <c r="E1058">
        <v>0</v>
      </c>
      <c r="F1058">
        <v>120</v>
      </c>
      <c r="G1058">
        <v>861</v>
      </c>
      <c r="H1058">
        <v>67</v>
      </c>
      <c r="I1058">
        <v>27</v>
      </c>
      <c r="J1058">
        <v>198</v>
      </c>
      <c r="K1058">
        <v>2016</v>
      </c>
      <c r="L1058" t="str">
        <f t="shared" si="32"/>
        <v>012</v>
      </c>
      <c r="M1058" t="str">
        <f>_xlfn.XLOOKUP(_2015_2016_append_[[#This Row],[Job_code]],Analytics_mindset_case_studies_IntegrateCo_jobcodes[Code_text],Analytics_mindset_case_studies_IntegrateCo_jobcodes[Job_Description],"",0)</f>
        <v>Internal Auditing</v>
      </c>
      <c r="N1058" t="str">
        <f t="shared" si="33"/>
        <v>S</v>
      </c>
      <c r="O1058">
        <f>IFERROR(VLOOKUP(_2015_2016_append_[[#This Row],[Emp_Name]],Analytics_mindset_case_studies_IntegrateCo_locations[#All],2,FALSE),"")</f>
        <v>2</v>
      </c>
      <c r="P1058">
        <f>_2015_2016_append_[[#This Row],[Reg_Hrs]]+_2015_2016_append_[[#This Row],[OT_Hrs]]</f>
        <v>8</v>
      </c>
      <c r="Q1058">
        <v>1</v>
      </c>
    </row>
    <row r="1059" spans="1:17" x14ac:dyDescent="0.3">
      <c r="A1059">
        <v>248</v>
      </c>
      <c r="B1059" t="s">
        <v>68</v>
      </c>
      <c r="C1059" t="s">
        <v>158</v>
      </c>
      <c r="D1059">
        <v>4</v>
      </c>
      <c r="E1059">
        <v>0</v>
      </c>
      <c r="F1059">
        <v>82</v>
      </c>
      <c r="G1059">
        <v>557</v>
      </c>
      <c r="H1059">
        <v>42</v>
      </c>
      <c r="I1059">
        <v>174</v>
      </c>
      <c r="J1059">
        <v>7</v>
      </c>
      <c r="K1059">
        <v>2016</v>
      </c>
      <c r="L1059" t="str">
        <f t="shared" si="32"/>
        <v>012</v>
      </c>
      <c r="M1059" t="str">
        <f>_xlfn.XLOOKUP(_2015_2016_append_[[#This Row],[Job_code]],Analytics_mindset_case_studies_IntegrateCo_jobcodes[Code_text],Analytics_mindset_case_studies_IntegrateCo_jobcodes[Job_Description],"",0)</f>
        <v>Internal Auditing</v>
      </c>
      <c r="N1059" t="str">
        <f t="shared" si="33"/>
        <v>S</v>
      </c>
      <c r="O1059">
        <f>IFERROR(VLOOKUP(_2015_2016_append_[[#This Row],[Emp_Name]],Analytics_mindset_case_studies_IntegrateCo_locations[#All],2,FALSE),"")</f>
        <v>2</v>
      </c>
      <c r="P1059">
        <f>_2015_2016_append_[[#This Row],[Reg_Hrs]]+_2015_2016_append_[[#This Row],[OT_Hrs]]</f>
        <v>4</v>
      </c>
      <c r="Q1059">
        <v>1</v>
      </c>
    </row>
    <row r="1060" spans="1:17" x14ac:dyDescent="0.3">
      <c r="A1060">
        <v>368</v>
      </c>
      <c r="B1060" t="s">
        <v>68</v>
      </c>
      <c r="C1060" t="s">
        <v>133</v>
      </c>
      <c r="D1060">
        <v>8</v>
      </c>
      <c r="E1060">
        <v>0</v>
      </c>
      <c r="F1060">
        <v>196</v>
      </c>
      <c r="G1060">
        <v>1232</v>
      </c>
      <c r="H1060">
        <v>96</v>
      </c>
      <c r="I1060">
        <v>386</v>
      </c>
      <c r="J1060">
        <v>324</v>
      </c>
      <c r="K1060">
        <v>2016</v>
      </c>
      <c r="L1060" t="str">
        <f t="shared" si="32"/>
        <v>012</v>
      </c>
      <c r="M1060" t="str">
        <f>_xlfn.XLOOKUP(_2015_2016_append_[[#This Row],[Job_code]],Analytics_mindset_case_studies_IntegrateCo_jobcodes[Code_text],Analytics_mindset_case_studies_IntegrateCo_jobcodes[Job_Description],"",0)</f>
        <v>Internal Auditing</v>
      </c>
      <c r="N1060" t="str">
        <f t="shared" si="33"/>
        <v>S</v>
      </c>
      <c r="O1060">
        <f>IFERROR(VLOOKUP(_2015_2016_append_[[#This Row],[Emp_Name]],Analytics_mindset_case_studies_IntegrateCo_locations[#All],2,FALSE),"")</f>
        <v>2</v>
      </c>
      <c r="P1060">
        <f>_2015_2016_append_[[#This Row],[Reg_Hrs]]+_2015_2016_append_[[#This Row],[OT_Hrs]]</f>
        <v>8</v>
      </c>
      <c r="Q1060">
        <v>1</v>
      </c>
    </row>
    <row r="1061" spans="1:17" x14ac:dyDescent="0.3">
      <c r="A1061">
        <v>417</v>
      </c>
      <c r="B1061" t="s">
        <v>68</v>
      </c>
      <c r="C1061" t="s">
        <v>270</v>
      </c>
      <c r="D1061">
        <v>4</v>
      </c>
      <c r="E1061">
        <v>0</v>
      </c>
      <c r="F1061">
        <v>704</v>
      </c>
      <c r="G1061">
        <v>504</v>
      </c>
      <c r="H1061">
        <v>4</v>
      </c>
      <c r="I1061">
        <v>158</v>
      </c>
      <c r="J1061">
        <v>8</v>
      </c>
      <c r="K1061">
        <v>2016</v>
      </c>
      <c r="L1061" t="str">
        <f t="shared" si="32"/>
        <v>012</v>
      </c>
      <c r="M1061" t="str">
        <f>_xlfn.XLOOKUP(_2015_2016_append_[[#This Row],[Job_code]],Analytics_mindset_case_studies_IntegrateCo_jobcodes[Code_text],Analytics_mindset_case_studies_IntegrateCo_jobcodes[Job_Description],"",0)</f>
        <v>Internal Auditing</v>
      </c>
      <c r="N1061" t="str">
        <f t="shared" si="33"/>
        <v>S</v>
      </c>
      <c r="O1061">
        <f>IFERROR(VLOOKUP(_2015_2016_append_[[#This Row],[Emp_Name]],Analytics_mindset_case_studies_IntegrateCo_locations[#All],2,FALSE),"")</f>
        <v>1</v>
      </c>
      <c r="P1061">
        <f>_2015_2016_append_[[#This Row],[Reg_Hrs]]+_2015_2016_append_[[#This Row],[OT_Hrs]]</f>
        <v>4</v>
      </c>
      <c r="Q1061">
        <v>1</v>
      </c>
    </row>
    <row r="1062" spans="1:17" x14ac:dyDescent="0.3">
      <c r="A1062">
        <v>27</v>
      </c>
      <c r="B1062" t="s">
        <v>68</v>
      </c>
      <c r="C1062" t="s">
        <v>134</v>
      </c>
      <c r="D1062">
        <v>24</v>
      </c>
      <c r="E1062">
        <v>0</v>
      </c>
      <c r="F1062">
        <v>732</v>
      </c>
      <c r="G1062">
        <v>4992</v>
      </c>
      <c r="H1062">
        <v>391</v>
      </c>
      <c r="I1062">
        <v>1566</v>
      </c>
      <c r="J1062">
        <v>1212</v>
      </c>
      <c r="K1062">
        <v>2016</v>
      </c>
      <c r="L1062" t="str">
        <f t="shared" si="32"/>
        <v>012</v>
      </c>
      <c r="M1062" t="str">
        <f>_xlfn.XLOOKUP(_2015_2016_append_[[#This Row],[Job_code]],Analytics_mindset_case_studies_IntegrateCo_jobcodes[Code_text],Analytics_mindset_case_studies_IntegrateCo_jobcodes[Job_Description],"",0)</f>
        <v>Internal Auditing</v>
      </c>
      <c r="N1062" t="str">
        <f t="shared" si="33"/>
        <v>S</v>
      </c>
      <c r="O1062">
        <f>IFERROR(VLOOKUP(_2015_2016_append_[[#This Row],[Emp_Name]],Analytics_mindset_case_studies_IntegrateCo_locations[#All],2,FALSE),"")</f>
        <v>1</v>
      </c>
      <c r="P1062">
        <f>_2015_2016_append_[[#This Row],[Reg_Hrs]]+_2015_2016_append_[[#This Row],[OT_Hrs]]</f>
        <v>24</v>
      </c>
      <c r="Q1062">
        <v>1</v>
      </c>
    </row>
    <row r="1063" spans="1:17" x14ac:dyDescent="0.3">
      <c r="A1063">
        <v>19</v>
      </c>
      <c r="B1063" t="s">
        <v>68</v>
      </c>
      <c r="C1063" t="s">
        <v>150</v>
      </c>
      <c r="D1063">
        <v>3</v>
      </c>
      <c r="E1063">
        <v>0</v>
      </c>
      <c r="F1063">
        <v>81</v>
      </c>
      <c r="G1063">
        <v>596</v>
      </c>
      <c r="H1063">
        <v>47</v>
      </c>
      <c r="I1063">
        <v>187</v>
      </c>
      <c r="J1063">
        <v>134</v>
      </c>
      <c r="K1063">
        <v>2016</v>
      </c>
      <c r="L1063" t="str">
        <f t="shared" si="32"/>
        <v>012</v>
      </c>
      <c r="M1063" t="str">
        <f>_xlfn.XLOOKUP(_2015_2016_append_[[#This Row],[Job_code]],Analytics_mindset_case_studies_IntegrateCo_jobcodes[Code_text],Analytics_mindset_case_studies_IntegrateCo_jobcodes[Job_Description],"",0)</f>
        <v>Internal Auditing</v>
      </c>
      <c r="N1063" t="str">
        <f t="shared" si="33"/>
        <v>S</v>
      </c>
      <c r="O1063">
        <f>IFERROR(VLOOKUP(_2015_2016_append_[[#This Row],[Emp_Name]],Analytics_mindset_case_studies_IntegrateCo_locations[#All],2,FALSE),"")</f>
        <v>1</v>
      </c>
      <c r="P1063">
        <f>_2015_2016_append_[[#This Row],[Reg_Hrs]]+_2015_2016_append_[[#This Row],[OT_Hrs]]</f>
        <v>3</v>
      </c>
      <c r="Q1063">
        <v>1</v>
      </c>
    </row>
    <row r="1064" spans="1:17" x14ac:dyDescent="0.3">
      <c r="A1064">
        <v>259</v>
      </c>
      <c r="B1064" t="s">
        <v>68</v>
      </c>
      <c r="C1064" t="s">
        <v>127</v>
      </c>
      <c r="D1064">
        <v>145</v>
      </c>
      <c r="E1064">
        <v>0</v>
      </c>
      <c r="F1064">
        <v>38788</v>
      </c>
      <c r="G1064">
        <v>2865</v>
      </c>
      <c r="H1064">
        <v>225</v>
      </c>
      <c r="I1064">
        <v>899</v>
      </c>
      <c r="J1064">
        <v>642</v>
      </c>
      <c r="K1064">
        <v>2016</v>
      </c>
      <c r="L1064" t="str">
        <f t="shared" si="32"/>
        <v>012</v>
      </c>
      <c r="M1064" t="str">
        <f>_xlfn.XLOOKUP(_2015_2016_append_[[#This Row],[Job_code]],Analytics_mindset_case_studies_IntegrateCo_jobcodes[Code_text],Analytics_mindset_case_studies_IntegrateCo_jobcodes[Job_Description],"",0)</f>
        <v>Internal Auditing</v>
      </c>
      <c r="N1064" t="str">
        <f t="shared" si="33"/>
        <v>S</v>
      </c>
      <c r="O1064">
        <f>IFERROR(VLOOKUP(_2015_2016_append_[[#This Row],[Emp_Name]],Analytics_mindset_case_studies_IntegrateCo_locations[#All],2,FALSE),"")</f>
        <v>2</v>
      </c>
      <c r="P1064">
        <f>_2015_2016_append_[[#This Row],[Reg_Hrs]]+_2015_2016_append_[[#This Row],[OT_Hrs]]</f>
        <v>145</v>
      </c>
      <c r="Q1064">
        <v>1</v>
      </c>
    </row>
    <row r="1065" spans="1:17" x14ac:dyDescent="0.3">
      <c r="A1065">
        <v>380</v>
      </c>
      <c r="B1065" t="s">
        <v>68</v>
      </c>
      <c r="C1065" t="s">
        <v>189</v>
      </c>
      <c r="D1065">
        <v>13</v>
      </c>
      <c r="E1065">
        <v>0</v>
      </c>
      <c r="F1065">
        <v>273</v>
      </c>
      <c r="G1065">
        <v>177</v>
      </c>
      <c r="H1065">
        <v>139</v>
      </c>
      <c r="I1065">
        <v>555</v>
      </c>
      <c r="J1065">
        <v>452</v>
      </c>
      <c r="K1065">
        <v>2016</v>
      </c>
      <c r="L1065" t="str">
        <f t="shared" si="32"/>
        <v>012</v>
      </c>
      <c r="M1065" t="str">
        <f>_xlfn.XLOOKUP(_2015_2016_append_[[#This Row],[Job_code]],Analytics_mindset_case_studies_IntegrateCo_jobcodes[Code_text],Analytics_mindset_case_studies_IntegrateCo_jobcodes[Job_Description],"",0)</f>
        <v>Internal Auditing</v>
      </c>
      <c r="N1065" t="str">
        <f t="shared" si="33"/>
        <v>S</v>
      </c>
      <c r="O1065">
        <f>IFERROR(VLOOKUP(_2015_2016_append_[[#This Row],[Emp_Name]],Analytics_mindset_case_studies_IntegrateCo_locations[#All],2,FALSE),"")</f>
        <v>2</v>
      </c>
      <c r="P1065">
        <f>_2015_2016_append_[[#This Row],[Reg_Hrs]]+_2015_2016_append_[[#This Row],[OT_Hrs]]</f>
        <v>13</v>
      </c>
      <c r="Q1065">
        <v>1</v>
      </c>
    </row>
    <row r="1066" spans="1:17" x14ac:dyDescent="0.3">
      <c r="A1066">
        <v>399</v>
      </c>
      <c r="B1066" t="s">
        <v>68</v>
      </c>
      <c r="C1066" t="s">
        <v>203</v>
      </c>
      <c r="D1066">
        <v>8</v>
      </c>
      <c r="E1066">
        <v>0</v>
      </c>
      <c r="F1066">
        <v>17308</v>
      </c>
      <c r="G1066">
        <v>1324</v>
      </c>
      <c r="H1066">
        <v>104</v>
      </c>
      <c r="I1066">
        <v>415</v>
      </c>
      <c r="J1066">
        <v>46</v>
      </c>
      <c r="K1066">
        <v>2016</v>
      </c>
      <c r="L1066" t="str">
        <f t="shared" si="32"/>
        <v>012</v>
      </c>
      <c r="M1066" t="str">
        <f>_xlfn.XLOOKUP(_2015_2016_append_[[#This Row],[Job_code]],Analytics_mindset_case_studies_IntegrateCo_jobcodes[Code_text],Analytics_mindset_case_studies_IntegrateCo_jobcodes[Job_Description],"",0)</f>
        <v>Internal Auditing</v>
      </c>
      <c r="N1066" t="str">
        <f t="shared" si="33"/>
        <v>S</v>
      </c>
      <c r="O1066">
        <f>IFERROR(VLOOKUP(_2015_2016_append_[[#This Row],[Emp_Name]],Analytics_mindset_case_studies_IntegrateCo_locations[#All],2,FALSE),"")</f>
        <v>2</v>
      </c>
      <c r="P1066">
        <f>_2015_2016_append_[[#This Row],[Reg_Hrs]]+_2015_2016_append_[[#This Row],[OT_Hrs]]</f>
        <v>8</v>
      </c>
      <c r="Q1066">
        <v>1</v>
      </c>
    </row>
    <row r="1067" spans="1:17" x14ac:dyDescent="0.3">
      <c r="A1067">
        <v>25</v>
      </c>
      <c r="B1067" t="s">
        <v>68</v>
      </c>
      <c r="C1067" t="s">
        <v>199</v>
      </c>
      <c r="D1067">
        <v>35</v>
      </c>
      <c r="E1067">
        <v>0</v>
      </c>
      <c r="F1067">
        <v>8659</v>
      </c>
      <c r="G1067">
        <v>587</v>
      </c>
      <c r="H1067">
        <v>45</v>
      </c>
      <c r="I1067">
        <v>185</v>
      </c>
      <c r="J1067">
        <v>12</v>
      </c>
      <c r="K1067">
        <v>2016</v>
      </c>
      <c r="L1067" t="str">
        <f t="shared" si="32"/>
        <v>012</v>
      </c>
      <c r="M1067" t="str">
        <f>_xlfn.XLOOKUP(_2015_2016_append_[[#This Row],[Job_code]],Analytics_mindset_case_studies_IntegrateCo_jobcodes[Code_text],Analytics_mindset_case_studies_IntegrateCo_jobcodes[Job_Description],"",0)</f>
        <v>Internal Auditing</v>
      </c>
      <c r="N1067" t="str">
        <f t="shared" si="33"/>
        <v>S</v>
      </c>
      <c r="O1067">
        <f>IFERROR(VLOOKUP(_2015_2016_append_[[#This Row],[Emp_Name]],Analytics_mindset_case_studies_IntegrateCo_locations[#All],2,FALSE),"")</f>
        <v>1</v>
      </c>
      <c r="P1067">
        <f>_2015_2016_append_[[#This Row],[Reg_Hrs]]+_2015_2016_append_[[#This Row],[OT_Hrs]]</f>
        <v>35</v>
      </c>
      <c r="Q1067">
        <v>1</v>
      </c>
    </row>
    <row r="1068" spans="1:17" x14ac:dyDescent="0.3">
      <c r="A1068">
        <v>249</v>
      </c>
      <c r="B1068" t="s">
        <v>68</v>
      </c>
      <c r="C1068" t="s">
        <v>131</v>
      </c>
      <c r="D1068">
        <v>8</v>
      </c>
      <c r="E1068">
        <v>0</v>
      </c>
      <c r="F1068">
        <v>32692</v>
      </c>
      <c r="G1068">
        <v>2327</v>
      </c>
      <c r="H1068">
        <v>183</v>
      </c>
      <c r="I1068">
        <v>729</v>
      </c>
      <c r="J1068">
        <v>541</v>
      </c>
      <c r="K1068">
        <v>2016</v>
      </c>
      <c r="L1068" t="str">
        <f t="shared" si="32"/>
        <v>012</v>
      </c>
      <c r="M1068" t="str">
        <f>_xlfn.XLOOKUP(_2015_2016_append_[[#This Row],[Job_code]],Analytics_mindset_case_studies_IntegrateCo_jobcodes[Code_text],Analytics_mindset_case_studies_IntegrateCo_jobcodes[Job_Description],"",0)</f>
        <v>Internal Auditing</v>
      </c>
      <c r="N1068" t="str">
        <f t="shared" si="33"/>
        <v>S</v>
      </c>
      <c r="O1068">
        <f>IFERROR(VLOOKUP(_2015_2016_append_[[#This Row],[Emp_Name]],Analytics_mindset_case_studies_IntegrateCo_locations[#All],2,FALSE),"")</f>
        <v>2</v>
      </c>
      <c r="P1068">
        <f>_2015_2016_append_[[#This Row],[Reg_Hrs]]+_2015_2016_append_[[#This Row],[OT_Hrs]]</f>
        <v>8</v>
      </c>
      <c r="Q1068">
        <v>1</v>
      </c>
    </row>
    <row r="1069" spans="1:17" x14ac:dyDescent="0.3">
      <c r="A1069">
        <v>3</v>
      </c>
      <c r="B1069" t="s">
        <v>309</v>
      </c>
      <c r="C1069" t="s">
        <v>180</v>
      </c>
      <c r="D1069">
        <v>32</v>
      </c>
      <c r="E1069">
        <v>0</v>
      </c>
      <c r="F1069">
        <v>24616</v>
      </c>
      <c r="G1069">
        <v>1862</v>
      </c>
      <c r="H1069">
        <v>0</v>
      </c>
      <c r="I1069">
        <v>0</v>
      </c>
      <c r="J1069">
        <v>356</v>
      </c>
      <c r="K1069">
        <v>2016</v>
      </c>
      <c r="L1069" t="str">
        <f t="shared" si="32"/>
        <v>001</v>
      </c>
      <c r="M1069" t="str">
        <f>_xlfn.XLOOKUP(_2015_2016_append_[[#This Row],[Job_code]],Analytics_mindset_case_studies_IntegrateCo_jobcodes[Code_text],Analytics_mindset_case_studies_IntegrateCo_jobcodes[Job_Description],"",0)</f>
        <v>Office</v>
      </c>
      <c r="N1069" t="str">
        <f t="shared" si="33"/>
        <v/>
      </c>
      <c r="O1069">
        <f>IFERROR(VLOOKUP(_2015_2016_append_[[#This Row],[Emp_Name]],Analytics_mindset_case_studies_IntegrateCo_locations[#All],2,FALSE),"")</f>
        <v>2</v>
      </c>
      <c r="P1069">
        <f>_2015_2016_append_[[#This Row],[Reg_Hrs]]+_2015_2016_append_[[#This Row],[OT_Hrs]]</f>
        <v>32</v>
      </c>
      <c r="Q1069">
        <v>1</v>
      </c>
    </row>
    <row r="1070" spans="1:17" x14ac:dyDescent="0.3">
      <c r="A1070">
        <v>44</v>
      </c>
      <c r="B1070" t="s">
        <v>309</v>
      </c>
      <c r="C1070" t="s">
        <v>139</v>
      </c>
      <c r="D1070">
        <v>960</v>
      </c>
      <c r="E1070">
        <v>0</v>
      </c>
      <c r="F1070">
        <v>92400</v>
      </c>
      <c r="G1070">
        <v>70686</v>
      </c>
      <c r="H1070">
        <v>189</v>
      </c>
      <c r="I1070">
        <v>6804</v>
      </c>
      <c r="J1070">
        <v>12819</v>
      </c>
      <c r="K1070">
        <v>2016</v>
      </c>
      <c r="L1070" t="str">
        <f t="shared" si="32"/>
        <v>001</v>
      </c>
      <c r="M1070" t="str">
        <f>_xlfn.XLOOKUP(_2015_2016_append_[[#This Row],[Job_code]],Analytics_mindset_case_studies_IntegrateCo_jobcodes[Code_text],Analytics_mindset_case_studies_IntegrateCo_jobcodes[Job_Description],"",0)</f>
        <v>Office</v>
      </c>
      <c r="N1070" t="str">
        <f t="shared" si="33"/>
        <v/>
      </c>
      <c r="O1070">
        <f>IFERROR(VLOOKUP(_2015_2016_append_[[#This Row],[Emp_Name]],Analytics_mindset_case_studies_IntegrateCo_locations[#All],2,FALSE),"")</f>
        <v>1</v>
      </c>
      <c r="P1070">
        <f>_2015_2016_append_[[#This Row],[Reg_Hrs]]+_2015_2016_append_[[#This Row],[OT_Hrs]]</f>
        <v>960</v>
      </c>
      <c r="Q1070">
        <v>1</v>
      </c>
    </row>
    <row r="1071" spans="1:17" x14ac:dyDescent="0.3">
      <c r="A1071">
        <v>314</v>
      </c>
      <c r="B1071" t="s">
        <v>310</v>
      </c>
      <c r="C1071" t="s">
        <v>174</v>
      </c>
      <c r="D1071">
        <v>1</v>
      </c>
      <c r="E1071">
        <v>0</v>
      </c>
      <c r="F1071">
        <v>12</v>
      </c>
      <c r="G1071">
        <v>92</v>
      </c>
      <c r="H1071">
        <v>8</v>
      </c>
      <c r="I1071">
        <v>29</v>
      </c>
      <c r="J1071">
        <v>2</v>
      </c>
      <c r="K1071">
        <v>2016</v>
      </c>
      <c r="L1071" t="str">
        <f t="shared" si="32"/>
        <v>002</v>
      </c>
      <c r="M1071" t="str">
        <f>_xlfn.XLOOKUP(_2015_2016_append_[[#This Row],[Job_code]],Analytics_mindset_case_studies_IntegrateCo_jobcodes[Code_text],Analytics_mindset_case_studies_IntegrateCo_jobcodes[Job_Description],"",0)</f>
        <v>Sales</v>
      </c>
      <c r="N1071" t="str">
        <f t="shared" si="33"/>
        <v/>
      </c>
      <c r="O1071">
        <f>IFERROR(VLOOKUP(_2015_2016_append_[[#This Row],[Emp_Name]],Analytics_mindset_case_studies_IntegrateCo_locations[#All],2,FALSE),"")</f>
        <v>1</v>
      </c>
      <c r="P1071">
        <f>_2015_2016_append_[[#This Row],[Reg_Hrs]]+_2015_2016_append_[[#This Row],[OT_Hrs]]</f>
        <v>1</v>
      </c>
      <c r="Q1071">
        <v>1</v>
      </c>
    </row>
    <row r="1072" spans="1:17" x14ac:dyDescent="0.3">
      <c r="A1072">
        <v>45</v>
      </c>
      <c r="B1072" t="s">
        <v>310</v>
      </c>
      <c r="C1072" t="s">
        <v>148</v>
      </c>
      <c r="D1072">
        <v>960</v>
      </c>
      <c r="E1072">
        <v>0</v>
      </c>
      <c r="F1072">
        <v>10141536</v>
      </c>
      <c r="G1072">
        <v>746304</v>
      </c>
      <c r="H1072">
        <v>177</v>
      </c>
      <c r="I1072">
        <v>67562</v>
      </c>
      <c r="J1072">
        <v>14066</v>
      </c>
      <c r="K1072">
        <v>2016</v>
      </c>
      <c r="L1072" t="str">
        <f t="shared" si="32"/>
        <v>002</v>
      </c>
      <c r="M1072" t="str">
        <f>_xlfn.XLOOKUP(_2015_2016_append_[[#This Row],[Job_code]],Analytics_mindset_case_studies_IntegrateCo_jobcodes[Code_text],Analytics_mindset_case_studies_IntegrateCo_jobcodes[Job_Description],"",0)</f>
        <v>Sales</v>
      </c>
      <c r="N1072" t="str">
        <f t="shared" si="33"/>
        <v/>
      </c>
      <c r="O1072">
        <f>IFERROR(VLOOKUP(_2015_2016_append_[[#This Row],[Emp_Name]],Analytics_mindset_case_studies_IntegrateCo_locations[#All],2,FALSE),"")</f>
        <v>2</v>
      </c>
      <c r="P1072">
        <f>_2015_2016_append_[[#This Row],[Reg_Hrs]]+_2015_2016_append_[[#This Row],[OT_Hrs]]</f>
        <v>960</v>
      </c>
      <c r="Q1072">
        <v>1</v>
      </c>
    </row>
    <row r="1073" spans="1:17" x14ac:dyDescent="0.3">
      <c r="B1073" t="s">
        <v>311</v>
      </c>
      <c r="C1073" t="s">
        <v>229</v>
      </c>
      <c r="D1073">
        <v>0</v>
      </c>
      <c r="E1073">
        <v>0</v>
      </c>
      <c r="F1073">
        <v>0</v>
      </c>
      <c r="G1073">
        <v>0</v>
      </c>
      <c r="H1073">
        <v>0</v>
      </c>
      <c r="I1073">
        <v>0</v>
      </c>
      <c r="J1073">
        <v>0</v>
      </c>
      <c r="K1073">
        <v>2016</v>
      </c>
      <c r="L1073" t="str">
        <f t="shared" si="32"/>
        <v>005</v>
      </c>
      <c r="M1073" t="str">
        <f>_xlfn.XLOOKUP(_2015_2016_append_[[#This Row],[Job_code]],Analytics_mindset_case_studies_IntegrateCo_jobcodes[Code_text],Analytics_mindset_case_studies_IntegrateCo_jobcodes[Job_Description],"",0)</f>
        <v>Installation</v>
      </c>
      <c r="N1073" t="str">
        <f t="shared" si="33"/>
        <v/>
      </c>
      <c r="O1073" t="str">
        <f>IFERROR(VLOOKUP(_2015_2016_append_[[#This Row],[Emp_Name]],Analytics_mindset_case_studies_IntegrateCo_locations[#All],2,FALSE),"")</f>
        <v/>
      </c>
      <c r="P1073">
        <f>_2015_2016_append_[[#This Row],[Reg_Hrs]]+_2015_2016_append_[[#This Row],[OT_Hrs]]</f>
        <v>0</v>
      </c>
      <c r="Q1073">
        <v>1</v>
      </c>
    </row>
    <row r="1074" spans="1:17" x14ac:dyDescent="0.3">
      <c r="A1074">
        <v>407</v>
      </c>
      <c r="B1074" t="s">
        <v>311</v>
      </c>
      <c r="C1074" t="s">
        <v>209</v>
      </c>
      <c r="D1074">
        <v>1</v>
      </c>
      <c r="E1074">
        <v>0</v>
      </c>
      <c r="F1074">
        <v>15</v>
      </c>
      <c r="G1074">
        <v>115</v>
      </c>
      <c r="H1074">
        <v>0</v>
      </c>
      <c r="I1074">
        <v>36</v>
      </c>
      <c r="J1074">
        <v>24</v>
      </c>
      <c r="K1074">
        <v>2016</v>
      </c>
      <c r="L1074" t="str">
        <f t="shared" si="32"/>
        <v>005</v>
      </c>
      <c r="M1074" t="str">
        <f>_xlfn.XLOOKUP(_2015_2016_append_[[#This Row],[Job_code]],Analytics_mindset_case_studies_IntegrateCo_jobcodes[Code_text],Analytics_mindset_case_studies_IntegrateCo_jobcodes[Job_Description],"",0)</f>
        <v>Installation</v>
      </c>
      <c r="N1074" t="str">
        <f t="shared" si="33"/>
        <v/>
      </c>
      <c r="O1074">
        <f>IFERROR(VLOOKUP(_2015_2016_append_[[#This Row],[Emp_Name]],Analytics_mindset_case_studies_IntegrateCo_locations[#All],2,FALSE),"")</f>
        <v>1</v>
      </c>
      <c r="P1074">
        <f>_2015_2016_append_[[#This Row],[Reg_Hrs]]+_2015_2016_append_[[#This Row],[OT_Hrs]]</f>
        <v>1</v>
      </c>
      <c r="Q1074">
        <v>1</v>
      </c>
    </row>
    <row r="1075" spans="1:17" x14ac:dyDescent="0.3">
      <c r="A1075">
        <v>53</v>
      </c>
      <c r="B1075" t="s">
        <v>311</v>
      </c>
      <c r="C1075" t="s">
        <v>142</v>
      </c>
      <c r="D1075">
        <v>15</v>
      </c>
      <c r="E1075">
        <v>0</v>
      </c>
      <c r="F1075">
        <v>225</v>
      </c>
      <c r="G1075">
        <v>1583</v>
      </c>
      <c r="H1075">
        <v>49</v>
      </c>
      <c r="I1075">
        <v>499</v>
      </c>
      <c r="J1075">
        <v>371</v>
      </c>
      <c r="K1075">
        <v>2016</v>
      </c>
      <c r="L1075" t="str">
        <f t="shared" si="32"/>
        <v>005</v>
      </c>
      <c r="M1075" t="str">
        <f>_xlfn.XLOOKUP(_2015_2016_append_[[#This Row],[Job_code]],Analytics_mindset_case_studies_IntegrateCo_jobcodes[Code_text],Analytics_mindset_case_studies_IntegrateCo_jobcodes[Job_Description],"",0)</f>
        <v>Installation</v>
      </c>
      <c r="N1075" t="str">
        <f t="shared" si="33"/>
        <v/>
      </c>
      <c r="O1075">
        <f>IFERROR(VLOOKUP(_2015_2016_append_[[#This Row],[Emp_Name]],Analytics_mindset_case_studies_IntegrateCo_locations[#All],2,FALSE),"")</f>
        <v>2</v>
      </c>
      <c r="P1075">
        <f>_2015_2016_append_[[#This Row],[Reg_Hrs]]+_2015_2016_append_[[#This Row],[OT_Hrs]]</f>
        <v>15</v>
      </c>
      <c r="Q1075">
        <v>1</v>
      </c>
    </row>
    <row r="1076" spans="1:17" x14ac:dyDescent="0.3">
      <c r="A1076">
        <v>260</v>
      </c>
      <c r="B1076" t="s">
        <v>311</v>
      </c>
      <c r="C1076" t="s">
        <v>188</v>
      </c>
      <c r="D1076">
        <v>23</v>
      </c>
      <c r="E1076">
        <v>0</v>
      </c>
      <c r="F1076">
        <v>342</v>
      </c>
      <c r="G1076">
        <v>2462</v>
      </c>
      <c r="H1076">
        <v>5</v>
      </c>
      <c r="I1076">
        <v>78</v>
      </c>
      <c r="J1076">
        <v>569</v>
      </c>
      <c r="K1076">
        <v>2016</v>
      </c>
      <c r="L1076" t="str">
        <f t="shared" si="32"/>
        <v>005</v>
      </c>
      <c r="M1076" t="str">
        <f>_xlfn.XLOOKUP(_2015_2016_append_[[#This Row],[Job_code]],Analytics_mindset_case_studies_IntegrateCo_jobcodes[Code_text],Analytics_mindset_case_studies_IntegrateCo_jobcodes[Job_Description],"",0)</f>
        <v>Installation</v>
      </c>
      <c r="N1076" t="str">
        <f t="shared" si="33"/>
        <v/>
      </c>
      <c r="O1076">
        <f>IFERROR(VLOOKUP(_2015_2016_append_[[#This Row],[Emp_Name]],Analytics_mindset_case_studies_IntegrateCo_locations[#All],2,FALSE),"")</f>
        <v>2</v>
      </c>
      <c r="P1076">
        <f>_2015_2016_append_[[#This Row],[Reg_Hrs]]+_2015_2016_append_[[#This Row],[OT_Hrs]]</f>
        <v>23</v>
      </c>
      <c r="Q1076">
        <v>1</v>
      </c>
    </row>
    <row r="1077" spans="1:17" x14ac:dyDescent="0.3">
      <c r="A1077">
        <v>422</v>
      </c>
      <c r="B1077" t="s">
        <v>311</v>
      </c>
      <c r="C1077" t="s">
        <v>219</v>
      </c>
      <c r="D1077">
        <v>6</v>
      </c>
      <c r="E1077">
        <v>0</v>
      </c>
      <c r="F1077">
        <v>78</v>
      </c>
      <c r="G1077">
        <v>596</v>
      </c>
      <c r="H1077">
        <v>37</v>
      </c>
      <c r="I1077">
        <v>187</v>
      </c>
      <c r="J1077">
        <v>126</v>
      </c>
      <c r="K1077">
        <v>2016</v>
      </c>
      <c r="L1077" t="str">
        <f t="shared" si="32"/>
        <v>005</v>
      </c>
      <c r="M1077" t="str">
        <f>_xlfn.XLOOKUP(_2015_2016_append_[[#This Row],[Job_code]],Analytics_mindset_case_studies_IntegrateCo_jobcodes[Code_text],Analytics_mindset_case_studies_IntegrateCo_jobcodes[Job_Description],"",0)</f>
        <v>Installation</v>
      </c>
      <c r="N1077" t="str">
        <f t="shared" si="33"/>
        <v/>
      </c>
      <c r="O1077">
        <f>IFERROR(VLOOKUP(_2015_2016_append_[[#This Row],[Emp_Name]],Analytics_mindset_case_studies_IntegrateCo_locations[#All],2,FALSE),"")</f>
        <v>1</v>
      </c>
      <c r="P1077">
        <f>_2015_2016_append_[[#This Row],[Reg_Hrs]]+_2015_2016_append_[[#This Row],[OT_Hrs]]</f>
        <v>6</v>
      </c>
      <c r="Q1077">
        <v>1</v>
      </c>
    </row>
    <row r="1078" spans="1:17" x14ac:dyDescent="0.3">
      <c r="A1078">
        <v>376</v>
      </c>
      <c r="B1078" t="s">
        <v>311</v>
      </c>
      <c r="C1078" t="s">
        <v>161</v>
      </c>
      <c r="D1078">
        <v>23</v>
      </c>
      <c r="E1078">
        <v>0</v>
      </c>
      <c r="F1078">
        <v>327</v>
      </c>
      <c r="G1078">
        <v>2385</v>
      </c>
      <c r="H1078">
        <v>69</v>
      </c>
      <c r="I1078">
        <v>744</v>
      </c>
      <c r="J1078">
        <v>53</v>
      </c>
      <c r="K1078">
        <v>2016</v>
      </c>
      <c r="L1078" t="str">
        <f t="shared" si="32"/>
        <v>005</v>
      </c>
      <c r="M1078" t="str">
        <f>_xlfn.XLOOKUP(_2015_2016_append_[[#This Row],[Job_code]],Analytics_mindset_case_studies_IntegrateCo_jobcodes[Code_text],Analytics_mindset_case_studies_IntegrateCo_jobcodes[Job_Description],"",0)</f>
        <v>Installation</v>
      </c>
      <c r="N1078" t="str">
        <f t="shared" si="33"/>
        <v/>
      </c>
      <c r="O1078">
        <f>IFERROR(VLOOKUP(_2015_2016_append_[[#This Row],[Emp_Name]],Analytics_mindset_case_studies_IntegrateCo_locations[#All],2,FALSE),"")</f>
        <v>1</v>
      </c>
      <c r="P1078">
        <f>_2015_2016_append_[[#This Row],[Reg_Hrs]]+_2015_2016_append_[[#This Row],[OT_Hrs]]</f>
        <v>23</v>
      </c>
      <c r="Q1078">
        <v>1</v>
      </c>
    </row>
    <row r="1079" spans="1:17" x14ac:dyDescent="0.3">
      <c r="A1079">
        <v>398</v>
      </c>
      <c r="B1079" t="s">
        <v>311</v>
      </c>
      <c r="C1079" t="s">
        <v>184</v>
      </c>
      <c r="D1079">
        <v>20</v>
      </c>
      <c r="E1079">
        <v>0</v>
      </c>
      <c r="F1079">
        <v>279</v>
      </c>
      <c r="G1079">
        <v>2015</v>
      </c>
      <c r="H1079">
        <v>81</v>
      </c>
      <c r="I1079">
        <v>624</v>
      </c>
      <c r="J1079">
        <v>454</v>
      </c>
      <c r="K1079">
        <v>2016</v>
      </c>
      <c r="L1079" t="str">
        <f t="shared" si="32"/>
        <v>005</v>
      </c>
      <c r="M1079" t="str">
        <f>_xlfn.XLOOKUP(_2015_2016_append_[[#This Row],[Job_code]],Analytics_mindset_case_studies_IntegrateCo_jobcodes[Code_text],Analytics_mindset_case_studies_IntegrateCo_jobcodes[Job_Description],"",0)</f>
        <v>Installation</v>
      </c>
      <c r="N1079" t="str">
        <f t="shared" si="33"/>
        <v/>
      </c>
      <c r="O1079">
        <f>IFERROR(VLOOKUP(_2015_2016_append_[[#This Row],[Emp_Name]],Analytics_mindset_case_studies_IntegrateCo_locations[#All],2,FALSE),"")</f>
        <v>2</v>
      </c>
      <c r="P1079">
        <f>_2015_2016_append_[[#This Row],[Reg_Hrs]]+_2015_2016_append_[[#This Row],[OT_Hrs]]</f>
        <v>20</v>
      </c>
      <c r="Q1079">
        <v>1</v>
      </c>
    </row>
    <row r="1080" spans="1:17" x14ac:dyDescent="0.3">
      <c r="A1080">
        <v>269</v>
      </c>
      <c r="B1080" t="s">
        <v>311</v>
      </c>
      <c r="C1080" t="s">
        <v>157</v>
      </c>
      <c r="D1080">
        <v>22</v>
      </c>
      <c r="E1080">
        <v>0</v>
      </c>
      <c r="F1080">
        <v>330</v>
      </c>
      <c r="G1080">
        <v>2325</v>
      </c>
      <c r="H1080">
        <v>31</v>
      </c>
      <c r="I1080">
        <v>61</v>
      </c>
      <c r="J1080">
        <v>475</v>
      </c>
      <c r="K1080">
        <v>2016</v>
      </c>
      <c r="L1080" t="str">
        <f t="shared" si="32"/>
        <v>005</v>
      </c>
      <c r="M1080" t="str">
        <f>_xlfn.XLOOKUP(_2015_2016_append_[[#This Row],[Job_code]],Analytics_mindset_case_studies_IntegrateCo_jobcodes[Code_text],Analytics_mindset_case_studies_IntegrateCo_jobcodes[Job_Description],"",0)</f>
        <v>Installation</v>
      </c>
      <c r="N1080" t="str">
        <f t="shared" si="33"/>
        <v/>
      </c>
      <c r="O1080">
        <f>IFERROR(VLOOKUP(_2015_2016_append_[[#This Row],[Emp_Name]],Analytics_mindset_case_studies_IntegrateCo_locations[#All],2,FALSE),"")</f>
        <v>2</v>
      </c>
      <c r="P1080">
        <f>_2015_2016_append_[[#This Row],[Reg_Hrs]]+_2015_2016_append_[[#This Row],[OT_Hrs]]</f>
        <v>22</v>
      </c>
      <c r="Q1080">
        <v>1</v>
      </c>
    </row>
    <row r="1081" spans="1:17" x14ac:dyDescent="0.3">
      <c r="A1081">
        <v>357</v>
      </c>
      <c r="B1081" t="s">
        <v>311</v>
      </c>
      <c r="C1081" t="s">
        <v>222</v>
      </c>
      <c r="D1081">
        <v>24</v>
      </c>
      <c r="E1081">
        <v>0</v>
      </c>
      <c r="F1081">
        <v>339</v>
      </c>
      <c r="G1081">
        <v>2295</v>
      </c>
      <c r="H1081">
        <v>39</v>
      </c>
      <c r="I1081">
        <v>727</v>
      </c>
      <c r="J1081">
        <v>541</v>
      </c>
      <c r="K1081">
        <v>2016</v>
      </c>
      <c r="L1081" t="str">
        <f t="shared" si="32"/>
        <v>005</v>
      </c>
      <c r="M1081" t="str">
        <f>_xlfn.XLOOKUP(_2015_2016_append_[[#This Row],[Job_code]],Analytics_mindset_case_studies_IntegrateCo_jobcodes[Code_text],Analytics_mindset_case_studies_IntegrateCo_jobcodes[Job_Description],"",0)</f>
        <v>Installation</v>
      </c>
      <c r="N1081" t="str">
        <f t="shared" si="33"/>
        <v/>
      </c>
      <c r="O1081">
        <f>IFERROR(VLOOKUP(_2015_2016_append_[[#This Row],[Emp_Name]],Analytics_mindset_case_studies_IntegrateCo_locations[#All],2,FALSE),"")</f>
        <v>2</v>
      </c>
      <c r="P1081">
        <f>_2015_2016_append_[[#This Row],[Reg_Hrs]]+_2015_2016_append_[[#This Row],[OT_Hrs]]</f>
        <v>24</v>
      </c>
      <c r="Q1081">
        <v>1</v>
      </c>
    </row>
    <row r="1082" spans="1:17" x14ac:dyDescent="0.3">
      <c r="B1082" t="s">
        <v>311</v>
      </c>
      <c r="C1082" t="s">
        <v>229</v>
      </c>
      <c r="D1082">
        <v>1</v>
      </c>
      <c r="E1082">
        <v>0</v>
      </c>
      <c r="F1082">
        <v>15</v>
      </c>
      <c r="G1082">
        <v>113</v>
      </c>
      <c r="H1082">
        <v>0</v>
      </c>
      <c r="I1082">
        <v>36</v>
      </c>
      <c r="J1082">
        <v>25</v>
      </c>
      <c r="K1082">
        <v>2016</v>
      </c>
      <c r="L1082" t="str">
        <f t="shared" si="32"/>
        <v>005</v>
      </c>
      <c r="M1082" t="str">
        <f>_xlfn.XLOOKUP(_2015_2016_append_[[#This Row],[Job_code]],Analytics_mindset_case_studies_IntegrateCo_jobcodes[Code_text],Analytics_mindset_case_studies_IntegrateCo_jobcodes[Job_Description],"",0)</f>
        <v>Installation</v>
      </c>
      <c r="N1082" t="str">
        <f t="shared" si="33"/>
        <v/>
      </c>
      <c r="O1082" t="str">
        <f>IFERROR(VLOOKUP(_2015_2016_append_[[#This Row],[Emp_Name]],Analytics_mindset_case_studies_IntegrateCo_locations[#All],2,FALSE),"")</f>
        <v/>
      </c>
      <c r="P1082">
        <f>_2015_2016_append_[[#This Row],[Reg_Hrs]]+_2015_2016_append_[[#This Row],[OT_Hrs]]</f>
        <v>1</v>
      </c>
      <c r="Q1082">
        <v>1</v>
      </c>
    </row>
    <row r="1083" spans="1:17" x14ac:dyDescent="0.3">
      <c r="A1083">
        <v>314</v>
      </c>
      <c r="B1083" t="s">
        <v>311</v>
      </c>
      <c r="C1083" t="s">
        <v>174</v>
      </c>
      <c r="D1083">
        <v>23</v>
      </c>
      <c r="E1083">
        <v>0</v>
      </c>
      <c r="F1083">
        <v>288</v>
      </c>
      <c r="G1083">
        <v>2194</v>
      </c>
      <c r="H1083">
        <v>5</v>
      </c>
      <c r="I1083">
        <v>694</v>
      </c>
      <c r="J1083">
        <v>477</v>
      </c>
      <c r="K1083">
        <v>2016</v>
      </c>
      <c r="L1083" t="str">
        <f t="shared" si="32"/>
        <v>005</v>
      </c>
      <c r="M1083" t="str">
        <f>_xlfn.XLOOKUP(_2015_2016_append_[[#This Row],[Job_code]],Analytics_mindset_case_studies_IntegrateCo_jobcodes[Code_text],Analytics_mindset_case_studies_IntegrateCo_jobcodes[Job_Description],"",0)</f>
        <v>Installation</v>
      </c>
      <c r="N1083" t="str">
        <f t="shared" si="33"/>
        <v/>
      </c>
      <c r="O1083">
        <f>IFERROR(VLOOKUP(_2015_2016_append_[[#This Row],[Emp_Name]],Analytics_mindset_case_studies_IntegrateCo_locations[#All],2,FALSE),"")</f>
        <v>1</v>
      </c>
      <c r="P1083">
        <f>_2015_2016_append_[[#This Row],[Reg_Hrs]]+_2015_2016_append_[[#This Row],[OT_Hrs]]</f>
        <v>23</v>
      </c>
      <c r="Q1083">
        <v>1</v>
      </c>
    </row>
    <row r="1084" spans="1:17" x14ac:dyDescent="0.3">
      <c r="A1084">
        <v>400</v>
      </c>
      <c r="B1084" t="s">
        <v>311</v>
      </c>
      <c r="C1084" t="s">
        <v>192</v>
      </c>
      <c r="D1084">
        <v>2</v>
      </c>
      <c r="E1084">
        <v>0</v>
      </c>
      <c r="F1084">
        <v>30</v>
      </c>
      <c r="G1084">
        <v>191</v>
      </c>
      <c r="H1084">
        <v>15</v>
      </c>
      <c r="I1084">
        <v>6</v>
      </c>
      <c r="J1084">
        <v>8</v>
      </c>
      <c r="K1084">
        <v>2016</v>
      </c>
      <c r="L1084" t="str">
        <f t="shared" si="32"/>
        <v>005</v>
      </c>
      <c r="M1084" t="str">
        <f>_xlfn.XLOOKUP(_2015_2016_append_[[#This Row],[Job_code]],Analytics_mindset_case_studies_IntegrateCo_jobcodes[Code_text],Analytics_mindset_case_studies_IntegrateCo_jobcodes[Job_Description],"",0)</f>
        <v>Installation</v>
      </c>
      <c r="N1084" t="str">
        <f t="shared" si="33"/>
        <v/>
      </c>
      <c r="O1084">
        <f>IFERROR(VLOOKUP(_2015_2016_append_[[#This Row],[Emp_Name]],Analytics_mindset_case_studies_IntegrateCo_locations[#All],2,FALSE),"")</f>
        <v>1</v>
      </c>
      <c r="P1084">
        <f>_2015_2016_append_[[#This Row],[Reg_Hrs]]+_2015_2016_append_[[#This Row],[OT_Hrs]]</f>
        <v>2</v>
      </c>
      <c r="Q1084">
        <v>1</v>
      </c>
    </row>
    <row r="1085" spans="1:17" x14ac:dyDescent="0.3">
      <c r="A1085">
        <v>368</v>
      </c>
      <c r="B1085" t="s">
        <v>311</v>
      </c>
      <c r="C1085" t="s">
        <v>133</v>
      </c>
      <c r="D1085">
        <v>24</v>
      </c>
      <c r="E1085">
        <v>0</v>
      </c>
      <c r="F1085">
        <v>339</v>
      </c>
      <c r="G1085">
        <v>2266</v>
      </c>
      <c r="H1085">
        <v>54</v>
      </c>
      <c r="I1085">
        <v>705</v>
      </c>
      <c r="J1085">
        <v>552</v>
      </c>
      <c r="K1085">
        <v>2016</v>
      </c>
      <c r="L1085" t="str">
        <f t="shared" si="32"/>
        <v>005</v>
      </c>
      <c r="M1085" t="str">
        <f>_xlfn.XLOOKUP(_2015_2016_append_[[#This Row],[Job_code]],Analytics_mindset_case_studies_IntegrateCo_jobcodes[Code_text],Analytics_mindset_case_studies_IntegrateCo_jobcodes[Job_Description],"",0)</f>
        <v>Installation</v>
      </c>
      <c r="N1085" t="str">
        <f t="shared" si="33"/>
        <v/>
      </c>
      <c r="O1085">
        <f>IFERROR(VLOOKUP(_2015_2016_append_[[#This Row],[Emp_Name]],Analytics_mindset_case_studies_IntegrateCo_locations[#All],2,FALSE),"")</f>
        <v>2</v>
      </c>
      <c r="P1085">
        <f>_2015_2016_append_[[#This Row],[Reg_Hrs]]+_2015_2016_append_[[#This Row],[OT_Hrs]]</f>
        <v>24</v>
      </c>
      <c r="Q1085">
        <v>1</v>
      </c>
    </row>
    <row r="1086" spans="1:17" x14ac:dyDescent="0.3">
      <c r="A1086">
        <v>415</v>
      </c>
      <c r="B1086" t="s">
        <v>311</v>
      </c>
      <c r="C1086" t="s">
        <v>214</v>
      </c>
      <c r="D1086">
        <v>8</v>
      </c>
      <c r="E1086">
        <v>0</v>
      </c>
      <c r="F1086">
        <v>120</v>
      </c>
      <c r="G1086">
        <v>892</v>
      </c>
      <c r="H1086">
        <v>48</v>
      </c>
      <c r="I1086">
        <v>279</v>
      </c>
      <c r="J1086">
        <v>2</v>
      </c>
      <c r="K1086">
        <v>2016</v>
      </c>
      <c r="L1086" t="str">
        <f t="shared" si="32"/>
        <v>005</v>
      </c>
      <c r="M1086" t="str">
        <f>_xlfn.XLOOKUP(_2015_2016_append_[[#This Row],[Job_code]],Analytics_mindset_case_studies_IntegrateCo_jobcodes[Code_text],Analytics_mindset_case_studies_IntegrateCo_jobcodes[Job_Description],"",0)</f>
        <v>Installation</v>
      </c>
      <c r="N1086" t="str">
        <f t="shared" si="33"/>
        <v/>
      </c>
      <c r="O1086">
        <f>IFERROR(VLOOKUP(_2015_2016_append_[[#This Row],[Emp_Name]],Analytics_mindset_case_studies_IntegrateCo_locations[#All],2,FALSE),"")</f>
        <v>2</v>
      </c>
      <c r="P1086">
        <f>_2015_2016_append_[[#This Row],[Reg_Hrs]]+_2015_2016_append_[[#This Row],[OT_Hrs]]</f>
        <v>8</v>
      </c>
      <c r="Q1086">
        <v>1</v>
      </c>
    </row>
    <row r="1087" spans="1:17" x14ac:dyDescent="0.3">
      <c r="A1087">
        <v>34</v>
      </c>
      <c r="B1087" t="s">
        <v>311</v>
      </c>
      <c r="C1087" t="s">
        <v>195</v>
      </c>
      <c r="D1087">
        <v>24</v>
      </c>
      <c r="E1087">
        <v>0</v>
      </c>
      <c r="F1087">
        <v>360</v>
      </c>
      <c r="G1087">
        <v>2589</v>
      </c>
      <c r="H1087">
        <v>2</v>
      </c>
      <c r="I1087">
        <v>4</v>
      </c>
      <c r="J1087">
        <v>598</v>
      </c>
      <c r="K1087">
        <v>2016</v>
      </c>
      <c r="L1087" t="str">
        <f t="shared" si="32"/>
        <v>005</v>
      </c>
      <c r="M1087" t="str">
        <f>_xlfn.XLOOKUP(_2015_2016_append_[[#This Row],[Job_code]],Analytics_mindset_case_studies_IntegrateCo_jobcodes[Code_text],Analytics_mindset_case_studies_IntegrateCo_jobcodes[Job_Description],"",0)</f>
        <v>Installation</v>
      </c>
      <c r="N1087" t="str">
        <f t="shared" si="33"/>
        <v/>
      </c>
      <c r="O1087">
        <f>IFERROR(VLOOKUP(_2015_2016_append_[[#This Row],[Emp_Name]],Analytics_mindset_case_studies_IntegrateCo_locations[#All],2,FALSE),"")</f>
        <v>1</v>
      </c>
      <c r="P1087">
        <f>_2015_2016_append_[[#This Row],[Reg_Hrs]]+_2015_2016_append_[[#This Row],[OT_Hrs]]</f>
        <v>24</v>
      </c>
      <c r="Q1087">
        <v>1</v>
      </c>
    </row>
    <row r="1088" spans="1:17" x14ac:dyDescent="0.3">
      <c r="A1088">
        <v>281</v>
      </c>
      <c r="B1088" t="s">
        <v>311</v>
      </c>
      <c r="C1088" t="s">
        <v>207</v>
      </c>
      <c r="D1088">
        <v>24</v>
      </c>
      <c r="E1088">
        <v>0</v>
      </c>
      <c r="F1088">
        <v>348</v>
      </c>
      <c r="G1088">
        <v>2527</v>
      </c>
      <c r="H1088">
        <v>45</v>
      </c>
      <c r="I1088">
        <v>786</v>
      </c>
      <c r="J1088">
        <v>547</v>
      </c>
      <c r="K1088">
        <v>2016</v>
      </c>
      <c r="L1088" t="str">
        <f t="shared" si="32"/>
        <v>005</v>
      </c>
      <c r="M1088" t="str">
        <f>_xlfn.XLOOKUP(_2015_2016_append_[[#This Row],[Job_code]],Analytics_mindset_case_studies_IntegrateCo_jobcodes[Code_text],Analytics_mindset_case_studies_IntegrateCo_jobcodes[Job_Description],"",0)</f>
        <v>Installation</v>
      </c>
      <c r="N1088" t="str">
        <f t="shared" si="33"/>
        <v/>
      </c>
      <c r="O1088">
        <f>IFERROR(VLOOKUP(_2015_2016_append_[[#This Row],[Emp_Name]],Analytics_mindset_case_studies_IntegrateCo_locations[#All],2,FALSE),"")</f>
        <v>2</v>
      </c>
      <c r="P1088">
        <f>_2015_2016_append_[[#This Row],[Reg_Hrs]]+_2015_2016_append_[[#This Row],[OT_Hrs]]</f>
        <v>24</v>
      </c>
      <c r="Q1088">
        <v>1</v>
      </c>
    </row>
    <row r="1089" spans="1:17" x14ac:dyDescent="0.3">
      <c r="B1089" t="s">
        <v>311</v>
      </c>
      <c r="C1089" t="s">
        <v>229</v>
      </c>
      <c r="D1089">
        <v>1</v>
      </c>
      <c r="E1089">
        <v>0</v>
      </c>
      <c r="F1089">
        <v>15</v>
      </c>
      <c r="G1089">
        <v>115</v>
      </c>
      <c r="H1089">
        <v>9</v>
      </c>
      <c r="I1089">
        <v>36</v>
      </c>
      <c r="J1089">
        <v>24</v>
      </c>
      <c r="K1089">
        <v>2016</v>
      </c>
      <c r="L1089" t="str">
        <f t="shared" si="32"/>
        <v>005</v>
      </c>
      <c r="M1089" t="str">
        <f>_xlfn.XLOOKUP(_2015_2016_append_[[#This Row],[Job_code]],Analytics_mindset_case_studies_IntegrateCo_jobcodes[Code_text],Analytics_mindset_case_studies_IntegrateCo_jobcodes[Job_Description],"",0)</f>
        <v>Installation</v>
      </c>
      <c r="N1089" t="str">
        <f t="shared" si="33"/>
        <v/>
      </c>
      <c r="O1089" t="str">
        <f>IFERROR(VLOOKUP(_2015_2016_append_[[#This Row],[Emp_Name]],Analytics_mindset_case_studies_IntegrateCo_locations[#All],2,FALSE),"")</f>
        <v/>
      </c>
      <c r="P1089">
        <f>_2015_2016_append_[[#This Row],[Reg_Hrs]]+_2015_2016_append_[[#This Row],[OT_Hrs]]</f>
        <v>1</v>
      </c>
      <c r="Q1089">
        <v>1</v>
      </c>
    </row>
    <row r="1090" spans="1:17" x14ac:dyDescent="0.3">
      <c r="A1090">
        <v>345</v>
      </c>
      <c r="B1090" t="s">
        <v>311</v>
      </c>
      <c r="C1090" t="s">
        <v>197</v>
      </c>
      <c r="D1090">
        <v>8</v>
      </c>
      <c r="E1090">
        <v>0</v>
      </c>
      <c r="F1090">
        <v>120</v>
      </c>
      <c r="G1090">
        <v>915</v>
      </c>
      <c r="H1090">
        <v>0</v>
      </c>
      <c r="I1090">
        <v>29</v>
      </c>
      <c r="J1090">
        <v>192</v>
      </c>
      <c r="K1090">
        <v>2016</v>
      </c>
      <c r="L1090" t="str">
        <f t="shared" ref="L1090:L1153" si="34">IF(OR(MID(B1090,3,1)="H",MID(B1090,3,1)="S"),MID(B1090,4,3),MID(B1090,3,3))</f>
        <v>005</v>
      </c>
      <c r="M1090" t="str">
        <f>_xlfn.XLOOKUP(_2015_2016_append_[[#This Row],[Job_code]],Analytics_mindset_case_studies_IntegrateCo_jobcodes[Code_text],Analytics_mindset_case_studies_IntegrateCo_jobcodes[Job_Description],"",0)</f>
        <v>Installation</v>
      </c>
      <c r="N1090" t="str">
        <f t="shared" ref="N1090:N1153" si="35">IF(OR(MID(B1090,3,1)="H",MID(B1090,3,1)="S"),MID(B1090,3,1),"")</f>
        <v/>
      </c>
      <c r="O1090">
        <f>IFERROR(VLOOKUP(_2015_2016_append_[[#This Row],[Emp_Name]],Analytics_mindset_case_studies_IntegrateCo_locations[#All],2,FALSE),"")</f>
        <v>1</v>
      </c>
      <c r="P1090">
        <f>_2015_2016_append_[[#This Row],[Reg_Hrs]]+_2015_2016_append_[[#This Row],[OT_Hrs]]</f>
        <v>8</v>
      </c>
      <c r="Q1090">
        <v>1</v>
      </c>
    </row>
    <row r="1091" spans="1:17" x14ac:dyDescent="0.3">
      <c r="B1091" t="s">
        <v>311</v>
      </c>
      <c r="C1091" t="s">
        <v>229</v>
      </c>
      <c r="D1091">
        <v>1</v>
      </c>
      <c r="E1091">
        <v>0</v>
      </c>
      <c r="F1091">
        <v>15</v>
      </c>
      <c r="G1091">
        <v>115</v>
      </c>
      <c r="H1091">
        <v>8</v>
      </c>
      <c r="I1091">
        <v>36</v>
      </c>
      <c r="J1091">
        <v>23</v>
      </c>
      <c r="K1091">
        <v>2016</v>
      </c>
      <c r="L1091" t="str">
        <f t="shared" si="34"/>
        <v>005</v>
      </c>
      <c r="M1091" t="str">
        <f>_xlfn.XLOOKUP(_2015_2016_append_[[#This Row],[Job_code]],Analytics_mindset_case_studies_IntegrateCo_jobcodes[Code_text],Analytics_mindset_case_studies_IntegrateCo_jobcodes[Job_Description],"",0)</f>
        <v>Installation</v>
      </c>
      <c r="N1091" t="str">
        <f t="shared" si="35"/>
        <v/>
      </c>
      <c r="O1091" t="str">
        <f>IFERROR(VLOOKUP(_2015_2016_append_[[#This Row],[Emp_Name]],Analytics_mindset_case_studies_IntegrateCo_locations[#All],2,FALSE),"")</f>
        <v/>
      </c>
      <c r="P1091">
        <f>_2015_2016_append_[[#This Row],[Reg_Hrs]]+_2015_2016_append_[[#This Row],[OT_Hrs]]</f>
        <v>1</v>
      </c>
      <c r="Q1091">
        <v>1</v>
      </c>
    </row>
    <row r="1092" spans="1:17" x14ac:dyDescent="0.3">
      <c r="A1092">
        <v>179</v>
      </c>
      <c r="B1092" t="s">
        <v>311</v>
      </c>
      <c r="C1092" t="s">
        <v>132</v>
      </c>
      <c r="D1092">
        <v>24</v>
      </c>
      <c r="E1092">
        <v>0</v>
      </c>
      <c r="F1092">
        <v>324</v>
      </c>
      <c r="G1092">
        <v>2335</v>
      </c>
      <c r="H1092">
        <v>23</v>
      </c>
      <c r="I1092">
        <v>533</v>
      </c>
      <c r="J1092">
        <v>537</v>
      </c>
      <c r="K1092">
        <v>2016</v>
      </c>
      <c r="L1092" t="str">
        <f t="shared" si="34"/>
        <v>005</v>
      </c>
      <c r="M1092" t="str">
        <f>_xlfn.XLOOKUP(_2015_2016_append_[[#This Row],[Job_code]],Analytics_mindset_case_studies_IntegrateCo_jobcodes[Code_text],Analytics_mindset_case_studies_IntegrateCo_jobcodes[Job_Description],"",0)</f>
        <v>Installation</v>
      </c>
      <c r="N1092" t="str">
        <f t="shared" si="35"/>
        <v/>
      </c>
      <c r="O1092">
        <f>IFERROR(VLOOKUP(_2015_2016_append_[[#This Row],[Emp_Name]],Analytics_mindset_case_studies_IntegrateCo_locations[#All],2,FALSE),"")</f>
        <v>2</v>
      </c>
      <c r="P1092">
        <f>_2015_2016_append_[[#This Row],[Reg_Hrs]]+_2015_2016_append_[[#This Row],[OT_Hrs]]</f>
        <v>24</v>
      </c>
      <c r="Q1092">
        <v>1</v>
      </c>
    </row>
    <row r="1093" spans="1:17" x14ac:dyDescent="0.3">
      <c r="B1093" t="s">
        <v>311</v>
      </c>
      <c r="C1093" t="s">
        <v>229</v>
      </c>
      <c r="D1093">
        <v>21</v>
      </c>
      <c r="E1093">
        <v>0</v>
      </c>
      <c r="F1093">
        <v>300</v>
      </c>
      <c r="G1093">
        <v>198</v>
      </c>
      <c r="H1093">
        <v>59</v>
      </c>
      <c r="I1093">
        <v>626</v>
      </c>
      <c r="J1093">
        <v>499</v>
      </c>
      <c r="K1093">
        <v>2016</v>
      </c>
      <c r="L1093" t="str">
        <f t="shared" si="34"/>
        <v>005</v>
      </c>
      <c r="M1093" t="str">
        <f>_xlfn.XLOOKUP(_2015_2016_append_[[#This Row],[Job_code]],Analytics_mindset_case_studies_IntegrateCo_jobcodes[Code_text],Analytics_mindset_case_studies_IntegrateCo_jobcodes[Job_Description],"",0)</f>
        <v>Installation</v>
      </c>
      <c r="N1093" t="str">
        <f t="shared" si="35"/>
        <v/>
      </c>
      <c r="O1093" t="str">
        <f>IFERROR(VLOOKUP(_2015_2016_append_[[#This Row],[Emp_Name]],Analytics_mindset_case_studies_IntegrateCo_locations[#All],2,FALSE),"")</f>
        <v/>
      </c>
      <c r="P1093">
        <f>_2015_2016_append_[[#This Row],[Reg_Hrs]]+_2015_2016_append_[[#This Row],[OT_Hrs]]</f>
        <v>21</v>
      </c>
      <c r="Q1093">
        <v>1</v>
      </c>
    </row>
    <row r="1094" spans="1:17" x14ac:dyDescent="0.3">
      <c r="A1094">
        <v>413</v>
      </c>
      <c r="B1094" t="s">
        <v>311</v>
      </c>
      <c r="C1094" t="s">
        <v>314</v>
      </c>
      <c r="D1094">
        <v>6</v>
      </c>
      <c r="E1094">
        <v>0</v>
      </c>
      <c r="F1094">
        <v>90</v>
      </c>
      <c r="G1094">
        <v>668</v>
      </c>
      <c r="H1094">
        <v>51</v>
      </c>
      <c r="I1094">
        <v>208</v>
      </c>
      <c r="J1094">
        <v>149</v>
      </c>
      <c r="K1094">
        <v>2016</v>
      </c>
      <c r="L1094" t="str">
        <f t="shared" si="34"/>
        <v>005</v>
      </c>
      <c r="M1094" t="str">
        <f>_xlfn.XLOOKUP(_2015_2016_append_[[#This Row],[Job_code]],Analytics_mindset_case_studies_IntegrateCo_jobcodes[Code_text],Analytics_mindset_case_studies_IntegrateCo_jobcodes[Job_Description],"",0)</f>
        <v>Installation</v>
      </c>
      <c r="N1094" t="str">
        <f t="shared" si="35"/>
        <v/>
      </c>
      <c r="O1094">
        <f>IFERROR(VLOOKUP(_2015_2016_append_[[#This Row],[Emp_Name]],Analytics_mindset_case_studies_IntegrateCo_locations[#All],2,FALSE),"")</f>
        <v>1</v>
      </c>
      <c r="P1094">
        <f>_2015_2016_append_[[#This Row],[Reg_Hrs]]+_2015_2016_append_[[#This Row],[OT_Hrs]]</f>
        <v>6</v>
      </c>
      <c r="Q1094">
        <v>1</v>
      </c>
    </row>
    <row r="1095" spans="1:17" x14ac:dyDescent="0.3">
      <c r="A1095">
        <v>192</v>
      </c>
      <c r="B1095" t="s">
        <v>311</v>
      </c>
      <c r="C1095" t="s">
        <v>183</v>
      </c>
      <c r="D1095">
        <v>22</v>
      </c>
      <c r="E1095">
        <v>0</v>
      </c>
      <c r="F1095">
        <v>312</v>
      </c>
      <c r="G1095">
        <v>2124</v>
      </c>
      <c r="H1095">
        <v>8</v>
      </c>
      <c r="I1095">
        <v>702</v>
      </c>
      <c r="J1095">
        <v>32</v>
      </c>
      <c r="K1095">
        <v>2016</v>
      </c>
      <c r="L1095" t="str">
        <f t="shared" si="34"/>
        <v>005</v>
      </c>
      <c r="M1095" t="str">
        <f>_xlfn.XLOOKUP(_2015_2016_append_[[#This Row],[Job_code]],Analytics_mindset_case_studies_IntegrateCo_jobcodes[Code_text],Analytics_mindset_case_studies_IntegrateCo_jobcodes[Job_Description],"",0)</f>
        <v>Installation</v>
      </c>
      <c r="N1095" t="str">
        <f t="shared" si="35"/>
        <v/>
      </c>
      <c r="O1095">
        <f>IFERROR(VLOOKUP(_2015_2016_append_[[#This Row],[Emp_Name]],Analytics_mindset_case_studies_IntegrateCo_locations[#All],2,FALSE),"")</f>
        <v>2</v>
      </c>
      <c r="P1095">
        <f>_2015_2016_append_[[#This Row],[Reg_Hrs]]+_2015_2016_append_[[#This Row],[OT_Hrs]]</f>
        <v>22</v>
      </c>
      <c r="Q1095">
        <v>1</v>
      </c>
    </row>
    <row r="1096" spans="1:17" x14ac:dyDescent="0.3">
      <c r="A1096">
        <v>133</v>
      </c>
      <c r="B1096" t="s">
        <v>311</v>
      </c>
      <c r="C1096" t="s">
        <v>152</v>
      </c>
      <c r="D1096">
        <v>23</v>
      </c>
      <c r="E1096">
        <v>0</v>
      </c>
      <c r="F1096">
        <v>333</v>
      </c>
      <c r="G1096">
        <v>2434</v>
      </c>
      <c r="H1096">
        <v>32</v>
      </c>
      <c r="I1096">
        <v>719</v>
      </c>
      <c r="J1096">
        <v>521</v>
      </c>
      <c r="K1096">
        <v>2016</v>
      </c>
      <c r="L1096" t="str">
        <f t="shared" si="34"/>
        <v>005</v>
      </c>
      <c r="M1096" t="str">
        <f>_xlfn.XLOOKUP(_2015_2016_append_[[#This Row],[Job_code]],Analytics_mindset_case_studies_IntegrateCo_jobcodes[Code_text],Analytics_mindset_case_studies_IntegrateCo_jobcodes[Job_Description],"",0)</f>
        <v>Installation</v>
      </c>
      <c r="N1096" t="str">
        <f t="shared" si="35"/>
        <v/>
      </c>
      <c r="O1096">
        <f>IFERROR(VLOOKUP(_2015_2016_append_[[#This Row],[Emp_Name]],Analytics_mindset_case_studies_IntegrateCo_locations[#All],2,FALSE),"")</f>
        <v>1</v>
      </c>
      <c r="P1096">
        <f>_2015_2016_append_[[#This Row],[Reg_Hrs]]+_2015_2016_append_[[#This Row],[OT_Hrs]]</f>
        <v>23</v>
      </c>
      <c r="Q1096">
        <v>1</v>
      </c>
    </row>
    <row r="1097" spans="1:17" x14ac:dyDescent="0.3">
      <c r="A1097">
        <v>195</v>
      </c>
      <c r="B1097" t="s">
        <v>311</v>
      </c>
      <c r="C1097" t="s">
        <v>121</v>
      </c>
      <c r="D1097">
        <v>23</v>
      </c>
      <c r="E1097">
        <v>0</v>
      </c>
      <c r="F1097">
        <v>345</v>
      </c>
      <c r="G1097">
        <v>2476</v>
      </c>
      <c r="H1097">
        <v>22</v>
      </c>
      <c r="I1097">
        <v>481</v>
      </c>
      <c r="J1097">
        <v>94</v>
      </c>
      <c r="K1097">
        <v>2016</v>
      </c>
      <c r="L1097" t="str">
        <f t="shared" si="34"/>
        <v>005</v>
      </c>
      <c r="M1097" t="str">
        <f>_xlfn.XLOOKUP(_2015_2016_append_[[#This Row],[Job_code]],Analytics_mindset_case_studies_IntegrateCo_jobcodes[Code_text],Analytics_mindset_case_studies_IntegrateCo_jobcodes[Job_Description],"",0)</f>
        <v>Installation</v>
      </c>
      <c r="N1097" t="str">
        <f t="shared" si="35"/>
        <v/>
      </c>
      <c r="O1097">
        <f>IFERROR(VLOOKUP(_2015_2016_append_[[#This Row],[Emp_Name]],Analytics_mindset_case_studies_IntegrateCo_locations[#All],2,FALSE),"")</f>
        <v>2</v>
      </c>
      <c r="P1097">
        <f>_2015_2016_append_[[#This Row],[Reg_Hrs]]+_2015_2016_append_[[#This Row],[OT_Hrs]]</f>
        <v>23</v>
      </c>
      <c r="Q1097">
        <v>1</v>
      </c>
    </row>
    <row r="1098" spans="1:17" x14ac:dyDescent="0.3">
      <c r="A1098">
        <v>199</v>
      </c>
      <c r="B1098" t="s">
        <v>311</v>
      </c>
      <c r="C1098" t="s">
        <v>187</v>
      </c>
      <c r="D1098">
        <v>24</v>
      </c>
      <c r="E1098">
        <v>0</v>
      </c>
      <c r="F1098">
        <v>333</v>
      </c>
      <c r="G1098">
        <v>236</v>
      </c>
      <c r="H1098">
        <v>24</v>
      </c>
      <c r="I1098">
        <v>48</v>
      </c>
      <c r="J1098">
        <v>499</v>
      </c>
      <c r="K1098">
        <v>2016</v>
      </c>
      <c r="L1098" t="str">
        <f t="shared" si="34"/>
        <v>005</v>
      </c>
      <c r="M1098" t="str">
        <f>_xlfn.XLOOKUP(_2015_2016_append_[[#This Row],[Job_code]],Analytics_mindset_case_studies_IntegrateCo_jobcodes[Code_text],Analytics_mindset_case_studies_IntegrateCo_jobcodes[Job_Description],"",0)</f>
        <v>Installation</v>
      </c>
      <c r="N1098" t="str">
        <f t="shared" si="35"/>
        <v/>
      </c>
      <c r="O1098">
        <f>IFERROR(VLOOKUP(_2015_2016_append_[[#This Row],[Emp_Name]],Analytics_mindset_case_studies_IntegrateCo_locations[#All],2,FALSE),"")</f>
        <v>2</v>
      </c>
      <c r="P1098">
        <f>_2015_2016_append_[[#This Row],[Reg_Hrs]]+_2015_2016_append_[[#This Row],[OT_Hrs]]</f>
        <v>24</v>
      </c>
      <c r="Q1098">
        <v>1</v>
      </c>
    </row>
    <row r="1099" spans="1:17" x14ac:dyDescent="0.3">
      <c r="A1099">
        <v>27</v>
      </c>
      <c r="B1099" t="s">
        <v>311</v>
      </c>
      <c r="C1099" t="s">
        <v>134</v>
      </c>
      <c r="D1099">
        <v>23</v>
      </c>
      <c r="E1099">
        <v>0</v>
      </c>
      <c r="F1099">
        <v>315</v>
      </c>
      <c r="G1099">
        <v>2195</v>
      </c>
      <c r="H1099">
        <v>35</v>
      </c>
      <c r="I1099">
        <v>65</v>
      </c>
      <c r="J1099">
        <v>464</v>
      </c>
      <c r="K1099">
        <v>2016</v>
      </c>
      <c r="L1099" t="str">
        <f t="shared" si="34"/>
        <v>005</v>
      </c>
      <c r="M1099" t="str">
        <f>_xlfn.XLOOKUP(_2015_2016_append_[[#This Row],[Job_code]],Analytics_mindset_case_studies_IntegrateCo_jobcodes[Code_text],Analytics_mindset_case_studies_IntegrateCo_jobcodes[Job_Description],"",0)</f>
        <v>Installation</v>
      </c>
      <c r="N1099" t="str">
        <f t="shared" si="35"/>
        <v/>
      </c>
      <c r="O1099">
        <f>IFERROR(VLOOKUP(_2015_2016_append_[[#This Row],[Emp_Name]],Analytics_mindset_case_studies_IntegrateCo_locations[#All],2,FALSE),"")</f>
        <v>1</v>
      </c>
      <c r="P1099">
        <f>_2015_2016_append_[[#This Row],[Reg_Hrs]]+_2015_2016_append_[[#This Row],[OT_Hrs]]</f>
        <v>23</v>
      </c>
      <c r="Q1099">
        <v>1</v>
      </c>
    </row>
    <row r="1100" spans="1:17" x14ac:dyDescent="0.3">
      <c r="A1100">
        <v>201</v>
      </c>
      <c r="B1100" t="s">
        <v>311</v>
      </c>
      <c r="C1100" t="s">
        <v>182</v>
      </c>
      <c r="D1100">
        <v>23</v>
      </c>
      <c r="E1100">
        <v>0</v>
      </c>
      <c r="F1100">
        <v>324</v>
      </c>
      <c r="G1100">
        <v>2486</v>
      </c>
      <c r="H1100">
        <v>4</v>
      </c>
      <c r="I1100">
        <v>773</v>
      </c>
      <c r="J1100">
        <v>53</v>
      </c>
      <c r="K1100">
        <v>2016</v>
      </c>
      <c r="L1100" t="str">
        <f t="shared" si="34"/>
        <v>005</v>
      </c>
      <c r="M1100" t="str">
        <f>_xlfn.XLOOKUP(_2015_2016_append_[[#This Row],[Job_code]],Analytics_mindset_case_studies_IntegrateCo_jobcodes[Code_text],Analytics_mindset_case_studies_IntegrateCo_jobcodes[Job_Description],"",0)</f>
        <v>Installation</v>
      </c>
      <c r="N1100" t="str">
        <f t="shared" si="35"/>
        <v/>
      </c>
      <c r="O1100">
        <f>IFERROR(VLOOKUP(_2015_2016_append_[[#This Row],[Emp_Name]],Analytics_mindset_case_studies_IntegrateCo_locations[#All],2,FALSE),"")</f>
        <v>1</v>
      </c>
      <c r="P1100">
        <f>_2015_2016_append_[[#This Row],[Reg_Hrs]]+_2015_2016_append_[[#This Row],[OT_Hrs]]</f>
        <v>23</v>
      </c>
      <c r="Q1100">
        <v>1</v>
      </c>
    </row>
    <row r="1101" spans="1:17" x14ac:dyDescent="0.3">
      <c r="A1101">
        <v>203</v>
      </c>
      <c r="B1101" t="s">
        <v>311</v>
      </c>
      <c r="C1101" t="s">
        <v>155</v>
      </c>
      <c r="D1101">
        <v>24</v>
      </c>
      <c r="E1101">
        <v>0</v>
      </c>
      <c r="F1101">
        <v>492</v>
      </c>
      <c r="G1101">
        <v>3568</v>
      </c>
      <c r="H1101">
        <v>23</v>
      </c>
      <c r="I1101">
        <v>576</v>
      </c>
      <c r="J1101">
        <v>62</v>
      </c>
      <c r="K1101">
        <v>2016</v>
      </c>
      <c r="L1101" t="str">
        <f t="shared" si="34"/>
        <v>005</v>
      </c>
      <c r="M1101" t="str">
        <f>_xlfn.XLOOKUP(_2015_2016_append_[[#This Row],[Job_code]],Analytics_mindset_case_studies_IntegrateCo_jobcodes[Code_text],Analytics_mindset_case_studies_IntegrateCo_jobcodes[Job_Description],"",0)</f>
        <v>Installation</v>
      </c>
      <c r="N1101" t="str">
        <f t="shared" si="35"/>
        <v/>
      </c>
      <c r="O1101">
        <f>IFERROR(VLOOKUP(_2015_2016_append_[[#This Row],[Emp_Name]],Analytics_mindset_case_studies_IntegrateCo_locations[#All],2,FALSE),"")</f>
        <v>1</v>
      </c>
      <c r="P1101">
        <f>_2015_2016_append_[[#This Row],[Reg_Hrs]]+_2015_2016_append_[[#This Row],[OT_Hrs]]</f>
        <v>24</v>
      </c>
      <c r="Q1101">
        <v>1</v>
      </c>
    </row>
    <row r="1102" spans="1:17" x14ac:dyDescent="0.3">
      <c r="A1102">
        <v>259</v>
      </c>
      <c r="B1102" t="s">
        <v>311</v>
      </c>
      <c r="C1102" t="s">
        <v>127</v>
      </c>
      <c r="D1102">
        <v>23</v>
      </c>
      <c r="E1102">
        <v>0</v>
      </c>
      <c r="F1102">
        <v>321</v>
      </c>
      <c r="G1102">
        <v>2384</v>
      </c>
      <c r="H1102">
        <v>45</v>
      </c>
      <c r="I1102">
        <v>751</v>
      </c>
      <c r="J1102">
        <v>519</v>
      </c>
      <c r="K1102">
        <v>2016</v>
      </c>
      <c r="L1102" t="str">
        <f t="shared" si="34"/>
        <v>005</v>
      </c>
      <c r="M1102" t="str">
        <f>_xlfn.XLOOKUP(_2015_2016_append_[[#This Row],[Job_code]],Analytics_mindset_case_studies_IntegrateCo_jobcodes[Code_text],Analytics_mindset_case_studies_IntegrateCo_jobcodes[Job_Description],"",0)</f>
        <v>Installation</v>
      </c>
      <c r="N1102" t="str">
        <f t="shared" si="35"/>
        <v/>
      </c>
      <c r="O1102">
        <f>IFERROR(VLOOKUP(_2015_2016_append_[[#This Row],[Emp_Name]],Analytics_mindset_case_studies_IntegrateCo_locations[#All],2,FALSE),"")</f>
        <v>2</v>
      </c>
      <c r="P1102">
        <f>_2015_2016_append_[[#This Row],[Reg_Hrs]]+_2015_2016_append_[[#This Row],[OT_Hrs]]</f>
        <v>23</v>
      </c>
      <c r="Q1102">
        <v>1</v>
      </c>
    </row>
    <row r="1103" spans="1:17" x14ac:dyDescent="0.3">
      <c r="A1103">
        <v>320</v>
      </c>
      <c r="B1103" t="s">
        <v>311</v>
      </c>
      <c r="C1103" t="s">
        <v>201</v>
      </c>
      <c r="D1103">
        <v>24</v>
      </c>
      <c r="E1103">
        <v>0</v>
      </c>
      <c r="F1103">
        <v>327</v>
      </c>
      <c r="G1103">
        <v>2501</v>
      </c>
      <c r="H1103">
        <v>17</v>
      </c>
      <c r="I1103">
        <v>456</v>
      </c>
      <c r="J1103">
        <v>557</v>
      </c>
      <c r="K1103">
        <v>2016</v>
      </c>
      <c r="L1103" t="str">
        <f t="shared" si="34"/>
        <v>005</v>
      </c>
      <c r="M1103" t="str">
        <f>_xlfn.XLOOKUP(_2015_2016_append_[[#This Row],[Job_code]],Analytics_mindset_case_studies_IntegrateCo_jobcodes[Code_text],Analytics_mindset_case_studies_IntegrateCo_jobcodes[Job_Description],"",0)</f>
        <v>Installation</v>
      </c>
      <c r="N1103" t="str">
        <f t="shared" si="35"/>
        <v/>
      </c>
      <c r="O1103">
        <f>IFERROR(VLOOKUP(_2015_2016_append_[[#This Row],[Emp_Name]],Analytics_mindset_case_studies_IntegrateCo_locations[#All],2,FALSE),"")</f>
        <v>2</v>
      </c>
      <c r="P1103">
        <f>_2015_2016_append_[[#This Row],[Reg_Hrs]]+_2015_2016_append_[[#This Row],[OT_Hrs]]</f>
        <v>24</v>
      </c>
      <c r="Q1103">
        <v>1</v>
      </c>
    </row>
    <row r="1104" spans="1:17" x14ac:dyDescent="0.3">
      <c r="A1104">
        <v>396</v>
      </c>
      <c r="B1104" t="s">
        <v>311</v>
      </c>
      <c r="C1104" t="s">
        <v>140</v>
      </c>
      <c r="D1104">
        <v>24</v>
      </c>
      <c r="E1104">
        <v>0</v>
      </c>
      <c r="F1104">
        <v>345</v>
      </c>
      <c r="G1104">
        <v>2636</v>
      </c>
      <c r="H1104">
        <v>37</v>
      </c>
      <c r="I1104">
        <v>816</v>
      </c>
      <c r="J1104">
        <v>1633</v>
      </c>
      <c r="K1104">
        <v>2016</v>
      </c>
      <c r="L1104" t="str">
        <f t="shared" si="34"/>
        <v>005</v>
      </c>
      <c r="M1104" t="str">
        <f>_xlfn.XLOOKUP(_2015_2016_append_[[#This Row],[Job_code]],Analytics_mindset_case_studies_IntegrateCo_jobcodes[Code_text],Analytics_mindset_case_studies_IntegrateCo_jobcodes[Job_Description],"",0)</f>
        <v>Installation</v>
      </c>
      <c r="N1104" t="str">
        <f t="shared" si="35"/>
        <v/>
      </c>
      <c r="O1104">
        <f>IFERROR(VLOOKUP(_2015_2016_append_[[#This Row],[Emp_Name]],Analytics_mindset_case_studies_IntegrateCo_locations[#All],2,FALSE),"")</f>
        <v>1</v>
      </c>
      <c r="P1104">
        <f>_2015_2016_append_[[#This Row],[Reg_Hrs]]+_2015_2016_append_[[#This Row],[OT_Hrs]]</f>
        <v>24</v>
      </c>
      <c r="Q1104">
        <v>1</v>
      </c>
    </row>
    <row r="1105" spans="1:17" x14ac:dyDescent="0.3">
      <c r="A1105">
        <v>409</v>
      </c>
      <c r="B1105" t="s">
        <v>311</v>
      </c>
      <c r="C1105" t="s">
        <v>211</v>
      </c>
      <c r="D1105">
        <v>20</v>
      </c>
      <c r="E1105">
        <v>0</v>
      </c>
      <c r="F1105">
        <v>282</v>
      </c>
      <c r="G1105">
        <v>2158</v>
      </c>
      <c r="H1105">
        <v>44</v>
      </c>
      <c r="I1105">
        <v>678</v>
      </c>
      <c r="J1105">
        <v>466</v>
      </c>
      <c r="K1105">
        <v>2016</v>
      </c>
      <c r="L1105" t="str">
        <f t="shared" si="34"/>
        <v>005</v>
      </c>
      <c r="M1105" t="str">
        <f>_xlfn.XLOOKUP(_2015_2016_append_[[#This Row],[Job_code]],Analytics_mindset_case_studies_IntegrateCo_jobcodes[Code_text],Analytics_mindset_case_studies_IntegrateCo_jobcodes[Job_Description],"",0)</f>
        <v>Installation</v>
      </c>
      <c r="N1105" t="str">
        <f t="shared" si="35"/>
        <v/>
      </c>
      <c r="O1105">
        <f>IFERROR(VLOOKUP(_2015_2016_append_[[#This Row],[Emp_Name]],Analytics_mindset_case_studies_IntegrateCo_locations[#All],2,FALSE),"")</f>
        <v>2</v>
      </c>
      <c r="P1105">
        <f>_2015_2016_append_[[#This Row],[Reg_Hrs]]+_2015_2016_append_[[#This Row],[OT_Hrs]]</f>
        <v>20</v>
      </c>
      <c r="Q1105">
        <v>1</v>
      </c>
    </row>
    <row r="1106" spans="1:17" x14ac:dyDescent="0.3">
      <c r="B1106" t="s">
        <v>311</v>
      </c>
      <c r="C1106" t="s">
        <v>229</v>
      </c>
      <c r="D1106">
        <v>2</v>
      </c>
      <c r="E1106">
        <v>0</v>
      </c>
      <c r="F1106">
        <v>30</v>
      </c>
      <c r="G1106">
        <v>23</v>
      </c>
      <c r="H1106">
        <v>18</v>
      </c>
      <c r="I1106">
        <v>72</v>
      </c>
      <c r="J1106">
        <v>48</v>
      </c>
      <c r="K1106">
        <v>2016</v>
      </c>
      <c r="L1106" t="str">
        <f t="shared" si="34"/>
        <v>005</v>
      </c>
      <c r="M1106" t="str">
        <f>_xlfn.XLOOKUP(_2015_2016_append_[[#This Row],[Job_code]],Analytics_mindset_case_studies_IntegrateCo_jobcodes[Code_text],Analytics_mindset_case_studies_IntegrateCo_jobcodes[Job_Description],"",0)</f>
        <v>Installation</v>
      </c>
      <c r="N1106" t="str">
        <f t="shared" si="35"/>
        <v/>
      </c>
      <c r="O1106" t="str">
        <f>IFERROR(VLOOKUP(_2015_2016_append_[[#This Row],[Emp_Name]],Analytics_mindset_case_studies_IntegrateCo_locations[#All],2,FALSE),"")</f>
        <v/>
      </c>
      <c r="P1106">
        <f>_2015_2016_append_[[#This Row],[Reg_Hrs]]+_2015_2016_append_[[#This Row],[OT_Hrs]]</f>
        <v>2</v>
      </c>
      <c r="Q1106">
        <v>1</v>
      </c>
    </row>
    <row r="1107" spans="1:17" x14ac:dyDescent="0.3">
      <c r="A1107">
        <v>210</v>
      </c>
      <c r="B1107" t="s">
        <v>311</v>
      </c>
      <c r="C1107" t="s">
        <v>163</v>
      </c>
      <c r="D1107">
        <v>22</v>
      </c>
      <c r="E1107">
        <v>0</v>
      </c>
      <c r="F1107">
        <v>276</v>
      </c>
      <c r="G1107">
        <v>1958</v>
      </c>
      <c r="H1107">
        <v>51</v>
      </c>
      <c r="I1107">
        <v>1234</v>
      </c>
      <c r="J1107">
        <v>757</v>
      </c>
      <c r="K1107">
        <v>2016</v>
      </c>
      <c r="L1107" t="str">
        <f t="shared" si="34"/>
        <v>005</v>
      </c>
      <c r="M1107" t="str">
        <f>_xlfn.XLOOKUP(_2015_2016_append_[[#This Row],[Job_code]],Analytics_mindset_case_studies_IntegrateCo_jobcodes[Code_text],Analytics_mindset_case_studies_IntegrateCo_jobcodes[Job_Description],"",0)</f>
        <v>Installation</v>
      </c>
      <c r="N1107" t="str">
        <f t="shared" si="35"/>
        <v/>
      </c>
      <c r="O1107">
        <f>IFERROR(VLOOKUP(_2015_2016_append_[[#This Row],[Emp_Name]],Analytics_mindset_case_studies_IntegrateCo_locations[#All],2,FALSE),"")</f>
        <v>1</v>
      </c>
      <c r="P1107">
        <f>_2015_2016_append_[[#This Row],[Reg_Hrs]]+_2015_2016_append_[[#This Row],[OT_Hrs]]</f>
        <v>22</v>
      </c>
      <c r="Q1107">
        <v>1</v>
      </c>
    </row>
    <row r="1108" spans="1:17" x14ac:dyDescent="0.3">
      <c r="A1108">
        <v>276</v>
      </c>
      <c r="B1108" t="s">
        <v>311</v>
      </c>
      <c r="C1108" t="s">
        <v>185</v>
      </c>
      <c r="D1108">
        <v>18</v>
      </c>
      <c r="E1108">
        <v>0</v>
      </c>
      <c r="F1108">
        <v>252</v>
      </c>
      <c r="G1108">
        <v>1825</v>
      </c>
      <c r="H1108">
        <v>48</v>
      </c>
      <c r="I1108">
        <v>575</v>
      </c>
      <c r="J1108">
        <v>412</v>
      </c>
      <c r="K1108">
        <v>2016</v>
      </c>
      <c r="L1108" t="str">
        <f t="shared" si="34"/>
        <v>005</v>
      </c>
      <c r="M1108" t="str">
        <f>_xlfn.XLOOKUP(_2015_2016_append_[[#This Row],[Job_code]],Analytics_mindset_case_studies_IntegrateCo_jobcodes[Code_text],Analytics_mindset_case_studies_IntegrateCo_jobcodes[Job_Description],"",0)</f>
        <v>Installation</v>
      </c>
      <c r="N1108" t="str">
        <f t="shared" si="35"/>
        <v/>
      </c>
      <c r="O1108">
        <f>IFERROR(VLOOKUP(_2015_2016_append_[[#This Row],[Emp_Name]],Analytics_mindset_case_studies_IntegrateCo_locations[#All],2,FALSE),"")</f>
        <v>1</v>
      </c>
      <c r="P1108">
        <f>_2015_2016_append_[[#This Row],[Reg_Hrs]]+_2015_2016_append_[[#This Row],[OT_Hrs]]</f>
        <v>18</v>
      </c>
      <c r="Q1108">
        <v>1</v>
      </c>
    </row>
    <row r="1109" spans="1:17" x14ac:dyDescent="0.3">
      <c r="A1109">
        <v>204</v>
      </c>
      <c r="B1109" t="s">
        <v>311</v>
      </c>
      <c r="C1109" t="s">
        <v>141</v>
      </c>
      <c r="D1109">
        <v>9</v>
      </c>
      <c r="E1109">
        <v>0</v>
      </c>
      <c r="F1109">
        <v>90</v>
      </c>
      <c r="G1109">
        <v>653</v>
      </c>
      <c r="H1109">
        <v>32</v>
      </c>
      <c r="I1109">
        <v>152</v>
      </c>
      <c r="J1109">
        <v>148</v>
      </c>
      <c r="K1109">
        <v>2016</v>
      </c>
      <c r="L1109" t="str">
        <f t="shared" si="34"/>
        <v>005</v>
      </c>
      <c r="M1109" t="str">
        <f>_xlfn.XLOOKUP(_2015_2016_append_[[#This Row],[Job_code]],Analytics_mindset_case_studies_IntegrateCo_jobcodes[Code_text],Analytics_mindset_case_studies_IntegrateCo_jobcodes[Job_Description],"",0)</f>
        <v>Installation</v>
      </c>
      <c r="N1109" t="str">
        <f t="shared" si="35"/>
        <v/>
      </c>
      <c r="O1109">
        <f>IFERROR(VLOOKUP(_2015_2016_append_[[#This Row],[Emp_Name]],Analytics_mindset_case_studies_IntegrateCo_locations[#All],2,FALSE),"")</f>
        <v>1</v>
      </c>
      <c r="P1109">
        <f>_2015_2016_append_[[#This Row],[Reg_Hrs]]+_2015_2016_append_[[#This Row],[OT_Hrs]]</f>
        <v>9</v>
      </c>
      <c r="Q1109">
        <v>1</v>
      </c>
    </row>
    <row r="1110" spans="1:17" x14ac:dyDescent="0.3">
      <c r="A1110">
        <v>411</v>
      </c>
      <c r="B1110" t="s">
        <v>311</v>
      </c>
      <c r="C1110" t="s">
        <v>213</v>
      </c>
      <c r="D1110">
        <v>23</v>
      </c>
      <c r="E1110">
        <v>0</v>
      </c>
      <c r="F1110">
        <v>339</v>
      </c>
      <c r="G1110">
        <v>2592</v>
      </c>
      <c r="H1110">
        <v>52</v>
      </c>
      <c r="I1110">
        <v>811</v>
      </c>
      <c r="J1110">
        <v>524</v>
      </c>
      <c r="K1110">
        <v>2016</v>
      </c>
      <c r="L1110" t="str">
        <f t="shared" si="34"/>
        <v>005</v>
      </c>
      <c r="M1110" t="str">
        <f>_xlfn.XLOOKUP(_2015_2016_append_[[#This Row],[Job_code]],Analytics_mindset_case_studies_IntegrateCo_jobcodes[Code_text],Analytics_mindset_case_studies_IntegrateCo_jobcodes[Job_Description],"",0)</f>
        <v>Installation</v>
      </c>
      <c r="N1110" t="str">
        <f t="shared" si="35"/>
        <v/>
      </c>
      <c r="O1110">
        <f>IFERROR(VLOOKUP(_2015_2016_append_[[#This Row],[Emp_Name]],Analytics_mindset_case_studies_IntegrateCo_locations[#All],2,FALSE),"")</f>
        <v>1</v>
      </c>
      <c r="P1110">
        <f>_2015_2016_append_[[#This Row],[Reg_Hrs]]+_2015_2016_append_[[#This Row],[OT_Hrs]]</f>
        <v>23</v>
      </c>
      <c r="Q1110">
        <v>1</v>
      </c>
    </row>
    <row r="1111" spans="1:17" x14ac:dyDescent="0.3">
      <c r="A1111">
        <v>402</v>
      </c>
      <c r="B1111" t="s">
        <v>311</v>
      </c>
      <c r="C1111" t="s">
        <v>153</v>
      </c>
      <c r="D1111">
        <v>22</v>
      </c>
      <c r="E1111">
        <v>0</v>
      </c>
      <c r="F1111">
        <v>330</v>
      </c>
      <c r="G1111">
        <v>2322</v>
      </c>
      <c r="H1111">
        <v>67</v>
      </c>
      <c r="I1111">
        <v>971</v>
      </c>
      <c r="J1111">
        <v>1567</v>
      </c>
      <c r="K1111">
        <v>2016</v>
      </c>
      <c r="L1111" t="str">
        <f t="shared" si="34"/>
        <v>005</v>
      </c>
      <c r="M1111" t="str">
        <f>_xlfn.XLOOKUP(_2015_2016_append_[[#This Row],[Job_code]],Analytics_mindset_case_studies_IntegrateCo_jobcodes[Code_text],Analytics_mindset_case_studies_IntegrateCo_jobcodes[Job_Description],"",0)</f>
        <v>Installation</v>
      </c>
      <c r="N1111" t="str">
        <f t="shared" si="35"/>
        <v/>
      </c>
      <c r="O1111">
        <f>IFERROR(VLOOKUP(_2015_2016_append_[[#This Row],[Emp_Name]],Analytics_mindset_case_studies_IntegrateCo_locations[#All],2,FALSE),"")</f>
        <v>2</v>
      </c>
      <c r="P1111">
        <f>_2015_2016_append_[[#This Row],[Reg_Hrs]]+_2015_2016_append_[[#This Row],[OT_Hrs]]</f>
        <v>22</v>
      </c>
      <c r="Q1111">
        <v>1</v>
      </c>
    </row>
    <row r="1112" spans="1:17" x14ac:dyDescent="0.3">
      <c r="A1112">
        <v>153</v>
      </c>
      <c r="B1112" t="s">
        <v>311</v>
      </c>
      <c r="C1112" t="s">
        <v>170</v>
      </c>
      <c r="D1112">
        <v>22</v>
      </c>
      <c r="E1112">
        <v>0</v>
      </c>
      <c r="F1112">
        <v>303</v>
      </c>
      <c r="G1112">
        <v>2244</v>
      </c>
      <c r="H1112">
        <v>53</v>
      </c>
      <c r="I1112">
        <v>707</v>
      </c>
      <c r="J1112">
        <v>484</v>
      </c>
      <c r="K1112">
        <v>2016</v>
      </c>
      <c r="L1112" t="str">
        <f t="shared" si="34"/>
        <v>005</v>
      </c>
      <c r="M1112" t="str">
        <f>_xlfn.XLOOKUP(_2015_2016_append_[[#This Row],[Job_code]],Analytics_mindset_case_studies_IntegrateCo_jobcodes[Code_text],Analytics_mindset_case_studies_IntegrateCo_jobcodes[Job_Description],"",0)</f>
        <v>Installation</v>
      </c>
      <c r="N1112" t="str">
        <f t="shared" si="35"/>
        <v/>
      </c>
      <c r="O1112">
        <f>IFERROR(VLOOKUP(_2015_2016_append_[[#This Row],[Emp_Name]],Analytics_mindset_case_studies_IntegrateCo_locations[#All],2,FALSE),"")</f>
        <v>2</v>
      </c>
      <c r="P1112">
        <f>_2015_2016_append_[[#This Row],[Reg_Hrs]]+_2015_2016_append_[[#This Row],[OT_Hrs]]</f>
        <v>22</v>
      </c>
      <c r="Q1112">
        <v>1</v>
      </c>
    </row>
    <row r="1113" spans="1:17" x14ac:dyDescent="0.3">
      <c r="A1113">
        <v>11</v>
      </c>
      <c r="B1113" t="s">
        <v>311</v>
      </c>
      <c r="C1113" t="s">
        <v>144</v>
      </c>
      <c r="D1113">
        <v>24</v>
      </c>
      <c r="E1113">
        <v>0</v>
      </c>
      <c r="F1113">
        <v>329</v>
      </c>
      <c r="G1113">
        <v>2434</v>
      </c>
      <c r="H1113">
        <v>28</v>
      </c>
      <c r="I1113">
        <v>663</v>
      </c>
      <c r="J1113">
        <v>491</v>
      </c>
      <c r="K1113">
        <v>2016</v>
      </c>
      <c r="L1113" t="str">
        <f t="shared" si="34"/>
        <v>005</v>
      </c>
      <c r="M1113" t="str">
        <f>_xlfn.XLOOKUP(_2015_2016_append_[[#This Row],[Job_code]],Analytics_mindset_case_studies_IntegrateCo_jobcodes[Code_text],Analytics_mindset_case_studies_IntegrateCo_jobcodes[Job_Description],"",0)</f>
        <v>Installation</v>
      </c>
      <c r="N1113" t="str">
        <f t="shared" si="35"/>
        <v/>
      </c>
      <c r="O1113">
        <f>IFERROR(VLOOKUP(_2015_2016_append_[[#This Row],[Emp_Name]],Analytics_mindset_case_studies_IntegrateCo_locations[#All],2,FALSE),"")</f>
        <v>1</v>
      </c>
      <c r="P1113">
        <f>_2015_2016_append_[[#This Row],[Reg_Hrs]]+_2015_2016_append_[[#This Row],[OT_Hrs]]</f>
        <v>24</v>
      </c>
      <c r="Q1113">
        <v>1</v>
      </c>
    </row>
    <row r="1114" spans="1:17" x14ac:dyDescent="0.3">
      <c r="A1114">
        <v>304</v>
      </c>
      <c r="B1114" t="s">
        <v>311</v>
      </c>
      <c r="C1114" t="s">
        <v>123</v>
      </c>
      <c r="D1114">
        <v>4</v>
      </c>
      <c r="E1114">
        <v>0</v>
      </c>
      <c r="F1114">
        <v>60</v>
      </c>
      <c r="G1114">
        <v>44</v>
      </c>
      <c r="H1114">
        <v>0</v>
      </c>
      <c r="I1114">
        <v>136</v>
      </c>
      <c r="J1114">
        <v>97</v>
      </c>
      <c r="K1114">
        <v>2016</v>
      </c>
      <c r="L1114" t="str">
        <f t="shared" si="34"/>
        <v>005</v>
      </c>
      <c r="M1114" t="str">
        <f>_xlfn.XLOOKUP(_2015_2016_append_[[#This Row],[Job_code]],Analytics_mindset_case_studies_IntegrateCo_jobcodes[Code_text],Analytics_mindset_case_studies_IntegrateCo_jobcodes[Job_Description],"",0)</f>
        <v>Installation</v>
      </c>
      <c r="N1114" t="str">
        <f t="shared" si="35"/>
        <v/>
      </c>
      <c r="O1114">
        <f>IFERROR(VLOOKUP(_2015_2016_append_[[#This Row],[Emp_Name]],Analytics_mindset_case_studies_IntegrateCo_locations[#All],2,FALSE),"")</f>
        <v>1</v>
      </c>
      <c r="P1114">
        <f>_2015_2016_append_[[#This Row],[Reg_Hrs]]+_2015_2016_append_[[#This Row],[OT_Hrs]]</f>
        <v>4</v>
      </c>
      <c r="Q1114">
        <v>1</v>
      </c>
    </row>
    <row r="1115" spans="1:17" x14ac:dyDescent="0.3">
      <c r="A1115">
        <v>106</v>
      </c>
      <c r="B1115" t="s">
        <v>311</v>
      </c>
      <c r="C1115" t="s">
        <v>122</v>
      </c>
      <c r="D1115">
        <v>1</v>
      </c>
      <c r="E1115">
        <v>0</v>
      </c>
      <c r="F1115">
        <v>15</v>
      </c>
      <c r="G1115">
        <v>108</v>
      </c>
      <c r="H1115">
        <v>2</v>
      </c>
      <c r="I1115">
        <v>33</v>
      </c>
      <c r="J1115">
        <v>2</v>
      </c>
      <c r="K1115">
        <v>2016</v>
      </c>
      <c r="L1115" t="str">
        <f t="shared" si="34"/>
        <v>005</v>
      </c>
      <c r="M1115" t="str">
        <f>_xlfn.XLOOKUP(_2015_2016_append_[[#This Row],[Job_code]],Analytics_mindset_case_studies_IntegrateCo_jobcodes[Code_text],Analytics_mindset_case_studies_IntegrateCo_jobcodes[Job_Description],"",0)</f>
        <v>Installation</v>
      </c>
      <c r="N1115" t="str">
        <f t="shared" si="35"/>
        <v/>
      </c>
      <c r="O1115">
        <f>IFERROR(VLOOKUP(_2015_2016_append_[[#This Row],[Emp_Name]],Analytics_mindset_case_studies_IntegrateCo_locations[#All],2,FALSE),"")</f>
        <v>1</v>
      </c>
      <c r="P1115">
        <f>_2015_2016_append_[[#This Row],[Reg_Hrs]]+_2015_2016_append_[[#This Row],[OT_Hrs]]</f>
        <v>1</v>
      </c>
      <c r="Q1115">
        <v>1</v>
      </c>
    </row>
    <row r="1116" spans="1:17" x14ac:dyDescent="0.3">
      <c r="A1116">
        <v>37</v>
      </c>
      <c r="B1116" t="s">
        <v>311</v>
      </c>
      <c r="C1116" t="s">
        <v>164</v>
      </c>
      <c r="D1116">
        <v>18</v>
      </c>
      <c r="E1116">
        <v>0</v>
      </c>
      <c r="F1116">
        <v>267</v>
      </c>
      <c r="G1116">
        <v>1826</v>
      </c>
      <c r="H1116">
        <v>31</v>
      </c>
      <c r="I1116">
        <v>573</v>
      </c>
      <c r="J1116">
        <v>43</v>
      </c>
      <c r="K1116">
        <v>2016</v>
      </c>
      <c r="L1116" t="str">
        <f t="shared" si="34"/>
        <v>005</v>
      </c>
      <c r="M1116" t="str">
        <f>_xlfn.XLOOKUP(_2015_2016_append_[[#This Row],[Job_code]],Analytics_mindset_case_studies_IntegrateCo_jobcodes[Code_text],Analytics_mindset_case_studies_IntegrateCo_jobcodes[Job_Description],"",0)</f>
        <v>Installation</v>
      </c>
      <c r="N1116" t="str">
        <f t="shared" si="35"/>
        <v/>
      </c>
      <c r="O1116">
        <f>IFERROR(VLOOKUP(_2015_2016_append_[[#This Row],[Emp_Name]],Analytics_mindset_case_studies_IntegrateCo_locations[#All],2,FALSE),"")</f>
        <v>2</v>
      </c>
      <c r="P1116">
        <f>_2015_2016_append_[[#This Row],[Reg_Hrs]]+_2015_2016_append_[[#This Row],[OT_Hrs]]</f>
        <v>18</v>
      </c>
      <c r="Q1116">
        <v>1</v>
      </c>
    </row>
    <row r="1117" spans="1:17" x14ac:dyDescent="0.3">
      <c r="A1117">
        <v>180</v>
      </c>
      <c r="B1117" t="s">
        <v>311</v>
      </c>
      <c r="C1117" t="s">
        <v>146</v>
      </c>
      <c r="D1117">
        <v>24</v>
      </c>
      <c r="E1117">
        <v>0</v>
      </c>
      <c r="F1117">
        <v>339</v>
      </c>
      <c r="G1117">
        <v>2256</v>
      </c>
      <c r="H1117">
        <v>42</v>
      </c>
      <c r="I1117">
        <v>712</v>
      </c>
      <c r="J1117">
        <v>557</v>
      </c>
      <c r="K1117">
        <v>2016</v>
      </c>
      <c r="L1117" t="str">
        <f t="shared" si="34"/>
        <v>005</v>
      </c>
      <c r="M1117" t="str">
        <f>_xlfn.XLOOKUP(_2015_2016_append_[[#This Row],[Job_code]],Analytics_mindset_case_studies_IntegrateCo_jobcodes[Code_text],Analytics_mindset_case_studies_IntegrateCo_jobcodes[Job_Description],"",0)</f>
        <v>Installation</v>
      </c>
      <c r="N1117" t="str">
        <f t="shared" si="35"/>
        <v/>
      </c>
      <c r="O1117">
        <f>IFERROR(VLOOKUP(_2015_2016_append_[[#This Row],[Emp_Name]],Analytics_mindset_case_studies_IntegrateCo_locations[#All],2,FALSE),"")</f>
        <v>2</v>
      </c>
      <c r="P1117">
        <f>_2015_2016_append_[[#This Row],[Reg_Hrs]]+_2015_2016_append_[[#This Row],[OT_Hrs]]</f>
        <v>24</v>
      </c>
      <c r="Q1117">
        <v>1</v>
      </c>
    </row>
    <row r="1118" spans="1:17" x14ac:dyDescent="0.3">
      <c r="A1118">
        <v>352</v>
      </c>
      <c r="B1118" t="s">
        <v>311</v>
      </c>
      <c r="C1118" t="s">
        <v>186</v>
      </c>
      <c r="D1118">
        <v>21</v>
      </c>
      <c r="E1118">
        <v>0</v>
      </c>
      <c r="F1118">
        <v>318</v>
      </c>
      <c r="G1118">
        <v>2152</v>
      </c>
      <c r="H1118">
        <v>52</v>
      </c>
      <c r="I1118">
        <v>671</v>
      </c>
      <c r="J1118">
        <v>49</v>
      </c>
      <c r="K1118">
        <v>2016</v>
      </c>
      <c r="L1118" t="str">
        <f t="shared" si="34"/>
        <v>005</v>
      </c>
      <c r="M1118" t="str">
        <f>_xlfn.XLOOKUP(_2015_2016_append_[[#This Row],[Job_code]],Analytics_mindset_case_studies_IntegrateCo_jobcodes[Code_text],Analytics_mindset_case_studies_IntegrateCo_jobcodes[Job_Description],"",0)</f>
        <v>Installation</v>
      </c>
      <c r="N1118" t="str">
        <f t="shared" si="35"/>
        <v/>
      </c>
      <c r="O1118">
        <f>IFERROR(VLOOKUP(_2015_2016_append_[[#This Row],[Emp_Name]],Analytics_mindset_case_studies_IntegrateCo_locations[#All],2,FALSE),"")</f>
        <v>1</v>
      </c>
      <c r="P1118">
        <f>_2015_2016_append_[[#This Row],[Reg_Hrs]]+_2015_2016_append_[[#This Row],[OT_Hrs]]</f>
        <v>21</v>
      </c>
      <c r="Q1118">
        <v>1</v>
      </c>
    </row>
    <row r="1119" spans="1:17" x14ac:dyDescent="0.3">
      <c r="A1119">
        <v>420</v>
      </c>
      <c r="B1119" t="s">
        <v>311</v>
      </c>
      <c r="C1119" t="s">
        <v>292</v>
      </c>
      <c r="D1119">
        <v>1</v>
      </c>
      <c r="E1119">
        <v>0</v>
      </c>
      <c r="F1119">
        <v>15</v>
      </c>
      <c r="G1119">
        <v>9</v>
      </c>
      <c r="H1119">
        <v>7</v>
      </c>
      <c r="I1119">
        <v>28</v>
      </c>
      <c r="J1119">
        <v>25</v>
      </c>
      <c r="K1119">
        <v>2016</v>
      </c>
      <c r="L1119" t="str">
        <f t="shared" si="34"/>
        <v>005</v>
      </c>
      <c r="M1119" t="str">
        <f>_xlfn.XLOOKUP(_2015_2016_append_[[#This Row],[Job_code]],Analytics_mindset_case_studies_IntegrateCo_jobcodes[Code_text],Analytics_mindset_case_studies_IntegrateCo_jobcodes[Job_Description],"",0)</f>
        <v>Installation</v>
      </c>
      <c r="N1119" t="str">
        <f t="shared" si="35"/>
        <v/>
      </c>
      <c r="O1119">
        <f>IFERROR(VLOOKUP(_2015_2016_append_[[#This Row],[Emp_Name]],Analytics_mindset_case_studies_IntegrateCo_locations[#All],2,FALSE),"")</f>
        <v>2</v>
      </c>
      <c r="P1119">
        <f>_2015_2016_append_[[#This Row],[Reg_Hrs]]+_2015_2016_append_[[#This Row],[OT_Hrs]]</f>
        <v>1</v>
      </c>
      <c r="Q1119">
        <v>1</v>
      </c>
    </row>
    <row r="1120" spans="1:17" x14ac:dyDescent="0.3">
      <c r="A1120">
        <v>380</v>
      </c>
      <c r="B1120" t="s">
        <v>311</v>
      </c>
      <c r="C1120" t="s">
        <v>189</v>
      </c>
      <c r="D1120">
        <v>24</v>
      </c>
      <c r="E1120">
        <v>0</v>
      </c>
      <c r="F1120">
        <v>336</v>
      </c>
      <c r="G1120">
        <v>2217</v>
      </c>
      <c r="H1120">
        <v>64</v>
      </c>
      <c r="I1120">
        <v>693</v>
      </c>
      <c r="J1120">
        <v>558</v>
      </c>
      <c r="K1120">
        <v>2016</v>
      </c>
      <c r="L1120" t="str">
        <f t="shared" si="34"/>
        <v>005</v>
      </c>
      <c r="M1120" t="str">
        <f>_xlfn.XLOOKUP(_2015_2016_append_[[#This Row],[Job_code]],Analytics_mindset_case_studies_IntegrateCo_jobcodes[Code_text],Analytics_mindset_case_studies_IntegrateCo_jobcodes[Job_Description],"",0)</f>
        <v>Installation</v>
      </c>
      <c r="N1120" t="str">
        <f t="shared" si="35"/>
        <v/>
      </c>
      <c r="O1120">
        <f>IFERROR(VLOOKUP(_2015_2016_append_[[#This Row],[Emp_Name]],Analytics_mindset_case_studies_IntegrateCo_locations[#All],2,FALSE),"")</f>
        <v>2</v>
      </c>
      <c r="P1120">
        <f>_2015_2016_append_[[#This Row],[Reg_Hrs]]+_2015_2016_append_[[#This Row],[OT_Hrs]]</f>
        <v>24</v>
      </c>
      <c r="Q1120">
        <v>1</v>
      </c>
    </row>
    <row r="1121" spans="1:17" x14ac:dyDescent="0.3">
      <c r="A1121">
        <v>343</v>
      </c>
      <c r="B1121" t="s">
        <v>311</v>
      </c>
      <c r="C1121" t="s">
        <v>202</v>
      </c>
      <c r="D1121">
        <v>23</v>
      </c>
      <c r="E1121">
        <v>0</v>
      </c>
      <c r="F1121">
        <v>354</v>
      </c>
      <c r="G1121">
        <v>2405</v>
      </c>
      <c r="H1121">
        <v>61</v>
      </c>
      <c r="I1121">
        <v>767</v>
      </c>
      <c r="J1121">
        <v>572</v>
      </c>
      <c r="K1121">
        <v>2016</v>
      </c>
      <c r="L1121" t="str">
        <f t="shared" si="34"/>
        <v>005</v>
      </c>
      <c r="M1121" t="str">
        <f>_xlfn.XLOOKUP(_2015_2016_append_[[#This Row],[Job_code]],Analytics_mindset_case_studies_IntegrateCo_jobcodes[Code_text],Analytics_mindset_case_studies_IntegrateCo_jobcodes[Job_Description],"",0)</f>
        <v>Installation</v>
      </c>
      <c r="N1121" t="str">
        <f t="shared" si="35"/>
        <v/>
      </c>
      <c r="O1121">
        <f>IFERROR(VLOOKUP(_2015_2016_append_[[#This Row],[Emp_Name]],Analytics_mindset_case_studies_IntegrateCo_locations[#All],2,FALSE),"")</f>
        <v>1</v>
      </c>
      <c r="P1121">
        <f>_2015_2016_append_[[#This Row],[Reg_Hrs]]+_2015_2016_append_[[#This Row],[OT_Hrs]]</f>
        <v>23</v>
      </c>
      <c r="Q1121">
        <v>1</v>
      </c>
    </row>
    <row r="1122" spans="1:17" x14ac:dyDescent="0.3">
      <c r="A1122">
        <v>375</v>
      </c>
      <c r="B1122" t="s">
        <v>311</v>
      </c>
      <c r="C1122" t="s">
        <v>149</v>
      </c>
      <c r="D1122">
        <v>22</v>
      </c>
      <c r="E1122">
        <v>0</v>
      </c>
      <c r="F1122">
        <v>309</v>
      </c>
      <c r="G1122">
        <v>2355</v>
      </c>
      <c r="H1122">
        <v>51</v>
      </c>
      <c r="I1122">
        <v>744</v>
      </c>
      <c r="J1122">
        <v>511</v>
      </c>
      <c r="K1122">
        <v>2016</v>
      </c>
      <c r="L1122" t="str">
        <f t="shared" si="34"/>
        <v>005</v>
      </c>
      <c r="M1122" t="str">
        <f>_xlfn.XLOOKUP(_2015_2016_append_[[#This Row],[Job_code]],Analytics_mindset_case_studies_IntegrateCo_jobcodes[Code_text],Analytics_mindset_case_studies_IntegrateCo_jobcodes[Job_Description],"",0)</f>
        <v>Installation</v>
      </c>
      <c r="N1122" t="str">
        <f t="shared" si="35"/>
        <v/>
      </c>
      <c r="O1122">
        <f>IFERROR(VLOOKUP(_2015_2016_append_[[#This Row],[Emp_Name]],Analytics_mindset_case_studies_IntegrateCo_locations[#All],2,FALSE),"")</f>
        <v>2</v>
      </c>
      <c r="P1122">
        <f>_2015_2016_append_[[#This Row],[Reg_Hrs]]+_2015_2016_append_[[#This Row],[OT_Hrs]]</f>
        <v>22</v>
      </c>
      <c r="Q1122">
        <v>1</v>
      </c>
    </row>
    <row r="1123" spans="1:17" x14ac:dyDescent="0.3">
      <c r="A1123">
        <v>38</v>
      </c>
      <c r="B1123" t="s">
        <v>311</v>
      </c>
      <c r="C1123" t="s">
        <v>137</v>
      </c>
      <c r="D1123">
        <v>22</v>
      </c>
      <c r="E1123">
        <v>0</v>
      </c>
      <c r="F1123">
        <v>330</v>
      </c>
      <c r="G1123">
        <v>2477</v>
      </c>
      <c r="H1123">
        <v>17</v>
      </c>
      <c r="I1123">
        <v>289</v>
      </c>
      <c r="J1123">
        <v>103</v>
      </c>
      <c r="K1123">
        <v>2016</v>
      </c>
      <c r="L1123" t="str">
        <f t="shared" si="34"/>
        <v>005</v>
      </c>
      <c r="M1123" t="str">
        <f>_xlfn.XLOOKUP(_2015_2016_append_[[#This Row],[Job_code]],Analytics_mindset_case_studies_IntegrateCo_jobcodes[Code_text],Analytics_mindset_case_studies_IntegrateCo_jobcodes[Job_Description],"",0)</f>
        <v>Installation</v>
      </c>
      <c r="N1123" t="str">
        <f t="shared" si="35"/>
        <v/>
      </c>
      <c r="O1123">
        <f>IFERROR(VLOOKUP(_2015_2016_append_[[#This Row],[Emp_Name]],Analytics_mindset_case_studies_IntegrateCo_locations[#All],2,FALSE),"")</f>
        <v>2</v>
      </c>
      <c r="P1123">
        <f>_2015_2016_append_[[#This Row],[Reg_Hrs]]+_2015_2016_append_[[#This Row],[OT_Hrs]]</f>
        <v>22</v>
      </c>
      <c r="Q1123">
        <v>1</v>
      </c>
    </row>
    <row r="1124" spans="1:17" x14ac:dyDescent="0.3">
      <c r="A1124">
        <v>169</v>
      </c>
      <c r="B1124" t="s">
        <v>311</v>
      </c>
      <c r="C1124" t="s">
        <v>138</v>
      </c>
      <c r="D1124">
        <v>23</v>
      </c>
      <c r="E1124">
        <v>0</v>
      </c>
      <c r="F1124">
        <v>333</v>
      </c>
      <c r="G1124">
        <v>2466</v>
      </c>
      <c r="H1124">
        <v>46</v>
      </c>
      <c r="I1124">
        <v>735</v>
      </c>
      <c r="J1124">
        <v>552</v>
      </c>
      <c r="K1124">
        <v>2016</v>
      </c>
      <c r="L1124" t="str">
        <f t="shared" si="34"/>
        <v>005</v>
      </c>
      <c r="M1124" t="str">
        <f>_xlfn.XLOOKUP(_2015_2016_append_[[#This Row],[Job_code]],Analytics_mindset_case_studies_IntegrateCo_jobcodes[Code_text],Analytics_mindset_case_studies_IntegrateCo_jobcodes[Job_Description],"",0)</f>
        <v>Installation</v>
      </c>
      <c r="N1124" t="str">
        <f t="shared" si="35"/>
        <v/>
      </c>
      <c r="O1124">
        <f>IFERROR(VLOOKUP(_2015_2016_append_[[#This Row],[Emp_Name]],Analytics_mindset_case_studies_IntegrateCo_locations[#All],2,FALSE),"")</f>
        <v>1</v>
      </c>
      <c r="P1124">
        <f>_2015_2016_append_[[#This Row],[Reg_Hrs]]+_2015_2016_append_[[#This Row],[OT_Hrs]]</f>
        <v>23</v>
      </c>
      <c r="Q1124">
        <v>1</v>
      </c>
    </row>
    <row r="1125" spans="1:17" x14ac:dyDescent="0.3">
      <c r="A1125">
        <v>168</v>
      </c>
      <c r="B1125" t="s">
        <v>311</v>
      </c>
      <c r="C1125" t="s">
        <v>129</v>
      </c>
      <c r="D1125">
        <v>17</v>
      </c>
      <c r="E1125">
        <v>0</v>
      </c>
      <c r="F1125">
        <v>255</v>
      </c>
      <c r="G1125">
        <v>1892</v>
      </c>
      <c r="H1125">
        <v>33</v>
      </c>
      <c r="I1125">
        <v>602</v>
      </c>
      <c r="J1125">
        <v>419</v>
      </c>
      <c r="K1125">
        <v>2016</v>
      </c>
      <c r="L1125" t="str">
        <f t="shared" si="34"/>
        <v>005</v>
      </c>
      <c r="M1125" t="str">
        <f>_xlfn.XLOOKUP(_2015_2016_append_[[#This Row],[Job_code]],Analytics_mindset_case_studies_IntegrateCo_jobcodes[Code_text],Analytics_mindset_case_studies_IntegrateCo_jobcodes[Job_Description],"",0)</f>
        <v>Installation</v>
      </c>
      <c r="N1125" t="str">
        <f t="shared" si="35"/>
        <v/>
      </c>
      <c r="O1125">
        <f>IFERROR(VLOOKUP(_2015_2016_append_[[#This Row],[Emp_Name]],Analytics_mindset_case_studies_IntegrateCo_locations[#All],2,FALSE),"")</f>
        <v>2</v>
      </c>
      <c r="P1125">
        <f>_2015_2016_append_[[#This Row],[Reg_Hrs]]+_2015_2016_append_[[#This Row],[OT_Hrs]]</f>
        <v>17</v>
      </c>
      <c r="Q1125">
        <v>1</v>
      </c>
    </row>
    <row r="1126" spans="1:17" x14ac:dyDescent="0.3">
      <c r="B1126" t="s">
        <v>311</v>
      </c>
      <c r="C1126" t="s">
        <v>229</v>
      </c>
      <c r="D1126">
        <v>8</v>
      </c>
      <c r="E1126">
        <v>0</v>
      </c>
      <c r="F1126">
        <v>120</v>
      </c>
      <c r="G1126">
        <v>916</v>
      </c>
      <c r="H1126">
        <v>36</v>
      </c>
      <c r="I1126">
        <v>286</v>
      </c>
      <c r="J1126">
        <v>19</v>
      </c>
      <c r="K1126">
        <v>2016</v>
      </c>
      <c r="L1126" t="str">
        <f t="shared" si="34"/>
        <v>005</v>
      </c>
      <c r="M1126" t="str">
        <f>_xlfn.XLOOKUP(_2015_2016_append_[[#This Row],[Job_code]],Analytics_mindset_case_studies_IntegrateCo_jobcodes[Code_text],Analytics_mindset_case_studies_IntegrateCo_jobcodes[Job_Description],"",0)</f>
        <v>Installation</v>
      </c>
      <c r="N1126" t="str">
        <f t="shared" si="35"/>
        <v/>
      </c>
      <c r="O1126" t="str">
        <f>IFERROR(VLOOKUP(_2015_2016_append_[[#This Row],[Emp_Name]],Analytics_mindset_case_studies_IntegrateCo_locations[#All],2,FALSE),"")</f>
        <v/>
      </c>
      <c r="P1126">
        <f>_2015_2016_append_[[#This Row],[Reg_Hrs]]+_2015_2016_append_[[#This Row],[OT_Hrs]]</f>
        <v>8</v>
      </c>
      <c r="Q1126">
        <v>1</v>
      </c>
    </row>
    <row r="1127" spans="1:17" x14ac:dyDescent="0.3">
      <c r="A1127">
        <v>399</v>
      </c>
      <c r="B1127" t="s">
        <v>311</v>
      </c>
      <c r="C1127" t="s">
        <v>203</v>
      </c>
      <c r="D1127">
        <v>23</v>
      </c>
      <c r="E1127">
        <v>0</v>
      </c>
      <c r="F1127">
        <v>345</v>
      </c>
      <c r="G1127">
        <v>2644</v>
      </c>
      <c r="H1127">
        <v>45</v>
      </c>
      <c r="I1127">
        <v>829</v>
      </c>
      <c r="J1127">
        <v>9</v>
      </c>
      <c r="K1127">
        <v>2016</v>
      </c>
      <c r="L1127" t="str">
        <f t="shared" si="34"/>
        <v>005</v>
      </c>
      <c r="M1127" t="str">
        <f>_xlfn.XLOOKUP(_2015_2016_append_[[#This Row],[Job_code]],Analytics_mindset_case_studies_IntegrateCo_jobcodes[Code_text],Analytics_mindset_case_studies_IntegrateCo_jobcodes[Job_Description],"",0)</f>
        <v>Installation</v>
      </c>
      <c r="N1127" t="str">
        <f t="shared" si="35"/>
        <v/>
      </c>
      <c r="O1127">
        <f>IFERROR(VLOOKUP(_2015_2016_append_[[#This Row],[Emp_Name]],Analytics_mindset_case_studies_IntegrateCo_locations[#All],2,FALSE),"")</f>
        <v>2</v>
      </c>
      <c r="P1127">
        <f>_2015_2016_append_[[#This Row],[Reg_Hrs]]+_2015_2016_append_[[#This Row],[OT_Hrs]]</f>
        <v>23</v>
      </c>
      <c r="Q1127">
        <v>1</v>
      </c>
    </row>
    <row r="1128" spans="1:17" x14ac:dyDescent="0.3">
      <c r="A1128">
        <v>381</v>
      </c>
      <c r="B1128" t="s">
        <v>311</v>
      </c>
      <c r="C1128" t="s">
        <v>151</v>
      </c>
      <c r="D1128">
        <v>24</v>
      </c>
      <c r="E1128">
        <v>0</v>
      </c>
      <c r="F1128">
        <v>360</v>
      </c>
      <c r="G1128">
        <v>2343</v>
      </c>
      <c r="H1128">
        <v>38</v>
      </c>
      <c r="I1128">
        <v>702</v>
      </c>
      <c r="J1128">
        <v>98</v>
      </c>
      <c r="K1128">
        <v>2016</v>
      </c>
      <c r="L1128" t="str">
        <f t="shared" si="34"/>
        <v>005</v>
      </c>
      <c r="M1128" t="str">
        <f>_xlfn.XLOOKUP(_2015_2016_append_[[#This Row],[Job_code]],Analytics_mindset_case_studies_IntegrateCo_jobcodes[Code_text],Analytics_mindset_case_studies_IntegrateCo_jobcodes[Job_Description],"",0)</f>
        <v>Installation</v>
      </c>
      <c r="N1128" t="str">
        <f t="shared" si="35"/>
        <v/>
      </c>
      <c r="O1128">
        <f>IFERROR(VLOOKUP(_2015_2016_append_[[#This Row],[Emp_Name]],Analytics_mindset_case_studies_IntegrateCo_locations[#All],2,FALSE),"")</f>
        <v>1</v>
      </c>
      <c r="P1128">
        <f>_2015_2016_append_[[#This Row],[Reg_Hrs]]+_2015_2016_append_[[#This Row],[OT_Hrs]]</f>
        <v>24</v>
      </c>
      <c r="Q1128">
        <v>1</v>
      </c>
    </row>
    <row r="1129" spans="1:17" x14ac:dyDescent="0.3">
      <c r="A1129">
        <v>391</v>
      </c>
      <c r="B1129" t="s">
        <v>311</v>
      </c>
      <c r="C1129" t="s">
        <v>126</v>
      </c>
      <c r="D1129">
        <v>24</v>
      </c>
      <c r="E1129">
        <v>0</v>
      </c>
      <c r="F1129">
        <v>342</v>
      </c>
      <c r="G1129">
        <v>2396</v>
      </c>
      <c r="H1129">
        <v>42</v>
      </c>
      <c r="I1129">
        <v>1485</v>
      </c>
      <c r="J1129">
        <v>919</v>
      </c>
      <c r="K1129">
        <v>2016</v>
      </c>
      <c r="L1129" t="str">
        <f t="shared" si="34"/>
        <v>005</v>
      </c>
      <c r="M1129" t="str">
        <f>_xlfn.XLOOKUP(_2015_2016_append_[[#This Row],[Job_code]],Analytics_mindset_case_studies_IntegrateCo_jobcodes[Code_text],Analytics_mindset_case_studies_IntegrateCo_jobcodes[Job_Description],"",0)</f>
        <v>Installation</v>
      </c>
      <c r="N1129" t="str">
        <f t="shared" si="35"/>
        <v/>
      </c>
      <c r="O1129">
        <f>IFERROR(VLOOKUP(_2015_2016_append_[[#This Row],[Emp_Name]],Analytics_mindset_case_studies_IntegrateCo_locations[#All],2,FALSE),"")</f>
        <v>1</v>
      </c>
      <c r="P1129">
        <f>_2015_2016_append_[[#This Row],[Reg_Hrs]]+_2015_2016_append_[[#This Row],[OT_Hrs]]</f>
        <v>24</v>
      </c>
      <c r="Q1129">
        <v>1</v>
      </c>
    </row>
    <row r="1130" spans="1:17" x14ac:dyDescent="0.3">
      <c r="A1130">
        <v>416</v>
      </c>
      <c r="B1130" t="s">
        <v>311</v>
      </c>
      <c r="C1130" t="s">
        <v>295</v>
      </c>
      <c r="D1130">
        <v>1</v>
      </c>
      <c r="E1130">
        <v>0</v>
      </c>
      <c r="F1130">
        <v>15</v>
      </c>
      <c r="G1130">
        <v>103</v>
      </c>
      <c r="H1130">
        <v>8</v>
      </c>
      <c r="I1130">
        <v>32</v>
      </c>
      <c r="J1130">
        <v>25</v>
      </c>
      <c r="K1130">
        <v>2016</v>
      </c>
      <c r="L1130" t="str">
        <f t="shared" si="34"/>
        <v>005</v>
      </c>
      <c r="M1130" t="str">
        <f>_xlfn.XLOOKUP(_2015_2016_append_[[#This Row],[Job_code]],Analytics_mindset_case_studies_IntegrateCo_jobcodes[Code_text],Analytics_mindset_case_studies_IntegrateCo_jobcodes[Job_Description],"",0)</f>
        <v>Installation</v>
      </c>
      <c r="N1130" t="str">
        <f t="shared" si="35"/>
        <v/>
      </c>
      <c r="O1130">
        <f>IFERROR(VLOOKUP(_2015_2016_append_[[#This Row],[Emp_Name]],Analytics_mindset_case_studies_IntegrateCo_locations[#All],2,FALSE),"")</f>
        <v>2</v>
      </c>
      <c r="P1130">
        <f>_2015_2016_append_[[#This Row],[Reg_Hrs]]+_2015_2016_append_[[#This Row],[OT_Hrs]]</f>
        <v>1</v>
      </c>
      <c r="Q1130">
        <v>1</v>
      </c>
    </row>
    <row r="1131" spans="1:17" x14ac:dyDescent="0.3">
      <c r="A1131">
        <v>414</v>
      </c>
      <c r="B1131" t="s">
        <v>311</v>
      </c>
      <c r="C1131" t="s">
        <v>253</v>
      </c>
      <c r="D1131">
        <v>24</v>
      </c>
      <c r="E1131">
        <v>0</v>
      </c>
      <c r="F1131">
        <v>342</v>
      </c>
      <c r="G1131">
        <v>2293</v>
      </c>
      <c r="H1131">
        <v>64</v>
      </c>
      <c r="I1131">
        <v>718</v>
      </c>
      <c r="J1131">
        <v>548</v>
      </c>
      <c r="K1131">
        <v>2016</v>
      </c>
      <c r="L1131" t="str">
        <f t="shared" si="34"/>
        <v>005</v>
      </c>
      <c r="M1131" t="str">
        <f>_xlfn.XLOOKUP(_2015_2016_append_[[#This Row],[Job_code]],Analytics_mindset_case_studies_IntegrateCo_jobcodes[Code_text],Analytics_mindset_case_studies_IntegrateCo_jobcodes[Job_Description],"",0)</f>
        <v>Installation</v>
      </c>
      <c r="N1131" t="str">
        <f t="shared" si="35"/>
        <v/>
      </c>
      <c r="O1131">
        <f>IFERROR(VLOOKUP(_2015_2016_append_[[#This Row],[Emp_Name]],Analytics_mindset_case_studies_IntegrateCo_locations[#All],2,FALSE),"")</f>
        <v>2</v>
      </c>
      <c r="P1131">
        <f>_2015_2016_append_[[#This Row],[Reg_Hrs]]+_2015_2016_append_[[#This Row],[OT_Hrs]]</f>
        <v>24</v>
      </c>
      <c r="Q1131">
        <v>1</v>
      </c>
    </row>
    <row r="1132" spans="1:17" x14ac:dyDescent="0.3">
      <c r="A1132">
        <v>336</v>
      </c>
      <c r="B1132" t="s">
        <v>311</v>
      </c>
      <c r="C1132" t="s">
        <v>196</v>
      </c>
      <c r="D1132">
        <v>24</v>
      </c>
      <c r="E1132">
        <v>0</v>
      </c>
      <c r="F1132">
        <v>354</v>
      </c>
      <c r="G1132">
        <v>2712</v>
      </c>
      <c r="H1132">
        <v>51</v>
      </c>
      <c r="I1132">
        <v>853</v>
      </c>
      <c r="J1132">
        <v>566</v>
      </c>
      <c r="K1132">
        <v>2016</v>
      </c>
      <c r="L1132" t="str">
        <f t="shared" si="34"/>
        <v>005</v>
      </c>
      <c r="M1132" t="str">
        <f>_xlfn.XLOOKUP(_2015_2016_append_[[#This Row],[Job_code]],Analytics_mindset_case_studies_IntegrateCo_jobcodes[Code_text],Analytics_mindset_case_studies_IntegrateCo_jobcodes[Job_Description],"",0)</f>
        <v>Installation</v>
      </c>
      <c r="N1132" t="str">
        <f t="shared" si="35"/>
        <v/>
      </c>
      <c r="O1132">
        <f>IFERROR(VLOOKUP(_2015_2016_append_[[#This Row],[Emp_Name]],Analytics_mindset_case_studies_IntegrateCo_locations[#All],2,FALSE),"")</f>
        <v>1</v>
      </c>
      <c r="P1132">
        <f>_2015_2016_append_[[#This Row],[Reg_Hrs]]+_2015_2016_append_[[#This Row],[OT_Hrs]]</f>
        <v>24</v>
      </c>
      <c r="Q1132">
        <v>1</v>
      </c>
    </row>
    <row r="1133" spans="1:17" x14ac:dyDescent="0.3">
      <c r="B1133" t="s">
        <v>315</v>
      </c>
      <c r="C1133" t="s">
        <v>229</v>
      </c>
      <c r="D1133">
        <v>0</v>
      </c>
      <c r="E1133">
        <v>0</v>
      </c>
      <c r="F1133">
        <v>0</v>
      </c>
      <c r="G1133">
        <v>0</v>
      </c>
      <c r="H1133">
        <v>0</v>
      </c>
      <c r="I1133">
        <v>0</v>
      </c>
      <c r="J1133">
        <v>0</v>
      </c>
      <c r="K1133">
        <v>2016</v>
      </c>
      <c r="L1133" t="str">
        <f t="shared" si="34"/>
        <v>001</v>
      </c>
      <c r="M1133" t="str">
        <f>_xlfn.XLOOKUP(_2015_2016_append_[[#This Row],[Job_code]],Analytics_mindset_case_studies_IntegrateCo_jobcodes[Code_text],Analytics_mindset_case_studies_IntegrateCo_jobcodes[Job_Description],"",0)</f>
        <v>Office</v>
      </c>
      <c r="N1133" t="str">
        <f t="shared" si="35"/>
        <v>H</v>
      </c>
      <c r="O1133" t="str">
        <f>IFERROR(VLOOKUP(_2015_2016_append_[[#This Row],[Emp_Name]],Analytics_mindset_case_studies_IntegrateCo_locations[#All],2,FALSE),"")</f>
        <v/>
      </c>
      <c r="P1133">
        <f>_2015_2016_append_[[#This Row],[Reg_Hrs]]+_2015_2016_append_[[#This Row],[OT_Hrs]]</f>
        <v>0</v>
      </c>
      <c r="Q1133">
        <v>1</v>
      </c>
    </row>
    <row r="1134" spans="1:17" x14ac:dyDescent="0.3">
      <c r="A1134">
        <v>374</v>
      </c>
      <c r="B1134" t="s">
        <v>315</v>
      </c>
      <c r="C1134" t="s">
        <v>181</v>
      </c>
      <c r="D1134">
        <v>1255</v>
      </c>
      <c r="E1134">
        <v>0</v>
      </c>
      <c r="F1134">
        <v>26355</v>
      </c>
      <c r="G1134">
        <v>17244</v>
      </c>
      <c r="H1134">
        <v>442</v>
      </c>
      <c r="I1134">
        <v>778</v>
      </c>
      <c r="J1134">
        <v>1005</v>
      </c>
      <c r="K1134">
        <v>2016</v>
      </c>
      <c r="L1134" t="str">
        <f t="shared" si="34"/>
        <v>001</v>
      </c>
      <c r="M1134" t="str">
        <f>_xlfn.XLOOKUP(_2015_2016_append_[[#This Row],[Job_code]],Analytics_mindset_case_studies_IntegrateCo_jobcodes[Code_text],Analytics_mindset_case_studies_IntegrateCo_jobcodes[Job_Description],"",0)</f>
        <v>Office</v>
      </c>
      <c r="N1134" t="str">
        <f t="shared" si="35"/>
        <v>H</v>
      </c>
      <c r="O1134">
        <f>IFERROR(VLOOKUP(_2015_2016_append_[[#This Row],[Emp_Name]],Analytics_mindset_case_studies_IntegrateCo_locations[#All],2,FALSE),"")</f>
        <v>2</v>
      </c>
      <c r="P1134">
        <f>_2015_2016_append_[[#This Row],[Reg_Hrs]]+_2015_2016_append_[[#This Row],[OT_Hrs]]</f>
        <v>1255</v>
      </c>
      <c r="Q1134">
        <v>1</v>
      </c>
    </row>
    <row r="1135" spans="1:17" x14ac:dyDescent="0.3">
      <c r="A1135">
        <v>386</v>
      </c>
      <c r="B1135" t="s">
        <v>315</v>
      </c>
      <c r="C1135" t="s">
        <v>204</v>
      </c>
      <c r="D1135">
        <v>12175</v>
      </c>
      <c r="E1135">
        <v>0</v>
      </c>
      <c r="F1135">
        <v>17045</v>
      </c>
      <c r="G1135">
        <v>13036</v>
      </c>
      <c r="H1135">
        <v>1014</v>
      </c>
      <c r="I1135">
        <v>4089</v>
      </c>
      <c r="J1135">
        <v>281</v>
      </c>
      <c r="K1135">
        <v>2016</v>
      </c>
      <c r="L1135" t="str">
        <f t="shared" si="34"/>
        <v>001</v>
      </c>
      <c r="M1135" t="str">
        <f>_xlfn.XLOOKUP(_2015_2016_append_[[#This Row],[Job_code]],Analytics_mindset_case_studies_IntegrateCo_jobcodes[Code_text],Analytics_mindset_case_studies_IntegrateCo_jobcodes[Job_Description],"",0)</f>
        <v>Office</v>
      </c>
      <c r="N1135" t="str">
        <f t="shared" si="35"/>
        <v>H</v>
      </c>
      <c r="O1135">
        <f>IFERROR(VLOOKUP(_2015_2016_append_[[#This Row],[Emp_Name]],Analytics_mindset_case_studies_IntegrateCo_locations[#All],2,FALSE),"")</f>
        <v>1</v>
      </c>
      <c r="P1135">
        <f>_2015_2016_append_[[#This Row],[Reg_Hrs]]+_2015_2016_append_[[#This Row],[OT_Hrs]]</f>
        <v>12175</v>
      </c>
      <c r="Q1135">
        <v>1</v>
      </c>
    </row>
    <row r="1136" spans="1:17" x14ac:dyDescent="0.3">
      <c r="A1136">
        <v>7</v>
      </c>
      <c r="B1136" t="s">
        <v>315</v>
      </c>
      <c r="C1136" t="s">
        <v>194</v>
      </c>
      <c r="D1136">
        <v>155</v>
      </c>
      <c r="E1136">
        <v>0</v>
      </c>
      <c r="F1136">
        <v>51171</v>
      </c>
      <c r="G1136">
        <v>3461</v>
      </c>
      <c r="H1136">
        <v>19</v>
      </c>
      <c r="I1136">
        <v>2172</v>
      </c>
      <c r="J1136">
        <v>24</v>
      </c>
      <c r="K1136">
        <v>2016</v>
      </c>
      <c r="L1136" t="str">
        <f t="shared" si="34"/>
        <v>001</v>
      </c>
      <c r="M1136" t="str">
        <f>_xlfn.XLOOKUP(_2015_2016_append_[[#This Row],[Job_code]],Analytics_mindset_case_studies_IntegrateCo_jobcodes[Code_text],Analytics_mindset_case_studies_IntegrateCo_jobcodes[Job_Description],"",0)</f>
        <v>Office</v>
      </c>
      <c r="N1136" t="str">
        <f t="shared" si="35"/>
        <v>H</v>
      </c>
      <c r="O1136">
        <f>IFERROR(VLOOKUP(_2015_2016_append_[[#This Row],[Emp_Name]],Analytics_mindset_case_studies_IntegrateCo_locations[#All],2,FALSE),"")</f>
        <v>2</v>
      </c>
      <c r="P1136">
        <f>_2015_2016_append_[[#This Row],[Reg_Hrs]]+_2015_2016_append_[[#This Row],[OT_Hrs]]</f>
        <v>155</v>
      </c>
      <c r="Q1136">
        <v>1</v>
      </c>
    </row>
    <row r="1137" spans="1:17" x14ac:dyDescent="0.3">
      <c r="A1137">
        <v>248</v>
      </c>
      <c r="B1137" t="s">
        <v>315</v>
      </c>
      <c r="C1137" t="s">
        <v>158</v>
      </c>
      <c r="D1137">
        <v>42925</v>
      </c>
      <c r="E1137">
        <v>0</v>
      </c>
      <c r="F1137">
        <v>879963</v>
      </c>
      <c r="G1137">
        <v>60241</v>
      </c>
      <c r="H1137">
        <v>1632</v>
      </c>
      <c r="I1137">
        <v>18896</v>
      </c>
      <c r="J1137">
        <v>121</v>
      </c>
      <c r="K1137">
        <v>2016</v>
      </c>
      <c r="L1137" t="str">
        <f t="shared" si="34"/>
        <v>001</v>
      </c>
      <c r="M1137" t="str">
        <f>_xlfn.XLOOKUP(_2015_2016_append_[[#This Row],[Job_code]],Analytics_mindset_case_studies_IntegrateCo_jobcodes[Code_text],Analytics_mindset_case_studies_IntegrateCo_jobcodes[Job_Description],"",0)</f>
        <v>Office</v>
      </c>
      <c r="N1137" t="str">
        <f t="shared" si="35"/>
        <v>H</v>
      </c>
      <c r="O1137">
        <f>IFERROR(VLOOKUP(_2015_2016_append_[[#This Row],[Emp_Name]],Analytics_mindset_case_studies_IntegrateCo_locations[#All],2,FALSE),"")</f>
        <v>2</v>
      </c>
      <c r="P1137">
        <f>_2015_2016_append_[[#This Row],[Reg_Hrs]]+_2015_2016_append_[[#This Row],[OT_Hrs]]</f>
        <v>42925</v>
      </c>
      <c r="Q1137">
        <v>1</v>
      </c>
    </row>
    <row r="1138" spans="1:17" x14ac:dyDescent="0.3">
      <c r="A1138">
        <v>1</v>
      </c>
      <c r="B1138" t="s">
        <v>315</v>
      </c>
      <c r="C1138" t="s">
        <v>125</v>
      </c>
      <c r="D1138">
        <v>435</v>
      </c>
      <c r="E1138">
        <v>0</v>
      </c>
      <c r="F1138">
        <v>1492067</v>
      </c>
      <c r="G1138">
        <v>102003</v>
      </c>
      <c r="H1138">
        <v>1433</v>
      </c>
      <c r="I1138">
        <v>28284</v>
      </c>
      <c r="J1138">
        <v>205</v>
      </c>
      <c r="K1138">
        <v>2016</v>
      </c>
      <c r="L1138" t="str">
        <f t="shared" si="34"/>
        <v>001</v>
      </c>
      <c r="M1138" t="str">
        <f>_xlfn.XLOOKUP(_2015_2016_append_[[#This Row],[Job_code]],Analytics_mindset_case_studies_IntegrateCo_jobcodes[Code_text],Analytics_mindset_case_studies_IntegrateCo_jobcodes[Job_Description],"",0)</f>
        <v>Office</v>
      </c>
      <c r="N1138" t="str">
        <f t="shared" si="35"/>
        <v>H</v>
      </c>
      <c r="O1138">
        <f>IFERROR(VLOOKUP(_2015_2016_append_[[#This Row],[Emp_Name]],Analytics_mindset_case_studies_IntegrateCo_locations[#All],2,FALSE),"")</f>
        <v>2</v>
      </c>
      <c r="P1138">
        <f>_2015_2016_append_[[#This Row],[Reg_Hrs]]+_2015_2016_append_[[#This Row],[OT_Hrs]]</f>
        <v>435</v>
      </c>
      <c r="Q1138">
        <v>1</v>
      </c>
    </row>
    <row r="1139" spans="1:17" x14ac:dyDescent="0.3">
      <c r="A1139">
        <v>358</v>
      </c>
      <c r="B1139" t="s">
        <v>315</v>
      </c>
      <c r="C1139" t="s">
        <v>172</v>
      </c>
      <c r="D1139">
        <v>8874</v>
      </c>
      <c r="E1139">
        <v>5</v>
      </c>
      <c r="F1139">
        <v>1487651</v>
      </c>
      <c r="G1139">
        <v>99512</v>
      </c>
      <c r="H1139">
        <v>3713</v>
      </c>
      <c r="I1139">
        <v>3122</v>
      </c>
      <c r="J1139">
        <v>205</v>
      </c>
      <c r="K1139">
        <v>2016</v>
      </c>
      <c r="L1139" t="str">
        <f t="shared" si="34"/>
        <v>001</v>
      </c>
      <c r="M1139" t="str">
        <f>_xlfn.XLOOKUP(_2015_2016_append_[[#This Row],[Job_code]],Analytics_mindset_case_studies_IntegrateCo_jobcodes[Code_text],Analytics_mindset_case_studies_IntegrateCo_jobcodes[Job_Description],"",0)</f>
        <v>Office</v>
      </c>
      <c r="N1139" t="str">
        <f t="shared" si="35"/>
        <v>H</v>
      </c>
      <c r="O1139">
        <f>IFERROR(VLOOKUP(_2015_2016_append_[[#This Row],[Emp_Name]],Analytics_mindset_case_studies_IntegrateCo_locations[#All],2,FALSE),"")</f>
        <v>1</v>
      </c>
      <c r="P1139">
        <f>_2015_2016_append_[[#This Row],[Reg_Hrs]]+_2015_2016_append_[[#This Row],[OT_Hrs]]</f>
        <v>8879</v>
      </c>
      <c r="Q1139">
        <v>1</v>
      </c>
    </row>
    <row r="1140" spans="1:17" x14ac:dyDescent="0.3">
      <c r="A1140">
        <v>415</v>
      </c>
      <c r="B1140" t="s">
        <v>315</v>
      </c>
      <c r="C1140" t="s">
        <v>214</v>
      </c>
      <c r="D1140">
        <v>16</v>
      </c>
      <c r="E1140">
        <v>0</v>
      </c>
      <c r="F1140">
        <v>46154</v>
      </c>
      <c r="G1140">
        <v>3529</v>
      </c>
      <c r="H1140">
        <v>174</v>
      </c>
      <c r="I1140">
        <v>1109</v>
      </c>
      <c r="J1140">
        <v>762</v>
      </c>
      <c r="K1140">
        <v>2016</v>
      </c>
      <c r="L1140" t="str">
        <f t="shared" si="34"/>
        <v>001</v>
      </c>
      <c r="M1140" t="str">
        <f>_xlfn.XLOOKUP(_2015_2016_append_[[#This Row],[Job_code]],Analytics_mindset_case_studies_IntegrateCo_jobcodes[Code_text],Analytics_mindset_case_studies_IntegrateCo_jobcodes[Job_Description],"",0)</f>
        <v>Office</v>
      </c>
      <c r="N1140" t="str">
        <f t="shared" si="35"/>
        <v>H</v>
      </c>
      <c r="O1140">
        <f>IFERROR(VLOOKUP(_2015_2016_append_[[#This Row],[Emp_Name]],Analytics_mindset_case_studies_IntegrateCo_locations[#All],2,FALSE),"")</f>
        <v>2</v>
      </c>
      <c r="P1140">
        <f>_2015_2016_append_[[#This Row],[Reg_Hrs]]+_2015_2016_append_[[#This Row],[OT_Hrs]]</f>
        <v>16</v>
      </c>
      <c r="Q1140">
        <v>1</v>
      </c>
    </row>
    <row r="1141" spans="1:17" x14ac:dyDescent="0.3">
      <c r="A1141">
        <v>34</v>
      </c>
      <c r="B1141" t="s">
        <v>315</v>
      </c>
      <c r="C1141" t="s">
        <v>195</v>
      </c>
      <c r="D1141">
        <v>108</v>
      </c>
      <c r="E1141">
        <v>0</v>
      </c>
      <c r="F1141">
        <v>531011</v>
      </c>
      <c r="G1141">
        <v>37393</v>
      </c>
      <c r="H1141">
        <v>73</v>
      </c>
      <c r="I1141">
        <v>4388</v>
      </c>
      <c r="J1141">
        <v>8661</v>
      </c>
      <c r="K1141">
        <v>2016</v>
      </c>
      <c r="L1141" t="str">
        <f t="shared" si="34"/>
        <v>001</v>
      </c>
      <c r="M1141" t="str">
        <f>_xlfn.XLOOKUP(_2015_2016_append_[[#This Row],[Job_code]],Analytics_mindset_case_studies_IntegrateCo_jobcodes[Code_text],Analytics_mindset_case_studies_IntegrateCo_jobcodes[Job_Description],"",0)</f>
        <v>Office</v>
      </c>
      <c r="N1141" t="str">
        <f t="shared" si="35"/>
        <v>H</v>
      </c>
      <c r="O1141">
        <f>IFERROR(VLOOKUP(_2015_2016_append_[[#This Row],[Emp_Name]],Analytics_mindset_case_studies_IntegrateCo_locations[#All],2,FALSE),"")</f>
        <v>1</v>
      </c>
      <c r="P1141">
        <f>_2015_2016_append_[[#This Row],[Reg_Hrs]]+_2015_2016_append_[[#This Row],[OT_Hrs]]</f>
        <v>108</v>
      </c>
      <c r="Q1141">
        <v>1</v>
      </c>
    </row>
    <row r="1142" spans="1:17" x14ac:dyDescent="0.3">
      <c r="A1142">
        <v>199</v>
      </c>
      <c r="B1142" t="s">
        <v>315</v>
      </c>
      <c r="C1142" t="s">
        <v>187</v>
      </c>
      <c r="D1142">
        <v>2</v>
      </c>
      <c r="E1142">
        <v>0</v>
      </c>
      <c r="F1142">
        <v>734</v>
      </c>
      <c r="G1142">
        <v>522</v>
      </c>
      <c r="H1142">
        <v>0</v>
      </c>
      <c r="I1142">
        <v>164</v>
      </c>
      <c r="J1142">
        <v>108</v>
      </c>
      <c r="K1142">
        <v>2016</v>
      </c>
      <c r="L1142" t="str">
        <f t="shared" si="34"/>
        <v>001</v>
      </c>
      <c r="M1142" t="str">
        <f>_xlfn.XLOOKUP(_2015_2016_append_[[#This Row],[Job_code]],Analytics_mindset_case_studies_IntegrateCo_jobcodes[Code_text],Analytics_mindset_case_studies_IntegrateCo_jobcodes[Job_Description],"",0)</f>
        <v>Office</v>
      </c>
      <c r="N1142" t="str">
        <f t="shared" si="35"/>
        <v>H</v>
      </c>
      <c r="O1142">
        <f>IFERROR(VLOOKUP(_2015_2016_append_[[#This Row],[Emp_Name]],Analytics_mindset_case_studies_IntegrateCo_locations[#All],2,FALSE),"")</f>
        <v>2</v>
      </c>
      <c r="P1142">
        <f>_2015_2016_append_[[#This Row],[Reg_Hrs]]+_2015_2016_append_[[#This Row],[OT_Hrs]]</f>
        <v>2</v>
      </c>
      <c r="Q1142">
        <v>1</v>
      </c>
    </row>
    <row r="1143" spans="1:17" x14ac:dyDescent="0.3">
      <c r="A1143">
        <v>203</v>
      </c>
      <c r="B1143" t="s">
        <v>315</v>
      </c>
      <c r="C1143" t="s">
        <v>155</v>
      </c>
      <c r="D1143">
        <v>222</v>
      </c>
      <c r="E1143">
        <v>0</v>
      </c>
      <c r="F1143">
        <v>1430041</v>
      </c>
      <c r="G1143">
        <v>103738</v>
      </c>
      <c r="H1143">
        <v>613</v>
      </c>
      <c r="I1143">
        <v>17111</v>
      </c>
      <c r="J1143">
        <v>198</v>
      </c>
      <c r="K1143">
        <v>2016</v>
      </c>
      <c r="L1143" t="str">
        <f t="shared" si="34"/>
        <v>001</v>
      </c>
      <c r="M1143" t="str">
        <f>_xlfn.XLOOKUP(_2015_2016_append_[[#This Row],[Job_code]],Analytics_mindset_case_studies_IntegrateCo_jobcodes[Code_text],Analytics_mindset_case_studies_IntegrateCo_jobcodes[Job_Description],"",0)</f>
        <v>Office</v>
      </c>
      <c r="N1143" t="str">
        <f t="shared" si="35"/>
        <v>H</v>
      </c>
      <c r="O1143">
        <f>IFERROR(VLOOKUP(_2015_2016_append_[[#This Row],[Emp_Name]],Analytics_mindset_case_studies_IntegrateCo_locations[#All],2,FALSE),"")</f>
        <v>1</v>
      </c>
      <c r="P1143">
        <f>_2015_2016_append_[[#This Row],[Reg_Hrs]]+_2015_2016_append_[[#This Row],[OT_Hrs]]</f>
        <v>222</v>
      </c>
      <c r="Q1143">
        <v>1</v>
      </c>
    </row>
    <row r="1144" spans="1:17" x14ac:dyDescent="0.3">
      <c r="A1144">
        <v>320</v>
      </c>
      <c r="B1144" t="s">
        <v>315</v>
      </c>
      <c r="C1144" t="s">
        <v>201</v>
      </c>
      <c r="D1144">
        <v>95</v>
      </c>
      <c r="E1144">
        <v>0</v>
      </c>
      <c r="F1144">
        <v>36539</v>
      </c>
      <c r="G1144">
        <v>2795</v>
      </c>
      <c r="H1144">
        <v>0</v>
      </c>
      <c r="I1144">
        <v>461</v>
      </c>
      <c r="J1144">
        <v>601</v>
      </c>
      <c r="K1144">
        <v>2016</v>
      </c>
      <c r="L1144" t="str">
        <f t="shared" si="34"/>
        <v>001</v>
      </c>
      <c r="M1144" t="str">
        <f>_xlfn.XLOOKUP(_2015_2016_append_[[#This Row],[Job_code]],Analytics_mindset_case_studies_IntegrateCo_jobcodes[Code_text],Analytics_mindset_case_studies_IntegrateCo_jobcodes[Job_Description],"",0)</f>
        <v>Office</v>
      </c>
      <c r="N1144" t="str">
        <f t="shared" si="35"/>
        <v>H</v>
      </c>
      <c r="O1144">
        <f>IFERROR(VLOOKUP(_2015_2016_append_[[#This Row],[Emp_Name]],Analytics_mindset_case_studies_IntegrateCo_locations[#All],2,FALSE),"")</f>
        <v>2</v>
      </c>
      <c r="P1144">
        <f>_2015_2016_append_[[#This Row],[Reg_Hrs]]+_2015_2016_append_[[#This Row],[OT_Hrs]]</f>
        <v>95</v>
      </c>
      <c r="Q1144">
        <v>1</v>
      </c>
    </row>
    <row r="1145" spans="1:17" x14ac:dyDescent="0.3">
      <c r="A1145">
        <v>287</v>
      </c>
      <c r="B1145" t="s">
        <v>315</v>
      </c>
      <c r="C1145" t="s">
        <v>167</v>
      </c>
      <c r="D1145">
        <v>431</v>
      </c>
      <c r="E1145">
        <v>3</v>
      </c>
      <c r="F1145">
        <v>620588</v>
      </c>
      <c r="G1145">
        <v>45139</v>
      </c>
      <c r="H1145">
        <v>1999</v>
      </c>
      <c r="I1145">
        <v>28319</v>
      </c>
      <c r="J1145">
        <v>1774</v>
      </c>
      <c r="K1145">
        <v>2016</v>
      </c>
      <c r="L1145" t="str">
        <f t="shared" si="34"/>
        <v>001</v>
      </c>
      <c r="M1145" t="str">
        <f>_xlfn.XLOOKUP(_2015_2016_append_[[#This Row],[Job_code]],Analytics_mindset_case_studies_IntegrateCo_jobcodes[Code_text],Analytics_mindset_case_studies_IntegrateCo_jobcodes[Job_Description],"",0)</f>
        <v>Office</v>
      </c>
      <c r="N1145" t="str">
        <f t="shared" si="35"/>
        <v>H</v>
      </c>
      <c r="O1145">
        <f>IFERROR(VLOOKUP(_2015_2016_append_[[#This Row],[Emp_Name]],Analytics_mindset_case_studies_IntegrateCo_locations[#All],2,FALSE),"")</f>
        <v>2</v>
      </c>
      <c r="P1145">
        <f>_2015_2016_append_[[#This Row],[Reg_Hrs]]+_2015_2016_append_[[#This Row],[OT_Hrs]]</f>
        <v>434</v>
      </c>
      <c r="Q1145">
        <v>1</v>
      </c>
    </row>
    <row r="1146" spans="1:17" x14ac:dyDescent="0.3">
      <c r="A1146">
        <v>18</v>
      </c>
      <c r="B1146" t="s">
        <v>315</v>
      </c>
      <c r="C1146" t="s">
        <v>177</v>
      </c>
      <c r="D1146">
        <v>36025</v>
      </c>
      <c r="E1146">
        <v>0</v>
      </c>
      <c r="F1146">
        <v>7205</v>
      </c>
      <c r="G1146">
        <v>5134</v>
      </c>
      <c r="H1146">
        <v>191</v>
      </c>
      <c r="I1146">
        <v>16104</v>
      </c>
      <c r="J1146">
        <v>1009</v>
      </c>
      <c r="K1146">
        <v>2016</v>
      </c>
      <c r="L1146" t="str">
        <f t="shared" si="34"/>
        <v>001</v>
      </c>
      <c r="M1146" t="str">
        <f>_xlfn.XLOOKUP(_2015_2016_append_[[#This Row],[Job_code]],Analytics_mindset_case_studies_IntegrateCo_jobcodes[Code_text],Analytics_mindset_case_studies_IntegrateCo_jobcodes[Job_Description],"",0)</f>
        <v>Office</v>
      </c>
      <c r="N1146" t="str">
        <f t="shared" si="35"/>
        <v>H</v>
      </c>
      <c r="O1146">
        <f>IFERROR(VLOOKUP(_2015_2016_append_[[#This Row],[Emp_Name]],Analytics_mindset_case_studies_IntegrateCo_locations[#All],2,FALSE),"")</f>
        <v>2</v>
      </c>
      <c r="P1146">
        <f>_2015_2016_append_[[#This Row],[Reg_Hrs]]+_2015_2016_append_[[#This Row],[OT_Hrs]]</f>
        <v>36025</v>
      </c>
      <c r="Q1146">
        <v>1</v>
      </c>
    </row>
    <row r="1147" spans="1:17" x14ac:dyDescent="0.3">
      <c r="A1147">
        <v>30</v>
      </c>
      <c r="B1147" t="s">
        <v>315</v>
      </c>
      <c r="C1147" t="s">
        <v>159</v>
      </c>
      <c r="D1147">
        <v>155</v>
      </c>
      <c r="E1147">
        <v>0</v>
      </c>
      <c r="F1147">
        <v>38905</v>
      </c>
      <c r="G1147">
        <v>2581</v>
      </c>
      <c r="H1147">
        <v>51</v>
      </c>
      <c r="I1147">
        <v>807</v>
      </c>
      <c r="J1147">
        <v>57</v>
      </c>
      <c r="K1147">
        <v>2016</v>
      </c>
      <c r="L1147" t="str">
        <f t="shared" si="34"/>
        <v>001</v>
      </c>
      <c r="M1147" t="str">
        <f>_xlfn.XLOOKUP(_2015_2016_append_[[#This Row],[Job_code]],Analytics_mindset_case_studies_IntegrateCo_jobcodes[Code_text],Analytics_mindset_case_studies_IntegrateCo_jobcodes[Job_Description],"",0)</f>
        <v>Office</v>
      </c>
      <c r="N1147" t="str">
        <f t="shared" si="35"/>
        <v>H</v>
      </c>
      <c r="O1147">
        <f>IFERROR(VLOOKUP(_2015_2016_append_[[#This Row],[Emp_Name]],Analytics_mindset_case_studies_IntegrateCo_locations[#All],2,FALSE),"")</f>
        <v>2</v>
      </c>
      <c r="P1147">
        <f>_2015_2016_append_[[#This Row],[Reg_Hrs]]+_2015_2016_append_[[#This Row],[OT_Hrs]]</f>
        <v>155</v>
      </c>
      <c r="Q1147">
        <v>1</v>
      </c>
    </row>
    <row r="1148" spans="1:17" x14ac:dyDescent="0.3">
      <c r="A1148">
        <v>239</v>
      </c>
      <c r="B1148" t="s">
        <v>315</v>
      </c>
      <c r="C1148" t="s">
        <v>135</v>
      </c>
      <c r="D1148">
        <v>41775</v>
      </c>
      <c r="E1148">
        <v>225</v>
      </c>
      <c r="F1148">
        <v>989647</v>
      </c>
      <c r="G1148">
        <v>7571</v>
      </c>
      <c r="H1148">
        <v>1873</v>
      </c>
      <c r="I1148">
        <v>23753</v>
      </c>
      <c r="J1148">
        <v>1372</v>
      </c>
      <c r="K1148">
        <v>2016</v>
      </c>
      <c r="L1148" t="str">
        <f t="shared" si="34"/>
        <v>001</v>
      </c>
      <c r="M1148" t="str">
        <f>_xlfn.XLOOKUP(_2015_2016_append_[[#This Row],[Job_code]],Analytics_mindset_case_studies_IntegrateCo_jobcodes[Code_text],Analytics_mindset_case_studies_IntegrateCo_jobcodes[Job_Description],"",0)</f>
        <v>Office</v>
      </c>
      <c r="N1148" t="str">
        <f t="shared" si="35"/>
        <v>H</v>
      </c>
      <c r="O1148">
        <f>IFERROR(VLOOKUP(_2015_2016_append_[[#This Row],[Emp_Name]],Analytics_mindset_case_studies_IntegrateCo_locations[#All],2,FALSE),"")</f>
        <v>1</v>
      </c>
      <c r="P1148">
        <f>_2015_2016_append_[[#This Row],[Reg_Hrs]]+_2015_2016_append_[[#This Row],[OT_Hrs]]</f>
        <v>42000</v>
      </c>
      <c r="Q1148">
        <v>1</v>
      </c>
    </row>
    <row r="1149" spans="1:17" x14ac:dyDescent="0.3">
      <c r="A1149">
        <v>406</v>
      </c>
      <c r="B1149" t="s">
        <v>315</v>
      </c>
      <c r="C1149" t="s">
        <v>208</v>
      </c>
      <c r="D1149">
        <v>17025</v>
      </c>
      <c r="E1149">
        <v>0</v>
      </c>
      <c r="F1149">
        <v>864282</v>
      </c>
      <c r="G1149">
        <v>60107</v>
      </c>
      <c r="H1149">
        <v>573</v>
      </c>
      <c r="I1149">
        <v>12348</v>
      </c>
      <c r="J1149">
        <v>1204</v>
      </c>
      <c r="K1149">
        <v>2016</v>
      </c>
      <c r="L1149" t="str">
        <f t="shared" si="34"/>
        <v>001</v>
      </c>
      <c r="M1149" t="str">
        <f>_xlfn.XLOOKUP(_2015_2016_append_[[#This Row],[Job_code]],Analytics_mindset_case_studies_IntegrateCo_jobcodes[Code_text],Analytics_mindset_case_studies_IntegrateCo_jobcodes[Job_Description],"",0)</f>
        <v>Office</v>
      </c>
      <c r="N1149" t="str">
        <f t="shared" si="35"/>
        <v>H</v>
      </c>
      <c r="O1149">
        <f>IFERROR(VLOOKUP(_2015_2016_append_[[#This Row],[Emp_Name]],Analytics_mindset_case_studies_IntegrateCo_locations[#All],2,FALSE),"")</f>
        <v>1</v>
      </c>
      <c r="P1149">
        <f>_2015_2016_append_[[#This Row],[Reg_Hrs]]+_2015_2016_append_[[#This Row],[OT_Hrs]]</f>
        <v>17025</v>
      </c>
      <c r="Q1149">
        <v>1</v>
      </c>
    </row>
    <row r="1150" spans="1:17" x14ac:dyDescent="0.3">
      <c r="B1150" t="s">
        <v>315</v>
      </c>
      <c r="C1150" t="s">
        <v>229</v>
      </c>
      <c r="D1150">
        <v>14925</v>
      </c>
      <c r="E1150">
        <v>0</v>
      </c>
      <c r="F1150">
        <v>2985</v>
      </c>
      <c r="G1150">
        <v>22836</v>
      </c>
      <c r="H1150">
        <v>1791</v>
      </c>
      <c r="I1150">
        <v>7164</v>
      </c>
      <c r="J1150">
        <v>432</v>
      </c>
      <c r="K1150">
        <v>2016</v>
      </c>
      <c r="L1150" t="str">
        <f t="shared" si="34"/>
        <v>001</v>
      </c>
      <c r="M1150" t="str">
        <f>_xlfn.XLOOKUP(_2015_2016_append_[[#This Row],[Job_code]],Analytics_mindset_case_studies_IntegrateCo_jobcodes[Code_text],Analytics_mindset_case_studies_IntegrateCo_jobcodes[Job_Description],"",0)</f>
        <v>Office</v>
      </c>
      <c r="N1150" t="str">
        <f t="shared" si="35"/>
        <v>H</v>
      </c>
      <c r="O1150" t="str">
        <f>IFERROR(VLOOKUP(_2015_2016_append_[[#This Row],[Emp_Name]],Analytics_mindset_case_studies_IntegrateCo_locations[#All],2,FALSE),"")</f>
        <v/>
      </c>
      <c r="P1150">
        <f>_2015_2016_append_[[#This Row],[Reg_Hrs]]+_2015_2016_append_[[#This Row],[OT_Hrs]]</f>
        <v>14925</v>
      </c>
      <c r="Q1150">
        <v>1</v>
      </c>
    </row>
    <row r="1151" spans="1:17" x14ac:dyDescent="0.3">
      <c r="B1151" t="s">
        <v>315</v>
      </c>
      <c r="C1151" t="s">
        <v>229</v>
      </c>
      <c r="D1151">
        <v>15</v>
      </c>
      <c r="E1151">
        <v>0</v>
      </c>
      <c r="F1151">
        <v>1875</v>
      </c>
      <c r="G1151">
        <v>1435</v>
      </c>
      <c r="H1151">
        <v>113</v>
      </c>
      <c r="I1151">
        <v>45</v>
      </c>
      <c r="J1151">
        <v>28</v>
      </c>
      <c r="K1151">
        <v>2016</v>
      </c>
      <c r="L1151" t="str">
        <f t="shared" si="34"/>
        <v>001</v>
      </c>
      <c r="M1151" t="str">
        <f>_xlfn.XLOOKUP(_2015_2016_append_[[#This Row],[Job_code]],Analytics_mindset_case_studies_IntegrateCo_jobcodes[Code_text],Analytics_mindset_case_studies_IntegrateCo_jobcodes[Job_Description],"",0)</f>
        <v>Office</v>
      </c>
      <c r="N1151" t="str">
        <f t="shared" si="35"/>
        <v>H</v>
      </c>
      <c r="O1151" t="str">
        <f>IFERROR(VLOOKUP(_2015_2016_append_[[#This Row],[Emp_Name]],Analytics_mindset_case_studies_IntegrateCo_locations[#All],2,FALSE),"")</f>
        <v/>
      </c>
      <c r="P1151">
        <f>_2015_2016_append_[[#This Row],[Reg_Hrs]]+_2015_2016_append_[[#This Row],[OT_Hrs]]</f>
        <v>15</v>
      </c>
      <c r="Q1151">
        <v>1</v>
      </c>
    </row>
    <row r="1152" spans="1:17" x14ac:dyDescent="0.3">
      <c r="A1152">
        <v>3</v>
      </c>
      <c r="B1152" t="s">
        <v>315</v>
      </c>
      <c r="C1152" t="s">
        <v>180</v>
      </c>
      <c r="D1152">
        <v>882</v>
      </c>
      <c r="E1152">
        <v>0</v>
      </c>
      <c r="F1152">
        <v>677233</v>
      </c>
      <c r="G1152">
        <v>512756</v>
      </c>
      <c r="H1152">
        <v>2375</v>
      </c>
      <c r="I1152">
        <v>64135</v>
      </c>
      <c r="J1152">
        <v>9422</v>
      </c>
      <c r="K1152">
        <v>2016</v>
      </c>
      <c r="L1152" t="str">
        <f t="shared" si="34"/>
        <v>001</v>
      </c>
      <c r="M1152" t="str">
        <f>_xlfn.XLOOKUP(_2015_2016_append_[[#This Row],[Job_code]],Analytics_mindset_case_studies_IntegrateCo_jobcodes[Code_text],Analytics_mindset_case_studies_IntegrateCo_jobcodes[Job_Description],"",0)</f>
        <v>Office</v>
      </c>
      <c r="N1152" t="str">
        <f t="shared" si="35"/>
        <v>H</v>
      </c>
      <c r="O1152">
        <f>IFERROR(VLOOKUP(_2015_2016_append_[[#This Row],[Emp_Name]],Analytics_mindset_case_studies_IntegrateCo_locations[#All],2,FALSE),"")</f>
        <v>2</v>
      </c>
      <c r="P1152">
        <f>_2015_2016_append_[[#This Row],[Reg_Hrs]]+_2015_2016_append_[[#This Row],[OT_Hrs]]</f>
        <v>882</v>
      </c>
      <c r="Q1152">
        <v>1</v>
      </c>
    </row>
    <row r="1153" spans="1:17" x14ac:dyDescent="0.3">
      <c r="A1153">
        <v>37</v>
      </c>
      <c r="B1153" t="s">
        <v>315</v>
      </c>
      <c r="C1153" t="s">
        <v>164</v>
      </c>
      <c r="D1153">
        <v>5</v>
      </c>
      <c r="E1153">
        <v>0</v>
      </c>
      <c r="F1153">
        <v>1225</v>
      </c>
      <c r="G1153">
        <v>833</v>
      </c>
      <c r="H1153">
        <v>0</v>
      </c>
      <c r="I1153">
        <v>261</v>
      </c>
      <c r="J1153">
        <v>201</v>
      </c>
      <c r="K1153">
        <v>2016</v>
      </c>
      <c r="L1153" t="str">
        <f t="shared" si="34"/>
        <v>001</v>
      </c>
      <c r="M1153" t="str">
        <f>_xlfn.XLOOKUP(_2015_2016_append_[[#This Row],[Job_code]],Analytics_mindset_case_studies_IntegrateCo_jobcodes[Code_text],Analytics_mindset_case_studies_IntegrateCo_jobcodes[Job_Description],"",0)</f>
        <v>Office</v>
      </c>
      <c r="N1153" t="str">
        <f t="shared" si="35"/>
        <v>H</v>
      </c>
      <c r="O1153">
        <f>IFERROR(VLOOKUP(_2015_2016_append_[[#This Row],[Emp_Name]],Analytics_mindset_case_studies_IntegrateCo_locations[#All],2,FALSE),"")</f>
        <v>2</v>
      </c>
      <c r="P1153">
        <f>_2015_2016_append_[[#This Row],[Reg_Hrs]]+_2015_2016_append_[[#This Row],[OT_Hrs]]</f>
        <v>5</v>
      </c>
      <c r="Q1153">
        <v>1</v>
      </c>
    </row>
    <row r="1154" spans="1:17" x14ac:dyDescent="0.3">
      <c r="A1154">
        <v>180</v>
      </c>
      <c r="B1154" t="s">
        <v>315</v>
      </c>
      <c r="C1154" t="s">
        <v>146</v>
      </c>
      <c r="D1154">
        <v>155</v>
      </c>
      <c r="E1154">
        <v>5</v>
      </c>
      <c r="F1154">
        <v>4022</v>
      </c>
      <c r="G1154">
        <v>2612</v>
      </c>
      <c r="H1154">
        <v>1</v>
      </c>
      <c r="I1154">
        <v>82</v>
      </c>
      <c r="J1154">
        <v>648</v>
      </c>
      <c r="K1154">
        <v>2016</v>
      </c>
      <c r="L1154" t="str">
        <f t="shared" ref="L1154:L1217" si="36">IF(OR(MID(B1154,3,1)="H",MID(B1154,3,1)="S"),MID(B1154,4,3),MID(B1154,3,3))</f>
        <v>001</v>
      </c>
      <c r="M1154" t="str">
        <f>_xlfn.XLOOKUP(_2015_2016_append_[[#This Row],[Job_code]],Analytics_mindset_case_studies_IntegrateCo_jobcodes[Code_text],Analytics_mindset_case_studies_IntegrateCo_jobcodes[Job_Description],"",0)</f>
        <v>Office</v>
      </c>
      <c r="N1154" t="str">
        <f t="shared" ref="N1154:N1217" si="37">IF(OR(MID(B1154,3,1)="H",MID(B1154,3,1)="S"),MID(B1154,3,1),"")</f>
        <v>H</v>
      </c>
      <c r="O1154">
        <f>IFERROR(VLOOKUP(_2015_2016_append_[[#This Row],[Emp_Name]],Analytics_mindset_case_studies_IntegrateCo_locations[#All],2,FALSE),"")</f>
        <v>2</v>
      </c>
      <c r="P1154">
        <f>_2015_2016_append_[[#This Row],[Reg_Hrs]]+_2015_2016_append_[[#This Row],[OT_Hrs]]</f>
        <v>160</v>
      </c>
      <c r="Q1154">
        <v>1</v>
      </c>
    </row>
    <row r="1155" spans="1:17" x14ac:dyDescent="0.3">
      <c r="A1155">
        <v>420</v>
      </c>
      <c r="B1155" t="s">
        <v>315</v>
      </c>
      <c r="C1155" t="s">
        <v>292</v>
      </c>
      <c r="D1155">
        <v>1</v>
      </c>
      <c r="E1155">
        <v>0</v>
      </c>
      <c r="F1155">
        <v>24</v>
      </c>
      <c r="G1155">
        <v>167</v>
      </c>
      <c r="H1155">
        <v>0</v>
      </c>
      <c r="I1155">
        <v>52</v>
      </c>
      <c r="J1155">
        <v>4</v>
      </c>
      <c r="K1155">
        <v>2016</v>
      </c>
      <c r="L1155" t="str">
        <f t="shared" si="36"/>
        <v>001</v>
      </c>
      <c r="M1155" t="str">
        <f>_xlfn.XLOOKUP(_2015_2016_append_[[#This Row],[Job_code]],Analytics_mindset_case_studies_IntegrateCo_jobcodes[Code_text],Analytics_mindset_case_studies_IntegrateCo_jobcodes[Job_Description],"",0)</f>
        <v>Office</v>
      </c>
      <c r="N1155" t="str">
        <f t="shared" si="37"/>
        <v>H</v>
      </c>
      <c r="O1155">
        <f>IFERROR(VLOOKUP(_2015_2016_append_[[#This Row],[Emp_Name]],Analytics_mindset_case_studies_IntegrateCo_locations[#All],2,FALSE),"")</f>
        <v>2</v>
      </c>
      <c r="P1155">
        <f>_2015_2016_append_[[#This Row],[Reg_Hrs]]+_2015_2016_append_[[#This Row],[OT_Hrs]]</f>
        <v>1</v>
      </c>
      <c r="Q1155">
        <v>1</v>
      </c>
    </row>
    <row r="1156" spans="1:17" x14ac:dyDescent="0.3">
      <c r="A1156">
        <v>343</v>
      </c>
      <c r="B1156" t="s">
        <v>315</v>
      </c>
      <c r="C1156" t="s">
        <v>202</v>
      </c>
      <c r="D1156">
        <v>275</v>
      </c>
      <c r="E1156">
        <v>0</v>
      </c>
      <c r="F1156">
        <v>559</v>
      </c>
      <c r="G1156">
        <v>3868</v>
      </c>
      <c r="H1156">
        <v>97</v>
      </c>
      <c r="I1156">
        <v>1213</v>
      </c>
      <c r="J1156">
        <v>912</v>
      </c>
      <c r="K1156">
        <v>2016</v>
      </c>
      <c r="L1156" t="str">
        <f t="shared" si="36"/>
        <v>001</v>
      </c>
      <c r="M1156" t="str">
        <f>_xlfn.XLOOKUP(_2015_2016_append_[[#This Row],[Job_code]],Analytics_mindset_case_studies_IntegrateCo_jobcodes[Code_text],Analytics_mindset_case_studies_IntegrateCo_jobcodes[Job_Description],"",0)</f>
        <v>Office</v>
      </c>
      <c r="N1156" t="str">
        <f t="shared" si="37"/>
        <v>H</v>
      </c>
      <c r="O1156">
        <f>IFERROR(VLOOKUP(_2015_2016_append_[[#This Row],[Emp_Name]],Analytics_mindset_case_studies_IntegrateCo_locations[#All],2,FALSE),"")</f>
        <v>1</v>
      </c>
      <c r="P1156">
        <f>_2015_2016_append_[[#This Row],[Reg_Hrs]]+_2015_2016_append_[[#This Row],[OT_Hrs]]</f>
        <v>275</v>
      </c>
      <c r="Q1156">
        <v>1</v>
      </c>
    </row>
    <row r="1157" spans="1:17" x14ac:dyDescent="0.3">
      <c r="A1157">
        <v>421</v>
      </c>
      <c r="B1157" t="s">
        <v>315</v>
      </c>
      <c r="C1157" t="s">
        <v>265</v>
      </c>
      <c r="D1157">
        <v>428</v>
      </c>
      <c r="E1157">
        <v>245</v>
      </c>
      <c r="F1157">
        <v>66509</v>
      </c>
      <c r="G1157">
        <v>47756</v>
      </c>
      <c r="H1157">
        <v>1919</v>
      </c>
      <c r="I1157">
        <v>14981</v>
      </c>
      <c r="J1157">
        <v>10645</v>
      </c>
      <c r="K1157">
        <v>2016</v>
      </c>
      <c r="L1157" t="str">
        <f t="shared" si="36"/>
        <v>001</v>
      </c>
      <c r="M1157" t="str">
        <f>_xlfn.XLOOKUP(_2015_2016_append_[[#This Row],[Job_code]],Analytics_mindset_case_studies_IntegrateCo_jobcodes[Code_text],Analytics_mindset_case_studies_IntegrateCo_jobcodes[Job_Description],"",0)</f>
        <v>Office</v>
      </c>
      <c r="N1157" t="str">
        <f t="shared" si="37"/>
        <v>H</v>
      </c>
      <c r="O1157">
        <f>IFERROR(VLOOKUP(_2015_2016_append_[[#This Row],[Emp_Name]],Analytics_mindset_case_studies_IntegrateCo_locations[#All],2,FALSE),"")</f>
        <v>1</v>
      </c>
      <c r="P1157">
        <f>_2015_2016_append_[[#This Row],[Reg_Hrs]]+_2015_2016_append_[[#This Row],[OT_Hrs]]</f>
        <v>673</v>
      </c>
      <c r="Q1157">
        <v>1</v>
      </c>
    </row>
    <row r="1158" spans="1:17" x14ac:dyDescent="0.3">
      <c r="A1158">
        <v>25</v>
      </c>
      <c r="B1158" t="s">
        <v>315</v>
      </c>
      <c r="C1158" t="s">
        <v>199</v>
      </c>
      <c r="D1158">
        <v>432</v>
      </c>
      <c r="E1158">
        <v>0</v>
      </c>
      <c r="F1158">
        <v>1038578</v>
      </c>
      <c r="G1158">
        <v>77527</v>
      </c>
      <c r="H1158">
        <v>1613</v>
      </c>
      <c r="I1158">
        <v>24325</v>
      </c>
      <c r="J1158">
        <v>1439</v>
      </c>
      <c r="K1158">
        <v>2016</v>
      </c>
      <c r="L1158" t="str">
        <f t="shared" si="36"/>
        <v>001</v>
      </c>
      <c r="M1158" t="str">
        <f>_xlfn.XLOOKUP(_2015_2016_append_[[#This Row],[Job_code]],Analytics_mindset_case_studies_IntegrateCo_jobcodes[Code_text],Analytics_mindset_case_studies_IntegrateCo_jobcodes[Job_Description],"",0)</f>
        <v>Office</v>
      </c>
      <c r="N1158" t="str">
        <f t="shared" si="37"/>
        <v>H</v>
      </c>
      <c r="O1158">
        <f>IFERROR(VLOOKUP(_2015_2016_append_[[#This Row],[Emp_Name]],Analytics_mindset_case_studies_IntegrateCo_locations[#All],2,FALSE),"")</f>
        <v>1</v>
      </c>
      <c r="P1158">
        <f>_2015_2016_append_[[#This Row],[Reg_Hrs]]+_2015_2016_append_[[#This Row],[OT_Hrs]]</f>
        <v>432</v>
      </c>
      <c r="Q1158">
        <v>1</v>
      </c>
    </row>
    <row r="1159" spans="1:17" x14ac:dyDescent="0.3">
      <c r="A1159">
        <v>22</v>
      </c>
      <c r="B1159" t="s">
        <v>315</v>
      </c>
      <c r="C1159" t="s">
        <v>176</v>
      </c>
      <c r="D1159">
        <v>29</v>
      </c>
      <c r="E1159">
        <v>0</v>
      </c>
      <c r="F1159">
        <v>78931</v>
      </c>
      <c r="G1159">
        <v>5107</v>
      </c>
      <c r="H1159">
        <v>0</v>
      </c>
      <c r="I1159">
        <v>1602</v>
      </c>
      <c r="J1159">
        <v>1217</v>
      </c>
      <c r="K1159">
        <v>2016</v>
      </c>
      <c r="L1159" t="str">
        <f t="shared" si="36"/>
        <v>001</v>
      </c>
      <c r="M1159" t="str">
        <f>_xlfn.XLOOKUP(_2015_2016_append_[[#This Row],[Job_code]],Analytics_mindset_case_studies_IntegrateCo_jobcodes[Code_text],Analytics_mindset_case_studies_IntegrateCo_jobcodes[Job_Description],"",0)</f>
        <v>Office</v>
      </c>
      <c r="N1159" t="str">
        <f t="shared" si="37"/>
        <v>H</v>
      </c>
      <c r="O1159">
        <f>IFERROR(VLOOKUP(_2015_2016_append_[[#This Row],[Emp_Name]],Analytics_mindset_case_studies_IntegrateCo_locations[#All],2,FALSE),"")</f>
        <v>2</v>
      </c>
      <c r="P1159">
        <f>_2015_2016_append_[[#This Row],[Reg_Hrs]]+_2015_2016_append_[[#This Row],[OT_Hrs]]</f>
        <v>29</v>
      </c>
      <c r="Q1159">
        <v>1</v>
      </c>
    </row>
    <row r="1160" spans="1:17" x14ac:dyDescent="0.3">
      <c r="A1160">
        <v>7</v>
      </c>
      <c r="B1160" t="s">
        <v>317</v>
      </c>
      <c r="C1160" t="s">
        <v>194</v>
      </c>
      <c r="D1160">
        <v>421</v>
      </c>
      <c r="E1160">
        <v>0</v>
      </c>
      <c r="F1160">
        <v>1353936</v>
      </c>
      <c r="G1160">
        <v>101487</v>
      </c>
      <c r="H1160">
        <v>1639</v>
      </c>
      <c r="I1160">
        <v>63674</v>
      </c>
      <c r="J1160">
        <v>668</v>
      </c>
      <c r="K1160">
        <v>2016</v>
      </c>
      <c r="L1160" t="str">
        <f t="shared" si="36"/>
        <v>001</v>
      </c>
      <c r="M1160" t="str">
        <f>_xlfn.XLOOKUP(_2015_2016_append_[[#This Row],[Job_code]],Analytics_mindset_case_studies_IntegrateCo_jobcodes[Code_text],Analytics_mindset_case_studies_IntegrateCo_jobcodes[Job_Description],"",0)</f>
        <v>Office</v>
      </c>
      <c r="N1160" t="str">
        <f t="shared" si="37"/>
        <v>H</v>
      </c>
      <c r="O1160">
        <f>IFERROR(VLOOKUP(_2015_2016_append_[[#This Row],[Emp_Name]],Analytics_mindset_case_studies_IntegrateCo_locations[#All],2,FALSE),"")</f>
        <v>2</v>
      </c>
      <c r="P1160">
        <f>_2015_2016_append_[[#This Row],[Reg_Hrs]]+_2015_2016_append_[[#This Row],[OT_Hrs]]</f>
        <v>421</v>
      </c>
      <c r="Q1160">
        <v>1</v>
      </c>
    </row>
    <row r="1161" spans="1:17" x14ac:dyDescent="0.3">
      <c r="A1161">
        <v>287</v>
      </c>
      <c r="B1161" t="s">
        <v>317</v>
      </c>
      <c r="C1161" t="s">
        <v>167</v>
      </c>
      <c r="D1161">
        <v>2275</v>
      </c>
      <c r="E1161">
        <v>0</v>
      </c>
      <c r="F1161">
        <v>324192</v>
      </c>
      <c r="G1161">
        <v>23546</v>
      </c>
      <c r="H1161">
        <v>842</v>
      </c>
      <c r="I1161">
        <v>14772</v>
      </c>
      <c r="J1161">
        <v>941</v>
      </c>
      <c r="K1161">
        <v>2016</v>
      </c>
      <c r="L1161" t="str">
        <f t="shared" si="36"/>
        <v>001</v>
      </c>
      <c r="M1161" t="str">
        <f>_xlfn.XLOOKUP(_2015_2016_append_[[#This Row],[Job_code]],Analytics_mindset_case_studies_IntegrateCo_jobcodes[Code_text],Analytics_mindset_case_studies_IntegrateCo_jobcodes[Job_Description],"",0)</f>
        <v>Office</v>
      </c>
      <c r="N1161" t="str">
        <f t="shared" si="37"/>
        <v>H</v>
      </c>
      <c r="O1161">
        <f>IFERROR(VLOOKUP(_2015_2016_append_[[#This Row],[Emp_Name]],Analytics_mindset_case_studies_IntegrateCo_locations[#All],2,FALSE),"")</f>
        <v>2</v>
      </c>
      <c r="P1161">
        <f>_2015_2016_append_[[#This Row],[Reg_Hrs]]+_2015_2016_append_[[#This Row],[OT_Hrs]]</f>
        <v>2275</v>
      </c>
      <c r="Q1161">
        <v>1</v>
      </c>
    </row>
    <row r="1162" spans="1:17" x14ac:dyDescent="0.3">
      <c r="A1162">
        <v>210</v>
      </c>
      <c r="B1162" t="s">
        <v>317</v>
      </c>
      <c r="C1162" t="s">
        <v>163</v>
      </c>
      <c r="D1162">
        <v>82</v>
      </c>
      <c r="E1162">
        <v>0</v>
      </c>
      <c r="F1162">
        <v>194996</v>
      </c>
      <c r="G1162">
        <v>1373</v>
      </c>
      <c r="H1162">
        <v>175</v>
      </c>
      <c r="I1162">
        <v>8613</v>
      </c>
      <c r="J1162">
        <v>5509</v>
      </c>
      <c r="K1162">
        <v>2016</v>
      </c>
      <c r="L1162" t="str">
        <f t="shared" si="36"/>
        <v>001</v>
      </c>
      <c r="M1162" t="str">
        <f>_xlfn.XLOOKUP(_2015_2016_append_[[#This Row],[Job_code]],Analytics_mindset_case_studies_IntegrateCo_jobcodes[Code_text],Analytics_mindset_case_studies_IntegrateCo_jobcodes[Job_Description],"",0)</f>
        <v>Office</v>
      </c>
      <c r="N1162" t="str">
        <f t="shared" si="37"/>
        <v>H</v>
      </c>
      <c r="O1162">
        <f>IFERROR(VLOOKUP(_2015_2016_append_[[#This Row],[Emp_Name]],Analytics_mindset_case_studies_IntegrateCo_locations[#All],2,FALSE),"")</f>
        <v>1</v>
      </c>
      <c r="P1162">
        <f>_2015_2016_append_[[#This Row],[Reg_Hrs]]+_2015_2016_append_[[#This Row],[OT_Hrs]]</f>
        <v>82</v>
      </c>
      <c r="Q1162">
        <v>1</v>
      </c>
    </row>
    <row r="1163" spans="1:17" x14ac:dyDescent="0.3">
      <c r="A1163">
        <v>391</v>
      </c>
      <c r="B1163" t="s">
        <v>317</v>
      </c>
      <c r="C1163" t="s">
        <v>126</v>
      </c>
      <c r="D1163">
        <v>1605</v>
      </c>
      <c r="E1163">
        <v>15</v>
      </c>
      <c r="F1163">
        <v>471227</v>
      </c>
      <c r="G1163">
        <v>32883</v>
      </c>
      <c r="H1163">
        <v>666</v>
      </c>
      <c r="I1163">
        <v>20633</v>
      </c>
      <c r="J1163">
        <v>12438</v>
      </c>
      <c r="K1163">
        <v>2016</v>
      </c>
      <c r="L1163" t="str">
        <f t="shared" si="36"/>
        <v>001</v>
      </c>
      <c r="M1163" t="str">
        <f>_xlfn.XLOOKUP(_2015_2016_append_[[#This Row],[Job_code]],Analytics_mindset_case_studies_IntegrateCo_jobcodes[Code_text],Analytics_mindset_case_studies_IntegrateCo_jobcodes[Job_Description],"",0)</f>
        <v>Office</v>
      </c>
      <c r="N1163" t="str">
        <f t="shared" si="37"/>
        <v>H</v>
      </c>
      <c r="O1163">
        <f>IFERROR(VLOOKUP(_2015_2016_append_[[#This Row],[Emp_Name]],Analytics_mindset_case_studies_IntegrateCo_locations[#All],2,FALSE),"")</f>
        <v>1</v>
      </c>
      <c r="P1163">
        <f>_2015_2016_append_[[#This Row],[Reg_Hrs]]+_2015_2016_append_[[#This Row],[OT_Hrs]]</f>
        <v>1620</v>
      </c>
      <c r="Q1163">
        <v>1</v>
      </c>
    </row>
    <row r="1164" spans="1:17" x14ac:dyDescent="0.3">
      <c r="B1164" t="s">
        <v>318</v>
      </c>
      <c r="C1164" t="s">
        <v>229</v>
      </c>
      <c r="D1164">
        <v>0</v>
      </c>
      <c r="E1164">
        <v>0</v>
      </c>
      <c r="F1164">
        <v>0</v>
      </c>
      <c r="G1164">
        <v>0</v>
      </c>
      <c r="H1164">
        <v>0</v>
      </c>
      <c r="I1164">
        <v>0</v>
      </c>
      <c r="J1164">
        <v>0</v>
      </c>
      <c r="K1164">
        <v>2016</v>
      </c>
      <c r="L1164" t="str">
        <f t="shared" si="36"/>
        <v>001</v>
      </c>
      <c r="M1164" t="str">
        <f>_xlfn.XLOOKUP(_2015_2016_append_[[#This Row],[Job_code]],Analytics_mindset_case_studies_IntegrateCo_jobcodes[Code_text],Analytics_mindset_case_studies_IntegrateCo_jobcodes[Job_Description],"",0)</f>
        <v>Office</v>
      </c>
      <c r="N1164" t="str">
        <f t="shared" si="37"/>
        <v>H</v>
      </c>
      <c r="O1164" t="str">
        <f>IFERROR(VLOOKUP(_2015_2016_append_[[#This Row],[Emp_Name]],Analytics_mindset_case_studies_IntegrateCo_locations[#All],2,FALSE),"")</f>
        <v/>
      </c>
      <c r="P1164">
        <f>_2015_2016_append_[[#This Row],[Reg_Hrs]]+_2015_2016_append_[[#This Row],[OT_Hrs]]</f>
        <v>0</v>
      </c>
      <c r="Q1164">
        <v>1</v>
      </c>
    </row>
    <row r="1165" spans="1:17" x14ac:dyDescent="0.3">
      <c r="A1165">
        <v>374</v>
      </c>
      <c r="B1165" t="s">
        <v>318</v>
      </c>
      <c r="C1165" t="s">
        <v>181</v>
      </c>
      <c r="D1165">
        <v>3555</v>
      </c>
      <c r="E1165">
        <v>0</v>
      </c>
      <c r="F1165">
        <v>74655</v>
      </c>
      <c r="G1165">
        <v>48916</v>
      </c>
      <c r="H1165">
        <v>1634</v>
      </c>
      <c r="I1165">
        <v>2202</v>
      </c>
      <c r="J1165">
        <v>2833</v>
      </c>
      <c r="K1165">
        <v>2016</v>
      </c>
      <c r="L1165" t="str">
        <f t="shared" si="36"/>
        <v>001</v>
      </c>
      <c r="M1165" t="str">
        <f>_xlfn.XLOOKUP(_2015_2016_append_[[#This Row],[Job_code]],Analytics_mindset_case_studies_IntegrateCo_jobcodes[Code_text],Analytics_mindset_case_studies_IntegrateCo_jobcodes[Job_Description],"",0)</f>
        <v>Office</v>
      </c>
      <c r="N1165" t="str">
        <f t="shared" si="37"/>
        <v>H</v>
      </c>
      <c r="O1165">
        <f>IFERROR(VLOOKUP(_2015_2016_append_[[#This Row],[Emp_Name]],Analytics_mindset_case_studies_IntegrateCo_locations[#All],2,FALSE),"")</f>
        <v>2</v>
      </c>
      <c r="P1165">
        <f>_2015_2016_append_[[#This Row],[Reg_Hrs]]+_2015_2016_append_[[#This Row],[OT_Hrs]]</f>
        <v>3555</v>
      </c>
      <c r="Q1165">
        <v>1</v>
      </c>
    </row>
    <row r="1166" spans="1:17" x14ac:dyDescent="0.3">
      <c r="A1166">
        <v>396</v>
      </c>
      <c r="B1166" t="s">
        <v>318</v>
      </c>
      <c r="C1166" t="s">
        <v>140</v>
      </c>
      <c r="D1166">
        <v>325</v>
      </c>
      <c r="E1166">
        <v>0</v>
      </c>
      <c r="F1166">
        <v>108875</v>
      </c>
      <c r="G1166">
        <v>8337</v>
      </c>
      <c r="H1166">
        <v>103</v>
      </c>
      <c r="I1166">
        <v>2167</v>
      </c>
      <c r="J1166">
        <v>5202</v>
      </c>
      <c r="K1166">
        <v>2016</v>
      </c>
      <c r="L1166" t="str">
        <f t="shared" si="36"/>
        <v>001</v>
      </c>
      <c r="M1166" t="str">
        <f>_xlfn.XLOOKUP(_2015_2016_append_[[#This Row],[Job_code]],Analytics_mindset_case_studies_IntegrateCo_jobcodes[Code_text],Analytics_mindset_case_studies_IntegrateCo_jobcodes[Job_Description],"",0)</f>
        <v>Office</v>
      </c>
      <c r="N1166" t="str">
        <f t="shared" si="37"/>
        <v>H</v>
      </c>
      <c r="O1166">
        <f>IFERROR(VLOOKUP(_2015_2016_append_[[#This Row],[Emp_Name]],Analytics_mindset_case_studies_IntegrateCo_locations[#All],2,FALSE),"")</f>
        <v>1</v>
      </c>
      <c r="P1166">
        <f>_2015_2016_append_[[#This Row],[Reg_Hrs]]+_2015_2016_append_[[#This Row],[OT_Hrs]]</f>
        <v>325</v>
      </c>
      <c r="Q1166">
        <v>1</v>
      </c>
    </row>
    <row r="1167" spans="1:17" x14ac:dyDescent="0.3">
      <c r="A1167">
        <v>402</v>
      </c>
      <c r="B1167" t="s">
        <v>318</v>
      </c>
      <c r="C1167" t="s">
        <v>153</v>
      </c>
      <c r="D1167">
        <v>45</v>
      </c>
      <c r="E1167">
        <v>0</v>
      </c>
      <c r="F1167">
        <v>90</v>
      </c>
      <c r="G1167">
        <v>624</v>
      </c>
      <c r="H1167">
        <v>0</v>
      </c>
      <c r="I1167">
        <v>265</v>
      </c>
      <c r="J1167">
        <v>448</v>
      </c>
      <c r="K1167">
        <v>2016</v>
      </c>
      <c r="L1167" t="str">
        <f t="shared" si="36"/>
        <v>001</v>
      </c>
      <c r="M1167" t="str">
        <f>_xlfn.XLOOKUP(_2015_2016_append_[[#This Row],[Job_code]],Analytics_mindset_case_studies_IntegrateCo_jobcodes[Code_text],Analytics_mindset_case_studies_IntegrateCo_jobcodes[Job_Description],"",0)</f>
        <v>Office</v>
      </c>
      <c r="N1167" t="str">
        <f t="shared" si="37"/>
        <v>H</v>
      </c>
      <c r="O1167">
        <f>IFERROR(VLOOKUP(_2015_2016_append_[[#This Row],[Emp_Name]],Analytics_mindset_case_studies_IntegrateCo_locations[#All],2,FALSE),"")</f>
        <v>2</v>
      </c>
      <c r="P1167">
        <f>_2015_2016_append_[[#This Row],[Reg_Hrs]]+_2015_2016_append_[[#This Row],[OT_Hrs]]</f>
        <v>45</v>
      </c>
      <c r="Q1167">
        <v>1</v>
      </c>
    </row>
    <row r="1168" spans="1:17" x14ac:dyDescent="0.3">
      <c r="A1168">
        <v>3</v>
      </c>
      <c r="B1168" t="s">
        <v>319</v>
      </c>
      <c r="C1168" t="s">
        <v>180</v>
      </c>
      <c r="D1168">
        <v>8</v>
      </c>
      <c r="E1168">
        <v>0</v>
      </c>
      <c r="F1168">
        <v>5861</v>
      </c>
      <c r="G1168">
        <v>4433</v>
      </c>
      <c r="H1168">
        <v>0</v>
      </c>
      <c r="I1168">
        <v>0</v>
      </c>
      <c r="J1168">
        <v>85</v>
      </c>
      <c r="K1168">
        <v>2016</v>
      </c>
      <c r="L1168" t="str">
        <f t="shared" si="36"/>
        <v>001</v>
      </c>
      <c r="M1168" t="str">
        <f>_xlfn.XLOOKUP(_2015_2016_append_[[#This Row],[Job_code]],Analytics_mindset_case_studies_IntegrateCo_jobcodes[Code_text],Analytics_mindset_case_studies_IntegrateCo_jobcodes[Job_Description],"",0)</f>
        <v>Office</v>
      </c>
      <c r="N1168" t="str">
        <f t="shared" si="37"/>
        <v>H</v>
      </c>
      <c r="O1168">
        <f>IFERROR(VLOOKUP(_2015_2016_append_[[#This Row],[Emp_Name]],Analytics_mindset_case_studies_IntegrateCo_locations[#All],2,FALSE),"")</f>
        <v>2</v>
      </c>
      <c r="P1168">
        <f>_2015_2016_append_[[#This Row],[Reg_Hrs]]+_2015_2016_append_[[#This Row],[OT_Hrs]]</f>
        <v>8</v>
      </c>
      <c r="Q1168">
        <v>1</v>
      </c>
    </row>
    <row r="1169" spans="1:17" x14ac:dyDescent="0.3">
      <c r="A1169">
        <v>168</v>
      </c>
      <c r="B1169" t="s">
        <v>319</v>
      </c>
      <c r="C1169" t="s">
        <v>129</v>
      </c>
      <c r="D1169">
        <v>10</v>
      </c>
      <c r="E1169">
        <v>0</v>
      </c>
      <c r="F1169">
        <v>375</v>
      </c>
      <c r="G1169">
        <v>2794</v>
      </c>
      <c r="H1169">
        <v>45</v>
      </c>
      <c r="I1169">
        <v>876</v>
      </c>
      <c r="J1169">
        <v>618</v>
      </c>
      <c r="K1169">
        <v>2016</v>
      </c>
      <c r="L1169" t="str">
        <f t="shared" si="36"/>
        <v>001</v>
      </c>
      <c r="M1169" t="str">
        <f>_xlfn.XLOOKUP(_2015_2016_append_[[#This Row],[Job_code]],Analytics_mindset_case_studies_IntegrateCo_jobcodes[Code_text],Analytics_mindset_case_studies_IntegrateCo_jobcodes[Job_Description],"",0)</f>
        <v>Office</v>
      </c>
      <c r="N1169" t="str">
        <f t="shared" si="37"/>
        <v>H</v>
      </c>
      <c r="O1169">
        <f>IFERROR(VLOOKUP(_2015_2016_append_[[#This Row],[Emp_Name]],Analytics_mindset_case_studies_IntegrateCo_locations[#All],2,FALSE),"")</f>
        <v>2</v>
      </c>
      <c r="P1169">
        <f>_2015_2016_append_[[#This Row],[Reg_Hrs]]+_2015_2016_append_[[#This Row],[OT_Hrs]]</f>
        <v>10</v>
      </c>
      <c r="Q1169">
        <v>1</v>
      </c>
    </row>
    <row r="1170" spans="1:17" x14ac:dyDescent="0.3">
      <c r="B1170" t="s">
        <v>320</v>
      </c>
      <c r="C1170" t="s">
        <v>229</v>
      </c>
      <c r="D1170">
        <v>0</v>
      </c>
      <c r="E1170">
        <v>0</v>
      </c>
      <c r="F1170">
        <v>0</v>
      </c>
      <c r="G1170">
        <v>0</v>
      </c>
      <c r="H1170">
        <v>0</v>
      </c>
      <c r="I1170">
        <v>0</v>
      </c>
      <c r="J1170">
        <v>0</v>
      </c>
      <c r="K1170">
        <v>2016</v>
      </c>
      <c r="L1170" t="str">
        <f t="shared" si="36"/>
        <v>002</v>
      </c>
      <c r="M1170" t="str">
        <f>_xlfn.XLOOKUP(_2015_2016_append_[[#This Row],[Job_code]],Analytics_mindset_case_studies_IntegrateCo_jobcodes[Code_text],Analytics_mindset_case_studies_IntegrateCo_jobcodes[Job_Description],"",0)</f>
        <v>Sales</v>
      </c>
      <c r="N1170" t="str">
        <f t="shared" si="37"/>
        <v>H</v>
      </c>
      <c r="O1170" t="str">
        <f>IFERROR(VLOOKUP(_2015_2016_append_[[#This Row],[Emp_Name]],Analytics_mindset_case_studies_IntegrateCo_locations[#All],2,FALSE),"")</f>
        <v/>
      </c>
      <c r="P1170">
        <f>_2015_2016_append_[[#This Row],[Reg_Hrs]]+_2015_2016_append_[[#This Row],[OT_Hrs]]</f>
        <v>0</v>
      </c>
      <c r="Q1170">
        <v>1</v>
      </c>
    </row>
    <row r="1171" spans="1:17" x14ac:dyDescent="0.3">
      <c r="A1171">
        <v>386</v>
      </c>
      <c r="B1171" t="s">
        <v>320</v>
      </c>
      <c r="C1171" t="s">
        <v>204</v>
      </c>
      <c r="D1171">
        <v>20</v>
      </c>
      <c r="E1171">
        <v>0</v>
      </c>
      <c r="F1171">
        <v>280</v>
      </c>
      <c r="G1171">
        <v>2144</v>
      </c>
      <c r="H1171">
        <v>168</v>
      </c>
      <c r="I1171">
        <v>672</v>
      </c>
      <c r="J1171">
        <v>464</v>
      </c>
      <c r="K1171">
        <v>2016</v>
      </c>
      <c r="L1171" t="str">
        <f t="shared" si="36"/>
        <v>002</v>
      </c>
      <c r="M1171" t="str">
        <f>_xlfn.XLOOKUP(_2015_2016_append_[[#This Row],[Job_code]],Analytics_mindset_case_studies_IntegrateCo_jobcodes[Code_text],Analytics_mindset_case_studies_IntegrateCo_jobcodes[Job_Description],"",0)</f>
        <v>Sales</v>
      </c>
      <c r="N1171" t="str">
        <f t="shared" si="37"/>
        <v>H</v>
      </c>
      <c r="O1171">
        <f>IFERROR(VLOOKUP(_2015_2016_append_[[#This Row],[Emp_Name]],Analytics_mindset_case_studies_IntegrateCo_locations[#All],2,FALSE),"")</f>
        <v>1</v>
      </c>
      <c r="P1171">
        <f>_2015_2016_append_[[#This Row],[Reg_Hrs]]+_2015_2016_append_[[#This Row],[OT_Hrs]]</f>
        <v>20</v>
      </c>
      <c r="Q1171">
        <v>1</v>
      </c>
    </row>
    <row r="1172" spans="1:17" x14ac:dyDescent="0.3">
      <c r="A1172">
        <v>1</v>
      </c>
      <c r="B1172" t="s">
        <v>320</v>
      </c>
      <c r="C1172" t="s">
        <v>125</v>
      </c>
      <c r="D1172">
        <v>1</v>
      </c>
      <c r="E1172">
        <v>0</v>
      </c>
      <c r="F1172">
        <v>2250</v>
      </c>
      <c r="G1172">
        <v>17213</v>
      </c>
      <c r="H1172">
        <v>0</v>
      </c>
      <c r="I1172">
        <v>54</v>
      </c>
      <c r="J1172">
        <v>325</v>
      </c>
      <c r="K1172">
        <v>2016</v>
      </c>
      <c r="L1172" t="str">
        <f t="shared" si="36"/>
        <v>002</v>
      </c>
      <c r="M1172" t="str">
        <f>_xlfn.XLOOKUP(_2015_2016_append_[[#This Row],[Job_code]],Analytics_mindset_case_studies_IntegrateCo_jobcodes[Code_text],Analytics_mindset_case_studies_IntegrateCo_jobcodes[Job_Description],"",0)</f>
        <v>Sales</v>
      </c>
      <c r="N1172" t="str">
        <f t="shared" si="37"/>
        <v>H</v>
      </c>
      <c r="O1172">
        <f>IFERROR(VLOOKUP(_2015_2016_append_[[#This Row],[Emp_Name]],Analytics_mindset_case_studies_IntegrateCo_locations[#All],2,FALSE),"")</f>
        <v>2</v>
      </c>
      <c r="P1172">
        <f>_2015_2016_append_[[#This Row],[Reg_Hrs]]+_2015_2016_append_[[#This Row],[OT_Hrs]]</f>
        <v>1</v>
      </c>
      <c r="Q1172">
        <v>1</v>
      </c>
    </row>
    <row r="1173" spans="1:17" x14ac:dyDescent="0.3">
      <c r="A1173">
        <v>400</v>
      </c>
      <c r="B1173" t="s">
        <v>320</v>
      </c>
      <c r="C1173" t="s">
        <v>192</v>
      </c>
      <c r="D1173">
        <v>1185</v>
      </c>
      <c r="E1173">
        <v>0</v>
      </c>
      <c r="F1173">
        <v>238777</v>
      </c>
      <c r="G1173">
        <v>20259</v>
      </c>
      <c r="H1173">
        <v>1589</v>
      </c>
      <c r="I1173">
        <v>6355</v>
      </c>
      <c r="J1173">
        <v>633</v>
      </c>
      <c r="K1173">
        <v>2016</v>
      </c>
      <c r="L1173" t="str">
        <f t="shared" si="36"/>
        <v>002</v>
      </c>
      <c r="M1173" t="str">
        <f>_xlfn.XLOOKUP(_2015_2016_append_[[#This Row],[Job_code]],Analytics_mindset_case_studies_IntegrateCo_jobcodes[Code_text],Analytics_mindset_case_studies_IntegrateCo_jobcodes[Job_Description],"",0)</f>
        <v>Sales</v>
      </c>
      <c r="N1173" t="str">
        <f t="shared" si="37"/>
        <v>H</v>
      </c>
      <c r="O1173">
        <f>IFERROR(VLOOKUP(_2015_2016_append_[[#This Row],[Emp_Name]],Analytics_mindset_case_studies_IntegrateCo_locations[#All],2,FALSE),"")</f>
        <v>1</v>
      </c>
      <c r="P1173">
        <f>_2015_2016_append_[[#This Row],[Reg_Hrs]]+_2015_2016_append_[[#This Row],[OT_Hrs]]</f>
        <v>1185</v>
      </c>
      <c r="Q1173">
        <v>1</v>
      </c>
    </row>
    <row r="1174" spans="1:17" x14ac:dyDescent="0.3">
      <c r="A1174">
        <v>34</v>
      </c>
      <c r="B1174" t="s">
        <v>320</v>
      </c>
      <c r="C1174" t="s">
        <v>195</v>
      </c>
      <c r="D1174">
        <v>11</v>
      </c>
      <c r="E1174">
        <v>0</v>
      </c>
      <c r="F1174">
        <v>51974</v>
      </c>
      <c r="G1174">
        <v>3692</v>
      </c>
      <c r="H1174">
        <v>53</v>
      </c>
      <c r="I1174">
        <v>918</v>
      </c>
      <c r="J1174">
        <v>858</v>
      </c>
      <c r="K1174">
        <v>2016</v>
      </c>
      <c r="L1174" t="str">
        <f t="shared" si="36"/>
        <v>002</v>
      </c>
      <c r="M1174" t="str">
        <f>_xlfn.XLOOKUP(_2015_2016_append_[[#This Row],[Job_code]],Analytics_mindset_case_studies_IntegrateCo_jobcodes[Code_text],Analytics_mindset_case_studies_IntegrateCo_jobcodes[Job_Description],"",0)</f>
        <v>Sales</v>
      </c>
      <c r="N1174" t="str">
        <f t="shared" si="37"/>
        <v>H</v>
      </c>
      <c r="O1174">
        <f>IFERROR(VLOOKUP(_2015_2016_append_[[#This Row],[Emp_Name]],Analytics_mindset_case_studies_IntegrateCo_locations[#All],2,FALSE),"")</f>
        <v>1</v>
      </c>
      <c r="P1174">
        <f>_2015_2016_append_[[#This Row],[Reg_Hrs]]+_2015_2016_append_[[#This Row],[OT_Hrs]]</f>
        <v>11</v>
      </c>
      <c r="Q1174">
        <v>1</v>
      </c>
    </row>
    <row r="1175" spans="1:17" x14ac:dyDescent="0.3">
      <c r="A1175">
        <v>35</v>
      </c>
      <c r="B1175" t="s">
        <v>320</v>
      </c>
      <c r="C1175" t="s">
        <v>165</v>
      </c>
      <c r="D1175">
        <v>897</v>
      </c>
      <c r="E1175">
        <v>0</v>
      </c>
      <c r="F1175">
        <v>2594624</v>
      </c>
      <c r="G1175">
        <v>182602</v>
      </c>
      <c r="H1175">
        <v>1274</v>
      </c>
      <c r="I1175">
        <v>12228</v>
      </c>
      <c r="J1175">
        <v>7094</v>
      </c>
      <c r="K1175">
        <v>2016</v>
      </c>
      <c r="L1175" t="str">
        <f t="shared" si="36"/>
        <v>002</v>
      </c>
      <c r="M1175" t="str">
        <f>_xlfn.XLOOKUP(_2015_2016_append_[[#This Row],[Job_code]],Analytics_mindset_case_studies_IntegrateCo_jobcodes[Code_text],Analytics_mindset_case_studies_IntegrateCo_jobcodes[Job_Description],"",0)</f>
        <v>Sales</v>
      </c>
      <c r="N1175" t="str">
        <f t="shared" si="37"/>
        <v>H</v>
      </c>
      <c r="O1175">
        <f>IFERROR(VLOOKUP(_2015_2016_append_[[#This Row],[Emp_Name]],Analytics_mindset_case_studies_IntegrateCo_locations[#All],2,FALSE),"")</f>
        <v>2</v>
      </c>
      <c r="P1175">
        <f>_2015_2016_append_[[#This Row],[Reg_Hrs]]+_2015_2016_append_[[#This Row],[OT_Hrs]]</f>
        <v>897</v>
      </c>
      <c r="Q1175">
        <v>1</v>
      </c>
    </row>
    <row r="1176" spans="1:17" x14ac:dyDescent="0.3">
      <c r="A1176">
        <v>417</v>
      </c>
      <c r="B1176" t="s">
        <v>320</v>
      </c>
      <c r="C1176" t="s">
        <v>270</v>
      </c>
      <c r="D1176">
        <v>4725</v>
      </c>
      <c r="E1176">
        <v>0</v>
      </c>
      <c r="F1176">
        <v>8316</v>
      </c>
      <c r="G1176">
        <v>59852</v>
      </c>
      <c r="H1176">
        <v>1872</v>
      </c>
      <c r="I1176">
        <v>18774</v>
      </c>
      <c r="J1176">
        <v>1158</v>
      </c>
      <c r="K1176">
        <v>2016</v>
      </c>
      <c r="L1176" t="str">
        <f t="shared" si="36"/>
        <v>002</v>
      </c>
      <c r="M1176" t="str">
        <f>_xlfn.XLOOKUP(_2015_2016_append_[[#This Row],[Job_code]],Analytics_mindset_case_studies_IntegrateCo_jobcodes[Code_text],Analytics_mindset_case_studies_IntegrateCo_jobcodes[Job_Description],"",0)</f>
        <v>Sales</v>
      </c>
      <c r="N1176" t="str">
        <f t="shared" si="37"/>
        <v>H</v>
      </c>
      <c r="O1176">
        <f>IFERROR(VLOOKUP(_2015_2016_append_[[#This Row],[Emp_Name]],Analytics_mindset_case_studies_IntegrateCo_locations[#All],2,FALSE),"")</f>
        <v>1</v>
      </c>
      <c r="P1176">
        <f>_2015_2016_append_[[#This Row],[Reg_Hrs]]+_2015_2016_append_[[#This Row],[OT_Hrs]]</f>
        <v>4725</v>
      </c>
      <c r="Q1176">
        <v>1</v>
      </c>
    </row>
    <row r="1177" spans="1:17" x14ac:dyDescent="0.3">
      <c r="A1177">
        <v>13</v>
      </c>
      <c r="B1177" t="s">
        <v>320</v>
      </c>
      <c r="C1177" t="s">
        <v>171</v>
      </c>
      <c r="D1177">
        <v>170</v>
      </c>
      <c r="E1177">
        <v>0</v>
      </c>
      <c r="F1177">
        <v>789885</v>
      </c>
      <c r="G1177">
        <v>60427</v>
      </c>
      <c r="H1177">
        <v>727</v>
      </c>
      <c r="I1177">
        <v>11988</v>
      </c>
      <c r="J1177">
        <v>13014</v>
      </c>
      <c r="K1177">
        <v>2016</v>
      </c>
      <c r="L1177" t="str">
        <f t="shared" si="36"/>
        <v>002</v>
      </c>
      <c r="M1177" t="str">
        <f>_xlfn.XLOOKUP(_2015_2016_append_[[#This Row],[Job_code]],Analytics_mindset_case_studies_IntegrateCo_jobcodes[Code_text],Analytics_mindset_case_studies_IntegrateCo_jobcodes[Job_Description],"",0)</f>
        <v>Sales</v>
      </c>
      <c r="N1177" t="str">
        <f t="shared" si="37"/>
        <v>H</v>
      </c>
      <c r="O1177">
        <f>IFERROR(VLOOKUP(_2015_2016_append_[[#This Row],[Emp_Name]],Analytics_mindset_case_studies_IntegrateCo_locations[#All],2,FALSE),"")</f>
        <v>2</v>
      </c>
      <c r="P1177">
        <f>_2015_2016_append_[[#This Row],[Reg_Hrs]]+_2015_2016_append_[[#This Row],[OT_Hrs]]</f>
        <v>170</v>
      </c>
      <c r="Q1177">
        <v>1</v>
      </c>
    </row>
    <row r="1178" spans="1:17" x14ac:dyDescent="0.3">
      <c r="A1178">
        <v>179</v>
      </c>
      <c r="B1178" t="s">
        <v>320</v>
      </c>
      <c r="C1178" t="s">
        <v>132</v>
      </c>
      <c r="D1178">
        <v>675</v>
      </c>
      <c r="E1178">
        <v>0</v>
      </c>
      <c r="F1178">
        <v>297013</v>
      </c>
      <c r="G1178">
        <v>21286</v>
      </c>
      <c r="H1178">
        <v>468</v>
      </c>
      <c r="I1178">
        <v>4711</v>
      </c>
      <c r="J1178">
        <v>4898</v>
      </c>
      <c r="K1178">
        <v>2016</v>
      </c>
      <c r="L1178" t="str">
        <f t="shared" si="36"/>
        <v>002</v>
      </c>
      <c r="M1178" t="str">
        <f>_xlfn.XLOOKUP(_2015_2016_append_[[#This Row],[Job_code]],Analytics_mindset_case_studies_IntegrateCo_jobcodes[Code_text],Analytics_mindset_case_studies_IntegrateCo_jobcodes[Job_Description],"",0)</f>
        <v>Sales</v>
      </c>
      <c r="N1178" t="str">
        <f t="shared" si="37"/>
        <v>H</v>
      </c>
      <c r="O1178">
        <f>IFERROR(VLOOKUP(_2015_2016_append_[[#This Row],[Emp_Name]],Analytics_mindset_case_studies_IntegrateCo_locations[#All],2,FALSE),"")</f>
        <v>2</v>
      </c>
      <c r="P1178">
        <f>_2015_2016_append_[[#This Row],[Reg_Hrs]]+_2015_2016_append_[[#This Row],[OT_Hrs]]</f>
        <v>675</v>
      </c>
      <c r="Q1178">
        <v>1</v>
      </c>
    </row>
    <row r="1179" spans="1:17" x14ac:dyDescent="0.3">
      <c r="A1179">
        <v>195</v>
      </c>
      <c r="B1179" t="s">
        <v>320</v>
      </c>
      <c r="C1179" t="s">
        <v>121</v>
      </c>
      <c r="D1179">
        <v>887</v>
      </c>
      <c r="E1179">
        <v>0</v>
      </c>
      <c r="F1179">
        <v>2555909</v>
      </c>
      <c r="G1179">
        <v>182747</v>
      </c>
      <c r="H1179">
        <v>1518</v>
      </c>
      <c r="I1179">
        <v>32762</v>
      </c>
      <c r="J1179">
        <v>7024</v>
      </c>
      <c r="K1179">
        <v>2016</v>
      </c>
      <c r="L1179" t="str">
        <f t="shared" si="36"/>
        <v>002</v>
      </c>
      <c r="M1179" t="str">
        <f>_xlfn.XLOOKUP(_2015_2016_append_[[#This Row],[Job_code]],Analytics_mindset_case_studies_IntegrateCo_jobcodes[Code_text],Analytics_mindset_case_studies_IntegrateCo_jobcodes[Job_Description],"",0)</f>
        <v>Sales</v>
      </c>
      <c r="N1179" t="str">
        <f t="shared" si="37"/>
        <v>H</v>
      </c>
      <c r="O1179">
        <f>IFERROR(VLOOKUP(_2015_2016_append_[[#This Row],[Emp_Name]],Analytics_mindset_case_studies_IntegrateCo_locations[#All],2,FALSE),"")</f>
        <v>2</v>
      </c>
      <c r="P1179">
        <f>_2015_2016_append_[[#This Row],[Reg_Hrs]]+_2015_2016_append_[[#This Row],[OT_Hrs]]</f>
        <v>887</v>
      </c>
      <c r="Q1179">
        <v>1</v>
      </c>
    </row>
    <row r="1180" spans="1:17" x14ac:dyDescent="0.3">
      <c r="A1180">
        <v>199</v>
      </c>
      <c r="B1180" t="s">
        <v>320</v>
      </c>
      <c r="C1180" t="s">
        <v>187</v>
      </c>
      <c r="D1180">
        <v>11</v>
      </c>
      <c r="E1180">
        <v>2</v>
      </c>
      <c r="F1180">
        <v>5098</v>
      </c>
      <c r="G1180">
        <v>3616</v>
      </c>
      <c r="H1180">
        <v>48</v>
      </c>
      <c r="I1180">
        <v>535</v>
      </c>
      <c r="J1180">
        <v>794</v>
      </c>
      <c r="K1180">
        <v>2016</v>
      </c>
      <c r="L1180" t="str">
        <f t="shared" si="36"/>
        <v>002</v>
      </c>
      <c r="M1180" t="str">
        <f>_xlfn.XLOOKUP(_2015_2016_append_[[#This Row],[Job_code]],Analytics_mindset_case_studies_IntegrateCo_jobcodes[Code_text],Analytics_mindset_case_studies_IntegrateCo_jobcodes[Job_Description],"",0)</f>
        <v>Sales</v>
      </c>
      <c r="N1180" t="str">
        <f t="shared" si="37"/>
        <v>H</v>
      </c>
      <c r="O1180">
        <f>IFERROR(VLOOKUP(_2015_2016_append_[[#This Row],[Emp_Name]],Analytics_mindset_case_studies_IntegrateCo_locations[#All],2,FALSE),"")</f>
        <v>2</v>
      </c>
      <c r="P1180">
        <f>_2015_2016_append_[[#This Row],[Reg_Hrs]]+_2015_2016_append_[[#This Row],[OT_Hrs]]</f>
        <v>13</v>
      </c>
      <c r="Q1180">
        <v>1</v>
      </c>
    </row>
    <row r="1181" spans="1:17" x14ac:dyDescent="0.3">
      <c r="A1181">
        <v>320</v>
      </c>
      <c r="B1181" t="s">
        <v>320</v>
      </c>
      <c r="C1181" t="s">
        <v>201</v>
      </c>
      <c r="D1181">
        <v>2055</v>
      </c>
      <c r="E1181">
        <v>0</v>
      </c>
      <c r="F1181">
        <v>797713</v>
      </c>
      <c r="G1181">
        <v>59878</v>
      </c>
      <c r="H1181">
        <v>185</v>
      </c>
      <c r="I1181">
        <v>13483</v>
      </c>
      <c r="J1181">
        <v>12898</v>
      </c>
      <c r="K1181">
        <v>2016</v>
      </c>
      <c r="L1181" t="str">
        <f t="shared" si="36"/>
        <v>002</v>
      </c>
      <c r="M1181" t="str">
        <f>_xlfn.XLOOKUP(_2015_2016_append_[[#This Row],[Job_code]],Analytics_mindset_case_studies_IntegrateCo_jobcodes[Code_text],Analytics_mindset_case_studies_IntegrateCo_jobcodes[Job_Description],"",0)</f>
        <v>Sales</v>
      </c>
      <c r="N1181" t="str">
        <f t="shared" si="37"/>
        <v>H</v>
      </c>
      <c r="O1181">
        <f>IFERROR(VLOOKUP(_2015_2016_append_[[#This Row],[Emp_Name]],Analytics_mindset_case_studies_IntegrateCo_locations[#All],2,FALSE),"")</f>
        <v>2</v>
      </c>
      <c r="P1181">
        <f>_2015_2016_append_[[#This Row],[Reg_Hrs]]+_2015_2016_append_[[#This Row],[OT_Hrs]]</f>
        <v>2055</v>
      </c>
      <c r="Q1181">
        <v>1</v>
      </c>
    </row>
    <row r="1182" spans="1:17" x14ac:dyDescent="0.3">
      <c r="A1182">
        <v>30</v>
      </c>
      <c r="B1182" t="s">
        <v>320</v>
      </c>
      <c r="C1182" t="s">
        <v>159</v>
      </c>
      <c r="D1182">
        <v>525</v>
      </c>
      <c r="E1182">
        <v>0</v>
      </c>
      <c r="F1182">
        <v>131775</v>
      </c>
      <c r="G1182">
        <v>8894</v>
      </c>
      <c r="H1182">
        <v>192</v>
      </c>
      <c r="I1182">
        <v>2787</v>
      </c>
      <c r="J1182">
        <v>185</v>
      </c>
      <c r="K1182">
        <v>2016</v>
      </c>
      <c r="L1182" t="str">
        <f t="shared" si="36"/>
        <v>002</v>
      </c>
      <c r="M1182" t="str">
        <f>_xlfn.XLOOKUP(_2015_2016_append_[[#This Row],[Job_code]],Analytics_mindset_case_studies_IntegrateCo_jobcodes[Code_text],Analytics_mindset_case_studies_IntegrateCo_jobcodes[Job_Description],"",0)</f>
        <v>Sales</v>
      </c>
      <c r="N1182" t="str">
        <f t="shared" si="37"/>
        <v>H</v>
      </c>
      <c r="O1182">
        <f>IFERROR(VLOOKUP(_2015_2016_append_[[#This Row],[Emp_Name]],Analytics_mindset_case_studies_IntegrateCo_locations[#All],2,FALSE),"")</f>
        <v>2</v>
      </c>
      <c r="P1182">
        <f>_2015_2016_append_[[#This Row],[Reg_Hrs]]+_2015_2016_append_[[#This Row],[OT_Hrs]]</f>
        <v>525</v>
      </c>
      <c r="Q1182">
        <v>1</v>
      </c>
    </row>
    <row r="1183" spans="1:17" x14ac:dyDescent="0.3">
      <c r="A1183">
        <v>406</v>
      </c>
      <c r="B1183" t="s">
        <v>320</v>
      </c>
      <c r="C1183" t="s">
        <v>208</v>
      </c>
      <c r="D1183">
        <v>15875</v>
      </c>
      <c r="E1183">
        <v>0</v>
      </c>
      <c r="F1183">
        <v>807405</v>
      </c>
      <c r="G1183">
        <v>5607</v>
      </c>
      <c r="H1183">
        <v>409</v>
      </c>
      <c r="I1183">
        <v>10656</v>
      </c>
      <c r="J1183">
        <v>1117</v>
      </c>
      <c r="K1183">
        <v>2016</v>
      </c>
      <c r="L1183" t="str">
        <f t="shared" si="36"/>
        <v>002</v>
      </c>
      <c r="M1183" t="str">
        <f>_xlfn.XLOOKUP(_2015_2016_append_[[#This Row],[Job_code]],Analytics_mindset_case_studies_IntegrateCo_jobcodes[Code_text],Analytics_mindset_case_studies_IntegrateCo_jobcodes[Job_Description],"",0)</f>
        <v>Sales</v>
      </c>
      <c r="N1183" t="str">
        <f t="shared" si="37"/>
        <v>H</v>
      </c>
      <c r="O1183">
        <f>IFERROR(VLOOKUP(_2015_2016_append_[[#This Row],[Emp_Name]],Analytics_mindset_case_studies_IntegrateCo_locations[#All],2,FALSE),"")</f>
        <v>1</v>
      </c>
      <c r="P1183">
        <f>_2015_2016_append_[[#This Row],[Reg_Hrs]]+_2015_2016_append_[[#This Row],[OT_Hrs]]</f>
        <v>15875</v>
      </c>
      <c r="Q1183">
        <v>1</v>
      </c>
    </row>
    <row r="1184" spans="1:17" x14ac:dyDescent="0.3">
      <c r="A1184">
        <v>106</v>
      </c>
      <c r="B1184" t="s">
        <v>320</v>
      </c>
      <c r="C1184" t="s">
        <v>122</v>
      </c>
      <c r="D1184">
        <v>460</v>
      </c>
      <c r="E1184">
        <v>0</v>
      </c>
      <c r="F1184">
        <v>1090933</v>
      </c>
      <c r="G1184">
        <v>79092</v>
      </c>
      <c r="H1184">
        <v>1831</v>
      </c>
      <c r="I1184">
        <v>24819</v>
      </c>
      <c r="J1184">
        <v>1523</v>
      </c>
      <c r="K1184">
        <v>2016</v>
      </c>
      <c r="L1184" t="str">
        <f t="shared" si="36"/>
        <v>002</v>
      </c>
      <c r="M1184" t="str">
        <f>_xlfn.XLOOKUP(_2015_2016_append_[[#This Row],[Job_code]],Analytics_mindset_case_studies_IntegrateCo_jobcodes[Code_text],Analytics_mindset_case_studies_IntegrateCo_jobcodes[Job_Description],"",0)</f>
        <v>Sales</v>
      </c>
      <c r="N1184" t="str">
        <f t="shared" si="37"/>
        <v>H</v>
      </c>
      <c r="O1184">
        <f>IFERROR(VLOOKUP(_2015_2016_append_[[#This Row],[Emp_Name]],Analytics_mindset_case_studies_IntegrateCo_locations[#All],2,FALSE),"")</f>
        <v>1</v>
      </c>
      <c r="P1184">
        <f>_2015_2016_append_[[#This Row],[Reg_Hrs]]+_2015_2016_append_[[#This Row],[OT_Hrs]]</f>
        <v>460</v>
      </c>
      <c r="Q1184">
        <v>1</v>
      </c>
    </row>
    <row r="1185" spans="1:17" x14ac:dyDescent="0.3">
      <c r="A1185">
        <v>23</v>
      </c>
      <c r="B1185" t="s">
        <v>320</v>
      </c>
      <c r="C1185" t="s">
        <v>178</v>
      </c>
      <c r="D1185">
        <v>146</v>
      </c>
      <c r="E1185">
        <v>0</v>
      </c>
      <c r="F1185">
        <v>521208</v>
      </c>
      <c r="G1185">
        <v>37027</v>
      </c>
      <c r="H1185">
        <v>8</v>
      </c>
      <c r="I1185">
        <v>10523</v>
      </c>
      <c r="J1185">
        <v>732</v>
      </c>
      <c r="K1185">
        <v>2016</v>
      </c>
      <c r="L1185" t="str">
        <f t="shared" si="36"/>
        <v>002</v>
      </c>
      <c r="M1185" t="str">
        <f>_xlfn.XLOOKUP(_2015_2016_append_[[#This Row],[Job_code]],Analytics_mindset_case_studies_IntegrateCo_jobcodes[Code_text],Analytics_mindset_case_studies_IntegrateCo_jobcodes[Job_Description],"",0)</f>
        <v>Sales</v>
      </c>
      <c r="N1185" t="str">
        <f t="shared" si="37"/>
        <v>H</v>
      </c>
      <c r="O1185">
        <f>IFERROR(VLOOKUP(_2015_2016_append_[[#This Row],[Emp_Name]],Analytics_mindset_case_studies_IntegrateCo_locations[#All],2,FALSE),"")</f>
        <v>2</v>
      </c>
      <c r="P1185">
        <f>_2015_2016_append_[[#This Row],[Reg_Hrs]]+_2015_2016_append_[[#This Row],[OT_Hrs]]</f>
        <v>146</v>
      </c>
      <c r="Q1185">
        <v>1</v>
      </c>
    </row>
    <row r="1186" spans="1:17" x14ac:dyDescent="0.3">
      <c r="A1186">
        <v>38</v>
      </c>
      <c r="B1186" t="s">
        <v>320</v>
      </c>
      <c r="C1186" t="s">
        <v>137</v>
      </c>
      <c r="D1186">
        <v>471</v>
      </c>
      <c r="E1186">
        <v>0</v>
      </c>
      <c r="F1186">
        <v>2900133</v>
      </c>
      <c r="G1186">
        <v>219023</v>
      </c>
      <c r="H1186">
        <v>695</v>
      </c>
      <c r="I1186">
        <v>29687</v>
      </c>
      <c r="J1186">
        <v>7941</v>
      </c>
      <c r="K1186">
        <v>2016</v>
      </c>
      <c r="L1186" t="str">
        <f t="shared" si="36"/>
        <v>002</v>
      </c>
      <c r="M1186" t="str">
        <f>_xlfn.XLOOKUP(_2015_2016_append_[[#This Row],[Job_code]],Analytics_mindset_case_studies_IntegrateCo_jobcodes[Code_text],Analytics_mindset_case_studies_IntegrateCo_jobcodes[Job_Description],"",0)</f>
        <v>Sales</v>
      </c>
      <c r="N1186" t="str">
        <f t="shared" si="37"/>
        <v>H</v>
      </c>
      <c r="O1186">
        <f>IFERROR(VLOOKUP(_2015_2016_append_[[#This Row],[Emp_Name]],Analytics_mindset_case_studies_IntegrateCo_locations[#All],2,FALSE),"")</f>
        <v>2</v>
      </c>
      <c r="P1186">
        <f>_2015_2016_append_[[#This Row],[Reg_Hrs]]+_2015_2016_append_[[#This Row],[OT_Hrs]]</f>
        <v>471</v>
      </c>
      <c r="Q1186">
        <v>1</v>
      </c>
    </row>
    <row r="1187" spans="1:17" x14ac:dyDescent="0.3">
      <c r="A1187">
        <v>169</v>
      </c>
      <c r="B1187" t="s">
        <v>320</v>
      </c>
      <c r="C1187" t="s">
        <v>138</v>
      </c>
      <c r="D1187">
        <v>10</v>
      </c>
      <c r="E1187">
        <v>0</v>
      </c>
      <c r="F1187">
        <v>33751</v>
      </c>
      <c r="G1187">
        <v>2502</v>
      </c>
      <c r="H1187">
        <v>0</v>
      </c>
      <c r="I1187">
        <v>785</v>
      </c>
      <c r="J1187">
        <v>535</v>
      </c>
      <c r="K1187">
        <v>2016</v>
      </c>
      <c r="L1187" t="str">
        <f t="shared" si="36"/>
        <v>002</v>
      </c>
      <c r="M1187" t="str">
        <f>_xlfn.XLOOKUP(_2015_2016_append_[[#This Row],[Job_code]],Analytics_mindset_case_studies_IntegrateCo_jobcodes[Code_text],Analytics_mindset_case_studies_IntegrateCo_jobcodes[Job_Description],"",0)</f>
        <v>Sales</v>
      </c>
      <c r="N1187" t="str">
        <f t="shared" si="37"/>
        <v>H</v>
      </c>
      <c r="O1187">
        <f>IFERROR(VLOOKUP(_2015_2016_append_[[#This Row],[Emp_Name]],Analytics_mindset_case_studies_IntegrateCo_locations[#All],2,FALSE),"")</f>
        <v>1</v>
      </c>
      <c r="P1187">
        <f>_2015_2016_append_[[#This Row],[Reg_Hrs]]+_2015_2016_append_[[#This Row],[OT_Hrs]]</f>
        <v>10</v>
      </c>
      <c r="Q1187">
        <v>1</v>
      </c>
    </row>
    <row r="1188" spans="1:17" x14ac:dyDescent="0.3">
      <c r="A1188">
        <v>168</v>
      </c>
      <c r="B1188" t="s">
        <v>320</v>
      </c>
      <c r="C1188" t="s">
        <v>129</v>
      </c>
      <c r="D1188">
        <v>8</v>
      </c>
      <c r="E1188">
        <v>0</v>
      </c>
      <c r="F1188">
        <v>300</v>
      </c>
      <c r="G1188">
        <v>222</v>
      </c>
      <c r="H1188">
        <v>0</v>
      </c>
      <c r="I1188">
        <v>0</v>
      </c>
      <c r="J1188">
        <v>494</v>
      </c>
      <c r="K1188">
        <v>2016</v>
      </c>
      <c r="L1188" t="str">
        <f t="shared" si="36"/>
        <v>002</v>
      </c>
      <c r="M1188" t="str">
        <f>_xlfn.XLOOKUP(_2015_2016_append_[[#This Row],[Job_code]],Analytics_mindset_case_studies_IntegrateCo_jobcodes[Code_text],Analytics_mindset_case_studies_IntegrateCo_jobcodes[Job_Description],"",0)</f>
        <v>Sales</v>
      </c>
      <c r="N1188" t="str">
        <f t="shared" si="37"/>
        <v>H</v>
      </c>
      <c r="O1188">
        <f>IFERROR(VLOOKUP(_2015_2016_append_[[#This Row],[Emp_Name]],Analytics_mindset_case_studies_IntegrateCo_locations[#All],2,FALSE),"")</f>
        <v>2</v>
      </c>
      <c r="P1188">
        <f>_2015_2016_append_[[#This Row],[Reg_Hrs]]+_2015_2016_append_[[#This Row],[OT_Hrs]]</f>
        <v>8</v>
      </c>
      <c r="Q1188">
        <v>1</v>
      </c>
    </row>
    <row r="1189" spans="1:17" x14ac:dyDescent="0.3">
      <c r="B1189" t="s">
        <v>321</v>
      </c>
      <c r="C1189" t="s">
        <v>229</v>
      </c>
      <c r="D1189">
        <v>0</v>
      </c>
      <c r="E1189">
        <v>0</v>
      </c>
      <c r="F1189">
        <v>0</v>
      </c>
      <c r="G1189">
        <v>0</v>
      </c>
      <c r="H1189">
        <v>0</v>
      </c>
      <c r="I1189">
        <v>0</v>
      </c>
      <c r="J1189">
        <v>0</v>
      </c>
      <c r="K1189">
        <v>2016</v>
      </c>
      <c r="L1189" t="str">
        <f t="shared" si="36"/>
        <v>002</v>
      </c>
      <c r="M1189" t="str">
        <f>_xlfn.XLOOKUP(_2015_2016_append_[[#This Row],[Job_code]],Analytics_mindset_case_studies_IntegrateCo_jobcodes[Code_text],Analytics_mindset_case_studies_IntegrateCo_jobcodes[Job_Description],"",0)</f>
        <v>Sales</v>
      </c>
      <c r="N1189" t="str">
        <f t="shared" si="37"/>
        <v>H</v>
      </c>
      <c r="O1189" t="str">
        <f>IFERROR(VLOOKUP(_2015_2016_append_[[#This Row],[Emp_Name]],Analytics_mindset_case_studies_IntegrateCo_locations[#All],2,FALSE),"")</f>
        <v/>
      </c>
      <c r="P1189">
        <f>_2015_2016_append_[[#This Row],[Reg_Hrs]]+_2015_2016_append_[[#This Row],[OT_Hrs]]</f>
        <v>0</v>
      </c>
      <c r="Q1189">
        <v>1</v>
      </c>
    </row>
    <row r="1190" spans="1:17" x14ac:dyDescent="0.3">
      <c r="A1190">
        <v>7</v>
      </c>
      <c r="B1190" t="s">
        <v>321</v>
      </c>
      <c r="C1190" t="s">
        <v>194</v>
      </c>
      <c r="D1190">
        <v>4275</v>
      </c>
      <c r="E1190">
        <v>0</v>
      </c>
      <c r="F1190">
        <v>1375252</v>
      </c>
      <c r="G1190">
        <v>10289</v>
      </c>
      <c r="H1190">
        <v>1468</v>
      </c>
      <c r="I1190">
        <v>64556</v>
      </c>
      <c r="J1190">
        <v>6829</v>
      </c>
      <c r="K1190">
        <v>2016</v>
      </c>
      <c r="L1190" t="str">
        <f t="shared" si="36"/>
        <v>002</v>
      </c>
      <c r="M1190" t="str">
        <f>_xlfn.XLOOKUP(_2015_2016_append_[[#This Row],[Job_code]],Analytics_mindset_case_studies_IntegrateCo_jobcodes[Code_text],Analytics_mindset_case_studies_IntegrateCo_jobcodes[Job_Description],"",0)</f>
        <v>Sales</v>
      </c>
      <c r="N1190" t="str">
        <f t="shared" si="37"/>
        <v>H</v>
      </c>
      <c r="O1190">
        <f>IFERROR(VLOOKUP(_2015_2016_append_[[#This Row],[Emp_Name]],Analytics_mindset_case_studies_IntegrateCo_locations[#All],2,FALSE),"")</f>
        <v>2</v>
      </c>
      <c r="P1190">
        <f>_2015_2016_append_[[#This Row],[Reg_Hrs]]+_2015_2016_append_[[#This Row],[OT_Hrs]]</f>
        <v>4275</v>
      </c>
      <c r="Q1190">
        <v>1</v>
      </c>
    </row>
    <row r="1191" spans="1:17" x14ac:dyDescent="0.3">
      <c r="A1191">
        <v>192</v>
      </c>
      <c r="B1191" t="s">
        <v>321</v>
      </c>
      <c r="C1191" t="s">
        <v>183</v>
      </c>
      <c r="D1191">
        <v>101</v>
      </c>
      <c r="E1191">
        <v>0</v>
      </c>
      <c r="F1191">
        <v>250383</v>
      </c>
      <c r="G1191">
        <v>16233</v>
      </c>
      <c r="H1191">
        <v>0</v>
      </c>
      <c r="I1191">
        <v>3971</v>
      </c>
      <c r="J1191">
        <v>2647</v>
      </c>
      <c r="K1191">
        <v>2016</v>
      </c>
      <c r="L1191" t="str">
        <f t="shared" si="36"/>
        <v>002</v>
      </c>
      <c r="M1191" t="str">
        <f>_xlfn.XLOOKUP(_2015_2016_append_[[#This Row],[Job_code]],Analytics_mindset_case_studies_IntegrateCo_jobcodes[Code_text],Analytics_mindset_case_studies_IntegrateCo_jobcodes[Job_Description],"",0)</f>
        <v>Sales</v>
      </c>
      <c r="N1191" t="str">
        <f t="shared" si="37"/>
        <v>H</v>
      </c>
      <c r="O1191">
        <f>IFERROR(VLOOKUP(_2015_2016_append_[[#This Row],[Emp_Name]],Analytics_mindset_case_studies_IntegrateCo_locations[#All],2,FALSE),"")</f>
        <v>2</v>
      </c>
      <c r="P1191">
        <f>_2015_2016_append_[[#This Row],[Reg_Hrs]]+_2015_2016_append_[[#This Row],[OT_Hrs]]</f>
        <v>101</v>
      </c>
      <c r="Q1191">
        <v>1</v>
      </c>
    </row>
    <row r="1192" spans="1:17" x14ac:dyDescent="0.3">
      <c r="A1192">
        <v>210</v>
      </c>
      <c r="B1192" t="s">
        <v>321</v>
      </c>
      <c r="C1192" t="s">
        <v>163</v>
      </c>
      <c r="D1192">
        <v>7</v>
      </c>
      <c r="E1192">
        <v>0</v>
      </c>
      <c r="F1192">
        <v>16646</v>
      </c>
      <c r="G1192">
        <v>1171</v>
      </c>
      <c r="H1192">
        <v>0</v>
      </c>
      <c r="I1192">
        <v>735</v>
      </c>
      <c r="J1192">
        <v>487</v>
      </c>
      <c r="K1192">
        <v>2016</v>
      </c>
      <c r="L1192" t="str">
        <f t="shared" si="36"/>
        <v>002</v>
      </c>
      <c r="M1192" t="str">
        <f>_xlfn.XLOOKUP(_2015_2016_append_[[#This Row],[Job_code]],Analytics_mindset_case_studies_IntegrateCo_jobcodes[Code_text],Analytics_mindset_case_studies_IntegrateCo_jobcodes[Job_Description],"",0)</f>
        <v>Sales</v>
      </c>
      <c r="N1192" t="str">
        <f t="shared" si="37"/>
        <v>H</v>
      </c>
      <c r="O1192">
        <f>IFERROR(VLOOKUP(_2015_2016_append_[[#This Row],[Emp_Name]],Analytics_mindset_case_studies_IntegrateCo_locations[#All],2,FALSE),"")</f>
        <v>1</v>
      </c>
      <c r="P1192">
        <f>_2015_2016_append_[[#This Row],[Reg_Hrs]]+_2015_2016_append_[[#This Row],[OT_Hrs]]</f>
        <v>7</v>
      </c>
      <c r="Q1192">
        <v>1</v>
      </c>
    </row>
    <row r="1193" spans="1:17" x14ac:dyDescent="0.3">
      <c r="A1193">
        <v>391</v>
      </c>
      <c r="B1193" t="s">
        <v>321</v>
      </c>
      <c r="C1193" t="s">
        <v>126</v>
      </c>
      <c r="D1193">
        <v>14</v>
      </c>
      <c r="E1193">
        <v>0</v>
      </c>
      <c r="F1193">
        <v>3605</v>
      </c>
      <c r="G1193">
        <v>2522</v>
      </c>
      <c r="H1193">
        <v>156</v>
      </c>
      <c r="I1193">
        <v>1584</v>
      </c>
      <c r="J1193">
        <v>811</v>
      </c>
      <c r="K1193">
        <v>2016</v>
      </c>
      <c r="L1193" t="str">
        <f t="shared" si="36"/>
        <v>002</v>
      </c>
      <c r="M1193" t="str">
        <f>_xlfn.XLOOKUP(_2015_2016_append_[[#This Row],[Job_code]],Analytics_mindset_case_studies_IntegrateCo_jobcodes[Code_text],Analytics_mindset_case_studies_IntegrateCo_jobcodes[Job_Description],"",0)</f>
        <v>Sales</v>
      </c>
      <c r="N1193" t="str">
        <f t="shared" si="37"/>
        <v>H</v>
      </c>
      <c r="O1193">
        <f>IFERROR(VLOOKUP(_2015_2016_append_[[#This Row],[Emp_Name]],Analytics_mindset_case_studies_IntegrateCo_locations[#All],2,FALSE),"")</f>
        <v>1</v>
      </c>
      <c r="P1193">
        <f>_2015_2016_append_[[#This Row],[Reg_Hrs]]+_2015_2016_append_[[#This Row],[OT_Hrs]]</f>
        <v>14</v>
      </c>
      <c r="Q1193">
        <v>1</v>
      </c>
    </row>
    <row r="1194" spans="1:17" x14ac:dyDescent="0.3">
      <c r="B1194" t="s">
        <v>322</v>
      </c>
      <c r="C1194" t="s">
        <v>229</v>
      </c>
      <c r="D1194">
        <v>0</v>
      </c>
      <c r="E1194">
        <v>0</v>
      </c>
      <c r="F1194">
        <v>0</v>
      </c>
      <c r="G1194">
        <v>0</v>
      </c>
      <c r="H1194">
        <v>0</v>
      </c>
      <c r="I1194">
        <v>0</v>
      </c>
      <c r="J1194">
        <v>0</v>
      </c>
      <c r="K1194">
        <v>2016</v>
      </c>
      <c r="L1194" t="str">
        <f t="shared" si="36"/>
        <v>002</v>
      </c>
      <c r="M1194" t="str">
        <f>_xlfn.XLOOKUP(_2015_2016_append_[[#This Row],[Job_code]],Analytics_mindset_case_studies_IntegrateCo_jobcodes[Code_text],Analytics_mindset_case_studies_IntegrateCo_jobcodes[Job_Description],"",0)</f>
        <v>Sales</v>
      </c>
      <c r="N1194" t="str">
        <f t="shared" si="37"/>
        <v>H</v>
      </c>
      <c r="O1194" t="str">
        <f>IFERROR(VLOOKUP(_2015_2016_append_[[#This Row],[Emp_Name]],Analytics_mindset_case_studies_IntegrateCo_locations[#All],2,FALSE),"")</f>
        <v/>
      </c>
      <c r="P1194">
        <f>_2015_2016_append_[[#This Row],[Reg_Hrs]]+_2015_2016_append_[[#This Row],[OT_Hrs]]</f>
        <v>0</v>
      </c>
      <c r="Q1194">
        <v>1</v>
      </c>
    </row>
    <row r="1195" spans="1:17" x14ac:dyDescent="0.3">
      <c r="A1195">
        <v>192</v>
      </c>
      <c r="B1195" t="s">
        <v>322</v>
      </c>
      <c r="C1195" t="s">
        <v>183</v>
      </c>
      <c r="D1195">
        <v>736</v>
      </c>
      <c r="E1195">
        <v>0</v>
      </c>
      <c r="F1195">
        <v>1769235</v>
      </c>
      <c r="G1195">
        <v>120714</v>
      </c>
      <c r="H1195">
        <v>408</v>
      </c>
      <c r="I1195">
        <v>41966</v>
      </c>
      <c r="J1195">
        <v>18745</v>
      </c>
      <c r="K1195">
        <v>2016</v>
      </c>
      <c r="L1195" t="str">
        <f t="shared" si="36"/>
        <v>002</v>
      </c>
      <c r="M1195" t="str">
        <f>_xlfn.XLOOKUP(_2015_2016_append_[[#This Row],[Job_code]],Analytics_mindset_case_studies_IntegrateCo_jobcodes[Code_text],Analytics_mindset_case_studies_IntegrateCo_jobcodes[Job_Description],"",0)</f>
        <v>Sales</v>
      </c>
      <c r="N1195" t="str">
        <f t="shared" si="37"/>
        <v>H</v>
      </c>
      <c r="O1195">
        <f>IFERROR(VLOOKUP(_2015_2016_append_[[#This Row],[Emp_Name]],Analytics_mindset_case_studies_IntegrateCo_locations[#All],2,FALSE),"")</f>
        <v>2</v>
      </c>
      <c r="P1195">
        <f>_2015_2016_append_[[#This Row],[Reg_Hrs]]+_2015_2016_append_[[#This Row],[OT_Hrs]]</f>
        <v>736</v>
      </c>
      <c r="Q1195">
        <v>1</v>
      </c>
    </row>
    <row r="1196" spans="1:17" x14ac:dyDescent="0.3">
      <c r="A1196">
        <v>396</v>
      </c>
      <c r="B1196" t="s">
        <v>322</v>
      </c>
      <c r="C1196" t="s">
        <v>140</v>
      </c>
      <c r="D1196">
        <v>155</v>
      </c>
      <c r="E1196">
        <v>0</v>
      </c>
      <c r="F1196">
        <v>51925</v>
      </c>
      <c r="G1196">
        <v>3972</v>
      </c>
      <c r="H1196">
        <v>0</v>
      </c>
      <c r="I1196">
        <v>1532</v>
      </c>
      <c r="J1196">
        <v>2459</v>
      </c>
      <c r="K1196">
        <v>2016</v>
      </c>
      <c r="L1196" t="str">
        <f t="shared" si="36"/>
        <v>002</v>
      </c>
      <c r="M1196" t="str">
        <f>_xlfn.XLOOKUP(_2015_2016_append_[[#This Row],[Job_code]],Analytics_mindset_case_studies_IntegrateCo_jobcodes[Code_text],Analytics_mindset_case_studies_IntegrateCo_jobcodes[Job_Description],"",0)</f>
        <v>Sales</v>
      </c>
      <c r="N1196" t="str">
        <f t="shared" si="37"/>
        <v>H</v>
      </c>
      <c r="O1196">
        <f>IFERROR(VLOOKUP(_2015_2016_append_[[#This Row],[Emp_Name]],Analytics_mindset_case_studies_IntegrateCo_locations[#All],2,FALSE),"")</f>
        <v>1</v>
      </c>
      <c r="P1196">
        <f>_2015_2016_append_[[#This Row],[Reg_Hrs]]+_2015_2016_append_[[#This Row],[OT_Hrs]]</f>
        <v>155</v>
      </c>
      <c r="Q1196">
        <v>1</v>
      </c>
    </row>
    <row r="1197" spans="1:17" x14ac:dyDescent="0.3">
      <c r="A1197">
        <v>402</v>
      </c>
      <c r="B1197" t="s">
        <v>322</v>
      </c>
      <c r="C1197" t="s">
        <v>153</v>
      </c>
      <c r="D1197">
        <v>4</v>
      </c>
      <c r="E1197">
        <v>0</v>
      </c>
      <c r="F1197">
        <v>80</v>
      </c>
      <c r="G1197">
        <v>612</v>
      </c>
      <c r="H1197">
        <v>48</v>
      </c>
      <c r="I1197">
        <v>236</v>
      </c>
      <c r="J1197">
        <v>343</v>
      </c>
      <c r="K1197">
        <v>2016</v>
      </c>
      <c r="L1197" t="str">
        <f t="shared" si="36"/>
        <v>002</v>
      </c>
      <c r="M1197" t="str">
        <f>_xlfn.XLOOKUP(_2015_2016_append_[[#This Row],[Job_code]],Analytics_mindset_case_studies_IntegrateCo_jobcodes[Code_text],Analytics_mindset_case_studies_IntegrateCo_jobcodes[Job_Description],"",0)</f>
        <v>Sales</v>
      </c>
      <c r="N1197" t="str">
        <f t="shared" si="37"/>
        <v>H</v>
      </c>
      <c r="O1197">
        <f>IFERROR(VLOOKUP(_2015_2016_append_[[#This Row],[Emp_Name]],Analytics_mindset_case_studies_IntegrateCo_locations[#All],2,FALSE),"")</f>
        <v>2</v>
      </c>
      <c r="P1197">
        <f>_2015_2016_append_[[#This Row],[Reg_Hrs]]+_2015_2016_append_[[#This Row],[OT_Hrs]]</f>
        <v>4</v>
      </c>
      <c r="Q1197">
        <v>1</v>
      </c>
    </row>
    <row r="1198" spans="1:17" x14ac:dyDescent="0.3">
      <c r="B1198" t="s">
        <v>323</v>
      </c>
      <c r="C1198" t="s">
        <v>229</v>
      </c>
      <c r="D1198">
        <v>0</v>
      </c>
      <c r="E1198">
        <v>0</v>
      </c>
      <c r="F1198">
        <v>0</v>
      </c>
      <c r="G1198">
        <v>0</v>
      </c>
      <c r="H1198">
        <v>0</v>
      </c>
      <c r="I1198">
        <v>0</v>
      </c>
      <c r="J1198">
        <v>0</v>
      </c>
      <c r="K1198">
        <v>2016</v>
      </c>
      <c r="L1198" t="str">
        <f t="shared" si="36"/>
        <v>003</v>
      </c>
      <c r="M1198" t="str">
        <f>_xlfn.XLOOKUP(_2015_2016_append_[[#This Row],[Job_code]],Analytics_mindset_case_studies_IntegrateCo_jobcodes[Code_text],Analytics_mindset_case_studies_IntegrateCo_jobcodes[Job_Description],"",0)</f>
        <v>Travel</v>
      </c>
      <c r="N1198" t="str">
        <f t="shared" si="37"/>
        <v>H</v>
      </c>
      <c r="O1198" t="str">
        <f>IFERROR(VLOOKUP(_2015_2016_append_[[#This Row],[Emp_Name]],Analytics_mindset_case_studies_IntegrateCo_locations[#All],2,FALSE),"")</f>
        <v/>
      </c>
      <c r="P1198">
        <f>_2015_2016_append_[[#This Row],[Reg_Hrs]]+_2015_2016_append_[[#This Row],[OT_Hrs]]</f>
        <v>0</v>
      </c>
      <c r="Q1198">
        <v>1</v>
      </c>
    </row>
    <row r="1199" spans="1:17" x14ac:dyDescent="0.3">
      <c r="A1199">
        <v>386</v>
      </c>
      <c r="B1199" t="s">
        <v>323</v>
      </c>
      <c r="C1199" t="s">
        <v>204</v>
      </c>
      <c r="D1199">
        <v>15</v>
      </c>
      <c r="E1199">
        <v>0</v>
      </c>
      <c r="F1199">
        <v>21</v>
      </c>
      <c r="G1199">
        <v>16</v>
      </c>
      <c r="H1199">
        <v>13</v>
      </c>
      <c r="I1199">
        <v>5</v>
      </c>
      <c r="J1199">
        <v>34</v>
      </c>
      <c r="K1199">
        <v>2016</v>
      </c>
      <c r="L1199" t="str">
        <f t="shared" si="36"/>
        <v>003</v>
      </c>
      <c r="M1199" t="str">
        <f>_xlfn.XLOOKUP(_2015_2016_append_[[#This Row],[Job_code]],Analytics_mindset_case_studies_IntegrateCo_jobcodes[Code_text],Analytics_mindset_case_studies_IntegrateCo_jobcodes[Job_Description],"",0)</f>
        <v>Travel</v>
      </c>
      <c r="N1199" t="str">
        <f t="shared" si="37"/>
        <v>H</v>
      </c>
      <c r="O1199">
        <f>IFERROR(VLOOKUP(_2015_2016_append_[[#This Row],[Emp_Name]],Analytics_mindset_case_studies_IntegrateCo_locations[#All],2,FALSE),"")</f>
        <v>1</v>
      </c>
      <c r="P1199">
        <f>_2015_2016_append_[[#This Row],[Reg_Hrs]]+_2015_2016_append_[[#This Row],[OT_Hrs]]</f>
        <v>15</v>
      </c>
      <c r="Q1199">
        <v>1</v>
      </c>
    </row>
    <row r="1200" spans="1:17" x14ac:dyDescent="0.3">
      <c r="A1200">
        <v>404</v>
      </c>
      <c r="B1200" t="s">
        <v>323</v>
      </c>
      <c r="C1200" t="s">
        <v>205</v>
      </c>
      <c r="D1200">
        <v>95</v>
      </c>
      <c r="E1200">
        <v>0</v>
      </c>
      <c r="F1200">
        <v>21919</v>
      </c>
      <c r="G1200">
        <v>1643</v>
      </c>
      <c r="H1200">
        <v>73</v>
      </c>
      <c r="I1200">
        <v>514</v>
      </c>
      <c r="J1200">
        <v>363</v>
      </c>
      <c r="K1200">
        <v>2016</v>
      </c>
      <c r="L1200" t="str">
        <f t="shared" si="36"/>
        <v>003</v>
      </c>
      <c r="M1200" t="str">
        <f>_xlfn.XLOOKUP(_2015_2016_append_[[#This Row],[Job_code]],Analytics_mindset_case_studies_IntegrateCo_jobcodes[Code_text],Analytics_mindset_case_studies_IntegrateCo_jobcodes[Job_Description],"",0)</f>
        <v>Travel</v>
      </c>
      <c r="N1200" t="str">
        <f t="shared" si="37"/>
        <v>H</v>
      </c>
      <c r="O1200">
        <f>IFERROR(VLOOKUP(_2015_2016_append_[[#This Row],[Emp_Name]],Analytics_mindset_case_studies_IntegrateCo_locations[#All],2,FALSE),"")</f>
        <v>2</v>
      </c>
      <c r="P1200">
        <f>_2015_2016_append_[[#This Row],[Reg_Hrs]]+_2015_2016_append_[[#This Row],[OT_Hrs]]</f>
        <v>95</v>
      </c>
      <c r="Q1200">
        <v>1</v>
      </c>
    </row>
    <row r="1201" spans="1:17" x14ac:dyDescent="0.3">
      <c r="A1201">
        <v>117</v>
      </c>
      <c r="B1201" t="s">
        <v>323</v>
      </c>
      <c r="C1201" t="s">
        <v>191</v>
      </c>
      <c r="D1201">
        <v>5</v>
      </c>
      <c r="E1201">
        <v>0</v>
      </c>
      <c r="F1201">
        <v>13126</v>
      </c>
      <c r="G1201">
        <v>909</v>
      </c>
      <c r="H1201">
        <v>43</v>
      </c>
      <c r="I1201">
        <v>284</v>
      </c>
      <c r="J1201">
        <v>217</v>
      </c>
      <c r="K1201">
        <v>2016</v>
      </c>
      <c r="L1201" t="str">
        <f t="shared" si="36"/>
        <v>003</v>
      </c>
      <c r="M1201" t="str">
        <f>_xlfn.XLOOKUP(_2015_2016_append_[[#This Row],[Job_code]],Analytics_mindset_case_studies_IntegrateCo_jobcodes[Code_text],Analytics_mindset_case_studies_IntegrateCo_jobcodes[Job_Description],"",0)</f>
        <v>Travel</v>
      </c>
      <c r="N1201" t="str">
        <f t="shared" si="37"/>
        <v>H</v>
      </c>
      <c r="O1201">
        <f>IFERROR(VLOOKUP(_2015_2016_append_[[#This Row],[Emp_Name]],Analytics_mindset_case_studies_IntegrateCo_locations[#All],2,FALSE),"")</f>
        <v>1</v>
      </c>
      <c r="P1201">
        <f>_2015_2016_append_[[#This Row],[Reg_Hrs]]+_2015_2016_append_[[#This Row],[OT_Hrs]]</f>
        <v>5</v>
      </c>
      <c r="Q1201">
        <v>1</v>
      </c>
    </row>
    <row r="1202" spans="1:17" x14ac:dyDescent="0.3">
      <c r="A1202">
        <v>34</v>
      </c>
      <c r="B1202" t="s">
        <v>323</v>
      </c>
      <c r="C1202" t="s">
        <v>195</v>
      </c>
      <c r="D1202">
        <v>179</v>
      </c>
      <c r="E1202">
        <v>0</v>
      </c>
      <c r="F1202">
        <v>8492</v>
      </c>
      <c r="G1202">
        <v>60471</v>
      </c>
      <c r="H1202">
        <v>611</v>
      </c>
      <c r="I1202">
        <v>10123</v>
      </c>
      <c r="J1202">
        <v>13999</v>
      </c>
      <c r="K1202">
        <v>2016</v>
      </c>
      <c r="L1202" t="str">
        <f t="shared" si="36"/>
        <v>003</v>
      </c>
      <c r="M1202" t="str">
        <f>_xlfn.XLOOKUP(_2015_2016_append_[[#This Row],[Job_code]],Analytics_mindset_case_studies_IntegrateCo_jobcodes[Code_text],Analytics_mindset_case_studies_IntegrateCo_jobcodes[Job_Description],"",0)</f>
        <v>Travel</v>
      </c>
      <c r="N1202" t="str">
        <f t="shared" si="37"/>
        <v>H</v>
      </c>
      <c r="O1202">
        <f>IFERROR(VLOOKUP(_2015_2016_append_[[#This Row],[Emp_Name]],Analytics_mindset_case_studies_IntegrateCo_locations[#All],2,FALSE),"")</f>
        <v>1</v>
      </c>
      <c r="P1202">
        <f>_2015_2016_append_[[#This Row],[Reg_Hrs]]+_2015_2016_append_[[#This Row],[OT_Hrs]]</f>
        <v>179</v>
      </c>
      <c r="Q1202">
        <v>1</v>
      </c>
    </row>
    <row r="1203" spans="1:17" x14ac:dyDescent="0.3">
      <c r="A1203">
        <v>13</v>
      </c>
      <c r="B1203" t="s">
        <v>323</v>
      </c>
      <c r="C1203" t="s">
        <v>171</v>
      </c>
      <c r="D1203">
        <v>170</v>
      </c>
      <c r="E1203">
        <v>0</v>
      </c>
      <c r="F1203">
        <v>786927</v>
      </c>
      <c r="G1203">
        <v>60199</v>
      </c>
      <c r="H1203">
        <v>239</v>
      </c>
      <c r="I1203">
        <v>8621</v>
      </c>
      <c r="J1203">
        <v>12966</v>
      </c>
      <c r="K1203">
        <v>2016</v>
      </c>
      <c r="L1203" t="str">
        <f t="shared" si="36"/>
        <v>003</v>
      </c>
      <c r="M1203" t="str">
        <f>_xlfn.XLOOKUP(_2015_2016_append_[[#This Row],[Job_code]],Analytics_mindset_case_studies_IntegrateCo_jobcodes[Code_text],Analytics_mindset_case_studies_IntegrateCo_jobcodes[Job_Description],"",0)</f>
        <v>Travel</v>
      </c>
      <c r="N1203" t="str">
        <f t="shared" si="37"/>
        <v>H</v>
      </c>
      <c r="O1203">
        <f>IFERROR(VLOOKUP(_2015_2016_append_[[#This Row],[Emp_Name]],Analytics_mindset_case_studies_IntegrateCo_locations[#All],2,FALSE),"")</f>
        <v>2</v>
      </c>
      <c r="P1203">
        <f>_2015_2016_append_[[#This Row],[Reg_Hrs]]+_2015_2016_append_[[#This Row],[OT_Hrs]]</f>
        <v>170</v>
      </c>
      <c r="Q1203">
        <v>1</v>
      </c>
    </row>
    <row r="1204" spans="1:17" x14ac:dyDescent="0.3">
      <c r="A1204">
        <v>181</v>
      </c>
      <c r="B1204" t="s">
        <v>323</v>
      </c>
      <c r="C1204" t="s">
        <v>190</v>
      </c>
      <c r="D1204">
        <v>5</v>
      </c>
      <c r="E1204">
        <v>0</v>
      </c>
      <c r="F1204">
        <v>1484</v>
      </c>
      <c r="G1204">
        <v>1134</v>
      </c>
      <c r="H1204">
        <v>52</v>
      </c>
      <c r="I1204">
        <v>355</v>
      </c>
      <c r="J1204">
        <v>246</v>
      </c>
      <c r="K1204">
        <v>2016</v>
      </c>
      <c r="L1204" t="str">
        <f t="shared" si="36"/>
        <v>003</v>
      </c>
      <c r="M1204" t="str">
        <f>_xlfn.XLOOKUP(_2015_2016_append_[[#This Row],[Job_code]],Analytics_mindset_case_studies_IntegrateCo_jobcodes[Code_text],Analytics_mindset_case_studies_IntegrateCo_jobcodes[Job_Description],"",0)</f>
        <v>Travel</v>
      </c>
      <c r="N1204" t="str">
        <f t="shared" si="37"/>
        <v>H</v>
      </c>
      <c r="O1204">
        <f>IFERROR(VLOOKUP(_2015_2016_append_[[#This Row],[Emp_Name]],Analytics_mindset_case_studies_IntegrateCo_locations[#All],2,FALSE),"")</f>
        <v>2</v>
      </c>
      <c r="P1204">
        <f>_2015_2016_append_[[#This Row],[Reg_Hrs]]+_2015_2016_append_[[#This Row],[OT_Hrs]]</f>
        <v>5</v>
      </c>
      <c r="Q1204">
        <v>1</v>
      </c>
    </row>
    <row r="1205" spans="1:17" x14ac:dyDescent="0.3">
      <c r="A1205">
        <v>199</v>
      </c>
      <c r="B1205" t="s">
        <v>323</v>
      </c>
      <c r="C1205" t="s">
        <v>187</v>
      </c>
      <c r="D1205">
        <v>2</v>
      </c>
      <c r="E1205">
        <v>0</v>
      </c>
      <c r="F1205">
        <v>734</v>
      </c>
      <c r="G1205">
        <v>515</v>
      </c>
      <c r="H1205">
        <v>0</v>
      </c>
      <c r="I1205">
        <v>0</v>
      </c>
      <c r="J1205">
        <v>113</v>
      </c>
      <c r="K1205">
        <v>2016</v>
      </c>
      <c r="L1205" t="str">
        <f t="shared" si="36"/>
        <v>003</v>
      </c>
      <c r="M1205" t="str">
        <f>_xlfn.XLOOKUP(_2015_2016_append_[[#This Row],[Job_code]],Analytics_mindset_case_studies_IntegrateCo_jobcodes[Code_text],Analytics_mindset_case_studies_IntegrateCo_jobcodes[Job_Description],"",0)</f>
        <v>Travel</v>
      </c>
      <c r="N1205" t="str">
        <f t="shared" si="37"/>
        <v>H</v>
      </c>
      <c r="O1205">
        <f>IFERROR(VLOOKUP(_2015_2016_append_[[#This Row],[Emp_Name]],Analytics_mindset_case_studies_IntegrateCo_locations[#All],2,FALSE),"")</f>
        <v>2</v>
      </c>
      <c r="P1205">
        <f>_2015_2016_append_[[#This Row],[Reg_Hrs]]+_2015_2016_append_[[#This Row],[OT_Hrs]]</f>
        <v>2</v>
      </c>
      <c r="Q1205">
        <v>1</v>
      </c>
    </row>
    <row r="1206" spans="1:17" x14ac:dyDescent="0.3">
      <c r="A1206">
        <v>320</v>
      </c>
      <c r="B1206" t="s">
        <v>323</v>
      </c>
      <c r="C1206" t="s">
        <v>201</v>
      </c>
      <c r="D1206">
        <v>20</v>
      </c>
      <c r="E1206">
        <v>0</v>
      </c>
      <c r="F1206">
        <v>76925</v>
      </c>
      <c r="G1206">
        <v>5885</v>
      </c>
      <c r="H1206">
        <v>0</v>
      </c>
      <c r="I1206">
        <v>1845</v>
      </c>
      <c r="J1206">
        <v>1268</v>
      </c>
      <c r="K1206">
        <v>2016</v>
      </c>
      <c r="L1206" t="str">
        <f t="shared" si="36"/>
        <v>003</v>
      </c>
      <c r="M1206" t="str">
        <f>_xlfn.XLOOKUP(_2015_2016_append_[[#This Row],[Job_code]],Analytics_mindset_case_studies_IntegrateCo_jobcodes[Code_text],Analytics_mindset_case_studies_IntegrateCo_jobcodes[Job_Description],"",0)</f>
        <v>Travel</v>
      </c>
      <c r="N1206" t="str">
        <f t="shared" si="37"/>
        <v>H</v>
      </c>
      <c r="O1206">
        <f>IFERROR(VLOOKUP(_2015_2016_append_[[#This Row],[Emp_Name]],Analytics_mindset_case_studies_IntegrateCo_locations[#All],2,FALSE),"")</f>
        <v>2</v>
      </c>
      <c r="P1206">
        <f>_2015_2016_append_[[#This Row],[Reg_Hrs]]+_2015_2016_append_[[#This Row],[OT_Hrs]]</f>
        <v>20</v>
      </c>
      <c r="Q1206">
        <v>1</v>
      </c>
    </row>
    <row r="1207" spans="1:17" x14ac:dyDescent="0.3">
      <c r="A1207">
        <v>30</v>
      </c>
      <c r="B1207" t="s">
        <v>323</v>
      </c>
      <c r="C1207" t="s">
        <v>159</v>
      </c>
      <c r="D1207">
        <v>119</v>
      </c>
      <c r="E1207">
        <v>0</v>
      </c>
      <c r="F1207">
        <v>29869</v>
      </c>
      <c r="G1207">
        <v>20196</v>
      </c>
      <c r="H1207">
        <v>53</v>
      </c>
      <c r="I1207">
        <v>6338</v>
      </c>
      <c r="J1207">
        <v>42</v>
      </c>
      <c r="K1207">
        <v>2016</v>
      </c>
      <c r="L1207" t="str">
        <f t="shared" si="36"/>
        <v>003</v>
      </c>
      <c r="M1207" t="str">
        <f>_xlfn.XLOOKUP(_2015_2016_append_[[#This Row],[Job_code]],Analytics_mindset_case_studies_IntegrateCo_jobcodes[Code_text],Analytics_mindset_case_studies_IntegrateCo_jobcodes[Job_Description],"",0)</f>
        <v>Travel</v>
      </c>
      <c r="N1207" t="str">
        <f t="shared" si="37"/>
        <v>H</v>
      </c>
      <c r="O1207">
        <f>IFERROR(VLOOKUP(_2015_2016_append_[[#This Row],[Emp_Name]],Analytics_mindset_case_studies_IntegrateCo_locations[#All],2,FALSE),"")</f>
        <v>2</v>
      </c>
      <c r="P1207">
        <f>_2015_2016_append_[[#This Row],[Reg_Hrs]]+_2015_2016_append_[[#This Row],[OT_Hrs]]</f>
        <v>119</v>
      </c>
      <c r="Q1207">
        <v>1</v>
      </c>
    </row>
    <row r="1208" spans="1:17" x14ac:dyDescent="0.3">
      <c r="A1208">
        <v>406</v>
      </c>
      <c r="B1208" t="s">
        <v>323</v>
      </c>
      <c r="C1208" t="s">
        <v>208</v>
      </c>
      <c r="D1208">
        <v>67</v>
      </c>
      <c r="E1208">
        <v>0</v>
      </c>
      <c r="F1208">
        <v>33365</v>
      </c>
      <c r="G1208">
        <v>22969</v>
      </c>
      <c r="H1208">
        <v>296</v>
      </c>
      <c r="I1208">
        <v>446</v>
      </c>
      <c r="J1208">
        <v>464</v>
      </c>
      <c r="K1208">
        <v>2016</v>
      </c>
      <c r="L1208" t="str">
        <f t="shared" si="36"/>
        <v>003</v>
      </c>
      <c r="M1208" t="str">
        <f>_xlfn.XLOOKUP(_2015_2016_append_[[#This Row],[Job_code]],Analytics_mindset_case_studies_IntegrateCo_jobcodes[Code_text],Analytics_mindset_case_studies_IntegrateCo_jobcodes[Job_Description],"",0)</f>
        <v>Travel</v>
      </c>
      <c r="N1208" t="str">
        <f t="shared" si="37"/>
        <v>H</v>
      </c>
      <c r="O1208">
        <f>IFERROR(VLOOKUP(_2015_2016_append_[[#This Row],[Emp_Name]],Analytics_mindset_case_studies_IntegrateCo_locations[#All],2,FALSE),"")</f>
        <v>1</v>
      </c>
      <c r="P1208">
        <f>_2015_2016_append_[[#This Row],[Reg_Hrs]]+_2015_2016_append_[[#This Row],[OT_Hrs]]</f>
        <v>67</v>
      </c>
      <c r="Q1208">
        <v>1</v>
      </c>
    </row>
    <row r="1209" spans="1:17" x14ac:dyDescent="0.3">
      <c r="A1209">
        <v>23</v>
      </c>
      <c r="B1209" t="s">
        <v>323</v>
      </c>
      <c r="C1209" t="s">
        <v>178</v>
      </c>
      <c r="D1209">
        <v>9</v>
      </c>
      <c r="E1209">
        <v>0</v>
      </c>
      <c r="F1209">
        <v>187497</v>
      </c>
      <c r="G1209">
        <v>14264</v>
      </c>
      <c r="H1209">
        <v>0</v>
      </c>
      <c r="I1209">
        <v>4476</v>
      </c>
      <c r="J1209">
        <v>269</v>
      </c>
      <c r="K1209">
        <v>2016</v>
      </c>
      <c r="L1209" t="str">
        <f t="shared" si="36"/>
        <v>003</v>
      </c>
      <c r="M1209" t="str">
        <f>_xlfn.XLOOKUP(_2015_2016_append_[[#This Row],[Job_code]],Analytics_mindset_case_studies_IntegrateCo_jobcodes[Code_text],Analytics_mindset_case_studies_IntegrateCo_jobcodes[Job_Description],"",0)</f>
        <v>Travel</v>
      </c>
      <c r="N1209" t="str">
        <f t="shared" si="37"/>
        <v>H</v>
      </c>
      <c r="O1209">
        <f>IFERROR(VLOOKUP(_2015_2016_append_[[#This Row],[Emp_Name]],Analytics_mindset_case_studies_IntegrateCo_locations[#All],2,FALSE),"")</f>
        <v>2</v>
      </c>
      <c r="P1209">
        <f>_2015_2016_append_[[#This Row],[Reg_Hrs]]+_2015_2016_append_[[#This Row],[OT_Hrs]]</f>
        <v>9</v>
      </c>
      <c r="Q1209">
        <v>1</v>
      </c>
    </row>
    <row r="1210" spans="1:17" x14ac:dyDescent="0.3">
      <c r="B1210" t="s">
        <v>323</v>
      </c>
      <c r="C1210" t="s">
        <v>229</v>
      </c>
      <c r="D1210">
        <v>565</v>
      </c>
      <c r="E1210">
        <v>0</v>
      </c>
      <c r="F1210">
        <v>156523</v>
      </c>
      <c r="G1210">
        <v>11973</v>
      </c>
      <c r="H1210">
        <v>41</v>
      </c>
      <c r="I1210">
        <v>3757</v>
      </c>
      <c r="J1210">
        <v>224</v>
      </c>
      <c r="K1210">
        <v>2016</v>
      </c>
      <c r="L1210" t="str">
        <f t="shared" si="36"/>
        <v>003</v>
      </c>
      <c r="M1210" t="str">
        <f>_xlfn.XLOOKUP(_2015_2016_append_[[#This Row],[Job_code]],Analytics_mindset_case_studies_IntegrateCo_jobcodes[Code_text],Analytics_mindset_case_studies_IntegrateCo_jobcodes[Job_Description],"",0)</f>
        <v>Travel</v>
      </c>
      <c r="N1210" t="str">
        <f t="shared" si="37"/>
        <v>H</v>
      </c>
      <c r="O1210" t="str">
        <f>IFERROR(VLOOKUP(_2015_2016_append_[[#This Row],[Emp_Name]],Analytics_mindset_case_studies_IntegrateCo_locations[#All],2,FALSE),"")</f>
        <v/>
      </c>
      <c r="P1210">
        <f>_2015_2016_append_[[#This Row],[Reg_Hrs]]+_2015_2016_append_[[#This Row],[OT_Hrs]]</f>
        <v>565</v>
      </c>
      <c r="Q1210">
        <v>1</v>
      </c>
    </row>
    <row r="1211" spans="1:17" x14ac:dyDescent="0.3">
      <c r="B1211" t="s">
        <v>323</v>
      </c>
      <c r="C1211" t="s">
        <v>229</v>
      </c>
      <c r="D1211">
        <v>4775</v>
      </c>
      <c r="E1211">
        <v>0</v>
      </c>
      <c r="F1211">
        <v>590465</v>
      </c>
      <c r="G1211">
        <v>44221</v>
      </c>
      <c r="H1211">
        <v>2634</v>
      </c>
      <c r="I1211">
        <v>13874</v>
      </c>
      <c r="J1211">
        <v>9755</v>
      </c>
      <c r="K1211">
        <v>2016</v>
      </c>
      <c r="L1211" t="str">
        <f t="shared" si="36"/>
        <v>003</v>
      </c>
      <c r="M1211" t="str">
        <f>_xlfn.XLOOKUP(_2015_2016_append_[[#This Row],[Job_code]],Analytics_mindset_case_studies_IntegrateCo_jobcodes[Code_text],Analytics_mindset_case_studies_IntegrateCo_jobcodes[Job_Description],"",0)</f>
        <v>Travel</v>
      </c>
      <c r="N1211" t="str">
        <f t="shared" si="37"/>
        <v>H</v>
      </c>
      <c r="O1211" t="str">
        <f>IFERROR(VLOOKUP(_2015_2016_append_[[#This Row],[Emp_Name]],Analytics_mindset_case_studies_IntegrateCo_locations[#All],2,FALSE),"")</f>
        <v/>
      </c>
      <c r="P1211">
        <f>_2015_2016_append_[[#This Row],[Reg_Hrs]]+_2015_2016_append_[[#This Row],[OT_Hrs]]</f>
        <v>4775</v>
      </c>
      <c r="Q1211">
        <v>1</v>
      </c>
    </row>
    <row r="1212" spans="1:17" x14ac:dyDescent="0.3">
      <c r="A1212">
        <v>22</v>
      </c>
      <c r="B1212" t="s">
        <v>323</v>
      </c>
      <c r="C1212" t="s">
        <v>176</v>
      </c>
      <c r="D1212">
        <v>25</v>
      </c>
      <c r="E1212">
        <v>0</v>
      </c>
      <c r="F1212">
        <v>8118</v>
      </c>
      <c r="G1212">
        <v>5654</v>
      </c>
      <c r="H1212">
        <v>12</v>
      </c>
      <c r="I1212">
        <v>1773</v>
      </c>
      <c r="J1212">
        <v>1338</v>
      </c>
      <c r="K1212">
        <v>2016</v>
      </c>
      <c r="L1212" t="str">
        <f t="shared" si="36"/>
        <v>003</v>
      </c>
      <c r="M1212" t="str">
        <f>_xlfn.XLOOKUP(_2015_2016_append_[[#This Row],[Job_code]],Analytics_mindset_case_studies_IntegrateCo_jobcodes[Code_text],Analytics_mindset_case_studies_IntegrateCo_jobcodes[Job_Description],"",0)</f>
        <v>Travel</v>
      </c>
      <c r="N1212" t="str">
        <f t="shared" si="37"/>
        <v>H</v>
      </c>
      <c r="O1212">
        <f>IFERROR(VLOOKUP(_2015_2016_append_[[#This Row],[Emp_Name]],Analytics_mindset_case_studies_IntegrateCo_locations[#All],2,FALSE),"")</f>
        <v>2</v>
      </c>
      <c r="P1212">
        <f>_2015_2016_append_[[#This Row],[Reg_Hrs]]+_2015_2016_append_[[#This Row],[OT_Hrs]]</f>
        <v>25</v>
      </c>
      <c r="Q1212">
        <v>1</v>
      </c>
    </row>
    <row r="1213" spans="1:17" x14ac:dyDescent="0.3">
      <c r="B1213" t="s">
        <v>324</v>
      </c>
      <c r="C1213" t="s">
        <v>229</v>
      </c>
      <c r="D1213">
        <v>0</v>
      </c>
      <c r="E1213">
        <v>0</v>
      </c>
      <c r="F1213">
        <v>0</v>
      </c>
      <c r="G1213">
        <v>0</v>
      </c>
      <c r="H1213">
        <v>0</v>
      </c>
      <c r="I1213">
        <v>0</v>
      </c>
      <c r="J1213">
        <v>0</v>
      </c>
      <c r="K1213">
        <v>2016</v>
      </c>
      <c r="L1213" t="str">
        <f t="shared" si="36"/>
        <v>004</v>
      </c>
      <c r="M1213" t="str">
        <f>_xlfn.XLOOKUP(_2015_2016_append_[[#This Row],[Job_code]],Analytics_mindset_case_studies_IntegrateCo_jobcodes[Code_text],Analytics_mindset_case_studies_IntegrateCo_jobcodes[Job_Description],"",0)</f>
        <v>Proj Management</v>
      </c>
      <c r="N1213" t="str">
        <f t="shared" si="37"/>
        <v>H</v>
      </c>
      <c r="O1213" t="str">
        <f>IFERROR(VLOOKUP(_2015_2016_append_[[#This Row],[Emp_Name]],Analytics_mindset_case_studies_IntegrateCo_locations[#All],2,FALSE),"")</f>
        <v/>
      </c>
      <c r="P1213">
        <f>_2015_2016_append_[[#This Row],[Reg_Hrs]]+_2015_2016_append_[[#This Row],[OT_Hrs]]</f>
        <v>0</v>
      </c>
      <c r="Q1213">
        <v>1</v>
      </c>
    </row>
    <row r="1214" spans="1:17" x14ac:dyDescent="0.3">
      <c r="A1214">
        <v>179</v>
      </c>
      <c r="B1214" t="s">
        <v>324</v>
      </c>
      <c r="C1214" t="s">
        <v>132</v>
      </c>
      <c r="D1214">
        <v>294</v>
      </c>
      <c r="E1214">
        <v>0</v>
      </c>
      <c r="F1214">
        <v>1293777</v>
      </c>
      <c r="G1214">
        <v>92662</v>
      </c>
      <c r="H1214">
        <v>891</v>
      </c>
      <c r="I1214">
        <v>19525</v>
      </c>
      <c r="J1214">
        <v>21324</v>
      </c>
      <c r="K1214">
        <v>2016</v>
      </c>
      <c r="L1214" t="str">
        <f t="shared" si="36"/>
        <v>004</v>
      </c>
      <c r="M1214" t="str">
        <f>_xlfn.XLOOKUP(_2015_2016_append_[[#This Row],[Job_code]],Analytics_mindset_case_studies_IntegrateCo_jobcodes[Code_text],Analytics_mindset_case_studies_IntegrateCo_jobcodes[Job_Description],"",0)</f>
        <v>Proj Management</v>
      </c>
      <c r="N1214" t="str">
        <f t="shared" si="37"/>
        <v>H</v>
      </c>
      <c r="O1214">
        <f>IFERROR(VLOOKUP(_2015_2016_append_[[#This Row],[Emp_Name]],Analytics_mindset_case_studies_IntegrateCo_locations[#All],2,FALSE),"")</f>
        <v>2</v>
      </c>
      <c r="P1214">
        <f>_2015_2016_append_[[#This Row],[Reg_Hrs]]+_2015_2016_append_[[#This Row],[OT_Hrs]]</f>
        <v>294</v>
      </c>
      <c r="Q1214">
        <v>1</v>
      </c>
    </row>
    <row r="1215" spans="1:17" x14ac:dyDescent="0.3">
      <c r="A1215">
        <v>406</v>
      </c>
      <c r="B1215" t="s">
        <v>324</v>
      </c>
      <c r="C1215" t="s">
        <v>208</v>
      </c>
      <c r="D1215">
        <v>4425</v>
      </c>
      <c r="E1215">
        <v>0</v>
      </c>
      <c r="F1215">
        <v>224899</v>
      </c>
      <c r="G1215">
        <v>15724</v>
      </c>
      <c r="H1215">
        <v>157</v>
      </c>
      <c r="I1215">
        <v>4123</v>
      </c>
      <c r="J1215">
        <v>315</v>
      </c>
      <c r="K1215">
        <v>2016</v>
      </c>
      <c r="L1215" t="str">
        <f t="shared" si="36"/>
        <v>004</v>
      </c>
      <c r="M1215" t="str">
        <f>_xlfn.XLOOKUP(_2015_2016_append_[[#This Row],[Job_code]],Analytics_mindset_case_studies_IntegrateCo_jobcodes[Code_text],Analytics_mindset_case_studies_IntegrateCo_jobcodes[Job_Description],"",0)</f>
        <v>Proj Management</v>
      </c>
      <c r="N1215" t="str">
        <f t="shared" si="37"/>
        <v>H</v>
      </c>
      <c r="O1215">
        <f>IFERROR(VLOOKUP(_2015_2016_append_[[#This Row],[Emp_Name]],Analytics_mindset_case_studies_IntegrateCo_locations[#All],2,FALSE),"")</f>
        <v>1</v>
      </c>
      <c r="P1215">
        <f>_2015_2016_append_[[#This Row],[Reg_Hrs]]+_2015_2016_append_[[#This Row],[OT_Hrs]]</f>
        <v>4425</v>
      </c>
      <c r="Q1215">
        <v>1</v>
      </c>
    </row>
    <row r="1216" spans="1:17" x14ac:dyDescent="0.3">
      <c r="A1216">
        <v>11</v>
      </c>
      <c r="B1216" t="s">
        <v>324</v>
      </c>
      <c r="C1216" t="s">
        <v>144</v>
      </c>
      <c r="D1216">
        <v>147</v>
      </c>
      <c r="E1216">
        <v>0</v>
      </c>
      <c r="F1216">
        <v>554548</v>
      </c>
      <c r="G1216">
        <v>4136</v>
      </c>
      <c r="H1216">
        <v>606</v>
      </c>
      <c r="I1216">
        <v>11211</v>
      </c>
      <c r="J1216">
        <v>9151</v>
      </c>
      <c r="K1216">
        <v>2016</v>
      </c>
      <c r="L1216" t="str">
        <f t="shared" si="36"/>
        <v>004</v>
      </c>
      <c r="M1216" t="str">
        <f>_xlfn.XLOOKUP(_2015_2016_append_[[#This Row],[Job_code]],Analytics_mindset_case_studies_IntegrateCo_jobcodes[Code_text],Analytics_mindset_case_studies_IntegrateCo_jobcodes[Job_Description],"",0)</f>
        <v>Proj Management</v>
      </c>
      <c r="N1216" t="str">
        <f t="shared" si="37"/>
        <v>H</v>
      </c>
      <c r="O1216">
        <f>IFERROR(VLOOKUP(_2015_2016_append_[[#This Row],[Emp_Name]],Analytics_mindset_case_studies_IntegrateCo_locations[#All],2,FALSE),"")</f>
        <v>1</v>
      </c>
      <c r="P1216">
        <f>_2015_2016_append_[[#This Row],[Reg_Hrs]]+_2015_2016_append_[[#This Row],[OT_Hrs]]</f>
        <v>147</v>
      </c>
      <c r="Q1216">
        <v>1</v>
      </c>
    </row>
    <row r="1217" spans="1:17" x14ac:dyDescent="0.3">
      <c r="A1217">
        <v>169</v>
      </c>
      <c r="B1217" t="s">
        <v>324</v>
      </c>
      <c r="C1217" t="s">
        <v>138</v>
      </c>
      <c r="D1217">
        <v>805</v>
      </c>
      <c r="E1217">
        <v>0</v>
      </c>
      <c r="F1217">
        <v>270044</v>
      </c>
      <c r="G1217">
        <v>20033</v>
      </c>
      <c r="H1217">
        <v>301</v>
      </c>
      <c r="I1217">
        <v>5909</v>
      </c>
      <c r="J1217">
        <v>44</v>
      </c>
      <c r="K1217">
        <v>2016</v>
      </c>
      <c r="L1217" t="str">
        <f t="shared" si="36"/>
        <v>004</v>
      </c>
      <c r="M1217" t="str">
        <f>_xlfn.XLOOKUP(_2015_2016_append_[[#This Row],[Job_code]],Analytics_mindset_case_studies_IntegrateCo_jobcodes[Code_text],Analytics_mindset_case_studies_IntegrateCo_jobcodes[Job_Description],"",0)</f>
        <v>Proj Management</v>
      </c>
      <c r="N1217" t="str">
        <f t="shared" si="37"/>
        <v>H</v>
      </c>
      <c r="O1217">
        <f>IFERROR(VLOOKUP(_2015_2016_append_[[#This Row],[Emp_Name]],Analytics_mindset_case_studies_IntegrateCo_locations[#All],2,FALSE),"")</f>
        <v>1</v>
      </c>
      <c r="P1217">
        <f>_2015_2016_append_[[#This Row],[Reg_Hrs]]+_2015_2016_append_[[#This Row],[OT_Hrs]]</f>
        <v>805</v>
      </c>
      <c r="Q1217">
        <v>1</v>
      </c>
    </row>
    <row r="1218" spans="1:17" x14ac:dyDescent="0.3">
      <c r="A1218">
        <v>210</v>
      </c>
      <c r="B1218" t="s">
        <v>325</v>
      </c>
      <c r="C1218" t="s">
        <v>163</v>
      </c>
      <c r="D1218">
        <v>845</v>
      </c>
      <c r="E1218">
        <v>0</v>
      </c>
      <c r="F1218">
        <v>200941</v>
      </c>
      <c r="G1218">
        <v>14297</v>
      </c>
      <c r="H1218">
        <v>518</v>
      </c>
      <c r="I1218">
        <v>8972</v>
      </c>
      <c r="J1218">
        <v>5166</v>
      </c>
      <c r="K1218">
        <v>2016</v>
      </c>
      <c r="L1218" t="str">
        <f t="shared" ref="L1218:L1281" si="38">IF(OR(MID(B1218,3,1)="H",MID(B1218,3,1)="S"),MID(B1218,4,3),MID(B1218,3,3))</f>
        <v>004</v>
      </c>
      <c r="M1218" t="str">
        <f>_xlfn.XLOOKUP(_2015_2016_append_[[#This Row],[Job_code]],Analytics_mindset_case_studies_IntegrateCo_jobcodes[Code_text],Analytics_mindset_case_studies_IntegrateCo_jobcodes[Job_Description],"",0)</f>
        <v>Proj Management</v>
      </c>
      <c r="N1218" t="str">
        <f t="shared" ref="N1218:N1281" si="39">IF(OR(MID(B1218,3,1)="H",MID(B1218,3,1)="S"),MID(B1218,3,1),"")</f>
        <v>H</v>
      </c>
      <c r="O1218">
        <f>IFERROR(VLOOKUP(_2015_2016_append_[[#This Row],[Emp_Name]],Analytics_mindset_case_studies_IntegrateCo_locations[#All],2,FALSE),"")</f>
        <v>1</v>
      </c>
      <c r="P1218">
        <f>_2015_2016_append_[[#This Row],[Reg_Hrs]]+_2015_2016_append_[[#This Row],[OT_Hrs]]</f>
        <v>845</v>
      </c>
      <c r="Q1218">
        <v>1</v>
      </c>
    </row>
    <row r="1219" spans="1:17" x14ac:dyDescent="0.3">
      <c r="B1219" t="s">
        <v>326</v>
      </c>
      <c r="C1219" t="s">
        <v>229</v>
      </c>
      <c r="D1219">
        <v>0</v>
      </c>
      <c r="E1219">
        <v>0</v>
      </c>
      <c r="F1219">
        <v>0</v>
      </c>
      <c r="G1219">
        <v>0</v>
      </c>
      <c r="H1219">
        <v>0</v>
      </c>
      <c r="I1219">
        <v>0</v>
      </c>
      <c r="J1219">
        <v>0</v>
      </c>
      <c r="K1219">
        <v>2016</v>
      </c>
      <c r="L1219" t="str">
        <f t="shared" si="38"/>
        <v>004</v>
      </c>
      <c r="M1219" t="str">
        <f>_xlfn.XLOOKUP(_2015_2016_append_[[#This Row],[Job_code]],Analytics_mindset_case_studies_IntegrateCo_jobcodes[Code_text],Analytics_mindset_case_studies_IntegrateCo_jobcodes[Job_Description],"",0)</f>
        <v>Proj Management</v>
      </c>
      <c r="N1219" t="str">
        <f t="shared" si="39"/>
        <v>H</v>
      </c>
      <c r="O1219" t="str">
        <f>IFERROR(VLOOKUP(_2015_2016_append_[[#This Row],[Emp_Name]],Analytics_mindset_case_studies_IntegrateCo_locations[#All],2,FALSE),"")</f>
        <v/>
      </c>
      <c r="P1219">
        <f>_2015_2016_append_[[#This Row],[Reg_Hrs]]+_2015_2016_append_[[#This Row],[OT_Hrs]]</f>
        <v>0</v>
      </c>
      <c r="Q1219">
        <v>1</v>
      </c>
    </row>
    <row r="1220" spans="1:17" x14ac:dyDescent="0.3">
      <c r="A1220">
        <v>396</v>
      </c>
      <c r="B1220" t="s">
        <v>326</v>
      </c>
      <c r="C1220" t="s">
        <v>140</v>
      </c>
      <c r="D1220">
        <v>1095</v>
      </c>
      <c r="E1220">
        <v>2</v>
      </c>
      <c r="F1220">
        <v>376875</v>
      </c>
      <c r="G1220">
        <v>28827</v>
      </c>
      <c r="H1220">
        <v>227</v>
      </c>
      <c r="I1220">
        <v>6807</v>
      </c>
      <c r="J1220">
        <v>18049</v>
      </c>
      <c r="K1220">
        <v>2016</v>
      </c>
      <c r="L1220" t="str">
        <f t="shared" si="38"/>
        <v>004</v>
      </c>
      <c r="M1220" t="str">
        <f>_xlfn.XLOOKUP(_2015_2016_append_[[#This Row],[Job_code]],Analytics_mindset_case_studies_IntegrateCo_jobcodes[Code_text],Analytics_mindset_case_studies_IntegrateCo_jobcodes[Job_Description],"",0)</f>
        <v>Proj Management</v>
      </c>
      <c r="N1220" t="str">
        <f t="shared" si="39"/>
        <v>H</v>
      </c>
      <c r="O1220">
        <f>IFERROR(VLOOKUP(_2015_2016_append_[[#This Row],[Emp_Name]],Analytics_mindset_case_studies_IntegrateCo_locations[#All],2,FALSE),"")</f>
        <v>1</v>
      </c>
      <c r="P1220">
        <f>_2015_2016_append_[[#This Row],[Reg_Hrs]]+_2015_2016_append_[[#This Row],[OT_Hrs]]</f>
        <v>1097</v>
      </c>
      <c r="Q1220">
        <v>1</v>
      </c>
    </row>
    <row r="1221" spans="1:17" x14ac:dyDescent="0.3">
      <c r="A1221">
        <v>402</v>
      </c>
      <c r="B1221" t="s">
        <v>326</v>
      </c>
      <c r="C1221" t="s">
        <v>153</v>
      </c>
      <c r="D1221">
        <v>30</v>
      </c>
      <c r="E1221">
        <v>0</v>
      </c>
      <c r="F1221">
        <v>600</v>
      </c>
      <c r="G1221">
        <v>418</v>
      </c>
      <c r="H1221">
        <v>0</v>
      </c>
      <c r="I1221">
        <v>177</v>
      </c>
      <c r="J1221">
        <v>2972</v>
      </c>
      <c r="K1221">
        <v>2016</v>
      </c>
      <c r="L1221" t="str">
        <f t="shared" si="38"/>
        <v>004</v>
      </c>
      <c r="M1221" t="str">
        <f>_xlfn.XLOOKUP(_2015_2016_append_[[#This Row],[Job_code]],Analytics_mindset_case_studies_IntegrateCo_jobcodes[Code_text],Analytics_mindset_case_studies_IntegrateCo_jobcodes[Job_Description],"",0)</f>
        <v>Proj Management</v>
      </c>
      <c r="N1221" t="str">
        <f t="shared" si="39"/>
        <v>H</v>
      </c>
      <c r="O1221">
        <f>IFERROR(VLOOKUP(_2015_2016_append_[[#This Row],[Emp_Name]],Analytics_mindset_case_studies_IntegrateCo_locations[#All],2,FALSE),"")</f>
        <v>2</v>
      </c>
      <c r="P1221">
        <f>_2015_2016_append_[[#This Row],[Reg_Hrs]]+_2015_2016_append_[[#This Row],[OT_Hrs]]</f>
        <v>30</v>
      </c>
      <c r="Q1221">
        <v>1</v>
      </c>
    </row>
    <row r="1222" spans="1:17" x14ac:dyDescent="0.3">
      <c r="A1222">
        <v>269</v>
      </c>
      <c r="B1222" t="s">
        <v>327</v>
      </c>
      <c r="C1222" t="s">
        <v>157</v>
      </c>
      <c r="D1222">
        <v>104</v>
      </c>
      <c r="E1222">
        <v>49</v>
      </c>
      <c r="F1222">
        <v>523625</v>
      </c>
      <c r="G1222">
        <v>36835</v>
      </c>
      <c r="H1222">
        <v>258</v>
      </c>
      <c r="I1222">
        <v>9642</v>
      </c>
      <c r="J1222">
        <v>7825</v>
      </c>
      <c r="K1222">
        <v>2016</v>
      </c>
      <c r="L1222" t="str">
        <f t="shared" si="38"/>
        <v>004</v>
      </c>
      <c r="M1222" t="str">
        <f>_xlfn.XLOOKUP(_2015_2016_append_[[#This Row],[Job_code]],Analytics_mindset_case_studies_IntegrateCo_jobcodes[Code_text],Analytics_mindset_case_studies_IntegrateCo_jobcodes[Job_Description],"",0)</f>
        <v>Proj Management</v>
      </c>
      <c r="N1222" t="str">
        <f t="shared" si="39"/>
        <v>H</v>
      </c>
      <c r="O1222">
        <f>IFERROR(VLOOKUP(_2015_2016_append_[[#This Row],[Emp_Name]],Analytics_mindset_case_studies_IntegrateCo_locations[#All],2,FALSE),"")</f>
        <v>2</v>
      </c>
      <c r="P1222">
        <f>_2015_2016_append_[[#This Row],[Reg_Hrs]]+_2015_2016_append_[[#This Row],[OT_Hrs]]</f>
        <v>153</v>
      </c>
      <c r="Q1222">
        <v>1</v>
      </c>
    </row>
    <row r="1223" spans="1:17" x14ac:dyDescent="0.3">
      <c r="B1223" t="s">
        <v>328</v>
      </c>
      <c r="C1223" t="s">
        <v>229</v>
      </c>
      <c r="D1223">
        <v>0</v>
      </c>
      <c r="E1223">
        <v>0</v>
      </c>
      <c r="F1223">
        <v>0</v>
      </c>
      <c r="G1223">
        <v>0</v>
      </c>
      <c r="H1223">
        <v>0</v>
      </c>
      <c r="I1223">
        <v>0</v>
      </c>
      <c r="J1223">
        <v>0</v>
      </c>
      <c r="K1223">
        <v>2016</v>
      </c>
      <c r="L1223" t="str">
        <f t="shared" si="38"/>
        <v>005</v>
      </c>
      <c r="M1223" t="str">
        <f>_xlfn.XLOOKUP(_2015_2016_append_[[#This Row],[Job_code]],Analytics_mindset_case_studies_IntegrateCo_jobcodes[Code_text],Analytics_mindset_case_studies_IntegrateCo_jobcodes[Job_Description],"",0)</f>
        <v>Installation</v>
      </c>
      <c r="N1223" t="str">
        <f t="shared" si="39"/>
        <v>H</v>
      </c>
      <c r="O1223" t="str">
        <f>IFERROR(VLOOKUP(_2015_2016_append_[[#This Row],[Emp_Name]],Analytics_mindset_case_studies_IntegrateCo_locations[#All],2,FALSE),"")</f>
        <v/>
      </c>
      <c r="P1223">
        <f>_2015_2016_append_[[#This Row],[Reg_Hrs]]+_2015_2016_append_[[#This Row],[OT_Hrs]]</f>
        <v>0</v>
      </c>
      <c r="Q1223">
        <v>1</v>
      </c>
    </row>
    <row r="1224" spans="1:17" x14ac:dyDescent="0.3">
      <c r="A1224">
        <v>53</v>
      </c>
      <c r="B1224" t="s">
        <v>328</v>
      </c>
      <c r="C1224" t="s">
        <v>142</v>
      </c>
      <c r="D1224">
        <v>5</v>
      </c>
      <c r="E1224">
        <v>0</v>
      </c>
      <c r="F1224">
        <v>125</v>
      </c>
      <c r="G1224">
        <v>87</v>
      </c>
      <c r="H1224">
        <v>0</v>
      </c>
      <c r="I1224">
        <v>273</v>
      </c>
      <c r="J1224">
        <v>205</v>
      </c>
      <c r="K1224">
        <v>2016</v>
      </c>
      <c r="L1224" t="str">
        <f t="shared" si="38"/>
        <v>005</v>
      </c>
      <c r="M1224" t="str">
        <f>_xlfn.XLOOKUP(_2015_2016_append_[[#This Row],[Job_code]],Analytics_mindset_case_studies_IntegrateCo_jobcodes[Code_text],Analytics_mindset_case_studies_IntegrateCo_jobcodes[Job_Description],"",0)</f>
        <v>Installation</v>
      </c>
      <c r="N1224" t="str">
        <f t="shared" si="39"/>
        <v>H</v>
      </c>
      <c r="O1224">
        <f>IFERROR(VLOOKUP(_2015_2016_append_[[#This Row],[Emp_Name]],Analytics_mindset_case_studies_IntegrateCo_locations[#All],2,FALSE),"")</f>
        <v>2</v>
      </c>
      <c r="P1224">
        <f>_2015_2016_append_[[#This Row],[Reg_Hrs]]+_2015_2016_append_[[#This Row],[OT_Hrs]]</f>
        <v>5</v>
      </c>
      <c r="Q1224">
        <v>1</v>
      </c>
    </row>
    <row r="1225" spans="1:17" x14ac:dyDescent="0.3">
      <c r="A1225">
        <v>260</v>
      </c>
      <c r="B1225" t="s">
        <v>328</v>
      </c>
      <c r="C1225" t="s">
        <v>188</v>
      </c>
      <c r="D1225">
        <v>3</v>
      </c>
      <c r="E1225">
        <v>0</v>
      </c>
      <c r="F1225">
        <v>7425</v>
      </c>
      <c r="G1225">
        <v>529</v>
      </c>
      <c r="H1225">
        <v>0</v>
      </c>
      <c r="I1225">
        <v>166</v>
      </c>
      <c r="J1225">
        <v>122</v>
      </c>
      <c r="K1225">
        <v>2016</v>
      </c>
      <c r="L1225" t="str">
        <f t="shared" si="38"/>
        <v>005</v>
      </c>
      <c r="M1225" t="str">
        <f>_xlfn.XLOOKUP(_2015_2016_append_[[#This Row],[Job_code]],Analytics_mindset_case_studies_IntegrateCo_jobcodes[Code_text],Analytics_mindset_case_studies_IntegrateCo_jobcodes[Job_Description],"",0)</f>
        <v>Installation</v>
      </c>
      <c r="N1225" t="str">
        <f t="shared" si="39"/>
        <v>H</v>
      </c>
      <c r="O1225">
        <f>IFERROR(VLOOKUP(_2015_2016_append_[[#This Row],[Emp_Name]],Analytics_mindset_case_studies_IntegrateCo_locations[#All],2,FALSE),"")</f>
        <v>2</v>
      </c>
      <c r="P1225">
        <f>_2015_2016_append_[[#This Row],[Reg_Hrs]]+_2015_2016_append_[[#This Row],[OT_Hrs]]</f>
        <v>3</v>
      </c>
      <c r="Q1225">
        <v>1</v>
      </c>
    </row>
    <row r="1226" spans="1:17" x14ac:dyDescent="0.3">
      <c r="A1226">
        <v>376</v>
      </c>
      <c r="B1226" t="s">
        <v>328</v>
      </c>
      <c r="C1226" t="s">
        <v>161</v>
      </c>
      <c r="D1226">
        <v>2</v>
      </c>
      <c r="E1226">
        <v>0</v>
      </c>
      <c r="F1226">
        <v>374</v>
      </c>
      <c r="G1226">
        <v>275</v>
      </c>
      <c r="H1226">
        <v>0</v>
      </c>
      <c r="I1226">
        <v>87</v>
      </c>
      <c r="J1226">
        <v>54</v>
      </c>
      <c r="K1226">
        <v>2016</v>
      </c>
      <c r="L1226" t="str">
        <f t="shared" si="38"/>
        <v>005</v>
      </c>
      <c r="M1226" t="str">
        <f>_xlfn.XLOOKUP(_2015_2016_append_[[#This Row],[Job_code]],Analytics_mindset_case_studies_IntegrateCo_jobcodes[Code_text],Analytics_mindset_case_studies_IntegrateCo_jobcodes[Job_Description],"",0)</f>
        <v>Installation</v>
      </c>
      <c r="N1226" t="str">
        <f t="shared" si="39"/>
        <v>H</v>
      </c>
      <c r="O1226">
        <f>IFERROR(VLOOKUP(_2015_2016_append_[[#This Row],[Emp_Name]],Analytics_mindset_case_studies_IntegrateCo_locations[#All],2,FALSE),"")</f>
        <v>1</v>
      </c>
      <c r="P1226">
        <f>_2015_2016_append_[[#This Row],[Reg_Hrs]]+_2015_2016_append_[[#This Row],[OT_Hrs]]</f>
        <v>2</v>
      </c>
      <c r="Q1226">
        <v>1</v>
      </c>
    </row>
    <row r="1227" spans="1:17" x14ac:dyDescent="0.3">
      <c r="A1227">
        <v>314</v>
      </c>
      <c r="B1227" t="s">
        <v>328</v>
      </c>
      <c r="C1227" t="s">
        <v>174</v>
      </c>
      <c r="D1227">
        <v>4</v>
      </c>
      <c r="E1227">
        <v>0</v>
      </c>
      <c r="F1227">
        <v>87</v>
      </c>
      <c r="G1227">
        <v>665</v>
      </c>
      <c r="H1227">
        <v>52</v>
      </c>
      <c r="I1227">
        <v>209</v>
      </c>
      <c r="J1227">
        <v>144</v>
      </c>
      <c r="K1227">
        <v>2016</v>
      </c>
      <c r="L1227" t="str">
        <f t="shared" si="38"/>
        <v>005</v>
      </c>
      <c r="M1227" t="str">
        <f>_xlfn.XLOOKUP(_2015_2016_append_[[#This Row],[Job_code]],Analytics_mindset_case_studies_IntegrateCo_jobcodes[Code_text],Analytics_mindset_case_studies_IntegrateCo_jobcodes[Job_Description],"",0)</f>
        <v>Installation</v>
      </c>
      <c r="N1227" t="str">
        <f t="shared" si="39"/>
        <v>H</v>
      </c>
      <c r="O1227">
        <f>IFERROR(VLOOKUP(_2015_2016_append_[[#This Row],[Emp_Name]],Analytics_mindset_case_studies_IntegrateCo_locations[#All],2,FALSE),"")</f>
        <v>1</v>
      </c>
      <c r="P1227">
        <f>_2015_2016_append_[[#This Row],[Reg_Hrs]]+_2015_2016_append_[[#This Row],[OT_Hrs]]</f>
        <v>4</v>
      </c>
      <c r="Q1227">
        <v>1</v>
      </c>
    </row>
    <row r="1228" spans="1:17" x14ac:dyDescent="0.3">
      <c r="A1228">
        <v>415</v>
      </c>
      <c r="B1228" t="s">
        <v>328</v>
      </c>
      <c r="C1228" t="s">
        <v>214</v>
      </c>
      <c r="D1228">
        <v>18</v>
      </c>
      <c r="E1228">
        <v>0</v>
      </c>
      <c r="F1228">
        <v>51923</v>
      </c>
      <c r="G1228">
        <v>3489</v>
      </c>
      <c r="H1228">
        <v>273</v>
      </c>
      <c r="I1228">
        <v>1095</v>
      </c>
      <c r="J1228">
        <v>859</v>
      </c>
      <c r="K1228">
        <v>2016</v>
      </c>
      <c r="L1228" t="str">
        <f t="shared" si="38"/>
        <v>005</v>
      </c>
      <c r="M1228" t="str">
        <f>_xlfn.XLOOKUP(_2015_2016_append_[[#This Row],[Job_code]],Analytics_mindset_case_studies_IntegrateCo_jobcodes[Code_text],Analytics_mindset_case_studies_IntegrateCo_jobcodes[Job_Description],"",0)</f>
        <v>Installation</v>
      </c>
      <c r="N1228" t="str">
        <f t="shared" si="39"/>
        <v>H</v>
      </c>
      <c r="O1228">
        <f>IFERROR(VLOOKUP(_2015_2016_append_[[#This Row],[Emp_Name]],Analytics_mindset_case_studies_IntegrateCo_locations[#All],2,FALSE),"")</f>
        <v>2</v>
      </c>
      <c r="P1228">
        <f>_2015_2016_append_[[#This Row],[Reg_Hrs]]+_2015_2016_append_[[#This Row],[OT_Hrs]]</f>
        <v>18</v>
      </c>
      <c r="Q1228">
        <v>1</v>
      </c>
    </row>
    <row r="1229" spans="1:17" x14ac:dyDescent="0.3">
      <c r="A1229">
        <v>345</v>
      </c>
      <c r="B1229" t="s">
        <v>328</v>
      </c>
      <c r="C1229" t="s">
        <v>197</v>
      </c>
      <c r="D1229">
        <v>2</v>
      </c>
      <c r="E1229">
        <v>0</v>
      </c>
      <c r="F1229">
        <v>46</v>
      </c>
      <c r="G1229">
        <v>352</v>
      </c>
      <c r="H1229">
        <v>0</v>
      </c>
      <c r="I1229">
        <v>11</v>
      </c>
      <c r="J1229">
        <v>67</v>
      </c>
      <c r="K1229">
        <v>2016</v>
      </c>
      <c r="L1229" t="str">
        <f t="shared" si="38"/>
        <v>005</v>
      </c>
      <c r="M1229" t="str">
        <f>_xlfn.XLOOKUP(_2015_2016_append_[[#This Row],[Job_code]],Analytics_mindset_case_studies_IntegrateCo_jobcodes[Code_text],Analytics_mindset_case_studies_IntegrateCo_jobcodes[Job_Description],"",0)</f>
        <v>Installation</v>
      </c>
      <c r="N1229" t="str">
        <f t="shared" si="39"/>
        <v>H</v>
      </c>
      <c r="O1229">
        <f>IFERROR(VLOOKUP(_2015_2016_append_[[#This Row],[Emp_Name]],Analytics_mindset_case_studies_IntegrateCo_locations[#All],2,FALSE),"")</f>
        <v>1</v>
      </c>
      <c r="P1229">
        <f>_2015_2016_append_[[#This Row],[Reg_Hrs]]+_2015_2016_append_[[#This Row],[OT_Hrs]]</f>
        <v>2</v>
      </c>
      <c r="Q1229">
        <v>1</v>
      </c>
    </row>
    <row r="1230" spans="1:17" x14ac:dyDescent="0.3">
      <c r="A1230">
        <v>409</v>
      </c>
      <c r="B1230" t="s">
        <v>328</v>
      </c>
      <c r="C1230" t="s">
        <v>211</v>
      </c>
      <c r="D1230">
        <v>2</v>
      </c>
      <c r="E1230">
        <v>0</v>
      </c>
      <c r="F1230">
        <v>49</v>
      </c>
      <c r="G1230">
        <v>375</v>
      </c>
      <c r="H1230">
        <v>0</v>
      </c>
      <c r="I1230">
        <v>118</v>
      </c>
      <c r="J1230">
        <v>81</v>
      </c>
      <c r="K1230">
        <v>2016</v>
      </c>
      <c r="L1230" t="str">
        <f t="shared" si="38"/>
        <v>005</v>
      </c>
      <c r="M1230" t="str">
        <f>_xlfn.XLOOKUP(_2015_2016_append_[[#This Row],[Job_code]],Analytics_mindset_case_studies_IntegrateCo_jobcodes[Code_text],Analytics_mindset_case_studies_IntegrateCo_jobcodes[Job_Description],"",0)</f>
        <v>Installation</v>
      </c>
      <c r="N1230" t="str">
        <f t="shared" si="39"/>
        <v>H</v>
      </c>
      <c r="O1230">
        <f>IFERROR(VLOOKUP(_2015_2016_append_[[#This Row],[Emp_Name]],Analytics_mindset_case_studies_IntegrateCo_locations[#All],2,FALSE),"")</f>
        <v>2</v>
      </c>
      <c r="P1230">
        <f>_2015_2016_append_[[#This Row],[Reg_Hrs]]+_2015_2016_append_[[#This Row],[OT_Hrs]]</f>
        <v>2</v>
      </c>
      <c r="Q1230">
        <v>1</v>
      </c>
    </row>
    <row r="1231" spans="1:17" x14ac:dyDescent="0.3">
      <c r="A1231">
        <v>411</v>
      </c>
      <c r="B1231" t="s">
        <v>328</v>
      </c>
      <c r="C1231" t="s">
        <v>213</v>
      </c>
      <c r="D1231">
        <v>1</v>
      </c>
      <c r="E1231">
        <v>0</v>
      </c>
      <c r="F1231">
        <v>225</v>
      </c>
      <c r="G1231">
        <v>172</v>
      </c>
      <c r="H1231">
        <v>8</v>
      </c>
      <c r="I1231">
        <v>54</v>
      </c>
      <c r="J1231">
        <v>37</v>
      </c>
      <c r="K1231">
        <v>2016</v>
      </c>
      <c r="L1231" t="str">
        <f t="shared" si="38"/>
        <v>005</v>
      </c>
      <c r="M1231" t="str">
        <f>_xlfn.XLOOKUP(_2015_2016_append_[[#This Row],[Job_code]],Analytics_mindset_case_studies_IntegrateCo_jobcodes[Code_text],Analytics_mindset_case_studies_IntegrateCo_jobcodes[Job_Description],"",0)</f>
        <v>Installation</v>
      </c>
      <c r="N1231" t="str">
        <f t="shared" si="39"/>
        <v>H</v>
      </c>
      <c r="O1231">
        <f>IFERROR(VLOOKUP(_2015_2016_append_[[#This Row],[Emp_Name]],Analytics_mindset_case_studies_IntegrateCo_locations[#All],2,FALSE),"")</f>
        <v>1</v>
      </c>
      <c r="P1231">
        <f>_2015_2016_append_[[#This Row],[Reg_Hrs]]+_2015_2016_append_[[#This Row],[OT_Hrs]]</f>
        <v>1</v>
      </c>
      <c r="Q1231">
        <v>1</v>
      </c>
    </row>
    <row r="1232" spans="1:17" x14ac:dyDescent="0.3">
      <c r="A1232">
        <v>406</v>
      </c>
      <c r="B1232" t="s">
        <v>328</v>
      </c>
      <c r="C1232" t="s">
        <v>208</v>
      </c>
      <c r="D1232">
        <v>3</v>
      </c>
      <c r="E1232">
        <v>0</v>
      </c>
      <c r="F1232">
        <v>15865</v>
      </c>
      <c r="G1232">
        <v>1092</v>
      </c>
      <c r="H1232">
        <v>0</v>
      </c>
      <c r="I1232">
        <v>0</v>
      </c>
      <c r="J1232">
        <v>23</v>
      </c>
      <c r="K1232">
        <v>2016</v>
      </c>
      <c r="L1232" t="str">
        <f t="shared" si="38"/>
        <v>005</v>
      </c>
      <c r="M1232" t="str">
        <f>_xlfn.XLOOKUP(_2015_2016_append_[[#This Row],[Job_code]],Analytics_mindset_case_studies_IntegrateCo_jobcodes[Code_text],Analytics_mindset_case_studies_IntegrateCo_jobcodes[Job_Description],"",0)</f>
        <v>Installation</v>
      </c>
      <c r="N1232" t="str">
        <f t="shared" si="39"/>
        <v>H</v>
      </c>
      <c r="O1232">
        <f>IFERROR(VLOOKUP(_2015_2016_append_[[#This Row],[Emp_Name]],Analytics_mindset_case_studies_IntegrateCo_locations[#All],2,FALSE),"")</f>
        <v>1</v>
      </c>
      <c r="P1232">
        <f>_2015_2016_append_[[#This Row],[Reg_Hrs]]+_2015_2016_append_[[#This Row],[OT_Hrs]]</f>
        <v>3</v>
      </c>
      <c r="Q1232">
        <v>1</v>
      </c>
    </row>
    <row r="1233" spans="1:17" x14ac:dyDescent="0.3">
      <c r="A1233">
        <v>153</v>
      </c>
      <c r="B1233" t="s">
        <v>328</v>
      </c>
      <c r="C1233" t="s">
        <v>170</v>
      </c>
      <c r="D1233">
        <v>3</v>
      </c>
      <c r="E1233">
        <v>0</v>
      </c>
      <c r="F1233">
        <v>60</v>
      </c>
      <c r="G1233">
        <v>443</v>
      </c>
      <c r="H1233">
        <v>0</v>
      </c>
      <c r="I1233">
        <v>139</v>
      </c>
      <c r="J1233">
        <v>99</v>
      </c>
      <c r="K1233">
        <v>2016</v>
      </c>
      <c r="L1233" t="str">
        <f t="shared" si="38"/>
        <v>005</v>
      </c>
      <c r="M1233" t="str">
        <f>_xlfn.XLOOKUP(_2015_2016_append_[[#This Row],[Job_code]],Analytics_mindset_case_studies_IntegrateCo_jobcodes[Code_text],Analytics_mindset_case_studies_IntegrateCo_jobcodes[Job_Description],"",0)</f>
        <v>Installation</v>
      </c>
      <c r="N1233" t="str">
        <f t="shared" si="39"/>
        <v>H</v>
      </c>
      <c r="O1233">
        <f>IFERROR(VLOOKUP(_2015_2016_append_[[#This Row],[Emp_Name]],Analytics_mindset_case_studies_IntegrateCo_locations[#All],2,FALSE),"")</f>
        <v>2</v>
      </c>
      <c r="P1233">
        <f>_2015_2016_append_[[#This Row],[Reg_Hrs]]+_2015_2016_append_[[#This Row],[OT_Hrs]]</f>
        <v>3</v>
      </c>
      <c r="Q1233">
        <v>1</v>
      </c>
    </row>
    <row r="1234" spans="1:17" x14ac:dyDescent="0.3">
      <c r="A1234">
        <v>304</v>
      </c>
      <c r="B1234" t="s">
        <v>328</v>
      </c>
      <c r="C1234" t="s">
        <v>123</v>
      </c>
      <c r="D1234">
        <v>3</v>
      </c>
      <c r="E1234">
        <v>0</v>
      </c>
      <c r="F1234">
        <v>69</v>
      </c>
      <c r="G1234">
        <v>502</v>
      </c>
      <c r="H1234">
        <v>0</v>
      </c>
      <c r="I1234">
        <v>158</v>
      </c>
      <c r="J1234">
        <v>113</v>
      </c>
      <c r="K1234">
        <v>2016</v>
      </c>
      <c r="L1234" t="str">
        <f t="shared" si="38"/>
        <v>005</v>
      </c>
      <c r="M1234" t="str">
        <f>_xlfn.XLOOKUP(_2015_2016_append_[[#This Row],[Job_code]],Analytics_mindset_case_studies_IntegrateCo_jobcodes[Code_text],Analytics_mindset_case_studies_IntegrateCo_jobcodes[Job_Description],"",0)</f>
        <v>Installation</v>
      </c>
      <c r="N1234" t="str">
        <f t="shared" si="39"/>
        <v>H</v>
      </c>
      <c r="O1234">
        <f>IFERROR(VLOOKUP(_2015_2016_append_[[#This Row],[Emp_Name]],Analytics_mindset_case_studies_IntegrateCo_locations[#All],2,FALSE),"")</f>
        <v>1</v>
      </c>
      <c r="P1234">
        <f>_2015_2016_append_[[#This Row],[Reg_Hrs]]+_2015_2016_append_[[#This Row],[OT_Hrs]]</f>
        <v>3</v>
      </c>
      <c r="Q1234">
        <v>1</v>
      </c>
    </row>
    <row r="1235" spans="1:17" x14ac:dyDescent="0.3">
      <c r="A1235">
        <v>37</v>
      </c>
      <c r="B1235" t="s">
        <v>328</v>
      </c>
      <c r="C1235" t="s">
        <v>164</v>
      </c>
      <c r="D1235">
        <v>1</v>
      </c>
      <c r="E1235">
        <v>0</v>
      </c>
      <c r="F1235">
        <v>245</v>
      </c>
      <c r="G1235">
        <v>167</v>
      </c>
      <c r="H1235">
        <v>0</v>
      </c>
      <c r="I1235">
        <v>52</v>
      </c>
      <c r="J1235">
        <v>4</v>
      </c>
      <c r="K1235">
        <v>2016</v>
      </c>
      <c r="L1235" t="str">
        <f t="shared" si="38"/>
        <v>005</v>
      </c>
      <c r="M1235" t="str">
        <f>_xlfn.XLOOKUP(_2015_2016_append_[[#This Row],[Job_code]],Analytics_mindset_case_studies_IntegrateCo_jobcodes[Code_text],Analytics_mindset_case_studies_IntegrateCo_jobcodes[Job_Description],"",0)</f>
        <v>Installation</v>
      </c>
      <c r="N1235" t="str">
        <f t="shared" si="39"/>
        <v>H</v>
      </c>
      <c r="O1235">
        <f>IFERROR(VLOOKUP(_2015_2016_append_[[#This Row],[Emp_Name]],Analytics_mindset_case_studies_IntegrateCo_locations[#All],2,FALSE),"")</f>
        <v>2</v>
      </c>
      <c r="P1235">
        <f>_2015_2016_append_[[#This Row],[Reg_Hrs]]+_2015_2016_append_[[#This Row],[OT_Hrs]]</f>
        <v>1</v>
      </c>
      <c r="Q1235">
        <v>1</v>
      </c>
    </row>
    <row r="1236" spans="1:17" x14ac:dyDescent="0.3">
      <c r="A1236">
        <v>180</v>
      </c>
      <c r="B1236" t="s">
        <v>328</v>
      </c>
      <c r="C1236" t="s">
        <v>146</v>
      </c>
      <c r="D1236">
        <v>5</v>
      </c>
      <c r="E1236">
        <v>0</v>
      </c>
      <c r="F1236">
        <v>1238</v>
      </c>
      <c r="G1236">
        <v>81</v>
      </c>
      <c r="H1236">
        <v>0</v>
      </c>
      <c r="I1236">
        <v>25</v>
      </c>
      <c r="J1236">
        <v>2</v>
      </c>
      <c r="K1236">
        <v>2016</v>
      </c>
      <c r="L1236" t="str">
        <f t="shared" si="38"/>
        <v>005</v>
      </c>
      <c r="M1236" t="str">
        <f>_xlfn.XLOOKUP(_2015_2016_append_[[#This Row],[Job_code]],Analytics_mindset_case_studies_IntegrateCo_jobcodes[Code_text],Analytics_mindset_case_studies_IntegrateCo_jobcodes[Job_Description],"",0)</f>
        <v>Installation</v>
      </c>
      <c r="N1236" t="str">
        <f t="shared" si="39"/>
        <v>H</v>
      </c>
      <c r="O1236">
        <f>IFERROR(VLOOKUP(_2015_2016_append_[[#This Row],[Emp_Name]],Analytics_mindset_case_studies_IntegrateCo_locations[#All],2,FALSE),"")</f>
        <v>2</v>
      </c>
      <c r="P1236">
        <f>_2015_2016_append_[[#This Row],[Reg_Hrs]]+_2015_2016_append_[[#This Row],[OT_Hrs]]</f>
        <v>5</v>
      </c>
      <c r="Q1236">
        <v>1</v>
      </c>
    </row>
    <row r="1237" spans="1:17" x14ac:dyDescent="0.3">
      <c r="A1237">
        <v>39</v>
      </c>
      <c r="B1237" t="s">
        <v>328</v>
      </c>
      <c r="C1237" t="s">
        <v>175</v>
      </c>
      <c r="D1237">
        <v>720</v>
      </c>
      <c r="E1237">
        <v>0</v>
      </c>
      <c r="F1237">
        <v>5220</v>
      </c>
      <c r="G1237">
        <v>9807</v>
      </c>
      <c r="H1237">
        <v>769</v>
      </c>
      <c r="I1237">
        <v>3068</v>
      </c>
      <c r="J1237">
        <v>8589</v>
      </c>
      <c r="K1237">
        <v>2016</v>
      </c>
      <c r="L1237" t="str">
        <f t="shared" si="38"/>
        <v>005</v>
      </c>
      <c r="M1237" t="str">
        <f>_xlfn.XLOOKUP(_2015_2016_append_[[#This Row],[Job_code]],Analytics_mindset_case_studies_IntegrateCo_jobcodes[Code_text],Analytics_mindset_case_studies_IntegrateCo_jobcodes[Job_Description],"",0)</f>
        <v>Installation</v>
      </c>
      <c r="N1237" t="str">
        <f t="shared" si="39"/>
        <v>H</v>
      </c>
      <c r="O1237">
        <f>IFERROR(VLOOKUP(_2015_2016_append_[[#This Row],[Emp_Name]],Analytics_mindset_case_studies_IntegrateCo_locations[#All],2,FALSE),"")</f>
        <v>1</v>
      </c>
      <c r="P1237">
        <f>_2015_2016_append_[[#This Row],[Reg_Hrs]]+_2015_2016_append_[[#This Row],[OT_Hrs]]</f>
        <v>720</v>
      </c>
      <c r="Q1237">
        <v>1</v>
      </c>
    </row>
    <row r="1238" spans="1:17" x14ac:dyDescent="0.3">
      <c r="A1238">
        <v>169</v>
      </c>
      <c r="B1238" t="s">
        <v>328</v>
      </c>
      <c r="C1238" t="s">
        <v>138</v>
      </c>
      <c r="D1238">
        <v>45</v>
      </c>
      <c r="E1238">
        <v>0</v>
      </c>
      <c r="F1238">
        <v>15188</v>
      </c>
      <c r="G1238">
        <v>1128</v>
      </c>
      <c r="H1238">
        <v>0</v>
      </c>
      <c r="I1238">
        <v>354</v>
      </c>
      <c r="J1238">
        <v>239</v>
      </c>
      <c r="K1238">
        <v>2016</v>
      </c>
      <c r="L1238" t="str">
        <f t="shared" si="38"/>
        <v>005</v>
      </c>
      <c r="M1238" t="str">
        <f>_xlfn.XLOOKUP(_2015_2016_append_[[#This Row],[Job_code]],Analytics_mindset_case_studies_IntegrateCo_jobcodes[Code_text],Analytics_mindset_case_studies_IntegrateCo_jobcodes[Job_Description],"",0)</f>
        <v>Installation</v>
      </c>
      <c r="N1238" t="str">
        <f t="shared" si="39"/>
        <v>H</v>
      </c>
      <c r="O1238">
        <f>IFERROR(VLOOKUP(_2015_2016_append_[[#This Row],[Emp_Name]],Analytics_mindset_case_studies_IntegrateCo_locations[#All],2,FALSE),"")</f>
        <v>1</v>
      </c>
      <c r="P1238">
        <f>_2015_2016_append_[[#This Row],[Reg_Hrs]]+_2015_2016_append_[[#This Row],[OT_Hrs]]</f>
        <v>45</v>
      </c>
      <c r="Q1238">
        <v>1</v>
      </c>
    </row>
    <row r="1239" spans="1:17" x14ac:dyDescent="0.3">
      <c r="A1239">
        <v>416</v>
      </c>
      <c r="B1239" t="s">
        <v>328</v>
      </c>
      <c r="C1239" t="s">
        <v>295</v>
      </c>
      <c r="D1239">
        <v>8</v>
      </c>
      <c r="E1239">
        <v>0</v>
      </c>
      <c r="F1239">
        <v>136</v>
      </c>
      <c r="G1239">
        <v>932</v>
      </c>
      <c r="H1239">
        <v>73</v>
      </c>
      <c r="I1239">
        <v>292</v>
      </c>
      <c r="J1239">
        <v>225</v>
      </c>
      <c r="K1239">
        <v>2016</v>
      </c>
      <c r="L1239" t="str">
        <f t="shared" si="38"/>
        <v>005</v>
      </c>
      <c r="M1239" t="str">
        <f>_xlfn.XLOOKUP(_2015_2016_append_[[#This Row],[Job_code]],Analytics_mindset_case_studies_IntegrateCo_jobcodes[Code_text],Analytics_mindset_case_studies_IntegrateCo_jobcodes[Job_Description],"",0)</f>
        <v>Installation</v>
      </c>
      <c r="N1239" t="str">
        <f t="shared" si="39"/>
        <v>H</v>
      </c>
      <c r="O1239">
        <f>IFERROR(VLOOKUP(_2015_2016_append_[[#This Row],[Emp_Name]],Analytics_mindset_case_studies_IntegrateCo_locations[#All],2,FALSE),"")</f>
        <v>2</v>
      </c>
      <c r="P1239">
        <f>_2015_2016_append_[[#This Row],[Reg_Hrs]]+_2015_2016_append_[[#This Row],[OT_Hrs]]</f>
        <v>8</v>
      </c>
      <c r="Q1239">
        <v>1</v>
      </c>
    </row>
    <row r="1240" spans="1:17" x14ac:dyDescent="0.3">
      <c r="A1240">
        <v>336</v>
      </c>
      <c r="B1240" t="s">
        <v>328</v>
      </c>
      <c r="C1240" t="s">
        <v>196</v>
      </c>
      <c r="D1240">
        <v>2</v>
      </c>
      <c r="E1240">
        <v>0</v>
      </c>
      <c r="F1240">
        <v>49</v>
      </c>
      <c r="G1240">
        <v>375</v>
      </c>
      <c r="H1240">
        <v>0</v>
      </c>
      <c r="I1240">
        <v>118</v>
      </c>
      <c r="J1240">
        <v>81</v>
      </c>
      <c r="K1240">
        <v>2016</v>
      </c>
      <c r="L1240" t="str">
        <f t="shared" si="38"/>
        <v>005</v>
      </c>
      <c r="M1240" t="str">
        <f>_xlfn.XLOOKUP(_2015_2016_append_[[#This Row],[Job_code]],Analytics_mindset_case_studies_IntegrateCo_jobcodes[Code_text],Analytics_mindset_case_studies_IntegrateCo_jobcodes[Job_Description],"",0)</f>
        <v>Installation</v>
      </c>
      <c r="N1240" t="str">
        <f t="shared" si="39"/>
        <v>H</v>
      </c>
      <c r="O1240">
        <f>IFERROR(VLOOKUP(_2015_2016_append_[[#This Row],[Emp_Name]],Analytics_mindset_case_studies_IntegrateCo_locations[#All],2,FALSE),"")</f>
        <v>1</v>
      </c>
      <c r="P1240">
        <f>_2015_2016_append_[[#This Row],[Reg_Hrs]]+_2015_2016_append_[[#This Row],[OT_Hrs]]</f>
        <v>2</v>
      </c>
      <c r="Q1240">
        <v>1</v>
      </c>
    </row>
    <row r="1241" spans="1:17" x14ac:dyDescent="0.3">
      <c r="A1241">
        <v>314</v>
      </c>
      <c r="B1241" t="s">
        <v>329</v>
      </c>
      <c r="C1241" t="s">
        <v>174</v>
      </c>
      <c r="D1241">
        <v>1</v>
      </c>
      <c r="E1241">
        <v>0</v>
      </c>
      <c r="F1241">
        <v>2175</v>
      </c>
      <c r="G1241">
        <v>167</v>
      </c>
      <c r="H1241">
        <v>13</v>
      </c>
      <c r="I1241">
        <v>52</v>
      </c>
      <c r="J1241">
        <v>36</v>
      </c>
      <c r="K1241">
        <v>2016</v>
      </c>
      <c r="L1241" t="str">
        <f t="shared" si="38"/>
        <v>005</v>
      </c>
      <c r="M1241" t="str">
        <f>_xlfn.XLOOKUP(_2015_2016_append_[[#This Row],[Job_code]],Analytics_mindset_case_studies_IntegrateCo_jobcodes[Code_text],Analytics_mindset_case_studies_IntegrateCo_jobcodes[Job_Description],"",0)</f>
        <v>Installation</v>
      </c>
      <c r="N1241" t="str">
        <f t="shared" si="39"/>
        <v>H</v>
      </c>
      <c r="O1241">
        <f>IFERROR(VLOOKUP(_2015_2016_append_[[#This Row],[Emp_Name]],Analytics_mindset_case_studies_IntegrateCo_locations[#All],2,FALSE),"")</f>
        <v>1</v>
      </c>
      <c r="P1241">
        <f>_2015_2016_append_[[#This Row],[Reg_Hrs]]+_2015_2016_append_[[#This Row],[OT_Hrs]]</f>
        <v>1</v>
      </c>
      <c r="Q1241">
        <v>1</v>
      </c>
    </row>
    <row r="1242" spans="1:17" x14ac:dyDescent="0.3">
      <c r="A1242">
        <v>413</v>
      </c>
      <c r="B1242" t="s">
        <v>329</v>
      </c>
      <c r="C1242" t="s">
        <v>314</v>
      </c>
      <c r="D1242">
        <v>4</v>
      </c>
      <c r="E1242">
        <v>0</v>
      </c>
      <c r="F1242">
        <v>64</v>
      </c>
      <c r="G1242">
        <v>49</v>
      </c>
      <c r="H1242">
        <v>38</v>
      </c>
      <c r="I1242">
        <v>154</v>
      </c>
      <c r="J1242">
        <v>105</v>
      </c>
      <c r="K1242">
        <v>2016</v>
      </c>
      <c r="L1242" t="str">
        <f t="shared" si="38"/>
        <v>005</v>
      </c>
      <c r="M1242" t="str">
        <f>_xlfn.XLOOKUP(_2015_2016_append_[[#This Row],[Job_code]],Analytics_mindset_case_studies_IntegrateCo_jobcodes[Code_text],Analytics_mindset_case_studies_IntegrateCo_jobcodes[Job_Description],"",0)</f>
        <v>Installation</v>
      </c>
      <c r="N1242" t="str">
        <f t="shared" si="39"/>
        <v>H</v>
      </c>
      <c r="O1242">
        <f>IFERROR(VLOOKUP(_2015_2016_append_[[#This Row],[Emp_Name]],Analytics_mindset_case_studies_IntegrateCo_locations[#All],2,FALSE),"")</f>
        <v>1</v>
      </c>
      <c r="P1242">
        <f>_2015_2016_append_[[#This Row],[Reg_Hrs]]+_2015_2016_append_[[#This Row],[OT_Hrs]]</f>
        <v>4</v>
      </c>
      <c r="Q1242">
        <v>1</v>
      </c>
    </row>
    <row r="1243" spans="1:17" x14ac:dyDescent="0.3">
      <c r="B1243" t="s">
        <v>330</v>
      </c>
      <c r="C1243" t="s">
        <v>229</v>
      </c>
      <c r="D1243">
        <v>0</v>
      </c>
      <c r="E1243">
        <v>0</v>
      </c>
      <c r="F1243">
        <v>0</v>
      </c>
      <c r="G1243">
        <v>0</v>
      </c>
      <c r="H1243">
        <v>0</v>
      </c>
      <c r="I1243">
        <v>0</v>
      </c>
      <c r="J1243">
        <v>0</v>
      </c>
      <c r="K1243">
        <v>2016</v>
      </c>
      <c r="L1243" t="str">
        <f t="shared" si="38"/>
        <v>006</v>
      </c>
      <c r="M1243" t="str">
        <f>_xlfn.XLOOKUP(_2015_2016_append_[[#This Row],[Job_code]],Analytics_mindset_case_studies_IntegrateCo_jobcodes[Code_text],Analytics_mindset_case_studies_IntegrateCo_jobcodes[Job_Description],"",0)</f>
        <v>Service</v>
      </c>
      <c r="N1243" t="str">
        <f t="shared" si="39"/>
        <v>H</v>
      </c>
      <c r="O1243" t="str">
        <f>IFERROR(VLOOKUP(_2015_2016_append_[[#This Row],[Emp_Name]],Analytics_mindset_case_studies_IntegrateCo_locations[#All],2,FALSE),"")</f>
        <v/>
      </c>
      <c r="P1243">
        <f>_2015_2016_append_[[#This Row],[Reg_Hrs]]+_2015_2016_append_[[#This Row],[OT_Hrs]]</f>
        <v>0</v>
      </c>
      <c r="Q1243">
        <v>1</v>
      </c>
    </row>
    <row r="1244" spans="1:17" x14ac:dyDescent="0.3">
      <c r="A1244">
        <v>374</v>
      </c>
      <c r="B1244" t="s">
        <v>330</v>
      </c>
      <c r="C1244" t="s">
        <v>181</v>
      </c>
      <c r="D1244">
        <v>3545</v>
      </c>
      <c r="E1244">
        <v>0</v>
      </c>
      <c r="F1244">
        <v>74445</v>
      </c>
      <c r="G1244">
        <v>48668</v>
      </c>
      <c r="H1244">
        <v>1613</v>
      </c>
      <c r="I1244">
        <v>21958</v>
      </c>
      <c r="J1244">
        <v>2826</v>
      </c>
      <c r="K1244">
        <v>2016</v>
      </c>
      <c r="L1244" t="str">
        <f t="shared" si="38"/>
        <v>006</v>
      </c>
      <c r="M1244" t="str">
        <f>_xlfn.XLOOKUP(_2015_2016_append_[[#This Row],[Job_code]],Analytics_mindset_case_studies_IntegrateCo_jobcodes[Code_text],Analytics_mindset_case_studies_IntegrateCo_jobcodes[Job_Description],"",0)</f>
        <v>Service</v>
      </c>
      <c r="N1244" t="str">
        <f t="shared" si="39"/>
        <v>H</v>
      </c>
      <c r="O1244">
        <f>IFERROR(VLOOKUP(_2015_2016_append_[[#This Row],[Emp_Name]],Analytics_mindset_case_studies_IntegrateCo_locations[#All],2,FALSE),"")</f>
        <v>2</v>
      </c>
      <c r="P1244">
        <f>_2015_2016_append_[[#This Row],[Reg_Hrs]]+_2015_2016_append_[[#This Row],[OT_Hrs]]</f>
        <v>3545</v>
      </c>
      <c r="Q1244">
        <v>1</v>
      </c>
    </row>
    <row r="1245" spans="1:17" x14ac:dyDescent="0.3">
      <c r="A1245">
        <v>117</v>
      </c>
      <c r="B1245" t="s">
        <v>330</v>
      </c>
      <c r="C1245" t="s">
        <v>191</v>
      </c>
      <c r="D1245">
        <v>186</v>
      </c>
      <c r="E1245">
        <v>0</v>
      </c>
      <c r="F1245">
        <v>29025</v>
      </c>
      <c r="G1245">
        <v>20271</v>
      </c>
      <c r="H1245">
        <v>479</v>
      </c>
      <c r="I1245">
        <v>6367</v>
      </c>
      <c r="J1245">
        <v>4791</v>
      </c>
      <c r="K1245">
        <v>2016</v>
      </c>
      <c r="L1245" t="str">
        <f t="shared" si="38"/>
        <v>006</v>
      </c>
      <c r="M1245" t="str">
        <f>_xlfn.XLOOKUP(_2015_2016_append_[[#This Row],[Job_code]],Analytics_mindset_case_studies_IntegrateCo_jobcodes[Code_text],Analytics_mindset_case_studies_IntegrateCo_jobcodes[Job_Description],"",0)</f>
        <v>Service</v>
      </c>
      <c r="N1245" t="str">
        <f t="shared" si="39"/>
        <v>H</v>
      </c>
      <c r="O1245">
        <f>IFERROR(VLOOKUP(_2015_2016_append_[[#This Row],[Emp_Name]],Analytics_mindset_case_studies_IntegrateCo_locations[#All],2,FALSE),"")</f>
        <v>1</v>
      </c>
      <c r="P1245">
        <f>_2015_2016_append_[[#This Row],[Reg_Hrs]]+_2015_2016_append_[[#This Row],[OT_Hrs]]</f>
        <v>186</v>
      </c>
      <c r="Q1245">
        <v>1</v>
      </c>
    </row>
    <row r="1246" spans="1:17" x14ac:dyDescent="0.3">
      <c r="A1246">
        <v>415</v>
      </c>
      <c r="B1246" t="s">
        <v>330</v>
      </c>
      <c r="C1246" t="s">
        <v>214</v>
      </c>
      <c r="D1246">
        <v>205</v>
      </c>
      <c r="E1246">
        <v>0</v>
      </c>
      <c r="F1246">
        <v>59135</v>
      </c>
      <c r="G1246">
        <v>4438</v>
      </c>
      <c r="H1246">
        <v>2221</v>
      </c>
      <c r="I1246">
        <v>13923</v>
      </c>
      <c r="J1246">
        <v>9775</v>
      </c>
      <c r="K1246">
        <v>2016</v>
      </c>
      <c r="L1246" t="str">
        <f t="shared" si="38"/>
        <v>006</v>
      </c>
      <c r="M1246" t="str">
        <f>_xlfn.XLOOKUP(_2015_2016_append_[[#This Row],[Job_code]],Analytics_mindset_case_studies_IntegrateCo_jobcodes[Code_text],Analytics_mindset_case_studies_IntegrateCo_jobcodes[Job_Description],"",0)</f>
        <v>Service</v>
      </c>
      <c r="N1246" t="str">
        <f t="shared" si="39"/>
        <v>H</v>
      </c>
      <c r="O1246">
        <f>IFERROR(VLOOKUP(_2015_2016_append_[[#This Row],[Emp_Name]],Analytics_mindset_case_studies_IntegrateCo_locations[#All],2,FALSE),"")</f>
        <v>2</v>
      </c>
      <c r="P1246">
        <f>_2015_2016_append_[[#This Row],[Reg_Hrs]]+_2015_2016_append_[[#This Row],[OT_Hrs]]</f>
        <v>205</v>
      </c>
      <c r="Q1246">
        <v>1</v>
      </c>
    </row>
    <row r="1247" spans="1:17" x14ac:dyDescent="0.3">
      <c r="A1247">
        <v>34</v>
      </c>
      <c r="B1247" t="s">
        <v>330</v>
      </c>
      <c r="C1247" t="s">
        <v>195</v>
      </c>
      <c r="D1247">
        <v>4</v>
      </c>
      <c r="E1247">
        <v>0</v>
      </c>
      <c r="F1247">
        <v>20145</v>
      </c>
      <c r="G1247">
        <v>1431</v>
      </c>
      <c r="H1247">
        <v>0</v>
      </c>
      <c r="I1247">
        <v>0</v>
      </c>
      <c r="J1247">
        <v>331</v>
      </c>
      <c r="K1247">
        <v>2016</v>
      </c>
      <c r="L1247" t="str">
        <f t="shared" si="38"/>
        <v>006</v>
      </c>
      <c r="M1247" t="str">
        <f>_xlfn.XLOOKUP(_2015_2016_append_[[#This Row],[Job_code]],Analytics_mindset_case_studies_IntegrateCo_jobcodes[Code_text],Analytics_mindset_case_studies_IntegrateCo_jobcodes[Job_Description],"",0)</f>
        <v>Service</v>
      </c>
      <c r="N1247" t="str">
        <f t="shared" si="39"/>
        <v>H</v>
      </c>
      <c r="O1247">
        <f>IFERROR(VLOOKUP(_2015_2016_append_[[#This Row],[Emp_Name]],Analytics_mindset_case_studies_IntegrateCo_locations[#All],2,FALSE),"")</f>
        <v>1</v>
      </c>
      <c r="P1247">
        <f>_2015_2016_append_[[#This Row],[Reg_Hrs]]+_2015_2016_append_[[#This Row],[OT_Hrs]]</f>
        <v>4</v>
      </c>
      <c r="Q1247">
        <v>1</v>
      </c>
    </row>
    <row r="1248" spans="1:17" x14ac:dyDescent="0.3">
      <c r="A1248">
        <v>99</v>
      </c>
      <c r="B1248" t="s">
        <v>330</v>
      </c>
      <c r="C1248" t="s">
        <v>198</v>
      </c>
      <c r="D1248">
        <v>440</v>
      </c>
      <c r="E1248">
        <v>0</v>
      </c>
      <c r="F1248">
        <v>9900</v>
      </c>
      <c r="G1248">
        <v>7351</v>
      </c>
      <c r="H1248">
        <v>1836</v>
      </c>
      <c r="I1248">
        <v>23061</v>
      </c>
      <c r="J1248">
        <v>1631</v>
      </c>
      <c r="K1248">
        <v>2016</v>
      </c>
      <c r="L1248" t="str">
        <f t="shared" si="38"/>
        <v>006</v>
      </c>
      <c r="M1248" t="str">
        <f>_xlfn.XLOOKUP(_2015_2016_append_[[#This Row],[Job_code]],Analytics_mindset_case_studies_IntegrateCo_jobcodes[Code_text],Analytics_mindset_case_studies_IntegrateCo_jobcodes[Job_Description],"",0)</f>
        <v>Service</v>
      </c>
      <c r="N1248" t="str">
        <f t="shared" si="39"/>
        <v>H</v>
      </c>
      <c r="O1248">
        <f>IFERROR(VLOOKUP(_2015_2016_append_[[#This Row],[Emp_Name]],Analytics_mindset_case_studies_IntegrateCo_locations[#All],2,FALSE),"")</f>
        <v>2</v>
      </c>
      <c r="P1248">
        <f>_2015_2016_append_[[#This Row],[Reg_Hrs]]+_2015_2016_append_[[#This Row],[OT_Hrs]]</f>
        <v>440</v>
      </c>
      <c r="Q1248">
        <v>1</v>
      </c>
    </row>
    <row r="1249" spans="1:17" x14ac:dyDescent="0.3">
      <c r="A1249">
        <v>199</v>
      </c>
      <c r="B1249" t="s">
        <v>330</v>
      </c>
      <c r="C1249" t="s">
        <v>187</v>
      </c>
      <c r="D1249">
        <v>198</v>
      </c>
      <c r="E1249">
        <v>45</v>
      </c>
      <c r="F1249">
        <v>968163</v>
      </c>
      <c r="G1249">
        <v>68661</v>
      </c>
      <c r="H1249">
        <v>803</v>
      </c>
      <c r="I1249">
        <v>14709</v>
      </c>
      <c r="J1249">
        <v>14736</v>
      </c>
      <c r="K1249">
        <v>2016</v>
      </c>
      <c r="L1249" t="str">
        <f t="shared" si="38"/>
        <v>006</v>
      </c>
      <c r="M1249" t="str">
        <f>_xlfn.XLOOKUP(_2015_2016_append_[[#This Row],[Job_code]],Analytics_mindset_case_studies_IntegrateCo_jobcodes[Code_text],Analytics_mindset_case_studies_IntegrateCo_jobcodes[Job_Description],"",0)</f>
        <v>Service</v>
      </c>
      <c r="N1249" t="str">
        <f t="shared" si="39"/>
        <v>H</v>
      </c>
      <c r="O1249">
        <f>IFERROR(VLOOKUP(_2015_2016_append_[[#This Row],[Emp_Name]],Analytics_mindset_case_studies_IntegrateCo_locations[#All],2,FALSE),"")</f>
        <v>2</v>
      </c>
      <c r="P1249">
        <f>_2015_2016_append_[[#This Row],[Reg_Hrs]]+_2015_2016_append_[[#This Row],[OT_Hrs]]</f>
        <v>243</v>
      </c>
      <c r="Q1249">
        <v>1</v>
      </c>
    </row>
    <row r="1250" spans="1:17" x14ac:dyDescent="0.3">
      <c r="A1250">
        <v>203</v>
      </c>
      <c r="B1250" t="s">
        <v>330</v>
      </c>
      <c r="C1250" t="s">
        <v>155</v>
      </c>
      <c r="D1250">
        <v>220</v>
      </c>
      <c r="E1250">
        <v>0</v>
      </c>
      <c r="F1250">
        <v>1417078</v>
      </c>
      <c r="G1250">
        <v>102803</v>
      </c>
      <c r="H1250">
        <v>613</v>
      </c>
      <c r="I1250">
        <v>1711</v>
      </c>
      <c r="J1250">
        <v>196</v>
      </c>
      <c r="K1250">
        <v>2016</v>
      </c>
      <c r="L1250" t="str">
        <f t="shared" si="38"/>
        <v>006</v>
      </c>
      <c r="M1250" t="str">
        <f>_xlfn.XLOOKUP(_2015_2016_append_[[#This Row],[Job_code]],Analytics_mindset_case_studies_IntegrateCo_jobcodes[Code_text],Analytics_mindset_case_studies_IntegrateCo_jobcodes[Job_Description],"",0)</f>
        <v>Service</v>
      </c>
      <c r="N1250" t="str">
        <f t="shared" si="39"/>
        <v>H</v>
      </c>
      <c r="O1250">
        <f>IFERROR(VLOOKUP(_2015_2016_append_[[#This Row],[Emp_Name]],Analytics_mindset_case_studies_IntegrateCo_locations[#All],2,FALSE),"")</f>
        <v>1</v>
      </c>
      <c r="P1250">
        <f>_2015_2016_append_[[#This Row],[Reg_Hrs]]+_2015_2016_append_[[#This Row],[OT_Hrs]]</f>
        <v>220</v>
      </c>
      <c r="Q1250">
        <v>1</v>
      </c>
    </row>
    <row r="1251" spans="1:17" x14ac:dyDescent="0.3">
      <c r="A1251">
        <v>204</v>
      </c>
      <c r="B1251" t="s">
        <v>330</v>
      </c>
      <c r="C1251" t="s">
        <v>141</v>
      </c>
      <c r="D1251">
        <v>15</v>
      </c>
      <c r="E1251">
        <v>0</v>
      </c>
      <c r="F1251">
        <v>4722</v>
      </c>
      <c r="G1251">
        <v>345</v>
      </c>
      <c r="H1251">
        <v>0</v>
      </c>
      <c r="I1251">
        <v>108</v>
      </c>
      <c r="J1251">
        <v>77</v>
      </c>
      <c r="K1251">
        <v>2016</v>
      </c>
      <c r="L1251" t="str">
        <f t="shared" si="38"/>
        <v>006</v>
      </c>
      <c r="M1251" t="str">
        <f>_xlfn.XLOOKUP(_2015_2016_append_[[#This Row],[Job_code]],Analytics_mindset_case_studies_IntegrateCo_jobcodes[Code_text],Analytics_mindset_case_studies_IntegrateCo_jobcodes[Job_Description],"",0)</f>
        <v>Service</v>
      </c>
      <c r="N1251" t="str">
        <f t="shared" si="39"/>
        <v>H</v>
      </c>
      <c r="O1251">
        <f>IFERROR(VLOOKUP(_2015_2016_append_[[#This Row],[Emp_Name]],Analytics_mindset_case_studies_IntegrateCo_locations[#All],2,FALSE),"")</f>
        <v>1</v>
      </c>
      <c r="P1251">
        <f>_2015_2016_append_[[#This Row],[Reg_Hrs]]+_2015_2016_append_[[#This Row],[OT_Hrs]]</f>
        <v>15</v>
      </c>
      <c r="Q1251">
        <v>1</v>
      </c>
    </row>
    <row r="1252" spans="1:17" x14ac:dyDescent="0.3">
      <c r="A1252">
        <v>406</v>
      </c>
      <c r="B1252" t="s">
        <v>330</v>
      </c>
      <c r="C1252" t="s">
        <v>208</v>
      </c>
      <c r="D1252">
        <v>54025</v>
      </c>
      <c r="E1252">
        <v>0</v>
      </c>
      <c r="F1252">
        <v>2729005</v>
      </c>
      <c r="G1252">
        <v>189514</v>
      </c>
      <c r="H1252">
        <v>1517</v>
      </c>
      <c r="I1252">
        <v>40424</v>
      </c>
      <c r="J1252">
        <v>3768</v>
      </c>
      <c r="K1252">
        <v>2016</v>
      </c>
      <c r="L1252" t="str">
        <f t="shared" si="38"/>
        <v>006</v>
      </c>
      <c r="M1252" t="str">
        <f>_xlfn.XLOOKUP(_2015_2016_append_[[#This Row],[Job_code]],Analytics_mindset_case_studies_IntegrateCo_jobcodes[Code_text],Analytics_mindset_case_studies_IntegrateCo_jobcodes[Job_Description],"",0)</f>
        <v>Service</v>
      </c>
      <c r="N1252" t="str">
        <f t="shared" si="39"/>
        <v>H</v>
      </c>
      <c r="O1252">
        <f>IFERROR(VLOOKUP(_2015_2016_append_[[#This Row],[Emp_Name]],Analytics_mindset_case_studies_IntegrateCo_locations[#All],2,FALSE),"")</f>
        <v>1</v>
      </c>
      <c r="P1252">
        <f>_2015_2016_append_[[#This Row],[Reg_Hrs]]+_2015_2016_append_[[#This Row],[OT_Hrs]]</f>
        <v>54025</v>
      </c>
      <c r="Q1252">
        <v>1</v>
      </c>
    </row>
    <row r="1253" spans="1:17" x14ac:dyDescent="0.3">
      <c r="A1253">
        <v>180</v>
      </c>
      <c r="B1253" t="s">
        <v>330</v>
      </c>
      <c r="C1253" t="s">
        <v>146</v>
      </c>
      <c r="D1253">
        <v>38</v>
      </c>
      <c r="E1253">
        <v>165</v>
      </c>
      <c r="F1253">
        <v>155313</v>
      </c>
      <c r="G1253">
        <v>10404</v>
      </c>
      <c r="H1253">
        <v>234</v>
      </c>
      <c r="I1253">
        <v>3262</v>
      </c>
      <c r="J1253">
        <v>2493</v>
      </c>
      <c r="K1253">
        <v>2016</v>
      </c>
      <c r="L1253" t="str">
        <f t="shared" si="38"/>
        <v>006</v>
      </c>
      <c r="M1253" t="str">
        <f>_xlfn.XLOOKUP(_2015_2016_append_[[#This Row],[Job_code]],Analytics_mindset_case_studies_IntegrateCo_jobcodes[Code_text],Analytics_mindset_case_studies_IntegrateCo_jobcodes[Job_Description],"",0)</f>
        <v>Service</v>
      </c>
      <c r="N1253" t="str">
        <f t="shared" si="39"/>
        <v>H</v>
      </c>
      <c r="O1253">
        <f>IFERROR(VLOOKUP(_2015_2016_append_[[#This Row],[Emp_Name]],Analytics_mindset_case_studies_IntegrateCo_locations[#All],2,FALSE),"")</f>
        <v>2</v>
      </c>
      <c r="P1253">
        <f>_2015_2016_append_[[#This Row],[Reg_Hrs]]+_2015_2016_append_[[#This Row],[OT_Hrs]]</f>
        <v>203</v>
      </c>
      <c r="Q1253">
        <v>1</v>
      </c>
    </row>
    <row r="1254" spans="1:17" x14ac:dyDescent="0.3">
      <c r="A1254">
        <v>343</v>
      </c>
      <c r="B1254" t="s">
        <v>330</v>
      </c>
      <c r="C1254" t="s">
        <v>202</v>
      </c>
      <c r="D1254">
        <v>50</v>
      </c>
      <c r="E1254">
        <v>18</v>
      </c>
      <c r="F1254">
        <v>1664</v>
      </c>
      <c r="G1254">
        <v>11388</v>
      </c>
      <c r="H1254">
        <v>314</v>
      </c>
      <c r="I1254">
        <v>3574</v>
      </c>
      <c r="J1254">
        <v>2695</v>
      </c>
      <c r="K1254">
        <v>2016</v>
      </c>
      <c r="L1254" t="str">
        <f t="shared" si="38"/>
        <v>006</v>
      </c>
      <c r="M1254" t="str">
        <f>_xlfn.XLOOKUP(_2015_2016_append_[[#This Row],[Job_code]],Analytics_mindset_case_studies_IntegrateCo_jobcodes[Code_text],Analytics_mindset_case_studies_IntegrateCo_jobcodes[Job_Description],"",0)</f>
        <v>Service</v>
      </c>
      <c r="N1254" t="str">
        <f t="shared" si="39"/>
        <v>H</v>
      </c>
      <c r="O1254">
        <f>IFERROR(VLOOKUP(_2015_2016_append_[[#This Row],[Emp_Name]],Analytics_mindset_case_studies_IntegrateCo_locations[#All],2,FALSE),"")</f>
        <v>1</v>
      </c>
      <c r="P1254">
        <f>_2015_2016_append_[[#This Row],[Reg_Hrs]]+_2015_2016_append_[[#This Row],[OT_Hrs]]</f>
        <v>68</v>
      </c>
      <c r="Q1254">
        <v>1</v>
      </c>
    </row>
    <row r="1255" spans="1:17" x14ac:dyDescent="0.3">
      <c r="A1255">
        <v>199</v>
      </c>
      <c r="B1255" t="s">
        <v>331</v>
      </c>
      <c r="C1255" t="s">
        <v>187</v>
      </c>
      <c r="D1255">
        <v>10</v>
      </c>
      <c r="E1255">
        <v>3</v>
      </c>
      <c r="F1255">
        <v>52165</v>
      </c>
      <c r="G1255">
        <v>3714</v>
      </c>
      <c r="H1255">
        <v>4</v>
      </c>
      <c r="I1255">
        <v>1166</v>
      </c>
      <c r="J1255">
        <v>767</v>
      </c>
      <c r="K1255">
        <v>2016</v>
      </c>
      <c r="L1255" t="str">
        <f t="shared" si="38"/>
        <v>006</v>
      </c>
      <c r="M1255" t="str">
        <f>_xlfn.XLOOKUP(_2015_2016_append_[[#This Row],[Job_code]],Analytics_mindset_case_studies_IntegrateCo_jobcodes[Code_text],Analytics_mindset_case_studies_IntegrateCo_jobcodes[Job_Description],"",0)</f>
        <v>Service</v>
      </c>
      <c r="N1255" t="str">
        <f t="shared" si="39"/>
        <v>H</v>
      </c>
      <c r="O1255">
        <f>IFERROR(VLOOKUP(_2015_2016_append_[[#This Row],[Emp_Name]],Analytics_mindset_case_studies_IntegrateCo_locations[#All],2,FALSE),"")</f>
        <v>2</v>
      </c>
      <c r="P1255">
        <f>_2015_2016_append_[[#This Row],[Reg_Hrs]]+_2015_2016_append_[[#This Row],[OT_Hrs]]</f>
        <v>13</v>
      </c>
      <c r="Q1255">
        <v>1</v>
      </c>
    </row>
    <row r="1256" spans="1:17" x14ac:dyDescent="0.3">
      <c r="A1256">
        <v>287</v>
      </c>
      <c r="B1256" t="s">
        <v>331</v>
      </c>
      <c r="C1256" t="s">
        <v>167</v>
      </c>
      <c r="D1256">
        <v>2195</v>
      </c>
      <c r="E1256">
        <v>0</v>
      </c>
      <c r="F1256">
        <v>312792</v>
      </c>
      <c r="G1256">
        <v>22722</v>
      </c>
      <c r="H1256">
        <v>777</v>
      </c>
      <c r="I1256">
        <v>14255</v>
      </c>
      <c r="J1256">
        <v>906</v>
      </c>
      <c r="K1256">
        <v>2016</v>
      </c>
      <c r="L1256" t="str">
        <f t="shared" si="38"/>
        <v>006</v>
      </c>
      <c r="M1256" t="str">
        <f>_xlfn.XLOOKUP(_2015_2016_append_[[#This Row],[Job_code]],Analytics_mindset_case_studies_IntegrateCo_jobcodes[Code_text],Analytics_mindset_case_studies_IntegrateCo_jobcodes[Job_Description],"",0)</f>
        <v>Service</v>
      </c>
      <c r="N1256" t="str">
        <f t="shared" si="39"/>
        <v>H</v>
      </c>
      <c r="O1256">
        <f>IFERROR(VLOOKUP(_2015_2016_append_[[#This Row],[Emp_Name]],Analytics_mindset_case_studies_IntegrateCo_locations[#All],2,FALSE),"")</f>
        <v>2</v>
      </c>
      <c r="P1256">
        <f>_2015_2016_append_[[#This Row],[Reg_Hrs]]+_2015_2016_append_[[#This Row],[OT_Hrs]]</f>
        <v>2195</v>
      </c>
      <c r="Q1256">
        <v>1</v>
      </c>
    </row>
    <row r="1257" spans="1:17" x14ac:dyDescent="0.3">
      <c r="A1257">
        <v>210</v>
      </c>
      <c r="B1257" t="s">
        <v>331</v>
      </c>
      <c r="C1257" t="s">
        <v>163</v>
      </c>
      <c r="D1257">
        <v>10</v>
      </c>
      <c r="E1257">
        <v>9</v>
      </c>
      <c r="F1257">
        <v>55883</v>
      </c>
      <c r="G1257">
        <v>3992</v>
      </c>
      <c r="H1257">
        <v>274</v>
      </c>
      <c r="I1257">
        <v>2506</v>
      </c>
      <c r="J1257">
        <v>1209</v>
      </c>
      <c r="K1257">
        <v>2016</v>
      </c>
      <c r="L1257" t="str">
        <f t="shared" si="38"/>
        <v>006</v>
      </c>
      <c r="M1257" t="str">
        <f>_xlfn.XLOOKUP(_2015_2016_append_[[#This Row],[Job_code]],Analytics_mindset_case_studies_IntegrateCo_jobcodes[Code_text],Analytics_mindset_case_studies_IntegrateCo_jobcodes[Job_Description],"",0)</f>
        <v>Service</v>
      </c>
      <c r="N1257" t="str">
        <f t="shared" si="39"/>
        <v>H</v>
      </c>
      <c r="O1257">
        <f>IFERROR(VLOOKUP(_2015_2016_append_[[#This Row],[Emp_Name]],Analytics_mindset_case_studies_IntegrateCo_locations[#All],2,FALSE),"")</f>
        <v>1</v>
      </c>
      <c r="P1257">
        <f>_2015_2016_append_[[#This Row],[Reg_Hrs]]+_2015_2016_append_[[#This Row],[OT_Hrs]]</f>
        <v>19</v>
      </c>
      <c r="Q1257">
        <v>1</v>
      </c>
    </row>
    <row r="1258" spans="1:17" x14ac:dyDescent="0.3">
      <c r="A1258">
        <v>391</v>
      </c>
      <c r="B1258" t="s">
        <v>331</v>
      </c>
      <c r="C1258" t="s">
        <v>126</v>
      </c>
      <c r="D1258">
        <v>235</v>
      </c>
      <c r="E1258">
        <v>6</v>
      </c>
      <c r="F1258">
        <v>83689</v>
      </c>
      <c r="G1258">
        <v>5815</v>
      </c>
      <c r="H1258">
        <v>85</v>
      </c>
      <c r="I1258">
        <v>3648</v>
      </c>
      <c r="J1258">
        <v>2168</v>
      </c>
      <c r="K1258">
        <v>2016</v>
      </c>
      <c r="L1258" t="str">
        <f t="shared" si="38"/>
        <v>006</v>
      </c>
      <c r="M1258" t="str">
        <f>_xlfn.XLOOKUP(_2015_2016_append_[[#This Row],[Job_code]],Analytics_mindset_case_studies_IntegrateCo_jobcodes[Code_text],Analytics_mindset_case_studies_IntegrateCo_jobcodes[Job_Description],"",0)</f>
        <v>Service</v>
      </c>
      <c r="N1258" t="str">
        <f t="shared" si="39"/>
        <v>H</v>
      </c>
      <c r="O1258">
        <f>IFERROR(VLOOKUP(_2015_2016_append_[[#This Row],[Emp_Name]],Analytics_mindset_case_studies_IntegrateCo_locations[#All],2,FALSE),"")</f>
        <v>1</v>
      </c>
      <c r="P1258">
        <f>_2015_2016_append_[[#This Row],[Reg_Hrs]]+_2015_2016_append_[[#This Row],[OT_Hrs]]</f>
        <v>241</v>
      </c>
      <c r="Q1258">
        <v>1</v>
      </c>
    </row>
    <row r="1259" spans="1:17" x14ac:dyDescent="0.3">
      <c r="B1259" t="s">
        <v>332</v>
      </c>
      <c r="C1259" t="s">
        <v>229</v>
      </c>
      <c r="D1259">
        <v>0</v>
      </c>
      <c r="E1259">
        <v>0</v>
      </c>
      <c r="F1259">
        <v>0</v>
      </c>
      <c r="G1259">
        <v>0</v>
      </c>
      <c r="H1259">
        <v>0</v>
      </c>
      <c r="I1259">
        <v>0</v>
      </c>
      <c r="J1259">
        <v>0</v>
      </c>
      <c r="K1259">
        <v>2016</v>
      </c>
      <c r="L1259" t="str">
        <f t="shared" si="38"/>
        <v>006</v>
      </c>
      <c r="M1259" t="str">
        <f>_xlfn.XLOOKUP(_2015_2016_append_[[#This Row],[Job_code]],Analytics_mindset_case_studies_IntegrateCo_jobcodes[Code_text],Analytics_mindset_case_studies_IntegrateCo_jobcodes[Job_Description],"",0)</f>
        <v>Service</v>
      </c>
      <c r="N1259" t="str">
        <f t="shared" si="39"/>
        <v>H</v>
      </c>
      <c r="O1259" t="str">
        <f>IFERROR(VLOOKUP(_2015_2016_append_[[#This Row],[Emp_Name]],Analytics_mindset_case_studies_IntegrateCo_locations[#All],2,FALSE),"")</f>
        <v/>
      </c>
      <c r="P1259">
        <f>_2015_2016_append_[[#This Row],[Reg_Hrs]]+_2015_2016_append_[[#This Row],[OT_Hrs]]</f>
        <v>0</v>
      </c>
      <c r="Q1259">
        <v>1</v>
      </c>
    </row>
    <row r="1260" spans="1:17" x14ac:dyDescent="0.3">
      <c r="A1260">
        <v>374</v>
      </c>
      <c r="B1260" t="s">
        <v>332</v>
      </c>
      <c r="C1260" t="s">
        <v>181</v>
      </c>
      <c r="D1260">
        <v>205</v>
      </c>
      <c r="E1260">
        <v>0</v>
      </c>
      <c r="F1260">
        <v>4305</v>
      </c>
      <c r="G1260">
        <v>2825</v>
      </c>
      <c r="H1260">
        <v>66</v>
      </c>
      <c r="I1260">
        <v>1271</v>
      </c>
      <c r="J1260">
        <v>163</v>
      </c>
      <c r="K1260">
        <v>2016</v>
      </c>
      <c r="L1260" t="str">
        <f t="shared" si="38"/>
        <v>006</v>
      </c>
      <c r="M1260" t="str">
        <f>_xlfn.XLOOKUP(_2015_2016_append_[[#This Row],[Job_code]],Analytics_mindset_case_studies_IntegrateCo_jobcodes[Code_text],Analytics_mindset_case_studies_IntegrateCo_jobcodes[Job_Description],"",0)</f>
        <v>Service</v>
      </c>
      <c r="N1260" t="str">
        <f t="shared" si="39"/>
        <v>H</v>
      </c>
      <c r="O1260">
        <f>IFERROR(VLOOKUP(_2015_2016_append_[[#This Row],[Emp_Name]],Analytics_mindset_case_studies_IntegrateCo_locations[#All],2,FALSE),"")</f>
        <v>2</v>
      </c>
      <c r="P1260">
        <f>_2015_2016_append_[[#This Row],[Reg_Hrs]]+_2015_2016_append_[[#This Row],[OT_Hrs]]</f>
        <v>205</v>
      </c>
      <c r="Q1260">
        <v>1</v>
      </c>
    </row>
    <row r="1261" spans="1:17" x14ac:dyDescent="0.3">
      <c r="A1261">
        <v>314</v>
      </c>
      <c r="B1261" t="s">
        <v>333</v>
      </c>
      <c r="C1261" t="s">
        <v>174</v>
      </c>
      <c r="D1261">
        <v>3</v>
      </c>
      <c r="E1261">
        <v>0</v>
      </c>
      <c r="F1261">
        <v>6525</v>
      </c>
      <c r="G1261">
        <v>5</v>
      </c>
      <c r="H1261">
        <v>0</v>
      </c>
      <c r="I1261">
        <v>157</v>
      </c>
      <c r="J1261">
        <v>107</v>
      </c>
      <c r="K1261">
        <v>2016</v>
      </c>
      <c r="L1261" t="str">
        <f t="shared" si="38"/>
        <v>006</v>
      </c>
      <c r="M1261" t="str">
        <f>_xlfn.XLOOKUP(_2015_2016_append_[[#This Row],[Job_code]],Analytics_mindset_case_studies_IntegrateCo_jobcodes[Code_text],Analytics_mindset_case_studies_IntegrateCo_jobcodes[Job_Description],"",0)</f>
        <v>Service</v>
      </c>
      <c r="N1261" t="str">
        <f t="shared" si="39"/>
        <v>H</v>
      </c>
      <c r="O1261">
        <f>IFERROR(VLOOKUP(_2015_2016_append_[[#This Row],[Emp_Name]],Analytics_mindset_case_studies_IntegrateCo_locations[#All],2,FALSE),"")</f>
        <v>1</v>
      </c>
      <c r="P1261">
        <f>_2015_2016_append_[[#This Row],[Reg_Hrs]]+_2015_2016_append_[[#This Row],[OT_Hrs]]</f>
        <v>3</v>
      </c>
      <c r="Q1261">
        <v>1</v>
      </c>
    </row>
    <row r="1262" spans="1:17" x14ac:dyDescent="0.3">
      <c r="B1262" t="s">
        <v>334</v>
      </c>
      <c r="C1262" t="s">
        <v>229</v>
      </c>
      <c r="D1262">
        <v>0</v>
      </c>
      <c r="E1262">
        <v>0</v>
      </c>
      <c r="F1262">
        <v>0</v>
      </c>
      <c r="G1262">
        <v>0</v>
      </c>
      <c r="H1262">
        <v>0</v>
      </c>
      <c r="I1262">
        <v>0</v>
      </c>
      <c r="J1262">
        <v>0</v>
      </c>
      <c r="K1262">
        <v>2016</v>
      </c>
      <c r="L1262" t="str">
        <f t="shared" si="38"/>
        <v>007</v>
      </c>
      <c r="M1262" t="str">
        <f>_xlfn.XLOOKUP(_2015_2016_append_[[#This Row],[Job_code]],Analytics_mindset_case_studies_IntegrateCo_jobcodes[Code_text],Analytics_mindset_case_studies_IntegrateCo_jobcodes[Job_Description],"",0)</f>
        <v>Customer Training</v>
      </c>
      <c r="N1262" t="str">
        <f t="shared" si="39"/>
        <v>H</v>
      </c>
      <c r="O1262" t="str">
        <f>IFERROR(VLOOKUP(_2015_2016_append_[[#This Row],[Emp_Name]],Analytics_mindset_case_studies_IntegrateCo_locations[#All],2,FALSE),"")</f>
        <v/>
      </c>
      <c r="P1262">
        <f>_2015_2016_append_[[#This Row],[Reg_Hrs]]+_2015_2016_append_[[#This Row],[OT_Hrs]]</f>
        <v>0</v>
      </c>
      <c r="Q1262">
        <v>1</v>
      </c>
    </row>
    <row r="1263" spans="1:17" x14ac:dyDescent="0.3">
      <c r="A1263">
        <v>13</v>
      </c>
      <c r="B1263" t="s">
        <v>334</v>
      </c>
      <c r="C1263" t="s">
        <v>171</v>
      </c>
      <c r="D1263">
        <v>319</v>
      </c>
      <c r="E1263">
        <v>0</v>
      </c>
      <c r="F1263">
        <v>206181</v>
      </c>
      <c r="G1263">
        <v>15639</v>
      </c>
      <c r="H1263">
        <v>1387</v>
      </c>
      <c r="I1263">
        <v>35012</v>
      </c>
      <c r="J1263">
        <v>33721</v>
      </c>
      <c r="K1263">
        <v>2016</v>
      </c>
      <c r="L1263" t="str">
        <f t="shared" si="38"/>
        <v>007</v>
      </c>
      <c r="M1263" t="str">
        <f>_xlfn.XLOOKUP(_2015_2016_append_[[#This Row],[Job_code]],Analytics_mindset_case_studies_IntegrateCo_jobcodes[Code_text],Analytics_mindset_case_studies_IntegrateCo_jobcodes[Job_Description],"",0)</f>
        <v>Customer Training</v>
      </c>
      <c r="N1263" t="str">
        <f t="shared" si="39"/>
        <v>H</v>
      </c>
      <c r="O1263">
        <f>IFERROR(VLOOKUP(_2015_2016_append_[[#This Row],[Emp_Name]],Analytics_mindset_case_studies_IntegrateCo_locations[#All],2,FALSE),"")</f>
        <v>2</v>
      </c>
      <c r="P1263">
        <f>_2015_2016_append_[[#This Row],[Reg_Hrs]]+_2015_2016_append_[[#This Row],[OT_Hrs]]</f>
        <v>319</v>
      </c>
      <c r="Q1263">
        <v>1</v>
      </c>
    </row>
    <row r="1264" spans="1:17" x14ac:dyDescent="0.3">
      <c r="A1264">
        <v>320</v>
      </c>
      <c r="B1264" t="s">
        <v>334</v>
      </c>
      <c r="C1264" t="s">
        <v>201</v>
      </c>
      <c r="D1264">
        <v>8</v>
      </c>
      <c r="E1264">
        <v>0</v>
      </c>
      <c r="F1264">
        <v>3077</v>
      </c>
      <c r="G1264">
        <v>2354</v>
      </c>
      <c r="H1264">
        <v>0</v>
      </c>
      <c r="I1264">
        <v>738</v>
      </c>
      <c r="J1264">
        <v>509</v>
      </c>
      <c r="K1264">
        <v>2016</v>
      </c>
      <c r="L1264" t="str">
        <f t="shared" si="38"/>
        <v>007</v>
      </c>
      <c r="M1264" t="str">
        <f>_xlfn.XLOOKUP(_2015_2016_append_[[#This Row],[Job_code]],Analytics_mindset_case_studies_IntegrateCo_jobcodes[Code_text],Analytics_mindset_case_studies_IntegrateCo_jobcodes[Job_Description],"",0)</f>
        <v>Customer Training</v>
      </c>
      <c r="N1264" t="str">
        <f t="shared" si="39"/>
        <v>H</v>
      </c>
      <c r="O1264">
        <f>IFERROR(VLOOKUP(_2015_2016_append_[[#This Row],[Emp_Name]],Analytics_mindset_case_studies_IntegrateCo_locations[#All],2,FALSE),"")</f>
        <v>2</v>
      </c>
      <c r="P1264">
        <f>_2015_2016_append_[[#This Row],[Reg_Hrs]]+_2015_2016_append_[[#This Row],[OT_Hrs]]</f>
        <v>8</v>
      </c>
      <c r="Q1264">
        <v>1</v>
      </c>
    </row>
    <row r="1265" spans="1:17" x14ac:dyDescent="0.3">
      <c r="A1265">
        <v>239</v>
      </c>
      <c r="B1265" t="s">
        <v>334</v>
      </c>
      <c r="C1265" t="s">
        <v>135</v>
      </c>
      <c r="D1265">
        <v>105</v>
      </c>
      <c r="E1265">
        <v>0</v>
      </c>
      <c r="F1265">
        <v>24676</v>
      </c>
      <c r="G1265">
        <v>1886</v>
      </c>
      <c r="H1265">
        <v>78</v>
      </c>
      <c r="I1265">
        <v>59</v>
      </c>
      <c r="J1265">
        <v>33</v>
      </c>
      <c r="K1265">
        <v>2016</v>
      </c>
      <c r="L1265" t="str">
        <f t="shared" si="38"/>
        <v>007</v>
      </c>
      <c r="M1265" t="str">
        <f>_xlfn.XLOOKUP(_2015_2016_append_[[#This Row],[Job_code]],Analytics_mindset_case_studies_IntegrateCo_jobcodes[Code_text],Analytics_mindset_case_studies_IntegrateCo_jobcodes[Job_Description],"",0)</f>
        <v>Customer Training</v>
      </c>
      <c r="N1265" t="str">
        <f t="shared" si="39"/>
        <v>H</v>
      </c>
      <c r="O1265">
        <f>IFERROR(VLOOKUP(_2015_2016_append_[[#This Row],[Emp_Name]],Analytics_mindset_case_studies_IntegrateCo_locations[#All],2,FALSE),"")</f>
        <v>1</v>
      </c>
      <c r="P1265">
        <f>_2015_2016_append_[[#This Row],[Reg_Hrs]]+_2015_2016_append_[[#This Row],[OT_Hrs]]</f>
        <v>105</v>
      </c>
      <c r="Q1265">
        <v>1</v>
      </c>
    </row>
    <row r="1266" spans="1:17" x14ac:dyDescent="0.3">
      <c r="B1266" t="s">
        <v>334</v>
      </c>
      <c r="C1266" t="s">
        <v>229</v>
      </c>
      <c r="D1266">
        <v>2</v>
      </c>
      <c r="E1266">
        <v>0</v>
      </c>
      <c r="F1266">
        <v>40</v>
      </c>
      <c r="G1266">
        <v>306</v>
      </c>
      <c r="H1266">
        <v>24</v>
      </c>
      <c r="I1266">
        <v>96</v>
      </c>
      <c r="J1266">
        <v>5</v>
      </c>
      <c r="K1266">
        <v>2016</v>
      </c>
      <c r="L1266" t="str">
        <f t="shared" si="38"/>
        <v>007</v>
      </c>
      <c r="M1266" t="str">
        <f>_xlfn.XLOOKUP(_2015_2016_append_[[#This Row],[Job_code]],Analytics_mindset_case_studies_IntegrateCo_jobcodes[Code_text],Analytics_mindset_case_studies_IntegrateCo_jobcodes[Job_Description],"",0)</f>
        <v>Customer Training</v>
      </c>
      <c r="N1266" t="str">
        <f t="shared" si="39"/>
        <v>H</v>
      </c>
      <c r="O1266" t="str">
        <f>IFERROR(VLOOKUP(_2015_2016_append_[[#This Row],[Emp_Name]],Analytics_mindset_case_studies_IntegrateCo_locations[#All],2,FALSE),"")</f>
        <v/>
      </c>
      <c r="P1266">
        <f>_2015_2016_append_[[#This Row],[Reg_Hrs]]+_2015_2016_append_[[#This Row],[OT_Hrs]]</f>
        <v>2</v>
      </c>
      <c r="Q1266">
        <v>1</v>
      </c>
    </row>
    <row r="1267" spans="1:17" x14ac:dyDescent="0.3">
      <c r="A1267">
        <v>391</v>
      </c>
      <c r="B1267" t="s">
        <v>335</v>
      </c>
      <c r="C1267" t="s">
        <v>126</v>
      </c>
      <c r="D1267">
        <v>9</v>
      </c>
      <c r="E1267">
        <v>0</v>
      </c>
      <c r="F1267">
        <v>23175</v>
      </c>
      <c r="G1267">
        <v>1589</v>
      </c>
      <c r="H1267">
        <v>0</v>
      </c>
      <c r="I1267">
        <v>997</v>
      </c>
      <c r="J1267">
        <v>687</v>
      </c>
      <c r="K1267">
        <v>2016</v>
      </c>
      <c r="L1267" t="str">
        <f t="shared" si="38"/>
        <v>007</v>
      </c>
      <c r="M1267" t="str">
        <f>_xlfn.XLOOKUP(_2015_2016_append_[[#This Row],[Job_code]],Analytics_mindset_case_studies_IntegrateCo_jobcodes[Code_text],Analytics_mindset_case_studies_IntegrateCo_jobcodes[Job_Description],"",0)</f>
        <v>Customer Training</v>
      </c>
      <c r="N1267" t="str">
        <f t="shared" si="39"/>
        <v>H</v>
      </c>
      <c r="O1267">
        <f>IFERROR(VLOOKUP(_2015_2016_append_[[#This Row],[Emp_Name]],Analytics_mindset_case_studies_IntegrateCo_locations[#All],2,FALSE),"")</f>
        <v>1</v>
      </c>
      <c r="P1267">
        <f>_2015_2016_append_[[#This Row],[Reg_Hrs]]+_2015_2016_append_[[#This Row],[OT_Hrs]]</f>
        <v>9</v>
      </c>
      <c r="Q1267">
        <v>1</v>
      </c>
    </row>
    <row r="1268" spans="1:17" x14ac:dyDescent="0.3">
      <c r="B1268" t="s">
        <v>336</v>
      </c>
      <c r="C1268" t="s">
        <v>229</v>
      </c>
      <c r="D1268">
        <v>0</v>
      </c>
      <c r="E1268">
        <v>0</v>
      </c>
      <c r="F1268">
        <v>0</v>
      </c>
      <c r="G1268">
        <v>0</v>
      </c>
      <c r="H1268">
        <v>0</v>
      </c>
      <c r="I1268">
        <v>0</v>
      </c>
      <c r="J1268">
        <v>0</v>
      </c>
      <c r="K1268">
        <v>2016</v>
      </c>
      <c r="L1268" t="str">
        <f t="shared" si="38"/>
        <v>008</v>
      </c>
      <c r="M1268" t="str">
        <f>_xlfn.XLOOKUP(_2015_2016_append_[[#This Row],[Job_code]],Analytics_mindset_case_studies_IntegrateCo_jobcodes[Code_text],Analytics_mindset_case_studies_IntegrateCo_jobcodes[Job_Description],"",0)</f>
        <v>Employee Training</v>
      </c>
      <c r="N1268" t="str">
        <f t="shared" si="39"/>
        <v>H</v>
      </c>
      <c r="O1268" t="str">
        <f>IFERROR(VLOOKUP(_2015_2016_append_[[#This Row],[Emp_Name]],Analytics_mindset_case_studies_IntegrateCo_locations[#All],2,FALSE),"")</f>
        <v/>
      </c>
      <c r="P1268">
        <f>_2015_2016_append_[[#This Row],[Reg_Hrs]]+_2015_2016_append_[[#This Row],[OT_Hrs]]</f>
        <v>0</v>
      </c>
      <c r="Q1268">
        <v>1</v>
      </c>
    </row>
    <row r="1269" spans="1:17" x14ac:dyDescent="0.3">
      <c r="B1269" t="s">
        <v>336</v>
      </c>
      <c r="C1269" t="s">
        <v>229</v>
      </c>
      <c r="D1269">
        <v>3</v>
      </c>
      <c r="E1269">
        <v>0</v>
      </c>
      <c r="F1269">
        <v>36</v>
      </c>
      <c r="G1269">
        <v>275</v>
      </c>
      <c r="H1269">
        <v>22</v>
      </c>
      <c r="I1269">
        <v>86</v>
      </c>
      <c r="J1269">
        <v>55</v>
      </c>
      <c r="K1269">
        <v>2016</v>
      </c>
      <c r="L1269" t="str">
        <f t="shared" si="38"/>
        <v>008</v>
      </c>
      <c r="M1269" t="str">
        <f>_xlfn.XLOOKUP(_2015_2016_append_[[#This Row],[Job_code]],Analytics_mindset_case_studies_IntegrateCo_jobcodes[Code_text],Analytics_mindset_case_studies_IntegrateCo_jobcodes[Job_Description],"",0)</f>
        <v>Employee Training</v>
      </c>
      <c r="N1269" t="str">
        <f t="shared" si="39"/>
        <v>H</v>
      </c>
      <c r="O1269" t="str">
        <f>IFERROR(VLOOKUP(_2015_2016_append_[[#This Row],[Emp_Name]],Analytics_mindset_case_studies_IntegrateCo_locations[#All],2,FALSE),"")</f>
        <v/>
      </c>
      <c r="P1269">
        <f>_2015_2016_append_[[#This Row],[Reg_Hrs]]+_2015_2016_append_[[#This Row],[OT_Hrs]]</f>
        <v>3</v>
      </c>
      <c r="Q1269">
        <v>1</v>
      </c>
    </row>
    <row r="1270" spans="1:17" x14ac:dyDescent="0.3">
      <c r="A1270">
        <v>407</v>
      </c>
      <c r="B1270" t="s">
        <v>336</v>
      </c>
      <c r="C1270" t="s">
        <v>209</v>
      </c>
      <c r="D1270">
        <v>65</v>
      </c>
      <c r="E1270">
        <v>0</v>
      </c>
      <c r="F1270">
        <v>1155</v>
      </c>
      <c r="G1270">
        <v>882</v>
      </c>
      <c r="H1270">
        <v>27</v>
      </c>
      <c r="I1270">
        <v>277</v>
      </c>
      <c r="J1270">
        <v>187</v>
      </c>
      <c r="K1270">
        <v>2016</v>
      </c>
      <c r="L1270" t="str">
        <f t="shared" si="38"/>
        <v>008</v>
      </c>
      <c r="M1270" t="str">
        <f>_xlfn.XLOOKUP(_2015_2016_append_[[#This Row],[Job_code]],Analytics_mindset_case_studies_IntegrateCo_jobcodes[Code_text],Analytics_mindset_case_studies_IntegrateCo_jobcodes[Job_Description],"",0)</f>
        <v>Employee Training</v>
      </c>
      <c r="N1270" t="str">
        <f t="shared" si="39"/>
        <v>H</v>
      </c>
      <c r="O1270">
        <f>IFERROR(VLOOKUP(_2015_2016_append_[[#This Row],[Emp_Name]],Analytics_mindset_case_studies_IntegrateCo_locations[#All],2,FALSE),"")</f>
        <v>1</v>
      </c>
      <c r="P1270">
        <f>_2015_2016_append_[[#This Row],[Reg_Hrs]]+_2015_2016_append_[[#This Row],[OT_Hrs]]</f>
        <v>65</v>
      </c>
      <c r="Q1270">
        <v>1</v>
      </c>
    </row>
    <row r="1271" spans="1:17" x14ac:dyDescent="0.3">
      <c r="A1271">
        <v>408</v>
      </c>
      <c r="B1271" t="s">
        <v>336</v>
      </c>
      <c r="C1271" t="s">
        <v>210</v>
      </c>
      <c r="D1271">
        <v>25</v>
      </c>
      <c r="E1271">
        <v>0</v>
      </c>
      <c r="F1271">
        <v>40</v>
      </c>
      <c r="G1271">
        <v>304</v>
      </c>
      <c r="H1271">
        <v>24</v>
      </c>
      <c r="I1271">
        <v>96</v>
      </c>
      <c r="J1271">
        <v>66</v>
      </c>
      <c r="K1271">
        <v>2016</v>
      </c>
      <c r="L1271" t="str">
        <f t="shared" si="38"/>
        <v>008</v>
      </c>
      <c r="M1271" t="str">
        <f>_xlfn.XLOOKUP(_2015_2016_append_[[#This Row],[Job_code]],Analytics_mindset_case_studies_IntegrateCo_jobcodes[Code_text],Analytics_mindset_case_studies_IntegrateCo_jobcodes[Job_Description],"",0)</f>
        <v>Employee Training</v>
      </c>
      <c r="N1271" t="str">
        <f t="shared" si="39"/>
        <v>H</v>
      </c>
      <c r="O1271">
        <f>IFERROR(VLOOKUP(_2015_2016_append_[[#This Row],[Emp_Name]],Analytics_mindset_case_studies_IntegrateCo_locations[#All],2,FALSE),"")</f>
        <v>1</v>
      </c>
      <c r="P1271">
        <f>_2015_2016_append_[[#This Row],[Reg_Hrs]]+_2015_2016_append_[[#This Row],[OT_Hrs]]</f>
        <v>25</v>
      </c>
      <c r="Q1271">
        <v>1</v>
      </c>
    </row>
    <row r="1272" spans="1:17" x14ac:dyDescent="0.3">
      <c r="A1272">
        <v>53</v>
      </c>
      <c r="B1272" t="s">
        <v>336</v>
      </c>
      <c r="C1272" t="s">
        <v>142</v>
      </c>
      <c r="D1272">
        <v>1</v>
      </c>
      <c r="E1272">
        <v>0</v>
      </c>
      <c r="F1272">
        <v>25</v>
      </c>
      <c r="G1272">
        <v>174</v>
      </c>
      <c r="H1272">
        <v>14</v>
      </c>
      <c r="I1272">
        <v>55</v>
      </c>
      <c r="J1272">
        <v>41</v>
      </c>
      <c r="K1272">
        <v>2016</v>
      </c>
      <c r="L1272" t="str">
        <f t="shared" si="38"/>
        <v>008</v>
      </c>
      <c r="M1272" t="str">
        <f>_xlfn.XLOOKUP(_2015_2016_append_[[#This Row],[Job_code]],Analytics_mindset_case_studies_IntegrateCo_jobcodes[Code_text],Analytics_mindset_case_studies_IntegrateCo_jobcodes[Job_Description],"",0)</f>
        <v>Employee Training</v>
      </c>
      <c r="N1272" t="str">
        <f t="shared" si="39"/>
        <v>H</v>
      </c>
      <c r="O1272">
        <f>IFERROR(VLOOKUP(_2015_2016_append_[[#This Row],[Emp_Name]],Analytics_mindset_case_studies_IntegrateCo_locations[#All],2,FALSE),"")</f>
        <v>2</v>
      </c>
      <c r="P1272">
        <f>_2015_2016_append_[[#This Row],[Reg_Hrs]]+_2015_2016_append_[[#This Row],[OT_Hrs]]</f>
        <v>1</v>
      </c>
      <c r="Q1272">
        <v>1</v>
      </c>
    </row>
    <row r="1273" spans="1:17" x14ac:dyDescent="0.3">
      <c r="A1273">
        <v>260</v>
      </c>
      <c r="B1273" t="s">
        <v>336</v>
      </c>
      <c r="C1273" t="s">
        <v>188</v>
      </c>
      <c r="D1273">
        <v>6</v>
      </c>
      <c r="E1273">
        <v>0</v>
      </c>
      <c r="F1273">
        <v>1485</v>
      </c>
      <c r="G1273">
        <v>1072</v>
      </c>
      <c r="H1273">
        <v>28</v>
      </c>
      <c r="I1273">
        <v>337</v>
      </c>
      <c r="J1273">
        <v>232</v>
      </c>
      <c r="K1273">
        <v>2016</v>
      </c>
      <c r="L1273" t="str">
        <f t="shared" si="38"/>
        <v>008</v>
      </c>
      <c r="M1273" t="str">
        <f>_xlfn.XLOOKUP(_2015_2016_append_[[#This Row],[Job_code]],Analytics_mindset_case_studies_IntegrateCo_jobcodes[Code_text],Analytics_mindset_case_studies_IntegrateCo_jobcodes[Job_Description],"",0)</f>
        <v>Employee Training</v>
      </c>
      <c r="N1273" t="str">
        <f t="shared" si="39"/>
        <v>H</v>
      </c>
      <c r="O1273">
        <f>IFERROR(VLOOKUP(_2015_2016_append_[[#This Row],[Emp_Name]],Analytics_mindset_case_studies_IntegrateCo_locations[#All],2,FALSE),"")</f>
        <v>2</v>
      </c>
      <c r="P1273">
        <f>_2015_2016_append_[[#This Row],[Reg_Hrs]]+_2015_2016_append_[[#This Row],[OT_Hrs]]</f>
        <v>6</v>
      </c>
      <c r="Q1273">
        <v>1</v>
      </c>
    </row>
    <row r="1274" spans="1:17" x14ac:dyDescent="0.3">
      <c r="A1274">
        <v>376</v>
      </c>
      <c r="B1274" t="s">
        <v>336</v>
      </c>
      <c r="C1274" t="s">
        <v>161</v>
      </c>
      <c r="D1274">
        <v>5</v>
      </c>
      <c r="E1274">
        <v>0</v>
      </c>
      <c r="F1274">
        <v>935</v>
      </c>
      <c r="G1274">
        <v>681</v>
      </c>
      <c r="H1274">
        <v>11</v>
      </c>
      <c r="I1274">
        <v>215</v>
      </c>
      <c r="J1274">
        <v>145</v>
      </c>
      <c r="K1274">
        <v>2016</v>
      </c>
      <c r="L1274" t="str">
        <f t="shared" si="38"/>
        <v>008</v>
      </c>
      <c r="M1274" t="str">
        <f>_xlfn.XLOOKUP(_2015_2016_append_[[#This Row],[Job_code]],Analytics_mindset_case_studies_IntegrateCo_jobcodes[Code_text],Analytics_mindset_case_studies_IntegrateCo_jobcodes[Job_Description],"",0)</f>
        <v>Employee Training</v>
      </c>
      <c r="N1274" t="str">
        <f t="shared" si="39"/>
        <v>H</v>
      </c>
      <c r="O1274">
        <f>IFERROR(VLOOKUP(_2015_2016_append_[[#This Row],[Emp_Name]],Analytics_mindset_case_studies_IntegrateCo_locations[#All],2,FALSE),"")</f>
        <v>1</v>
      </c>
      <c r="P1274">
        <f>_2015_2016_append_[[#This Row],[Reg_Hrs]]+_2015_2016_append_[[#This Row],[OT_Hrs]]</f>
        <v>5</v>
      </c>
      <c r="Q1274">
        <v>1</v>
      </c>
    </row>
    <row r="1275" spans="1:17" x14ac:dyDescent="0.3">
      <c r="A1275">
        <v>404</v>
      </c>
      <c r="B1275" t="s">
        <v>336</v>
      </c>
      <c r="C1275" t="s">
        <v>205</v>
      </c>
      <c r="D1275">
        <v>185</v>
      </c>
      <c r="E1275">
        <v>0</v>
      </c>
      <c r="F1275">
        <v>43215</v>
      </c>
      <c r="G1275">
        <v>325</v>
      </c>
      <c r="H1275">
        <v>155</v>
      </c>
      <c r="I1275">
        <v>102</v>
      </c>
      <c r="J1275">
        <v>714</v>
      </c>
      <c r="K1275">
        <v>2016</v>
      </c>
      <c r="L1275" t="str">
        <f t="shared" si="38"/>
        <v>008</v>
      </c>
      <c r="M1275" t="str">
        <f>_xlfn.XLOOKUP(_2015_2016_append_[[#This Row],[Job_code]],Analytics_mindset_case_studies_IntegrateCo_jobcodes[Code_text],Analytics_mindset_case_studies_IntegrateCo_jobcodes[Job_Description],"",0)</f>
        <v>Employee Training</v>
      </c>
      <c r="N1275" t="str">
        <f t="shared" si="39"/>
        <v>H</v>
      </c>
      <c r="O1275">
        <f>IFERROR(VLOOKUP(_2015_2016_append_[[#This Row],[Emp_Name]],Analytics_mindset_case_studies_IntegrateCo_locations[#All],2,FALSE),"")</f>
        <v>2</v>
      </c>
      <c r="P1275">
        <f>_2015_2016_append_[[#This Row],[Reg_Hrs]]+_2015_2016_append_[[#This Row],[OT_Hrs]]</f>
        <v>185</v>
      </c>
      <c r="Q1275">
        <v>1</v>
      </c>
    </row>
    <row r="1276" spans="1:17" x14ac:dyDescent="0.3">
      <c r="B1276" t="s">
        <v>336</v>
      </c>
      <c r="C1276" t="s">
        <v>229</v>
      </c>
      <c r="D1276">
        <v>9</v>
      </c>
      <c r="E1276">
        <v>0</v>
      </c>
      <c r="F1276">
        <v>108</v>
      </c>
      <c r="G1276">
        <v>827</v>
      </c>
      <c r="H1276">
        <v>28</v>
      </c>
      <c r="I1276">
        <v>26</v>
      </c>
      <c r="J1276">
        <v>172</v>
      </c>
      <c r="K1276">
        <v>2016</v>
      </c>
      <c r="L1276" t="str">
        <f t="shared" si="38"/>
        <v>008</v>
      </c>
      <c r="M1276" t="str">
        <f>_xlfn.XLOOKUP(_2015_2016_append_[[#This Row],[Job_code]],Analytics_mindset_case_studies_IntegrateCo_jobcodes[Code_text],Analytics_mindset_case_studies_IntegrateCo_jobcodes[Job_Description],"",0)</f>
        <v>Employee Training</v>
      </c>
      <c r="N1276" t="str">
        <f t="shared" si="39"/>
        <v>H</v>
      </c>
      <c r="O1276" t="str">
        <f>IFERROR(VLOOKUP(_2015_2016_append_[[#This Row],[Emp_Name]],Analytics_mindset_case_studies_IntegrateCo_locations[#All],2,FALSE),"")</f>
        <v/>
      </c>
      <c r="P1276">
        <f>_2015_2016_append_[[#This Row],[Reg_Hrs]]+_2015_2016_append_[[#This Row],[OT_Hrs]]</f>
        <v>9</v>
      </c>
      <c r="Q1276">
        <v>1</v>
      </c>
    </row>
    <row r="1277" spans="1:17" x14ac:dyDescent="0.3">
      <c r="A1277">
        <v>117</v>
      </c>
      <c r="B1277" t="s">
        <v>336</v>
      </c>
      <c r="C1277" t="s">
        <v>191</v>
      </c>
      <c r="D1277">
        <v>15</v>
      </c>
      <c r="E1277">
        <v>0</v>
      </c>
      <c r="F1277">
        <v>3938</v>
      </c>
      <c r="G1277">
        <v>274</v>
      </c>
      <c r="H1277">
        <v>0</v>
      </c>
      <c r="I1277">
        <v>85</v>
      </c>
      <c r="J1277">
        <v>65</v>
      </c>
      <c r="K1277">
        <v>2016</v>
      </c>
      <c r="L1277" t="str">
        <f t="shared" si="38"/>
        <v>008</v>
      </c>
      <c r="M1277" t="str">
        <f>_xlfn.XLOOKUP(_2015_2016_append_[[#This Row],[Job_code]],Analytics_mindset_case_studies_IntegrateCo_jobcodes[Code_text],Analytics_mindset_case_studies_IntegrateCo_jobcodes[Job_Description],"",0)</f>
        <v>Employee Training</v>
      </c>
      <c r="N1277" t="str">
        <f t="shared" si="39"/>
        <v>H</v>
      </c>
      <c r="O1277">
        <f>IFERROR(VLOOKUP(_2015_2016_append_[[#This Row],[Emp_Name]],Analytics_mindset_case_studies_IntegrateCo_locations[#All],2,FALSE),"")</f>
        <v>1</v>
      </c>
      <c r="P1277">
        <f>_2015_2016_append_[[#This Row],[Reg_Hrs]]+_2015_2016_append_[[#This Row],[OT_Hrs]]</f>
        <v>15</v>
      </c>
      <c r="Q1277">
        <v>1</v>
      </c>
    </row>
    <row r="1278" spans="1:17" x14ac:dyDescent="0.3">
      <c r="A1278">
        <v>415</v>
      </c>
      <c r="B1278" t="s">
        <v>336</v>
      </c>
      <c r="C1278" t="s">
        <v>214</v>
      </c>
      <c r="D1278">
        <v>32</v>
      </c>
      <c r="E1278">
        <v>0</v>
      </c>
      <c r="F1278">
        <v>92309</v>
      </c>
      <c r="G1278">
        <v>6846</v>
      </c>
      <c r="H1278">
        <v>343</v>
      </c>
      <c r="I1278">
        <v>2148</v>
      </c>
      <c r="J1278">
        <v>1527</v>
      </c>
      <c r="K1278">
        <v>2016</v>
      </c>
      <c r="L1278" t="str">
        <f t="shared" si="38"/>
        <v>008</v>
      </c>
      <c r="M1278" t="str">
        <f>_xlfn.XLOOKUP(_2015_2016_append_[[#This Row],[Job_code]],Analytics_mindset_case_studies_IntegrateCo_jobcodes[Code_text],Analytics_mindset_case_studies_IntegrateCo_jobcodes[Job_Description],"",0)</f>
        <v>Employee Training</v>
      </c>
      <c r="N1278" t="str">
        <f t="shared" si="39"/>
        <v>H</v>
      </c>
      <c r="O1278">
        <f>IFERROR(VLOOKUP(_2015_2016_append_[[#This Row],[Emp_Name]],Analytics_mindset_case_studies_IntegrateCo_locations[#All],2,FALSE),"")</f>
        <v>2</v>
      </c>
      <c r="P1278">
        <f>_2015_2016_append_[[#This Row],[Reg_Hrs]]+_2015_2016_append_[[#This Row],[OT_Hrs]]</f>
        <v>32</v>
      </c>
      <c r="Q1278">
        <v>1</v>
      </c>
    </row>
    <row r="1279" spans="1:17" x14ac:dyDescent="0.3">
      <c r="B1279" t="s">
        <v>336</v>
      </c>
      <c r="C1279" t="s">
        <v>229</v>
      </c>
      <c r="D1279">
        <v>88</v>
      </c>
      <c r="E1279">
        <v>0</v>
      </c>
      <c r="F1279">
        <v>211539</v>
      </c>
      <c r="G1279">
        <v>16182</v>
      </c>
      <c r="H1279">
        <v>1269</v>
      </c>
      <c r="I1279">
        <v>5078</v>
      </c>
      <c r="J1279">
        <v>3483</v>
      </c>
      <c r="K1279">
        <v>2016</v>
      </c>
      <c r="L1279" t="str">
        <f t="shared" si="38"/>
        <v>008</v>
      </c>
      <c r="M1279" t="str">
        <f>_xlfn.XLOOKUP(_2015_2016_append_[[#This Row],[Job_code]],Analytics_mindset_case_studies_IntegrateCo_jobcodes[Code_text],Analytics_mindset_case_studies_IntegrateCo_jobcodes[Job_Description],"",0)</f>
        <v>Employee Training</v>
      </c>
      <c r="N1279" t="str">
        <f t="shared" si="39"/>
        <v>H</v>
      </c>
      <c r="O1279" t="str">
        <f>IFERROR(VLOOKUP(_2015_2016_append_[[#This Row],[Emp_Name]],Analytics_mindset_case_studies_IntegrateCo_locations[#All],2,FALSE),"")</f>
        <v/>
      </c>
      <c r="P1279">
        <f>_2015_2016_append_[[#This Row],[Reg_Hrs]]+_2015_2016_append_[[#This Row],[OT_Hrs]]</f>
        <v>88</v>
      </c>
      <c r="Q1279">
        <v>1</v>
      </c>
    </row>
    <row r="1280" spans="1:17" x14ac:dyDescent="0.3">
      <c r="A1280">
        <v>345</v>
      </c>
      <c r="B1280" t="s">
        <v>336</v>
      </c>
      <c r="C1280" t="s">
        <v>197</v>
      </c>
      <c r="D1280">
        <v>85</v>
      </c>
      <c r="E1280">
        <v>0</v>
      </c>
      <c r="F1280">
        <v>197</v>
      </c>
      <c r="G1280">
        <v>1507</v>
      </c>
      <c r="H1280">
        <v>28</v>
      </c>
      <c r="I1280">
        <v>471</v>
      </c>
      <c r="J1280">
        <v>306</v>
      </c>
      <c r="K1280">
        <v>2016</v>
      </c>
      <c r="L1280" t="str">
        <f t="shared" si="38"/>
        <v>008</v>
      </c>
      <c r="M1280" t="str">
        <f>_xlfn.XLOOKUP(_2015_2016_append_[[#This Row],[Job_code]],Analytics_mindset_case_studies_IntegrateCo_jobcodes[Code_text],Analytics_mindset_case_studies_IntegrateCo_jobcodes[Job_Description],"",0)</f>
        <v>Employee Training</v>
      </c>
      <c r="N1280" t="str">
        <f t="shared" si="39"/>
        <v>H</v>
      </c>
      <c r="O1280">
        <f>IFERROR(VLOOKUP(_2015_2016_append_[[#This Row],[Emp_Name]],Analytics_mindset_case_studies_IntegrateCo_locations[#All],2,FALSE),"")</f>
        <v>1</v>
      </c>
      <c r="P1280">
        <f>_2015_2016_append_[[#This Row],[Reg_Hrs]]+_2015_2016_append_[[#This Row],[OT_Hrs]]</f>
        <v>85</v>
      </c>
      <c r="Q1280">
        <v>1</v>
      </c>
    </row>
    <row r="1281" spans="1:17" x14ac:dyDescent="0.3">
      <c r="B1281" t="s">
        <v>336</v>
      </c>
      <c r="C1281" t="s">
        <v>229</v>
      </c>
      <c r="D1281">
        <v>1</v>
      </c>
      <c r="E1281">
        <v>0</v>
      </c>
      <c r="F1281">
        <v>2425</v>
      </c>
      <c r="G1281">
        <v>185</v>
      </c>
      <c r="H1281">
        <v>15</v>
      </c>
      <c r="I1281">
        <v>58</v>
      </c>
      <c r="J1281">
        <v>37</v>
      </c>
      <c r="K1281">
        <v>2016</v>
      </c>
      <c r="L1281" t="str">
        <f t="shared" si="38"/>
        <v>008</v>
      </c>
      <c r="M1281" t="str">
        <f>_xlfn.XLOOKUP(_2015_2016_append_[[#This Row],[Job_code]],Analytics_mindset_case_studies_IntegrateCo_jobcodes[Code_text],Analytics_mindset_case_studies_IntegrateCo_jobcodes[Job_Description],"",0)</f>
        <v>Employee Training</v>
      </c>
      <c r="N1281" t="str">
        <f t="shared" si="39"/>
        <v>H</v>
      </c>
      <c r="O1281" t="str">
        <f>IFERROR(VLOOKUP(_2015_2016_append_[[#This Row],[Emp_Name]],Analytics_mindset_case_studies_IntegrateCo_locations[#All],2,FALSE),"")</f>
        <v/>
      </c>
      <c r="P1281">
        <f>_2015_2016_append_[[#This Row],[Reg_Hrs]]+_2015_2016_append_[[#This Row],[OT_Hrs]]</f>
        <v>1</v>
      </c>
      <c r="Q1281">
        <v>1</v>
      </c>
    </row>
    <row r="1282" spans="1:17" x14ac:dyDescent="0.3">
      <c r="A1282">
        <v>179</v>
      </c>
      <c r="B1282" t="s">
        <v>336</v>
      </c>
      <c r="C1282" t="s">
        <v>132</v>
      </c>
      <c r="D1282">
        <v>25</v>
      </c>
      <c r="E1282">
        <v>0</v>
      </c>
      <c r="F1282">
        <v>11363</v>
      </c>
      <c r="G1282">
        <v>81</v>
      </c>
      <c r="H1282">
        <v>0</v>
      </c>
      <c r="I1282">
        <v>217</v>
      </c>
      <c r="J1282">
        <v>187</v>
      </c>
      <c r="K1282">
        <v>2016</v>
      </c>
      <c r="L1282" t="str">
        <f t="shared" ref="L1282:L1345" si="40">IF(OR(MID(B1282,3,1)="H",MID(B1282,3,1)="S"),MID(B1282,4,3),MID(B1282,3,3))</f>
        <v>008</v>
      </c>
      <c r="M1282" t="str">
        <f>_xlfn.XLOOKUP(_2015_2016_append_[[#This Row],[Job_code]],Analytics_mindset_case_studies_IntegrateCo_jobcodes[Code_text],Analytics_mindset_case_studies_IntegrateCo_jobcodes[Job_Description],"",0)</f>
        <v>Employee Training</v>
      </c>
      <c r="N1282" t="str">
        <f t="shared" ref="N1282:N1345" si="41">IF(OR(MID(B1282,3,1)="H",MID(B1282,3,1)="S"),MID(B1282,3,1),"")</f>
        <v>H</v>
      </c>
      <c r="O1282">
        <f>IFERROR(VLOOKUP(_2015_2016_append_[[#This Row],[Emp_Name]],Analytics_mindset_case_studies_IntegrateCo_locations[#All],2,FALSE),"")</f>
        <v>2</v>
      </c>
      <c r="P1282">
        <f>_2015_2016_append_[[#This Row],[Reg_Hrs]]+_2015_2016_append_[[#This Row],[OT_Hrs]]</f>
        <v>25</v>
      </c>
      <c r="Q1282">
        <v>1</v>
      </c>
    </row>
    <row r="1283" spans="1:17" x14ac:dyDescent="0.3">
      <c r="A1283">
        <v>194</v>
      </c>
      <c r="B1283" t="s">
        <v>336</v>
      </c>
      <c r="C1283" t="s">
        <v>154</v>
      </c>
      <c r="D1283">
        <v>2</v>
      </c>
      <c r="E1283">
        <v>0</v>
      </c>
      <c r="F1283">
        <v>45</v>
      </c>
      <c r="G1283">
        <v>275</v>
      </c>
      <c r="H1283">
        <v>22</v>
      </c>
      <c r="I1283">
        <v>86</v>
      </c>
      <c r="J1283">
        <v>75</v>
      </c>
      <c r="K1283">
        <v>2016</v>
      </c>
      <c r="L1283" t="str">
        <f t="shared" si="40"/>
        <v>008</v>
      </c>
      <c r="M1283" t="str">
        <f>_xlfn.XLOOKUP(_2015_2016_append_[[#This Row],[Job_code]],Analytics_mindset_case_studies_IntegrateCo_jobcodes[Code_text],Analytics_mindset_case_studies_IntegrateCo_jobcodes[Job_Description],"",0)</f>
        <v>Employee Training</v>
      </c>
      <c r="N1283" t="str">
        <f t="shared" si="41"/>
        <v>H</v>
      </c>
      <c r="O1283">
        <f>IFERROR(VLOOKUP(_2015_2016_append_[[#This Row],[Emp_Name]],Analytics_mindset_case_studies_IntegrateCo_locations[#All],2,FALSE),"")</f>
        <v>1</v>
      </c>
      <c r="P1283">
        <f>_2015_2016_append_[[#This Row],[Reg_Hrs]]+_2015_2016_append_[[#This Row],[OT_Hrs]]</f>
        <v>2</v>
      </c>
      <c r="Q1283">
        <v>1</v>
      </c>
    </row>
    <row r="1284" spans="1:17" x14ac:dyDescent="0.3">
      <c r="A1284">
        <v>199</v>
      </c>
      <c r="B1284" t="s">
        <v>336</v>
      </c>
      <c r="C1284" t="s">
        <v>187</v>
      </c>
      <c r="D1284">
        <v>22</v>
      </c>
      <c r="E1284">
        <v>2</v>
      </c>
      <c r="F1284">
        <v>913</v>
      </c>
      <c r="G1284">
        <v>6463</v>
      </c>
      <c r="H1284">
        <v>47</v>
      </c>
      <c r="I1284">
        <v>1458</v>
      </c>
      <c r="J1284">
        <v>1396</v>
      </c>
      <c r="K1284">
        <v>2016</v>
      </c>
      <c r="L1284" t="str">
        <f t="shared" si="40"/>
        <v>008</v>
      </c>
      <c r="M1284" t="str">
        <f>_xlfn.XLOOKUP(_2015_2016_append_[[#This Row],[Job_code]],Analytics_mindset_case_studies_IntegrateCo_jobcodes[Code_text],Analytics_mindset_case_studies_IntegrateCo_jobcodes[Job_Description],"",0)</f>
        <v>Employee Training</v>
      </c>
      <c r="N1284" t="str">
        <f t="shared" si="41"/>
        <v>H</v>
      </c>
      <c r="O1284">
        <f>IFERROR(VLOOKUP(_2015_2016_append_[[#This Row],[Emp_Name]],Analytics_mindset_case_studies_IntegrateCo_locations[#All],2,FALSE),"")</f>
        <v>2</v>
      </c>
      <c r="P1284">
        <f>_2015_2016_append_[[#This Row],[Reg_Hrs]]+_2015_2016_append_[[#This Row],[OT_Hrs]]</f>
        <v>24</v>
      </c>
      <c r="Q1284">
        <v>1</v>
      </c>
    </row>
    <row r="1285" spans="1:17" x14ac:dyDescent="0.3">
      <c r="A1285">
        <v>201</v>
      </c>
      <c r="B1285" t="s">
        <v>336</v>
      </c>
      <c r="C1285" t="s">
        <v>182</v>
      </c>
      <c r="D1285">
        <v>6</v>
      </c>
      <c r="E1285">
        <v>0</v>
      </c>
      <c r="F1285">
        <v>189</v>
      </c>
      <c r="G1285">
        <v>1446</v>
      </c>
      <c r="H1285">
        <v>38</v>
      </c>
      <c r="I1285">
        <v>453</v>
      </c>
      <c r="J1285">
        <v>306</v>
      </c>
      <c r="K1285">
        <v>2016</v>
      </c>
      <c r="L1285" t="str">
        <f t="shared" si="40"/>
        <v>008</v>
      </c>
      <c r="M1285" t="str">
        <f>_xlfn.XLOOKUP(_2015_2016_append_[[#This Row],[Job_code]],Analytics_mindset_case_studies_IntegrateCo_jobcodes[Code_text],Analytics_mindset_case_studies_IntegrateCo_jobcodes[Job_Description],"",0)</f>
        <v>Employee Training</v>
      </c>
      <c r="N1285" t="str">
        <f t="shared" si="41"/>
        <v>H</v>
      </c>
      <c r="O1285">
        <f>IFERROR(VLOOKUP(_2015_2016_append_[[#This Row],[Emp_Name]],Analytics_mindset_case_studies_IntegrateCo_locations[#All],2,FALSE),"")</f>
        <v>1</v>
      </c>
      <c r="P1285">
        <f>_2015_2016_append_[[#This Row],[Reg_Hrs]]+_2015_2016_append_[[#This Row],[OT_Hrs]]</f>
        <v>6</v>
      </c>
      <c r="Q1285">
        <v>1</v>
      </c>
    </row>
    <row r="1286" spans="1:17" x14ac:dyDescent="0.3">
      <c r="A1286">
        <v>320</v>
      </c>
      <c r="B1286" t="s">
        <v>336</v>
      </c>
      <c r="C1286" t="s">
        <v>201</v>
      </c>
      <c r="D1286">
        <v>31</v>
      </c>
      <c r="E1286">
        <v>0</v>
      </c>
      <c r="F1286">
        <v>119234</v>
      </c>
      <c r="G1286">
        <v>9121</v>
      </c>
      <c r="H1286">
        <v>0</v>
      </c>
      <c r="I1286">
        <v>2862</v>
      </c>
      <c r="J1286">
        <v>1964</v>
      </c>
      <c r="K1286">
        <v>2016</v>
      </c>
      <c r="L1286" t="str">
        <f t="shared" si="40"/>
        <v>008</v>
      </c>
      <c r="M1286" t="str">
        <f>_xlfn.XLOOKUP(_2015_2016_append_[[#This Row],[Job_code]],Analytics_mindset_case_studies_IntegrateCo_jobcodes[Code_text],Analytics_mindset_case_studies_IntegrateCo_jobcodes[Job_Description],"",0)</f>
        <v>Employee Training</v>
      </c>
      <c r="N1286" t="str">
        <f t="shared" si="41"/>
        <v>H</v>
      </c>
      <c r="O1286">
        <f>IFERROR(VLOOKUP(_2015_2016_append_[[#This Row],[Emp_Name]],Analytics_mindset_case_studies_IntegrateCo_locations[#All],2,FALSE),"")</f>
        <v>2</v>
      </c>
      <c r="P1286">
        <f>_2015_2016_append_[[#This Row],[Reg_Hrs]]+_2015_2016_append_[[#This Row],[OT_Hrs]]</f>
        <v>31</v>
      </c>
      <c r="Q1286">
        <v>1</v>
      </c>
    </row>
    <row r="1287" spans="1:17" x14ac:dyDescent="0.3">
      <c r="A1287">
        <v>409</v>
      </c>
      <c r="B1287" t="s">
        <v>336</v>
      </c>
      <c r="C1287" t="s">
        <v>211</v>
      </c>
      <c r="D1287">
        <v>5</v>
      </c>
      <c r="E1287">
        <v>0</v>
      </c>
      <c r="F1287">
        <v>1225</v>
      </c>
      <c r="G1287">
        <v>938</v>
      </c>
      <c r="H1287">
        <v>15</v>
      </c>
      <c r="I1287">
        <v>295</v>
      </c>
      <c r="J1287">
        <v>195</v>
      </c>
      <c r="K1287">
        <v>2016</v>
      </c>
      <c r="L1287" t="str">
        <f t="shared" si="40"/>
        <v>008</v>
      </c>
      <c r="M1287" t="str">
        <f>_xlfn.XLOOKUP(_2015_2016_append_[[#This Row],[Job_code]],Analytics_mindset_case_studies_IntegrateCo_jobcodes[Code_text],Analytics_mindset_case_studies_IntegrateCo_jobcodes[Job_Description],"",0)</f>
        <v>Employee Training</v>
      </c>
      <c r="N1287" t="str">
        <f t="shared" si="41"/>
        <v>H</v>
      </c>
      <c r="O1287">
        <f>IFERROR(VLOOKUP(_2015_2016_append_[[#This Row],[Emp_Name]],Analytics_mindset_case_studies_IntegrateCo_locations[#All],2,FALSE),"")</f>
        <v>2</v>
      </c>
      <c r="P1287">
        <f>_2015_2016_append_[[#This Row],[Reg_Hrs]]+_2015_2016_append_[[#This Row],[OT_Hrs]]</f>
        <v>5</v>
      </c>
      <c r="Q1287">
        <v>1</v>
      </c>
    </row>
    <row r="1288" spans="1:17" x14ac:dyDescent="0.3">
      <c r="B1288" t="s">
        <v>336</v>
      </c>
      <c r="C1288" t="s">
        <v>229</v>
      </c>
      <c r="D1288">
        <v>8</v>
      </c>
      <c r="E1288">
        <v>0</v>
      </c>
      <c r="F1288">
        <v>96</v>
      </c>
      <c r="G1288">
        <v>734</v>
      </c>
      <c r="H1288">
        <v>32</v>
      </c>
      <c r="I1288">
        <v>231</v>
      </c>
      <c r="J1288">
        <v>155</v>
      </c>
      <c r="K1288">
        <v>2016</v>
      </c>
      <c r="L1288" t="str">
        <f t="shared" si="40"/>
        <v>008</v>
      </c>
      <c r="M1288" t="str">
        <f>_xlfn.XLOOKUP(_2015_2016_append_[[#This Row],[Job_code]],Analytics_mindset_case_studies_IntegrateCo_jobcodes[Code_text],Analytics_mindset_case_studies_IntegrateCo_jobcodes[Job_Description],"",0)</f>
        <v>Employee Training</v>
      </c>
      <c r="N1288" t="str">
        <f t="shared" si="41"/>
        <v>H</v>
      </c>
      <c r="O1288" t="str">
        <f>IFERROR(VLOOKUP(_2015_2016_append_[[#This Row],[Emp_Name]],Analytics_mindset_case_studies_IntegrateCo_locations[#All],2,FALSE),"")</f>
        <v/>
      </c>
      <c r="P1288">
        <f>_2015_2016_append_[[#This Row],[Reg_Hrs]]+_2015_2016_append_[[#This Row],[OT_Hrs]]</f>
        <v>8</v>
      </c>
      <c r="Q1288">
        <v>1</v>
      </c>
    </row>
    <row r="1289" spans="1:17" x14ac:dyDescent="0.3">
      <c r="A1289">
        <v>276</v>
      </c>
      <c r="B1289" t="s">
        <v>336</v>
      </c>
      <c r="C1289" t="s">
        <v>185</v>
      </c>
      <c r="D1289">
        <v>6</v>
      </c>
      <c r="E1289">
        <v>0</v>
      </c>
      <c r="F1289">
        <v>1445</v>
      </c>
      <c r="G1289">
        <v>1047</v>
      </c>
      <c r="H1289">
        <v>26</v>
      </c>
      <c r="I1289">
        <v>329</v>
      </c>
      <c r="J1289">
        <v>237</v>
      </c>
      <c r="K1289">
        <v>2016</v>
      </c>
      <c r="L1289" t="str">
        <f t="shared" si="40"/>
        <v>008</v>
      </c>
      <c r="M1289" t="str">
        <f>_xlfn.XLOOKUP(_2015_2016_append_[[#This Row],[Job_code]],Analytics_mindset_case_studies_IntegrateCo_jobcodes[Code_text],Analytics_mindset_case_studies_IntegrateCo_jobcodes[Job_Description],"",0)</f>
        <v>Employee Training</v>
      </c>
      <c r="N1289" t="str">
        <f t="shared" si="41"/>
        <v>H</v>
      </c>
      <c r="O1289">
        <f>IFERROR(VLOOKUP(_2015_2016_append_[[#This Row],[Emp_Name]],Analytics_mindset_case_studies_IntegrateCo_locations[#All],2,FALSE),"")</f>
        <v>1</v>
      </c>
      <c r="P1289">
        <f>_2015_2016_append_[[#This Row],[Reg_Hrs]]+_2015_2016_append_[[#This Row],[OT_Hrs]]</f>
        <v>6</v>
      </c>
      <c r="Q1289">
        <v>1</v>
      </c>
    </row>
    <row r="1290" spans="1:17" x14ac:dyDescent="0.3">
      <c r="A1290">
        <v>204</v>
      </c>
      <c r="B1290" t="s">
        <v>336</v>
      </c>
      <c r="C1290" t="s">
        <v>141</v>
      </c>
      <c r="D1290">
        <v>2</v>
      </c>
      <c r="E1290">
        <v>0</v>
      </c>
      <c r="F1290">
        <v>6296</v>
      </c>
      <c r="G1290">
        <v>458</v>
      </c>
      <c r="H1290">
        <v>36</v>
      </c>
      <c r="I1290">
        <v>143</v>
      </c>
      <c r="J1290">
        <v>102</v>
      </c>
      <c r="K1290">
        <v>2016</v>
      </c>
      <c r="L1290" t="str">
        <f t="shared" si="40"/>
        <v>008</v>
      </c>
      <c r="M1290" t="str">
        <f>_xlfn.XLOOKUP(_2015_2016_append_[[#This Row],[Job_code]],Analytics_mindset_case_studies_IntegrateCo_jobcodes[Code_text],Analytics_mindset_case_studies_IntegrateCo_jobcodes[Job_Description],"",0)</f>
        <v>Employee Training</v>
      </c>
      <c r="N1290" t="str">
        <f t="shared" si="41"/>
        <v>H</v>
      </c>
      <c r="O1290">
        <f>IFERROR(VLOOKUP(_2015_2016_append_[[#This Row],[Emp_Name]],Analytics_mindset_case_studies_IntegrateCo_locations[#All],2,FALSE),"")</f>
        <v>1</v>
      </c>
      <c r="P1290">
        <f>_2015_2016_append_[[#This Row],[Reg_Hrs]]+_2015_2016_append_[[#This Row],[OT_Hrs]]</f>
        <v>2</v>
      </c>
      <c r="Q1290">
        <v>1</v>
      </c>
    </row>
    <row r="1291" spans="1:17" x14ac:dyDescent="0.3">
      <c r="A1291">
        <v>30</v>
      </c>
      <c r="B1291" t="s">
        <v>336</v>
      </c>
      <c r="C1291" t="s">
        <v>159</v>
      </c>
      <c r="D1291">
        <v>1</v>
      </c>
      <c r="E1291">
        <v>0</v>
      </c>
      <c r="F1291">
        <v>251</v>
      </c>
      <c r="G1291">
        <v>167</v>
      </c>
      <c r="H1291">
        <v>0</v>
      </c>
      <c r="I1291">
        <v>52</v>
      </c>
      <c r="J1291">
        <v>4</v>
      </c>
      <c r="K1291">
        <v>2016</v>
      </c>
      <c r="L1291" t="str">
        <f t="shared" si="40"/>
        <v>008</v>
      </c>
      <c r="M1291" t="str">
        <f>_xlfn.XLOOKUP(_2015_2016_append_[[#This Row],[Job_code]],Analytics_mindset_case_studies_IntegrateCo_jobcodes[Code_text],Analytics_mindset_case_studies_IntegrateCo_jobcodes[Job_Description],"",0)</f>
        <v>Employee Training</v>
      </c>
      <c r="N1291" t="str">
        <f t="shared" si="41"/>
        <v>H</v>
      </c>
      <c r="O1291">
        <f>IFERROR(VLOOKUP(_2015_2016_append_[[#This Row],[Emp_Name]],Analytics_mindset_case_studies_IntegrateCo_locations[#All],2,FALSE),"")</f>
        <v>2</v>
      </c>
      <c r="P1291">
        <f>_2015_2016_append_[[#This Row],[Reg_Hrs]]+_2015_2016_append_[[#This Row],[OT_Hrs]]</f>
        <v>1</v>
      </c>
      <c r="Q1291">
        <v>1</v>
      </c>
    </row>
    <row r="1292" spans="1:17" x14ac:dyDescent="0.3">
      <c r="A1292">
        <v>411</v>
      </c>
      <c r="B1292" t="s">
        <v>336</v>
      </c>
      <c r="C1292" t="s">
        <v>213</v>
      </c>
      <c r="D1292">
        <v>8</v>
      </c>
      <c r="E1292">
        <v>0</v>
      </c>
      <c r="F1292">
        <v>1855</v>
      </c>
      <c r="G1292">
        <v>1419</v>
      </c>
      <c r="H1292">
        <v>34</v>
      </c>
      <c r="I1292">
        <v>446</v>
      </c>
      <c r="J1292">
        <v>281</v>
      </c>
      <c r="K1292">
        <v>2016</v>
      </c>
      <c r="L1292" t="str">
        <f t="shared" si="40"/>
        <v>008</v>
      </c>
      <c r="M1292" t="str">
        <f>_xlfn.XLOOKUP(_2015_2016_append_[[#This Row],[Job_code]],Analytics_mindset_case_studies_IntegrateCo_jobcodes[Code_text],Analytics_mindset_case_studies_IntegrateCo_jobcodes[Job_Description],"",0)</f>
        <v>Employee Training</v>
      </c>
      <c r="N1292" t="str">
        <f t="shared" si="41"/>
        <v>H</v>
      </c>
      <c r="O1292">
        <f>IFERROR(VLOOKUP(_2015_2016_append_[[#This Row],[Emp_Name]],Analytics_mindset_case_studies_IntegrateCo_locations[#All],2,FALSE),"")</f>
        <v>1</v>
      </c>
      <c r="P1292">
        <f>_2015_2016_append_[[#This Row],[Reg_Hrs]]+_2015_2016_append_[[#This Row],[OT_Hrs]]</f>
        <v>8</v>
      </c>
      <c r="Q1292">
        <v>1</v>
      </c>
    </row>
    <row r="1293" spans="1:17" x14ac:dyDescent="0.3">
      <c r="A1293">
        <v>239</v>
      </c>
      <c r="B1293" t="s">
        <v>336</v>
      </c>
      <c r="C1293" t="s">
        <v>135</v>
      </c>
      <c r="D1293">
        <v>5</v>
      </c>
      <c r="E1293">
        <v>0</v>
      </c>
      <c r="F1293">
        <v>1175</v>
      </c>
      <c r="G1293">
        <v>9</v>
      </c>
      <c r="H1293">
        <v>0</v>
      </c>
      <c r="I1293">
        <v>28</v>
      </c>
      <c r="J1293">
        <v>1</v>
      </c>
      <c r="K1293">
        <v>2016</v>
      </c>
      <c r="L1293" t="str">
        <f t="shared" si="40"/>
        <v>008</v>
      </c>
      <c r="M1293" t="str">
        <f>_xlfn.XLOOKUP(_2015_2016_append_[[#This Row],[Job_code]],Analytics_mindset_case_studies_IntegrateCo_jobcodes[Code_text],Analytics_mindset_case_studies_IntegrateCo_jobcodes[Job_Description],"",0)</f>
        <v>Employee Training</v>
      </c>
      <c r="N1293" t="str">
        <f t="shared" si="41"/>
        <v>H</v>
      </c>
      <c r="O1293">
        <f>IFERROR(VLOOKUP(_2015_2016_append_[[#This Row],[Emp_Name]],Analytics_mindset_case_studies_IntegrateCo_locations[#All],2,FALSE),"")</f>
        <v>1</v>
      </c>
      <c r="P1293">
        <f>_2015_2016_append_[[#This Row],[Reg_Hrs]]+_2015_2016_append_[[#This Row],[OT_Hrs]]</f>
        <v>5</v>
      </c>
      <c r="Q1293">
        <v>1</v>
      </c>
    </row>
    <row r="1294" spans="1:17" x14ac:dyDescent="0.3">
      <c r="A1294">
        <v>402</v>
      </c>
      <c r="B1294" t="s">
        <v>336</v>
      </c>
      <c r="C1294" t="s">
        <v>153</v>
      </c>
      <c r="D1294">
        <v>4</v>
      </c>
      <c r="E1294">
        <v>0</v>
      </c>
      <c r="F1294">
        <v>80</v>
      </c>
      <c r="G1294">
        <v>612</v>
      </c>
      <c r="H1294">
        <v>0</v>
      </c>
      <c r="I1294">
        <v>236</v>
      </c>
      <c r="J1294">
        <v>383</v>
      </c>
      <c r="K1294">
        <v>2016</v>
      </c>
      <c r="L1294" t="str">
        <f t="shared" si="40"/>
        <v>008</v>
      </c>
      <c r="M1294" t="str">
        <f>_xlfn.XLOOKUP(_2015_2016_append_[[#This Row],[Job_code]],Analytics_mindset_case_studies_IntegrateCo_jobcodes[Code_text],Analytics_mindset_case_studies_IntegrateCo_jobcodes[Job_Description],"",0)</f>
        <v>Employee Training</v>
      </c>
      <c r="N1294" t="str">
        <f t="shared" si="41"/>
        <v>H</v>
      </c>
      <c r="O1294">
        <f>IFERROR(VLOOKUP(_2015_2016_append_[[#This Row],[Emp_Name]],Analytics_mindset_case_studies_IntegrateCo_locations[#All],2,FALSE),"")</f>
        <v>2</v>
      </c>
      <c r="P1294">
        <f>_2015_2016_append_[[#This Row],[Reg_Hrs]]+_2015_2016_append_[[#This Row],[OT_Hrs]]</f>
        <v>4</v>
      </c>
      <c r="Q1294">
        <v>1</v>
      </c>
    </row>
    <row r="1295" spans="1:17" x14ac:dyDescent="0.3">
      <c r="B1295" t="s">
        <v>336</v>
      </c>
      <c r="C1295" t="s">
        <v>229</v>
      </c>
      <c r="D1295">
        <v>75</v>
      </c>
      <c r="E1295">
        <v>0</v>
      </c>
      <c r="F1295">
        <v>15</v>
      </c>
      <c r="G1295">
        <v>114</v>
      </c>
      <c r="H1295">
        <v>9</v>
      </c>
      <c r="I1295">
        <v>36</v>
      </c>
      <c r="J1295">
        <v>2</v>
      </c>
      <c r="K1295">
        <v>2016</v>
      </c>
      <c r="L1295" t="str">
        <f t="shared" si="40"/>
        <v>008</v>
      </c>
      <c r="M1295" t="str">
        <f>_xlfn.XLOOKUP(_2015_2016_append_[[#This Row],[Job_code]],Analytics_mindset_case_studies_IntegrateCo_jobcodes[Code_text],Analytics_mindset_case_studies_IntegrateCo_jobcodes[Job_Description],"",0)</f>
        <v>Employee Training</v>
      </c>
      <c r="N1295" t="str">
        <f t="shared" si="41"/>
        <v>H</v>
      </c>
      <c r="O1295" t="str">
        <f>IFERROR(VLOOKUP(_2015_2016_append_[[#This Row],[Emp_Name]],Analytics_mindset_case_studies_IntegrateCo_locations[#All],2,FALSE),"")</f>
        <v/>
      </c>
      <c r="P1295">
        <f>_2015_2016_append_[[#This Row],[Reg_Hrs]]+_2015_2016_append_[[#This Row],[OT_Hrs]]</f>
        <v>75</v>
      </c>
      <c r="Q1295">
        <v>1</v>
      </c>
    </row>
    <row r="1296" spans="1:17" x14ac:dyDescent="0.3">
      <c r="A1296">
        <v>153</v>
      </c>
      <c r="B1296" t="s">
        <v>336</v>
      </c>
      <c r="C1296" t="s">
        <v>170</v>
      </c>
      <c r="D1296">
        <v>8</v>
      </c>
      <c r="E1296">
        <v>0</v>
      </c>
      <c r="F1296">
        <v>160</v>
      </c>
      <c r="G1296">
        <v>1179</v>
      </c>
      <c r="H1296">
        <v>28</v>
      </c>
      <c r="I1296">
        <v>371</v>
      </c>
      <c r="J1296">
        <v>264</v>
      </c>
      <c r="K1296">
        <v>2016</v>
      </c>
      <c r="L1296" t="str">
        <f t="shared" si="40"/>
        <v>008</v>
      </c>
      <c r="M1296" t="str">
        <f>_xlfn.XLOOKUP(_2015_2016_append_[[#This Row],[Job_code]],Analytics_mindset_case_studies_IntegrateCo_jobcodes[Code_text],Analytics_mindset_case_studies_IntegrateCo_jobcodes[Job_Description],"",0)</f>
        <v>Employee Training</v>
      </c>
      <c r="N1296" t="str">
        <f t="shared" si="41"/>
        <v>H</v>
      </c>
      <c r="O1296">
        <f>IFERROR(VLOOKUP(_2015_2016_append_[[#This Row],[Emp_Name]],Analytics_mindset_case_studies_IntegrateCo_locations[#All],2,FALSE),"")</f>
        <v>2</v>
      </c>
      <c r="P1296">
        <f>_2015_2016_append_[[#This Row],[Reg_Hrs]]+_2015_2016_append_[[#This Row],[OT_Hrs]]</f>
        <v>8</v>
      </c>
      <c r="Q1296">
        <v>1</v>
      </c>
    </row>
    <row r="1297" spans="1:17" x14ac:dyDescent="0.3">
      <c r="A1297">
        <v>11</v>
      </c>
      <c r="B1297" t="s">
        <v>336</v>
      </c>
      <c r="C1297" t="s">
        <v>144</v>
      </c>
      <c r="D1297">
        <v>59</v>
      </c>
      <c r="E1297">
        <v>0</v>
      </c>
      <c r="F1297">
        <v>218301</v>
      </c>
      <c r="G1297">
        <v>16282</v>
      </c>
      <c r="H1297">
        <v>0</v>
      </c>
      <c r="I1297">
        <v>5109</v>
      </c>
      <c r="J1297">
        <v>3602</v>
      </c>
      <c r="K1297">
        <v>2016</v>
      </c>
      <c r="L1297" t="str">
        <f t="shared" si="40"/>
        <v>008</v>
      </c>
      <c r="M1297" t="str">
        <f>_xlfn.XLOOKUP(_2015_2016_append_[[#This Row],[Job_code]],Analytics_mindset_case_studies_IntegrateCo_jobcodes[Code_text],Analytics_mindset_case_studies_IntegrateCo_jobcodes[Job_Description],"",0)</f>
        <v>Employee Training</v>
      </c>
      <c r="N1297" t="str">
        <f t="shared" si="41"/>
        <v>H</v>
      </c>
      <c r="O1297">
        <f>IFERROR(VLOOKUP(_2015_2016_append_[[#This Row],[Emp_Name]],Analytics_mindset_case_studies_IntegrateCo_locations[#All],2,FALSE),"")</f>
        <v>1</v>
      </c>
      <c r="P1297">
        <f>_2015_2016_append_[[#This Row],[Reg_Hrs]]+_2015_2016_append_[[#This Row],[OT_Hrs]]</f>
        <v>59</v>
      </c>
      <c r="Q1297">
        <v>1</v>
      </c>
    </row>
    <row r="1298" spans="1:17" x14ac:dyDescent="0.3">
      <c r="A1298">
        <v>304</v>
      </c>
      <c r="B1298" t="s">
        <v>336</v>
      </c>
      <c r="C1298" t="s">
        <v>123</v>
      </c>
      <c r="D1298">
        <v>7</v>
      </c>
      <c r="E1298">
        <v>0</v>
      </c>
      <c r="F1298">
        <v>164</v>
      </c>
      <c r="G1298">
        <v>1198</v>
      </c>
      <c r="H1298">
        <v>26</v>
      </c>
      <c r="I1298">
        <v>376</v>
      </c>
      <c r="J1298">
        <v>265</v>
      </c>
      <c r="K1298">
        <v>2016</v>
      </c>
      <c r="L1298" t="str">
        <f t="shared" si="40"/>
        <v>008</v>
      </c>
      <c r="M1298" t="str">
        <f>_xlfn.XLOOKUP(_2015_2016_append_[[#This Row],[Job_code]],Analytics_mindset_case_studies_IntegrateCo_jobcodes[Code_text],Analytics_mindset_case_studies_IntegrateCo_jobcodes[Job_Description],"",0)</f>
        <v>Employee Training</v>
      </c>
      <c r="N1298" t="str">
        <f t="shared" si="41"/>
        <v>H</v>
      </c>
      <c r="O1298">
        <f>IFERROR(VLOOKUP(_2015_2016_append_[[#This Row],[Emp_Name]],Analytics_mindset_case_studies_IntegrateCo_locations[#All],2,FALSE),"")</f>
        <v>1</v>
      </c>
      <c r="P1298">
        <f>_2015_2016_append_[[#This Row],[Reg_Hrs]]+_2015_2016_append_[[#This Row],[OT_Hrs]]</f>
        <v>7</v>
      </c>
      <c r="Q1298">
        <v>1</v>
      </c>
    </row>
    <row r="1299" spans="1:17" x14ac:dyDescent="0.3">
      <c r="A1299">
        <v>37</v>
      </c>
      <c r="B1299" t="s">
        <v>336</v>
      </c>
      <c r="C1299" t="s">
        <v>164</v>
      </c>
      <c r="D1299">
        <v>10</v>
      </c>
      <c r="E1299">
        <v>0</v>
      </c>
      <c r="F1299">
        <v>245</v>
      </c>
      <c r="G1299">
        <v>169</v>
      </c>
      <c r="H1299">
        <v>26</v>
      </c>
      <c r="I1299">
        <v>529</v>
      </c>
      <c r="J1299">
        <v>387</v>
      </c>
      <c r="K1299">
        <v>2016</v>
      </c>
      <c r="L1299" t="str">
        <f t="shared" si="40"/>
        <v>008</v>
      </c>
      <c r="M1299" t="str">
        <f>_xlfn.XLOOKUP(_2015_2016_append_[[#This Row],[Job_code]],Analytics_mindset_case_studies_IntegrateCo_jobcodes[Code_text],Analytics_mindset_case_studies_IntegrateCo_jobcodes[Job_Description],"",0)</f>
        <v>Employee Training</v>
      </c>
      <c r="N1299" t="str">
        <f t="shared" si="41"/>
        <v>H</v>
      </c>
      <c r="O1299">
        <f>IFERROR(VLOOKUP(_2015_2016_append_[[#This Row],[Emp_Name]],Analytics_mindset_case_studies_IntegrateCo_locations[#All],2,FALSE),"")</f>
        <v>2</v>
      </c>
      <c r="P1299">
        <f>_2015_2016_append_[[#This Row],[Reg_Hrs]]+_2015_2016_append_[[#This Row],[OT_Hrs]]</f>
        <v>10</v>
      </c>
      <c r="Q1299">
        <v>1</v>
      </c>
    </row>
    <row r="1300" spans="1:17" x14ac:dyDescent="0.3">
      <c r="A1300">
        <v>180</v>
      </c>
      <c r="B1300" t="s">
        <v>336</v>
      </c>
      <c r="C1300" t="s">
        <v>146</v>
      </c>
      <c r="D1300">
        <v>14</v>
      </c>
      <c r="E1300">
        <v>0</v>
      </c>
      <c r="F1300">
        <v>3466</v>
      </c>
      <c r="G1300">
        <v>2527</v>
      </c>
      <c r="H1300">
        <v>47</v>
      </c>
      <c r="I1300">
        <v>792</v>
      </c>
      <c r="J1300">
        <v>559</v>
      </c>
      <c r="K1300">
        <v>2016</v>
      </c>
      <c r="L1300" t="str">
        <f t="shared" si="40"/>
        <v>008</v>
      </c>
      <c r="M1300" t="str">
        <f>_xlfn.XLOOKUP(_2015_2016_append_[[#This Row],[Job_code]],Analytics_mindset_case_studies_IntegrateCo_jobcodes[Code_text],Analytics_mindset_case_studies_IntegrateCo_jobcodes[Job_Description],"",0)</f>
        <v>Employee Training</v>
      </c>
      <c r="N1300" t="str">
        <f t="shared" si="41"/>
        <v>H</v>
      </c>
      <c r="O1300">
        <f>IFERROR(VLOOKUP(_2015_2016_append_[[#This Row],[Emp_Name]],Analytics_mindset_case_studies_IntegrateCo_locations[#All],2,FALSE),"")</f>
        <v>2</v>
      </c>
      <c r="P1300">
        <f>_2015_2016_append_[[#This Row],[Reg_Hrs]]+_2015_2016_append_[[#This Row],[OT_Hrs]]</f>
        <v>14</v>
      </c>
      <c r="Q1300">
        <v>1</v>
      </c>
    </row>
    <row r="1301" spans="1:17" x14ac:dyDescent="0.3">
      <c r="A1301">
        <v>420</v>
      </c>
      <c r="B1301" t="s">
        <v>336</v>
      </c>
      <c r="C1301" t="s">
        <v>292</v>
      </c>
      <c r="D1301">
        <v>3</v>
      </c>
      <c r="E1301">
        <v>0</v>
      </c>
      <c r="F1301">
        <v>70</v>
      </c>
      <c r="G1301">
        <v>475</v>
      </c>
      <c r="H1301">
        <v>25</v>
      </c>
      <c r="I1301">
        <v>149</v>
      </c>
      <c r="J1301">
        <v>108</v>
      </c>
      <c r="K1301">
        <v>2016</v>
      </c>
      <c r="L1301" t="str">
        <f t="shared" si="40"/>
        <v>008</v>
      </c>
      <c r="M1301" t="str">
        <f>_xlfn.XLOOKUP(_2015_2016_append_[[#This Row],[Job_code]],Analytics_mindset_case_studies_IntegrateCo_jobcodes[Code_text],Analytics_mindset_case_studies_IntegrateCo_jobcodes[Job_Description],"",0)</f>
        <v>Employee Training</v>
      </c>
      <c r="N1301" t="str">
        <f t="shared" si="41"/>
        <v>H</v>
      </c>
      <c r="O1301">
        <f>IFERROR(VLOOKUP(_2015_2016_append_[[#This Row],[Emp_Name]],Analytics_mindset_case_studies_IntegrateCo_locations[#All],2,FALSE),"")</f>
        <v>2</v>
      </c>
      <c r="P1301">
        <f>_2015_2016_append_[[#This Row],[Reg_Hrs]]+_2015_2016_append_[[#This Row],[OT_Hrs]]</f>
        <v>3</v>
      </c>
      <c r="Q1301">
        <v>1</v>
      </c>
    </row>
    <row r="1302" spans="1:17" x14ac:dyDescent="0.3">
      <c r="A1302">
        <v>343</v>
      </c>
      <c r="B1302" t="s">
        <v>336</v>
      </c>
      <c r="C1302" t="s">
        <v>202</v>
      </c>
      <c r="D1302">
        <v>13</v>
      </c>
      <c r="E1302">
        <v>0</v>
      </c>
      <c r="F1302">
        <v>300</v>
      </c>
      <c r="G1302">
        <v>2041</v>
      </c>
      <c r="H1302">
        <v>67</v>
      </c>
      <c r="I1302">
        <v>637</v>
      </c>
      <c r="J1302">
        <v>476</v>
      </c>
      <c r="K1302">
        <v>2016</v>
      </c>
      <c r="L1302" t="str">
        <f t="shared" si="40"/>
        <v>008</v>
      </c>
      <c r="M1302" t="str">
        <f>_xlfn.XLOOKUP(_2015_2016_append_[[#This Row],[Job_code]],Analytics_mindset_case_studies_IntegrateCo_jobcodes[Code_text],Analytics_mindset_case_studies_IntegrateCo_jobcodes[Job_Description],"",0)</f>
        <v>Employee Training</v>
      </c>
      <c r="N1302" t="str">
        <f t="shared" si="41"/>
        <v>H</v>
      </c>
      <c r="O1302">
        <f>IFERROR(VLOOKUP(_2015_2016_append_[[#This Row],[Emp_Name]],Analytics_mindset_case_studies_IntegrateCo_locations[#All],2,FALSE),"")</f>
        <v>1</v>
      </c>
      <c r="P1302">
        <f>_2015_2016_append_[[#This Row],[Reg_Hrs]]+_2015_2016_append_[[#This Row],[OT_Hrs]]</f>
        <v>13</v>
      </c>
      <c r="Q1302">
        <v>1</v>
      </c>
    </row>
    <row r="1303" spans="1:17" x14ac:dyDescent="0.3">
      <c r="A1303">
        <v>23</v>
      </c>
      <c r="B1303" t="s">
        <v>336</v>
      </c>
      <c r="C1303" t="s">
        <v>178</v>
      </c>
      <c r="D1303">
        <v>2</v>
      </c>
      <c r="E1303">
        <v>0</v>
      </c>
      <c r="F1303">
        <v>7212</v>
      </c>
      <c r="G1303">
        <v>552</v>
      </c>
      <c r="H1303">
        <v>43</v>
      </c>
      <c r="I1303">
        <v>173</v>
      </c>
      <c r="J1303">
        <v>9</v>
      </c>
      <c r="K1303">
        <v>2016</v>
      </c>
      <c r="L1303" t="str">
        <f t="shared" si="40"/>
        <v>008</v>
      </c>
      <c r="M1303" t="str">
        <f>_xlfn.XLOOKUP(_2015_2016_append_[[#This Row],[Job_code]],Analytics_mindset_case_studies_IntegrateCo_jobcodes[Code_text],Analytics_mindset_case_studies_IntegrateCo_jobcodes[Job_Description],"",0)</f>
        <v>Employee Training</v>
      </c>
      <c r="N1303" t="str">
        <f t="shared" si="41"/>
        <v>H</v>
      </c>
      <c r="O1303">
        <f>IFERROR(VLOOKUP(_2015_2016_append_[[#This Row],[Emp_Name]],Analytics_mindset_case_studies_IntegrateCo_locations[#All],2,FALSE),"")</f>
        <v>2</v>
      </c>
      <c r="P1303">
        <f>_2015_2016_append_[[#This Row],[Reg_Hrs]]+_2015_2016_append_[[#This Row],[OT_Hrs]]</f>
        <v>2</v>
      </c>
      <c r="Q1303">
        <v>1</v>
      </c>
    </row>
    <row r="1304" spans="1:17" x14ac:dyDescent="0.3">
      <c r="A1304">
        <v>169</v>
      </c>
      <c r="B1304" t="s">
        <v>336</v>
      </c>
      <c r="C1304" t="s">
        <v>138</v>
      </c>
      <c r="D1304">
        <v>65</v>
      </c>
      <c r="E1304">
        <v>0</v>
      </c>
      <c r="F1304">
        <v>21838</v>
      </c>
      <c r="G1304">
        <v>1619</v>
      </c>
      <c r="H1304">
        <v>19</v>
      </c>
      <c r="I1304">
        <v>351</v>
      </c>
      <c r="J1304">
        <v>35</v>
      </c>
      <c r="K1304">
        <v>2016</v>
      </c>
      <c r="L1304" t="str">
        <f t="shared" si="40"/>
        <v>008</v>
      </c>
      <c r="M1304" t="str">
        <f>_xlfn.XLOOKUP(_2015_2016_append_[[#This Row],[Job_code]],Analytics_mindset_case_studies_IntegrateCo_jobcodes[Code_text],Analytics_mindset_case_studies_IntegrateCo_jobcodes[Job_Description],"",0)</f>
        <v>Employee Training</v>
      </c>
      <c r="N1304" t="str">
        <f t="shared" si="41"/>
        <v>H</v>
      </c>
      <c r="O1304">
        <f>IFERROR(VLOOKUP(_2015_2016_append_[[#This Row],[Emp_Name]],Analytics_mindset_case_studies_IntegrateCo_locations[#All],2,FALSE),"")</f>
        <v>1</v>
      </c>
      <c r="P1304">
        <f>_2015_2016_append_[[#This Row],[Reg_Hrs]]+_2015_2016_append_[[#This Row],[OT_Hrs]]</f>
        <v>65</v>
      </c>
      <c r="Q1304">
        <v>1</v>
      </c>
    </row>
    <row r="1305" spans="1:17" x14ac:dyDescent="0.3">
      <c r="B1305" t="s">
        <v>336</v>
      </c>
      <c r="C1305" t="s">
        <v>229</v>
      </c>
      <c r="D1305">
        <v>152</v>
      </c>
      <c r="E1305">
        <v>0</v>
      </c>
      <c r="F1305">
        <v>417552</v>
      </c>
      <c r="G1305">
        <v>31944</v>
      </c>
      <c r="H1305">
        <v>2159</v>
      </c>
      <c r="I1305">
        <v>10021</v>
      </c>
      <c r="J1305">
        <v>603</v>
      </c>
      <c r="K1305">
        <v>2016</v>
      </c>
      <c r="L1305" t="str">
        <f t="shared" si="40"/>
        <v>008</v>
      </c>
      <c r="M1305" t="str">
        <f>_xlfn.XLOOKUP(_2015_2016_append_[[#This Row],[Job_code]],Analytics_mindset_case_studies_IntegrateCo_jobcodes[Code_text],Analytics_mindset_case_studies_IntegrateCo_jobcodes[Job_Description],"",0)</f>
        <v>Employee Training</v>
      </c>
      <c r="N1305" t="str">
        <f t="shared" si="41"/>
        <v>H</v>
      </c>
      <c r="O1305" t="str">
        <f>IFERROR(VLOOKUP(_2015_2016_append_[[#This Row],[Emp_Name]],Analytics_mindset_case_studies_IntegrateCo_locations[#All],2,FALSE),"")</f>
        <v/>
      </c>
      <c r="P1305">
        <f>_2015_2016_append_[[#This Row],[Reg_Hrs]]+_2015_2016_append_[[#This Row],[OT_Hrs]]</f>
        <v>152</v>
      </c>
      <c r="Q1305">
        <v>1</v>
      </c>
    </row>
    <row r="1306" spans="1:17" x14ac:dyDescent="0.3">
      <c r="A1306">
        <v>416</v>
      </c>
      <c r="B1306" t="s">
        <v>336</v>
      </c>
      <c r="C1306" t="s">
        <v>295</v>
      </c>
      <c r="D1306">
        <v>3</v>
      </c>
      <c r="E1306">
        <v>0</v>
      </c>
      <c r="F1306">
        <v>51</v>
      </c>
      <c r="G1306">
        <v>349</v>
      </c>
      <c r="H1306">
        <v>27</v>
      </c>
      <c r="I1306">
        <v>11</v>
      </c>
      <c r="J1306">
        <v>85</v>
      </c>
      <c r="K1306">
        <v>2016</v>
      </c>
      <c r="L1306" t="str">
        <f t="shared" si="40"/>
        <v>008</v>
      </c>
      <c r="M1306" t="str">
        <f>_xlfn.XLOOKUP(_2015_2016_append_[[#This Row],[Job_code]],Analytics_mindset_case_studies_IntegrateCo_jobcodes[Code_text],Analytics_mindset_case_studies_IntegrateCo_jobcodes[Job_Description],"",0)</f>
        <v>Employee Training</v>
      </c>
      <c r="N1306" t="str">
        <f t="shared" si="41"/>
        <v>H</v>
      </c>
      <c r="O1306">
        <f>IFERROR(VLOOKUP(_2015_2016_append_[[#This Row],[Emp_Name]],Analytics_mindset_case_studies_IntegrateCo_locations[#All],2,FALSE),"")</f>
        <v>2</v>
      </c>
      <c r="P1306">
        <f>_2015_2016_append_[[#This Row],[Reg_Hrs]]+_2015_2016_append_[[#This Row],[OT_Hrs]]</f>
        <v>3</v>
      </c>
      <c r="Q1306">
        <v>1</v>
      </c>
    </row>
    <row r="1307" spans="1:17" x14ac:dyDescent="0.3">
      <c r="A1307">
        <v>414</v>
      </c>
      <c r="B1307" t="s">
        <v>336</v>
      </c>
      <c r="C1307" t="s">
        <v>253</v>
      </c>
      <c r="D1307">
        <v>8</v>
      </c>
      <c r="E1307">
        <v>0</v>
      </c>
      <c r="F1307">
        <v>164</v>
      </c>
      <c r="G1307">
        <v>1107</v>
      </c>
      <c r="H1307">
        <v>21</v>
      </c>
      <c r="I1307">
        <v>347</v>
      </c>
      <c r="J1307">
        <v>254</v>
      </c>
      <c r="K1307">
        <v>2016</v>
      </c>
      <c r="L1307" t="str">
        <f t="shared" si="40"/>
        <v>008</v>
      </c>
      <c r="M1307" t="str">
        <f>_xlfn.XLOOKUP(_2015_2016_append_[[#This Row],[Job_code]],Analytics_mindset_case_studies_IntegrateCo_jobcodes[Code_text],Analytics_mindset_case_studies_IntegrateCo_jobcodes[Job_Description],"",0)</f>
        <v>Employee Training</v>
      </c>
      <c r="N1307" t="str">
        <f t="shared" si="41"/>
        <v>H</v>
      </c>
      <c r="O1307">
        <f>IFERROR(VLOOKUP(_2015_2016_append_[[#This Row],[Emp_Name]],Analytics_mindset_case_studies_IntegrateCo_locations[#All],2,FALSE),"")</f>
        <v>2</v>
      </c>
      <c r="P1307">
        <f>_2015_2016_append_[[#This Row],[Reg_Hrs]]+_2015_2016_append_[[#This Row],[OT_Hrs]]</f>
        <v>8</v>
      </c>
      <c r="Q1307">
        <v>1</v>
      </c>
    </row>
    <row r="1308" spans="1:17" x14ac:dyDescent="0.3">
      <c r="B1308" t="s">
        <v>336</v>
      </c>
      <c r="C1308" t="s">
        <v>229</v>
      </c>
      <c r="D1308">
        <v>8775</v>
      </c>
      <c r="E1308">
        <v>0</v>
      </c>
      <c r="F1308">
        <v>295312</v>
      </c>
      <c r="G1308">
        <v>22355</v>
      </c>
      <c r="H1308">
        <v>1292</v>
      </c>
      <c r="I1308">
        <v>7013</v>
      </c>
      <c r="J1308">
        <v>4883</v>
      </c>
      <c r="K1308">
        <v>2016</v>
      </c>
      <c r="L1308" t="str">
        <f t="shared" si="40"/>
        <v>008</v>
      </c>
      <c r="M1308" t="str">
        <f>_xlfn.XLOOKUP(_2015_2016_append_[[#This Row],[Job_code]],Analytics_mindset_case_studies_IntegrateCo_jobcodes[Code_text],Analytics_mindset_case_studies_IntegrateCo_jobcodes[Job_Description],"",0)</f>
        <v>Employee Training</v>
      </c>
      <c r="N1308" t="str">
        <f t="shared" si="41"/>
        <v>H</v>
      </c>
      <c r="O1308" t="str">
        <f>IFERROR(VLOOKUP(_2015_2016_append_[[#This Row],[Emp_Name]],Analytics_mindset_case_studies_IntegrateCo_locations[#All],2,FALSE),"")</f>
        <v/>
      </c>
      <c r="P1308">
        <f>_2015_2016_append_[[#This Row],[Reg_Hrs]]+_2015_2016_append_[[#This Row],[OT_Hrs]]</f>
        <v>8775</v>
      </c>
      <c r="Q1308">
        <v>1</v>
      </c>
    </row>
    <row r="1309" spans="1:17" x14ac:dyDescent="0.3">
      <c r="A1309">
        <v>336</v>
      </c>
      <c r="B1309" t="s">
        <v>336</v>
      </c>
      <c r="C1309" t="s">
        <v>196</v>
      </c>
      <c r="D1309">
        <v>2</v>
      </c>
      <c r="E1309">
        <v>0</v>
      </c>
      <c r="F1309">
        <v>49</v>
      </c>
      <c r="G1309">
        <v>375</v>
      </c>
      <c r="H1309">
        <v>29</v>
      </c>
      <c r="I1309">
        <v>118</v>
      </c>
      <c r="J1309">
        <v>81</v>
      </c>
      <c r="K1309">
        <v>2016</v>
      </c>
      <c r="L1309" t="str">
        <f t="shared" si="40"/>
        <v>008</v>
      </c>
      <c r="M1309" t="str">
        <f>_xlfn.XLOOKUP(_2015_2016_append_[[#This Row],[Job_code]],Analytics_mindset_case_studies_IntegrateCo_jobcodes[Code_text],Analytics_mindset_case_studies_IntegrateCo_jobcodes[Job_Description],"",0)</f>
        <v>Employee Training</v>
      </c>
      <c r="N1309" t="str">
        <f t="shared" si="41"/>
        <v>H</v>
      </c>
      <c r="O1309">
        <f>IFERROR(VLOOKUP(_2015_2016_append_[[#This Row],[Emp_Name]],Analytics_mindset_case_studies_IntegrateCo_locations[#All],2,FALSE),"")</f>
        <v>1</v>
      </c>
      <c r="P1309">
        <f>_2015_2016_append_[[#This Row],[Reg_Hrs]]+_2015_2016_append_[[#This Row],[OT_Hrs]]</f>
        <v>2</v>
      </c>
      <c r="Q1309">
        <v>1</v>
      </c>
    </row>
    <row r="1310" spans="1:17" x14ac:dyDescent="0.3">
      <c r="A1310">
        <v>210</v>
      </c>
      <c r="B1310" t="s">
        <v>338</v>
      </c>
      <c r="C1310" t="s">
        <v>163</v>
      </c>
      <c r="D1310">
        <v>43</v>
      </c>
      <c r="E1310">
        <v>0</v>
      </c>
      <c r="F1310">
        <v>107376</v>
      </c>
      <c r="G1310">
        <v>7004</v>
      </c>
      <c r="H1310">
        <v>0</v>
      </c>
      <c r="I1310">
        <v>4392</v>
      </c>
      <c r="J1310">
        <v>2922</v>
      </c>
      <c r="K1310">
        <v>2016</v>
      </c>
      <c r="L1310" t="str">
        <f t="shared" si="40"/>
        <v>008</v>
      </c>
      <c r="M1310" t="str">
        <f>_xlfn.XLOOKUP(_2015_2016_append_[[#This Row],[Job_code]],Analytics_mindset_case_studies_IntegrateCo_jobcodes[Code_text],Analytics_mindset_case_studies_IntegrateCo_jobcodes[Job_Description],"",0)</f>
        <v>Employee Training</v>
      </c>
      <c r="N1310" t="str">
        <f t="shared" si="41"/>
        <v>H</v>
      </c>
      <c r="O1310">
        <f>IFERROR(VLOOKUP(_2015_2016_append_[[#This Row],[Emp_Name]],Analytics_mindset_case_studies_IntegrateCo_locations[#All],2,FALSE),"")</f>
        <v>1</v>
      </c>
      <c r="P1310">
        <f>_2015_2016_append_[[#This Row],[Reg_Hrs]]+_2015_2016_append_[[#This Row],[OT_Hrs]]</f>
        <v>43</v>
      </c>
      <c r="Q1310">
        <v>1</v>
      </c>
    </row>
    <row r="1311" spans="1:17" x14ac:dyDescent="0.3">
      <c r="A1311">
        <v>391</v>
      </c>
      <c r="B1311" t="s">
        <v>338</v>
      </c>
      <c r="C1311" t="s">
        <v>126</v>
      </c>
      <c r="D1311">
        <v>745</v>
      </c>
      <c r="E1311">
        <v>0</v>
      </c>
      <c r="F1311">
        <v>191763</v>
      </c>
      <c r="G1311">
        <v>13125</v>
      </c>
      <c r="H1311">
        <v>0</v>
      </c>
      <c r="I1311">
        <v>8236</v>
      </c>
      <c r="J1311">
        <v>5551</v>
      </c>
      <c r="K1311">
        <v>2016</v>
      </c>
      <c r="L1311" t="str">
        <f t="shared" si="40"/>
        <v>008</v>
      </c>
      <c r="M1311" t="str">
        <f>_xlfn.XLOOKUP(_2015_2016_append_[[#This Row],[Job_code]],Analytics_mindset_case_studies_IntegrateCo_jobcodes[Code_text],Analytics_mindset_case_studies_IntegrateCo_jobcodes[Job_Description],"",0)</f>
        <v>Employee Training</v>
      </c>
      <c r="N1311" t="str">
        <f t="shared" si="41"/>
        <v>H</v>
      </c>
      <c r="O1311">
        <f>IFERROR(VLOOKUP(_2015_2016_append_[[#This Row],[Emp_Name]],Analytics_mindset_case_studies_IntegrateCo_locations[#All],2,FALSE),"")</f>
        <v>1</v>
      </c>
      <c r="P1311">
        <f>_2015_2016_append_[[#This Row],[Reg_Hrs]]+_2015_2016_append_[[#This Row],[OT_Hrs]]</f>
        <v>745</v>
      </c>
      <c r="Q1311">
        <v>1</v>
      </c>
    </row>
    <row r="1312" spans="1:17" x14ac:dyDescent="0.3">
      <c r="B1312" t="s">
        <v>339</v>
      </c>
      <c r="C1312" t="s">
        <v>229</v>
      </c>
      <c r="D1312">
        <v>0</v>
      </c>
      <c r="E1312">
        <v>0</v>
      </c>
      <c r="F1312">
        <v>0</v>
      </c>
      <c r="G1312">
        <v>0</v>
      </c>
      <c r="H1312">
        <v>0</v>
      </c>
      <c r="I1312">
        <v>0</v>
      </c>
      <c r="J1312">
        <v>0</v>
      </c>
      <c r="K1312">
        <v>2016</v>
      </c>
      <c r="L1312" t="str">
        <f t="shared" si="40"/>
        <v>008</v>
      </c>
      <c r="M1312" t="str">
        <f>_xlfn.XLOOKUP(_2015_2016_append_[[#This Row],[Job_code]],Analytics_mindset_case_studies_IntegrateCo_jobcodes[Code_text],Analytics_mindset_case_studies_IntegrateCo_jobcodes[Job_Description],"",0)</f>
        <v>Employee Training</v>
      </c>
      <c r="N1312" t="str">
        <f t="shared" si="41"/>
        <v>H</v>
      </c>
      <c r="O1312" t="str">
        <f>IFERROR(VLOOKUP(_2015_2016_append_[[#This Row],[Emp_Name]],Analytics_mindset_case_studies_IntegrateCo_locations[#All],2,FALSE),"")</f>
        <v/>
      </c>
      <c r="P1312">
        <f>_2015_2016_append_[[#This Row],[Reg_Hrs]]+_2015_2016_append_[[#This Row],[OT_Hrs]]</f>
        <v>0</v>
      </c>
      <c r="Q1312">
        <v>1</v>
      </c>
    </row>
    <row r="1313" spans="1:17" x14ac:dyDescent="0.3">
      <c r="A1313">
        <v>396</v>
      </c>
      <c r="B1313" t="s">
        <v>339</v>
      </c>
      <c r="C1313" t="s">
        <v>140</v>
      </c>
      <c r="D1313">
        <v>38</v>
      </c>
      <c r="E1313">
        <v>0</v>
      </c>
      <c r="F1313">
        <v>13645</v>
      </c>
      <c r="G1313">
        <v>9483</v>
      </c>
      <c r="H1313">
        <v>744</v>
      </c>
      <c r="I1313">
        <v>3656</v>
      </c>
      <c r="J1313">
        <v>5302</v>
      </c>
      <c r="K1313">
        <v>2016</v>
      </c>
      <c r="L1313" t="str">
        <f t="shared" si="40"/>
        <v>008</v>
      </c>
      <c r="M1313" t="str">
        <f>_xlfn.XLOOKUP(_2015_2016_append_[[#This Row],[Job_code]],Analytics_mindset_case_studies_IntegrateCo_jobcodes[Code_text],Analytics_mindset_case_studies_IntegrateCo_jobcodes[Job_Description],"",0)</f>
        <v>Employee Training</v>
      </c>
      <c r="N1313" t="str">
        <f t="shared" si="41"/>
        <v>H</v>
      </c>
      <c r="O1313">
        <f>IFERROR(VLOOKUP(_2015_2016_append_[[#This Row],[Emp_Name]],Analytics_mindset_case_studies_IntegrateCo_locations[#All],2,FALSE),"")</f>
        <v>1</v>
      </c>
      <c r="P1313">
        <f>_2015_2016_append_[[#This Row],[Reg_Hrs]]+_2015_2016_append_[[#This Row],[OT_Hrs]]</f>
        <v>38</v>
      </c>
      <c r="Q1313">
        <v>1</v>
      </c>
    </row>
    <row r="1314" spans="1:17" x14ac:dyDescent="0.3">
      <c r="B1314" t="s">
        <v>339</v>
      </c>
      <c r="C1314" t="s">
        <v>229</v>
      </c>
      <c r="D1314">
        <v>232</v>
      </c>
      <c r="E1314">
        <v>0</v>
      </c>
      <c r="F1314">
        <v>3944</v>
      </c>
      <c r="G1314">
        <v>30172</v>
      </c>
      <c r="H1314">
        <v>2366</v>
      </c>
      <c r="I1314">
        <v>11635</v>
      </c>
      <c r="J1314">
        <v>19679</v>
      </c>
      <c r="K1314">
        <v>2016</v>
      </c>
      <c r="L1314" t="str">
        <f t="shared" si="40"/>
        <v>008</v>
      </c>
      <c r="M1314" t="str">
        <f>_xlfn.XLOOKUP(_2015_2016_append_[[#This Row],[Job_code]],Analytics_mindset_case_studies_IntegrateCo_jobcodes[Code_text],Analytics_mindset_case_studies_IntegrateCo_jobcodes[Job_Description],"",0)</f>
        <v>Employee Training</v>
      </c>
      <c r="N1314" t="str">
        <f t="shared" si="41"/>
        <v>H</v>
      </c>
      <c r="O1314" t="str">
        <f>IFERROR(VLOOKUP(_2015_2016_append_[[#This Row],[Emp_Name]],Analytics_mindset_case_studies_IntegrateCo_locations[#All],2,FALSE),"")</f>
        <v/>
      </c>
      <c r="P1314">
        <f>_2015_2016_append_[[#This Row],[Reg_Hrs]]+_2015_2016_append_[[#This Row],[OT_Hrs]]</f>
        <v>232</v>
      </c>
      <c r="Q1314">
        <v>1</v>
      </c>
    </row>
    <row r="1315" spans="1:17" x14ac:dyDescent="0.3">
      <c r="A1315">
        <v>402</v>
      </c>
      <c r="B1315" t="s">
        <v>339</v>
      </c>
      <c r="C1315" t="s">
        <v>153</v>
      </c>
      <c r="D1315">
        <v>265</v>
      </c>
      <c r="E1315">
        <v>0</v>
      </c>
      <c r="F1315">
        <v>530</v>
      </c>
      <c r="G1315">
        <v>3701</v>
      </c>
      <c r="H1315">
        <v>0</v>
      </c>
      <c r="I1315">
        <v>1564</v>
      </c>
      <c r="J1315">
        <v>2624</v>
      </c>
      <c r="K1315">
        <v>2016</v>
      </c>
      <c r="L1315" t="str">
        <f t="shared" si="40"/>
        <v>008</v>
      </c>
      <c r="M1315" t="str">
        <f>_xlfn.XLOOKUP(_2015_2016_append_[[#This Row],[Job_code]],Analytics_mindset_case_studies_IntegrateCo_jobcodes[Code_text],Analytics_mindset_case_studies_IntegrateCo_jobcodes[Job_Description],"",0)</f>
        <v>Employee Training</v>
      </c>
      <c r="N1315" t="str">
        <f t="shared" si="41"/>
        <v>H</v>
      </c>
      <c r="O1315">
        <f>IFERROR(VLOOKUP(_2015_2016_append_[[#This Row],[Emp_Name]],Analytics_mindset_case_studies_IntegrateCo_locations[#All],2,FALSE),"")</f>
        <v>2</v>
      </c>
      <c r="P1315">
        <f>_2015_2016_append_[[#This Row],[Reg_Hrs]]+_2015_2016_append_[[#This Row],[OT_Hrs]]</f>
        <v>265</v>
      </c>
      <c r="Q1315">
        <v>1</v>
      </c>
    </row>
    <row r="1316" spans="1:17" x14ac:dyDescent="0.3">
      <c r="A1316">
        <v>413</v>
      </c>
      <c r="B1316" t="s">
        <v>340</v>
      </c>
      <c r="C1316" t="s">
        <v>314</v>
      </c>
      <c r="D1316">
        <v>7</v>
      </c>
      <c r="E1316">
        <v>0</v>
      </c>
      <c r="F1316">
        <v>112</v>
      </c>
      <c r="G1316">
        <v>793</v>
      </c>
      <c r="H1316">
        <v>62</v>
      </c>
      <c r="I1316">
        <v>249</v>
      </c>
      <c r="J1316">
        <v>184</v>
      </c>
      <c r="K1316">
        <v>2016</v>
      </c>
      <c r="L1316" t="str">
        <f t="shared" si="40"/>
        <v>008</v>
      </c>
      <c r="M1316" t="str">
        <f>_xlfn.XLOOKUP(_2015_2016_append_[[#This Row],[Job_code]],Analytics_mindset_case_studies_IntegrateCo_jobcodes[Code_text],Analytics_mindset_case_studies_IntegrateCo_jobcodes[Job_Description],"",0)</f>
        <v>Employee Training</v>
      </c>
      <c r="N1316" t="str">
        <f t="shared" si="41"/>
        <v>H</v>
      </c>
      <c r="O1316">
        <f>IFERROR(VLOOKUP(_2015_2016_append_[[#This Row],[Emp_Name]],Analytics_mindset_case_studies_IntegrateCo_locations[#All],2,FALSE),"")</f>
        <v>1</v>
      </c>
      <c r="P1316">
        <f>_2015_2016_append_[[#This Row],[Reg_Hrs]]+_2015_2016_append_[[#This Row],[OT_Hrs]]</f>
        <v>7</v>
      </c>
      <c r="Q1316">
        <v>1</v>
      </c>
    </row>
    <row r="1317" spans="1:17" x14ac:dyDescent="0.3">
      <c r="B1317" t="s">
        <v>341</v>
      </c>
      <c r="C1317" t="s">
        <v>229</v>
      </c>
      <c r="D1317">
        <v>0</v>
      </c>
      <c r="E1317">
        <v>0</v>
      </c>
      <c r="F1317">
        <v>0</v>
      </c>
      <c r="G1317">
        <v>0</v>
      </c>
      <c r="H1317">
        <v>0</v>
      </c>
      <c r="I1317">
        <v>0</v>
      </c>
      <c r="J1317">
        <v>0</v>
      </c>
      <c r="K1317">
        <v>2016</v>
      </c>
      <c r="L1317" t="str">
        <f t="shared" si="40"/>
        <v>009</v>
      </c>
      <c r="M1317" t="str">
        <f>_xlfn.XLOOKUP(_2015_2016_append_[[#This Row],[Job_code]],Analytics_mindset_case_studies_IntegrateCo_jobcodes[Code_text],Analytics_mindset_case_studies_IntegrateCo_jobcodes[Job_Description],"",0)</f>
        <v>New Foreign Manufacturing Plant</v>
      </c>
      <c r="N1317" t="str">
        <f t="shared" si="41"/>
        <v>H</v>
      </c>
      <c r="O1317" t="str">
        <f>IFERROR(VLOOKUP(_2015_2016_append_[[#This Row],[Emp_Name]],Analytics_mindset_case_studies_IntegrateCo_locations[#All],2,FALSE),"")</f>
        <v/>
      </c>
      <c r="P1317">
        <f>_2015_2016_append_[[#This Row],[Reg_Hrs]]+_2015_2016_append_[[#This Row],[OT_Hrs]]</f>
        <v>0</v>
      </c>
      <c r="Q1317">
        <v>1</v>
      </c>
    </row>
    <row r="1318" spans="1:17" x14ac:dyDescent="0.3">
      <c r="A1318">
        <v>407</v>
      </c>
      <c r="B1318" t="s">
        <v>341</v>
      </c>
      <c r="C1318" t="s">
        <v>209</v>
      </c>
      <c r="D1318">
        <v>485</v>
      </c>
      <c r="E1318">
        <v>0</v>
      </c>
      <c r="F1318">
        <v>846</v>
      </c>
      <c r="G1318">
        <v>6474</v>
      </c>
      <c r="H1318">
        <v>361</v>
      </c>
      <c r="I1318">
        <v>2031</v>
      </c>
      <c r="J1318">
        <v>1395</v>
      </c>
      <c r="K1318">
        <v>2016</v>
      </c>
      <c r="L1318" t="str">
        <f t="shared" si="40"/>
        <v>009</v>
      </c>
      <c r="M1318" t="str">
        <f>_xlfn.XLOOKUP(_2015_2016_append_[[#This Row],[Job_code]],Analytics_mindset_case_studies_IntegrateCo_jobcodes[Code_text],Analytics_mindset_case_studies_IntegrateCo_jobcodes[Job_Description],"",0)</f>
        <v>New Foreign Manufacturing Plant</v>
      </c>
      <c r="N1318" t="str">
        <f t="shared" si="41"/>
        <v>H</v>
      </c>
      <c r="O1318">
        <f>IFERROR(VLOOKUP(_2015_2016_append_[[#This Row],[Emp_Name]],Analytics_mindset_case_studies_IntegrateCo_locations[#All],2,FALSE),"")</f>
        <v>1</v>
      </c>
      <c r="P1318">
        <f>_2015_2016_append_[[#This Row],[Reg_Hrs]]+_2015_2016_append_[[#This Row],[OT_Hrs]]</f>
        <v>485</v>
      </c>
      <c r="Q1318">
        <v>1</v>
      </c>
    </row>
    <row r="1319" spans="1:17" x14ac:dyDescent="0.3">
      <c r="A1319">
        <v>408</v>
      </c>
      <c r="B1319" t="s">
        <v>341</v>
      </c>
      <c r="C1319" t="s">
        <v>210</v>
      </c>
      <c r="D1319">
        <v>275</v>
      </c>
      <c r="E1319">
        <v>0</v>
      </c>
      <c r="F1319">
        <v>440</v>
      </c>
      <c r="G1319">
        <v>3366</v>
      </c>
      <c r="H1319">
        <v>264</v>
      </c>
      <c r="I1319">
        <v>1056</v>
      </c>
      <c r="J1319">
        <v>728</v>
      </c>
      <c r="K1319">
        <v>2016</v>
      </c>
      <c r="L1319" t="str">
        <f t="shared" si="40"/>
        <v>009</v>
      </c>
      <c r="M1319" t="str">
        <f>_xlfn.XLOOKUP(_2015_2016_append_[[#This Row],[Job_code]],Analytics_mindset_case_studies_IntegrateCo_jobcodes[Code_text],Analytics_mindset_case_studies_IntegrateCo_jobcodes[Job_Description],"",0)</f>
        <v>New Foreign Manufacturing Plant</v>
      </c>
      <c r="N1319" t="str">
        <f t="shared" si="41"/>
        <v>H</v>
      </c>
      <c r="O1319">
        <f>IFERROR(VLOOKUP(_2015_2016_append_[[#This Row],[Emp_Name]],Analytics_mindset_case_studies_IntegrateCo_locations[#All],2,FALSE),"")</f>
        <v>1</v>
      </c>
      <c r="P1319">
        <f>_2015_2016_append_[[#This Row],[Reg_Hrs]]+_2015_2016_append_[[#This Row],[OT_Hrs]]</f>
        <v>275</v>
      </c>
      <c r="Q1319">
        <v>1</v>
      </c>
    </row>
    <row r="1320" spans="1:17" x14ac:dyDescent="0.3">
      <c r="A1320">
        <v>53</v>
      </c>
      <c r="B1320" t="s">
        <v>341</v>
      </c>
      <c r="C1320" t="s">
        <v>142</v>
      </c>
      <c r="D1320">
        <v>725</v>
      </c>
      <c r="E1320">
        <v>0</v>
      </c>
      <c r="F1320">
        <v>18125</v>
      </c>
      <c r="G1320">
        <v>12615</v>
      </c>
      <c r="H1320">
        <v>0</v>
      </c>
      <c r="I1320">
        <v>3956</v>
      </c>
      <c r="J1320">
        <v>2983</v>
      </c>
      <c r="K1320">
        <v>2016</v>
      </c>
      <c r="L1320" t="str">
        <f t="shared" si="40"/>
        <v>009</v>
      </c>
      <c r="M1320" t="str">
        <f>_xlfn.XLOOKUP(_2015_2016_append_[[#This Row],[Job_code]],Analytics_mindset_case_studies_IntegrateCo_jobcodes[Code_text],Analytics_mindset_case_studies_IntegrateCo_jobcodes[Job_Description],"",0)</f>
        <v>New Foreign Manufacturing Plant</v>
      </c>
      <c r="N1320" t="str">
        <f t="shared" si="41"/>
        <v>H</v>
      </c>
      <c r="O1320">
        <f>IFERROR(VLOOKUP(_2015_2016_append_[[#This Row],[Emp_Name]],Analytics_mindset_case_studies_IntegrateCo_locations[#All],2,FALSE),"")</f>
        <v>2</v>
      </c>
      <c r="P1320">
        <f>_2015_2016_append_[[#This Row],[Reg_Hrs]]+_2015_2016_append_[[#This Row],[OT_Hrs]]</f>
        <v>725</v>
      </c>
      <c r="Q1320">
        <v>1</v>
      </c>
    </row>
    <row r="1321" spans="1:17" x14ac:dyDescent="0.3">
      <c r="A1321">
        <v>260</v>
      </c>
      <c r="B1321" t="s">
        <v>341</v>
      </c>
      <c r="C1321" t="s">
        <v>188</v>
      </c>
      <c r="D1321">
        <v>52</v>
      </c>
      <c r="E1321">
        <v>0</v>
      </c>
      <c r="F1321">
        <v>1287</v>
      </c>
      <c r="G1321">
        <v>9173</v>
      </c>
      <c r="H1321">
        <v>0</v>
      </c>
      <c r="I1321">
        <v>2877</v>
      </c>
      <c r="J1321">
        <v>2118</v>
      </c>
      <c r="K1321">
        <v>2016</v>
      </c>
      <c r="L1321" t="str">
        <f t="shared" si="40"/>
        <v>009</v>
      </c>
      <c r="M1321" t="str">
        <f>_xlfn.XLOOKUP(_2015_2016_append_[[#This Row],[Job_code]],Analytics_mindset_case_studies_IntegrateCo_jobcodes[Code_text],Analytics_mindset_case_studies_IntegrateCo_jobcodes[Job_Description],"",0)</f>
        <v>New Foreign Manufacturing Plant</v>
      </c>
      <c r="N1321" t="str">
        <f t="shared" si="41"/>
        <v>H</v>
      </c>
      <c r="O1321">
        <f>IFERROR(VLOOKUP(_2015_2016_append_[[#This Row],[Emp_Name]],Analytics_mindset_case_studies_IntegrateCo_locations[#All],2,FALSE),"")</f>
        <v>2</v>
      </c>
      <c r="P1321">
        <f>_2015_2016_append_[[#This Row],[Reg_Hrs]]+_2015_2016_append_[[#This Row],[OT_Hrs]]</f>
        <v>52</v>
      </c>
      <c r="Q1321">
        <v>1</v>
      </c>
    </row>
    <row r="1322" spans="1:17" x14ac:dyDescent="0.3">
      <c r="A1322">
        <v>376</v>
      </c>
      <c r="B1322" t="s">
        <v>341</v>
      </c>
      <c r="C1322" t="s">
        <v>161</v>
      </c>
      <c r="D1322">
        <v>86</v>
      </c>
      <c r="E1322">
        <v>0</v>
      </c>
      <c r="F1322">
        <v>16082</v>
      </c>
      <c r="G1322">
        <v>12293</v>
      </c>
      <c r="H1322">
        <v>0</v>
      </c>
      <c r="I1322">
        <v>3856</v>
      </c>
      <c r="J1322">
        <v>2646</v>
      </c>
      <c r="K1322">
        <v>2016</v>
      </c>
      <c r="L1322" t="str">
        <f t="shared" si="40"/>
        <v>009</v>
      </c>
      <c r="M1322" t="str">
        <f>_xlfn.XLOOKUP(_2015_2016_append_[[#This Row],[Job_code]],Analytics_mindset_case_studies_IntegrateCo_jobcodes[Code_text],Analytics_mindset_case_studies_IntegrateCo_jobcodes[Job_Description],"",0)</f>
        <v>New Foreign Manufacturing Plant</v>
      </c>
      <c r="N1322" t="str">
        <f t="shared" si="41"/>
        <v>H</v>
      </c>
      <c r="O1322">
        <f>IFERROR(VLOOKUP(_2015_2016_append_[[#This Row],[Emp_Name]],Analytics_mindset_case_studies_IntegrateCo_locations[#All],2,FALSE),"")</f>
        <v>1</v>
      </c>
      <c r="P1322">
        <f>_2015_2016_append_[[#This Row],[Reg_Hrs]]+_2015_2016_append_[[#This Row],[OT_Hrs]]</f>
        <v>86</v>
      </c>
      <c r="Q1322">
        <v>1</v>
      </c>
    </row>
    <row r="1323" spans="1:17" x14ac:dyDescent="0.3">
      <c r="A1323">
        <v>374</v>
      </c>
      <c r="B1323" t="s">
        <v>341</v>
      </c>
      <c r="C1323" t="s">
        <v>181</v>
      </c>
      <c r="D1323">
        <v>2</v>
      </c>
      <c r="E1323">
        <v>0</v>
      </c>
      <c r="F1323">
        <v>42</v>
      </c>
      <c r="G1323">
        <v>269</v>
      </c>
      <c r="H1323">
        <v>0</v>
      </c>
      <c r="I1323">
        <v>124</v>
      </c>
      <c r="J1323">
        <v>16</v>
      </c>
      <c r="K1323">
        <v>2016</v>
      </c>
      <c r="L1323" t="str">
        <f t="shared" si="40"/>
        <v>009</v>
      </c>
      <c r="M1323" t="str">
        <f>_xlfn.XLOOKUP(_2015_2016_append_[[#This Row],[Job_code]],Analytics_mindset_case_studies_IntegrateCo_jobcodes[Code_text],Analytics_mindset_case_studies_IntegrateCo_jobcodes[Job_Description],"",0)</f>
        <v>New Foreign Manufacturing Plant</v>
      </c>
      <c r="N1323" t="str">
        <f t="shared" si="41"/>
        <v>H</v>
      </c>
      <c r="O1323">
        <f>IFERROR(VLOOKUP(_2015_2016_append_[[#This Row],[Emp_Name]],Analytics_mindset_case_studies_IntegrateCo_locations[#All],2,FALSE),"")</f>
        <v>2</v>
      </c>
      <c r="P1323">
        <f>_2015_2016_append_[[#This Row],[Reg_Hrs]]+_2015_2016_append_[[#This Row],[OT_Hrs]]</f>
        <v>2</v>
      </c>
      <c r="Q1323">
        <v>1</v>
      </c>
    </row>
    <row r="1324" spans="1:17" x14ac:dyDescent="0.3">
      <c r="A1324">
        <v>404</v>
      </c>
      <c r="B1324" t="s">
        <v>341</v>
      </c>
      <c r="C1324" t="s">
        <v>205</v>
      </c>
      <c r="D1324">
        <v>16</v>
      </c>
      <c r="E1324">
        <v>0</v>
      </c>
      <c r="F1324">
        <v>37962</v>
      </c>
      <c r="G1324">
        <v>2853</v>
      </c>
      <c r="H1324">
        <v>0</v>
      </c>
      <c r="I1324">
        <v>894</v>
      </c>
      <c r="J1324">
        <v>625</v>
      </c>
      <c r="K1324">
        <v>2016</v>
      </c>
      <c r="L1324" t="str">
        <f t="shared" si="40"/>
        <v>009</v>
      </c>
      <c r="M1324" t="str">
        <f>_xlfn.XLOOKUP(_2015_2016_append_[[#This Row],[Job_code]],Analytics_mindset_case_studies_IntegrateCo_jobcodes[Code_text],Analytics_mindset_case_studies_IntegrateCo_jobcodes[Job_Description],"",0)</f>
        <v>New Foreign Manufacturing Plant</v>
      </c>
      <c r="N1324" t="str">
        <f t="shared" si="41"/>
        <v>H</v>
      </c>
      <c r="O1324">
        <f>IFERROR(VLOOKUP(_2015_2016_append_[[#This Row],[Emp_Name]],Analytics_mindset_case_studies_IntegrateCo_locations[#All],2,FALSE),"")</f>
        <v>2</v>
      </c>
      <c r="P1324">
        <f>_2015_2016_append_[[#This Row],[Reg_Hrs]]+_2015_2016_append_[[#This Row],[OT_Hrs]]</f>
        <v>16</v>
      </c>
      <c r="Q1324">
        <v>1</v>
      </c>
    </row>
    <row r="1325" spans="1:17" x14ac:dyDescent="0.3">
      <c r="A1325">
        <v>7</v>
      </c>
      <c r="B1325" t="s">
        <v>341</v>
      </c>
      <c r="C1325" t="s">
        <v>194</v>
      </c>
      <c r="D1325">
        <v>63</v>
      </c>
      <c r="E1325">
        <v>0</v>
      </c>
      <c r="F1325">
        <v>205962</v>
      </c>
      <c r="G1325">
        <v>15409</v>
      </c>
      <c r="H1325">
        <v>172</v>
      </c>
      <c r="I1325">
        <v>9667</v>
      </c>
      <c r="J1325">
        <v>999</v>
      </c>
      <c r="K1325">
        <v>2016</v>
      </c>
      <c r="L1325" t="str">
        <f t="shared" si="40"/>
        <v>009</v>
      </c>
      <c r="M1325" t="str">
        <f>_xlfn.XLOOKUP(_2015_2016_append_[[#This Row],[Job_code]],Analytics_mindset_case_studies_IntegrateCo_jobcodes[Code_text],Analytics_mindset_case_studies_IntegrateCo_jobcodes[Job_Description],"",0)</f>
        <v>New Foreign Manufacturing Plant</v>
      </c>
      <c r="N1325" t="str">
        <f t="shared" si="41"/>
        <v>H</v>
      </c>
      <c r="O1325">
        <f>IFERROR(VLOOKUP(_2015_2016_append_[[#This Row],[Emp_Name]],Analytics_mindset_case_studies_IntegrateCo_locations[#All],2,FALSE),"")</f>
        <v>2</v>
      </c>
      <c r="P1325">
        <f>_2015_2016_append_[[#This Row],[Reg_Hrs]]+_2015_2016_append_[[#This Row],[OT_Hrs]]</f>
        <v>63</v>
      </c>
      <c r="Q1325">
        <v>1</v>
      </c>
    </row>
    <row r="1326" spans="1:17" x14ac:dyDescent="0.3">
      <c r="A1326">
        <v>248</v>
      </c>
      <c r="B1326" t="s">
        <v>341</v>
      </c>
      <c r="C1326" t="s">
        <v>158</v>
      </c>
      <c r="D1326">
        <v>4675</v>
      </c>
      <c r="E1326">
        <v>0</v>
      </c>
      <c r="F1326">
        <v>95838</v>
      </c>
      <c r="G1326">
        <v>657</v>
      </c>
      <c r="H1326">
        <v>251</v>
      </c>
      <c r="I1326">
        <v>206</v>
      </c>
      <c r="J1326">
        <v>135</v>
      </c>
      <c r="K1326">
        <v>2016</v>
      </c>
      <c r="L1326" t="str">
        <f t="shared" si="40"/>
        <v>009</v>
      </c>
      <c r="M1326" t="str">
        <f>_xlfn.XLOOKUP(_2015_2016_append_[[#This Row],[Job_code]],Analytics_mindset_case_studies_IntegrateCo_jobcodes[Code_text],Analytics_mindset_case_studies_IntegrateCo_jobcodes[Job_Description],"",0)</f>
        <v>New Foreign Manufacturing Plant</v>
      </c>
      <c r="N1326" t="str">
        <f t="shared" si="41"/>
        <v>H</v>
      </c>
      <c r="O1326">
        <f>IFERROR(VLOOKUP(_2015_2016_append_[[#This Row],[Emp_Name]],Analytics_mindset_case_studies_IntegrateCo_locations[#All],2,FALSE),"")</f>
        <v>2</v>
      </c>
      <c r="P1326">
        <f>_2015_2016_append_[[#This Row],[Reg_Hrs]]+_2015_2016_append_[[#This Row],[OT_Hrs]]</f>
        <v>4675</v>
      </c>
      <c r="Q1326">
        <v>1</v>
      </c>
    </row>
    <row r="1327" spans="1:17" x14ac:dyDescent="0.3">
      <c r="A1327">
        <v>1</v>
      </c>
      <c r="B1327" t="s">
        <v>341</v>
      </c>
      <c r="C1327" t="s">
        <v>125</v>
      </c>
      <c r="D1327">
        <v>23</v>
      </c>
      <c r="E1327">
        <v>0</v>
      </c>
      <c r="F1327">
        <v>70495</v>
      </c>
      <c r="G1327">
        <v>5142</v>
      </c>
      <c r="H1327">
        <v>276</v>
      </c>
      <c r="I1327">
        <v>1614</v>
      </c>
      <c r="J1327">
        <v>92</v>
      </c>
      <c r="K1327">
        <v>2016</v>
      </c>
      <c r="L1327" t="str">
        <f t="shared" si="40"/>
        <v>009</v>
      </c>
      <c r="M1327" t="str">
        <f>_xlfn.XLOOKUP(_2015_2016_append_[[#This Row],[Job_code]],Analytics_mindset_case_studies_IntegrateCo_jobcodes[Code_text],Analytics_mindset_case_studies_IntegrateCo_jobcodes[Job_Description],"",0)</f>
        <v>New Foreign Manufacturing Plant</v>
      </c>
      <c r="N1327" t="str">
        <f t="shared" si="41"/>
        <v>H</v>
      </c>
      <c r="O1327">
        <f>IFERROR(VLOOKUP(_2015_2016_append_[[#This Row],[Emp_Name]],Analytics_mindset_case_studies_IntegrateCo_locations[#All],2,FALSE),"")</f>
        <v>2</v>
      </c>
      <c r="P1327">
        <f>_2015_2016_append_[[#This Row],[Reg_Hrs]]+_2015_2016_append_[[#This Row],[OT_Hrs]]</f>
        <v>23</v>
      </c>
      <c r="Q1327">
        <v>1</v>
      </c>
    </row>
    <row r="1328" spans="1:17" x14ac:dyDescent="0.3">
      <c r="A1328">
        <v>358</v>
      </c>
      <c r="B1328" t="s">
        <v>341</v>
      </c>
      <c r="C1328" t="s">
        <v>172</v>
      </c>
      <c r="D1328">
        <v>3125</v>
      </c>
      <c r="E1328">
        <v>0</v>
      </c>
      <c r="F1328">
        <v>52344</v>
      </c>
      <c r="G1328">
        <v>3726</v>
      </c>
      <c r="H1328">
        <v>193</v>
      </c>
      <c r="I1328">
        <v>1168</v>
      </c>
      <c r="J1328">
        <v>68</v>
      </c>
      <c r="K1328">
        <v>2016</v>
      </c>
      <c r="L1328" t="str">
        <f t="shared" si="40"/>
        <v>009</v>
      </c>
      <c r="M1328" t="str">
        <f>_xlfn.XLOOKUP(_2015_2016_append_[[#This Row],[Job_code]],Analytics_mindset_case_studies_IntegrateCo_jobcodes[Code_text],Analytics_mindset_case_studies_IntegrateCo_jobcodes[Job_Description],"",0)</f>
        <v>New Foreign Manufacturing Plant</v>
      </c>
      <c r="N1328" t="str">
        <f t="shared" si="41"/>
        <v>H</v>
      </c>
      <c r="O1328">
        <f>IFERROR(VLOOKUP(_2015_2016_append_[[#This Row],[Emp_Name]],Analytics_mindset_case_studies_IntegrateCo_locations[#All],2,FALSE),"")</f>
        <v>1</v>
      </c>
      <c r="P1328">
        <f>_2015_2016_append_[[#This Row],[Reg_Hrs]]+_2015_2016_append_[[#This Row],[OT_Hrs]]</f>
        <v>3125</v>
      </c>
      <c r="Q1328">
        <v>1</v>
      </c>
    </row>
    <row r="1329" spans="1:17" x14ac:dyDescent="0.3">
      <c r="B1329" t="s">
        <v>341</v>
      </c>
      <c r="C1329" t="s">
        <v>229</v>
      </c>
      <c r="D1329">
        <v>24</v>
      </c>
      <c r="E1329">
        <v>0</v>
      </c>
      <c r="F1329">
        <v>288</v>
      </c>
      <c r="G1329">
        <v>2204</v>
      </c>
      <c r="H1329">
        <v>0</v>
      </c>
      <c r="I1329">
        <v>691</v>
      </c>
      <c r="J1329">
        <v>474</v>
      </c>
      <c r="K1329">
        <v>2016</v>
      </c>
      <c r="L1329" t="str">
        <f t="shared" si="40"/>
        <v>009</v>
      </c>
      <c r="M1329" t="str">
        <f>_xlfn.XLOOKUP(_2015_2016_append_[[#This Row],[Job_code]],Analytics_mindset_case_studies_IntegrateCo_jobcodes[Code_text],Analytics_mindset_case_studies_IntegrateCo_jobcodes[Job_Description],"",0)</f>
        <v>New Foreign Manufacturing Plant</v>
      </c>
      <c r="N1329" t="str">
        <f t="shared" si="41"/>
        <v>H</v>
      </c>
      <c r="O1329" t="str">
        <f>IFERROR(VLOOKUP(_2015_2016_append_[[#This Row],[Emp_Name]],Analytics_mindset_case_studies_IntegrateCo_locations[#All],2,FALSE),"")</f>
        <v/>
      </c>
      <c r="P1329">
        <f>_2015_2016_append_[[#This Row],[Reg_Hrs]]+_2015_2016_append_[[#This Row],[OT_Hrs]]</f>
        <v>24</v>
      </c>
      <c r="Q1329">
        <v>1</v>
      </c>
    </row>
    <row r="1330" spans="1:17" x14ac:dyDescent="0.3">
      <c r="A1330">
        <v>117</v>
      </c>
      <c r="B1330" t="s">
        <v>341</v>
      </c>
      <c r="C1330" t="s">
        <v>191</v>
      </c>
      <c r="D1330">
        <v>100</v>
      </c>
      <c r="E1330">
        <v>0</v>
      </c>
      <c r="F1330">
        <v>2625</v>
      </c>
      <c r="G1330">
        <v>18675</v>
      </c>
      <c r="H1330">
        <v>143</v>
      </c>
      <c r="I1330">
        <v>5859</v>
      </c>
      <c r="J1330">
        <v>4321</v>
      </c>
      <c r="K1330">
        <v>2016</v>
      </c>
      <c r="L1330" t="str">
        <f t="shared" si="40"/>
        <v>009</v>
      </c>
      <c r="M1330" t="str">
        <f>_xlfn.XLOOKUP(_2015_2016_append_[[#This Row],[Job_code]],Analytics_mindset_case_studies_IntegrateCo_jobcodes[Code_text],Analytics_mindset_case_studies_IntegrateCo_jobcodes[Job_Description],"",0)</f>
        <v>New Foreign Manufacturing Plant</v>
      </c>
      <c r="N1330" t="str">
        <f t="shared" si="41"/>
        <v>H</v>
      </c>
      <c r="O1330">
        <f>IFERROR(VLOOKUP(_2015_2016_append_[[#This Row],[Emp_Name]],Analytics_mindset_case_studies_IntegrateCo_locations[#All],2,FALSE),"")</f>
        <v>1</v>
      </c>
      <c r="P1330">
        <f>_2015_2016_append_[[#This Row],[Reg_Hrs]]+_2015_2016_append_[[#This Row],[OT_Hrs]]</f>
        <v>100</v>
      </c>
      <c r="Q1330">
        <v>1</v>
      </c>
    </row>
    <row r="1331" spans="1:17" x14ac:dyDescent="0.3">
      <c r="A1331">
        <v>314</v>
      </c>
      <c r="B1331" t="s">
        <v>341</v>
      </c>
      <c r="C1331" t="s">
        <v>174</v>
      </c>
      <c r="D1331">
        <v>305</v>
      </c>
      <c r="E1331">
        <v>0</v>
      </c>
      <c r="F1331">
        <v>66338</v>
      </c>
      <c r="G1331">
        <v>5075</v>
      </c>
      <c r="H1331">
        <v>72</v>
      </c>
      <c r="I1331">
        <v>1592</v>
      </c>
      <c r="J1331">
        <v>1093</v>
      </c>
      <c r="K1331">
        <v>2016</v>
      </c>
      <c r="L1331" t="str">
        <f t="shared" si="40"/>
        <v>009</v>
      </c>
      <c r="M1331" t="str">
        <f>_xlfn.XLOOKUP(_2015_2016_append_[[#This Row],[Job_code]],Analytics_mindset_case_studies_IntegrateCo_jobcodes[Code_text],Analytics_mindset_case_studies_IntegrateCo_jobcodes[Job_Description],"",0)</f>
        <v>New Foreign Manufacturing Plant</v>
      </c>
      <c r="N1331" t="str">
        <f t="shared" si="41"/>
        <v>H</v>
      </c>
      <c r="O1331">
        <f>IFERROR(VLOOKUP(_2015_2016_append_[[#This Row],[Emp_Name]],Analytics_mindset_case_studies_IntegrateCo_locations[#All],2,FALSE),"")</f>
        <v>1</v>
      </c>
      <c r="P1331">
        <f>_2015_2016_append_[[#This Row],[Reg_Hrs]]+_2015_2016_append_[[#This Row],[OT_Hrs]]</f>
        <v>305</v>
      </c>
      <c r="Q1331">
        <v>1</v>
      </c>
    </row>
    <row r="1332" spans="1:17" x14ac:dyDescent="0.3">
      <c r="A1332">
        <v>400</v>
      </c>
      <c r="B1332" t="s">
        <v>341</v>
      </c>
      <c r="C1332" t="s">
        <v>192</v>
      </c>
      <c r="D1332">
        <v>125</v>
      </c>
      <c r="E1332">
        <v>0</v>
      </c>
      <c r="F1332">
        <v>25842</v>
      </c>
      <c r="G1332">
        <v>2233</v>
      </c>
      <c r="H1332">
        <v>175</v>
      </c>
      <c r="I1332">
        <v>701</v>
      </c>
      <c r="J1332">
        <v>68</v>
      </c>
      <c r="K1332">
        <v>2016</v>
      </c>
      <c r="L1332" t="str">
        <f t="shared" si="40"/>
        <v>009</v>
      </c>
      <c r="M1332" t="str">
        <f>_xlfn.XLOOKUP(_2015_2016_append_[[#This Row],[Job_code]],Analytics_mindset_case_studies_IntegrateCo_jobcodes[Code_text],Analytics_mindset_case_studies_IntegrateCo_jobcodes[Job_Description],"",0)</f>
        <v>New Foreign Manufacturing Plant</v>
      </c>
      <c r="N1332" t="str">
        <f t="shared" si="41"/>
        <v>H</v>
      </c>
      <c r="O1332">
        <f>IFERROR(VLOOKUP(_2015_2016_append_[[#This Row],[Emp_Name]],Analytics_mindset_case_studies_IntegrateCo_locations[#All],2,FALSE),"")</f>
        <v>1</v>
      </c>
      <c r="P1332">
        <f>_2015_2016_append_[[#This Row],[Reg_Hrs]]+_2015_2016_append_[[#This Row],[OT_Hrs]]</f>
        <v>125</v>
      </c>
      <c r="Q1332">
        <v>1</v>
      </c>
    </row>
    <row r="1333" spans="1:17" x14ac:dyDescent="0.3">
      <c r="A1333">
        <v>415</v>
      </c>
      <c r="B1333" t="s">
        <v>341</v>
      </c>
      <c r="C1333" t="s">
        <v>214</v>
      </c>
      <c r="D1333">
        <v>15</v>
      </c>
      <c r="E1333">
        <v>0</v>
      </c>
      <c r="F1333">
        <v>43269</v>
      </c>
      <c r="G1333">
        <v>2907</v>
      </c>
      <c r="H1333">
        <v>174</v>
      </c>
      <c r="I1333">
        <v>912</v>
      </c>
      <c r="J1333">
        <v>716</v>
      </c>
      <c r="K1333">
        <v>2016</v>
      </c>
      <c r="L1333" t="str">
        <f t="shared" si="40"/>
        <v>009</v>
      </c>
      <c r="M1333" t="str">
        <f>_xlfn.XLOOKUP(_2015_2016_append_[[#This Row],[Job_code]],Analytics_mindset_case_studies_IntegrateCo_jobcodes[Code_text],Analytics_mindset_case_studies_IntegrateCo_jobcodes[Job_Description],"",0)</f>
        <v>New Foreign Manufacturing Plant</v>
      </c>
      <c r="N1333" t="str">
        <f t="shared" si="41"/>
        <v>H</v>
      </c>
      <c r="O1333">
        <f>IFERROR(VLOOKUP(_2015_2016_append_[[#This Row],[Emp_Name]],Analytics_mindset_case_studies_IntegrateCo_locations[#All],2,FALSE),"")</f>
        <v>2</v>
      </c>
      <c r="P1333">
        <f>_2015_2016_append_[[#This Row],[Reg_Hrs]]+_2015_2016_append_[[#This Row],[OT_Hrs]]</f>
        <v>15</v>
      </c>
      <c r="Q1333">
        <v>1</v>
      </c>
    </row>
    <row r="1334" spans="1:17" x14ac:dyDescent="0.3">
      <c r="A1334">
        <v>20</v>
      </c>
      <c r="B1334" t="s">
        <v>341</v>
      </c>
      <c r="C1334" t="s">
        <v>145</v>
      </c>
      <c r="D1334">
        <v>5</v>
      </c>
      <c r="E1334">
        <v>0</v>
      </c>
      <c r="F1334">
        <v>1444</v>
      </c>
      <c r="G1334">
        <v>111</v>
      </c>
      <c r="H1334">
        <v>0</v>
      </c>
      <c r="I1334">
        <v>35</v>
      </c>
      <c r="J1334">
        <v>4</v>
      </c>
      <c r="K1334">
        <v>2016</v>
      </c>
      <c r="L1334" t="str">
        <f t="shared" si="40"/>
        <v>009</v>
      </c>
      <c r="M1334" t="str">
        <f>_xlfn.XLOOKUP(_2015_2016_append_[[#This Row],[Job_code]],Analytics_mindset_case_studies_IntegrateCo_jobcodes[Code_text],Analytics_mindset_case_studies_IntegrateCo_jobcodes[Job_Description],"",0)</f>
        <v>New Foreign Manufacturing Plant</v>
      </c>
      <c r="N1334" t="str">
        <f t="shared" si="41"/>
        <v>H</v>
      </c>
      <c r="O1334">
        <f>IFERROR(VLOOKUP(_2015_2016_append_[[#This Row],[Emp_Name]],Analytics_mindset_case_studies_IntegrateCo_locations[#All],2,FALSE),"")</f>
        <v>1</v>
      </c>
      <c r="P1334">
        <f>_2015_2016_append_[[#This Row],[Reg_Hrs]]+_2015_2016_append_[[#This Row],[OT_Hrs]]</f>
        <v>5</v>
      </c>
      <c r="Q1334">
        <v>1</v>
      </c>
    </row>
    <row r="1335" spans="1:17" x14ac:dyDescent="0.3">
      <c r="A1335">
        <v>35</v>
      </c>
      <c r="B1335" t="s">
        <v>341</v>
      </c>
      <c r="C1335" t="s">
        <v>165</v>
      </c>
      <c r="D1335">
        <v>56</v>
      </c>
      <c r="E1335">
        <v>0</v>
      </c>
      <c r="F1335">
        <v>161539</v>
      </c>
      <c r="G1335">
        <v>11368</v>
      </c>
      <c r="H1335">
        <v>0</v>
      </c>
      <c r="I1335">
        <v>51</v>
      </c>
      <c r="J1335">
        <v>45</v>
      </c>
      <c r="K1335">
        <v>2016</v>
      </c>
      <c r="L1335" t="str">
        <f t="shared" si="40"/>
        <v>009</v>
      </c>
      <c r="M1335" t="str">
        <f>_xlfn.XLOOKUP(_2015_2016_append_[[#This Row],[Job_code]],Analytics_mindset_case_studies_IntegrateCo_jobcodes[Code_text],Analytics_mindset_case_studies_IntegrateCo_jobcodes[Job_Description],"",0)</f>
        <v>New Foreign Manufacturing Plant</v>
      </c>
      <c r="N1335" t="str">
        <f t="shared" si="41"/>
        <v>H</v>
      </c>
      <c r="O1335">
        <f>IFERROR(VLOOKUP(_2015_2016_append_[[#This Row],[Emp_Name]],Analytics_mindset_case_studies_IntegrateCo_locations[#All],2,FALSE),"")</f>
        <v>2</v>
      </c>
      <c r="P1335">
        <f>_2015_2016_append_[[#This Row],[Reg_Hrs]]+_2015_2016_append_[[#This Row],[OT_Hrs]]</f>
        <v>56</v>
      </c>
      <c r="Q1335">
        <v>1</v>
      </c>
    </row>
    <row r="1336" spans="1:17" x14ac:dyDescent="0.3">
      <c r="A1336">
        <v>13</v>
      </c>
      <c r="B1336" t="s">
        <v>341</v>
      </c>
      <c r="C1336" t="s">
        <v>171</v>
      </c>
      <c r="D1336">
        <v>80</v>
      </c>
      <c r="E1336">
        <v>0</v>
      </c>
      <c r="F1336">
        <v>372308</v>
      </c>
      <c r="G1336">
        <v>28481</v>
      </c>
      <c r="H1336">
        <v>0</v>
      </c>
      <c r="I1336">
        <v>894</v>
      </c>
      <c r="J1336">
        <v>6129</v>
      </c>
      <c r="K1336">
        <v>2016</v>
      </c>
      <c r="L1336" t="str">
        <f t="shared" si="40"/>
        <v>009</v>
      </c>
      <c r="M1336" t="str">
        <f>_xlfn.XLOOKUP(_2015_2016_append_[[#This Row],[Job_code]],Analytics_mindset_case_studies_IntegrateCo_jobcodes[Code_text],Analytics_mindset_case_studies_IntegrateCo_jobcodes[Job_Description],"",0)</f>
        <v>New Foreign Manufacturing Plant</v>
      </c>
      <c r="N1336" t="str">
        <f t="shared" si="41"/>
        <v>H</v>
      </c>
      <c r="O1336">
        <f>IFERROR(VLOOKUP(_2015_2016_append_[[#This Row],[Emp_Name]],Analytics_mindset_case_studies_IntegrateCo_locations[#All],2,FALSE),"")</f>
        <v>2</v>
      </c>
      <c r="P1336">
        <f>_2015_2016_append_[[#This Row],[Reg_Hrs]]+_2015_2016_append_[[#This Row],[OT_Hrs]]</f>
        <v>80</v>
      </c>
      <c r="Q1336">
        <v>1</v>
      </c>
    </row>
    <row r="1337" spans="1:17" x14ac:dyDescent="0.3">
      <c r="A1337">
        <v>345</v>
      </c>
      <c r="B1337" t="s">
        <v>341</v>
      </c>
      <c r="C1337" t="s">
        <v>197</v>
      </c>
      <c r="D1337">
        <v>16</v>
      </c>
      <c r="E1337">
        <v>0</v>
      </c>
      <c r="F1337">
        <v>368</v>
      </c>
      <c r="G1337">
        <v>2816</v>
      </c>
      <c r="H1337">
        <v>0</v>
      </c>
      <c r="I1337">
        <v>884</v>
      </c>
      <c r="J1337">
        <v>606</v>
      </c>
      <c r="K1337">
        <v>2016</v>
      </c>
      <c r="L1337" t="str">
        <f t="shared" si="40"/>
        <v>009</v>
      </c>
      <c r="M1337" t="str">
        <f>_xlfn.XLOOKUP(_2015_2016_append_[[#This Row],[Job_code]],Analytics_mindset_case_studies_IntegrateCo_jobcodes[Code_text],Analytics_mindset_case_studies_IntegrateCo_jobcodes[Job_Description],"",0)</f>
        <v>New Foreign Manufacturing Plant</v>
      </c>
      <c r="N1337" t="str">
        <f t="shared" si="41"/>
        <v>H</v>
      </c>
      <c r="O1337">
        <f>IFERROR(VLOOKUP(_2015_2016_append_[[#This Row],[Emp_Name]],Analytics_mindset_case_studies_IntegrateCo_locations[#All],2,FALSE),"")</f>
        <v>1</v>
      </c>
      <c r="P1337">
        <f>_2015_2016_append_[[#This Row],[Reg_Hrs]]+_2015_2016_append_[[#This Row],[OT_Hrs]]</f>
        <v>16</v>
      </c>
      <c r="Q1337">
        <v>1</v>
      </c>
    </row>
    <row r="1338" spans="1:17" x14ac:dyDescent="0.3">
      <c r="A1338">
        <v>179</v>
      </c>
      <c r="B1338" t="s">
        <v>341</v>
      </c>
      <c r="C1338" t="s">
        <v>132</v>
      </c>
      <c r="D1338">
        <v>90</v>
      </c>
      <c r="E1338">
        <v>0</v>
      </c>
      <c r="F1338">
        <v>402601</v>
      </c>
      <c r="G1338">
        <v>28703</v>
      </c>
      <c r="H1338">
        <v>223</v>
      </c>
      <c r="I1338">
        <v>677</v>
      </c>
      <c r="J1338">
        <v>6636</v>
      </c>
      <c r="K1338">
        <v>2016</v>
      </c>
      <c r="L1338" t="str">
        <f t="shared" si="40"/>
        <v>009</v>
      </c>
      <c r="M1338" t="str">
        <f>_xlfn.XLOOKUP(_2015_2016_append_[[#This Row],[Job_code]],Analytics_mindset_case_studies_IntegrateCo_jobcodes[Code_text],Analytics_mindset_case_studies_IntegrateCo_jobcodes[Job_Description],"",0)</f>
        <v>New Foreign Manufacturing Plant</v>
      </c>
      <c r="N1338" t="str">
        <f t="shared" si="41"/>
        <v>H</v>
      </c>
      <c r="O1338">
        <f>IFERROR(VLOOKUP(_2015_2016_append_[[#This Row],[Emp_Name]],Analytics_mindset_case_studies_IntegrateCo_locations[#All],2,FALSE),"")</f>
        <v>2</v>
      </c>
      <c r="P1338">
        <f>_2015_2016_append_[[#This Row],[Reg_Hrs]]+_2015_2016_append_[[#This Row],[OT_Hrs]]</f>
        <v>90</v>
      </c>
      <c r="Q1338">
        <v>1</v>
      </c>
    </row>
    <row r="1339" spans="1:17" x14ac:dyDescent="0.3">
      <c r="A1339">
        <v>181</v>
      </c>
      <c r="B1339" t="s">
        <v>341</v>
      </c>
      <c r="C1339" t="s">
        <v>190</v>
      </c>
      <c r="D1339">
        <v>52</v>
      </c>
      <c r="E1339">
        <v>0</v>
      </c>
      <c r="F1339">
        <v>157501</v>
      </c>
      <c r="G1339">
        <v>12047</v>
      </c>
      <c r="H1339">
        <v>0</v>
      </c>
      <c r="I1339">
        <v>3781</v>
      </c>
      <c r="J1339">
        <v>2592</v>
      </c>
      <c r="K1339">
        <v>2016</v>
      </c>
      <c r="L1339" t="str">
        <f t="shared" si="40"/>
        <v>009</v>
      </c>
      <c r="M1339" t="str">
        <f>_xlfn.XLOOKUP(_2015_2016_append_[[#This Row],[Job_code]],Analytics_mindset_case_studies_IntegrateCo_jobcodes[Code_text],Analytics_mindset_case_studies_IntegrateCo_jobcodes[Job_Description],"",0)</f>
        <v>New Foreign Manufacturing Plant</v>
      </c>
      <c r="N1339" t="str">
        <f t="shared" si="41"/>
        <v>H</v>
      </c>
      <c r="O1339">
        <f>IFERROR(VLOOKUP(_2015_2016_append_[[#This Row],[Emp_Name]],Analytics_mindset_case_studies_IntegrateCo_locations[#All],2,FALSE),"")</f>
        <v>2</v>
      </c>
      <c r="P1339">
        <f>_2015_2016_append_[[#This Row],[Reg_Hrs]]+_2015_2016_append_[[#This Row],[OT_Hrs]]</f>
        <v>52</v>
      </c>
      <c r="Q1339">
        <v>1</v>
      </c>
    </row>
    <row r="1340" spans="1:17" x14ac:dyDescent="0.3">
      <c r="A1340">
        <v>194</v>
      </c>
      <c r="B1340" t="s">
        <v>341</v>
      </c>
      <c r="C1340" t="s">
        <v>154</v>
      </c>
      <c r="D1340">
        <v>67</v>
      </c>
      <c r="E1340">
        <v>0</v>
      </c>
      <c r="F1340">
        <v>15075</v>
      </c>
      <c r="G1340">
        <v>10942</v>
      </c>
      <c r="H1340">
        <v>183</v>
      </c>
      <c r="I1340">
        <v>3433</v>
      </c>
      <c r="J1340">
        <v>2482</v>
      </c>
      <c r="K1340">
        <v>2016</v>
      </c>
      <c r="L1340" t="str">
        <f t="shared" si="40"/>
        <v>009</v>
      </c>
      <c r="M1340" t="str">
        <f>_xlfn.XLOOKUP(_2015_2016_append_[[#This Row],[Job_code]],Analytics_mindset_case_studies_IntegrateCo_jobcodes[Code_text],Analytics_mindset_case_studies_IntegrateCo_jobcodes[Job_Description],"",0)</f>
        <v>New Foreign Manufacturing Plant</v>
      </c>
      <c r="N1340" t="str">
        <f t="shared" si="41"/>
        <v>H</v>
      </c>
      <c r="O1340">
        <f>IFERROR(VLOOKUP(_2015_2016_append_[[#This Row],[Emp_Name]],Analytics_mindset_case_studies_IntegrateCo_locations[#All],2,FALSE),"")</f>
        <v>1</v>
      </c>
      <c r="P1340">
        <f>_2015_2016_append_[[#This Row],[Reg_Hrs]]+_2015_2016_append_[[#This Row],[OT_Hrs]]</f>
        <v>67</v>
      </c>
      <c r="Q1340">
        <v>1</v>
      </c>
    </row>
    <row r="1341" spans="1:17" x14ac:dyDescent="0.3">
      <c r="A1341">
        <v>195</v>
      </c>
      <c r="B1341" t="s">
        <v>341</v>
      </c>
      <c r="C1341" t="s">
        <v>121</v>
      </c>
      <c r="D1341">
        <v>28</v>
      </c>
      <c r="E1341">
        <v>0</v>
      </c>
      <c r="F1341">
        <v>81001</v>
      </c>
      <c r="G1341">
        <v>5939</v>
      </c>
      <c r="H1341">
        <v>135</v>
      </c>
      <c r="I1341">
        <v>1484</v>
      </c>
      <c r="J1341">
        <v>216</v>
      </c>
      <c r="K1341">
        <v>2016</v>
      </c>
      <c r="L1341" t="str">
        <f t="shared" si="40"/>
        <v>009</v>
      </c>
      <c r="M1341" t="str">
        <f>_xlfn.XLOOKUP(_2015_2016_append_[[#This Row],[Job_code]],Analytics_mindset_case_studies_IntegrateCo_jobcodes[Code_text],Analytics_mindset_case_studies_IntegrateCo_jobcodes[Job_Description],"",0)</f>
        <v>New Foreign Manufacturing Plant</v>
      </c>
      <c r="N1341" t="str">
        <f t="shared" si="41"/>
        <v>H</v>
      </c>
      <c r="O1341">
        <f>IFERROR(VLOOKUP(_2015_2016_append_[[#This Row],[Emp_Name]],Analytics_mindset_case_studies_IntegrateCo_locations[#All],2,FALSE),"")</f>
        <v>2</v>
      </c>
      <c r="P1341">
        <f>_2015_2016_append_[[#This Row],[Reg_Hrs]]+_2015_2016_append_[[#This Row],[OT_Hrs]]</f>
        <v>28</v>
      </c>
      <c r="Q1341">
        <v>1</v>
      </c>
    </row>
    <row r="1342" spans="1:17" x14ac:dyDescent="0.3">
      <c r="A1342">
        <v>99</v>
      </c>
      <c r="B1342" t="s">
        <v>341</v>
      </c>
      <c r="C1342" t="s">
        <v>198</v>
      </c>
      <c r="D1342">
        <v>32</v>
      </c>
      <c r="E1342">
        <v>0</v>
      </c>
      <c r="F1342">
        <v>720</v>
      </c>
      <c r="G1342">
        <v>5329</v>
      </c>
      <c r="H1342">
        <v>0</v>
      </c>
      <c r="I1342">
        <v>1674</v>
      </c>
      <c r="J1342">
        <v>1185</v>
      </c>
      <c r="K1342">
        <v>2016</v>
      </c>
      <c r="L1342" t="str">
        <f t="shared" si="40"/>
        <v>009</v>
      </c>
      <c r="M1342" t="str">
        <f>_xlfn.XLOOKUP(_2015_2016_append_[[#This Row],[Job_code]],Analytics_mindset_case_studies_IntegrateCo_jobcodes[Code_text],Analytics_mindset_case_studies_IntegrateCo_jobcodes[Job_Description],"",0)</f>
        <v>New Foreign Manufacturing Plant</v>
      </c>
      <c r="N1342" t="str">
        <f t="shared" si="41"/>
        <v>H</v>
      </c>
      <c r="O1342">
        <f>IFERROR(VLOOKUP(_2015_2016_append_[[#This Row],[Emp_Name]],Analytics_mindset_case_studies_IntegrateCo_locations[#All],2,FALSE),"")</f>
        <v>2</v>
      </c>
      <c r="P1342">
        <f>_2015_2016_append_[[#This Row],[Reg_Hrs]]+_2015_2016_append_[[#This Row],[OT_Hrs]]</f>
        <v>32</v>
      </c>
      <c r="Q1342">
        <v>1</v>
      </c>
    </row>
    <row r="1343" spans="1:17" x14ac:dyDescent="0.3">
      <c r="A1343">
        <v>199</v>
      </c>
      <c r="B1343" t="s">
        <v>341</v>
      </c>
      <c r="C1343" t="s">
        <v>187</v>
      </c>
      <c r="D1343">
        <v>44</v>
      </c>
      <c r="E1343">
        <v>0</v>
      </c>
      <c r="F1343">
        <v>16148</v>
      </c>
      <c r="G1343">
        <v>11234</v>
      </c>
      <c r="H1343">
        <v>0</v>
      </c>
      <c r="I1343">
        <v>3203</v>
      </c>
      <c r="J1343">
        <v>2653</v>
      </c>
      <c r="K1343">
        <v>2016</v>
      </c>
      <c r="L1343" t="str">
        <f t="shared" si="40"/>
        <v>009</v>
      </c>
      <c r="M1343" t="str">
        <f>_xlfn.XLOOKUP(_2015_2016_append_[[#This Row],[Job_code]],Analytics_mindset_case_studies_IntegrateCo_jobcodes[Code_text],Analytics_mindset_case_studies_IntegrateCo_jobcodes[Job_Description],"",0)</f>
        <v>New Foreign Manufacturing Plant</v>
      </c>
      <c r="N1343" t="str">
        <f t="shared" si="41"/>
        <v>H</v>
      </c>
      <c r="O1343">
        <f>IFERROR(VLOOKUP(_2015_2016_append_[[#This Row],[Emp_Name]],Analytics_mindset_case_studies_IntegrateCo_locations[#All],2,FALSE),"")</f>
        <v>2</v>
      </c>
      <c r="P1343">
        <f>_2015_2016_append_[[#This Row],[Reg_Hrs]]+_2015_2016_append_[[#This Row],[OT_Hrs]]</f>
        <v>44</v>
      </c>
      <c r="Q1343">
        <v>1</v>
      </c>
    </row>
    <row r="1344" spans="1:17" x14ac:dyDescent="0.3">
      <c r="A1344">
        <v>201</v>
      </c>
      <c r="B1344" t="s">
        <v>341</v>
      </c>
      <c r="C1344" t="s">
        <v>182</v>
      </c>
      <c r="D1344">
        <v>120</v>
      </c>
      <c r="E1344">
        <v>0</v>
      </c>
      <c r="F1344">
        <v>3780</v>
      </c>
      <c r="G1344">
        <v>28915</v>
      </c>
      <c r="H1344">
        <v>0</v>
      </c>
      <c r="I1344">
        <v>7723</v>
      </c>
      <c r="J1344">
        <v>618</v>
      </c>
      <c r="K1344">
        <v>2016</v>
      </c>
      <c r="L1344" t="str">
        <f t="shared" si="40"/>
        <v>009</v>
      </c>
      <c r="M1344" t="str">
        <f>_xlfn.XLOOKUP(_2015_2016_append_[[#This Row],[Job_code]],Analytics_mindset_case_studies_IntegrateCo_jobcodes[Code_text],Analytics_mindset_case_studies_IntegrateCo_jobcodes[Job_Description],"",0)</f>
        <v>New Foreign Manufacturing Plant</v>
      </c>
      <c r="N1344" t="str">
        <f t="shared" si="41"/>
        <v>H</v>
      </c>
      <c r="O1344">
        <f>IFERROR(VLOOKUP(_2015_2016_append_[[#This Row],[Emp_Name]],Analytics_mindset_case_studies_IntegrateCo_locations[#All],2,FALSE),"")</f>
        <v>1</v>
      </c>
      <c r="P1344">
        <f>_2015_2016_append_[[#This Row],[Reg_Hrs]]+_2015_2016_append_[[#This Row],[OT_Hrs]]</f>
        <v>120</v>
      </c>
      <c r="Q1344">
        <v>1</v>
      </c>
    </row>
    <row r="1345" spans="1:17" x14ac:dyDescent="0.3">
      <c r="A1345">
        <v>203</v>
      </c>
      <c r="B1345" t="s">
        <v>341</v>
      </c>
      <c r="C1345" t="s">
        <v>155</v>
      </c>
      <c r="D1345">
        <v>38</v>
      </c>
      <c r="E1345">
        <v>0</v>
      </c>
      <c r="F1345">
        <v>243404</v>
      </c>
      <c r="G1345">
        <v>17563</v>
      </c>
      <c r="H1345">
        <v>123</v>
      </c>
      <c r="I1345">
        <v>1175</v>
      </c>
      <c r="J1345">
        <v>345</v>
      </c>
      <c r="K1345">
        <v>2016</v>
      </c>
      <c r="L1345" t="str">
        <f t="shared" si="40"/>
        <v>009</v>
      </c>
      <c r="M1345" t="str">
        <f>_xlfn.XLOOKUP(_2015_2016_append_[[#This Row],[Job_code]],Analytics_mindset_case_studies_IntegrateCo_jobcodes[Code_text],Analytics_mindset_case_studies_IntegrateCo_jobcodes[Job_Description],"",0)</f>
        <v>New Foreign Manufacturing Plant</v>
      </c>
      <c r="N1345" t="str">
        <f t="shared" si="41"/>
        <v>H</v>
      </c>
      <c r="O1345">
        <f>IFERROR(VLOOKUP(_2015_2016_append_[[#This Row],[Emp_Name]],Analytics_mindset_case_studies_IntegrateCo_locations[#All],2,FALSE),"")</f>
        <v>1</v>
      </c>
      <c r="P1345">
        <f>_2015_2016_append_[[#This Row],[Reg_Hrs]]+_2015_2016_append_[[#This Row],[OT_Hrs]]</f>
        <v>38</v>
      </c>
      <c r="Q1345">
        <v>1</v>
      </c>
    </row>
    <row r="1346" spans="1:17" x14ac:dyDescent="0.3">
      <c r="A1346">
        <v>320</v>
      </c>
      <c r="B1346" t="s">
        <v>341</v>
      </c>
      <c r="C1346" t="s">
        <v>201</v>
      </c>
      <c r="D1346">
        <v>72</v>
      </c>
      <c r="E1346">
        <v>0</v>
      </c>
      <c r="F1346">
        <v>27693</v>
      </c>
      <c r="G1346">
        <v>21185</v>
      </c>
      <c r="H1346">
        <v>0</v>
      </c>
      <c r="I1346">
        <v>443</v>
      </c>
      <c r="J1346">
        <v>456</v>
      </c>
      <c r="K1346">
        <v>2016</v>
      </c>
      <c r="L1346" t="str">
        <f t="shared" ref="L1346:L1409" si="42">IF(OR(MID(B1346,3,1)="H",MID(B1346,3,1)="S"),MID(B1346,4,3),MID(B1346,3,3))</f>
        <v>009</v>
      </c>
      <c r="M1346" t="str">
        <f>_xlfn.XLOOKUP(_2015_2016_append_[[#This Row],[Job_code]],Analytics_mindset_case_studies_IntegrateCo_jobcodes[Code_text],Analytics_mindset_case_studies_IntegrateCo_jobcodes[Job_Description],"",0)</f>
        <v>New Foreign Manufacturing Plant</v>
      </c>
      <c r="N1346" t="str">
        <f t="shared" ref="N1346:N1409" si="43">IF(OR(MID(B1346,3,1)="H",MID(B1346,3,1)="S"),MID(B1346,3,1),"")</f>
        <v>H</v>
      </c>
      <c r="O1346">
        <f>IFERROR(VLOOKUP(_2015_2016_append_[[#This Row],[Emp_Name]],Analytics_mindset_case_studies_IntegrateCo_locations[#All],2,FALSE),"")</f>
        <v>2</v>
      </c>
      <c r="P1346">
        <f>_2015_2016_append_[[#This Row],[Reg_Hrs]]+_2015_2016_append_[[#This Row],[OT_Hrs]]</f>
        <v>72</v>
      </c>
      <c r="Q1346">
        <v>1</v>
      </c>
    </row>
    <row r="1347" spans="1:17" x14ac:dyDescent="0.3">
      <c r="A1347">
        <v>409</v>
      </c>
      <c r="B1347" t="s">
        <v>341</v>
      </c>
      <c r="C1347" t="s">
        <v>211</v>
      </c>
      <c r="D1347">
        <v>40</v>
      </c>
      <c r="E1347">
        <v>0</v>
      </c>
      <c r="F1347">
        <v>980</v>
      </c>
      <c r="G1347">
        <v>7497</v>
      </c>
      <c r="H1347">
        <v>0</v>
      </c>
      <c r="I1347">
        <v>2352</v>
      </c>
      <c r="J1347">
        <v>1614</v>
      </c>
      <c r="K1347">
        <v>2016</v>
      </c>
      <c r="L1347" t="str">
        <f t="shared" si="42"/>
        <v>009</v>
      </c>
      <c r="M1347" t="str">
        <f>_xlfn.XLOOKUP(_2015_2016_append_[[#This Row],[Job_code]],Analytics_mindset_case_studies_IntegrateCo_jobcodes[Code_text],Analytics_mindset_case_studies_IntegrateCo_jobcodes[Job_Description],"",0)</f>
        <v>New Foreign Manufacturing Plant</v>
      </c>
      <c r="N1347" t="str">
        <f t="shared" si="43"/>
        <v>H</v>
      </c>
      <c r="O1347">
        <f>IFERROR(VLOOKUP(_2015_2016_append_[[#This Row],[Emp_Name]],Analytics_mindset_case_studies_IntegrateCo_locations[#All],2,FALSE),"")</f>
        <v>2</v>
      </c>
      <c r="P1347">
        <f>_2015_2016_append_[[#This Row],[Reg_Hrs]]+_2015_2016_append_[[#This Row],[OT_Hrs]]</f>
        <v>40</v>
      </c>
      <c r="Q1347">
        <v>1</v>
      </c>
    </row>
    <row r="1348" spans="1:17" x14ac:dyDescent="0.3">
      <c r="B1348" t="s">
        <v>341</v>
      </c>
      <c r="C1348" t="s">
        <v>229</v>
      </c>
      <c r="D1348">
        <v>205</v>
      </c>
      <c r="E1348">
        <v>0</v>
      </c>
      <c r="F1348">
        <v>246</v>
      </c>
      <c r="G1348">
        <v>1882</v>
      </c>
      <c r="H1348">
        <v>76</v>
      </c>
      <c r="I1348">
        <v>591</v>
      </c>
      <c r="J1348">
        <v>407</v>
      </c>
      <c r="K1348">
        <v>2016</v>
      </c>
      <c r="L1348" t="str">
        <f t="shared" si="42"/>
        <v>009</v>
      </c>
      <c r="M1348" t="str">
        <f>_xlfn.XLOOKUP(_2015_2016_append_[[#This Row],[Job_code]],Analytics_mindset_case_studies_IntegrateCo_jobcodes[Code_text],Analytics_mindset_case_studies_IntegrateCo_jobcodes[Job_Description],"",0)</f>
        <v>New Foreign Manufacturing Plant</v>
      </c>
      <c r="N1348" t="str">
        <f t="shared" si="43"/>
        <v>H</v>
      </c>
      <c r="O1348" t="str">
        <f>IFERROR(VLOOKUP(_2015_2016_append_[[#This Row],[Emp_Name]],Analytics_mindset_case_studies_IntegrateCo_locations[#All],2,FALSE),"")</f>
        <v/>
      </c>
      <c r="P1348">
        <f>_2015_2016_append_[[#This Row],[Reg_Hrs]]+_2015_2016_append_[[#This Row],[OT_Hrs]]</f>
        <v>205</v>
      </c>
      <c r="Q1348">
        <v>1</v>
      </c>
    </row>
    <row r="1349" spans="1:17" x14ac:dyDescent="0.3">
      <c r="A1349">
        <v>276</v>
      </c>
      <c r="B1349" t="s">
        <v>341</v>
      </c>
      <c r="C1349" t="s">
        <v>185</v>
      </c>
      <c r="D1349">
        <v>72</v>
      </c>
      <c r="E1349">
        <v>0</v>
      </c>
      <c r="F1349">
        <v>1718</v>
      </c>
      <c r="G1349">
        <v>12593</v>
      </c>
      <c r="H1349">
        <v>63</v>
      </c>
      <c r="I1349">
        <v>3952</v>
      </c>
      <c r="J1349">
        <v>283</v>
      </c>
      <c r="K1349">
        <v>2016</v>
      </c>
      <c r="L1349" t="str">
        <f t="shared" si="42"/>
        <v>009</v>
      </c>
      <c r="M1349" t="str">
        <f>_xlfn.XLOOKUP(_2015_2016_append_[[#This Row],[Job_code]],Analytics_mindset_case_studies_IntegrateCo_jobcodes[Code_text],Analytics_mindset_case_studies_IntegrateCo_jobcodes[Job_Description],"",0)</f>
        <v>New Foreign Manufacturing Plant</v>
      </c>
      <c r="N1349" t="str">
        <f t="shared" si="43"/>
        <v>H</v>
      </c>
      <c r="O1349">
        <f>IFERROR(VLOOKUP(_2015_2016_append_[[#This Row],[Emp_Name]],Analytics_mindset_case_studies_IntegrateCo_locations[#All],2,FALSE),"")</f>
        <v>1</v>
      </c>
      <c r="P1349">
        <f>_2015_2016_append_[[#This Row],[Reg_Hrs]]+_2015_2016_append_[[#This Row],[OT_Hrs]]</f>
        <v>72</v>
      </c>
      <c r="Q1349">
        <v>1</v>
      </c>
    </row>
    <row r="1350" spans="1:17" x14ac:dyDescent="0.3">
      <c r="A1350">
        <v>204</v>
      </c>
      <c r="B1350" t="s">
        <v>341</v>
      </c>
      <c r="C1350" t="s">
        <v>141</v>
      </c>
      <c r="D1350">
        <v>84</v>
      </c>
      <c r="E1350">
        <v>0</v>
      </c>
      <c r="F1350">
        <v>264432</v>
      </c>
      <c r="G1350">
        <v>19153</v>
      </c>
      <c r="H1350">
        <v>116</v>
      </c>
      <c r="I1350">
        <v>4821</v>
      </c>
      <c r="J1350">
        <v>4356</v>
      </c>
      <c r="K1350">
        <v>2016</v>
      </c>
      <c r="L1350" t="str">
        <f t="shared" si="42"/>
        <v>009</v>
      </c>
      <c r="M1350" t="str">
        <f>_xlfn.XLOOKUP(_2015_2016_append_[[#This Row],[Job_code]],Analytics_mindset_case_studies_IntegrateCo_jobcodes[Code_text],Analytics_mindset_case_studies_IntegrateCo_jobcodes[Job_Description],"",0)</f>
        <v>New Foreign Manufacturing Plant</v>
      </c>
      <c r="N1350" t="str">
        <f t="shared" si="43"/>
        <v>H</v>
      </c>
      <c r="O1350">
        <f>IFERROR(VLOOKUP(_2015_2016_append_[[#This Row],[Emp_Name]],Analytics_mindset_case_studies_IntegrateCo_locations[#All],2,FALSE),"")</f>
        <v>1</v>
      </c>
      <c r="P1350">
        <f>_2015_2016_append_[[#This Row],[Reg_Hrs]]+_2015_2016_append_[[#This Row],[OT_Hrs]]</f>
        <v>84</v>
      </c>
      <c r="Q1350">
        <v>1</v>
      </c>
    </row>
    <row r="1351" spans="1:17" x14ac:dyDescent="0.3">
      <c r="A1351">
        <v>18</v>
      </c>
      <c r="B1351" t="s">
        <v>341</v>
      </c>
      <c r="C1351" t="s">
        <v>177</v>
      </c>
      <c r="D1351">
        <v>1025</v>
      </c>
      <c r="E1351">
        <v>0</v>
      </c>
      <c r="F1351">
        <v>205</v>
      </c>
      <c r="G1351">
        <v>1406</v>
      </c>
      <c r="H1351">
        <v>13</v>
      </c>
      <c r="I1351">
        <v>441</v>
      </c>
      <c r="J1351">
        <v>3</v>
      </c>
      <c r="K1351">
        <v>2016</v>
      </c>
      <c r="L1351" t="str">
        <f t="shared" si="42"/>
        <v>009</v>
      </c>
      <c r="M1351" t="str">
        <f>_xlfn.XLOOKUP(_2015_2016_append_[[#This Row],[Job_code]],Analytics_mindset_case_studies_IntegrateCo_jobcodes[Code_text],Analytics_mindset_case_studies_IntegrateCo_jobcodes[Job_Description],"",0)</f>
        <v>New Foreign Manufacturing Plant</v>
      </c>
      <c r="N1351" t="str">
        <f t="shared" si="43"/>
        <v>H</v>
      </c>
      <c r="O1351">
        <f>IFERROR(VLOOKUP(_2015_2016_append_[[#This Row],[Emp_Name]],Analytics_mindset_case_studies_IntegrateCo_locations[#All],2,FALSE),"")</f>
        <v>2</v>
      </c>
      <c r="P1351">
        <f>_2015_2016_append_[[#This Row],[Reg_Hrs]]+_2015_2016_append_[[#This Row],[OT_Hrs]]</f>
        <v>1025</v>
      </c>
      <c r="Q1351">
        <v>1</v>
      </c>
    </row>
    <row r="1352" spans="1:17" x14ac:dyDescent="0.3">
      <c r="A1352">
        <v>30</v>
      </c>
      <c r="B1352" t="s">
        <v>341</v>
      </c>
      <c r="C1352" t="s">
        <v>159</v>
      </c>
      <c r="D1352">
        <v>129</v>
      </c>
      <c r="E1352">
        <v>0</v>
      </c>
      <c r="F1352">
        <v>32379</v>
      </c>
      <c r="G1352">
        <v>21724</v>
      </c>
      <c r="H1352">
        <v>641</v>
      </c>
      <c r="I1352">
        <v>6812</v>
      </c>
      <c r="J1352">
        <v>442</v>
      </c>
      <c r="K1352">
        <v>2016</v>
      </c>
      <c r="L1352" t="str">
        <f t="shared" si="42"/>
        <v>009</v>
      </c>
      <c r="M1352" t="str">
        <f>_xlfn.XLOOKUP(_2015_2016_append_[[#This Row],[Job_code]],Analytics_mindset_case_studies_IntegrateCo_jobcodes[Code_text],Analytics_mindset_case_studies_IntegrateCo_jobcodes[Job_Description],"",0)</f>
        <v>New Foreign Manufacturing Plant</v>
      </c>
      <c r="N1352" t="str">
        <f t="shared" si="43"/>
        <v>H</v>
      </c>
      <c r="O1352">
        <f>IFERROR(VLOOKUP(_2015_2016_append_[[#This Row],[Emp_Name]],Analytics_mindset_case_studies_IntegrateCo_locations[#All],2,FALSE),"")</f>
        <v>2</v>
      </c>
      <c r="P1352">
        <f>_2015_2016_append_[[#This Row],[Reg_Hrs]]+_2015_2016_append_[[#This Row],[OT_Hrs]]</f>
        <v>129</v>
      </c>
      <c r="Q1352">
        <v>1</v>
      </c>
    </row>
    <row r="1353" spans="1:17" x14ac:dyDescent="0.3">
      <c r="A1353">
        <v>411</v>
      </c>
      <c r="B1353" t="s">
        <v>341</v>
      </c>
      <c r="C1353" t="s">
        <v>213</v>
      </c>
      <c r="D1353">
        <v>23</v>
      </c>
      <c r="E1353">
        <v>0</v>
      </c>
      <c r="F1353">
        <v>5405</v>
      </c>
      <c r="G1353">
        <v>4135</v>
      </c>
      <c r="H1353">
        <v>0</v>
      </c>
      <c r="I1353">
        <v>1297</v>
      </c>
      <c r="J1353">
        <v>89</v>
      </c>
      <c r="K1353">
        <v>2016</v>
      </c>
      <c r="L1353" t="str">
        <f t="shared" si="42"/>
        <v>009</v>
      </c>
      <c r="M1353" t="str">
        <f>_xlfn.XLOOKUP(_2015_2016_append_[[#This Row],[Job_code]],Analytics_mindset_case_studies_IntegrateCo_jobcodes[Code_text],Analytics_mindset_case_studies_IntegrateCo_jobcodes[Job_Description],"",0)</f>
        <v>New Foreign Manufacturing Plant</v>
      </c>
      <c r="N1353" t="str">
        <f t="shared" si="43"/>
        <v>H</v>
      </c>
      <c r="O1353">
        <f>IFERROR(VLOOKUP(_2015_2016_append_[[#This Row],[Emp_Name]],Analytics_mindset_case_studies_IntegrateCo_locations[#All],2,FALSE),"")</f>
        <v>1</v>
      </c>
      <c r="P1353">
        <f>_2015_2016_append_[[#This Row],[Reg_Hrs]]+_2015_2016_append_[[#This Row],[OT_Hrs]]</f>
        <v>23</v>
      </c>
      <c r="Q1353">
        <v>1</v>
      </c>
    </row>
    <row r="1354" spans="1:17" x14ac:dyDescent="0.3">
      <c r="A1354">
        <v>239</v>
      </c>
      <c r="B1354" t="s">
        <v>341</v>
      </c>
      <c r="C1354" t="s">
        <v>135</v>
      </c>
      <c r="D1354">
        <v>77</v>
      </c>
      <c r="E1354">
        <v>0</v>
      </c>
      <c r="F1354">
        <v>180951</v>
      </c>
      <c r="G1354">
        <v>13843</v>
      </c>
      <c r="H1354">
        <v>48</v>
      </c>
      <c r="I1354">
        <v>4342</v>
      </c>
      <c r="J1354">
        <v>257</v>
      </c>
      <c r="K1354">
        <v>2016</v>
      </c>
      <c r="L1354" t="str">
        <f t="shared" si="42"/>
        <v>009</v>
      </c>
      <c r="M1354" t="str">
        <f>_xlfn.XLOOKUP(_2015_2016_append_[[#This Row],[Job_code]],Analytics_mindset_case_studies_IntegrateCo_jobcodes[Code_text],Analytics_mindset_case_studies_IntegrateCo_jobcodes[Job_Description],"",0)</f>
        <v>New Foreign Manufacturing Plant</v>
      </c>
      <c r="N1354" t="str">
        <f t="shared" si="43"/>
        <v>H</v>
      </c>
      <c r="O1354">
        <f>IFERROR(VLOOKUP(_2015_2016_append_[[#This Row],[Emp_Name]],Analytics_mindset_case_studies_IntegrateCo_locations[#All],2,FALSE),"")</f>
        <v>1</v>
      </c>
      <c r="P1354">
        <f>_2015_2016_append_[[#This Row],[Reg_Hrs]]+_2015_2016_append_[[#This Row],[OT_Hrs]]</f>
        <v>77</v>
      </c>
      <c r="Q1354">
        <v>1</v>
      </c>
    </row>
    <row r="1355" spans="1:17" x14ac:dyDescent="0.3">
      <c r="A1355">
        <v>406</v>
      </c>
      <c r="B1355" t="s">
        <v>341</v>
      </c>
      <c r="C1355" t="s">
        <v>208</v>
      </c>
      <c r="D1355">
        <v>1125</v>
      </c>
      <c r="E1355">
        <v>0</v>
      </c>
      <c r="F1355">
        <v>59495</v>
      </c>
      <c r="G1355">
        <v>4321</v>
      </c>
      <c r="H1355">
        <v>106</v>
      </c>
      <c r="I1355">
        <v>698</v>
      </c>
      <c r="J1355">
        <v>81</v>
      </c>
      <c r="K1355">
        <v>2016</v>
      </c>
      <c r="L1355" t="str">
        <f t="shared" si="42"/>
        <v>009</v>
      </c>
      <c r="M1355" t="str">
        <f>_xlfn.XLOOKUP(_2015_2016_append_[[#This Row],[Job_code]],Analytics_mindset_case_studies_IntegrateCo_jobcodes[Code_text],Analytics_mindset_case_studies_IntegrateCo_jobcodes[Job_Description],"",0)</f>
        <v>New Foreign Manufacturing Plant</v>
      </c>
      <c r="N1355" t="str">
        <f t="shared" si="43"/>
        <v>H</v>
      </c>
      <c r="O1355">
        <f>IFERROR(VLOOKUP(_2015_2016_append_[[#This Row],[Emp_Name]],Analytics_mindset_case_studies_IntegrateCo_locations[#All],2,FALSE),"")</f>
        <v>1</v>
      </c>
      <c r="P1355">
        <f>_2015_2016_append_[[#This Row],[Reg_Hrs]]+_2015_2016_append_[[#This Row],[OT_Hrs]]</f>
        <v>1125</v>
      </c>
      <c r="Q1355">
        <v>1</v>
      </c>
    </row>
    <row r="1356" spans="1:17" x14ac:dyDescent="0.3">
      <c r="A1356">
        <v>153</v>
      </c>
      <c r="B1356" t="s">
        <v>341</v>
      </c>
      <c r="C1356" t="s">
        <v>170</v>
      </c>
      <c r="D1356">
        <v>55</v>
      </c>
      <c r="E1356">
        <v>0</v>
      </c>
      <c r="F1356">
        <v>1100</v>
      </c>
      <c r="G1356">
        <v>8038</v>
      </c>
      <c r="H1356">
        <v>474</v>
      </c>
      <c r="I1356">
        <v>2521</v>
      </c>
      <c r="J1356">
        <v>1818</v>
      </c>
      <c r="K1356">
        <v>2016</v>
      </c>
      <c r="L1356" t="str">
        <f t="shared" si="42"/>
        <v>009</v>
      </c>
      <c r="M1356" t="str">
        <f>_xlfn.XLOOKUP(_2015_2016_append_[[#This Row],[Job_code]],Analytics_mindset_case_studies_IntegrateCo_jobcodes[Code_text],Analytics_mindset_case_studies_IntegrateCo_jobcodes[Job_Description],"",0)</f>
        <v>New Foreign Manufacturing Plant</v>
      </c>
      <c r="N1356" t="str">
        <f t="shared" si="43"/>
        <v>H</v>
      </c>
      <c r="O1356">
        <f>IFERROR(VLOOKUP(_2015_2016_append_[[#This Row],[Emp_Name]],Analytics_mindset_case_studies_IntegrateCo_locations[#All],2,FALSE),"")</f>
        <v>2</v>
      </c>
      <c r="P1356">
        <f>_2015_2016_append_[[#This Row],[Reg_Hrs]]+_2015_2016_append_[[#This Row],[OT_Hrs]]</f>
        <v>55</v>
      </c>
      <c r="Q1356">
        <v>1</v>
      </c>
    </row>
    <row r="1357" spans="1:17" x14ac:dyDescent="0.3">
      <c r="A1357">
        <v>11</v>
      </c>
      <c r="B1357" t="s">
        <v>341</v>
      </c>
      <c r="C1357" t="s">
        <v>144</v>
      </c>
      <c r="D1357">
        <v>70</v>
      </c>
      <c r="E1357">
        <v>0</v>
      </c>
      <c r="F1357">
        <v>265868</v>
      </c>
      <c r="G1357">
        <v>19828</v>
      </c>
      <c r="H1357">
        <v>711</v>
      </c>
      <c r="I1357">
        <v>527</v>
      </c>
      <c r="J1357">
        <v>4385</v>
      </c>
      <c r="K1357">
        <v>2016</v>
      </c>
      <c r="L1357" t="str">
        <f t="shared" si="42"/>
        <v>009</v>
      </c>
      <c r="M1357" t="str">
        <f>_xlfn.XLOOKUP(_2015_2016_append_[[#This Row],[Job_code]],Analytics_mindset_case_studies_IntegrateCo_jobcodes[Code_text],Analytics_mindset_case_studies_IntegrateCo_jobcodes[Job_Description],"",0)</f>
        <v>New Foreign Manufacturing Plant</v>
      </c>
      <c r="N1357" t="str">
        <f t="shared" si="43"/>
        <v>H</v>
      </c>
      <c r="O1357">
        <f>IFERROR(VLOOKUP(_2015_2016_append_[[#This Row],[Emp_Name]],Analytics_mindset_case_studies_IntegrateCo_locations[#All],2,FALSE),"")</f>
        <v>1</v>
      </c>
      <c r="P1357">
        <f>_2015_2016_append_[[#This Row],[Reg_Hrs]]+_2015_2016_append_[[#This Row],[OT_Hrs]]</f>
        <v>70</v>
      </c>
      <c r="Q1357">
        <v>1</v>
      </c>
    </row>
    <row r="1358" spans="1:17" x14ac:dyDescent="0.3">
      <c r="A1358">
        <v>3</v>
      </c>
      <c r="B1358" t="s">
        <v>341</v>
      </c>
      <c r="C1358" t="s">
        <v>180</v>
      </c>
      <c r="D1358">
        <v>32</v>
      </c>
      <c r="E1358">
        <v>0</v>
      </c>
      <c r="F1358">
        <v>24616</v>
      </c>
      <c r="G1358">
        <v>18619</v>
      </c>
      <c r="H1358">
        <v>0</v>
      </c>
      <c r="I1358">
        <v>5841</v>
      </c>
      <c r="J1358">
        <v>308</v>
      </c>
      <c r="K1358">
        <v>2016</v>
      </c>
      <c r="L1358" t="str">
        <f t="shared" si="42"/>
        <v>009</v>
      </c>
      <c r="M1358" t="str">
        <f>_xlfn.XLOOKUP(_2015_2016_append_[[#This Row],[Job_code]],Analytics_mindset_case_studies_IntegrateCo_jobcodes[Code_text],Analytics_mindset_case_studies_IntegrateCo_jobcodes[Job_Description],"",0)</f>
        <v>New Foreign Manufacturing Plant</v>
      </c>
      <c r="N1358" t="str">
        <f t="shared" si="43"/>
        <v>H</v>
      </c>
      <c r="O1358">
        <f>IFERROR(VLOOKUP(_2015_2016_append_[[#This Row],[Emp_Name]],Analytics_mindset_case_studies_IntegrateCo_locations[#All],2,FALSE),"")</f>
        <v>2</v>
      </c>
      <c r="P1358">
        <f>_2015_2016_append_[[#This Row],[Reg_Hrs]]+_2015_2016_append_[[#This Row],[OT_Hrs]]</f>
        <v>32</v>
      </c>
      <c r="Q1358">
        <v>1</v>
      </c>
    </row>
    <row r="1359" spans="1:17" x14ac:dyDescent="0.3">
      <c r="A1359">
        <v>304</v>
      </c>
      <c r="B1359" t="s">
        <v>341</v>
      </c>
      <c r="C1359" t="s">
        <v>123</v>
      </c>
      <c r="D1359">
        <v>79</v>
      </c>
      <c r="E1359">
        <v>0</v>
      </c>
      <c r="F1359">
        <v>1817</v>
      </c>
      <c r="G1359">
        <v>13274</v>
      </c>
      <c r="H1359">
        <v>105</v>
      </c>
      <c r="I1359">
        <v>4164</v>
      </c>
      <c r="J1359">
        <v>2993</v>
      </c>
      <c r="K1359">
        <v>2016</v>
      </c>
      <c r="L1359" t="str">
        <f t="shared" si="42"/>
        <v>009</v>
      </c>
      <c r="M1359" t="str">
        <f>_xlfn.XLOOKUP(_2015_2016_append_[[#This Row],[Job_code]],Analytics_mindset_case_studies_IntegrateCo_jobcodes[Code_text],Analytics_mindset_case_studies_IntegrateCo_jobcodes[Job_Description],"",0)</f>
        <v>New Foreign Manufacturing Plant</v>
      </c>
      <c r="N1359" t="str">
        <f t="shared" si="43"/>
        <v>H</v>
      </c>
      <c r="O1359">
        <f>IFERROR(VLOOKUP(_2015_2016_append_[[#This Row],[Emp_Name]],Analytics_mindset_case_studies_IntegrateCo_locations[#All],2,FALSE),"")</f>
        <v>1</v>
      </c>
      <c r="P1359">
        <f>_2015_2016_append_[[#This Row],[Reg_Hrs]]+_2015_2016_append_[[#This Row],[OT_Hrs]]</f>
        <v>79</v>
      </c>
      <c r="Q1359">
        <v>1</v>
      </c>
    </row>
    <row r="1360" spans="1:17" x14ac:dyDescent="0.3">
      <c r="A1360">
        <v>106</v>
      </c>
      <c r="B1360" t="s">
        <v>341</v>
      </c>
      <c r="C1360" t="s">
        <v>122</v>
      </c>
      <c r="D1360">
        <v>38</v>
      </c>
      <c r="E1360">
        <v>0</v>
      </c>
      <c r="F1360">
        <v>88884</v>
      </c>
      <c r="G1360">
        <v>6457</v>
      </c>
      <c r="H1360">
        <v>43</v>
      </c>
      <c r="I1360">
        <v>2026</v>
      </c>
      <c r="J1360">
        <v>128</v>
      </c>
      <c r="K1360">
        <v>2016</v>
      </c>
      <c r="L1360" t="str">
        <f t="shared" si="42"/>
        <v>009</v>
      </c>
      <c r="M1360" t="str">
        <f>_xlfn.XLOOKUP(_2015_2016_append_[[#This Row],[Job_code]],Analytics_mindset_case_studies_IntegrateCo_jobcodes[Code_text],Analytics_mindset_case_studies_IntegrateCo_jobcodes[Job_Description],"",0)</f>
        <v>New Foreign Manufacturing Plant</v>
      </c>
      <c r="N1360" t="str">
        <f t="shared" si="43"/>
        <v>H</v>
      </c>
      <c r="O1360">
        <f>IFERROR(VLOOKUP(_2015_2016_append_[[#This Row],[Emp_Name]],Analytics_mindset_case_studies_IntegrateCo_locations[#All],2,FALSE),"")</f>
        <v>1</v>
      </c>
      <c r="P1360">
        <f>_2015_2016_append_[[#This Row],[Reg_Hrs]]+_2015_2016_append_[[#This Row],[OT_Hrs]]</f>
        <v>38</v>
      </c>
      <c r="Q1360">
        <v>1</v>
      </c>
    </row>
    <row r="1361" spans="1:17" x14ac:dyDescent="0.3">
      <c r="A1361">
        <v>37</v>
      </c>
      <c r="B1361" t="s">
        <v>341</v>
      </c>
      <c r="C1361" t="s">
        <v>164</v>
      </c>
      <c r="D1361">
        <v>61</v>
      </c>
      <c r="E1361">
        <v>0</v>
      </c>
      <c r="F1361">
        <v>14945</v>
      </c>
      <c r="G1361">
        <v>10142</v>
      </c>
      <c r="H1361">
        <v>104</v>
      </c>
      <c r="I1361">
        <v>3182</v>
      </c>
      <c r="J1361">
        <v>2463</v>
      </c>
      <c r="K1361">
        <v>2016</v>
      </c>
      <c r="L1361" t="str">
        <f t="shared" si="42"/>
        <v>009</v>
      </c>
      <c r="M1361" t="str">
        <f>_xlfn.XLOOKUP(_2015_2016_append_[[#This Row],[Job_code]],Analytics_mindset_case_studies_IntegrateCo_jobcodes[Code_text],Analytics_mindset_case_studies_IntegrateCo_jobcodes[Job_Description],"",0)</f>
        <v>New Foreign Manufacturing Plant</v>
      </c>
      <c r="N1361" t="str">
        <f t="shared" si="43"/>
        <v>H</v>
      </c>
      <c r="O1361">
        <f>IFERROR(VLOOKUP(_2015_2016_append_[[#This Row],[Emp_Name]],Analytics_mindset_case_studies_IntegrateCo_locations[#All],2,FALSE),"")</f>
        <v>2</v>
      </c>
      <c r="P1361">
        <f>_2015_2016_append_[[#This Row],[Reg_Hrs]]+_2015_2016_append_[[#This Row],[OT_Hrs]]</f>
        <v>61</v>
      </c>
      <c r="Q1361">
        <v>1</v>
      </c>
    </row>
    <row r="1362" spans="1:17" x14ac:dyDescent="0.3">
      <c r="A1362">
        <v>180</v>
      </c>
      <c r="B1362" t="s">
        <v>341</v>
      </c>
      <c r="C1362" t="s">
        <v>146</v>
      </c>
      <c r="D1362">
        <v>67</v>
      </c>
      <c r="E1362">
        <v>0</v>
      </c>
      <c r="F1362">
        <v>165826</v>
      </c>
      <c r="G1362">
        <v>8534</v>
      </c>
      <c r="H1362">
        <v>14</v>
      </c>
      <c r="I1362">
        <v>2678</v>
      </c>
      <c r="J1362">
        <v>2705</v>
      </c>
      <c r="K1362">
        <v>2016</v>
      </c>
      <c r="L1362" t="str">
        <f t="shared" si="42"/>
        <v>009</v>
      </c>
      <c r="M1362" t="str">
        <f>_xlfn.XLOOKUP(_2015_2016_append_[[#This Row],[Job_code]],Analytics_mindset_case_studies_IntegrateCo_jobcodes[Code_text],Analytics_mindset_case_studies_IntegrateCo_jobcodes[Job_Description],"",0)</f>
        <v>New Foreign Manufacturing Plant</v>
      </c>
      <c r="N1362" t="str">
        <f t="shared" si="43"/>
        <v>H</v>
      </c>
      <c r="O1362">
        <f>IFERROR(VLOOKUP(_2015_2016_append_[[#This Row],[Emp_Name]],Analytics_mindset_case_studies_IntegrateCo_locations[#All],2,FALSE),"")</f>
        <v>2</v>
      </c>
      <c r="P1362">
        <f>_2015_2016_append_[[#This Row],[Reg_Hrs]]+_2015_2016_append_[[#This Row],[OT_Hrs]]</f>
        <v>67</v>
      </c>
      <c r="Q1362">
        <v>1</v>
      </c>
    </row>
    <row r="1363" spans="1:17" x14ac:dyDescent="0.3">
      <c r="A1363">
        <v>343</v>
      </c>
      <c r="B1363" t="s">
        <v>341</v>
      </c>
      <c r="C1363" t="s">
        <v>202</v>
      </c>
      <c r="D1363">
        <v>48</v>
      </c>
      <c r="E1363">
        <v>0</v>
      </c>
      <c r="F1363">
        <v>10335</v>
      </c>
      <c r="G1363">
        <v>6937</v>
      </c>
      <c r="H1363">
        <v>42</v>
      </c>
      <c r="I1363">
        <v>2176</v>
      </c>
      <c r="J1363">
        <v>1675</v>
      </c>
      <c r="K1363">
        <v>2016</v>
      </c>
      <c r="L1363" t="str">
        <f t="shared" si="42"/>
        <v>009</v>
      </c>
      <c r="M1363" t="str">
        <f>_xlfn.XLOOKUP(_2015_2016_append_[[#This Row],[Job_code]],Analytics_mindset_case_studies_IntegrateCo_jobcodes[Code_text],Analytics_mindset_case_studies_IntegrateCo_jobcodes[Job_Description],"",0)</f>
        <v>New Foreign Manufacturing Plant</v>
      </c>
      <c r="N1363" t="str">
        <f t="shared" si="43"/>
        <v>H</v>
      </c>
      <c r="O1363">
        <f>IFERROR(VLOOKUP(_2015_2016_append_[[#This Row],[Emp_Name]],Analytics_mindset_case_studies_IntegrateCo_locations[#All],2,FALSE),"")</f>
        <v>1</v>
      </c>
      <c r="P1363">
        <f>_2015_2016_append_[[#This Row],[Reg_Hrs]]+_2015_2016_append_[[#This Row],[OT_Hrs]]</f>
        <v>48</v>
      </c>
      <c r="Q1363">
        <v>1</v>
      </c>
    </row>
    <row r="1364" spans="1:17" x14ac:dyDescent="0.3">
      <c r="A1364">
        <v>421</v>
      </c>
      <c r="B1364" t="s">
        <v>341</v>
      </c>
      <c r="C1364" t="s">
        <v>265</v>
      </c>
      <c r="D1364">
        <v>255</v>
      </c>
      <c r="E1364">
        <v>0</v>
      </c>
      <c r="F1364">
        <v>357</v>
      </c>
      <c r="G1364">
        <v>2477</v>
      </c>
      <c r="H1364">
        <v>24</v>
      </c>
      <c r="I1364">
        <v>776</v>
      </c>
      <c r="J1364">
        <v>588</v>
      </c>
      <c r="K1364">
        <v>2016</v>
      </c>
      <c r="L1364" t="str">
        <f t="shared" si="42"/>
        <v>009</v>
      </c>
      <c r="M1364" t="str">
        <f>_xlfn.XLOOKUP(_2015_2016_append_[[#This Row],[Job_code]],Analytics_mindset_case_studies_IntegrateCo_jobcodes[Code_text],Analytics_mindset_case_studies_IntegrateCo_jobcodes[Job_Description],"",0)</f>
        <v>New Foreign Manufacturing Plant</v>
      </c>
      <c r="N1364" t="str">
        <f t="shared" si="43"/>
        <v>H</v>
      </c>
      <c r="O1364">
        <f>IFERROR(VLOOKUP(_2015_2016_append_[[#This Row],[Emp_Name]],Analytics_mindset_case_studies_IntegrateCo_locations[#All],2,FALSE),"")</f>
        <v>1</v>
      </c>
      <c r="P1364">
        <f>_2015_2016_append_[[#This Row],[Reg_Hrs]]+_2015_2016_append_[[#This Row],[OT_Hrs]]</f>
        <v>255</v>
      </c>
      <c r="Q1364">
        <v>1</v>
      </c>
    </row>
    <row r="1365" spans="1:17" x14ac:dyDescent="0.3">
      <c r="A1365">
        <v>23</v>
      </c>
      <c r="B1365" t="s">
        <v>341</v>
      </c>
      <c r="C1365" t="s">
        <v>178</v>
      </c>
      <c r="D1365">
        <v>25</v>
      </c>
      <c r="E1365">
        <v>0</v>
      </c>
      <c r="F1365">
        <v>90144</v>
      </c>
      <c r="G1365">
        <v>6377</v>
      </c>
      <c r="H1365">
        <v>0</v>
      </c>
      <c r="I1365">
        <v>2001</v>
      </c>
      <c r="J1365">
        <v>13</v>
      </c>
      <c r="K1365">
        <v>2016</v>
      </c>
      <c r="L1365" t="str">
        <f t="shared" si="42"/>
        <v>009</v>
      </c>
      <c r="M1365" t="str">
        <f>_xlfn.XLOOKUP(_2015_2016_append_[[#This Row],[Job_code]],Analytics_mindset_case_studies_IntegrateCo_jobcodes[Code_text],Analytics_mindset_case_studies_IntegrateCo_jobcodes[Job_Description],"",0)</f>
        <v>New Foreign Manufacturing Plant</v>
      </c>
      <c r="N1365" t="str">
        <f t="shared" si="43"/>
        <v>H</v>
      </c>
      <c r="O1365">
        <f>IFERROR(VLOOKUP(_2015_2016_append_[[#This Row],[Emp_Name]],Analytics_mindset_case_studies_IntegrateCo_locations[#All],2,FALSE),"")</f>
        <v>2</v>
      </c>
      <c r="P1365">
        <f>_2015_2016_append_[[#This Row],[Reg_Hrs]]+_2015_2016_append_[[#This Row],[OT_Hrs]]</f>
        <v>25</v>
      </c>
      <c r="Q1365">
        <v>1</v>
      </c>
    </row>
    <row r="1366" spans="1:17" x14ac:dyDescent="0.3">
      <c r="A1366">
        <v>38</v>
      </c>
      <c r="B1366" t="s">
        <v>341</v>
      </c>
      <c r="C1366" t="s">
        <v>137</v>
      </c>
      <c r="D1366">
        <v>12</v>
      </c>
      <c r="E1366">
        <v>0</v>
      </c>
      <c r="F1366">
        <v>49036</v>
      </c>
      <c r="G1366">
        <v>3666</v>
      </c>
      <c r="H1366">
        <v>0</v>
      </c>
      <c r="I1366">
        <v>1151</v>
      </c>
      <c r="J1366">
        <v>131</v>
      </c>
      <c r="K1366">
        <v>2016</v>
      </c>
      <c r="L1366" t="str">
        <f t="shared" si="42"/>
        <v>009</v>
      </c>
      <c r="M1366" t="str">
        <f>_xlfn.XLOOKUP(_2015_2016_append_[[#This Row],[Job_code]],Analytics_mindset_case_studies_IntegrateCo_jobcodes[Code_text],Analytics_mindset_case_studies_IntegrateCo_jobcodes[Job_Description],"",0)</f>
        <v>New Foreign Manufacturing Plant</v>
      </c>
      <c r="N1366" t="str">
        <f t="shared" si="43"/>
        <v>H</v>
      </c>
      <c r="O1366">
        <f>IFERROR(VLOOKUP(_2015_2016_append_[[#This Row],[Emp_Name]],Analytics_mindset_case_studies_IntegrateCo_locations[#All],2,FALSE),"")</f>
        <v>2</v>
      </c>
      <c r="P1366">
        <f>_2015_2016_append_[[#This Row],[Reg_Hrs]]+_2015_2016_append_[[#This Row],[OT_Hrs]]</f>
        <v>12</v>
      </c>
      <c r="Q1366">
        <v>1</v>
      </c>
    </row>
    <row r="1367" spans="1:17" x14ac:dyDescent="0.3">
      <c r="A1367">
        <v>169</v>
      </c>
      <c r="B1367" t="s">
        <v>341</v>
      </c>
      <c r="C1367" t="s">
        <v>138</v>
      </c>
      <c r="D1367">
        <v>85</v>
      </c>
      <c r="E1367">
        <v>0</v>
      </c>
      <c r="F1367">
        <v>286075</v>
      </c>
      <c r="G1367">
        <v>21115</v>
      </c>
      <c r="H1367">
        <v>75</v>
      </c>
      <c r="I1367">
        <v>6627</v>
      </c>
      <c r="J1367">
        <v>4709</v>
      </c>
      <c r="K1367">
        <v>2016</v>
      </c>
      <c r="L1367" t="str">
        <f t="shared" si="42"/>
        <v>009</v>
      </c>
      <c r="M1367" t="str">
        <f>_xlfn.XLOOKUP(_2015_2016_append_[[#This Row],[Job_code]],Analytics_mindset_case_studies_IntegrateCo_jobcodes[Code_text],Analytics_mindset_case_studies_IntegrateCo_jobcodes[Job_Description],"",0)</f>
        <v>New Foreign Manufacturing Plant</v>
      </c>
      <c r="N1367" t="str">
        <f t="shared" si="43"/>
        <v>H</v>
      </c>
      <c r="O1367">
        <f>IFERROR(VLOOKUP(_2015_2016_append_[[#This Row],[Emp_Name]],Analytics_mindset_case_studies_IntegrateCo_locations[#All],2,FALSE),"")</f>
        <v>1</v>
      </c>
      <c r="P1367">
        <f>_2015_2016_append_[[#This Row],[Reg_Hrs]]+_2015_2016_append_[[#This Row],[OT_Hrs]]</f>
        <v>85</v>
      </c>
      <c r="Q1367">
        <v>1</v>
      </c>
    </row>
    <row r="1368" spans="1:17" x14ac:dyDescent="0.3">
      <c r="A1368">
        <v>168</v>
      </c>
      <c r="B1368" t="s">
        <v>341</v>
      </c>
      <c r="C1368" t="s">
        <v>129</v>
      </c>
      <c r="D1368">
        <v>96</v>
      </c>
      <c r="E1368">
        <v>0</v>
      </c>
      <c r="F1368">
        <v>3600</v>
      </c>
      <c r="G1368">
        <v>2671</v>
      </c>
      <c r="H1368">
        <v>18</v>
      </c>
      <c r="I1368">
        <v>4897</v>
      </c>
      <c r="J1368">
        <v>5928</v>
      </c>
      <c r="K1368">
        <v>2016</v>
      </c>
      <c r="L1368" t="str">
        <f t="shared" si="42"/>
        <v>009</v>
      </c>
      <c r="M1368" t="str">
        <f>_xlfn.XLOOKUP(_2015_2016_append_[[#This Row],[Job_code]],Analytics_mindset_case_studies_IntegrateCo_jobcodes[Code_text],Analytics_mindset_case_studies_IntegrateCo_jobcodes[Job_Description],"",0)</f>
        <v>New Foreign Manufacturing Plant</v>
      </c>
      <c r="N1368" t="str">
        <f t="shared" si="43"/>
        <v>H</v>
      </c>
      <c r="O1368">
        <f>IFERROR(VLOOKUP(_2015_2016_append_[[#This Row],[Emp_Name]],Analytics_mindset_case_studies_IntegrateCo_locations[#All],2,FALSE),"")</f>
        <v>2</v>
      </c>
      <c r="P1368">
        <f>_2015_2016_append_[[#This Row],[Reg_Hrs]]+_2015_2016_append_[[#This Row],[OT_Hrs]]</f>
        <v>96</v>
      </c>
      <c r="Q1368">
        <v>1</v>
      </c>
    </row>
    <row r="1369" spans="1:17" x14ac:dyDescent="0.3">
      <c r="B1369" t="s">
        <v>341</v>
      </c>
      <c r="C1369" t="s">
        <v>229</v>
      </c>
      <c r="D1369">
        <v>8</v>
      </c>
      <c r="E1369">
        <v>0</v>
      </c>
      <c r="F1369">
        <v>22308</v>
      </c>
      <c r="G1369">
        <v>1706</v>
      </c>
      <c r="H1369">
        <v>0</v>
      </c>
      <c r="I1369">
        <v>535</v>
      </c>
      <c r="J1369">
        <v>32</v>
      </c>
      <c r="K1369">
        <v>2016</v>
      </c>
      <c r="L1369" t="str">
        <f t="shared" si="42"/>
        <v>009</v>
      </c>
      <c r="M1369" t="str">
        <f>_xlfn.XLOOKUP(_2015_2016_append_[[#This Row],[Job_code]],Analytics_mindset_case_studies_IntegrateCo_jobcodes[Code_text],Analytics_mindset_case_studies_IntegrateCo_jobcodes[Job_Description],"",0)</f>
        <v>New Foreign Manufacturing Plant</v>
      </c>
      <c r="N1369" t="str">
        <f t="shared" si="43"/>
        <v>H</v>
      </c>
      <c r="O1369" t="str">
        <f>IFERROR(VLOOKUP(_2015_2016_append_[[#This Row],[Emp_Name]],Analytics_mindset_case_studies_IntegrateCo_locations[#All],2,FALSE),"")</f>
        <v/>
      </c>
      <c r="P1369">
        <f>_2015_2016_append_[[#This Row],[Reg_Hrs]]+_2015_2016_append_[[#This Row],[OT_Hrs]]</f>
        <v>8</v>
      </c>
      <c r="Q1369">
        <v>1</v>
      </c>
    </row>
    <row r="1370" spans="1:17" x14ac:dyDescent="0.3">
      <c r="A1370">
        <v>25</v>
      </c>
      <c r="B1370" t="s">
        <v>341</v>
      </c>
      <c r="C1370" t="s">
        <v>199</v>
      </c>
      <c r="D1370">
        <v>51</v>
      </c>
      <c r="E1370">
        <v>0</v>
      </c>
      <c r="F1370">
        <v>126174</v>
      </c>
      <c r="G1370">
        <v>9348</v>
      </c>
      <c r="H1370">
        <v>7</v>
      </c>
      <c r="I1370">
        <v>2933</v>
      </c>
      <c r="J1370">
        <v>184</v>
      </c>
      <c r="K1370">
        <v>2016</v>
      </c>
      <c r="L1370" t="str">
        <f t="shared" si="42"/>
        <v>009</v>
      </c>
      <c r="M1370" t="str">
        <f>_xlfn.XLOOKUP(_2015_2016_append_[[#This Row],[Job_code]],Analytics_mindset_case_studies_IntegrateCo_jobcodes[Code_text],Analytics_mindset_case_studies_IntegrateCo_jobcodes[Job_Description],"",0)</f>
        <v>New Foreign Manufacturing Plant</v>
      </c>
      <c r="N1370" t="str">
        <f t="shared" si="43"/>
        <v>H</v>
      </c>
      <c r="O1370">
        <f>IFERROR(VLOOKUP(_2015_2016_append_[[#This Row],[Emp_Name]],Analytics_mindset_case_studies_IntegrateCo_locations[#All],2,FALSE),"")</f>
        <v>1</v>
      </c>
      <c r="P1370">
        <f>_2015_2016_append_[[#This Row],[Reg_Hrs]]+_2015_2016_append_[[#This Row],[OT_Hrs]]</f>
        <v>51</v>
      </c>
      <c r="Q1370">
        <v>1</v>
      </c>
    </row>
    <row r="1371" spans="1:17" x14ac:dyDescent="0.3">
      <c r="A1371">
        <v>416</v>
      </c>
      <c r="B1371" t="s">
        <v>341</v>
      </c>
      <c r="C1371" t="s">
        <v>295</v>
      </c>
      <c r="D1371">
        <v>8</v>
      </c>
      <c r="E1371">
        <v>0</v>
      </c>
      <c r="F1371">
        <v>136</v>
      </c>
      <c r="G1371">
        <v>932</v>
      </c>
      <c r="H1371">
        <v>56</v>
      </c>
      <c r="I1371">
        <v>292</v>
      </c>
      <c r="J1371">
        <v>224</v>
      </c>
      <c r="K1371">
        <v>2016</v>
      </c>
      <c r="L1371" t="str">
        <f t="shared" si="42"/>
        <v>009</v>
      </c>
      <c r="M1371" t="str">
        <f>_xlfn.XLOOKUP(_2015_2016_append_[[#This Row],[Job_code]],Analytics_mindset_case_studies_IntegrateCo_jobcodes[Code_text],Analytics_mindset_case_studies_IntegrateCo_jobcodes[Job_Description],"",0)</f>
        <v>New Foreign Manufacturing Plant</v>
      </c>
      <c r="N1371" t="str">
        <f t="shared" si="43"/>
        <v>H</v>
      </c>
      <c r="O1371">
        <f>IFERROR(VLOOKUP(_2015_2016_append_[[#This Row],[Emp_Name]],Analytics_mindset_case_studies_IntegrateCo_locations[#All],2,FALSE),"")</f>
        <v>2</v>
      </c>
      <c r="P1371">
        <f>_2015_2016_append_[[#This Row],[Reg_Hrs]]+_2015_2016_append_[[#This Row],[OT_Hrs]]</f>
        <v>8</v>
      </c>
      <c r="Q1371">
        <v>1</v>
      </c>
    </row>
    <row r="1372" spans="1:17" x14ac:dyDescent="0.3">
      <c r="A1372">
        <v>336</v>
      </c>
      <c r="B1372" t="s">
        <v>341</v>
      </c>
      <c r="C1372" t="s">
        <v>196</v>
      </c>
      <c r="D1372">
        <v>24</v>
      </c>
      <c r="E1372">
        <v>0</v>
      </c>
      <c r="F1372">
        <v>588</v>
      </c>
      <c r="G1372">
        <v>4497</v>
      </c>
      <c r="H1372">
        <v>118</v>
      </c>
      <c r="I1372">
        <v>141</v>
      </c>
      <c r="J1372">
        <v>97</v>
      </c>
      <c r="K1372">
        <v>2016</v>
      </c>
      <c r="L1372" t="str">
        <f t="shared" si="42"/>
        <v>009</v>
      </c>
      <c r="M1372" t="str">
        <f>_xlfn.XLOOKUP(_2015_2016_append_[[#This Row],[Job_code]],Analytics_mindset_case_studies_IntegrateCo_jobcodes[Code_text],Analytics_mindset_case_studies_IntegrateCo_jobcodes[Job_Description],"",0)</f>
        <v>New Foreign Manufacturing Plant</v>
      </c>
      <c r="N1372" t="str">
        <f t="shared" si="43"/>
        <v>H</v>
      </c>
      <c r="O1372">
        <f>IFERROR(VLOOKUP(_2015_2016_append_[[#This Row],[Emp_Name]],Analytics_mindset_case_studies_IntegrateCo_locations[#All],2,FALSE),"")</f>
        <v>1</v>
      </c>
      <c r="P1372">
        <f>_2015_2016_append_[[#This Row],[Reg_Hrs]]+_2015_2016_append_[[#This Row],[OT_Hrs]]</f>
        <v>24</v>
      </c>
      <c r="Q1372">
        <v>1</v>
      </c>
    </row>
    <row r="1373" spans="1:17" x14ac:dyDescent="0.3">
      <c r="A1373">
        <v>22</v>
      </c>
      <c r="B1373" t="s">
        <v>341</v>
      </c>
      <c r="C1373" t="s">
        <v>176</v>
      </c>
      <c r="D1373">
        <v>61</v>
      </c>
      <c r="E1373">
        <v>0</v>
      </c>
      <c r="F1373">
        <v>209384</v>
      </c>
      <c r="G1373">
        <v>14456</v>
      </c>
      <c r="H1373">
        <v>36</v>
      </c>
      <c r="I1373">
        <v>4542</v>
      </c>
      <c r="J1373">
        <v>3447</v>
      </c>
      <c r="K1373">
        <v>2016</v>
      </c>
      <c r="L1373" t="str">
        <f t="shared" si="42"/>
        <v>009</v>
      </c>
      <c r="M1373" t="str">
        <f>_xlfn.XLOOKUP(_2015_2016_append_[[#This Row],[Job_code]],Analytics_mindset_case_studies_IntegrateCo_jobcodes[Code_text],Analytics_mindset_case_studies_IntegrateCo_jobcodes[Job_Description],"",0)</f>
        <v>New Foreign Manufacturing Plant</v>
      </c>
      <c r="N1373" t="str">
        <f t="shared" si="43"/>
        <v>H</v>
      </c>
      <c r="O1373">
        <f>IFERROR(VLOOKUP(_2015_2016_append_[[#This Row],[Emp_Name]],Analytics_mindset_case_studies_IntegrateCo_locations[#All],2,FALSE),"")</f>
        <v>2</v>
      </c>
      <c r="P1373">
        <f>_2015_2016_append_[[#This Row],[Reg_Hrs]]+_2015_2016_append_[[#This Row],[OT_Hrs]]</f>
        <v>61</v>
      </c>
      <c r="Q1373">
        <v>1</v>
      </c>
    </row>
    <row r="1374" spans="1:17" x14ac:dyDescent="0.3">
      <c r="A1374">
        <v>7</v>
      </c>
      <c r="B1374" t="s">
        <v>342</v>
      </c>
      <c r="C1374" t="s">
        <v>194</v>
      </c>
      <c r="D1374">
        <v>8</v>
      </c>
      <c r="E1374">
        <v>0</v>
      </c>
      <c r="F1374">
        <v>26153</v>
      </c>
      <c r="G1374">
        <v>1957</v>
      </c>
      <c r="H1374">
        <v>116</v>
      </c>
      <c r="I1374">
        <v>1228</v>
      </c>
      <c r="J1374">
        <v>12</v>
      </c>
      <c r="K1374">
        <v>2016</v>
      </c>
      <c r="L1374" t="str">
        <f t="shared" si="42"/>
        <v>009</v>
      </c>
      <c r="M1374" t="str">
        <f>_xlfn.XLOOKUP(_2015_2016_append_[[#This Row],[Job_code]],Analytics_mindset_case_studies_IntegrateCo_jobcodes[Code_text],Analytics_mindset_case_studies_IntegrateCo_jobcodes[Job_Description],"",0)</f>
        <v>New Foreign Manufacturing Plant</v>
      </c>
      <c r="N1374" t="str">
        <f t="shared" si="43"/>
        <v>H</v>
      </c>
      <c r="O1374">
        <f>IFERROR(VLOOKUP(_2015_2016_append_[[#This Row],[Emp_Name]],Analytics_mindset_case_studies_IntegrateCo_locations[#All],2,FALSE),"")</f>
        <v>2</v>
      </c>
      <c r="P1374">
        <f>_2015_2016_append_[[#This Row],[Reg_Hrs]]+_2015_2016_append_[[#This Row],[OT_Hrs]]</f>
        <v>8</v>
      </c>
      <c r="Q1374">
        <v>1</v>
      </c>
    </row>
    <row r="1375" spans="1:17" x14ac:dyDescent="0.3">
      <c r="A1375">
        <v>287</v>
      </c>
      <c r="B1375" t="s">
        <v>342</v>
      </c>
      <c r="C1375" t="s">
        <v>167</v>
      </c>
      <c r="D1375">
        <v>61</v>
      </c>
      <c r="E1375">
        <v>0</v>
      </c>
      <c r="F1375">
        <v>86925</v>
      </c>
      <c r="G1375">
        <v>6289</v>
      </c>
      <c r="H1375">
        <v>154</v>
      </c>
      <c r="I1375">
        <v>3946</v>
      </c>
      <c r="J1375">
        <v>264</v>
      </c>
      <c r="K1375">
        <v>2016</v>
      </c>
      <c r="L1375" t="str">
        <f t="shared" si="42"/>
        <v>009</v>
      </c>
      <c r="M1375" t="str">
        <f>_xlfn.XLOOKUP(_2015_2016_append_[[#This Row],[Job_code]],Analytics_mindset_case_studies_IntegrateCo_jobcodes[Code_text],Analytics_mindset_case_studies_IntegrateCo_jobcodes[Job_Description],"",0)</f>
        <v>New Foreign Manufacturing Plant</v>
      </c>
      <c r="N1375" t="str">
        <f t="shared" si="43"/>
        <v>H</v>
      </c>
      <c r="O1375">
        <f>IFERROR(VLOOKUP(_2015_2016_append_[[#This Row],[Emp_Name]],Analytics_mindset_case_studies_IntegrateCo_locations[#All],2,FALSE),"")</f>
        <v>2</v>
      </c>
      <c r="P1375">
        <f>_2015_2016_append_[[#This Row],[Reg_Hrs]]+_2015_2016_append_[[#This Row],[OT_Hrs]]</f>
        <v>61</v>
      </c>
      <c r="Q1375">
        <v>1</v>
      </c>
    </row>
    <row r="1376" spans="1:17" x14ac:dyDescent="0.3">
      <c r="A1376">
        <v>210</v>
      </c>
      <c r="B1376" t="s">
        <v>342</v>
      </c>
      <c r="C1376" t="s">
        <v>163</v>
      </c>
      <c r="D1376">
        <v>79</v>
      </c>
      <c r="E1376">
        <v>0</v>
      </c>
      <c r="F1376">
        <v>187862</v>
      </c>
      <c r="G1376">
        <v>13287</v>
      </c>
      <c r="H1376">
        <v>0</v>
      </c>
      <c r="I1376">
        <v>8336</v>
      </c>
      <c r="J1376">
        <v>5567</v>
      </c>
      <c r="K1376">
        <v>2016</v>
      </c>
      <c r="L1376" t="str">
        <f t="shared" si="42"/>
        <v>009</v>
      </c>
      <c r="M1376" t="str">
        <f>_xlfn.XLOOKUP(_2015_2016_append_[[#This Row],[Job_code]],Analytics_mindset_case_studies_IntegrateCo_jobcodes[Code_text],Analytics_mindset_case_studies_IntegrateCo_jobcodes[Job_Description],"",0)</f>
        <v>New Foreign Manufacturing Plant</v>
      </c>
      <c r="N1376" t="str">
        <f t="shared" si="43"/>
        <v>H</v>
      </c>
      <c r="O1376">
        <f>IFERROR(VLOOKUP(_2015_2016_append_[[#This Row],[Emp_Name]],Analytics_mindset_case_studies_IntegrateCo_locations[#All],2,FALSE),"")</f>
        <v>1</v>
      </c>
      <c r="P1376">
        <f>_2015_2016_append_[[#This Row],[Reg_Hrs]]+_2015_2016_append_[[#This Row],[OT_Hrs]]</f>
        <v>79</v>
      </c>
      <c r="Q1376">
        <v>1</v>
      </c>
    </row>
    <row r="1377" spans="1:17" x14ac:dyDescent="0.3">
      <c r="A1377">
        <v>391</v>
      </c>
      <c r="B1377" t="s">
        <v>342</v>
      </c>
      <c r="C1377" t="s">
        <v>126</v>
      </c>
      <c r="D1377">
        <v>15</v>
      </c>
      <c r="E1377">
        <v>0</v>
      </c>
      <c r="F1377">
        <v>38625</v>
      </c>
      <c r="G1377">
        <v>2745</v>
      </c>
      <c r="H1377">
        <v>0</v>
      </c>
      <c r="I1377">
        <v>1722</v>
      </c>
      <c r="J1377">
        <v>1145</v>
      </c>
      <c r="K1377">
        <v>2016</v>
      </c>
      <c r="L1377" t="str">
        <f t="shared" si="42"/>
        <v>009</v>
      </c>
      <c r="M1377" t="str">
        <f>_xlfn.XLOOKUP(_2015_2016_append_[[#This Row],[Job_code]],Analytics_mindset_case_studies_IntegrateCo_jobcodes[Code_text],Analytics_mindset_case_studies_IntegrateCo_jobcodes[Job_Description],"",0)</f>
        <v>New Foreign Manufacturing Plant</v>
      </c>
      <c r="N1377" t="str">
        <f t="shared" si="43"/>
        <v>H</v>
      </c>
      <c r="O1377">
        <f>IFERROR(VLOOKUP(_2015_2016_append_[[#This Row],[Emp_Name]],Analytics_mindset_case_studies_IntegrateCo_locations[#All],2,FALSE),"")</f>
        <v>1</v>
      </c>
      <c r="P1377">
        <f>_2015_2016_append_[[#This Row],[Reg_Hrs]]+_2015_2016_append_[[#This Row],[OT_Hrs]]</f>
        <v>15</v>
      </c>
      <c r="Q1377">
        <v>1</v>
      </c>
    </row>
    <row r="1378" spans="1:17" x14ac:dyDescent="0.3">
      <c r="B1378" t="s">
        <v>343</v>
      </c>
      <c r="C1378" t="s">
        <v>229</v>
      </c>
      <c r="D1378">
        <v>0</v>
      </c>
      <c r="E1378">
        <v>0</v>
      </c>
      <c r="F1378">
        <v>0</v>
      </c>
      <c r="G1378">
        <v>0</v>
      </c>
      <c r="H1378">
        <v>0</v>
      </c>
      <c r="I1378">
        <v>0</v>
      </c>
      <c r="J1378">
        <v>0</v>
      </c>
      <c r="K1378">
        <v>2016</v>
      </c>
      <c r="L1378" t="str">
        <f t="shared" si="42"/>
        <v>009</v>
      </c>
      <c r="M1378" t="str">
        <f>_xlfn.XLOOKUP(_2015_2016_append_[[#This Row],[Job_code]],Analytics_mindset_case_studies_IntegrateCo_jobcodes[Code_text],Analytics_mindset_case_studies_IntegrateCo_jobcodes[Job_Description],"",0)</f>
        <v>New Foreign Manufacturing Plant</v>
      </c>
      <c r="N1378" t="str">
        <f t="shared" si="43"/>
        <v>H</v>
      </c>
      <c r="O1378" t="str">
        <f>IFERROR(VLOOKUP(_2015_2016_append_[[#This Row],[Emp_Name]],Analytics_mindset_case_studies_IntegrateCo_locations[#All],2,FALSE),"")</f>
        <v/>
      </c>
      <c r="P1378">
        <f>_2015_2016_append_[[#This Row],[Reg_Hrs]]+_2015_2016_append_[[#This Row],[OT_Hrs]]</f>
        <v>0</v>
      </c>
      <c r="Q1378">
        <v>1</v>
      </c>
    </row>
    <row r="1379" spans="1:17" x14ac:dyDescent="0.3">
      <c r="A1379">
        <v>374</v>
      </c>
      <c r="B1379" t="s">
        <v>343</v>
      </c>
      <c r="C1379" t="s">
        <v>181</v>
      </c>
      <c r="D1379">
        <v>94</v>
      </c>
      <c r="E1379">
        <v>0</v>
      </c>
      <c r="F1379">
        <v>1974</v>
      </c>
      <c r="G1379">
        <v>12747</v>
      </c>
      <c r="H1379">
        <v>21</v>
      </c>
      <c r="I1379">
        <v>5823</v>
      </c>
      <c r="J1379">
        <v>749</v>
      </c>
      <c r="K1379">
        <v>2016</v>
      </c>
      <c r="L1379" t="str">
        <f t="shared" si="42"/>
        <v>009</v>
      </c>
      <c r="M1379" t="str">
        <f>_xlfn.XLOOKUP(_2015_2016_append_[[#This Row],[Job_code]],Analytics_mindset_case_studies_IntegrateCo_jobcodes[Code_text],Analytics_mindset_case_studies_IntegrateCo_jobcodes[Job_Description],"",0)</f>
        <v>New Foreign Manufacturing Plant</v>
      </c>
      <c r="N1379" t="str">
        <f t="shared" si="43"/>
        <v>H</v>
      </c>
      <c r="O1379">
        <f>IFERROR(VLOOKUP(_2015_2016_append_[[#This Row],[Emp_Name]],Analytics_mindset_case_studies_IntegrateCo_locations[#All],2,FALSE),"")</f>
        <v>2</v>
      </c>
      <c r="P1379">
        <f>_2015_2016_append_[[#This Row],[Reg_Hrs]]+_2015_2016_append_[[#This Row],[OT_Hrs]]</f>
        <v>94</v>
      </c>
      <c r="Q1379">
        <v>1</v>
      </c>
    </row>
    <row r="1380" spans="1:17" x14ac:dyDescent="0.3">
      <c r="A1380">
        <v>192</v>
      </c>
      <c r="B1380" t="s">
        <v>343</v>
      </c>
      <c r="C1380" t="s">
        <v>183</v>
      </c>
      <c r="D1380">
        <v>72</v>
      </c>
      <c r="E1380">
        <v>0</v>
      </c>
      <c r="F1380">
        <v>173077</v>
      </c>
      <c r="G1380">
        <v>12195</v>
      </c>
      <c r="H1380">
        <v>406</v>
      </c>
      <c r="I1380">
        <v>4858</v>
      </c>
      <c r="J1380">
        <v>1774</v>
      </c>
      <c r="K1380">
        <v>2016</v>
      </c>
      <c r="L1380" t="str">
        <f t="shared" si="42"/>
        <v>009</v>
      </c>
      <c r="M1380" t="str">
        <f>_xlfn.XLOOKUP(_2015_2016_append_[[#This Row],[Job_code]],Analytics_mindset_case_studies_IntegrateCo_jobcodes[Code_text],Analytics_mindset_case_studies_IntegrateCo_jobcodes[Job_Description],"",0)</f>
        <v>New Foreign Manufacturing Plant</v>
      </c>
      <c r="N1380" t="str">
        <f t="shared" si="43"/>
        <v>H</v>
      </c>
      <c r="O1380">
        <f>IFERROR(VLOOKUP(_2015_2016_append_[[#This Row],[Emp_Name]],Analytics_mindset_case_studies_IntegrateCo_locations[#All],2,FALSE),"")</f>
        <v>2</v>
      </c>
      <c r="P1380">
        <f>_2015_2016_append_[[#This Row],[Reg_Hrs]]+_2015_2016_append_[[#This Row],[OT_Hrs]]</f>
        <v>72</v>
      </c>
      <c r="Q1380">
        <v>1</v>
      </c>
    </row>
    <row r="1381" spans="1:17" x14ac:dyDescent="0.3">
      <c r="A1381">
        <v>396</v>
      </c>
      <c r="B1381" t="s">
        <v>343</v>
      </c>
      <c r="C1381" t="s">
        <v>140</v>
      </c>
      <c r="D1381">
        <v>40</v>
      </c>
      <c r="E1381">
        <v>0</v>
      </c>
      <c r="F1381">
        <v>1340</v>
      </c>
      <c r="G1381">
        <v>10252</v>
      </c>
      <c r="H1381">
        <v>0</v>
      </c>
      <c r="I1381">
        <v>1491</v>
      </c>
      <c r="J1381">
        <v>6686</v>
      </c>
      <c r="K1381">
        <v>2016</v>
      </c>
      <c r="L1381" t="str">
        <f t="shared" si="42"/>
        <v>009</v>
      </c>
      <c r="M1381" t="str">
        <f>_xlfn.XLOOKUP(_2015_2016_append_[[#This Row],[Job_code]],Analytics_mindset_case_studies_IntegrateCo_jobcodes[Code_text],Analytics_mindset_case_studies_IntegrateCo_jobcodes[Job_Description],"",0)</f>
        <v>New Foreign Manufacturing Plant</v>
      </c>
      <c r="N1381" t="str">
        <f t="shared" si="43"/>
        <v>H</v>
      </c>
      <c r="O1381">
        <f>IFERROR(VLOOKUP(_2015_2016_append_[[#This Row],[Emp_Name]],Analytics_mindset_case_studies_IntegrateCo_locations[#All],2,FALSE),"")</f>
        <v>1</v>
      </c>
      <c r="P1381">
        <f>_2015_2016_append_[[#This Row],[Reg_Hrs]]+_2015_2016_append_[[#This Row],[OT_Hrs]]</f>
        <v>40</v>
      </c>
      <c r="Q1381">
        <v>1</v>
      </c>
    </row>
    <row r="1382" spans="1:17" x14ac:dyDescent="0.3">
      <c r="A1382">
        <v>269</v>
      </c>
      <c r="B1382" t="s">
        <v>344</v>
      </c>
      <c r="C1382" t="s">
        <v>157</v>
      </c>
      <c r="D1382">
        <v>80</v>
      </c>
      <c r="E1382">
        <v>0</v>
      </c>
      <c r="F1382">
        <v>2360</v>
      </c>
      <c r="G1382">
        <v>15903</v>
      </c>
      <c r="H1382">
        <v>0</v>
      </c>
      <c r="I1382">
        <v>499</v>
      </c>
      <c r="J1382">
        <v>3884</v>
      </c>
      <c r="K1382">
        <v>2016</v>
      </c>
      <c r="L1382" t="str">
        <f t="shared" si="42"/>
        <v>009</v>
      </c>
      <c r="M1382" t="str">
        <f>_xlfn.XLOOKUP(_2015_2016_append_[[#This Row],[Job_code]],Analytics_mindset_case_studies_IntegrateCo_jobcodes[Code_text],Analytics_mindset_case_studies_IntegrateCo_jobcodes[Job_Description],"",0)</f>
        <v>New Foreign Manufacturing Plant</v>
      </c>
      <c r="N1382" t="str">
        <f t="shared" si="43"/>
        <v>H</v>
      </c>
      <c r="O1382">
        <f>IFERROR(VLOOKUP(_2015_2016_append_[[#This Row],[Emp_Name]],Analytics_mindset_case_studies_IntegrateCo_locations[#All],2,FALSE),"")</f>
        <v>2</v>
      </c>
      <c r="P1382">
        <f>_2015_2016_append_[[#This Row],[Reg_Hrs]]+_2015_2016_append_[[#This Row],[OT_Hrs]]</f>
        <v>80</v>
      </c>
      <c r="Q1382">
        <v>1</v>
      </c>
    </row>
    <row r="1383" spans="1:17" x14ac:dyDescent="0.3">
      <c r="A1383">
        <v>314</v>
      </c>
      <c r="B1383" t="s">
        <v>344</v>
      </c>
      <c r="C1383" t="s">
        <v>174</v>
      </c>
      <c r="D1383">
        <v>14</v>
      </c>
      <c r="E1383">
        <v>0</v>
      </c>
      <c r="F1383">
        <v>3045</v>
      </c>
      <c r="G1383">
        <v>2329</v>
      </c>
      <c r="H1383">
        <v>0</v>
      </c>
      <c r="I1383">
        <v>731</v>
      </c>
      <c r="J1383">
        <v>501</v>
      </c>
      <c r="K1383">
        <v>2016</v>
      </c>
      <c r="L1383" t="str">
        <f t="shared" si="42"/>
        <v>009</v>
      </c>
      <c r="M1383" t="str">
        <f>_xlfn.XLOOKUP(_2015_2016_append_[[#This Row],[Job_code]],Analytics_mindset_case_studies_IntegrateCo_jobcodes[Code_text],Analytics_mindset_case_studies_IntegrateCo_jobcodes[Job_Description],"",0)</f>
        <v>New Foreign Manufacturing Plant</v>
      </c>
      <c r="N1383" t="str">
        <f t="shared" si="43"/>
        <v>H</v>
      </c>
      <c r="O1383">
        <f>IFERROR(VLOOKUP(_2015_2016_append_[[#This Row],[Emp_Name]],Analytics_mindset_case_studies_IntegrateCo_locations[#All],2,FALSE),"")</f>
        <v>1</v>
      </c>
      <c r="P1383">
        <f>_2015_2016_append_[[#This Row],[Reg_Hrs]]+_2015_2016_append_[[#This Row],[OT_Hrs]]</f>
        <v>14</v>
      </c>
      <c r="Q1383">
        <v>1</v>
      </c>
    </row>
    <row r="1384" spans="1:17" x14ac:dyDescent="0.3">
      <c r="A1384">
        <v>407</v>
      </c>
      <c r="B1384" t="s">
        <v>345</v>
      </c>
      <c r="C1384" t="s">
        <v>209</v>
      </c>
      <c r="D1384">
        <v>16</v>
      </c>
      <c r="E1384">
        <v>0</v>
      </c>
      <c r="F1384">
        <v>280</v>
      </c>
      <c r="G1384">
        <v>2142</v>
      </c>
      <c r="H1384">
        <v>82</v>
      </c>
      <c r="I1384">
        <v>672</v>
      </c>
      <c r="J1384">
        <v>462</v>
      </c>
      <c r="K1384">
        <v>2016</v>
      </c>
      <c r="L1384" t="str">
        <f t="shared" si="42"/>
        <v>010</v>
      </c>
      <c r="M1384" t="str">
        <f>_xlfn.XLOOKUP(_2015_2016_append_[[#This Row],[Job_code]],Analytics_mindset_case_studies_IntegrateCo_jobcodes[Code_text],Analytics_mindset_case_studies_IntegrateCo_jobcodes[Job_Description],"",0)</f>
        <v>New Foreign Manufacturing Oversight</v>
      </c>
      <c r="N1384" t="str">
        <f t="shared" si="43"/>
        <v>H</v>
      </c>
      <c r="O1384">
        <f>IFERROR(VLOOKUP(_2015_2016_append_[[#This Row],[Emp_Name]],Analytics_mindset_case_studies_IntegrateCo_locations[#All],2,FALSE),"")</f>
        <v>1</v>
      </c>
      <c r="P1384">
        <f>_2015_2016_append_[[#This Row],[Reg_Hrs]]+_2015_2016_append_[[#This Row],[OT_Hrs]]</f>
        <v>16</v>
      </c>
      <c r="Q1384">
        <v>1</v>
      </c>
    </row>
    <row r="1385" spans="1:17" x14ac:dyDescent="0.3">
      <c r="A1385">
        <v>408</v>
      </c>
      <c r="B1385" t="s">
        <v>345</v>
      </c>
      <c r="C1385" t="s">
        <v>210</v>
      </c>
      <c r="D1385">
        <v>8</v>
      </c>
      <c r="E1385">
        <v>0</v>
      </c>
      <c r="F1385">
        <v>120</v>
      </c>
      <c r="G1385">
        <v>918</v>
      </c>
      <c r="H1385">
        <v>72</v>
      </c>
      <c r="I1385">
        <v>288</v>
      </c>
      <c r="J1385">
        <v>198</v>
      </c>
      <c r="K1385">
        <v>2016</v>
      </c>
      <c r="L1385" t="str">
        <f t="shared" si="42"/>
        <v>010</v>
      </c>
      <c r="M1385" t="str">
        <f>_xlfn.XLOOKUP(_2015_2016_append_[[#This Row],[Job_code]],Analytics_mindset_case_studies_IntegrateCo_jobcodes[Code_text],Analytics_mindset_case_studies_IntegrateCo_jobcodes[Job_Description],"",0)</f>
        <v>New Foreign Manufacturing Oversight</v>
      </c>
      <c r="N1385" t="str">
        <f t="shared" si="43"/>
        <v>H</v>
      </c>
      <c r="O1385">
        <f>IFERROR(VLOOKUP(_2015_2016_append_[[#This Row],[Emp_Name]],Analytics_mindset_case_studies_IntegrateCo_locations[#All],2,FALSE),"")</f>
        <v>1</v>
      </c>
      <c r="P1385">
        <f>_2015_2016_append_[[#This Row],[Reg_Hrs]]+_2015_2016_append_[[#This Row],[OT_Hrs]]</f>
        <v>8</v>
      </c>
      <c r="Q1385">
        <v>1</v>
      </c>
    </row>
    <row r="1386" spans="1:17" x14ac:dyDescent="0.3">
      <c r="A1386">
        <v>53</v>
      </c>
      <c r="B1386" t="s">
        <v>345</v>
      </c>
      <c r="C1386" t="s">
        <v>142</v>
      </c>
      <c r="D1386">
        <v>8</v>
      </c>
      <c r="E1386">
        <v>0</v>
      </c>
      <c r="F1386">
        <v>200</v>
      </c>
      <c r="G1386">
        <v>1389</v>
      </c>
      <c r="H1386">
        <v>109</v>
      </c>
      <c r="I1386">
        <v>436</v>
      </c>
      <c r="J1386">
        <v>331</v>
      </c>
      <c r="K1386">
        <v>2016</v>
      </c>
      <c r="L1386" t="str">
        <f t="shared" si="42"/>
        <v>010</v>
      </c>
      <c r="M1386" t="str">
        <f>_xlfn.XLOOKUP(_2015_2016_append_[[#This Row],[Job_code]],Analytics_mindset_case_studies_IntegrateCo_jobcodes[Code_text],Analytics_mindset_case_studies_IntegrateCo_jobcodes[Job_Description],"",0)</f>
        <v>New Foreign Manufacturing Oversight</v>
      </c>
      <c r="N1386" t="str">
        <f t="shared" si="43"/>
        <v>H</v>
      </c>
      <c r="O1386">
        <f>IFERROR(VLOOKUP(_2015_2016_append_[[#This Row],[Emp_Name]],Analytics_mindset_case_studies_IntegrateCo_locations[#All],2,FALSE),"")</f>
        <v>2</v>
      </c>
      <c r="P1386">
        <f>_2015_2016_append_[[#This Row],[Reg_Hrs]]+_2015_2016_append_[[#This Row],[OT_Hrs]]</f>
        <v>8</v>
      </c>
      <c r="Q1386">
        <v>1</v>
      </c>
    </row>
    <row r="1387" spans="1:17" x14ac:dyDescent="0.3">
      <c r="A1387">
        <v>260</v>
      </c>
      <c r="B1387" t="s">
        <v>345</v>
      </c>
      <c r="C1387" t="s">
        <v>188</v>
      </c>
      <c r="D1387">
        <v>16</v>
      </c>
      <c r="E1387">
        <v>0</v>
      </c>
      <c r="F1387">
        <v>396</v>
      </c>
      <c r="G1387">
        <v>2839</v>
      </c>
      <c r="H1387">
        <v>11</v>
      </c>
      <c r="I1387">
        <v>891</v>
      </c>
      <c r="J1387">
        <v>651</v>
      </c>
      <c r="K1387">
        <v>2016</v>
      </c>
      <c r="L1387" t="str">
        <f t="shared" si="42"/>
        <v>010</v>
      </c>
      <c r="M1387" t="str">
        <f>_xlfn.XLOOKUP(_2015_2016_append_[[#This Row],[Job_code]],Analytics_mindset_case_studies_IntegrateCo_jobcodes[Code_text],Analytics_mindset_case_studies_IntegrateCo_jobcodes[Job_Description],"",0)</f>
        <v>New Foreign Manufacturing Oversight</v>
      </c>
      <c r="N1387" t="str">
        <f t="shared" si="43"/>
        <v>H</v>
      </c>
      <c r="O1387">
        <f>IFERROR(VLOOKUP(_2015_2016_append_[[#This Row],[Emp_Name]],Analytics_mindset_case_studies_IntegrateCo_locations[#All],2,FALSE),"")</f>
        <v>2</v>
      </c>
      <c r="P1387">
        <f>_2015_2016_append_[[#This Row],[Reg_Hrs]]+_2015_2016_append_[[#This Row],[OT_Hrs]]</f>
        <v>16</v>
      </c>
      <c r="Q1387">
        <v>1</v>
      </c>
    </row>
    <row r="1388" spans="1:17" x14ac:dyDescent="0.3">
      <c r="A1388">
        <v>376</v>
      </c>
      <c r="B1388" t="s">
        <v>345</v>
      </c>
      <c r="C1388" t="s">
        <v>161</v>
      </c>
      <c r="D1388">
        <v>16</v>
      </c>
      <c r="E1388">
        <v>0</v>
      </c>
      <c r="F1388">
        <v>2992</v>
      </c>
      <c r="G1388">
        <v>2161</v>
      </c>
      <c r="H1388">
        <v>85</v>
      </c>
      <c r="I1388">
        <v>678</v>
      </c>
      <c r="J1388">
        <v>494</v>
      </c>
      <c r="K1388">
        <v>2016</v>
      </c>
      <c r="L1388" t="str">
        <f t="shared" si="42"/>
        <v>010</v>
      </c>
      <c r="M1388" t="str">
        <f>_xlfn.XLOOKUP(_2015_2016_append_[[#This Row],[Job_code]],Analytics_mindset_case_studies_IntegrateCo_jobcodes[Code_text],Analytics_mindset_case_studies_IntegrateCo_jobcodes[Job_Description],"",0)</f>
        <v>New Foreign Manufacturing Oversight</v>
      </c>
      <c r="N1388" t="str">
        <f t="shared" si="43"/>
        <v>H</v>
      </c>
      <c r="O1388">
        <f>IFERROR(VLOOKUP(_2015_2016_append_[[#This Row],[Emp_Name]],Analytics_mindset_case_studies_IntegrateCo_locations[#All],2,FALSE),"")</f>
        <v>1</v>
      </c>
      <c r="P1388">
        <f>_2015_2016_append_[[#This Row],[Reg_Hrs]]+_2015_2016_append_[[#This Row],[OT_Hrs]]</f>
        <v>16</v>
      </c>
      <c r="Q1388">
        <v>1</v>
      </c>
    </row>
    <row r="1389" spans="1:17" x14ac:dyDescent="0.3">
      <c r="A1389">
        <v>404</v>
      </c>
      <c r="B1389" t="s">
        <v>345</v>
      </c>
      <c r="C1389" t="s">
        <v>205</v>
      </c>
      <c r="D1389">
        <v>16</v>
      </c>
      <c r="E1389">
        <v>0</v>
      </c>
      <c r="F1389">
        <v>37058</v>
      </c>
      <c r="G1389">
        <v>2785</v>
      </c>
      <c r="H1389">
        <v>107</v>
      </c>
      <c r="I1389">
        <v>874</v>
      </c>
      <c r="J1389">
        <v>613</v>
      </c>
      <c r="K1389">
        <v>2016</v>
      </c>
      <c r="L1389" t="str">
        <f t="shared" si="42"/>
        <v>010</v>
      </c>
      <c r="M1389" t="str">
        <f>_xlfn.XLOOKUP(_2015_2016_append_[[#This Row],[Job_code]],Analytics_mindset_case_studies_IntegrateCo_jobcodes[Code_text],Analytics_mindset_case_studies_IntegrateCo_jobcodes[Job_Description],"",0)</f>
        <v>New Foreign Manufacturing Oversight</v>
      </c>
      <c r="N1389" t="str">
        <f t="shared" si="43"/>
        <v>H</v>
      </c>
      <c r="O1389">
        <f>IFERROR(VLOOKUP(_2015_2016_append_[[#This Row],[Emp_Name]],Analytics_mindset_case_studies_IntegrateCo_locations[#All],2,FALSE),"")</f>
        <v>2</v>
      </c>
      <c r="P1389">
        <f>_2015_2016_append_[[#This Row],[Reg_Hrs]]+_2015_2016_append_[[#This Row],[OT_Hrs]]</f>
        <v>16</v>
      </c>
      <c r="Q1389">
        <v>1</v>
      </c>
    </row>
    <row r="1390" spans="1:17" x14ac:dyDescent="0.3">
      <c r="A1390">
        <v>398</v>
      </c>
      <c r="B1390" t="s">
        <v>345</v>
      </c>
      <c r="C1390" t="s">
        <v>184</v>
      </c>
      <c r="D1390">
        <v>8</v>
      </c>
      <c r="E1390">
        <v>0</v>
      </c>
      <c r="F1390">
        <v>120</v>
      </c>
      <c r="G1390">
        <v>864</v>
      </c>
      <c r="H1390">
        <v>0</v>
      </c>
      <c r="I1390">
        <v>271</v>
      </c>
      <c r="J1390">
        <v>197</v>
      </c>
      <c r="K1390">
        <v>2016</v>
      </c>
      <c r="L1390" t="str">
        <f t="shared" si="42"/>
        <v>010</v>
      </c>
      <c r="M1390" t="str">
        <f>_xlfn.XLOOKUP(_2015_2016_append_[[#This Row],[Job_code]],Analytics_mindset_case_studies_IntegrateCo_jobcodes[Code_text],Analytics_mindset_case_studies_IntegrateCo_jobcodes[Job_Description],"",0)</f>
        <v>New Foreign Manufacturing Oversight</v>
      </c>
      <c r="N1390" t="str">
        <f t="shared" si="43"/>
        <v>H</v>
      </c>
      <c r="O1390">
        <f>IFERROR(VLOOKUP(_2015_2016_append_[[#This Row],[Emp_Name]],Analytics_mindset_case_studies_IntegrateCo_locations[#All],2,FALSE),"")</f>
        <v>2</v>
      </c>
      <c r="P1390">
        <f>_2015_2016_append_[[#This Row],[Reg_Hrs]]+_2015_2016_append_[[#This Row],[OT_Hrs]]</f>
        <v>8</v>
      </c>
      <c r="Q1390">
        <v>1</v>
      </c>
    </row>
    <row r="1391" spans="1:17" x14ac:dyDescent="0.3">
      <c r="A1391">
        <v>248</v>
      </c>
      <c r="B1391" t="s">
        <v>345</v>
      </c>
      <c r="C1391" t="s">
        <v>158</v>
      </c>
      <c r="D1391">
        <v>8</v>
      </c>
      <c r="E1391">
        <v>0</v>
      </c>
      <c r="F1391">
        <v>164</v>
      </c>
      <c r="G1391">
        <v>111</v>
      </c>
      <c r="H1391">
        <v>44</v>
      </c>
      <c r="I1391">
        <v>348</v>
      </c>
      <c r="J1391">
        <v>23</v>
      </c>
      <c r="K1391">
        <v>2016</v>
      </c>
      <c r="L1391" t="str">
        <f t="shared" si="42"/>
        <v>010</v>
      </c>
      <c r="M1391" t="str">
        <f>_xlfn.XLOOKUP(_2015_2016_append_[[#This Row],[Job_code]],Analytics_mindset_case_studies_IntegrateCo_jobcodes[Code_text],Analytics_mindset_case_studies_IntegrateCo_jobcodes[Job_Description],"",0)</f>
        <v>New Foreign Manufacturing Oversight</v>
      </c>
      <c r="N1391" t="str">
        <f t="shared" si="43"/>
        <v>H</v>
      </c>
      <c r="O1391">
        <f>IFERROR(VLOOKUP(_2015_2016_append_[[#This Row],[Emp_Name]],Analytics_mindset_case_studies_IntegrateCo_locations[#All],2,FALSE),"")</f>
        <v>2</v>
      </c>
      <c r="P1391">
        <f>_2015_2016_append_[[#This Row],[Reg_Hrs]]+_2015_2016_append_[[#This Row],[OT_Hrs]]</f>
        <v>8</v>
      </c>
      <c r="Q1391">
        <v>1</v>
      </c>
    </row>
    <row r="1392" spans="1:17" x14ac:dyDescent="0.3">
      <c r="A1392">
        <v>1</v>
      </c>
      <c r="B1392" t="s">
        <v>345</v>
      </c>
      <c r="C1392" t="s">
        <v>125</v>
      </c>
      <c r="D1392">
        <v>8</v>
      </c>
      <c r="E1392">
        <v>0</v>
      </c>
      <c r="F1392">
        <v>2452</v>
      </c>
      <c r="G1392">
        <v>1624</v>
      </c>
      <c r="H1392">
        <v>127</v>
      </c>
      <c r="I1392">
        <v>509</v>
      </c>
      <c r="J1392">
        <v>31</v>
      </c>
      <c r="K1392">
        <v>2016</v>
      </c>
      <c r="L1392" t="str">
        <f t="shared" si="42"/>
        <v>010</v>
      </c>
      <c r="M1392" t="str">
        <f>_xlfn.XLOOKUP(_2015_2016_append_[[#This Row],[Job_code]],Analytics_mindset_case_studies_IntegrateCo_jobcodes[Code_text],Analytics_mindset_case_studies_IntegrateCo_jobcodes[Job_Description],"",0)</f>
        <v>New Foreign Manufacturing Oversight</v>
      </c>
      <c r="N1392" t="str">
        <f t="shared" si="43"/>
        <v>H</v>
      </c>
      <c r="O1392">
        <f>IFERROR(VLOOKUP(_2015_2016_append_[[#This Row],[Emp_Name]],Analytics_mindset_case_studies_IntegrateCo_locations[#All],2,FALSE),"")</f>
        <v>2</v>
      </c>
      <c r="P1392">
        <f>_2015_2016_append_[[#This Row],[Reg_Hrs]]+_2015_2016_append_[[#This Row],[OT_Hrs]]</f>
        <v>8</v>
      </c>
      <c r="Q1392">
        <v>1</v>
      </c>
    </row>
    <row r="1393" spans="1:17" x14ac:dyDescent="0.3">
      <c r="A1393">
        <v>358</v>
      </c>
      <c r="B1393" t="s">
        <v>345</v>
      </c>
      <c r="C1393" t="s">
        <v>172</v>
      </c>
      <c r="D1393">
        <v>16</v>
      </c>
      <c r="E1393">
        <v>0</v>
      </c>
      <c r="F1393">
        <v>260</v>
      </c>
      <c r="G1393">
        <v>1643</v>
      </c>
      <c r="H1393">
        <v>59</v>
      </c>
      <c r="I1393">
        <v>515</v>
      </c>
      <c r="J1393">
        <v>36</v>
      </c>
      <c r="K1393">
        <v>2016</v>
      </c>
      <c r="L1393" t="str">
        <f t="shared" si="42"/>
        <v>010</v>
      </c>
      <c r="M1393" t="str">
        <f>_xlfn.XLOOKUP(_2015_2016_append_[[#This Row],[Job_code]],Analytics_mindset_case_studies_IntegrateCo_jobcodes[Code_text],Analytics_mindset_case_studies_IntegrateCo_jobcodes[Job_Description],"",0)</f>
        <v>New Foreign Manufacturing Oversight</v>
      </c>
      <c r="N1393" t="str">
        <f t="shared" si="43"/>
        <v>H</v>
      </c>
      <c r="O1393">
        <f>IFERROR(VLOOKUP(_2015_2016_append_[[#This Row],[Emp_Name]],Analytics_mindset_case_studies_IntegrateCo_locations[#All],2,FALSE),"")</f>
        <v>1</v>
      </c>
      <c r="P1393">
        <f>_2015_2016_append_[[#This Row],[Reg_Hrs]]+_2015_2016_append_[[#This Row],[OT_Hrs]]</f>
        <v>16</v>
      </c>
      <c r="Q1393">
        <v>1</v>
      </c>
    </row>
    <row r="1394" spans="1:17" x14ac:dyDescent="0.3">
      <c r="A1394">
        <v>269</v>
      </c>
      <c r="B1394" t="s">
        <v>345</v>
      </c>
      <c r="C1394" t="s">
        <v>157</v>
      </c>
      <c r="D1394">
        <v>8</v>
      </c>
      <c r="E1394">
        <v>0</v>
      </c>
      <c r="F1394">
        <v>236</v>
      </c>
      <c r="G1394">
        <v>1626</v>
      </c>
      <c r="H1394">
        <v>0</v>
      </c>
      <c r="I1394">
        <v>0</v>
      </c>
      <c r="J1394">
        <v>388</v>
      </c>
      <c r="K1394">
        <v>2016</v>
      </c>
      <c r="L1394" t="str">
        <f t="shared" si="42"/>
        <v>010</v>
      </c>
      <c r="M1394" t="str">
        <f>_xlfn.XLOOKUP(_2015_2016_append_[[#This Row],[Job_code]],Analytics_mindset_case_studies_IntegrateCo_jobcodes[Code_text],Analytics_mindset_case_studies_IntegrateCo_jobcodes[Job_Description],"",0)</f>
        <v>New Foreign Manufacturing Oversight</v>
      </c>
      <c r="N1394" t="str">
        <f t="shared" si="43"/>
        <v>H</v>
      </c>
      <c r="O1394">
        <f>IFERROR(VLOOKUP(_2015_2016_append_[[#This Row],[Emp_Name]],Analytics_mindset_case_studies_IntegrateCo_locations[#All],2,FALSE),"")</f>
        <v>2</v>
      </c>
      <c r="P1394">
        <f>_2015_2016_append_[[#This Row],[Reg_Hrs]]+_2015_2016_append_[[#This Row],[OT_Hrs]]</f>
        <v>8</v>
      </c>
      <c r="Q1394">
        <v>1</v>
      </c>
    </row>
    <row r="1395" spans="1:17" x14ac:dyDescent="0.3">
      <c r="B1395" t="s">
        <v>345</v>
      </c>
      <c r="C1395" t="s">
        <v>229</v>
      </c>
      <c r="D1395">
        <v>16</v>
      </c>
      <c r="E1395">
        <v>0</v>
      </c>
      <c r="F1395">
        <v>192</v>
      </c>
      <c r="G1395">
        <v>1468</v>
      </c>
      <c r="H1395">
        <v>57</v>
      </c>
      <c r="I1395">
        <v>462</v>
      </c>
      <c r="J1395">
        <v>315</v>
      </c>
      <c r="K1395">
        <v>2016</v>
      </c>
      <c r="L1395" t="str">
        <f t="shared" si="42"/>
        <v>010</v>
      </c>
      <c r="M1395" t="str">
        <f>_xlfn.XLOOKUP(_2015_2016_append_[[#This Row],[Job_code]],Analytics_mindset_case_studies_IntegrateCo_jobcodes[Code_text],Analytics_mindset_case_studies_IntegrateCo_jobcodes[Job_Description],"",0)</f>
        <v>New Foreign Manufacturing Oversight</v>
      </c>
      <c r="N1395" t="str">
        <f t="shared" si="43"/>
        <v>H</v>
      </c>
      <c r="O1395" t="str">
        <f>IFERROR(VLOOKUP(_2015_2016_append_[[#This Row],[Emp_Name]],Analytics_mindset_case_studies_IntegrateCo_locations[#All],2,FALSE),"")</f>
        <v/>
      </c>
      <c r="P1395">
        <f>_2015_2016_append_[[#This Row],[Reg_Hrs]]+_2015_2016_append_[[#This Row],[OT_Hrs]]</f>
        <v>16</v>
      </c>
      <c r="Q1395">
        <v>1</v>
      </c>
    </row>
    <row r="1396" spans="1:17" x14ac:dyDescent="0.3">
      <c r="A1396">
        <v>117</v>
      </c>
      <c r="B1396" t="s">
        <v>345</v>
      </c>
      <c r="C1396" t="s">
        <v>191</v>
      </c>
      <c r="D1396">
        <v>16</v>
      </c>
      <c r="E1396">
        <v>0</v>
      </c>
      <c r="F1396">
        <v>420</v>
      </c>
      <c r="G1396">
        <v>2895</v>
      </c>
      <c r="H1396">
        <v>113</v>
      </c>
      <c r="I1396">
        <v>908</v>
      </c>
      <c r="J1396">
        <v>692</v>
      </c>
      <c r="K1396">
        <v>2016</v>
      </c>
      <c r="L1396" t="str">
        <f t="shared" si="42"/>
        <v>010</v>
      </c>
      <c r="M1396" t="str">
        <f>_xlfn.XLOOKUP(_2015_2016_append_[[#This Row],[Job_code]],Analytics_mindset_case_studies_IntegrateCo_jobcodes[Code_text],Analytics_mindset_case_studies_IntegrateCo_jobcodes[Job_Description],"",0)</f>
        <v>New Foreign Manufacturing Oversight</v>
      </c>
      <c r="N1396" t="str">
        <f t="shared" si="43"/>
        <v>H</v>
      </c>
      <c r="O1396">
        <f>IFERROR(VLOOKUP(_2015_2016_append_[[#This Row],[Emp_Name]],Analytics_mindset_case_studies_IntegrateCo_locations[#All],2,FALSE),"")</f>
        <v>1</v>
      </c>
      <c r="P1396">
        <f>_2015_2016_append_[[#This Row],[Reg_Hrs]]+_2015_2016_append_[[#This Row],[OT_Hrs]]</f>
        <v>16</v>
      </c>
      <c r="Q1396">
        <v>1</v>
      </c>
    </row>
    <row r="1397" spans="1:17" x14ac:dyDescent="0.3">
      <c r="A1397">
        <v>314</v>
      </c>
      <c r="B1397" t="s">
        <v>345</v>
      </c>
      <c r="C1397" t="s">
        <v>174</v>
      </c>
      <c r="D1397">
        <v>8</v>
      </c>
      <c r="E1397">
        <v>0</v>
      </c>
      <c r="F1397">
        <v>174</v>
      </c>
      <c r="G1397">
        <v>1331</v>
      </c>
      <c r="H1397">
        <v>104</v>
      </c>
      <c r="I1397">
        <v>418</v>
      </c>
      <c r="J1397">
        <v>287</v>
      </c>
      <c r="K1397">
        <v>2016</v>
      </c>
      <c r="L1397" t="str">
        <f t="shared" si="42"/>
        <v>010</v>
      </c>
      <c r="M1397" t="str">
        <f>_xlfn.XLOOKUP(_2015_2016_append_[[#This Row],[Job_code]],Analytics_mindset_case_studies_IntegrateCo_jobcodes[Code_text],Analytics_mindset_case_studies_IntegrateCo_jobcodes[Job_Description],"",0)</f>
        <v>New Foreign Manufacturing Oversight</v>
      </c>
      <c r="N1397" t="str">
        <f t="shared" si="43"/>
        <v>H</v>
      </c>
      <c r="O1397">
        <f>IFERROR(VLOOKUP(_2015_2016_append_[[#This Row],[Emp_Name]],Analytics_mindset_case_studies_IntegrateCo_locations[#All],2,FALSE),"")</f>
        <v>1</v>
      </c>
      <c r="P1397">
        <f>_2015_2016_append_[[#This Row],[Reg_Hrs]]+_2015_2016_append_[[#This Row],[OT_Hrs]]</f>
        <v>8</v>
      </c>
      <c r="Q1397">
        <v>1</v>
      </c>
    </row>
    <row r="1398" spans="1:17" x14ac:dyDescent="0.3">
      <c r="A1398">
        <v>400</v>
      </c>
      <c r="B1398" t="s">
        <v>345</v>
      </c>
      <c r="C1398" t="s">
        <v>192</v>
      </c>
      <c r="D1398">
        <v>8</v>
      </c>
      <c r="E1398">
        <v>0</v>
      </c>
      <c r="F1398">
        <v>16539</v>
      </c>
      <c r="G1398">
        <v>1049</v>
      </c>
      <c r="H1398">
        <v>82</v>
      </c>
      <c r="I1398">
        <v>329</v>
      </c>
      <c r="J1398">
        <v>43</v>
      </c>
      <c r="K1398">
        <v>2016</v>
      </c>
      <c r="L1398" t="str">
        <f t="shared" si="42"/>
        <v>010</v>
      </c>
      <c r="M1398" t="str">
        <f>_xlfn.XLOOKUP(_2015_2016_append_[[#This Row],[Job_code]],Analytics_mindset_case_studies_IntegrateCo_jobcodes[Code_text],Analytics_mindset_case_studies_IntegrateCo_jobcodes[Job_Description],"",0)</f>
        <v>New Foreign Manufacturing Oversight</v>
      </c>
      <c r="N1398" t="str">
        <f t="shared" si="43"/>
        <v>H</v>
      </c>
      <c r="O1398">
        <f>IFERROR(VLOOKUP(_2015_2016_append_[[#This Row],[Emp_Name]],Analytics_mindset_case_studies_IntegrateCo_locations[#All],2,FALSE),"")</f>
        <v>1</v>
      </c>
      <c r="P1398">
        <f>_2015_2016_append_[[#This Row],[Reg_Hrs]]+_2015_2016_append_[[#This Row],[OT_Hrs]]</f>
        <v>8</v>
      </c>
      <c r="Q1398">
        <v>1</v>
      </c>
    </row>
    <row r="1399" spans="1:17" x14ac:dyDescent="0.3">
      <c r="A1399">
        <v>415</v>
      </c>
      <c r="B1399" t="s">
        <v>345</v>
      </c>
      <c r="C1399" t="s">
        <v>214</v>
      </c>
      <c r="D1399">
        <v>8</v>
      </c>
      <c r="E1399">
        <v>0</v>
      </c>
      <c r="F1399">
        <v>23077</v>
      </c>
      <c r="G1399">
        <v>1551</v>
      </c>
      <c r="H1399">
        <v>122</v>
      </c>
      <c r="I1399">
        <v>486</v>
      </c>
      <c r="J1399">
        <v>382</v>
      </c>
      <c r="K1399">
        <v>2016</v>
      </c>
      <c r="L1399" t="str">
        <f t="shared" si="42"/>
        <v>010</v>
      </c>
      <c r="M1399" t="str">
        <f>_xlfn.XLOOKUP(_2015_2016_append_[[#This Row],[Job_code]],Analytics_mindset_case_studies_IntegrateCo_jobcodes[Code_text],Analytics_mindset_case_studies_IntegrateCo_jobcodes[Job_Description],"",0)</f>
        <v>New Foreign Manufacturing Oversight</v>
      </c>
      <c r="N1399" t="str">
        <f t="shared" si="43"/>
        <v>H</v>
      </c>
      <c r="O1399">
        <f>IFERROR(VLOOKUP(_2015_2016_append_[[#This Row],[Emp_Name]],Analytics_mindset_case_studies_IntegrateCo_locations[#All],2,FALSE),"")</f>
        <v>2</v>
      </c>
      <c r="P1399">
        <f>_2015_2016_append_[[#This Row],[Reg_Hrs]]+_2015_2016_append_[[#This Row],[OT_Hrs]]</f>
        <v>8</v>
      </c>
      <c r="Q1399">
        <v>1</v>
      </c>
    </row>
    <row r="1400" spans="1:17" x14ac:dyDescent="0.3">
      <c r="A1400">
        <v>34</v>
      </c>
      <c r="B1400" t="s">
        <v>345</v>
      </c>
      <c r="C1400" t="s">
        <v>195</v>
      </c>
      <c r="D1400">
        <v>16</v>
      </c>
      <c r="E1400">
        <v>0</v>
      </c>
      <c r="F1400">
        <v>90926</v>
      </c>
      <c r="G1400">
        <v>6459</v>
      </c>
      <c r="H1400">
        <v>247</v>
      </c>
      <c r="I1400">
        <v>99</v>
      </c>
      <c r="J1400">
        <v>15</v>
      </c>
      <c r="K1400">
        <v>2016</v>
      </c>
      <c r="L1400" t="str">
        <f t="shared" si="42"/>
        <v>010</v>
      </c>
      <c r="M1400" t="str">
        <f>_xlfn.XLOOKUP(_2015_2016_append_[[#This Row],[Job_code]],Analytics_mindset_case_studies_IntegrateCo_jobcodes[Code_text],Analytics_mindset_case_studies_IntegrateCo_jobcodes[Job_Description],"",0)</f>
        <v>New Foreign Manufacturing Oversight</v>
      </c>
      <c r="N1400" t="str">
        <f t="shared" si="43"/>
        <v>H</v>
      </c>
      <c r="O1400">
        <f>IFERROR(VLOOKUP(_2015_2016_append_[[#This Row],[Emp_Name]],Analytics_mindset_case_studies_IntegrateCo_locations[#All],2,FALSE),"")</f>
        <v>1</v>
      </c>
      <c r="P1400">
        <f>_2015_2016_append_[[#This Row],[Reg_Hrs]]+_2015_2016_append_[[#This Row],[OT_Hrs]]</f>
        <v>16</v>
      </c>
      <c r="Q1400">
        <v>1</v>
      </c>
    </row>
    <row r="1401" spans="1:17" x14ac:dyDescent="0.3">
      <c r="A1401">
        <v>255</v>
      </c>
      <c r="B1401" t="s">
        <v>345</v>
      </c>
      <c r="C1401" t="s">
        <v>169</v>
      </c>
      <c r="D1401">
        <v>8</v>
      </c>
      <c r="E1401">
        <v>0</v>
      </c>
      <c r="F1401">
        <v>144</v>
      </c>
      <c r="G1401">
        <v>1068</v>
      </c>
      <c r="H1401">
        <v>83</v>
      </c>
      <c r="I1401">
        <v>335</v>
      </c>
      <c r="J1401">
        <v>238</v>
      </c>
      <c r="K1401">
        <v>2016</v>
      </c>
      <c r="L1401" t="str">
        <f t="shared" si="42"/>
        <v>010</v>
      </c>
      <c r="M1401" t="str">
        <f>_xlfn.XLOOKUP(_2015_2016_append_[[#This Row],[Job_code]],Analytics_mindset_case_studies_IntegrateCo_jobcodes[Code_text],Analytics_mindset_case_studies_IntegrateCo_jobcodes[Job_Description],"",0)</f>
        <v>New Foreign Manufacturing Oversight</v>
      </c>
      <c r="N1401" t="str">
        <f t="shared" si="43"/>
        <v>H</v>
      </c>
      <c r="O1401">
        <f>IFERROR(VLOOKUP(_2015_2016_append_[[#This Row],[Emp_Name]],Analytics_mindset_case_studies_IntegrateCo_locations[#All],2,FALSE),"")</f>
        <v>2</v>
      </c>
      <c r="P1401">
        <f>_2015_2016_append_[[#This Row],[Reg_Hrs]]+_2015_2016_append_[[#This Row],[OT_Hrs]]</f>
        <v>8</v>
      </c>
      <c r="Q1401">
        <v>1</v>
      </c>
    </row>
    <row r="1402" spans="1:17" x14ac:dyDescent="0.3">
      <c r="A1402">
        <v>35</v>
      </c>
      <c r="B1402" t="s">
        <v>345</v>
      </c>
      <c r="C1402" t="s">
        <v>165</v>
      </c>
      <c r="D1402">
        <v>16</v>
      </c>
      <c r="E1402">
        <v>0</v>
      </c>
      <c r="F1402">
        <v>46154</v>
      </c>
      <c r="G1402">
        <v>353</v>
      </c>
      <c r="H1402">
        <v>15</v>
      </c>
      <c r="I1402">
        <v>598</v>
      </c>
      <c r="J1402">
        <v>126</v>
      </c>
      <c r="K1402">
        <v>2016</v>
      </c>
      <c r="L1402" t="str">
        <f t="shared" si="42"/>
        <v>010</v>
      </c>
      <c r="M1402" t="str">
        <f>_xlfn.XLOOKUP(_2015_2016_append_[[#This Row],[Job_code]],Analytics_mindset_case_studies_IntegrateCo_jobcodes[Code_text],Analytics_mindset_case_studies_IntegrateCo_jobcodes[Job_Description],"",0)</f>
        <v>New Foreign Manufacturing Oversight</v>
      </c>
      <c r="N1402" t="str">
        <f t="shared" si="43"/>
        <v>H</v>
      </c>
      <c r="O1402">
        <f>IFERROR(VLOOKUP(_2015_2016_append_[[#This Row],[Emp_Name]],Analytics_mindset_case_studies_IntegrateCo_locations[#All],2,FALSE),"")</f>
        <v>2</v>
      </c>
      <c r="P1402">
        <f>_2015_2016_append_[[#This Row],[Reg_Hrs]]+_2015_2016_append_[[#This Row],[OT_Hrs]]</f>
        <v>16</v>
      </c>
      <c r="Q1402">
        <v>1</v>
      </c>
    </row>
    <row r="1403" spans="1:17" x14ac:dyDescent="0.3">
      <c r="A1403">
        <v>417</v>
      </c>
      <c r="B1403" t="s">
        <v>345</v>
      </c>
      <c r="C1403" t="s">
        <v>270</v>
      </c>
      <c r="D1403">
        <v>8</v>
      </c>
      <c r="E1403">
        <v>0</v>
      </c>
      <c r="F1403">
        <v>1408</v>
      </c>
      <c r="G1403">
        <v>1007</v>
      </c>
      <c r="H1403">
        <v>4</v>
      </c>
      <c r="I1403">
        <v>316</v>
      </c>
      <c r="J1403">
        <v>18</v>
      </c>
      <c r="K1403">
        <v>2016</v>
      </c>
      <c r="L1403" t="str">
        <f t="shared" si="42"/>
        <v>010</v>
      </c>
      <c r="M1403" t="str">
        <f>_xlfn.XLOOKUP(_2015_2016_append_[[#This Row],[Job_code]],Analytics_mindset_case_studies_IntegrateCo_jobcodes[Code_text],Analytics_mindset_case_studies_IntegrateCo_jobcodes[Job_Description],"",0)</f>
        <v>New Foreign Manufacturing Oversight</v>
      </c>
      <c r="N1403" t="str">
        <f t="shared" si="43"/>
        <v>H</v>
      </c>
      <c r="O1403">
        <f>IFERROR(VLOOKUP(_2015_2016_append_[[#This Row],[Emp_Name]],Analytics_mindset_case_studies_IntegrateCo_locations[#All],2,FALSE),"")</f>
        <v>1</v>
      </c>
      <c r="P1403">
        <f>_2015_2016_append_[[#This Row],[Reg_Hrs]]+_2015_2016_append_[[#This Row],[OT_Hrs]]</f>
        <v>8</v>
      </c>
      <c r="Q1403">
        <v>1</v>
      </c>
    </row>
    <row r="1404" spans="1:17" x14ac:dyDescent="0.3">
      <c r="A1404">
        <v>13</v>
      </c>
      <c r="B1404" t="s">
        <v>345</v>
      </c>
      <c r="C1404" t="s">
        <v>171</v>
      </c>
      <c r="D1404">
        <v>16</v>
      </c>
      <c r="E1404">
        <v>0</v>
      </c>
      <c r="F1404">
        <v>74462</v>
      </c>
      <c r="G1404">
        <v>5696</v>
      </c>
      <c r="H1404">
        <v>223</v>
      </c>
      <c r="I1404">
        <v>894</v>
      </c>
      <c r="J1404">
        <v>1227</v>
      </c>
      <c r="K1404">
        <v>2016</v>
      </c>
      <c r="L1404" t="str">
        <f t="shared" si="42"/>
        <v>010</v>
      </c>
      <c r="M1404" t="str">
        <f>_xlfn.XLOOKUP(_2015_2016_append_[[#This Row],[Job_code]],Analytics_mindset_case_studies_IntegrateCo_jobcodes[Code_text],Analytics_mindset_case_studies_IntegrateCo_jobcodes[Job_Description],"",0)</f>
        <v>New Foreign Manufacturing Oversight</v>
      </c>
      <c r="N1404" t="str">
        <f t="shared" si="43"/>
        <v>H</v>
      </c>
      <c r="O1404">
        <f>IFERROR(VLOOKUP(_2015_2016_append_[[#This Row],[Emp_Name]],Analytics_mindset_case_studies_IntegrateCo_locations[#All],2,FALSE),"")</f>
        <v>2</v>
      </c>
      <c r="P1404">
        <f>_2015_2016_append_[[#This Row],[Reg_Hrs]]+_2015_2016_append_[[#This Row],[OT_Hrs]]</f>
        <v>16</v>
      </c>
      <c r="Q1404">
        <v>1</v>
      </c>
    </row>
    <row r="1405" spans="1:17" x14ac:dyDescent="0.3">
      <c r="A1405">
        <v>345</v>
      </c>
      <c r="B1405" t="s">
        <v>345</v>
      </c>
      <c r="C1405" t="s">
        <v>197</v>
      </c>
      <c r="D1405">
        <v>16</v>
      </c>
      <c r="E1405">
        <v>0</v>
      </c>
      <c r="F1405">
        <v>368</v>
      </c>
      <c r="G1405">
        <v>2816</v>
      </c>
      <c r="H1405">
        <v>11</v>
      </c>
      <c r="I1405">
        <v>884</v>
      </c>
      <c r="J1405">
        <v>608</v>
      </c>
      <c r="K1405">
        <v>2016</v>
      </c>
      <c r="L1405" t="str">
        <f t="shared" si="42"/>
        <v>010</v>
      </c>
      <c r="M1405" t="str">
        <f>_xlfn.XLOOKUP(_2015_2016_append_[[#This Row],[Job_code]],Analytics_mindset_case_studies_IntegrateCo_jobcodes[Code_text],Analytics_mindset_case_studies_IntegrateCo_jobcodes[Job_Description],"",0)</f>
        <v>New Foreign Manufacturing Oversight</v>
      </c>
      <c r="N1405" t="str">
        <f t="shared" si="43"/>
        <v>H</v>
      </c>
      <c r="O1405">
        <f>IFERROR(VLOOKUP(_2015_2016_append_[[#This Row],[Emp_Name]],Analytics_mindset_case_studies_IntegrateCo_locations[#All],2,FALSE),"")</f>
        <v>1</v>
      </c>
      <c r="P1405">
        <f>_2015_2016_append_[[#This Row],[Reg_Hrs]]+_2015_2016_append_[[#This Row],[OT_Hrs]]</f>
        <v>16</v>
      </c>
      <c r="Q1405">
        <v>1</v>
      </c>
    </row>
    <row r="1406" spans="1:17" x14ac:dyDescent="0.3">
      <c r="A1406">
        <v>179</v>
      </c>
      <c r="B1406" t="s">
        <v>345</v>
      </c>
      <c r="C1406" t="s">
        <v>132</v>
      </c>
      <c r="D1406">
        <v>16</v>
      </c>
      <c r="E1406">
        <v>0</v>
      </c>
      <c r="F1406">
        <v>7272</v>
      </c>
      <c r="G1406">
        <v>5184</v>
      </c>
      <c r="H1406">
        <v>203</v>
      </c>
      <c r="I1406">
        <v>813</v>
      </c>
      <c r="J1406">
        <v>1199</v>
      </c>
      <c r="K1406">
        <v>2016</v>
      </c>
      <c r="L1406" t="str">
        <f t="shared" si="42"/>
        <v>010</v>
      </c>
      <c r="M1406" t="str">
        <f>_xlfn.XLOOKUP(_2015_2016_append_[[#This Row],[Job_code]],Analytics_mindset_case_studies_IntegrateCo_jobcodes[Code_text],Analytics_mindset_case_studies_IntegrateCo_jobcodes[Job_Description],"",0)</f>
        <v>New Foreign Manufacturing Oversight</v>
      </c>
      <c r="N1406" t="str">
        <f t="shared" si="43"/>
        <v>H</v>
      </c>
      <c r="O1406">
        <f>IFERROR(VLOOKUP(_2015_2016_append_[[#This Row],[Emp_Name]],Analytics_mindset_case_studies_IntegrateCo_locations[#All],2,FALSE),"")</f>
        <v>2</v>
      </c>
      <c r="P1406">
        <f>_2015_2016_append_[[#This Row],[Reg_Hrs]]+_2015_2016_append_[[#This Row],[OT_Hrs]]</f>
        <v>16</v>
      </c>
      <c r="Q1406">
        <v>1</v>
      </c>
    </row>
    <row r="1407" spans="1:17" x14ac:dyDescent="0.3">
      <c r="A1407">
        <v>181</v>
      </c>
      <c r="B1407" t="s">
        <v>345</v>
      </c>
      <c r="C1407" t="s">
        <v>190</v>
      </c>
      <c r="D1407">
        <v>16</v>
      </c>
      <c r="E1407">
        <v>0</v>
      </c>
      <c r="F1407">
        <v>4765</v>
      </c>
      <c r="G1407">
        <v>3645</v>
      </c>
      <c r="H1407">
        <v>141</v>
      </c>
      <c r="I1407">
        <v>1144</v>
      </c>
      <c r="J1407">
        <v>787</v>
      </c>
      <c r="K1407">
        <v>2016</v>
      </c>
      <c r="L1407" t="str">
        <f t="shared" si="42"/>
        <v>010</v>
      </c>
      <c r="M1407" t="str">
        <f>_xlfn.XLOOKUP(_2015_2016_append_[[#This Row],[Job_code]],Analytics_mindset_case_studies_IntegrateCo_jobcodes[Code_text],Analytics_mindset_case_studies_IntegrateCo_jobcodes[Job_Description],"",0)</f>
        <v>New Foreign Manufacturing Oversight</v>
      </c>
      <c r="N1407" t="str">
        <f t="shared" si="43"/>
        <v>H</v>
      </c>
      <c r="O1407">
        <f>IFERROR(VLOOKUP(_2015_2016_append_[[#This Row],[Emp_Name]],Analytics_mindset_case_studies_IntegrateCo_locations[#All],2,FALSE),"")</f>
        <v>2</v>
      </c>
      <c r="P1407">
        <f>_2015_2016_append_[[#This Row],[Reg_Hrs]]+_2015_2016_append_[[#This Row],[OT_Hrs]]</f>
        <v>16</v>
      </c>
      <c r="Q1407">
        <v>1</v>
      </c>
    </row>
    <row r="1408" spans="1:17" x14ac:dyDescent="0.3">
      <c r="A1408">
        <v>194</v>
      </c>
      <c r="B1408" t="s">
        <v>345</v>
      </c>
      <c r="C1408" t="s">
        <v>154</v>
      </c>
      <c r="D1408">
        <v>8</v>
      </c>
      <c r="E1408">
        <v>0</v>
      </c>
      <c r="F1408">
        <v>180</v>
      </c>
      <c r="G1408">
        <v>1099</v>
      </c>
      <c r="H1408">
        <v>86</v>
      </c>
      <c r="I1408">
        <v>345</v>
      </c>
      <c r="J1408">
        <v>298</v>
      </c>
      <c r="K1408">
        <v>2016</v>
      </c>
      <c r="L1408" t="str">
        <f t="shared" si="42"/>
        <v>010</v>
      </c>
      <c r="M1408" t="str">
        <f>_xlfn.XLOOKUP(_2015_2016_append_[[#This Row],[Job_code]],Analytics_mindset_case_studies_IntegrateCo_jobcodes[Code_text],Analytics_mindset_case_studies_IntegrateCo_jobcodes[Job_Description],"",0)</f>
        <v>New Foreign Manufacturing Oversight</v>
      </c>
      <c r="N1408" t="str">
        <f t="shared" si="43"/>
        <v>H</v>
      </c>
      <c r="O1408">
        <f>IFERROR(VLOOKUP(_2015_2016_append_[[#This Row],[Emp_Name]],Analytics_mindset_case_studies_IntegrateCo_locations[#All],2,FALSE),"")</f>
        <v>1</v>
      </c>
      <c r="P1408">
        <f>_2015_2016_append_[[#This Row],[Reg_Hrs]]+_2015_2016_append_[[#This Row],[OT_Hrs]]</f>
        <v>8</v>
      </c>
      <c r="Q1408">
        <v>1</v>
      </c>
    </row>
    <row r="1409" spans="1:17" x14ac:dyDescent="0.3">
      <c r="A1409">
        <v>195</v>
      </c>
      <c r="B1409" t="s">
        <v>345</v>
      </c>
      <c r="C1409" t="s">
        <v>121</v>
      </c>
      <c r="D1409">
        <v>16</v>
      </c>
      <c r="E1409">
        <v>0</v>
      </c>
      <c r="F1409">
        <v>46286</v>
      </c>
      <c r="G1409">
        <v>3257</v>
      </c>
      <c r="H1409">
        <v>129</v>
      </c>
      <c r="I1409">
        <v>516</v>
      </c>
      <c r="J1409">
        <v>127</v>
      </c>
      <c r="K1409">
        <v>2016</v>
      </c>
      <c r="L1409" t="str">
        <f t="shared" si="42"/>
        <v>010</v>
      </c>
      <c r="M1409" t="str">
        <f>_xlfn.XLOOKUP(_2015_2016_append_[[#This Row],[Job_code]],Analytics_mindset_case_studies_IntegrateCo_jobcodes[Code_text],Analytics_mindset_case_studies_IntegrateCo_jobcodes[Job_Description],"",0)</f>
        <v>New Foreign Manufacturing Oversight</v>
      </c>
      <c r="N1409" t="str">
        <f t="shared" si="43"/>
        <v>H</v>
      </c>
      <c r="O1409">
        <f>IFERROR(VLOOKUP(_2015_2016_append_[[#This Row],[Emp_Name]],Analytics_mindset_case_studies_IntegrateCo_locations[#All],2,FALSE),"")</f>
        <v>2</v>
      </c>
      <c r="P1409">
        <f>_2015_2016_append_[[#This Row],[Reg_Hrs]]+_2015_2016_append_[[#This Row],[OT_Hrs]]</f>
        <v>16</v>
      </c>
      <c r="Q1409">
        <v>1</v>
      </c>
    </row>
    <row r="1410" spans="1:17" x14ac:dyDescent="0.3">
      <c r="A1410">
        <v>99</v>
      </c>
      <c r="B1410" t="s">
        <v>345</v>
      </c>
      <c r="C1410" t="s">
        <v>198</v>
      </c>
      <c r="D1410">
        <v>8</v>
      </c>
      <c r="E1410">
        <v>0</v>
      </c>
      <c r="F1410">
        <v>180</v>
      </c>
      <c r="G1410">
        <v>1335</v>
      </c>
      <c r="H1410">
        <v>53</v>
      </c>
      <c r="I1410">
        <v>42</v>
      </c>
      <c r="J1410">
        <v>299</v>
      </c>
      <c r="K1410">
        <v>2016</v>
      </c>
      <c r="L1410" t="str">
        <f t="shared" ref="L1410:L1473" si="44">IF(OR(MID(B1410,3,1)="H",MID(B1410,3,1)="S"),MID(B1410,4,3),MID(B1410,3,3))</f>
        <v>010</v>
      </c>
      <c r="M1410" t="str">
        <f>_xlfn.XLOOKUP(_2015_2016_append_[[#This Row],[Job_code]],Analytics_mindset_case_studies_IntegrateCo_jobcodes[Code_text],Analytics_mindset_case_studies_IntegrateCo_jobcodes[Job_Description],"",0)</f>
        <v>New Foreign Manufacturing Oversight</v>
      </c>
      <c r="N1410" t="str">
        <f t="shared" ref="N1410:N1473" si="45">IF(OR(MID(B1410,3,1)="H",MID(B1410,3,1)="S"),MID(B1410,3,1),"")</f>
        <v>H</v>
      </c>
      <c r="O1410">
        <f>IFERROR(VLOOKUP(_2015_2016_append_[[#This Row],[Emp_Name]],Analytics_mindset_case_studies_IntegrateCo_locations[#All],2,FALSE),"")</f>
        <v>2</v>
      </c>
      <c r="P1410">
        <f>_2015_2016_append_[[#This Row],[Reg_Hrs]]+_2015_2016_append_[[#This Row],[OT_Hrs]]</f>
        <v>8</v>
      </c>
      <c r="Q1410">
        <v>1</v>
      </c>
    </row>
    <row r="1411" spans="1:17" x14ac:dyDescent="0.3">
      <c r="A1411">
        <v>199</v>
      </c>
      <c r="B1411" t="s">
        <v>345</v>
      </c>
      <c r="C1411" t="s">
        <v>187</v>
      </c>
      <c r="D1411">
        <v>16</v>
      </c>
      <c r="E1411">
        <v>0</v>
      </c>
      <c r="F1411">
        <v>5792</v>
      </c>
      <c r="G1411">
        <v>4035</v>
      </c>
      <c r="H1411">
        <v>157</v>
      </c>
      <c r="I1411">
        <v>628</v>
      </c>
      <c r="J1411">
        <v>937</v>
      </c>
      <c r="K1411">
        <v>2016</v>
      </c>
      <c r="L1411" t="str">
        <f t="shared" si="44"/>
        <v>010</v>
      </c>
      <c r="M1411" t="str">
        <f>_xlfn.XLOOKUP(_2015_2016_append_[[#This Row],[Job_code]],Analytics_mindset_case_studies_IntegrateCo_jobcodes[Code_text],Analytics_mindset_case_studies_IntegrateCo_jobcodes[Job_Description],"",0)</f>
        <v>New Foreign Manufacturing Oversight</v>
      </c>
      <c r="N1411" t="str">
        <f t="shared" si="45"/>
        <v>H</v>
      </c>
      <c r="O1411">
        <f>IFERROR(VLOOKUP(_2015_2016_append_[[#This Row],[Emp_Name]],Analytics_mindset_case_studies_IntegrateCo_locations[#All],2,FALSE),"")</f>
        <v>2</v>
      </c>
      <c r="P1411">
        <f>_2015_2016_append_[[#This Row],[Reg_Hrs]]+_2015_2016_append_[[#This Row],[OT_Hrs]]</f>
        <v>16</v>
      </c>
      <c r="Q1411">
        <v>1</v>
      </c>
    </row>
    <row r="1412" spans="1:17" x14ac:dyDescent="0.3">
      <c r="A1412">
        <v>274</v>
      </c>
      <c r="B1412" t="s">
        <v>345</v>
      </c>
      <c r="C1412" t="s">
        <v>124</v>
      </c>
      <c r="D1412">
        <v>8</v>
      </c>
      <c r="E1412">
        <v>0</v>
      </c>
      <c r="F1412">
        <v>208</v>
      </c>
      <c r="G1412">
        <v>1592</v>
      </c>
      <c r="H1412">
        <v>125</v>
      </c>
      <c r="I1412">
        <v>499</v>
      </c>
      <c r="J1412">
        <v>344</v>
      </c>
      <c r="K1412">
        <v>2016</v>
      </c>
      <c r="L1412" t="str">
        <f t="shared" si="44"/>
        <v>010</v>
      </c>
      <c r="M1412" t="str">
        <f>_xlfn.XLOOKUP(_2015_2016_append_[[#This Row],[Job_code]],Analytics_mindset_case_studies_IntegrateCo_jobcodes[Code_text],Analytics_mindset_case_studies_IntegrateCo_jobcodes[Job_Description],"",0)</f>
        <v>New Foreign Manufacturing Oversight</v>
      </c>
      <c r="N1412" t="str">
        <f t="shared" si="45"/>
        <v>H</v>
      </c>
      <c r="O1412">
        <f>IFERROR(VLOOKUP(_2015_2016_append_[[#This Row],[Emp_Name]],Analytics_mindset_case_studies_IntegrateCo_locations[#All],2,FALSE),"")</f>
        <v>2</v>
      </c>
      <c r="P1412">
        <f>_2015_2016_append_[[#This Row],[Reg_Hrs]]+_2015_2016_append_[[#This Row],[OT_Hrs]]</f>
        <v>8</v>
      </c>
      <c r="Q1412">
        <v>1</v>
      </c>
    </row>
    <row r="1413" spans="1:17" x14ac:dyDescent="0.3">
      <c r="A1413">
        <v>201</v>
      </c>
      <c r="B1413" t="s">
        <v>345</v>
      </c>
      <c r="C1413" t="s">
        <v>182</v>
      </c>
      <c r="D1413">
        <v>16</v>
      </c>
      <c r="E1413">
        <v>0</v>
      </c>
      <c r="F1413">
        <v>504</v>
      </c>
      <c r="G1413">
        <v>3854</v>
      </c>
      <c r="H1413">
        <v>151</v>
      </c>
      <c r="I1413">
        <v>121</v>
      </c>
      <c r="J1413">
        <v>832</v>
      </c>
      <c r="K1413">
        <v>2016</v>
      </c>
      <c r="L1413" t="str">
        <f t="shared" si="44"/>
        <v>010</v>
      </c>
      <c r="M1413" t="str">
        <f>_xlfn.XLOOKUP(_2015_2016_append_[[#This Row],[Job_code]],Analytics_mindset_case_studies_IntegrateCo_jobcodes[Code_text],Analytics_mindset_case_studies_IntegrateCo_jobcodes[Job_Description],"",0)</f>
        <v>New Foreign Manufacturing Oversight</v>
      </c>
      <c r="N1413" t="str">
        <f t="shared" si="45"/>
        <v>H</v>
      </c>
      <c r="O1413">
        <f>IFERROR(VLOOKUP(_2015_2016_append_[[#This Row],[Emp_Name]],Analytics_mindset_case_studies_IntegrateCo_locations[#All],2,FALSE),"")</f>
        <v>1</v>
      </c>
      <c r="P1413">
        <f>_2015_2016_append_[[#This Row],[Reg_Hrs]]+_2015_2016_append_[[#This Row],[OT_Hrs]]</f>
        <v>16</v>
      </c>
      <c r="Q1413">
        <v>1</v>
      </c>
    </row>
    <row r="1414" spans="1:17" x14ac:dyDescent="0.3">
      <c r="A1414">
        <v>203</v>
      </c>
      <c r="B1414" t="s">
        <v>345</v>
      </c>
      <c r="C1414" t="s">
        <v>155</v>
      </c>
      <c r="D1414">
        <v>4</v>
      </c>
      <c r="E1414">
        <v>0</v>
      </c>
      <c r="F1414">
        <v>25925</v>
      </c>
      <c r="G1414">
        <v>1871</v>
      </c>
      <c r="H1414">
        <v>0</v>
      </c>
      <c r="I1414">
        <v>0</v>
      </c>
      <c r="J1414">
        <v>37</v>
      </c>
      <c r="K1414">
        <v>2016</v>
      </c>
      <c r="L1414" t="str">
        <f t="shared" si="44"/>
        <v>010</v>
      </c>
      <c r="M1414" t="str">
        <f>_xlfn.XLOOKUP(_2015_2016_append_[[#This Row],[Job_code]],Analytics_mindset_case_studies_IntegrateCo_jobcodes[Code_text],Analytics_mindset_case_studies_IntegrateCo_jobcodes[Job_Description],"",0)</f>
        <v>New Foreign Manufacturing Oversight</v>
      </c>
      <c r="N1414" t="str">
        <f t="shared" si="45"/>
        <v>H</v>
      </c>
      <c r="O1414">
        <f>IFERROR(VLOOKUP(_2015_2016_append_[[#This Row],[Emp_Name]],Analytics_mindset_case_studies_IntegrateCo_locations[#All],2,FALSE),"")</f>
        <v>1</v>
      </c>
      <c r="P1414">
        <f>_2015_2016_append_[[#This Row],[Reg_Hrs]]+_2015_2016_append_[[#This Row],[OT_Hrs]]</f>
        <v>4</v>
      </c>
      <c r="Q1414">
        <v>1</v>
      </c>
    </row>
    <row r="1415" spans="1:17" x14ac:dyDescent="0.3">
      <c r="A1415">
        <v>320</v>
      </c>
      <c r="B1415" t="s">
        <v>345</v>
      </c>
      <c r="C1415" t="s">
        <v>201</v>
      </c>
      <c r="D1415">
        <v>8</v>
      </c>
      <c r="E1415">
        <v>0</v>
      </c>
      <c r="F1415">
        <v>3077</v>
      </c>
      <c r="G1415">
        <v>2354</v>
      </c>
      <c r="H1415">
        <v>185</v>
      </c>
      <c r="I1415">
        <v>739</v>
      </c>
      <c r="J1415">
        <v>509</v>
      </c>
      <c r="K1415">
        <v>2016</v>
      </c>
      <c r="L1415" t="str">
        <f t="shared" si="44"/>
        <v>010</v>
      </c>
      <c r="M1415" t="str">
        <f>_xlfn.XLOOKUP(_2015_2016_append_[[#This Row],[Job_code]],Analytics_mindset_case_studies_IntegrateCo_jobcodes[Code_text],Analytics_mindset_case_studies_IntegrateCo_jobcodes[Job_Description],"",0)</f>
        <v>New Foreign Manufacturing Oversight</v>
      </c>
      <c r="N1415" t="str">
        <f t="shared" si="45"/>
        <v>H</v>
      </c>
      <c r="O1415">
        <f>IFERROR(VLOOKUP(_2015_2016_append_[[#This Row],[Emp_Name]],Analytics_mindset_case_studies_IntegrateCo_locations[#All],2,FALSE),"")</f>
        <v>2</v>
      </c>
      <c r="P1415">
        <f>_2015_2016_append_[[#This Row],[Reg_Hrs]]+_2015_2016_append_[[#This Row],[OT_Hrs]]</f>
        <v>8</v>
      </c>
      <c r="Q1415">
        <v>1</v>
      </c>
    </row>
    <row r="1416" spans="1:17" x14ac:dyDescent="0.3">
      <c r="A1416">
        <v>412</v>
      </c>
      <c r="B1416" t="s">
        <v>345</v>
      </c>
      <c r="C1416" t="s">
        <v>212</v>
      </c>
      <c r="D1416">
        <v>4</v>
      </c>
      <c r="E1416">
        <v>0</v>
      </c>
      <c r="F1416">
        <v>78</v>
      </c>
      <c r="G1416">
        <v>598</v>
      </c>
      <c r="H1416">
        <v>47</v>
      </c>
      <c r="I1416">
        <v>188</v>
      </c>
      <c r="J1416">
        <v>128</v>
      </c>
      <c r="K1416">
        <v>2016</v>
      </c>
      <c r="L1416" t="str">
        <f t="shared" si="44"/>
        <v>010</v>
      </c>
      <c r="M1416" t="str">
        <f>_xlfn.XLOOKUP(_2015_2016_append_[[#This Row],[Job_code]],Analytics_mindset_case_studies_IntegrateCo_jobcodes[Code_text],Analytics_mindset_case_studies_IntegrateCo_jobcodes[Job_Description],"",0)</f>
        <v>New Foreign Manufacturing Oversight</v>
      </c>
      <c r="N1416" t="str">
        <f t="shared" si="45"/>
        <v>H</v>
      </c>
      <c r="O1416">
        <f>IFERROR(VLOOKUP(_2015_2016_append_[[#This Row],[Emp_Name]],Analytics_mindset_case_studies_IntegrateCo_locations[#All],2,FALSE),"")</f>
        <v>1</v>
      </c>
      <c r="P1416">
        <f>_2015_2016_append_[[#This Row],[Reg_Hrs]]+_2015_2016_append_[[#This Row],[OT_Hrs]]</f>
        <v>4</v>
      </c>
      <c r="Q1416">
        <v>1</v>
      </c>
    </row>
    <row r="1417" spans="1:17" x14ac:dyDescent="0.3">
      <c r="A1417">
        <v>409</v>
      </c>
      <c r="B1417" t="s">
        <v>345</v>
      </c>
      <c r="C1417" t="s">
        <v>211</v>
      </c>
      <c r="D1417">
        <v>16</v>
      </c>
      <c r="E1417">
        <v>0</v>
      </c>
      <c r="F1417">
        <v>392</v>
      </c>
      <c r="G1417">
        <v>2998</v>
      </c>
      <c r="H1417">
        <v>118</v>
      </c>
      <c r="I1417">
        <v>94</v>
      </c>
      <c r="J1417">
        <v>647</v>
      </c>
      <c r="K1417">
        <v>2016</v>
      </c>
      <c r="L1417" t="str">
        <f t="shared" si="44"/>
        <v>010</v>
      </c>
      <c r="M1417" t="str">
        <f>_xlfn.XLOOKUP(_2015_2016_append_[[#This Row],[Job_code]],Analytics_mindset_case_studies_IntegrateCo_jobcodes[Code_text],Analytics_mindset_case_studies_IntegrateCo_jobcodes[Job_Description],"",0)</f>
        <v>New Foreign Manufacturing Oversight</v>
      </c>
      <c r="N1417" t="str">
        <f t="shared" si="45"/>
        <v>H</v>
      </c>
      <c r="O1417">
        <f>IFERROR(VLOOKUP(_2015_2016_append_[[#This Row],[Emp_Name]],Analytics_mindset_case_studies_IntegrateCo_locations[#All],2,FALSE),"")</f>
        <v>2</v>
      </c>
      <c r="P1417">
        <f>_2015_2016_append_[[#This Row],[Reg_Hrs]]+_2015_2016_append_[[#This Row],[OT_Hrs]]</f>
        <v>16</v>
      </c>
      <c r="Q1417">
        <v>1</v>
      </c>
    </row>
    <row r="1418" spans="1:17" x14ac:dyDescent="0.3">
      <c r="B1418" t="s">
        <v>345</v>
      </c>
      <c r="C1418" t="s">
        <v>229</v>
      </c>
      <c r="D1418">
        <v>16</v>
      </c>
      <c r="E1418">
        <v>0</v>
      </c>
      <c r="F1418">
        <v>192</v>
      </c>
      <c r="G1418">
        <v>1468</v>
      </c>
      <c r="H1418">
        <v>58</v>
      </c>
      <c r="I1418">
        <v>46</v>
      </c>
      <c r="J1418">
        <v>317</v>
      </c>
      <c r="K1418">
        <v>2016</v>
      </c>
      <c r="L1418" t="str">
        <f t="shared" si="44"/>
        <v>010</v>
      </c>
      <c r="M1418" t="str">
        <f>_xlfn.XLOOKUP(_2015_2016_append_[[#This Row],[Job_code]],Analytics_mindset_case_studies_IntegrateCo_jobcodes[Code_text],Analytics_mindset_case_studies_IntegrateCo_jobcodes[Job_Description],"",0)</f>
        <v>New Foreign Manufacturing Oversight</v>
      </c>
      <c r="N1418" t="str">
        <f t="shared" si="45"/>
        <v>H</v>
      </c>
      <c r="O1418" t="str">
        <f>IFERROR(VLOOKUP(_2015_2016_append_[[#This Row],[Emp_Name]],Analytics_mindset_case_studies_IntegrateCo_locations[#All],2,FALSE),"")</f>
        <v/>
      </c>
      <c r="P1418">
        <f>_2015_2016_append_[[#This Row],[Reg_Hrs]]+_2015_2016_append_[[#This Row],[OT_Hrs]]</f>
        <v>16</v>
      </c>
      <c r="Q1418">
        <v>1</v>
      </c>
    </row>
    <row r="1419" spans="1:17" x14ac:dyDescent="0.3">
      <c r="A1419">
        <v>276</v>
      </c>
      <c r="B1419" t="s">
        <v>345</v>
      </c>
      <c r="C1419" t="s">
        <v>185</v>
      </c>
      <c r="D1419">
        <v>16</v>
      </c>
      <c r="E1419">
        <v>0</v>
      </c>
      <c r="F1419">
        <v>380</v>
      </c>
      <c r="G1419">
        <v>2746</v>
      </c>
      <c r="H1419">
        <v>108</v>
      </c>
      <c r="I1419">
        <v>862</v>
      </c>
      <c r="J1419">
        <v>628</v>
      </c>
      <c r="K1419">
        <v>2016</v>
      </c>
      <c r="L1419" t="str">
        <f t="shared" si="44"/>
        <v>010</v>
      </c>
      <c r="M1419" t="str">
        <f>_xlfn.XLOOKUP(_2015_2016_append_[[#This Row],[Job_code]],Analytics_mindset_case_studies_IntegrateCo_jobcodes[Code_text],Analytics_mindset_case_studies_IntegrateCo_jobcodes[Job_Description],"",0)</f>
        <v>New Foreign Manufacturing Oversight</v>
      </c>
      <c r="N1419" t="str">
        <f t="shared" si="45"/>
        <v>H</v>
      </c>
      <c r="O1419">
        <f>IFERROR(VLOOKUP(_2015_2016_append_[[#This Row],[Emp_Name]],Analytics_mindset_case_studies_IntegrateCo_locations[#All],2,FALSE),"")</f>
        <v>1</v>
      </c>
      <c r="P1419">
        <f>_2015_2016_append_[[#This Row],[Reg_Hrs]]+_2015_2016_append_[[#This Row],[OT_Hrs]]</f>
        <v>16</v>
      </c>
      <c r="Q1419">
        <v>1</v>
      </c>
    </row>
    <row r="1420" spans="1:17" x14ac:dyDescent="0.3">
      <c r="A1420">
        <v>204</v>
      </c>
      <c r="B1420" t="s">
        <v>345</v>
      </c>
      <c r="C1420" t="s">
        <v>141</v>
      </c>
      <c r="D1420">
        <v>16</v>
      </c>
      <c r="E1420">
        <v>0</v>
      </c>
      <c r="F1420">
        <v>50368</v>
      </c>
      <c r="G1420">
        <v>3657</v>
      </c>
      <c r="H1420">
        <v>144</v>
      </c>
      <c r="I1420">
        <v>994</v>
      </c>
      <c r="J1420">
        <v>831</v>
      </c>
      <c r="K1420">
        <v>2016</v>
      </c>
      <c r="L1420" t="str">
        <f t="shared" si="44"/>
        <v>010</v>
      </c>
      <c r="M1420" t="str">
        <f>_xlfn.XLOOKUP(_2015_2016_append_[[#This Row],[Job_code]],Analytics_mindset_case_studies_IntegrateCo_jobcodes[Code_text],Analytics_mindset_case_studies_IntegrateCo_jobcodes[Job_Description],"",0)</f>
        <v>New Foreign Manufacturing Oversight</v>
      </c>
      <c r="N1420" t="str">
        <f t="shared" si="45"/>
        <v>H</v>
      </c>
      <c r="O1420">
        <f>IFERROR(VLOOKUP(_2015_2016_append_[[#This Row],[Emp_Name]],Analytics_mindset_case_studies_IntegrateCo_locations[#All],2,FALSE),"")</f>
        <v>1</v>
      </c>
      <c r="P1420">
        <f>_2015_2016_append_[[#This Row],[Reg_Hrs]]+_2015_2016_append_[[#This Row],[OT_Hrs]]</f>
        <v>16</v>
      </c>
      <c r="Q1420">
        <v>1</v>
      </c>
    </row>
    <row r="1421" spans="1:17" x14ac:dyDescent="0.3">
      <c r="A1421">
        <v>18</v>
      </c>
      <c r="B1421" t="s">
        <v>345</v>
      </c>
      <c r="C1421" t="s">
        <v>177</v>
      </c>
      <c r="D1421">
        <v>4</v>
      </c>
      <c r="E1421">
        <v>0</v>
      </c>
      <c r="F1421">
        <v>80</v>
      </c>
      <c r="G1421">
        <v>548</v>
      </c>
      <c r="H1421">
        <v>0</v>
      </c>
      <c r="I1421">
        <v>172</v>
      </c>
      <c r="J1421">
        <v>12</v>
      </c>
      <c r="K1421">
        <v>2016</v>
      </c>
      <c r="L1421" t="str">
        <f t="shared" si="44"/>
        <v>010</v>
      </c>
      <c r="M1421" t="str">
        <f>_xlfn.XLOOKUP(_2015_2016_append_[[#This Row],[Job_code]],Analytics_mindset_case_studies_IntegrateCo_jobcodes[Code_text],Analytics_mindset_case_studies_IntegrateCo_jobcodes[Job_Description],"",0)</f>
        <v>New Foreign Manufacturing Oversight</v>
      </c>
      <c r="N1421" t="str">
        <f t="shared" si="45"/>
        <v>H</v>
      </c>
      <c r="O1421">
        <f>IFERROR(VLOOKUP(_2015_2016_append_[[#This Row],[Emp_Name]],Analytics_mindset_case_studies_IntegrateCo_locations[#All],2,FALSE),"")</f>
        <v>2</v>
      </c>
      <c r="P1421">
        <f>_2015_2016_append_[[#This Row],[Reg_Hrs]]+_2015_2016_append_[[#This Row],[OT_Hrs]]</f>
        <v>4</v>
      </c>
      <c r="Q1421">
        <v>1</v>
      </c>
    </row>
    <row r="1422" spans="1:17" x14ac:dyDescent="0.3">
      <c r="A1422">
        <v>30</v>
      </c>
      <c r="B1422" t="s">
        <v>345</v>
      </c>
      <c r="C1422" t="s">
        <v>159</v>
      </c>
      <c r="D1422">
        <v>16</v>
      </c>
      <c r="E1422">
        <v>0</v>
      </c>
      <c r="F1422">
        <v>4016</v>
      </c>
      <c r="G1422">
        <v>2663</v>
      </c>
      <c r="H1422">
        <v>105</v>
      </c>
      <c r="I1422">
        <v>835</v>
      </c>
      <c r="J1422">
        <v>54</v>
      </c>
      <c r="K1422">
        <v>2016</v>
      </c>
      <c r="L1422" t="str">
        <f t="shared" si="44"/>
        <v>010</v>
      </c>
      <c r="M1422" t="str">
        <f>_xlfn.XLOOKUP(_2015_2016_append_[[#This Row],[Job_code]],Analytics_mindset_case_studies_IntegrateCo_jobcodes[Code_text],Analytics_mindset_case_studies_IntegrateCo_jobcodes[Job_Description],"",0)</f>
        <v>New Foreign Manufacturing Oversight</v>
      </c>
      <c r="N1422" t="str">
        <f t="shared" si="45"/>
        <v>H</v>
      </c>
      <c r="O1422">
        <f>IFERROR(VLOOKUP(_2015_2016_append_[[#This Row],[Emp_Name]],Analytics_mindset_case_studies_IntegrateCo_locations[#All],2,FALSE),"")</f>
        <v>2</v>
      </c>
      <c r="P1422">
        <f>_2015_2016_append_[[#This Row],[Reg_Hrs]]+_2015_2016_append_[[#This Row],[OT_Hrs]]</f>
        <v>16</v>
      </c>
      <c r="Q1422">
        <v>1</v>
      </c>
    </row>
    <row r="1423" spans="1:17" x14ac:dyDescent="0.3">
      <c r="A1423">
        <v>411</v>
      </c>
      <c r="B1423" t="s">
        <v>345</v>
      </c>
      <c r="C1423" t="s">
        <v>213</v>
      </c>
      <c r="D1423">
        <v>16</v>
      </c>
      <c r="E1423">
        <v>0</v>
      </c>
      <c r="F1423">
        <v>368</v>
      </c>
      <c r="G1423">
        <v>2816</v>
      </c>
      <c r="H1423">
        <v>108</v>
      </c>
      <c r="I1423">
        <v>883</v>
      </c>
      <c r="J1423">
        <v>608</v>
      </c>
      <c r="K1423">
        <v>2016</v>
      </c>
      <c r="L1423" t="str">
        <f t="shared" si="44"/>
        <v>010</v>
      </c>
      <c r="M1423" t="str">
        <f>_xlfn.XLOOKUP(_2015_2016_append_[[#This Row],[Job_code]],Analytics_mindset_case_studies_IntegrateCo_jobcodes[Code_text],Analytics_mindset_case_studies_IntegrateCo_jobcodes[Job_Description],"",0)</f>
        <v>New Foreign Manufacturing Oversight</v>
      </c>
      <c r="N1423" t="str">
        <f t="shared" si="45"/>
        <v>H</v>
      </c>
      <c r="O1423">
        <f>IFERROR(VLOOKUP(_2015_2016_append_[[#This Row],[Emp_Name]],Analytics_mindset_case_studies_IntegrateCo_locations[#All],2,FALSE),"")</f>
        <v>1</v>
      </c>
      <c r="P1423">
        <f>_2015_2016_append_[[#This Row],[Reg_Hrs]]+_2015_2016_append_[[#This Row],[OT_Hrs]]</f>
        <v>16</v>
      </c>
      <c r="Q1423">
        <v>1</v>
      </c>
    </row>
    <row r="1424" spans="1:17" x14ac:dyDescent="0.3">
      <c r="A1424">
        <v>239</v>
      </c>
      <c r="B1424" t="s">
        <v>345</v>
      </c>
      <c r="C1424" t="s">
        <v>135</v>
      </c>
      <c r="D1424">
        <v>8</v>
      </c>
      <c r="E1424">
        <v>0</v>
      </c>
      <c r="F1424">
        <v>188</v>
      </c>
      <c r="G1424">
        <v>1438</v>
      </c>
      <c r="H1424">
        <v>56</v>
      </c>
      <c r="I1424">
        <v>452</v>
      </c>
      <c r="J1424">
        <v>26</v>
      </c>
      <c r="K1424">
        <v>2016</v>
      </c>
      <c r="L1424" t="str">
        <f t="shared" si="44"/>
        <v>010</v>
      </c>
      <c r="M1424" t="str">
        <f>_xlfn.XLOOKUP(_2015_2016_append_[[#This Row],[Job_code]],Analytics_mindset_case_studies_IntegrateCo_jobcodes[Code_text],Analytics_mindset_case_studies_IntegrateCo_jobcodes[Job_Description],"",0)</f>
        <v>New Foreign Manufacturing Oversight</v>
      </c>
      <c r="N1424" t="str">
        <f t="shared" si="45"/>
        <v>H</v>
      </c>
      <c r="O1424">
        <f>IFERROR(VLOOKUP(_2015_2016_append_[[#This Row],[Emp_Name]],Analytics_mindset_case_studies_IntegrateCo_locations[#All],2,FALSE),"")</f>
        <v>1</v>
      </c>
      <c r="P1424">
        <f>_2015_2016_append_[[#This Row],[Reg_Hrs]]+_2015_2016_append_[[#This Row],[OT_Hrs]]</f>
        <v>8</v>
      </c>
      <c r="Q1424">
        <v>1</v>
      </c>
    </row>
    <row r="1425" spans="1:17" x14ac:dyDescent="0.3">
      <c r="A1425">
        <v>406</v>
      </c>
      <c r="B1425" t="s">
        <v>345</v>
      </c>
      <c r="C1425" t="s">
        <v>208</v>
      </c>
      <c r="D1425">
        <v>16</v>
      </c>
      <c r="E1425">
        <v>0</v>
      </c>
      <c r="F1425">
        <v>84616</v>
      </c>
      <c r="G1425">
        <v>5824</v>
      </c>
      <c r="H1425">
        <v>228</v>
      </c>
      <c r="I1425">
        <v>914</v>
      </c>
      <c r="J1425">
        <v>113</v>
      </c>
      <c r="K1425">
        <v>2016</v>
      </c>
      <c r="L1425" t="str">
        <f t="shared" si="44"/>
        <v>010</v>
      </c>
      <c r="M1425" t="str">
        <f>_xlfn.XLOOKUP(_2015_2016_append_[[#This Row],[Job_code]],Analytics_mindset_case_studies_IntegrateCo_jobcodes[Code_text],Analytics_mindset_case_studies_IntegrateCo_jobcodes[Job_Description],"",0)</f>
        <v>New Foreign Manufacturing Oversight</v>
      </c>
      <c r="N1425" t="str">
        <f t="shared" si="45"/>
        <v>H</v>
      </c>
      <c r="O1425">
        <f>IFERROR(VLOOKUP(_2015_2016_append_[[#This Row],[Emp_Name]],Analytics_mindset_case_studies_IntegrateCo_locations[#All],2,FALSE),"")</f>
        <v>1</v>
      </c>
      <c r="P1425">
        <f>_2015_2016_append_[[#This Row],[Reg_Hrs]]+_2015_2016_append_[[#This Row],[OT_Hrs]]</f>
        <v>16</v>
      </c>
      <c r="Q1425">
        <v>1</v>
      </c>
    </row>
    <row r="1426" spans="1:17" x14ac:dyDescent="0.3">
      <c r="A1426">
        <v>402</v>
      </c>
      <c r="B1426" t="s">
        <v>345</v>
      </c>
      <c r="C1426" t="s">
        <v>153</v>
      </c>
      <c r="D1426">
        <v>8</v>
      </c>
      <c r="E1426">
        <v>0</v>
      </c>
      <c r="F1426">
        <v>160</v>
      </c>
      <c r="G1426">
        <v>1113</v>
      </c>
      <c r="H1426">
        <v>87</v>
      </c>
      <c r="I1426">
        <v>472</v>
      </c>
      <c r="J1426">
        <v>684</v>
      </c>
      <c r="K1426">
        <v>2016</v>
      </c>
      <c r="L1426" t="str">
        <f t="shared" si="44"/>
        <v>010</v>
      </c>
      <c r="M1426" t="str">
        <f>_xlfn.XLOOKUP(_2015_2016_append_[[#This Row],[Job_code]],Analytics_mindset_case_studies_IntegrateCo_jobcodes[Code_text],Analytics_mindset_case_studies_IntegrateCo_jobcodes[Job_Description],"",0)</f>
        <v>New Foreign Manufacturing Oversight</v>
      </c>
      <c r="N1426" t="str">
        <f t="shared" si="45"/>
        <v>H</v>
      </c>
      <c r="O1426">
        <f>IFERROR(VLOOKUP(_2015_2016_append_[[#This Row],[Emp_Name]],Analytics_mindset_case_studies_IntegrateCo_locations[#All],2,FALSE),"")</f>
        <v>2</v>
      </c>
      <c r="P1426">
        <f>_2015_2016_append_[[#This Row],[Reg_Hrs]]+_2015_2016_append_[[#This Row],[OT_Hrs]]</f>
        <v>8</v>
      </c>
      <c r="Q1426">
        <v>1</v>
      </c>
    </row>
    <row r="1427" spans="1:17" x14ac:dyDescent="0.3">
      <c r="B1427" t="s">
        <v>345</v>
      </c>
      <c r="C1427" t="s">
        <v>229</v>
      </c>
      <c r="D1427">
        <v>4</v>
      </c>
      <c r="E1427">
        <v>0</v>
      </c>
      <c r="F1427">
        <v>80</v>
      </c>
      <c r="G1427">
        <v>612</v>
      </c>
      <c r="H1427">
        <v>48</v>
      </c>
      <c r="I1427">
        <v>192</v>
      </c>
      <c r="J1427">
        <v>12</v>
      </c>
      <c r="K1427">
        <v>2016</v>
      </c>
      <c r="L1427" t="str">
        <f t="shared" si="44"/>
        <v>010</v>
      </c>
      <c r="M1427" t="str">
        <f>_xlfn.XLOOKUP(_2015_2016_append_[[#This Row],[Job_code]],Analytics_mindset_case_studies_IntegrateCo_jobcodes[Code_text],Analytics_mindset_case_studies_IntegrateCo_jobcodes[Job_Description],"",0)</f>
        <v>New Foreign Manufacturing Oversight</v>
      </c>
      <c r="N1427" t="str">
        <f t="shared" si="45"/>
        <v>H</v>
      </c>
      <c r="O1427" t="str">
        <f>IFERROR(VLOOKUP(_2015_2016_append_[[#This Row],[Emp_Name]],Analytics_mindset_case_studies_IntegrateCo_locations[#All],2,FALSE),"")</f>
        <v/>
      </c>
      <c r="P1427">
        <f>_2015_2016_append_[[#This Row],[Reg_Hrs]]+_2015_2016_append_[[#This Row],[OT_Hrs]]</f>
        <v>4</v>
      </c>
      <c r="Q1427">
        <v>1</v>
      </c>
    </row>
    <row r="1428" spans="1:17" x14ac:dyDescent="0.3">
      <c r="A1428">
        <v>153</v>
      </c>
      <c r="B1428" t="s">
        <v>345</v>
      </c>
      <c r="C1428" t="s">
        <v>170</v>
      </c>
      <c r="D1428">
        <v>16</v>
      </c>
      <c r="E1428">
        <v>0</v>
      </c>
      <c r="F1428">
        <v>320</v>
      </c>
      <c r="G1428">
        <v>2367</v>
      </c>
      <c r="H1428">
        <v>93</v>
      </c>
      <c r="I1428">
        <v>743</v>
      </c>
      <c r="J1428">
        <v>527</v>
      </c>
      <c r="K1428">
        <v>2016</v>
      </c>
      <c r="L1428" t="str">
        <f t="shared" si="44"/>
        <v>010</v>
      </c>
      <c r="M1428" t="str">
        <f>_xlfn.XLOOKUP(_2015_2016_append_[[#This Row],[Job_code]],Analytics_mindset_case_studies_IntegrateCo_jobcodes[Code_text],Analytics_mindset_case_studies_IntegrateCo_jobcodes[Job_Description],"",0)</f>
        <v>New Foreign Manufacturing Oversight</v>
      </c>
      <c r="N1428" t="str">
        <f t="shared" si="45"/>
        <v>H</v>
      </c>
      <c r="O1428">
        <f>IFERROR(VLOOKUP(_2015_2016_append_[[#This Row],[Emp_Name]],Analytics_mindset_case_studies_IntegrateCo_locations[#All],2,FALSE),"")</f>
        <v>2</v>
      </c>
      <c r="P1428">
        <f>_2015_2016_append_[[#This Row],[Reg_Hrs]]+_2015_2016_append_[[#This Row],[OT_Hrs]]</f>
        <v>16</v>
      </c>
      <c r="Q1428">
        <v>1</v>
      </c>
    </row>
    <row r="1429" spans="1:17" x14ac:dyDescent="0.3">
      <c r="A1429">
        <v>11</v>
      </c>
      <c r="B1429" t="s">
        <v>345</v>
      </c>
      <c r="C1429" t="s">
        <v>144</v>
      </c>
      <c r="D1429">
        <v>16</v>
      </c>
      <c r="E1429">
        <v>0</v>
      </c>
      <c r="F1429">
        <v>6077</v>
      </c>
      <c r="G1429">
        <v>453</v>
      </c>
      <c r="H1429">
        <v>178</v>
      </c>
      <c r="I1429">
        <v>711</v>
      </c>
      <c r="J1429">
        <v>1003</v>
      </c>
      <c r="K1429">
        <v>2016</v>
      </c>
      <c r="L1429" t="str">
        <f t="shared" si="44"/>
        <v>010</v>
      </c>
      <c r="M1429" t="str">
        <f>_xlfn.XLOOKUP(_2015_2016_append_[[#This Row],[Job_code]],Analytics_mindset_case_studies_IntegrateCo_jobcodes[Code_text],Analytics_mindset_case_studies_IntegrateCo_jobcodes[Job_Description],"",0)</f>
        <v>New Foreign Manufacturing Oversight</v>
      </c>
      <c r="N1429" t="str">
        <f t="shared" si="45"/>
        <v>H</v>
      </c>
      <c r="O1429">
        <f>IFERROR(VLOOKUP(_2015_2016_append_[[#This Row],[Emp_Name]],Analytics_mindset_case_studies_IntegrateCo_locations[#All],2,FALSE),"")</f>
        <v>1</v>
      </c>
      <c r="P1429">
        <f>_2015_2016_append_[[#This Row],[Reg_Hrs]]+_2015_2016_append_[[#This Row],[OT_Hrs]]</f>
        <v>16</v>
      </c>
      <c r="Q1429">
        <v>1</v>
      </c>
    </row>
    <row r="1430" spans="1:17" x14ac:dyDescent="0.3">
      <c r="A1430">
        <v>3</v>
      </c>
      <c r="B1430" t="s">
        <v>345</v>
      </c>
      <c r="C1430" t="s">
        <v>180</v>
      </c>
      <c r="D1430">
        <v>16</v>
      </c>
      <c r="E1430">
        <v>0</v>
      </c>
      <c r="F1430">
        <v>12308</v>
      </c>
      <c r="G1430">
        <v>9308</v>
      </c>
      <c r="H1430">
        <v>365</v>
      </c>
      <c r="I1430">
        <v>146</v>
      </c>
      <c r="J1430">
        <v>166</v>
      </c>
      <c r="K1430">
        <v>2016</v>
      </c>
      <c r="L1430" t="str">
        <f t="shared" si="44"/>
        <v>010</v>
      </c>
      <c r="M1430" t="str">
        <f>_xlfn.XLOOKUP(_2015_2016_append_[[#This Row],[Job_code]],Analytics_mindset_case_studies_IntegrateCo_jobcodes[Code_text],Analytics_mindset_case_studies_IntegrateCo_jobcodes[Job_Description],"",0)</f>
        <v>New Foreign Manufacturing Oversight</v>
      </c>
      <c r="N1430" t="str">
        <f t="shared" si="45"/>
        <v>H</v>
      </c>
      <c r="O1430">
        <f>IFERROR(VLOOKUP(_2015_2016_append_[[#This Row],[Emp_Name]],Analytics_mindset_case_studies_IntegrateCo_locations[#All],2,FALSE),"")</f>
        <v>2</v>
      </c>
      <c r="P1430">
        <f>_2015_2016_append_[[#This Row],[Reg_Hrs]]+_2015_2016_append_[[#This Row],[OT_Hrs]]</f>
        <v>16</v>
      </c>
      <c r="Q1430">
        <v>1</v>
      </c>
    </row>
    <row r="1431" spans="1:17" x14ac:dyDescent="0.3">
      <c r="A1431">
        <v>304</v>
      </c>
      <c r="B1431" t="s">
        <v>345</v>
      </c>
      <c r="C1431" t="s">
        <v>123</v>
      </c>
      <c r="D1431">
        <v>16</v>
      </c>
      <c r="E1431">
        <v>0</v>
      </c>
      <c r="F1431">
        <v>368</v>
      </c>
      <c r="G1431">
        <v>2679</v>
      </c>
      <c r="H1431">
        <v>105</v>
      </c>
      <c r="I1431">
        <v>84</v>
      </c>
      <c r="J1431">
        <v>608</v>
      </c>
      <c r="K1431">
        <v>2016</v>
      </c>
      <c r="L1431" t="str">
        <f t="shared" si="44"/>
        <v>010</v>
      </c>
      <c r="M1431" t="str">
        <f>_xlfn.XLOOKUP(_2015_2016_append_[[#This Row],[Job_code]],Analytics_mindset_case_studies_IntegrateCo_jobcodes[Code_text],Analytics_mindset_case_studies_IntegrateCo_jobcodes[Job_Description],"",0)</f>
        <v>New Foreign Manufacturing Oversight</v>
      </c>
      <c r="N1431" t="str">
        <f t="shared" si="45"/>
        <v>H</v>
      </c>
      <c r="O1431">
        <f>IFERROR(VLOOKUP(_2015_2016_append_[[#This Row],[Emp_Name]],Analytics_mindset_case_studies_IntegrateCo_locations[#All],2,FALSE),"")</f>
        <v>1</v>
      </c>
      <c r="P1431">
        <f>_2015_2016_append_[[#This Row],[Reg_Hrs]]+_2015_2016_append_[[#This Row],[OT_Hrs]]</f>
        <v>16</v>
      </c>
      <c r="Q1431">
        <v>1</v>
      </c>
    </row>
    <row r="1432" spans="1:17" x14ac:dyDescent="0.3">
      <c r="A1432">
        <v>106</v>
      </c>
      <c r="B1432" t="s">
        <v>345</v>
      </c>
      <c r="C1432" t="s">
        <v>122</v>
      </c>
      <c r="D1432">
        <v>4</v>
      </c>
      <c r="E1432">
        <v>0</v>
      </c>
      <c r="F1432">
        <v>16857</v>
      </c>
      <c r="G1432">
        <v>1212</v>
      </c>
      <c r="H1432">
        <v>95</v>
      </c>
      <c r="I1432">
        <v>38</v>
      </c>
      <c r="J1432">
        <v>21</v>
      </c>
      <c r="K1432">
        <v>2016</v>
      </c>
      <c r="L1432" t="str">
        <f t="shared" si="44"/>
        <v>010</v>
      </c>
      <c r="M1432" t="str">
        <f>_xlfn.XLOOKUP(_2015_2016_append_[[#This Row],[Job_code]],Analytics_mindset_case_studies_IntegrateCo_jobcodes[Code_text],Analytics_mindset_case_studies_IntegrateCo_jobcodes[Job_Description],"",0)</f>
        <v>New Foreign Manufacturing Oversight</v>
      </c>
      <c r="N1432" t="str">
        <f t="shared" si="45"/>
        <v>H</v>
      </c>
      <c r="O1432">
        <f>IFERROR(VLOOKUP(_2015_2016_append_[[#This Row],[Emp_Name]],Analytics_mindset_case_studies_IntegrateCo_locations[#All],2,FALSE),"")</f>
        <v>1</v>
      </c>
      <c r="P1432">
        <f>_2015_2016_append_[[#This Row],[Reg_Hrs]]+_2015_2016_append_[[#This Row],[OT_Hrs]]</f>
        <v>4</v>
      </c>
      <c r="Q1432">
        <v>1</v>
      </c>
    </row>
    <row r="1433" spans="1:17" x14ac:dyDescent="0.3">
      <c r="A1433">
        <v>37</v>
      </c>
      <c r="B1433" t="s">
        <v>345</v>
      </c>
      <c r="C1433" t="s">
        <v>164</v>
      </c>
      <c r="D1433">
        <v>16</v>
      </c>
      <c r="E1433">
        <v>0</v>
      </c>
      <c r="F1433">
        <v>392</v>
      </c>
      <c r="G1433">
        <v>266</v>
      </c>
      <c r="H1433">
        <v>104</v>
      </c>
      <c r="I1433">
        <v>835</v>
      </c>
      <c r="J1433">
        <v>648</v>
      </c>
      <c r="K1433">
        <v>2016</v>
      </c>
      <c r="L1433" t="str">
        <f t="shared" si="44"/>
        <v>010</v>
      </c>
      <c r="M1433" t="str">
        <f>_xlfn.XLOOKUP(_2015_2016_append_[[#This Row],[Job_code]],Analytics_mindset_case_studies_IntegrateCo_jobcodes[Code_text],Analytics_mindset_case_studies_IntegrateCo_jobcodes[Job_Description],"",0)</f>
        <v>New Foreign Manufacturing Oversight</v>
      </c>
      <c r="N1433" t="str">
        <f t="shared" si="45"/>
        <v>H</v>
      </c>
      <c r="O1433">
        <f>IFERROR(VLOOKUP(_2015_2016_append_[[#This Row],[Emp_Name]],Analytics_mindset_case_studies_IntegrateCo_locations[#All],2,FALSE),"")</f>
        <v>2</v>
      </c>
      <c r="P1433">
        <f>_2015_2016_append_[[#This Row],[Reg_Hrs]]+_2015_2016_append_[[#This Row],[OT_Hrs]]</f>
        <v>16</v>
      </c>
      <c r="Q1433">
        <v>1</v>
      </c>
    </row>
    <row r="1434" spans="1:17" x14ac:dyDescent="0.3">
      <c r="A1434">
        <v>180</v>
      </c>
      <c r="B1434" t="s">
        <v>345</v>
      </c>
      <c r="C1434" t="s">
        <v>146</v>
      </c>
      <c r="D1434">
        <v>16</v>
      </c>
      <c r="E1434">
        <v>0</v>
      </c>
      <c r="F1434">
        <v>384</v>
      </c>
      <c r="G1434">
        <v>2472</v>
      </c>
      <c r="H1434">
        <v>92</v>
      </c>
      <c r="I1434">
        <v>775</v>
      </c>
      <c r="J1434">
        <v>627</v>
      </c>
      <c r="K1434">
        <v>2016</v>
      </c>
      <c r="L1434" t="str">
        <f t="shared" si="44"/>
        <v>010</v>
      </c>
      <c r="M1434" t="str">
        <f>_xlfn.XLOOKUP(_2015_2016_append_[[#This Row],[Job_code]],Analytics_mindset_case_studies_IntegrateCo_jobcodes[Code_text],Analytics_mindset_case_studies_IntegrateCo_jobcodes[Job_Description],"",0)</f>
        <v>New Foreign Manufacturing Oversight</v>
      </c>
      <c r="N1434" t="str">
        <f t="shared" si="45"/>
        <v>H</v>
      </c>
      <c r="O1434">
        <f>IFERROR(VLOOKUP(_2015_2016_append_[[#This Row],[Emp_Name]],Analytics_mindset_case_studies_IntegrateCo_locations[#All],2,FALSE),"")</f>
        <v>2</v>
      </c>
      <c r="P1434">
        <f>_2015_2016_append_[[#This Row],[Reg_Hrs]]+_2015_2016_append_[[#This Row],[OT_Hrs]]</f>
        <v>16</v>
      </c>
      <c r="Q1434">
        <v>1</v>
      </c>
    </row>
    <row r="1435" spans="1:17" x14ac:dyDescent="0.3">
      <c r="A1435">
        <v>420</v>
      </c>
      <c r="B1435" t="s">
        <v>345</v>
      </c>
      <c r="C1435" t="s">
        <v>292</v>
      </c>
      <c r="D1435">
        <v>16</v>
      </c>
      <c r="E1435">
        <v>0</v>
      </c>
      <c r="F1435">
        <v>376</v>
      </c>
      <c r="G1435">
        <v>2743</v>
      </c>
      <c r="H1435">
        <v>11</v>
      </c>
      <c r="I1435">
        <v>861</v>
      </c>
      <c r="J1435">
        <v>621</v>
      </c>
      <c r="K1435">
        <v>2016</v>
      </c>
      <c r="L1435" t="str">
        <f t="shared" si="44"/>
        <v>010</v>
      </c>
      <c r="M1435" t="str">
        <f>_xlfn.XLOOKUP(_2015_2016_append_[[#This Row],[Job_code]],Analytics_mindset_case_studies_IntegrateCo_jobcodes[Code_text],Analytics_mindset_case_studies_IntegrateCo_jobcodes[Job_Description],"",0)</f>
        <v>New Foreign Manufacturing Oversight</v>
      </c>
      <c r="N1435" t="str">
        <f t="shared" si="45"/>
        <v>H</v>
      </c>
      <c r="O1435">
        <f>IFERROR(VLOOKUP(_2015_2016_append_[[#This Row],[Emp_Name]],Analytics_mindset_case_studies_IntegrateCo_locations[#All],2,FALSE),"")</f>
        <v>2</v>
      </c>
      <c r="P1435">
        <f>_2015_2016_append_[[#This Row],[Reg_Hrs]]+_2015_2016_append_[[#This Row],[OT_Hrs]]</f>
        <v>16</v>
      </c>
      <c r="Q1435">
        <v>1</v>
      </c>
    </row>
    <row r="1436" spans="1:17" x14ac:dyDescent="0.3">
      <c r="A1436">
        <v>343</v>
      </c>
      <c r="B1436" t="s">
        <v>345</v>
      </c>
      <c r="C1436" t="s">
        <v>202</v>
      </c>
      <c r="D1436">
        <v>24</v>
      </c>
      <c r="E1436">
        <v>0</v>
      </c>
      <c r="F1436">
        <v>384</v>
      </c>
      <c r="G1436">
        <v>2588</v>
      </c>
      <c r="H1436">
        <v>96</v>
      </c>
      <c r="I1436">
        <v>812</v>
      </c>
      <c r="J1436">
        <v>622</v>
      </c>
      <c r="K1436">
        <v>2016</v>
      </c>
      <c r="L1436" t="str">
        <f t="shared" si="44"/>
        <v>010</v>
      </c>
      <c r="M1436" t="str">
        <f>_xlfn.XLOOKUP(_2015_2016_append_[[#This Row],[Job_code]],Analytics_mindset_case_studies_IntegrateCo_jobcodes[Code_text],Analytics_mindset_case_studies_IntegrateCo_jobcodes[Job_Description],"",0)</f>
        <v>New Foreign Manufacturing Oversight</v>
      </c>
      <c r="N1436" t="str">
        <f t="shared" si="45"/>
        <v>H</v>
      </c>
      <c r="O1436">
        <f>IFERROR(VLOOKUP(_2015_2016_append_[[#This Row],[Emp_Name]],Analytics_mindset_case_studies_IntegrateCo_locations[#All],2,FALSE),"")</f>
        <v>1</v>
      </c>
      <c r="P1436">
        <f>_2015_2016_append_[[#This Row],[Reg_Hrs]]+_2015_2016_append_[[#This Row],[OT_Hrs]]</f>
        <v>24</v>
      </c>
      <c r="Q1436">
        <v>1</v>
      </c>
    </row>
    <row r="1437" spans="1:17" x14ac:dyDescent="0.3">
      <c r="A1437">
        <v>421</v>
      </c>
      <c r="B1437" t="s">
        <v>345</v>
      </c>
      <c r="C1437" t="s">
        <v>265</v>
      </c>
      <c r="D1437">
        <v>8</v>
      </c>
      <c r="E1437">
        <v>0</v>
      </c>
      <c r="F1437">
        <v>116</v>
      </c>
      <c r="G1437">
        <v>826</v>
      </c>
      <c r="H1437">
        <v>31</v>
      </c>
      <c r="I1437">
        <v>26</v>
      </c>
      <c r="J1437">
        <v>192</v>
      </c>
      <c r="K1437">
        <v>2016</v>
      </c>
      <c r="L1437" t="str">
        <f t="shared" si="44"/>
        <v>010</v>
      </c>
      <c r="M1437" t="str">
        <f>_xlfn.XLOOKUP(_2015_2016_append_[[#This Row],[Job_code]],Analytics_mindset_case_studies_IntegrateCo_jobcodes[Code_text],Analytics_mindset_case_studies_IntegrateCo_jobcodes[Job_Description],"",0)</f>
        <v>New Foreign Manufacturing Oversight</v>
      </c>
      <c r="N1437" t="str">
        <f t="shared" si="45"/>
        <v>H</v>
      </c>
      <c r="O1437">
        <f>IFERROR(VLOOKUP(_2015_2016_append_[[#This Row],[Emp_Name]],Analytics_mindset_case_studies_IntegrateCo_locations[#All],2,FALSE),"")</f>
        <v>1</v>
      </c>
      <c r="P1437">
        <f>_2015_2016_append_[[#This Row],[Reg_Hrs]]+_2015_2016_append_[[#This Row],[OT_Hrs]]</f>
        <v>8</v>
      </c>
      <c r="Q1437">
        <v>1</v>
      </c>
    </row>
    <row r="1438" spans="1:17" x14ac:dyDescent="0.3">
      <c r="A1438">
        <v>23</v>
      </c>
      <c r="B1438" t="s">
        <v>345</v>
      </c>
      <c r="C1438" t="s">
        <v>178</v>
      </c>
      <c r="D1438">
        <v>16</v>
      </c>
      <c r="E1438">
        <v>0</v>
      </c>
      <c r="F1438">
        <v>57692</v>
      </c>
      <c r="G1438">
        <v>4082</v>
      </c>
      <c r="H1438">
        <v>16</v>
      </c>
      <c r="I1438">
        <v>1046</v>
      </c>
      <c r="J1438">
        <v>78</v>
      </c>
      <c r="K1438">
        <v>2016</v>
      </c>
      <c r="L1438" t="str">
        <f t="shared" si="44"/>
        <v>010</v>
      </c>
      <c r="M1438" t="str">
        <f>_xlfn.XLOOKUP(_2015_2016_append_[[#This Row],[Job_code]],Analytics_mindset_case_studies_IntegrateCo_jobcodes[Code_text],Analytics_mindset_case_studies_IntegrateCo_jobcodes[Job_Description],"",0)</f>
        <v>New Foreign Manufacturing Oversight</v>
      </c>
      <c r="N1438" t="str">
        <f t="shared" si="45"/>
        <v>H</v>
      </c>
      <c r="O1438">
        <f>IFERROR(VLOOKUP(_2015_2016_append_[[#This Row],[Emp_Name]],Analytics_mindset_case_studies_IntegrateCo_locations[#All],2,FALSE),"")</f>
        <v>2</v>
      </c>
      <c r="P1438">
        <f>_2015_2016_append_[[#This Row],[Reg_Hrs]]+_2015_2016_append_[[#This Row],[OT_Hrs]]</f>
        <v>16</v>
      </c>
      <c r="Q1438">
        <v>1</v>
      </c>
    </row>
    <row r="1439" spans="1:17" x14ac:dyDescent="0.3">
      <c r="A1439">
        <v>38</v>
      </c>
      <c r="B1439" t="s">
        <v>345</v>
      </c>
      <c r="C1439" t="s">
        <v>137</v>
      </c>
      <c r="D1439">
        <v>4</v>
      </c>
      <c r="E1439">
        <v>0</v>
      </c>
      <c r="F1439">
        <v>16345</v>
      </c>
      <c r="G1439">
        <v>1222</v>
      </c>
      <c r="H1439">
        <v>0</v>
      </c>
      <c r="I1439">
        <v>0</v>
      </c>
      <c r="J1439">
        <v>46</v>
      </c>
      <c r="K1439">
        <v>2016</v>
      </c>
      <c r="L1439" t="str">
        <f t="shared" si="44"/>
        <v>010</v>
      </c>
      <c r="M1439" t="str">
        <f>_xlfn.XLOOKUP(_2015_2016_append_[[#This Row],[Job_code]],Analytics_mindset_case_studies_IntegrateCo_jobcodes[Code_text],Analytics_mindset_case_studies_IntegrateCo_jobcodes[Job_Description],"",0)</f>
        <v>New Foreign Manufacturing Oversight</v>
      </c>
      <c r="N1439" t="str">
        <f t="shared" si="45"/>
        <v>H</v>
      </c>
      <c r="O1439">
        <f>IFERROR(VLOOKUP(_2015_2016_append_[[#This Row],[Emp_Name]],Analytics_mindset_case_studies_IntegrateCo_locations[#All],2,FALSE),"")</f>
        <v>2</v>
      </c>
      <c r="P1439">
        <f>_2015_2016_append_[[#This Row],[Reg_Hrs]]+_2015_2016_append_[[#This Row],[OT_Hrs]]</f>
        <v>4</v>
      </c>
      <c r="Q1439">
        <v>1</v>
      </c>
    </row>
    <row r="1440" spans="1:17" x14ac:dyDescent="0.3">
      <c r="A1440">
        <v>169</v>
      </c>
      <c r="B1440" t="s">
        <v>345</v>
      </c>
      <c r="C1440" t="s">
        <v>138</v>
      </c>
      <c r="D1440">
        <v>16</v>
      </c>
      <c r="E1440">
        <v>0</v>
      </c>
      <c r="F1440">
        <v>532</v>
      </c>
      <c r="G1440">
        <v>3927</v>
      </c>
      <c r="H1440">
        <v>152</v>
      </c>
      <c r="I1440">
        <v>1231</v>
      </c>
      <c r="J1440">
        <v>877</v>
      </c>
      <c r="K1440">
        <v>2016</v>
      </c>
      <c r="L1440" t="str">
        <f t="shared" si="44"/>
        <v>010</v>
      </c>
      <c r="M1440" t="str">
        <f>_xlfn.XLOOKUP(_2015_2016_append_[[#This Row],[Job_code]],Analytics_mindset_case_studies_IntegrateCo_jobcodes[Code_text],Analytics_mindset_case_studies_IntegrateCo_jobcodes[Job_Description],"",0)</f>
        <v>New Foreign Manufacturing Oversight</v>
      </c>
      <c r="N1440" t="str">
        <f t="shared" si="45"/>
        <v>H</v>
      </c>
      <c r="O1440">
        <f>IFERROR(VLOOKUP(_2015_2016_append_[[#This Row],[Emp_Name]],Analytics_mindset_case_studies_IntegrateCo_locations[#All],2,FALSE),"")</f>
        <v>1</v>
      </c>
      <c r="P1440">
        <f>_2015_2016_append_[[#This Row],[Reg_Hrs]]+_2015_2016_append_[[#This Row],[OT_Hrs]]</f>
        <v>16</v>
      </c>
      <c r="Q1440">
        <v>1</v>
      </c>
    </row>
    <row r="1441" spans="1:17" x14ac:dyDescent="0.3">
      <c r="A1441">
        <v>168</v>
      </c>
      <c r="B1441" t="s">
        <v>345</v>
      </c>
      <c r="C1441" t="s">
        <v>129</v>
      </c>
      <c r="D1441">
        <v>16</v>
      </c>
      <c r="E1441">
        <v>0</v>
      </c>
      <c r="F1441">
        <v>600</v>
      </c>
      <c r="G1441">
        <v>4439</v>
      </c>
      <c r="H1441">
        <v>174</v>
      </c>
      <c r="I1441">
        <v>696</v>
      </c>
      <c r="J1441">
        <v>988</v>
      </c>
      <c r="K1441">
        <v>2016</v>
      </c>
      <c r="L1441" t="str">
        <f t="shared" si="44"/>
        <v>010</v>
      </c>
      <c r="M1441" t="str">
        <f>_xlfn.XLOOKUP(_2015_2016_append_[[#This Row],[Job_code]],Analytics_mindset_case_studies_IntegrateCo_jobcodes[Code_text],Analytics_mindset_case_studies_IntegrateCo_jobcodes[Job_Description],"",0)</f>
        <v>New Foreign Manufacturing Oversight</v>
      </c>
      <c r="N1441" t="str">
        <f t="shared" si="45"/>
        <v>H</v>
      </c>
      <c r="O1441">
        <f>IFERROR(VLOOKUP(_2015_2016_append_[[#This Row],[Emp_Name]],Analytics_mindset_case_studies_IntegrateCo_locations[#All],2,FALSE),"")</f>
        <v>2</v>
      </c>
      <c r="P1441">
        <f>_2015_2016_append_[[#This Row],[Reg_Hrs]]+_2015_2016_append_[[#This Row],[OT_Hrs]]</f>
        <v>16</v>
      </c>
      <c r="Q1441">
        <v>1</v>
      </c>
    </row>
    <row r="1442" spans="1:17" x14ac:dyDescent="0.3">
      <c r="B1442" t="s">
        <v>345</v>
      </c>
      <c r="C1442" t="s">
        <v>229</v>
      </c>
      <c r="D1442">
        <v>8</v>
      </c>
      <c r="E1442">
        <v>0</v>
      </c>
      <c r="F1442">
        <v>22308</v>
      </c>
      <c r="G1442">
        <v>1706</v>
      </c>
      <c r="H1442">
        <v>0</v>
      </c>
      <c r="I1442">
        <v>535</v>
      </c>
      <c r="J1442">
        <v>32</v>
      </c>
      <c r="K1442">
        <v>2016</v>
      </c>
      <c r="L1442" t="str">
        <f t="shared" si="44"/>
        <v>010</v>
      </c>
      <c r="M1442" t="str">
        <f>_xlfn.XLOOKUP(_2015_2016_append_[[#This Row],[Job_code]],Analytics_mindset_case_studies_IntegrateCo_jobcodes[Code_text],Analytics_mindset_case_studies_IntegrateCo_jobcodes[Job_Description],"",0)</f>
        <v>New Foreign Manufacturing Oversight</v>
      </c>
      <c r="N1442" t="str">
        <f t="shared" si="45"/>
        <v>H</v>
      </c>
      <c r="O1442" t="str">
        <f>IFERROR(VLOOKUP(_2015_2016_append_[[#This Row],[Emp_Name]],Analytics_mindset_case_studies_IntegrateCo_locations[#All],2,FALSE),"")</f>
        <v/>
      </c>
      <c r="P1442">
        <f>_2015_2016_append_[[#This Row],[Reg_Hrs]]+_2015_2016_append_[[#This Row],[OT_Hrs]]</f>
        <v>8</v>
      </c>
      <c r="Q1442">
        <v>1</v>
      </c>
    </row>
    <row r="1443" spans="1:17" x14ac:dyDescent="0.3">
      <c r="A1443">
        <v>25</v>
      </c>
      <c r="B1443" t="s">
        <v>345</v>
      </c>
      <c r="C1443" t="s">
        <v>199</v>
      </c>
      <c r="D1443">
        <v>8</v>
      </c>
      <c r="E1443">
        <v>0</v>
      </c>
      <c r="F1443">
        <v>19792</v>
      </c>
      <c r="G1443">
        <v>1414</v>
      </c>
      <c r="H1443">
        <v>53</v>
      </c>
      <c r="I1443">
        <v>443</v>
      </c>
      <c r="J1443">
        <v>26</v>
      </c>
      <c r="K1443">
        <v>2016</v>
      </c>
      <c r="L1443" t="str">
        <f t="shared" si="44"/>
        <v>010</v>
      </c>
      <c r="M1443" t="str">
        <f>_xlfn.XLOOKUP(_2015_2016_append_[[#This Row],[Job_code]],Analytics_mindset_case_studies_IntegrateCo_jobcodes[Code_text],Analytics_mindset_case_studies_IntegrateCo_jobcodes[Job_Description],"",0)</f>
        <v>New Foreign Manufacturing Oversight</v>
      </c>
      <c r="N1443" t="str">
        <f t="shared" si="45"/>
        <v>H</v>
      </c>
      <c r="O1443">
        <f>IFERROR(VLOOKUP(_2015_2016_append_[[#This Row],[Emp_Name]],Analytics_mindset_case_studies_IntegrateCo_locations[#All],2,FALSE),"")</f>
        <v>1</v>
      </c>
      <c r="P1443">
        <f>_2015_2016_append_[[#This Row],[Reg_Hrs]]+_2015_2016_append_[[#This Row],[OT_Hrs]]</f>
        <v>8</v>
      </c>
      <c r="Q1443">
        <v>1</v>
      </c>
    </row>
    <row r="1444" spans="1:17" x14ac:dyDescent="0.3">
      <c r="A1444">
        <v>416</v>
      </c>
      <c r="B1444" t="s">
        <v>345</v>
      </c>
      <c r="C1444" t="s">
        <v>295</v>
      </c>
      <c r="D1444">
        <v>8</v>
      </c>
      <c r="E1444">
        <v>0</v>
      </c>
      <c r="F1444">
        <v>136</v>
      </c>
      <c r="G1444">
        <v>93</v>
      </c>
      <c r="H1444">
        <v>73</v>
      </c>
      <c r="I1444">
        <v>292</v>
      </c>
      <c r="J1444">
        <v>224</v>
      </c>
      <c r="K1444">
        <v>2016</v>
      </c>
      <c r="L1444" t="str">
        <f t="shared" si="44"/>
        <v>010</v>
      </c>
      <c r="M1444" t="str">
        <f>_xlfn.XLOOKUP(_2015_2016_append_[[#This Row],[Job_code]],Analytics_mindset_case_studies_IntegrateCo_jobcodes[Code_text],Analytics_mindset_case_studies_IntegrateCo_jobcodes[Job_Description],"",0)</f>
        <v>New Foreign Manufacturing Oversight</v>
      </c>
      <c r="N1444" t="str">
        <f t="shared" si="45"/>
        <v>H</v>
      </c>
      <c r="O1444">
        <f>IFERROR(VLOOKUP(_2015_2016_append_[[#This Row],[Emp_Name]],Analytics_mindset_case_studies_IntegrateCo_locations[#All],2,FALSE),"")</f>
        <v>2</v>
      </c>
      <c r="P1444">
        <f>_2015_2016_append_[[#This Row],[Reg_Hrs]]+_2015_2016_append_[[#This Row],[OT_Hrs]]</f>
        <v>8</v>
      </c>
      <c r="Q1444">
        <v>1</v>
      </c>
    </row>
    <row r="1445" spans="1:17" x14ac:dyDescent="0.3">
      <c r="A1445">
        <v>414</v>
      </c>
      <c r="B1445" t="s">
        <v>345</v>
      </c>
      <c r="C1445" t="s">
        <v>253</v>
      </c>
      <c r="D1445">
        <v>16</v>
      </c>
      <c r="E1445">
        <v>0</v>
      </c>
      <c r="F1445">
        <v>328</v>
      </c>
      <c r="G1445">
        <v>2139</v>
      </c>
      <c r="H1445">
        <v>84</v>
      </c>
      <c r="I1445">
        <v>671</v>
      </c>
      <c r="J1445">
        <v>541</v>
      </c>
      <c r="K1445">
        <v>2016</v>
      </c>
      <c r="L1445" t="str">
        <f t="shared" si="44"/>
        <v>010</v>
      </c>
      <c r="M1445" t="str">
        <f>_xlfn.XLOOKUP(_2015_2016_append_[[#This Row],[Job_code]],Analytics_mindset_case_studies_IntegrateCo_jobcodes[Code_text],Analytics_mindset_case_studies_IntegrateCo_jobcodes[Job_Description],"",0)</f>
        <v>New Foreign Manufacturing Oversight</v>
      </c>
      <c r="N1445" t="str">
        <f t="shared" si="45"/>
        <v>H</v>
      </c>
      <c r="O1445">
        <f>IFERROR(VLOOKUP(_2015_2016_append_[[#This Row],[Emp_Name]],Analytics_mindset_case_studies_IntegrateCo_locations[#All],2,FALSE),"")</f>
        <v>2</v>
      </c>
      <c r="P1445">
        <f>_2015_2016_append_[[#This Row],[Reg_Hrs]]+_2015_2016_append_[[#This Row],[OT_Hrs]]</f>
        <v>16</v>
      </c>
      <c r="Q1445">
        <v>1</v>
      </c>
    </row>
    <row r="1446" spans="1:17" x14ac:dyDescent="0.3">
      <c r="B1446" t="s">
        <v>345</v>
      </c>
      <c r="C1446" t="s">
        <v>229</v>
      </c>
      <c r="D1446">
        <v>8</v>
      </c>
      <c r="E1446">
        <v>0</v>
      </c>
      <c r="F1446">
        <v>26923</v>
      </c>
      <c r="G1446">
        <v>1859</v>
      </c>
      <c r="H1446">
        <v>0</v>
      </c>
      <c r="I1446">
        <v>583</v>
      </c>
      <c r="J1446">
        <v>443</v>
      </c>
      <c r="K1446">
        <v>2016</v>
      </c>
      <c r="L1446" t="str">
        <f t="shared" si="44"/>
        <v>010</v>
      </c>
      <c r="M1446" t="str">
        <f>_xlfn.XLOOKUP(_2015_2016_append_[[#This Row],[Job_code]],Analytics_mindset_case_studies_IntegrateCo_jobcodes[Code_text],Analytics_mindset_case_studies_IntegrateCo_jobcodes[Job_Description],"",0)</f>
        <v>New Foreign Manufacturing Oversight</v>
      </c>
      <c r="N1446" t="str">
        <f t="shared" si="45"/>
        <v>H</v>
      </c>
      <c r="O1446" t="str">
        <f>IFERROR(VLOOKUP(_2015_2016_append_[[#This Row],[Emp_Name]],Analytics_mindset_case_studies_IntegrateCo_locations[#All],2,FALSE),"")</f>
        <v/>
      </c>
      <c r="P1446">
        <f>_2015_2016_append_[[#This Row],[Reg_Hrs]]+_2015_2016_append_[[#This Row],[OT_Hrs]]</f>
        <v>8</v>
      </c>
      <c r="Q1446">
        <v>1</v>
      </c>
    </row>
    <row r="1447" spans="1:17" x14ac:dyDescent="0.3">
      <c r="A1447">
        <v>336</v>
      </c>
      <c r="B1447" t="s">
        <v>345</v>
      </c>
      <c r="C1447" t="s">
        <v>196</v>
      </c>
      <c r="D1447">
        <v>8</v>
      </c>
      <c r="E1447">
        <v>0</v>
      </c>
      <c r="F1447">
        <v>196</v>
      </c>
      <c r="G1447">
        <v>1499</v>
      </c>
      <c r="H1447">
        <v>117</v>
      </c>
      <c r="I1447">
        <v>471</v>
      </c>
      <c r="J1447">
        <v>325</v>
      </c>
      <c r="K1447">
        <v>2016</v>
      </c>
      <c r="L1447" t="str">
        <f t="shared" si="44"/>
        <v>010</v>
      </c>
      <c r="M1447" t="str">
        <f>_xlfn.XLOOKUP(_2015_2016_append_[[#This Row],[Job_code]],Analytics_mindset_case_studies_IntegrateCo_jobcodes[Code_text],Analytics_mindset_case_studies_IntegrateCo_jobcodes[Job_Description],"",0)</f>
        <v>New Foreign Manufacturing Oversight</v>
      </c>
      <c r="N1447" t="str">
        <f t="shared" si="45"/>
        <v>H</v>
      </c>
      <c r="O1447">
        <f>IFERROR(VLOOKUP(_2015_2016_append_[[#This Row],[Emp_Name]],Analytics_mindset_case_studies_IntegrateCo_locations[#All],2,FALSE),"")</f>
        <v>1</v>
      </c>
      <c r="P1447">
        <f>_2015_2016_append_[[#This Row],[Reg_Hrs]]+_2015_2016_append_[[#This Row],[OT_Hrs]]</f>
        <v>8</v>
      </c>
      <c r="Q1447">
        <v>1</v>
      </c>
    </row>
    <row r="1448" spans="1:17" x14ac:dyDescent="0.3">
      <c r="A1448">
        <v>22</v>
      </c>
      <c r="B1448" t="s">
        <v>345</v>
      </c>
      <c r="C1448" t="s">
        <v>176</v>
      </c>
      <c r="D1448">
        <v>16</v>
      </c>
      <c r="E1448">
        <v>0</v>
      </c>
      <c r="F1448">
        <v>53612</v>
      </c>
      <c r="G1448">
        <v>3703</v>
      </c>
      <c r="H1448">
        <v>148</v>
      </c>
      <c r="I1448">
        <v>1162</v>
      </c>
      <c r="J1448">
        <v>884</v>
      </c>
      <c r="K1448">
        <v>2016</v>
      </c>
      <c r="L1448" t="str">
        <f t="shared" si="44"/>
        <v>010</v>
      </c>
      <c r="M1448" t="str">
        <f>_xlfn.XLOOKUP(_2015_2016_append_[[#This Row],[Job_code]],Analytics_mindset_case_studies_IntegrateCo_jobcodes[Code_text],Analytics_mindset_case_studies_IntegrateCo_jobcodes[Job_Description],"",0)</f>
        <v>New Foreign Manufacturing Oversight</v>
      </c>
      <c r="N1448" t="str">
        <f t="shared" si="45"/>
        <v>H</v>
      </c>
      <c r="O1448">
        <f>IFERROR(VLOOKUP(_2015_2016_append_[[#This Row],[Emp_Name]],Analytics_mindset_case_studies_IntegrateCo_locations[#All],2,FALSE),"")</f>
        <v>2</v>
      </c>
      <c r="P1448">
        <f>_2015_2016_append_[[#This Row],[Reg_Hrs]]+_2015_2016_append_[[#This Row],[OT_Hrs]]</f>
        <v>16</v>
      </c>
      <c r="Q1448">
        <v>1</v>
      </c>
    </row>
    <row r="1449" spans="1:17" x14ac:dyDescent="0.3">
      <c r="A1449">
        <v>7</v>
      </c>
      <c r="B1449" t="s">
        <v>346</v>
      </c>
      <c r="C1449" t="s">
        <v>194</v>
      </c>
      <c r="D1449">
        <v>16</v>
      </c>
      <c r="E1449">
        <v>0</v>
      </c>
      <c r="F1449">
        <v>52308</v>
      </c>
      <c r="G1449">
        <v>3912</v>
      </c>
      <c r="H1449">
        <v>153</v>
      </c>
      <c r="I1449">
        <v>2456</v>
      </c>
      <c r="J1449">
        <v>251</v>
      </c>
      <c r="K1449">
        <v>2016</v>
      </c>
      <c r="L1449" t="str">
        <f t="shared" si="44"/>
        <v>010</v>
      </c>
      <c r="M1449" t="str">
        <f>_xlfn.XLOOKUP(_2015_2016_append_[[#This Row],[Job_code]],Analytics_mindset_case_studies_IntegrateCo_jobcodes[Code_text],Analytics_mindset_case_studies_IntegrateCo_jobcodes[Job_Description],"",0)</f>
        <v>New Foreign Manufacturing Oversight</v>
      </c>
      <c r="N1449" t="str">
        <f t="shared" si="45"/>
        <v>H</v>
      </c>
      <c r="O1449">
        <f>IFERROR(VLOOKUP(_2015_2016_append_[[#This Row],[Emp_Name]],Analytics_mindset_case_studies_IntegrateCo_locations[#All],2,FALSE),"")</f>
        <v>2</v>
      </c>
      <c r="P1449">
        <f>_2015_2016_append_[[#This Row],[Reg_Hrs]]+_2015_2016_append_[[#This Row],[OT_Hrs]]</f>
        <v>16</v>
      </c>
      <c r="Q1449">
        <v>1</v>
      </c>
    </row>
    <row r="1450" spans="1:17" x14ac:dyDescent="0.3">
      <c r="A1450">
        <v>287</v>
      </c>
      <c r="B1450" t="s">
        <v>346</v>
      </c>
      <c r="C1450" t="s">
        <v>167</v>
      </c>
      <c r="D1450">
        <v>16</v>
      </c>
      <c r="E1450">
        <v>0</v>
      </c>
      <c r="F1450">
        <v>228</v>
      </c>
      <c r="G1450">
        <v>1647</v>
      </c>
      <c r="H1450">
        <v>65</v>
      </c>
      <c r="I1450">
        <v>1034</v>
      </c>
      <c r="J1450">
        <v>64</v>
      </c>
      <c r="K1450">
        <v>2016</v>
      </c>
      <c r="L1450" t="str">
        <f t="shared" si="44"/>
        <v>010</v>
      </c>
      <c r="M1450" t="str">
        <f>_xlfn.XLOOKUP(_2015_2016_append_[[#This Row],[Job_code]],Analytics_mindset_case_studies_IntegrateCo_jobcodes[Code_text],Analytics_mindset_case_studies_IntegrateCo_jobcodes[Job_Description],"",0)</f>
        <v>New Foreign Manufacturing Oversight</v>
      </c>
      <c r="N1450" t="str">
        <f t="shared" si="45"/>
        <v>H</v>
      </c>
      <c r="O1450">
        <f>IFERROR(VLOOKUP(_2015_2016_append_[[#This Row],[Emp_Name]],Analytics_mindset_case_studies_IntegrateCo_locations[#All],2,FALSE),"")</f>
        <v>2</v>
      </c>
      <c r="P1450">
        <f>_2015_2016_append_[[#This Row],[Reg_Hrs]]+_2015_2016_append_[[#This Row],[OT_Hrs]]</f>
        <v>16</v>
      </c>
      <c r="Q1450">
        <v>1</v>
      </c>
    </row>
    <row r="1451" spans="1:17" x14ac:dyDescent="0.3">
      <c r="A1451">
        <v>210</v>
      </c>
      <c r="B1451" t="s">
        <v>346</v>
      </c>
      <c r="C1451" t="s">
        <v>163</v>
      </c>
      <c r="D1451">
        <v>16</v>
      </c>
      <c r="E1451">
        <v>0</v>
      </c>
      <c r="F1451">
        <v>38048</v>
      </c>
      <c r="G1451">
        <v>2668</v>
      </c>
      <c r="H1451">
        <v>105</v>
      </c>
      <c r="I1451">
        <v>1674</v>
      </c>
      <c r="J1451">
        <v>987</v>
      </c>
      <c r="K1451">
        <v>2016</v>
      </c>
      <c r="L1451" t="str">
        <f t="shared" si="44"/>
        <v>010</v>
      </c>
      <c r="M1451" t="str">
        <f>_xlfn.XLOOKUP(_2015_2016_append_[[#This Row],[Job_code]],Analytics_mindset_case_studies_IntegrateCo_jobcodes[Code_text],Analytics_mindset_case_studies_IntegrateCo_jobcodes[Job_Description],"",0)</f>
        <v>New Foreign Manufacturing Oversight</v>
      </c>
      <c r="N1451" t="str">
        <f t="shared" si="45"/>
        <v>H</v>
      </c>
      <c r="O1451">
        <f>IFERROR(VLOOKUP(_2015_2016_append_[[#This Row],[Emp_Name]],Analytics_mindset_case_studies_IntegrateCo_locations[#All],2,FALSE),"")</f>
        <v>1</v>
      </c>
      <c r="P1451">
        <f>_2015_2016_append_[[#This Row],[Reg_Hrs]]+_2015_2016_append_[[#This Row],[OT_Hrs]]</f>
        <v>16</v>
      </c>
      <c r="Q1451">
        <v>1</v>
      </c>
    </row>
    <row r="1452" spans="1:17" x14ac:dyDescent="0.3">
      <c r="A1452">
        <v>391</v>
      </c>
      <c r="B1452" t="s">
        <v>346</v>
      </c>
      <c r="C1452" t="s">
        <v>126</v>
      </c>
      <c r="D1452">
        <v>16</v>
      </c>
      <c r="E1452">
        <v>0</v>
      </c>
      <c r="F1452">
        <v>412</v>
      </c>
      <c r="G1452">
        <v>2823</v>
      </c>
      <c r="H1452">
        <v>111</v>
      </c>
      <c r="I1452">
        <v>1771</v>
      </c>
      <c r="J1452">
        <v>1069</v>
      </c>
      <c r="K1452">
        <v>2016</v>
      </c>
      <c r="L1452" t="str">
        <f t="shared" si="44"/>
        <v>010</v>
      </c>
      <c r="M1452" t="str">
        <f>_xlfn.XLOOKUP(_2015_2016_append_[[#This Row],[Job_code]],Analytics_mindset_case_studies_IntegrateCo_jobcodes[Code_text],Analytics_mindset_case_studies_IntegrateCo_jobcodes[Job_Description],"",0)</f>
        <v>New Foreign Manufacturing Oversight</v>
      </c>
      <c r="N1452" t="str">
        <f t="shared" si="45"/>
        <v>H</v>
      </c>
      <c r="O1452">
        <f>IFERROR(VLOOKUP(_2015_2016_append_[[#This Row],[Emp_Name]],Analytics_mindset_case_studies_IntegrateCo_locations[#All],2,FALSE),"")</f>
        <v>1</v>
      </c>
      <c r="P1452">
        <f>_2015_2016_append_[[#This Row],[Reg_Hrs]]+_2015_2016_append_[[#This Row],[OT_Hrs]]</f>
        <v>16</v>
      </c>
      <c r="Q1452">
        <v>1</v>
      </c>
    </row>
    <row r="1453" spans="1:17" x14ac:dyDescent="0.3">
      <c r="A1453">
        <v>374</v>
      </c>
      <c r="B1453" t="s">
        <v>347</v>
      </c>
      <c r="C1453" t="s">
        <v>181</v>
      </c>
      <c r="D1453">
        <v>16</v>
      </c>
      <c r="E1453">
        <v>0</v>
      </c>
      <c r="F1453">
        <v>336</v>
      </c>
      <c r="G1453">
        <v>216</v>
      </c>
      <c r="H1453">
        <v>85</v>
      </c>
      <c r="I1453">
        <v>992</v>
      </c>
      <c r="J1453">
        <v>129</v>
      </c>
      <c r="K1453">
        <v>2016</v>
      </c>
      <c r="L1453" t="str">
        <f t="shared" si="44"/>
        <v>010</v>
      </c>
      <c r="M1453" t="str">
        <f>_xlfn.XLOOKUP(_2015_2016_append_[[#This Row],[Job_code]],Analytics_mindset_case_studies_IntegrateCo_jobcodes[Code_text],Analytics_mindset_case_studies_IntegrateCo_jobcodes[Job_Description],"",0)</f>
        <v>New Foreign Manufacturing Oversight</v>
      </c>
      <c r="N1453" t="str">
        <f t="shared" si="45"/>
        <v>H</v>
      </c>
      <c r="O1453">
        <f>IFERROR(VLOOKUP(_2015_2016_append_[[#This Row],[Emp_Name]],Analytics_mindset_case_studies_IntegrateCo_locations[#All],2,FALSE),"")</f>
        <v>2</v>
      </c>
      <c r="P1453">
        <f>_2015_2016_append_[[#This Row],[Reg_Hrs]]+_2015_2016_append_[[#This Row],[OT_Hrs]]</f>
        <v>16</v>
      </c>
      <c r="Q1453">
        <v>1</v>
      </c>
    </row>
    <row r="1454" spans="1:17" x14ac:dyDescent="0.3">
      <c r="A1454">
        <v>192</v>
      </c>
      <c r="B1454" t="s">
        <v>347</v>
      </c>
      <c r="C1454" t="s">
        <v>183</v>
      </c>
      <c r="D1454">
        <v>16</v>
      </c>
      <c r="E1454">
        <v>0</v>
      </c>
      <c r="F1454">
        <v>38462</v>
      </c>
      <c r="G1454">
        <v>2596</v>
      </c>
      <c r="H1454">
        <v>102</v>
      </c>
      <c r="I1454">
        <v>567</v>
      </c>
      <c r="J1454">
        <v>398</v>
      </c>
      <c r="K1454">
        <v>2016</v>
      </c>
      <c r="L1454" t="str">
        <f t="shared" si="44"/>
        <v>010</v>
      </c>
      <c r="M1454" t="str">
        <f>_xlfn.XLOOKUP(_2015_2016_append_[[#This Row],[Job_code]],Analytics_mindset_case_studies_IntegrateCo_jobcodes[Code_text],Analytics_mindset_case_studies_IntegrateCo_jobcodes[Job_Description],"",0)</f>
        <v>New Foreign Manufacturing Oversight</v>
      </c>
      <c r="N1454" t="str">
        <f t="shared" si="45"/>
        <v>H</v>
      </c>
      <c r="O1454">
        <f>IFERROR(VLOOKUP(_2015_2016_append_[[#This Row],[Emp_Name]],Analytics_mindset_case_studies_IntegrateCo_locations[#All],2,FALSE),"")</f>
        <v>2</v>
      </c>
      <c r="P1454">
        <f>_2015_2016_append_[[#This Row],[Reg_Hrs]]+_2015_2016_append_[[#This Row],[OT_Hrs]]</f>
        <v>16</v>
      </c>
      <c r="Q1454">
        <v>1</v>
      </c>
    </row>
    <row r="1455" spans="1:17" x14ac:dyDescent="0.3">
      <c r="A1455">
        <v>396</v>
      </c>
      <c r="B1455" t="s">
        <v>347</v>
      </c>
      <c r="C1455" t="s">
        <v>140</v>
      </c>
      <c r="D1455">
        <v>16</v>
      </c>
      <c r="E1455">
        <v>0</v>
      </c>
      <c r="F1455">
        <v>536</v>
      </c>
      <c r="G1455">
        <v>4102</v>
      </c>
      <c r="H1455">
        <v>161</v>
      </c>
      <c r="I1455">
        <v>791</v>
      </c>
      <c r="J1455">
        <v>2483</v>
      </c>
      <c r="K1455">
        <v>2016</v>
      </c>
      <c r="L1455" t="str">
        <f t="shared" si="44"/>
        <v>010</v>
      </c>
      <c r="M1455" t="str">
        <f>_xlfn.XLOOKUP(_2015_2016_append_[[#This Row],[Job_code]],Analytics_mindset_case_studies_IntegrateCo_jobcodes[Code_text],Analytics_mindset_case_studies_IntegrateCo_jobcodes[Job_Description],"",0)</f>
        <v>New Foreign Manufacturing Oversight</v>
      </c>
      <c r="N1455" t="str">
        <f t="shared" si="45"/>
        <v>H</v>
      </c>
      <c r="O1455">
        <f>IFERROR(VLOOKUP(_2015_2016_append_[[#This Row],[Emp_Name]],Analytics_mindset_case_studies_IntegrateCo_locations[#All],2,FALSE),"")</f>
        <v>1</v>
      </c>
      <c r="P1455">
        <f>_2015_2016_append_[[#This Row],[Reg_Hrs]]+_2015_2016_append_[[#This Row],[OT_Hrs]]</f>
        <v>16</v>
      </c>
      <c r="Q1455">
        <v>1</v>
      </c>
    </row>
    <row r="1456" spans="1:17" x14ac:dyDescent="0.3">
      <c r="B1456" t="s">
        <v>347</v>
      </c>
      <c r="C1456" t="s">
        <v>229</v>
      </c>
      <c r="D1456">
        <v>8</v>
      </c>
      <c r="E1456">
        <v>0</v>
      </c>
      <c r="F1456">
        <v>136</v>
      </c>
      <c r="G1456">
        <v>104</v>
      </c>
      <c r="H1456">
        <v>82</v>
      </c>
      <c r="I1456">
        <v>401</v>
      </c>
      <c r="J1456">
        <v>679</v>
      </c>
      <c r="K1456">
        <v>2016</v>
      </c>
      <c r="L1456" t="str">
        <f t="shared" si="44"/>
        <v>010</v>
      </c>
      <c r="M1456" t="str">
        <f>_xlfn.XLOOKUP(_2015_2016_append_[[#This Row],[Job_code]],Analytics_mindset_case_studies_IntegrateCo_jobcodes[Code_text],Analytics_mindset_case_studies_IntegrateCo_jobcodes[Job_Description],"",0)</f>
        <v>New Foreign Manufacturing Oversight</v>
      </c>
      <c r="N1456" t="str">
        <f t="shared" si="45"/>
        <v>H</v>
      </c>
      <c r="O1456" t="str">
        <f>IFERROR(VLOOKUP(_2015_2016_append_[[#This Row],[Emp_Name]],Analytics_mindset_case_studies_IntegrateCo_locations[#All],2,FALSE),"")</f>
        <v/>
      </c>
      <c r="P1456">
        <f>_2015_2016_append_[[#This Row],[Reg_Hrs]]+_2015_2016_append_[[#This Row],[OT_Hrs]]</f>
        <v>8</v>
      </c>
      <c r="Q1456">
        <v>1</v>
      </c>
    </row>
    <row r="1457" spans="1:17" x14ac:dyDescent="0.3">
      <c r="A1457">
        <v>402</v>
      </c>
      <c r="B1457" t="s">
        <v>347</v>
      </c>
      <c r="C1457" t="s">
        <v>153</v>
      </c>
      <c r="D1457">
        <v>8</v>
      </c>
      <c r="E1457">
        <v>0</v>
      </c>
      <c r="F1457">
        <v>160</v>
      </c>
      <c r="G1457">
        <v>1108</v>
      </c>
      <c r="H1457">
        <v>0</v>
      </c>
      <c r="I1457">
        <v>472</v>
      </c>
      <c r="J1457">
        <v>798</v>
      </c>
      <c r="K1457">
        <v>2016</v>
      </c>
      <c r="L1457" t="str">
        <f t="shared" si="44"/>
        <v>010</v>
      </c>
      <c r="M1457" t="str">
        <f>_xlfn.XLOOKUP(_2015_2016_append_[[#This Row],[Job_code]],Analytics_mindset_case_studies_IntegrateCo_jobcodes[Code_text],Analytics_mindset_case_studies_IntegrateCo_jobcodes[Job_Description],"",0)</f>
        <v>New Foreign Manufacturing Oversight</v>
      </c>
      <c r="N1457" t="str">
        <f t="shared" si="45"/>
        <v>H</v>
      </c>
      <c r="O1457">
        <f>IFERROR(VLOOKUP(_2015_2016_append_[[#This Row],[Emp_Name]],Analytics_mindset_case_studies_IntegrateCo_locations[#All],2,FALSE),"")</f>
        <v>2</v>
      </c>
      <c r="P1457">
        <f>_2015_2016_append_[[#This Row],[Reg_Hrs]]+_2015_2016_append_[[#This Row],[OT_Hrs]]</f>
        <v>8</v>
      </c>
      <c r="Q1457">
        <v>1</v>
      </c>
    </row>
    <row r="1458" spans="1:17" x14ac:dyDescent="0.3">
      <c r="A1458">
        <v>269</v>
      </c>
      <c r="B1458" t="s">
        <v>348</v>
      </c>
      <c r="C1458" t="s">
        <v>157</v>
      </c>
      <c r="D1458">
        <v>8</v>
      </c>
      <c r="E1458">
        <v>0</v>
      </c>
      <c r="F1458">
        <v>236</v>
      </c>
      <c r="G1458">
        <v>1592</v>
      </c>
      <c r="H1458">
        <v>125</v>
      </c>
      <c r="I1458">
        <v>499</v>
      </c>
      <c r="J1458">
        <v>391</v>
      </c>
      <c r="K1458">
        <v>2016</v>
      </c>
      <c r="L1458" t="str">
        <f t="shared" si="44"/>
        <v>010</v>
      </c>
      <c r="M1458" t="str">
        <f>_xlfn.XLOOKUP(_2015_2016_append_[[#This Row],[Job_code]],Analytics_mindset_case_studies_IntegrateCo_jobcodes[Code_text],Analytics_mindset_case_studies_IntegrateCo_jobcodes[Job_Description],"",0)</f>
        <v>New Foreign Manufacturing Oversight</v>
      </c>
      <c r="N1458" t="str">
        <f t="shared" si="45"/>
        <v>H</v>
      </c>
      <c r="O1458">
        <f>IFERROR(VLOOKUP(_2015_2016_append_[[#This Row],[Emp_Name]],Analytics_mindset_case_studies_IntegrateCo_locations[#All],2,FALSE),"")</f>
        <v>2</v>
      </c>
      <c r="P1458">
        <f>_2015_2016_append_[[#This Row],[Reg_Hrs]]+_2015_2016_append_[[#This Row],[OT_Hrs]]</f>
        <v>8</v>
      </c>
      <c r="Q1458">
        <v>1</v>
      </c>
    </row>
    <row r="1459" spans="1:17" x14ac:dyDescent="0.3">
      <c r="B1459" t="s">
        <v>349</v>
      </c>
      <c r="C1459" t="s">
        <v>229</v>
      </c>
      <c r="D1459">
        <v>0</v>
      </c>
      <c r="E1459">
        <v>0</v>
      </c>
      <c r="F1459">
        <v>0</v>
      </c>
      <c r="G1459">
        <v>0</v>
      </c>
      <c r="H1459">
        <v>0</v>
      </c>
      <c r="I1459">
        <v>0</v>
      </c>
      <c r="J1459">
        <v>0</v>
      </c>
      <c r="K1459">
        <v>2016</v>
      </c>
      <c r="L1459" t="str">
        <f t="shared" si="44"/>
        <v>011</v>
      </c>
      <c r="M1459" t="str">
        <f>_xlfn.XLOOKUP(_2015_2016_append_[[#This Row],[Job_code]],Analytics_mindset_case_studies_IntegrateCo_jobcodes[Code_text],Analytics_mindset_case_studies_IntegrateCo_jobcodes[Job_Description],"",0)</f>
        <v>Internal Projects</v>
      </c>
      <c r="N1459" t="str">
        <f t="shared" si="45"/>
        <v>H</v>
      </c>
      <c r="O1459" t="str">
        <f>IFERROR(VLOOKUP(_2015_2016_append_[[#This Row],[Emp_Name]],Analytics_mindset_case_studies_IntegrateCo_locations[#All],2,FALSE),"")</f>
        <v/>
      </c>
      <c r="P1459">
        <f>_2015_2016_append_[[#This Row],[Reg_Hrs]]+_2015_2016_append_[[#This Row],[OT_Hrs]]</f>
        <v>0</v>
      </c>
      <c r="Q1459">
        <v>1</v>
      </c>
    </row>
    <row r="1460" spans="1:17" x14ac:dyDescent="0.3">
      <c r="A1460">
        <v>358</v>
      </c>
      <c r="B1460" t="s">
        <v>349</v>
      </c>
      <c r="C1460" t="s">
        <v>172</v>
      </c>
      <c r="D1460">
        <v>24</v>
      </c>
      <c r="E1460">
        <v>0</v>
      </c>
      <c r="F1460">
        <v>402</v>
      </c>
      <c r="G1460">
        <v>2681</v>
      </c>
      <c r="H1460">
        <v>0</v>
      </c>
      <c r="I1460">
        <v>841</v>
      </c>
      <c r="J1460">
        <v>58</v>
      </c>
      <c r="K1460">
        <v>2016</v>
      </c>
      <c r="L1460" t="str">
        <f t="shared" si="44"/>
        <v>011</v>
      </c>
      <c r="M1460" t="str">
        <f>_xlfn.XLOOKUP(_2015_2016_append_[[#This Row],[Job_code]],Analytics_mindset_case_studies_IntegrateCo_jobcodes[Code_text],Analytics_mindset_case_studies_IntegrateCo_jobcodes[Job_Description],"",0)</f>
        <v>Internal Projects</v>
      </c>
      <c r="N1460" t="str">
        <f t="shared" si="45"/>
        <v>H</v>
      </c>
      <c r="O1460">
        <f>IFERROR(VLOOKUP(_2015_2016_append_[[#This Row],[Emp_Name]],Analytics_mindset_case_studies_IntegrateCo_locations[#All],2,FALSE),"")</f>
        <v>1</v>
      </c>
      <c r="P1460">
        <f>_2015_2016_append_[[#This Row],[Reg_Hrs]]+_2015_2016_append_[[#This Row],[OT_Hrs]]</f>
        <v>24</v>
      </c>
      <c r="Q1460">
        <v>1</v>
      </c>
    </row>
    <row r="1461" spans="1:17" x14ac:dyDescent="0.3">
      <c r="A1461">
        <v>201</v>
      </c>
      <c r="B1461" t="s">
        <v>349</v>
      </c>
      <c r="C1461" t="s">
        <v>182</v>
      </c>
      <c r="D1461">
        <v>8</v>
      </c>
      <c r="E1461">
        <v>0</v>
      </c>
      <c r="F1461">
        <v>252</v>
      </c>
      <c r="G1461">
        <v>1928</v>
      </c>
      <c r="H1461">
        <v>0</v>
      </c>
      <c r="I1461">
        <v>605</v>
      </c>
      <c r="J1461">
        <v>332</v>
      </c>
      <c r="K1461">
        <v>2016</v>
      </c>
      <c r="L1461" t="str">
        <f t="shared" si="44"/>
        <v>011</v>
      </c>
      <c r="M1461" t="str">
        <f>_xlfn.XLOOKUP(_2015_2016_append_[[#This Row],[Job_code]],Analytics_mindset_case_studies_IntegrateCo_jobcodes[Code_text],Analytics_mindset_case_studies_IntegrateCo_jobcodes[Job_Description],"",0)</f>
        <v>Internal Projects</v>
      </c>
      <c r="N1461" t="str">
        <f t="shared" si="45"/>
        <v>H</v>
      </c>
      <c r="O1461">
        <f>IFERROR(VLOOKUP(_2015_2016_append_[[#This Row],[Emp_Name]],Analytics_mindset_case_studies_IntegrateCo_locations[#All],2,FALSE),"")</f>
        <v>1</v>
      </c>
      <c r="P1461">
        <f>_2015_2016_append_[[#This Row],[Reg_Hrs]]+_2015_2016_append_[[#This Row],[OT_Hrs]]</f>
        <v>8</v>
      </c>
      <c r="Q1461">
        <v>1</v>
      </c>
    </row>
    <row r="1462" spans="1:17" x14ac:dyDescent="0.3">
      <c r="A1462">
        <v>23</v>
      </c>
      <c r="B1462" t="s">
        <v>349</v>
      </c>
      <c r="C1462" t="s">
        <v>178</v>
      </c>
      <c r="D1462">
        <v>8</v>
      </c>
      <c r="E1462">
        <v>0</v>
      </c>
      <c r="F1462">
        <v>28846</v>
      </c>
      <c r="G1462">
        <v>2038</v>
      </c>
      <c r="H1462">
        <v>16</v>
      </c>
      <c r="I1462">
        <v>641</v>
      </c>
      <c r="J1462">
        <v>3</v>
      </c>
      <c r="K1462">
        <v>2016</v>
      </c>
      <c r="L1462" t="str">
        <f t="shared" si="44"/>
        <v>011</v>
      </c>
      <c r="M1462" t="str">
        <f>_xlfn.XLOOKUP(_2015_2016_append_[[#This Row],[Job_code]],Analytics_mindset_case_studies_IntegrateCo_jobcodes[Code_text],Analytics_mindset_case_studies_IntegrateCo_jobcodes[Job_Description],"",0)</f>
        <v>Internal Projects</v>
      </c>
      <c r="N1462" t="str">
        <f t="shared" si="45"/>
        <v>H</v>
      </c>
      <c r="O1462">
        <f>IFERROR(VLOOKUP(_2015_2016_append_[[#This Row],[Emp_Name]],Analytics_mindset_case_studies_IntegrateCo_locations[#All],2,FALSE),"")</f>
        <v>2</v>
      </c>
      <c r="P1462">
        <f>_2015_2016_append_[[#This Row],[Reg_Hrs]]+_2015_2016_append_[[#This Row],[OT_Hrs]]</f>
        <v>8</v>
      </c>
      <c r="Q1462">
        <v>1</v>
      </c>
    </row>
    <row r="1463" spans="1:17" x14ac:dyDescent="0.3">
      <c r="A1463">
        <v>414</v>
      </c>
      <c r="B1463" t="s">
        <v>349</v>
      </c>
      <c r="C1463" t="s">
        <v>253</v>
      </c>
      <c r="D1463">
        <v>8</v>
      </c>
      <c r="E1463">
        <v>0</v>
      </c>
      <c r="F1463">
        <v>164</v>
      </c>
      <c r="G1463">
        <v>1088</v>
      </c>
      <c r="H1463">
        <v>0</v>
      </c>
      <c r="I1463">
        <v>342</v>
      </c>
      <c r="J1463">
        <v>27</v>
      </c>
      <c r="K1463">
        <v>2016</v>
      </c>
      <c r="L1463" t="str">
        <f t="shared" si="44"/>
        <v>011</v>
      </c>
      <c r="M1463" t="str">
        <f>_xlfn.XLOOKUP(_2015_2016_append_[[#This Row],[Job_code]],Analytics_mindset_case_studies_IntegrateCo_jobcodes[Code_text],Analytics_mindset_case_studies_IntegrateCo_jobcodes[Job_Description],"",0)</f>
        <v>Internal Projects</v>
      </c>
      <c r="N1463" t="str">
        <f t="shared" si="45"/>
        <v>H</v>
      </c>
      <c r="O1463">
        <f>IFERROR(VLOOKUP(_2015_2016_append_[[#This Row],[Emp_Name]],Analytics_mindset_case_studies_IntegrateCo_locations[#All],2,FALSE),"")</f>
        <v>2</v>
      </c>
      <c r="P1463">
        <f>_2015_2016_append_[[#This Row],[Reg_Hrs]]+_2015_2016_append_[[#This Row],[OT_Hrs]]</f>
        <v>8</v>
      </c>
      <c r="Q1463">
        <v>1</v>
      </c>
    </row>
    <row r="1464" spans="1:17" x14ac:dyDescent="0.3">
      <c r="B1464" t="s">
        <v>350</v>
      </c>
      <c r="C1464" t="s">
        <v>229</v>
      </c>
      <c r="D1464">
        <v>0</v>
      </c>
      <c r="E1464">
        <v>0</v>
      </c>
      <c r="F1464">
        <v>0</v>
      </c>
      <c r="G1464">
        <v>0</v>
      </c>
      <c r="H1464">
        <v>0</v>
      </c>
      <c r="I1464">
        <v>0</v>
      </c>
      <c r="J1464">
        <v>0</v>
      </c>
      <c r="K1464">
        <v>2016</v>
      </c>
      <c r="L1464" t="str">
        <f t="shared" si="44"/>
        <v>012</v>
      </c>
      <c r="M1464" t="str">
        <f>_xlfn.XLOOKUP(_2015_2016_append_[[#This Row],[Job_code]],Analytics_mindset_case_studies_IntegrateCo_jobcodes[Code_text],Analytics_mindset_case_studies_IntegrateCo_jobcodes[Job_Description],"",0)</f>
        <v>Internal Auditing</v>
      </c>
      <c r="N1464" t="str">
        <f t="shared" si="45"/>
        <v>H</v>
      </c>
      <c r="O1464" t="str">
        <f>IFERROR(VLOOKUP(_2015_2016_append_[[#This Row],[Emp_Name]],Analytics_mindset_case_studies_IntegrateCo_locations[#All],2,FALSE),"")</f>
        <v/>
      </c>
      <c r="P1464">
        <f>_2015_2016_append_[[#This Row],[Reg_Hrs]]+_2015_2016_append_[[#This Row],[OT_Hrs]]</f>
        <v>0</v>
      </c>
      <c r="Q1464">
        <v>1</v>
      </c>
    </row>
    <row r="1465" spans="1:17" x14ac:dyDescent="0.3">
      <c r="A1465">
        <v>407</v>
      </c>
      <c r="B1465" t="s">
        <v>350</v>
      </c>
      <c r="C1465" t="s">
        <v>209</v>
      </c>
      <c r="D1465">
        <v>105</v>
      </c>
      <c r="E1465">
        <v>0</v>
      </c>
      <c r="F1465">
        <v>189</v>
      </c>
      <c r="G1465">
        <v>1446</v>
      </c>
      <c r="H1465">
        <v>0</v>
      </c>
      <c r="I1465">
        <v>454</v>
      </c>
      <c r="J1465">
        <v>311</v>
      </c>
      <c r="K1465">
        <v>2016</v>
      </c>
      <c r="L1465" t="str">
        <f t="shared" si="44"/>
        <v>012</v>
      </c>
      <c r="M1465" t="str">
        <f>_xlfn.XLOOKUP(_2015_2016_append_[[#This Row],[Job_code]],Analytics_mindset_case_studies_IntegrateCo_jobcodes[Code_text],Analytics_mindset_case_studies_IntegrateCo_jobcodes[Job_Description],"",0)</f>
        <v>Internal Auditing</v>
      </c>
      <c r="N1465" t="str">
        <f t="shared" si="45"/>
        <v>H</v>
      </c>
      <c r="O1465">
        <f>IFERROR(VLOOKUP(_2015_2016_append_[[#This Row],[Emp_Name]],Analytics_mindset_case_studies_IntegrateCo_locations[#All],2,FALSE),"")</f>
        <v>1</v>
      </c>
      <c r="P1465">
        <f>_2015_2016_append_[[#This Row],[Reg_Hrs]]+_2015_2016_append_[[#This Row],[OT_Hrs]]</f>
        <v>105</v>
      </c>
      <c r="Q1465">
        <v>1</v>
      </c>
    </row>
    <row r="1466" spans="1:17" x14ac:dyDescent="0.3">
      <c r="A1466">
        <v>53</v>
      </c>
      <c r="B1466" t="s">
        <v>350</v>
      </c>
      <c r="C1466" t="s">
        <v>142</v>
      </c>
      <c r="D1466">
        <v>8</v>
      </c>
      <c r="E1466">
        <v>0</v>
      </c>
      <c r="F1466">
        <v>200</v>
      </c>
      <c r="G1466">
        <v>1392</v>
      </c>
      <c r="H1466">
        <v>0</v>
      </c>
      <c r="I1466">
        <v>437</v>
      </c>
      <c r="J1466">
        <v>329</v>
      </c>
      <c r="K1466">
        <v>2016</v>
      </c>
      <c r="L1466" t="str">
        <f t="shared" si="44"/>
        <v>012</v>
      </c>
      <c r="M1466" t="str">
        <f>_xlfn.XLOOKUP(_2015_2016_append_[[#This Row],[Job_code]],Analytics_mindset_case_studies_IntegrateCo_jobcodes[Code_text],Analytics_mindset_case_studies_IntegrateCo_jobcodes[Job_Description],"",0)</f>
        <v>Internal Auditing</v>
      </c>
      <c r="N1466" t="str">
        <f t="shared" si="45"/>
        <v>H</v>
      </c>
      <c r="O1466">
        <f>IFERROR(VLOOKUP(_2015_2016_append_[[#This Row],[Emp_Name]],Analytics_mindset_case_studies_IntegrateCo_locations[#All],2,FALSE),"")</f>
        <v>2</v>
      </c>
      <c r="P1466">
        <f>_2015_2016_append_[[#This Row],[Reg_Hrs]]+_2015_2016_append_[[#This Row],[OT_Hrs]]</f>
        <v>8</v>
      </c>
      <c r="Q1466">
        <v>1</v>
      </c>
    </row>
    <row r="1467" spans="1:17" x14ac:dyDescent="0.3">
      <c r="A1467">
        <v>376</v>
      </c>
      <c r="B1467" t="s">
        <v>350</v>
      </c>
      <c r="C1467" t="s">
        <v>161</v>
      </c>
      <c r="D1467">
        <v>16</v>
      </c>
      <c r="E1467">
        <v>0</v>
      </c>
      <c r="F1467">
        <v>2992</v>
      </c>
      <c r="G1467">
        <v>2353</v>
      </c>
      <c r="H1467">
        <v>0</v>
      </c>
      <c r="I1467">
        <v>738</v>
      </c>
      <c r="J1467">
        <v>492</v>
      </c>
      <c r="K1467">
        <v>2016</v>
      </c>
      <c r="L1467" t="str">
        <f t="shared" si="44"/>
        <v>012</v>
      </c>
      <c r="M1467" t="str">
        <f>_xlfn.XLOOKUP(_2015_2016_append_[[#This Row],[Job_code]],Analytics_mindset_case_studies_IntegrateCo_jobcodes[Code_text],Analytics_mindset_case_studies_IntegrateCo_jobcodes[Job_Description],"",0)</f>
        <v>Internal Auditing</v>
      </c>
      <c r="N1467" t="str">
        <f t="shared" si="45"/>
        <v>H</v>
      </c>
      <c r="O1467">
        <f>IFERROR(VLOOKUP(_2015_2016_append_[[#This Row],[Emp_Name]],Analytics_mindset_case_studies_IntegrateCo_locations[#All],2,FALSE),"")</f>
        <v>1</v>
      </c>
      <c r="P1467">
        <f>_2015_2016_append_[[#This Row],[Reg_Hrs]]+_2015_2016_append_[[#This Row],[OT_Hrs]]</f>
        <v>16</v>
      </c>
      <c r="Q1467">
        <v>1</v>
      </c>
    </row>
    <row r="1468" spans="1:17" x14ac:dyDescent="0.3">
      <c r="A1468">
        <v>398</v>
      </c>
      <c r="B1468" t="s">
        <v>350</v>
      </c>
      <c r="C1468" t="s">
        <v>184</v>
      </c>
      <c r="D1468">
        <v>8</v>
      </c>
      <c r="E1468">
        <v>0</v>
      </c>
      <c r="F1468">
        <v>120</v>
      </c>
      <c r="G1468">
        <v>852</v>
      </c>
      <c r="H1468">
        <v>0</v>
      </c>
      <c r="I1468">
        <v>267</v>
      </c>
      <c r="J1468">
        <v>198</v>
      </c>
      <c r="K1468">
        <v>2016</v>
      </c>
      <c r="L1468" t="str">
        <f t="shared" si="44"/>
        <v>012</v>
      </c>
      <c r="M1468" t="str">
        <f>_xlfn.XLOOKUP(_2015_2016_append_[[#This Row],[Job_code]],Analytics_mindset_case_studies_IntegrateCo_jobcodes[Code_text],Analytics_mindset_case_studies_IntegrateCo_jobcodes[Job_Description],"",0)</f>
        <v>Internal Auditing</v>
      </c>
      <c r="N1468" t="str">
        <f t="shared" si="45"/>
        <v>H</v>
      </c>
      <c r="O1468">
        <f>IFERROR(VLOOKUP(_2015_2016_append_[[#This Row],[Emp_Name]],Analytics_mindset_case_studies_IntegrateCo_locations[#All],2,FALSE),"")</f>
        <v>2</v>
      </c>
      <c r="P1468">
        <f>_2015_2016_append_[[#This Row],[Reg_Hrs]]+_2015_2016_append_[[#This Row],[OT_Hrs]]</f>
        <v>8</v>
      </c>
      <c r="Q1468">
        <v>1</v>
      </c>
    </row>
    <row r="1469" spans="1:17" x14ac:dyDescent="0.3">
      <c r="A1469">
        <v>358</v>
      </c>
      <c r="B1469" t="s">
        <v>350</v>
      </c>
      <c r="C1469" t="s">
        <v>172</v>
      </c>
      <c r="D1469">
        <v>55</v>
      </c>
      <c r="E1469">
        <v>0</v>
      </c>
      <c r="F1469">
        <v>9213</v>
      </c>
      <c r="G1469">
        <v>615</v>
      </c>
      <c r="H1469">
        <v>0</v>
      </c>
      <c r="I1469">
        <v>193</v>
      </c>
      <c r="J1469">
        <v>12</v>
      </c>
      <c r="K1469">
        <v>2016</v>
      </c>
      <c r="L1469" t="str">
        <f t="shared" si="44"/>
        <v>012</v>
      </c>
      <c r="M1469" t="str">
        <f>_xlfn.XLOOKUP(_2015_2016_append_[[#This Row],[Job_code]],Analytics_mindset_case_studies_IntegrateCo_jobcodes[Code_text],Analytics_mindset_case_studies_IntegrateCo_jobcodes[Job_Description],"",0)</f>
        <v>Internal Auditing</v>
      </c>
      <c r="N1469" t="str">
        <f t="shared" si="45"/>
        <v>H</v>
      </c>
      <c r="O1469">
        <f>IFERROR(VLOOKUP(_2015_2016_append_[[#This Row],[Emp_Name]],Analytics_mindset_case_studies_IntegrateCo_locations[#All],2,FALSE),"")</f>
        <v>1</v>
      </c>
      <c r="P1469">
        <f>_2015_2016_append_[[#This Row],[Reg_Hrs]]+_2015_2016_append_[[#This Row],[OT_Hrs]]</f>
        <v>55</v>
      </c>
      <c r="Q1469">
        <v>1</v>
      </c>
    </row>
    <row r="1470" spans="1:17" x14ac:dyDescent="0.3">
      <c r="B1470" t="s">
        <v>350</v>
      </c>
      <c r="C1470" t="s">
        <v>229</v>
      </c>
      <c r="D1470">
        <v>12</v>
      </c>
      <c r="E1470">
        <v>0</v>
      </c>
      <c r="F1470">
        <v>144</v>
      </c>
      <c r="G1470">
        <v>1104</v>
      </c>
      <c r="H1470">
        <v>0</v>
      </c>
      <c r="I1470">
        <v>346</v>
      </c>
      <c r="J1470">
        <v>235</v>
      </c>
      <c r="K1470">
        <v>2016</v>
      </c>
      <c r="L1470" t="str">
        <f t="shared" si="44"/>
        <v>012</v>
      </c>
      <c r="M1470" t="str">
        <f>_xlfn.XLOOKUP(_2015_2016_append_[[#This Row],[Job_code]],Analytics_mindset_case_studies_IntegrateCo_jobcodes[Code_text],Analytics_mindset_case_studies_IntegrateCo_jobcodes[Job_Description],"",0)</f>
        <v>Internal Auditing</v>
      </c>
      <c r="N1470" t="str">
        <f t="shared" si="45"/>
        <v>H</v>
      </c>
      <c r="O1470" t="str">
        <f>IFERROR(VLOOKUP(_2015_2016_append_[[#This Row],[Emp_Name]],Analytics_mindset_case_studies_IntegrateCo_locations[#All],2,FALSE),"")</f>
        <v/>
      </c>
      <c r="P1470">
        <f>_2015_2016_append_[[#This Row],[Reg_Hrs]]+_2015_2016_append_[[#This Row],[OT_Hrs]]</f>
        <v>12</v>
      </c>
      <c r="Q1470">
        <v>1</v>
      </c>
    </row>
    <row r="1471" spans="1:17" x14ac:dyDescent="0.3">
      <c r="A1471">
        <v>417</v>
      </c>
      <c r="B1471" t="s">
        <v>350</v>
      </c>
      <c r="C1471" t="s">
        <v>270</v>
      </c>
      <c r="D1471">
        <v>35</v>
      </c>
      <c r="E1471">
        <v>0</v>
      </c>
      <c r="F1471">
        <v>616</v>
      </c>
      <c r="G1471">
        <v>441</v>
      </c>
      <c r="H1471">
        <v>35</v>
      </c>
      <c r="I1471">
        <v>138</v>
      </c>
      <c r="J1471">
        <v>7</v>
      </c>
      <c r="K1471">
        <v>2016</v>
      </c>
      <c r="L1471" t="str">
        <f t="shared" si="44"/>
        <v>012</v>
      </c>
      <c r="M1471" t="str">
        <f>_xlfn.XLOOKUP(_2015_2016_append_[[#This Row],[Job_code]],Analytics_mindset_case_studies_IntegrateCo_jobcodes[Code_text],Analytics_mindset_case_studies_IntegrateCo_jobcodes[Job_Description],"",0)</f>
        <v>Internal Auditing</v>
      </c>
      <c r="N1471" t="str">
        <f t="shared" si="45"/>
        <v>H</v>
      </c>
      <c r="O1471">
        <f>IFERROR(VLOOKUP(_2015_2016_append_[[#This Row],[Emp_Name]],Analytics_mindset_case_studies_IntegrateCo_locations[#All],2,FALSE),"")</f>
        <v>1</v>
      </c>
      <c r="P1471">
        <f>_2015_2016_append_[[#This Row],[Reg_Hrs]]+_2015_2016_append_[[#This Row],[OT_Hrs]]</f>
        <v>35</v>
      </c>
      <c r="Q1471">
        <v>1</v>
      </c>
    </row>
    <row r="1472" spans="1:17" x14ac:dyDescent="0.3">
      <c r="A1472">
        <v>345</v>
      </c>
      <c r="B1472" t="s">
        <v>350</v>
      </c>
      <c r="C1472" t="s">
        <v>197</v>
      </c>
      <c r="D1472">
        <v>8</v>
      </c>
      <c r="E1472">
        <v>0</v>
      </c>
      <c r="F1472">
        <v>184</v>
      </c>
      <c r="G1472">
        <v>1408</v>
      </c>
      <c r="H1472">
        <v>0</v>
      </c>
      <c r="I1472">
        <v>442</v>
      </c>
      <c r="J1472">
        <v>303</v>
      </c>
      <c r="K1472">
        <v>2016</v>
      </c>
      <c r="L1472" t="str">
        <f t="shared" si="44"/>
        <v>012</v>
      </c>
      <c r="M1472" t="str">
        <f>_xlfn.XLOOKUP(_2015_2016_append_[[#This Row],[Job_code]],Analytics_mindset_case_studies_IntegrateCo_jobcodes[Code_text],Analytics_mindset_case_studies_IntegrateCo_jobcodes[Job_Description],"",0)</f>
        <v>Internal Auditing</v>
      </c>
      <c r="N1472" t="str">
        <f t="shared" si="45"/>
        <v>H</v>
      </c>
      <c r="O1472">
        <f>IFERROR(VLOOKUP(_2015_2016_append_[[#This Row],[Emp_Name]],Analytics_mindset_case_studies_IntegrateCo_locations[#All],2,FALSE),"")</f>
        <v>1</v>
      </c>
      <c r="P1472">
        <f>_2015_2016_append_[[#This Row],[Reg_Hrs]]+_2015_2016_append_[[#This Row],[OT_Hrs]]</f>
        <v>8</v>
      </c>
      <c r="Q1472">
        <v>1</v>
      </c>
    </row>
    <row r="1473" spans="1:17" x14ac:dyDescent="0.3">
      <c r="A1473">
        <v>181</v>
      </c>
      <c r="B1473" t="s">
        <v>350</v>
      </c>
      <c r="C1473" t="s">
        <v>190</v>
      </c>
      <c r="D1473">
        <v>8</v>
      </c>
      <c r="E1473">
        <v>0</v>
      </c>
      <c r="F1473">
        <v>2423</v>
      </c>
      <c r="G1473">
        <v>1852</v>
      </c>
      <c r="H1473">
        <v>0</v>
      </c>
      <c r="I1473">
        <v>583</v>
      </c>
      <c r="J1473">
        <v>398</v>
      </c>
      <c r="K1473">
        <v>2016</v>
      </c>
      <c r="L1473" t="str">
        <f t="shared" si="44"/>
        <v>012</v>
      </c>
      <c r="M1473" t="str">
        <f>_xlfn.XLOOKUP(_2015_2016_append_[[#This Row],[Job_code]],Analytics_mindset_case_studies_IntegrateCo_jobcodes[Code_text],Analytics_mindset_case_studies_IntegrateCo_jobcodes[Job_Description],"",0)</f>
        <v>Internal Auditing</v>
      </c>
      <c r="N1473" t="str">
        <f t="shared" si="45"/>
        <v>H</v>
      </c>
      <c r="O1473">
        <f>IFERROR(VLOOKUP(_2015_2016_append_[[#This Row],[Emp_Name]],Analytics_mindset_case_studies_IntegrateCo_locations[#All],2,FALSE),"")</f>
        <v>2</v>
      </c>
      <c r="P1473">
        <f>_2015_2016_append_[[#This Row],[Reg_Hrs]]+_2015_2016_append_[[#This Row],[OT_Hrs]]</f>
        <v>8</v>
      </c>
      <c r="Q1473">
        <v>1</v>
      </c>
    </row>
    <row r="1474" spans="1:17" x14ac:dyDescent="0.3">
      <c r="A1474">
        <v>194</v>
      </c>
      <c r="B1474" t="s">
        <v>350</v>
      </c>
      <c r="C1474" t="s">
        <v>154</v>
      </c>
      <c r="D1474">
        <v>8</v>
      </c>
      <c r="E1474">
        <v>0</v>
      </c>
      <c r="F1474">
        <v>180</v>
      </c>
      <c r="G1474">
        <v>1377</v>
      </c>
      <c r="H1474">
        <v>0</v>
      </c>
      <c r="I1474">
        <v>432</v>
      </c>
      <c r="J1474">
        <v>297</v>
      </c>
      <c r="K1474">
        <v>2016</v>
      </c>
      <c r="L1474" t="str">
        <f t="shared" ref="L1474:L1537" si="46">IF(OR(MID(B1474,3,1)="H",MID(B1474,3,1)="S"),MID(B1474,4,3),MID(B1474,3,3))</f>
        <v>012</v>
      </c>
      <c r="M1474" t="str">
        <f>_xlfn.XLOOKUP(_2015_2016_append_[[#This Row],[Job_code]],Analytics_mindset_case_studies_IntegrateCo_jobcodes[Code_text],Analytics_mindset_case_studies_IntegrateCo_jobcodes[Job_Description],"",0)</f>
        <v>Internal Auditing</v>
      </c>
      <c r="N1474" t="str">
        <f t="shared" ref="N1474:N1537" si="47">IF(OR(MID(B1474,3,1)="H",MID(B1474,3,1)="S"),MID(B1474,3,1),"")</f>
        <v>H</v>
      </c>
      <c r="O1474">
        <f>IFERROR(VLOOKUP(_2015_2016_append_[[#This Row],[Emp_Name]],Analytics_mindset_case_studies_IntegrateCo_locations[#All],2,FALSE),"")</f>
        <v>1</v>
      </c>
      <c r="P1474">
        <f>_2015_2016_append_[[#This Row],[Reg_Hrs]]+_2015_2016_append_[[#This Row],[OT_Hrs]]</f>
        <v>8</v>
      </c>
      <c r="Q1474">
        <v>1</v>
      </c>
    </row>
    <row r="1475" spans="1:17" x14ac:dyDescent="0.3">
      <c r="A1475">
        <v>99</v>
      </c>
      <c r="B1475" t="s">
        <v>350</v>
      </c>
      <c r="C1475" t="s">
        <v>198</v>
      </c>
      <c r="D1475">
        <v>4</v>
      </c>
      <c r="E1475">
        <v>0</v>
      </c>
      <c r="F1475">
        <v>90</v>
      </c>
      <c r="G1475">
        <v>668</v>
      </c>
      <c r="H1475">
        <v>0</v>
      </c>
      <c r="I1475">
        <v>21</v>
      </c>
      <c r="J1475">
        <v>149</v>
      </c>
      <c r="K1475">
        <v>2016</v>
      </c>
      <c r="L1475" t="str">
        <f t="shared" si="46"/>
        <v>012</v>
      </c>
      <c r="M1475" t="str">
        <f>_xlfn.XLOOKUP(_2015_2016_append_[[#This Row],[Job_code]],Analytics_mindset_case_studies_IntegrateCo_jobcodes[Code_text],Analytics_mindset_case_studies_IntegrateCo_jobcodes[Job_Description],"",0)</f>
        <v>Internal Auditing</v>
      </c>
      <c r="N1475" t="str">
        <f t="shared" si="47"/>
        <v>H</v>
      </c>
      <c r="O1475">
        <f>IFERROR(VLOOKUP(_2015_2016_append_[[#This Row],[Emp_Name]],Analytics_mindset_case_studies_IntegrateCo_locations[#All],2,FALSE),"")</f>
        <v>2</v>
      </c>
      <c r="P1475">
        <f>_2015_2016_append_[[#This Row],[Reg_Hrs]]+_2015_2016_append_[[#This Row],[OT_Hrs]]</f>
        <v>4</v>
      </c>
      <c r="Q1475">
        <v>1</v>
      </c>
    </row>
    <row r="1476" spans="1:17" x14ac:dyDescent="0.3">
      <c r="A1476">
        <v>199</v>
      </c>
      <c r="B1476" t="s">
        <v>350</v>
      </c>
      <c r="C1476" t="s">
        <v>187</v>
      </c>
      <c r="D1476">
        <v>8</v>
      </c>
      <c r="E1476">
        <v>0</v>
      </c>
      <c r="F1476">
        <v>2936</v>
      </c>
      <c r="G1476">
        <v>2053</v>
      </c>
      <c r="H1476">
        <v>0</v>
      </c>
      <c r="I1476">
        <v>644</v>
      </c>
      <c r="J1476">
        <v>486</v>
      </c>
      <c r="K1476">
        <v>2016</v>
      </c>
      <c r="L1476" t="str">
        <f t="shared" si="46"/>
        <v>012</v>
      </c>
      <c r="M1476" t="str">
        <f>_xlfn.XLOOKUP(_2015_2016_append_[[#This Row],[Job_code]],Analytics_mindset_case_studies_IntegrateCo_jobcodes[Code_text],Analytics_mindset_case_studies_IntegrateCo_jobcodes[Job_Description],"",0)</f>
        <v>Internal Auditing</v>
      </c>
      <c r="N1476" t="str">
        <f t="shared" si="47"/>
        <v>H</v>
      </c>
      <c r="O1476">
        <f>IFERROR(VLOOKUP(_2015_2016_append_[[#This Row],[Emp_Name]],Analytics_mindset_case_studies_IntegrateCo_locations[#All],2,FALSE),"")</f>
        <v>2</v>
      </c>
      <c r="P1476">
        <f>_2015_2016_append_[[#This Row],[Reg_Hrs]]+_2015_2016_append_[[#This Row],[OT_Hrs]]</f>
        <v>8</v>
      </c>
      <c r="Q1476">
        <v>1</v>
      </c>
    </row>
    <row r="1477" spans="1:17" x14ac:dyDescent="0.3">
      <c r="A1477">
        <v>409</v>
      </c>
      <c r="B1477" t="s">
        <v>350</v>
      </c>
      <c r="C1477" t="s">
        <v>211</v>
      </c>
      <c r="D1477">
        <v>16</v>
      </c>
      <c r="E1477">
        <v>0</v>
      </c>
      <c r="F1477">
        <v>392</v>
      </c>
      <c r="G1477">
        <v>2998</v>
      </c>
      <c r="H1477">
        <v>0</v>
      </c>
      <c r="I1477">
        <v>941</v>
      </c>
      <c r="J1477">
        <v>646</v>
      </c>
      <c r="K1477">
        <v>2016</v>
      </c>
      <c r="L1477" t="str">
        <f t="shared" si="46"/>
        <v>012</v>
      </c>
      <c r="M1477" t="str">
        <f>_xlfn.XLOOKUP(_2015_2016_append_[[#This Row],[Job_code]],Analytics_mindset_case_studies_IntegrateCo_jobcodes[Code_text],Analytics_mindset_case_studies_IntegrateCo_jobcodes[Job_Description],"",0)</f>
        <v>Internal Auditing</v>
      </c>
      <c r="N1477" t="str">
        <f t="shared" si="47"/>
        <v>H</v>
      </c>
      <c r="O1477">
        <f>IFERROR(VLOOKUP(_2015_2016_append_[[#This Row],[Emp_Name]],Analytics_mindset_case_studies_IntegrateCo_locations[#All],2,FALSE),"")</f>
        <v>2</v>
      </c>
      <c r="P1477">
        <f>_2015_2016_append_[[#This Row],[Reg_Hrs]]+_2015_2016_append_[[#This Row],[OT_Hrs]]</f>
        <v>16</v>
      </c>
      <c r="Q1477">
        <v>1</v>
      </c>
    </row>
    <row r="1478" spans="1:17" x14ac:dyDescent="0.3">
      <c r="A1478">
        <v>276</v>
      </c>
      <c r="B1478" t="s">
        <v>350</v>
      </c>
      <c r="C1478" t="s">
        <v>185</v>
      </c>
      <c r="D1478">
        <v>8</v>
      </c>
      <c r="E1478">
        <v>0</v>
      </c>
      <c r="F1478">
        <v>190</v>
      </c>
      <c r="G1478">
        <v>1373</v>
      </c>
      <c r="H1478">
        <v>0</v>
      </c>
      <c r="I1478">
        <v>431</v>
      </c>
      <c r="J1478">
        <v>313</v>
      </c>
      <c r="K1478">
        <v>2016</v>
      </c>
      <c r="L1478" t="str">
        <f t="shared" si="46"/>
        <v>012</v>
      </c>
      <c r="M1478" t="str">
        <f>_xlfn.XLOOKUP(_2015_2016_append_[[#This Row],[Job_code]],Analytics_mindset_case_studies_IntegrateCo_jobcodes[Code_text],Analytics_mindset_case_studies_IntegrateCo_jobcodes[Job_Description],"",0)</f>
        <v>Internal Auditing</v>
      </c>
      <c r="N1478" t="str">
        <f t="shared" si="47"/>
        <v>H</v>
      </c>
      <c r="O1478">
        <f>IFERROR(VLOOKUP(_2015_2016_append_[[#This Row],[Emp_Name]],Analytics_mindset_case_studies_IntegrateCo_locations[#All],2,FALSE),"")</f>
        <v>1</v>
      </c>
      <c r="P1478">
        <f>_2015_2016_append_[[#This Row],[Reg_Hrs]]+_2015_2016_append_[[#This Row],[OT_Hrs]]</f>
        <v>8</v>
      </c>
      <c r="Q1478">
        <v>1</v>
      </c>
    </row>
    <row r="1479" spans="1:17" x14ac:dyDescent="0.3">
      <c r="A1479">
        <v>204</v>
      </c>
      <c r="B1479" t="s">
        <v>350</v>
      </c>
      <c r="C1479" t="s">
        <v>141</v>
      </c>
      <c r="D1479">
        <v>8</v>
      </c>
      <c r="E1479">
        <v>0</v>
      </c>
      <c r="F1479">
        <v>25184</v>
      </c>
      <c r="G1479">
        <v>1825</v>
      </c>
      <c r="H1479">
        <v>0</v>
      </c>
      <c r="I1479">
        <v>0</v>
      </c>
      <c r="J1479">
        <v>414</v>
      </c>
      <c r="K1479">
        <v>2016</v>
      </c>
      <c r="L1479" t="str">
        <f t="shared" si="46"/>
        <v>012</v>
      </c>
      <c r="M1479" t="str">
        <f>_xlfn.XLOOKUP(_2015_2016_append_[[#This Row],[Job_code]],Analytics_mindset_case_studies_IntegrateCo_jobcodes[Code_text],Analytics_mindset_case_studies_IntegrateCo_jobcodes[Job_Description],"",0)</f>
        <v>Internal Auditing</v>
      </c>
      <c r="N1479" t="str">
        <f t="shared" si="47"/>
        <v>H</v>
      </c>
      <c r="O1479">
        <f>IFERROR(VLOOKUP(_2015_2016_append_[[#This Row],[Emp_Name]],Analytics_mindset_case_studies_IntegrateCo_locations[#All],2,FALSE),"")</f>
        <v>1</v>
      </c>
      <c r="P1479">
        <f>_2015_2016_append_[[#This Row],[Reg_Hrs]]+_2015_2016_append_[[#This Row],[OT_Hrs]]</f>
        <v>8</v>
      </c>
      <c r="Q1479">
        <v>1</v>
      </c>
    </row>
    <row r="1480" spans="1:17" x14ac:dyDescent="0.3">
      <c r="A1480">
        <v>18</v>
      </c>
      <c r="B1480" t="s">
        <v>350</v>
      </c>
      <c r="C1480" t="s">
        <v>177</v>
      </c>
      <c r="D1480">
        <v>8</v>
      </c>
      <c r="E1480">
        <v>0</v>
      </c>
      <c r="F1480">
        <v>160</v>
      </c>
      <c r="G1480">
        <v>116</v>
      </c>
      <c r="H1480">
        <v>48</v>
      </c>
      <c r="I1480">
        <v>364</v>
      </c>
      <c r="J1480">
        <v>22</v>
      </c>
      <c r="K1480">
        <v>2016</v>
      </c>
      <c r="L1480" t="str">
        <f t="shared" si="46"/>
        <v>012</v>
      </c>
      <c r="M1480" t="str">
        <f>_xlfn.XLOOKUP(_2015_2016_append_[[#This Row],[Job_code]],Analytics_mindset_case_studies_IntegrateCo_jobcodes[Code_text],Analytics_mindset_case_studies_IntegrateCo_jobcodes[Job_Description],"",0)</f>
        <v>Internal Auditing</v>
      </c>
      <c r="N1480" t="str">
        <f t="shared" si="47"/>
        <v>H</v>
      </c>
      <c r="O1480">
        <f>IFERROR(VLOOKUP(_2015_2016_append_[[#This Row],[Emp_Name]],Analytics_mindset_case_studies_IntegrateCo_locations[#All],2,FALSE),"")</f>
        <v>2</v>
      </c>
      <c r="P1480">
        <f>_2015_2016_append_[[#This Row],[Reg_Hrs]]+_2015_2016_append_[[#This Row],[OT_Hrs]]</f>
        <v>8</v>
      </c>
      <c r="Q1480">
        <v>1</v>
      </c>
    </row>
    <row r="1481" spans="1:17" x14ac:dyDescent="0.3">
      <c r="A1481">
        <v>411</v>
      </c>
      <c r="B1481" t="s">
        <v>350</v>
      </c>
      <c r="C1481" t="s">
        <v>213</v>
      </c>
      <c r="D1481">
        <v>16</v>
      </c>
      <c r="E1481">
        <v>0</v>
      </c>
      <c r="F1481">
        <v>376</v>
      </c>
      <c r="G1481">
        <v>2877</v>
      </c>
      <c r="H1481">
        <v>0</v>
      </c>
      <c r="I1481">
        <v>902</v>
      </c>
      <c r="J1481">
        <v>62</v>
      </c>
      <c r="K1481">
        <v>2016</v>
      </c>
      <c r="L1481" t="str">
        <f t="shared" si="46"/>
        <v>012</v>
      </c>
      <c r="M1481" t="str">
        <f>_xlfn.XLOOKUP(_2015_2016_append_[[#This Row],[Job_code]],Analytics_mindset_case_studies_IntegrateCo_jobcodes[Code_text],Analytics_mindset_case_studies_IntegrateCo_jobcodes[Job_Description],"",0)</f>
        <v>Internal Auditing</v>
      </c>
      <c r="N1481" t="str">
        <f t="shared" si="47"/>
        <v>H</v>
      </c>
      <c r="O1481">
        <f>IFERROR(VLOOKUP(_2015_2016_append_[[#This Row],[Emp_Name]],Analytics_mindset_case_studies_IntegrateCo_locations[#All],2,FALSE),"")</f>
        <v>1</v>
      </c>
      <c r="P1481">
        <f>_2015_2016_append_[[#This Row],[Reg_Hrs]]+_2015_2016_append_[[#This Row],[OT_Hrs]]</f>
        <v>16</v>
      </c>
      <c r="Q1481">
        <v>1</v>
      </c>
    </row>
    <row r="1482" spans="1:17" x14ac:dyDescent="0.3">
      <c r="A1482">
        <v>402</v>
      </c>
      <c r="B1482" t="s">
        <v>350</v>
      </c>
      <c r="C1482" t="s">
        <v>153</v>
      </c>
      <c r="D1482">
        <v>4</v>
      </c>
      <c r="E1482">
        <v>0</v>
      </c>
      <c r="F1482">
        <v>80</v>
      </c>
      <c r="G1482">
        <v>557</v>
      </c>
      <c r="H1482">
        <v>44</v>
      </c>
      <c r="I1482">
        <v>236</v>
      </c>
      <c r="J1482">
        <v>343</v>
      </c>
      <c r="K1482">
        <v>2016</v>
      </c>
      <c r="L1482" t="str">
        <f t="shared" si="46"/>
        <v>012</v>
      </c>
      <c r="M1482" t="str">
        <f>_xlfn.XLOOKUP(_2015_2016_append_[[#This Row],[Job_code]],Analytics_mindset_case_studies_IntegrateCo_jobcodes[Code_text],Analytics_mindset_case_studies_IntegrateCo_jobcodes[Job_Description],"",0)</f>
        <v>Internal Auditing</v>
      </c>
      <c r="N1482" t="str">
        <f t="shared" si="47"/>
        <v>H</v>
      </c>
      <c r="O1482">
        <f>IFERROR(VLOOKUP(_2015_2016_append_[[#This Row],[Emp_Name]],Analytics_mindset_case_studies_IntegrateCo_locations[#All],2,FALSE),"")</f>
        <v>2</v>
      </c>
      <c r="P1482">
        <f>_2015_2016_append_[[#This Row],[Reg_Hrs]]+_2015_2016_append_[[#This Row],[OT_Hrs]]</f>
        <v>4</v>
      </c>
      <c r="Q1482">
        <v>1</v>
      </c>
    </row>
    <row r="1483" spans="1:17" x14ac:dyDescent="0.3">
      <c r="A1483">
        <v>37</v>
      </c>
      <c r="B1483" t="s">
        <v>350</v>
      </c>
      <c r="C1483" t="s">
        <v>164</v>
      </c>
      <c r="D1483">
        <v>8</v>
      </c>
      <c r="E1483">
        <v>0</v>
      </c>
      <c r="F1483">
        <v>196</v>
      </c>
      <c r="G1483">
        <v>1331</v>
      </c>
      <c r="H1483">
        <v>0</v>
      </c>
      <c r="I1483">
        <v>418</v>
      </c>
      <c r="J1483">
        <v>323</v>
      </c>
      <c r="K1483">
        <v>2016</v>
      </c>
      <c r="L1483" t="str">
        <f t="shared" si="46"/>
        <v>012</v>
      </c>
      <c r="M1483" t="str">
        <f>_xlfn.XLOOKUP(_2015_2016_append_[[#This Row],[Job_code]],Analytics_mindset_case_studies_IntegrateCo_jobcodes[Code_text],Analytics_mindset_case_studies_IntegrateCo_jobcodes[Job_Description],"",0)</f>
        <v>Internal Auditing</v>
      </c>
      <c r="N1483" t="str">
        <f t="shared" si="47"/>
        <v>H</v>
      </c>
      <c r="O1483">
        <f>IFERROR(VLOOKUP(_2015_2016_append_[[#This Row],[Emp_Name]],Analytics_mindset_case_studies_IntegrateCo_locations[#All],2,FALSE),"")</f>
        <v>2</v>
      </c>
      <c r="P1483">
        <f>_2015_2016_append_[[#This Row],[Reg_Hrs]]+_2015_2016_append_[[#This Row],[OT_Hrs]]</f>
        <v>8</v>
      </c>
      <c r="Q1483">
        <v>1</v>
      </c>
    </row>
    <row r="1484" spans="1:17" x14ac:dyDescent="0.3">
      <c r="A1484">
        <v>180</v>
      </c>
      <c r="B1484" t="s">
        <v>350</v>
      </c>
      <c r="C1484" t="s">
        <v>146</v>
      </c>
      <c r="D1484">
        <v>8</v>
      </c>
      <c r="E1484">
        <v>0</v>
      </c>
      <c r="F1484">
        <v>198</v>
      </c>
      <c r="G1484">
        <v>1277</v>
      </c>
      <c r="H1484">
        <v>1</v>
      </c>
      <c r="I1484">
        <v>401</v>
      </c>
      <c r="J1484">
        <v>32</v>
      </c>
      <c r="K1484">
        <v>2016</v>
      </c>
      <c r="L1484" t="str">
        <f t="shared" si="46"/>
        <v>012</v>
      </c>
      <c r="M1484" t="str">
        <f>_xlfn.XLOOKUP(_2015_2016_append_[[#This Row],[Job_code]],Analytics_mindset_case_studies_IntegrateCo_jobcodes[Code_text],Analytics_mindset_case_studies_IntegrateCo_jobcodes[Job_Description],"",0)</f>
        <v>Internal Auditing</v>
      </c>
      <c r="N1484" t="str">
        <f t="shared" si="47"/>
        <v>H</v>
      </c>
      <c r="O1484">
        <f>IFERROR(VLOOKUP(_2015_2016_append_[[#This Row],[Emp_Name]],Analytics_mindset_case_studies_IntegrateCo_locations[#All],2,FALSE),"")</f>
        <v>2</v>
      </c>
      <c r="P1484">
        <f>_2015_2016_append_[[#This Row],[Reg_Hrs]]+_2015_2016_append_[[#This Row],[OT_Hrs]]</f>
        <v>8</v>
      </c>
      <c r="Q1484">
        <v>1</v>
      </c>
    </row>
    <row r="1485" spans="1:17" x14ac:dyDescent="0.3">
      <c r="A1485">
        <v>420</v>
      </c>
      <c r="B1485" t="s">
        <v>350</v>
      </c>
      <c r="C1485" t="s">
        <v>292</v>
      </c>
      <c r="D1485">
        <v>8</v>
      </c>
      <c r="E1485">
        <v>0</v>
      </c>
      <c r="F1485">
        <v>192</v>
      </c>
      <c r="G1485">
        <v>136</v>
      </c>
      <c r="H1485">
        <v>0</v>
      </c>
      <c r="I1485">
        <v>426</v>
      </c>
      <c r="J1485">
        <v>316</v>
      </c>
      <c r="K1485">
        <v>2016</v>
      </c>
      <c r="L1485" t="str">
        <f t="shared" si="46"/>
        <v>012</v>
      </c>
      <c r="M1485" t="str">
        <f>_xlfn.XLOOKUP(_2015_2016_append_[[#This Row],[Job_code]],Analytics_mindset_case_studies_IntegrateCo_jobcodes[Code_text],Analytics_mindset_case_studies_IntegrateCo_jobcodes[Job_Description],"",0)</f>
        <v>Internal Auditing</v>
      </c>
      <c r="N1485" t="str">
        <f t="shared" si="47"/>
        <v>H</v>
      </c>
      <c r="O1485">
        <f>IFERROR(VLOOKUP(_2015_2016_append_[[#This Row],[Emp_Name]],Analytics_mindset_case_studies_IntegrateCo_locations[#All],2,FALSE),"")</f>
        <v>2</v>
      </c>
      <c r="P1485">
        <f>_2015_2016_append_[[#This Row],[Reg_Hrs]]+_2015_2016_append_[[#This Row],[OT_Hrs]]</f>
        <v>8</v>
      </c>
      <c r="Q1485">
        <v>1</v>
      </c>
    </row>
    <row r="1486" spans="1:17" x14ac:dyDescent="0.3">
      <c r="A1486">
        <v>343</v>
      </c>
      <c r="B1486" t="s">
        <v>350</v>
      </c>
      <c r="C1486" t="s">
        <v>202</v>
      </c>
      <c r="D1486">
        <v>16</v>
      </c>
      <c r="E1486">
        <v>0</v>
      </c>
      <c r="F1486">
        <v>368</v>
      </c>
      <c r="G1486">
        <v>246</v>
      </c>
      <c r="H1486">
        <v>0</v>
      </c>
      <c r="I1486">
        <v>772</v>
      </c>
      <c r="J1486">
        <v>599</v>
      </c>
      <c r="K1486">
        <v>2016</v>
      </c>
      <c r="L1486" t="str">
        <f t="shared" si="46"/>
        <v>012</v>
      </c>
      <c r="M1486" t="str">
        <f>_xlfn.XLOOKUP(_2015_2016_append_[[#This Row],[Job_code]],Analytics_mindset_case_studies_IntegrateCo_jobcodes[Code_text],Analytics_mindset_case_studies_IntegrateCo_jobcodes[Job_Description],"",0)</f>
        <v>Internal Auditing</v>
      </c>
      <c r="N1486" t="str">
        <f t="shared" si="47"/>
        <v>H</v>
      </c>
      <c r="O1486">
        <f>IFERROR(VLOOKUP(_2015_2016_append_[[#This Row],[Emp_Name]],Analytics_mindset_case_studies_IntegrateCo_locations[#All],2,FALSE),"")</f>
        <v>1</v>
      </c>
      <c r="P1486">
        <f>_2015_2016_append_[[#This Row],[Reg_Hrs]]+_2015_2016_append_[[#This Row],[OT_Hrs]]</f>
        <v>16</v>
      </c>
      <c r="Q1486">
        <v>1</v>
      </c>
    </row>
    <row r="1487" spans="1:17" x14ac:dyDescent="0.3">
      <c r="A1487">
        <v>421</v>
      </c>
      <c r="B1487" t="s">
        <v>350</v>
      </c>
      <c r="C1487" t="s">
        <v>265</v>
      </c>
      <c r="D1487">
        <v>13</v>
      </c>
      <c r="E1487">
        <v>0</v>
      </c>
      <c r="F1487">
        <v>182</v>
      </c>
      <c r="G1487">
        <v>1281</v>
      </c>
      <c r="H1487">
        <v>7</v>
      </c>
      <c r="I1487">
        <v>402</v>
      </c>
      <c r="J1487">
        <v>299</v>
      </c>
      <c r="K1487">
        <v>2016</v>
      </c>
      <c r="L1487" t="str">
        <f t="shared" si="46"/>
        <v>012</v>
      </c>
      <c r="M1487" t="str">
        <f>_xlfn.XLOOKUP(_2015_2016_append_[[#This Row],[Job_code]],Analytics_mindset_case_studies_IntegrateCo_jobcodes[Code_text],Analytics_mindset_case_studies_IntegrateCo_jobcodes[Job_Description],"",0)</f>
        <v>Internal Auditing</v>
      </c>
      <c r="N1487" t="str">
        <f t="shared" si="47"/>
        <v>H</v>
      </c>
      <c r="O1487">
        <f>IFERROR(VLOOKUP(_2015_2016_append_[[#This Row],[Emp_Name]],Analytics_mindset_case_studies_IntegrateCo_locations[#All],2,FALSE),"")</f>
        <v>1</v>
      </c>
      <c r="P1487">
        <f>_2015_2016_append_[[#This Row],[Reg_Hrs]]+_2015_2016_append_[[#This Row],[OT_Hrs]]</f>
        <v>13</v>
      </c>
      <c r="Q1487">
        <v>1</v>
      </c>
    </row>
    <row r="1488" spans="1:17" x14ac:dyDescent="0.3">
      <c r="A1488">
        <v>25</v>
      </c>
      <c r="B1488" t="s">
        <v>350</v>
      </c>
      <c r="C1488" t="s">
        <v>199</v>
      </c>
      <c r="D1488">
        <v>6</v>
      </c>
      <c r="E1488">
        <v>0</v>
      </c>
      <c r="F1488">
        <v>14661</v>
      </c>
      <c r="G1488">
        <v>1101</v>
      </c>
      <c r="H1488">
        <v>0</v>
      </c>
      <c r="I1488">
        <v>345</v>
      </c>
      <c r="J1488">
        <v>21</v>
      </c>
      <c r="K1488">
        <v>2016</v>
      </c>
      <c r="L1488" t="str">
        <f t="shared" si="46"/>
        <v>012</v>
      </c>
      <c r="M1488" t="str">
        <f>_xlfn.XLOOKUP(_2015_2016_append_[[#This Row],[Job_code]],Analytics_mindset_case_studies_IntegrateCo_jobcodes[Code_text],Analytics_mindset_case_studies_IntegrateCo_jobcodes[Job_Description],"",0)</f>
        <v>Internal Auditing</v>
      </c>
      <c r="N1488" t="str">
        <f t="shared" si="47"/>
        <v>H</v>
      </c>
      <c r="O1488">
        <f>IFERROR(VLOOKUP(_2015_2016_append_[[#This Row],[Emp_Name]],Analytics_mindset_case_studies_IntegrateCo_locations[#All],2,FALSE),"")</f>
        <v>1</v>
      </c>
      <c r="P1488">
        <f>_2015_2016_append_[[#This Row],[Reg_Hrs]]+_2015_2016_append_[[#This Row],[OT_Hrs]]</f>
        <v>6</v>
      </c>
      <c r="Q1488">
        <v>1</v>
      </c>
    </row>
    <row r="1489" spans="1:17" x14ac:dyDescent="0.3">
      <c r="B1489" t="s">
        <v>350</v>
      </c>
      <c r="C1489" t="s">
        <v>229</v>
      </c>
      <c r="D1489">
        <v>8</v>
      </c>
      <c r="E1489">
        <v>0</v>
      </c>
      <c r="F1489">
        <v>26924</v>
      </c>
      <c r="G1489">
        <v>176</v>
      </c>
      <c r="H1489">
        <v>0</v>
      </c>
      <c r="I1489">
        <v>552</v>
      </c>
      <c r="J1489">
        <v>443</v>
      </c>
      <c r="K1489">
        <v>2016</v>
      </c>
      <c r="L1489" t="str">
        <f t="shared" si="46"/>
        <v>012</v>
      </c>
      <c r="M1489" t="str">
        <f>_xlfn.XLOOKUP(_2015_2016_append_[[#This Row],[Job_code]],Analytics_mindset_case_studies_IntegrateCo_jobcodes[Code_text],Analytics_mindset_case_studies_IntegrateCo_jobcodes[Job_Description],"",0)</f>
        <v>Internal Auditing</v>
      </c>
      <c r="N1489" t="str">
        <f t="shared" si="47"/>
        <v>H</v>
      </c>
      <c r="O1489" t="str">
        <f>IFERROR(VLOOKUP(_2015_2016_append_[[#This Row],[Emp_Name]],Analytics_mindset_case_studies_IntegrateCo_locations[#All],2,FALSE),"")</f>
        <v/>
      </c>
      <c r="P1489">
        <f>_2015_2016_append_[[#This Row],[Reg_Hrs]]+_2015_2016_append_[[#This Row],[OT_Hrs]]</f>
        <v>8</v>
      </c>
      <c r="Q1489">
        <v>1</v>
      </c>
    </row>
    <row r="1490" spans="1:17" x14ac:dyDescent="0.3">
      <c r="A1490">
        <v>336</v>
      </c>
      <c r="B1490" t="s">
        <v>350</v>
      </c>
      <c r="C1490" t="s">
        <v>196</v>
      </c>
      <c r="D1490">
        <v>16</v>
      </c>
      <c r="E1490">
        <v>0</v>
      </c>
      <c r="F1490">
        <v>392</v>
      </c>
      <c r="G1490">
        <v>2998</v>
      </c>
      <c r="H1490">
        <v>0</v>
      </c>
      <c r="I1490">
        <v>94</v>
      </c>
      <c r="J1490">
        <v>646</v>
      </c>
      <c r="K1490">
        <v>2016</v>
      </c>
      <c r="L1490" t="str">
        <f t="shared" si="46"/>
        <v>012</v>
      </c>
      <c r="M1490" t="str">
        <f>_xlfn.XLOOKUP(_2015_2016_append_[[#This Row],[Job_code]],Analytics_mindset_case_studies_IntegrateCo_jobcodes[Code_text],Analytics_mindset_case_studies_IntegrateCo_jobcodes[Job_Description],"",0)</f>
        <v>Internal Auditing</v>
      </c>
      <c r="N1490" t="str">
        <f t="shared" si="47"/>
        <v>H</v>
      </c>
      <c r="O1490">
        <f>IFERROR(VLOOKUP(_2015_2016_append_[[#This Row],[Emp_Name]],Analytics_mindset_case_studies_IntegrateCo_locations[#All],2,FALSE),"")</f>
        <v>1</v>
      </c>
      <c r="P1490">
        <f>_2015_2016_append_[[#This Row],[Reg_Hrs]]+_2015_2016_append_[[#This Row],[OT_Hrs]]</f>
        <v>16</v>
      </c>
      <c r="Q1490">
        <v>1</v>
      </c>
    </row>
    <row r="1491" spans="1:17" x14ac:dyDescent="0.3">
      <c r="A1491">
        <v>210</v>
      </c>
      <c r="B1491" t="s">
        <v>351</v>
      </c>
      <c r="C1491" t="s">
        <v>163</v>
      </c>
      <c r="D1491">
        <v>8</v>
      </c>
      <c r="E1491">
        <v>0</v>
      </c>
      <c r="F1491">
        <v>19024</v>
      </c>
      <c r="G1491">
        <v>1292</v>
      </c>
      <c r="H1491">
        <v>0</v>
      </c>
      <c r="I1491">
        <v>81</v>
      </c>
      <c r="J1491">
        <v>564</v>
      </c>
      <c r="K1491">
        <v>2016</v>
      </c>
      <c r="L1491" t="str">
        <f t="shared" si="46"/>
        <v>012</v>
      </c>
      <c r="M1491" t="str">
        <f>_xlfn.XLOOKUP(_2015_2016_append_[[#This Row],[Job_code]],Analytics_mindset_case_studies_IntegrateCo_jobcodes[Code_text],Analytics_mindset_case_studies_IntegrateCo_jobcodes[Job_Description],"",0)</f>
        <v>Internal Auditing</v>
      </c>
      <c r="N1491" t="str">
        <f t="shared" si="47"/>
        <v>H</v>
      </c>
      <c r="O1491">
        <f>IFERROR(VLOOKUP(_2015_2016_append_[[#This Row],[Emp_Name]],Analytics_mindset_case_studies_IntegrateCo_locations[#All],2,FALSE),"")</f>
        <v>1</v>
      </c>
      <c r="P1491">
        <f>_2015_2016_append_[[#This Row],[Reg_Hrs]]+_2015_2016_append_[[#This Row],[OT_Hrs]]</f>
        <v>8</v>
      </c>
      <c r="Q1491">
        <v>1</v>
      </c>
    </row>
    <row r="1492" spans="1:17" x14ac:dyDescent="0.3">
      <c r="A1492">
        <v>192</v>
      </c>
      <c r="B1492" t="s">
        <v>352</v>
      </c>
      <c r="C1492" t="s">
        <v>183</v>
      </c>
      <c r="D1492">
        <v>8</v>
      </c>
      <c r="E1492">
        <v>0</v>
      </c>
      <c r="F1492">
        <v>19231</v>
      </c>
      <c r="G1492">
        <v>1297</v>
      </c>
      <c r="H1492">
        <v>102</v>
      </c>
      <c r="I1492">
        <v>567</v>
      </c>
      <c r="J1492">
        <v>186</v>
      </c>
      <c r="K1492">
        <v>2016</v>
      </c>
      <c r="L1492" t="str">
        <f t="shared" si="46"/>
        <v>012</v>
      </c>
      <c r="M1492" t="str">
        <f>_xlfn.XLOOKUP(_2015_2016_append_[[#This Row],[Job_code]],Analytics_mindset_case_studies_IntegrateCo_jobcodes[Code_text],Analytics_mindset_case_studies_IntegrateCo_jobcodes[Job_Description],"",0)</f>
        <v>Internal Auditing</v>
      </c>
      <c r="N1492" t="str">
        <f t="shared" si="47"/>
        <v>H</v>
      </c>
      <c r="O1492">
        <f>IFERROR(VLOOKUP(_2015_2016_append_[[#This Row],[Emp_Name]],Analytics_mindset_case_studies_IntegrateCo_locations[#All],2,FALSE),"")</f>
        <v>2</v>
      </c>
      <c r="P1492">
        <f>_2015_2016_append_[[#This Row],[Reg_Hrs]]+_2015_2016_append_[[#This Row],[OT_Hrs]]</f>
        <v>8</v>
      </c>
      <c r="Q1492">
        <v>1</v>
      </c>
    </row>
    <row r="1493" spans="1:17" x14ac:dyDescent="0.3">
      <c r="A1493">
        <v>276</v>
      </c>
      <c r="B1493" t="s">
        <v>352</v>
      </c>
      <c r="C1493" t="s">
        <v>185</v>
      </c>
      <c r="D1493">
        <v>8</v>
      </c>
      <c r="E1493">
        <v>0</v>
      </c>
      <c r="F1493">
        <v>190</v>
      </c>
      <c r="G1493">
        <v>1375</v>
      </c>
      <c r="H1493">
        <v>108</v>
      </c>
      <c r="I1493">
        <v>431</v>
      </c>
      <c r="J1493">
        <v>315</v>
      </c>
      <c r="K1493">
        <v>2016</v>
      </c>
      <c r="L1493" t="str">
        <f t="shared" si="46"/>
        <v>012</v>
      </c>
      <c r="M1493" t="str">
        <f>_xlfn.XLOOKUP(_2015_2016_append_[[#This Row],[Job_code]],Analytics_mindset_case_studies_IntegrateCo_jobcodes[Code_text],Analytics_mindset_case_studies_IntegrateCo_jobcodes[Job_Description],"",0)</f>
        <v>Internal Auditing</v>
      </c>
      <c r="N1493" t="str">
        <f t="shared" si="47"/>
        <v>H</v>
      </c>
      <c r="O1493">
        <f>IFERROR(VLOOKUP(_2015_2016_append_[[#This Row],[Emp_Name]],Analytics_mindset_case_studies_IntegrateCo_locations[#All],2,FALSE),"")</f>
        <v>1</v>
      </c>
      <c r="P1493">
        <f>_2015_2016_append_[[#This Row],[Reg_Hrs]]+_2015_2016_append_[[#This Row],[OT_Hrs]]</f>
        <v>8</v>
      </c>
      <c r="Q1493">
        <v>1</v>
      </c>
    </row>
    <row r="1494" spans="1:17" x14ac:dyDescent="0.3">
      <c r="A1494">
        <v>402</v>
      </c>
      <c r="B1494" t="s">
        <v>352</v>
      </c>
      <c r="C1494" t="s">
        <v>153</v>
      </c>
      <c r="D1494">
        <v>8</v>
      </c>
      <c r="E1494">
        <v>0</v>
      </c>
      <c r="F1494">
        <v>160</v>
      </c>
      <c r="G1494">
        <v>1113</v>
      </c>
      <c r="H1494">
        <v>0</v>
      </c>
      <c r="I1494">
        <v>472</v>
      </c>
      <c r="J1494">
        <v>798</v>
      </c>
      <c r="K1494">
        <v>2016</v>
      </c>
      <c r="L1494" t="str">
        <f t="shared" si="46"/>
        <v>012</v>
      </c>
      <c r="M1494" t="str">
        <f>_xlfn.XLOOKUP(_2015_2016_append_[[#This Row],[Job_code]],Analytics_mindset_case_studies_IntegrateCo_jobcodes[Code_text],Analytics_mindset_case_studies_IntegrateCo_jobcodes[Job_Description],"",0)</f>
        <v>Internal Auditing</v>
      </c>
      <c r="N1494" t="str">
        <f t="shared" si="47"/>
        <v>H</v>
      </c>
      <c r="O1494">
        <f>IFERROR(VLOOKUP(_2015_2016_append_[[#This Row],[Emp_Name]],Analytics_mindset_case_studies_IntegrateCo_locations[#All],2,FALSE),"")</f>
        <v>2</v>
      </c>
      <c r="P1494">
        <f>_2015_2016_append_[[#This Row],[Reg_Hrs]]+_2015_2016_append_[[#This Row],[OT_Hrs]]</f>
        <v>8</v>
      </c>
      <c r="Q1494">
        <v>1</v>
      </c>
    </row>
    <row r="1495" spans="1:17" x14ac:dyDescent="0.3">
      <c r="A1495">
        <v>416</v>
      </c>
      <c r="B1495" t="s">
        <v>352</v>
      </c>
      <c r="C1495" t="s">
        <v>295</v>
      </c>
      <c r="D1495">
        <v>8</v>
      </c>
      <c r="E1495">
        <v>0</v>
      </c>
      <c r="F1495">
        <v>136</v>
      </c>
      <c r="G1495">
        <v>931</v>
      </c>
      <c r="H1495">
        <v>73</v>
      </c>
      <c r="I1495">
        <v>292</v>
      </c>
      <c r="J1495">
        <v>224</v>
      </c>
      <c r="K1495">
        <v>2016</v>
      </c>
      <c r="L1495" t="str">
        <f t="shared" si="46"/>
        <v>012</v>
      </c>
      <c r="M1495" t="str">
        <f>_xlfn.XLOOKUP(_2015_2016_append_[[#This Row],[Job_code]],Analytics_mindset_case_studies_IntegrateCo_jobcodes[Code_text],Analytics_mindset_case_studies_IntegrateCo_jobcodes[Job_Description],"",0)</f>
        <v>Internal Auditing</v>
      </c>
      <c r="N1495" t="str">
        <f t="shared" si="47"/>
        <v>H</v>
      </c>
      <c r="O1495">
        <f>IFERROR(VLOOKUP(_2015_2016_append_[[#This Row],[Emp_Name]],Analytics_mindset_case_studies_IntegrateCo_locations[#All],2,FALSE),"")</f>
        <v>2</v>
      </c>
      <c r="P1495">
        <f>_2015_2016_append_[[#This Row],[Reg_Hrs]]+_2015_2016_append_[[#This Row],[OT_Hrs]]</f>
        <v>8</v>
      </c>
      <c r="Q1495">
        <v>1</v>
      </c>
    </row>
    <row r="1496" spans="1:17" x14ac:dyDescent="0.3">
      <c r="B1496" t="s">
        <v>353</v>
      </c>
      <c r="C1496" t="s">
        <v>229</v>
      </c>
      <c r="D1496">
        <v>0</v>
      </c>
      <c r="E1496">
        <v>0</v>
      </c>
      <c r="F1496">
        <v>0</v>
      </c>
      <c r="G1496">
        <v>0</v>
      </c>
      <c r="H1496">
        <v>0</v>
      </c>
      <c r="I1496">
        <v>0</v>
      </c>
      <c r="J1496">
        <v>0</v>
      </c>
      <c r="K1496">
        <v>2016</v>
      </c>
      <c r="L1496" t="str">
        <f t="shared" si="46"/>
        <v>001</v>
      </c>
      <c r="M1496" t="str">
        <f>_xlfn.XLOOKUP(_2015_2016_append_[[#This Row],[Job_code]],Analytics_mindset_case_studies_IntegrateCo_jobcodes[Code_text],Analytics_mindset_case_studies_IntegrateCo_jobcodes[Job_Description],"",0)</f>
        <v>Office</v>
      </c>
      <c r="N1496" t="str">
        <f t="shared" si="47"/>
        <v>S</v>
      </c>
      <c r="O1496" t="str">
        <f>IFERROR(VLOOKUP(_2015_2016_append_[[#This Row],[Emp_Name]],Analytics_mindset_case_studies_IntegrateCo_locations[#All],2,FALSE),"")</f>
        <v/>
      </c>
      <c r="P1496">
        <f>_2015_2016_append_[[#This Row],[Reg_Hrs]]+_2015_2016_append_[[#This Row],[OT_Hrs]]</f>
        <v>0</v>
      </c>
      <c r="Q1496">
        <v>1</v>
      </c>
    </row>
    <row r="1497" spans="1:17" x14ac:dyDescent="0.3">
      <c r="A1497">
        <v>422</v>
      </c>
      <c r="B1497" t="s">
        <v>353</v>
      </c>
      <c r="C1497" t="s">
        <v>219</v>
      </c>
      <c r="D1497">
        <v>10</v>
      </c>
      <c r="E1497">
        <v>0</v>
      </c>
      <c r="F1497">
        <v>140</v>
      </c>
      <c r="G1497">
        <v>1071</v>
      </c>
      <c r="H1497">
        <v>84</v>
      </c>
      <c r="I1497">
        <v>336</v>
      </c>
      <c r="J1497">
        <v>227</v>
      </c>
      <c r="K1497">
        <v>2016</v>
      </c>
      <c r="L1497" t="str">
        <f t="shared" si="46"/>
        <v>001</v>
      </c>
      <c r="M1497" t="str">
        <f>_xlfn.XLOOKUP(_2015_2016_append_[[#This Row],[Job_code]],Analytics_mindset_case_studies_IntegrateCo_jobcodes[Code_text],Analytics_mindset_case_studies_IntegrateCo_jobcodes[Job_Description],"",0)</f>
        <v>Office</v>
      </c>
      <c r="N1497" t="str">
        <f t="shared" si="47"/>
        <v>S</v>
      </c>
      <c r="O1497">
        <f>IFERROR(VLOOKUP(_2015_2016_append_[[#This Row],[Emp_Name]],Analytics_mindset_case_studies_IntegrateCo_locations[#All],2,FALSE),"")</f>
        <v>1</v>
      </c>
      <c r="P1497">
        <f>_2015_2016_append_[[#This Row],[Reg_Hrs]]+_2015_2016_append_[[#This Row],[OT_Hrs]]</f>
        <v>10</v>
      </c>
      <c r="Q1497">
        <v>1</v>
      </c>
    </row>
    <row r="1498" spans="1:17" x14ac:dyDescent="0.3">
      <c r="A1498">
        <v>398</v>
      </c>
      <c r="B1498" t="s">
        <v>353</v>
      </c>
      <c r="C1498" t="s">
        <v>184</v>
      </c>
      <c r="D1498">
        <v>48</v>
      </c>
      <c r="E1498">
        <v>0</v>
      </c>
      <c r="F1498">
        <v>720</v>
      </c>
      <c r="G1498">
        <v>5166</v>
      </c>
      <c r="H1498">
        <v>345</v>
      </c>
      <c r="I1498">
        <v>1624</v>
      </c>
      <c r="J1498">
        <v>1183</v>
      </c>
      <c r="K1498">
        <v>2016</v>
      </c>
      <c r="L1498" t="str">
        <f t="shared" si="46"/>
        <v>001</v>
      </c>
      <c r="M1498" t="str">
        <f>_xlfn.XLOOKUP(_2015_2016_append_[[#This Row],[Job_code]],Analytics_mindset_case_studies_IntegrateCo_jobcodes[Code_text],Analytics_mindset_case_studies_IntegrateCo_jobcodes[Job_Description],"",0)</f>
        <v>Office</v>
      </c>
      <c r="N1498" t="str">
        <f t="shared" si="47"/>
        <v>S</v>
      </c>
      <c r="O1498">
        <f>IFERROR(VLOOKUP(_2015_2016_append_[[#This Row],[Emp_Name]],Analytics_mindset_case_studies_IntegrateCo_locations[#All],2,FALSE),"")</f>
        <v>2</v>
      </c>
      <c r="P1498">
        <f>_2015_2016_append_[[#This Row],[Reg_Hrs]]+_2015_2016_append_[[#This Row],[OT_Hrs]]</f>
        <v>48</v>
      </c>
      <c r="Q1498">
        <v>1</v>
      </c>
    </row>
    <row r="1499" spans="1:17" x14ac:dyDescent="0.3">
      <c r="A1499">
        <v>248</v>
      </c>
      <c r="B1499" t="s">
        <v>353</v>
      </c>
      <c r="C1499" t="s">
        <v>158</v>
      </c>
      <c r="D1499">
        <v>42925</v>
      </c>
      <c r="E1499">
        <v>0</v>
      </c>
      <c r="F1499">
        <v>879963</v>
      </c>
      <c r="G1499">
        <v>60223</v>
      </c>
      <c r="H1499">
        <v>1629</v>
      </c>
      <c r="I1499">
        <v>18896</v>
      </c>
      <c r="J1499">
        <v>1201</v>
      </c>
      <c r="K1499">
        <v>2016</v>
      </c>
      <c r="L1499" t="str">
        <f t="shared" si="46"/>
        <v>001</v>
      </c>
      <c r="M1499" t="str">
        <f>_xlfn.XLOOKUP(_2015_2016_append_[[#This Row],[Job_code]],Analytics_mindset_case_studies_IntegrateCo_jobcodes[Code_text],Analytics_mindset_case_studies_IntegrateCo_jobcodes[Job_Description],"",0)</f>
        <v>Office</v>
      </c>
      <c r="N1499" t="str">
        <f t="shared" si="47"/>
        <v>S</v>
      </c>
      <c r="O1499">
        <f>IFERROR(VLOOKUP(_2015_2016_append_[[#This Row],[Emp_Name]],Analytics_mindset_case_studies_IntegrateCo_locations[#All],2,FALSE),"")</f>
        <v>2</v>
      </c>
      <c r="P1499">
        <f>_2015_2016_append_[[#This Row],[Reg_Hrs]]+_2015_2016_append_[[#This Row],[OT_Hrs]]</f>
        <v>42925</v>
      </c>
      <c r="Q1499">
        <v>1</v>
      </c>
    </row>
    <row r="1500" spans="1:17" x14ac:dyDescent="0.3">
      <c r="A1500">
        <v>1</v>
      </c>
      <c r="B1500" t="s">
        <v>353</v>
      </c>
      <c r="C1500" t="s">
        <v>125</v>
      </c>
      <c r="D1500">
        <v>416</v>
      </c>
      <c r="E1500">
        <v>0</v>
      </c>
      <c r="F1500">
        <v>1436931</v>
      </c>
      <c r="G1500">
        <v>98352</v>
      </c>
      <c r="H1500">
        <v>1416</v>
      </c>
      <c r="I1500">
        <v>27381</v>
      </c>
      <c r="J1500">
        <v>1978</v>
      </c>
      <c r="K1500">
        <v>2016</v>
      </c>
      <c r="L1500" t="str">
        <f t="shared" si="46"/>
        <v>001</v>
      </c>
      <c r="M1500" t="str">
        <f>_xlfn.XLOOKUP(_2015_2016_append_[[#This Row],[Job_code]],Analytics_mindset_case_studies_IntegrateCo_jobcodes[Code_text],Analytics_mindset_case_studies_IntegrateCo_jobcodes[Job_Description],"",0)</f>
        <v>Office</v>
      </c>
      <c r="N1500" t="str">
        <f t="shared" si="47"/>
        <v>S</v>
      </c>
      <c r="O1500">
        <f>IFERROR(VLOOKUP(_2015_2016_append_[[#This Row],[Emp_Name]],Analytics_mindset_case_studies_IntegrateCo_locations[#All],2,FALSE),"")</f>
        <v>2</v>
      </c>
      <c r="P1500">
        <f>_2015_2016_append_[[#This Row],[Reg_Hrs]]+_2015_2016_append_[[#This Row],[OT_Hrs]]</f>
        <v>416</v>
      </c>
      <c r="Q1500">
        <v>1</v>
      </c>
    </row>
    <row r="1501" spans="1:17" x14ac:dyDescent="0.3">
      <c r="A1501">
        <v>357</v>
      </c>
      <c r="B1501" t="s">
        <v>353</v>
      </c>
      <c r="C1501" t="s">
        <v>222</v>
      </c>
      <c r="D1501">
        <v>4</v>
      </c>
      <c r="E1501">
        <v>45</v>
      </c>
      <c r="F1501">
        <v>26875</v>
      </c>
      <c r="G1501">
        <v>1824</v>
      </c>
      <c r="H1501">
        <v>0</v>
      </c>
      <c r="I1501">
        <v>572</v>
      </c>
      <c r="J1501">
        <v>415</v>
      </c>
      <c r="K1501">
        <v>2016</v>
      </c>
      <c r="L1501" t="str">
        <f t="shared" si="46"/>
        <v>001</v>
      </c>
      <c r="M1501" t="str">
        <f>_xlfn.XLOOKUP(_2015_2016_append_[[#This Row],[Job_code]],Analytics_mindset_case_studies_IntegrateCo_jobcodes[Code_text],Analytics_mindset_case_studies_IntegrateCo_jobcodes[Job_Description],"",0)</f>
        <v>Office</v>
      </c>
      <c r="N1501" t="str">
        <f t="shared" si="47"/>
        <v>S</v>
      </c>
      <c r="O1501">
        <f>IFERROR(VLOOKUP(_2015_2016_append_[[#This Row],[Emp_Name]],Analytics_mindset_case_studies_IntegrateCo_locations[#All],2,FALSE),"")</f>
        <v>2</v>
      </c>
      <c r="P1501">
        <f>_2015_2016_append_[[#This Row],[Reg_Hrs]]+_2015_2016_append_[[#This Row],[OT_Hrs]]</f>
        <v>49</v>
      </c>
      <c r="Q1501">
        <v>1</v>
      </c>
    </row>
    <row r="1502" spans="1:17" x14ac:dyDescent="0.3">
      <c r="A1502">
        <v>368</v>
      </c>
      <c r="B1502" t="s">
        <v>353</v>
      </c>
      <c r="C1502" t="s">
        <v>133</v>
      </c>
      <c r="D1502">
        <v>175</v>
      </c>
      <c r="E1502">
        <v>0</v>
      </c>
      <c r="F1502">
        <v>42875</v>
      </c>
      <c r="G1502">
        <v>2789</v>
      </c>
      <c r="H1502">
        <v>104</v>
      </c>
      <c r="I1502">
        <v>875</v>
      </c>
      <c r="J1502">
        <v>704</v>
      </c>
      <c r="K1502">
        <v>2016</v>
      </c>
      <c r="L1502" t="str">
        <f t="shared" si="46"/>
        <v>001</v>
      </c>
      <c r="M1502" t="str">
        <f>_xlfn.XLOOKUP(_2015_2016_append_[[#This Row],[Job_code]],Analytics_mindset_case_studies_IntegrateCo_jobcodes[Code_text],Analytics_mindset_case_studies_IntegrateCo_jobcodes[Job_Description],"",0)</f>
        <v>Office</v>
      </c>
      <c r="N1502" t="str">
        <f t="shared" si="47"/>
        <v>S</v>
      </c>
      <c r="O1502">
        <f>IFERROR(VLOOKUP(_2015_2016_append_[[#This Row],[Emp_Name]],Analytics_mindset_case_studies_IntegrateCo_locations[#All],2,FALSE),"")</f>
        <v>2</v>
      </c>
      <c r="P1502">
        <f>_2015_2016_append_[[#This Row],[Reg_Hrs]]+_2015_2016_append_[[#This Row],[OT_Hrs]]</f>
        <v>175</v>
      </c>
      <c r="Q1502">
        <v>1</v>
      </c>
    </row>
    <row r="1503" spans="1:17" x14ac:dyDescent="0.3">
      <c r="A1503">
        <v>281</v>
      </c>
      <c r="B1503" t="s">
        <v>353</v>
      </c>
      <c r="C1503" t="s">
        <v>207</v>
      </c>
      <c r="D1503">
        <v>10</v>
      </c>
      <c r="E1503">
        <v>5</v>
      </c>
      <c r="F1503">
        <v>2795</v>
      </c>
      <c r="G1503">
        <v>1995</v>
      </c>
      <c r="H1503">
        <v>33</v>
      </c>
      <c r="I1503">
        <v>626</v>
      </c>
      <c r="J1503">
        <v>453</v>
      </c>
      <c r="K1503">
        <v>2016</v>
      </c>
      <c r="L1503" t="str">
        <f t="shared" si="46"/>
        <v>001</v>
      </c>
      <c r="M1503" t="str">
        <f>_xlfn.XLOOKUP(_2015_2016_append_[[#This Row],[Job_code]],Analytics_mindset_case_studies_IntegrateCo_jobcodes[Code_text],Analytics_mindset_case_studies_IntegrateCo_jobcodes[Job_Description],"",0)</f>
        <v>Office</v>
      </c>
      <c r="N1503" t="str">
        <f t="shared" si="47"/>
        <v>S</v>
      </c>
      <c r="O1503">
        <f>IFERROR(VLOOKUP(_2015_2016_append_[[#This Row],[Emp_Name]],Analytics_mindset_case_studies_IntegrateCo_locations[#All],2,FALSE),"")</f>
        <v>2</v>
      </c>
      <c r="P1503">
        <f>_2015_2016_append_[[#This Row],[Reg_Hrs]]+_2015_2016_append_[[#This Row],[OT_Hrs]]</f>
        <v>15</v>
      </c>
      <c r="Q1503">
        <v>1</v>
      </c>
    </row>
    <row r="1504" spans="1:17" x14ac:dyDescent="0.3">
      <c r="B1504" t="s">
        <v>353</v>
      </c>
      <c r="C1504" t="s">
        <v>229</v>
      </c>
      <c r="D1504">
        <v>125</v>
      </c>
      <c r="E1504">
        <v>0</v>
      </c>
      <c r="F1504">
        <v>2875</v>
      </c>
      <c r="G1504">
        <v>1872</v>
      </c>
      <c r="H1504">
        <v>38</v>
      </c>
      <c r="I1504">
        <v>587</v>
      </c>
      <c r="J1504">
        <v>472</v>
      </c>
      <c r="K1504">
        <v>2016</v>
      </c>
      <c r="L1504" t="str">
        <f t="shared" si="46"/>
        <v>001</v>
      </c>
      <c r="M1504" t="str">
        <f>_xlfn.XLOOKUP(_2015_2016_append_[[#This Row],[Job_code]],Analytics_mindset_case_studies_IntegrateCo_jobcodes[Code_text],Analytics_mindset_case_studies_IntegrateCo_jobcodes[Job_Description],"",0)</f>
        <v>Office</v>
      </c>
      <c r="N1504" t="str">
        <f t="shared" si="47"/>
        <v>S</v>
      </c>
      <c r="O1504" t="str">
        <f>IFERROR(VLOOKUP(_2015_2016_append_[[#This Row],[Emp_Name]],Analytics_mindset_case_studies_IntegrateCo_locations[#All],2,FALSE),"")</f>
        <v/>
      </c>
      <c r="P1504">
        <f>_2015_2016_append_[[#This Row],[Reg_Hrs]]+_2015_2016_append_[[#This Row],[OT_Hrs]]</f>
        <v>125</v>
      </c>
      <c r="Q1504">
        <v>1</v>
      </c>
    </row>
    <row r="1505" spans="1:17" x14ac:dyDescent="0.3">
      <c r="A1505">
        <v>27</v>
      </c>
      <c r="B1505" t="s">
        <v>353</v>
      </c>
      <c r="C1505" t="s">
        <v>134</v>
      </c>
      <c r="D1505">
        <v>127</v>
      </c>
      <c r="E1505">
        <v>195</v>
      </c>
      <c r="F1505">
        <v>476564</v>
      </c>
      <c r="G1505">
        <v>33375</v>
      </c>
      <c r="H1505">
        <v>457</v>
      </c>
      <c r="I1505">
        <v>9857</v>
      </c>
      <c r="J1505">
        <v>7426</v>
      </c>
      <c r="K1505">
        <v>2016</v>
      </c>
      <c r="L1505" t="str">
        <f t="shared" si="46"/>
        <v>001</v>
      </c>
      <c r="M1505" t="str">
        <f>_xlfn.XLOOKUP(_2015_2016_append_[[#This Row],[Job_code]],Analytics_mindset_case_studies_IntegrateCo_jobcodes[Code_text],Analytics_mindset_case_studies_IntegrateCo_jobcodes[Job_Description],"",0)</f>
        <v>Office</v>
      </c>
      <c r="N1505" t="str">
        <f t="shared" si="47"/>
        <v>S</v>
      </c>
      <c r="O1505">
        <f>IFERROR(VLOOKUP(_2015_2016_append_[[#This Row],[Emp_Name]],Analytics_mindset_case_studies_IntegrateCo_locations[#All],2,FALSE),"")</f>
        <v>1</v>
      </c>
      <c r="P1505">
        <f>_2015_2016_append_[[#This Row],[Reg_Hrs]]+_2015_2016_append_[[#This Row],[OT_Hrs]]</f>
        <v>322</v>
      </c>
      <c r="Q1505">
        <v>1</v>
      </c>
    </row>
    <row r="1506" spans="1:17" x14ac:dyDescent="0.3">
      <c r="A1506">
        <v>19</v>
      </c>
      <c r="B1506" t="s">
        <v>353</v>
      </c>
      <c r="C1506" t="s">
        <v>150</v>
      </c>
      <c r="D1506">
        <v>4</v>
      </c>
      <c r="E1506">
        <v>0</v>
      </c>
      <c r="F1506">
        <v>108</v>
      </c>
      <c r="G1506">
        <v>81</v>
      </c>
      <c r="H1506">
        <v>32</v>
      </c>
      <c r="I1506">
        <v>255</v>
      </c>
      <c r="J1506">
        <v>178</v>
      </c>
      <c r="K1506">
        <v>2016</v>
      </c>
      <c r="L1506" t="str">
        <f t="shared" si="46"/>
        <v>001</v>
      </c>
      <c r="M1506" t="str">
        <f>_xlfn.XLOOKUP(_2015_2016_append_[[#This Row],[Job_code]],Analytics_mindset_case_studies_IntegrateCo_jobcodes[Code_text],Analytics_mindset_case_studies_IntegrateCo_jobcodes[Job_Description],"",0)</f>
        <v>Office</v>
      </c>
      <c r="N1506" t="str">
        <f t="shared" si="47"/>
        <v>S</v>
      </c>
      <c r="O1506">
        <f>IFERROR(VLOOKUP(_2015_2016_append_[[#This Row],[Emp_Name]],Analytics_mindset_case_studies_IntegrateCo_locations[#All],2,FALSE),"")</f>
        <v>1</v>
      </c>
      <c r="P1506">
        <f>_2015_2016_append_[[#This Row],[Reg_Hrs]]+_2015_2016_append_[[#This Row],[OT_Hrs]]</f>
        <v>4</v>
      </c>
      <c r="Q1506">
        <v>1</v>
      </c>
    </row>
    <row r="1507" spans="1:17" x14ac:dyDescent="0.3">
      <c r="A1507">
        <v>203</v>
      </c>
      <c r="B1507" t="s">
        <v>353</v>
      </c>
      <c r="C1507" t="s">
        <v>155</v>
      </c>
      <c r="D1507">
        <v>223</v>
      </c>
      <c r="E1507">
        <v>0</v>
      </c>
      <c r="F1507">
        <v>1436364</v>
      </c>
      <c r="G1507">
        <v>104194</v>
      </c>
      <c r="H1507">
        <v>613</v>
      </c>
      <c r="I1507">
        <v>17111</v>
      </c>
      <c r="J1507">
        <v>1988</v>
      </c>
      <c r="K1507">
        <v>2016</v>
      </c>
      <c r="L1507" t="str">
        <f t="shared" si="46"/>
        <v>001</v>
      </c>
      <c r="M1507" t="str">
        <f>_xlfn.XLOOKUP(_2015_2016_append_[[#This Row],[Job_code]],Analytics_mindset_case_studies_IntegrateCo_jobcodes[Code_text],Analytics_mindset_case_studies_IntegrateCo_jobcodes[Job_Description],"",0)</f>
        <v>Office</v>
      </c>
      <c r="N1507" t="str">
        <f t="shared" si="47"/>
        <v>S</v>
      </c>
      <c r="O1507">
        <f>IFERROR(VLOOKUP(_2015_2016_append_[[#This Row],[Emp_Name]],Analytics_mindset_case_studies_IntegrateCo_locations[#All],2,FALSE),"")</f>
        <v>1</v>
      </c>
      <c r="P1507">
        <f>_2015_2016_append_[[#This Row],[Reg_Hrs]]+_2015_2016_append_[[#This Row],[OT_Hrs]]</f>
        <v>223</v>
      </c>
      <c r="Q1507">
        <v>1</v>
      </c>
    </row>
    <row r="1508" spans="1:17" x14ac:dyDescent="0.3">
      <c r="A1508">
        <v>259</v>
      </c>
      <c r="B1508" t="s">
        <v>353</v>
      </c>
      <c r="C1508" t="s">
        <v>127</v>
      </c>
      <c r="D1508">
        <v>5</v>
      </c>
      <c r="E1508">
        <v>0</v>
      </c>
      <c r="F1508">
        <v>13375</v>
      </c>
      <c r="G1508">
        <v>993</v>
      </c>
      <c r="H1508">
        <v>0</v>
      </c>
      <c r="I1508">
        <v>312</v>
      </c>
      <c r="J1508">
        <v>211</v>
      </c>
      <c r="K1508">
        <v>2016</v>
      </c>
      <c r="L1508" t="str">
        <f t="shared" si="46"/>
        <v>001</v>
      </c>
      <c r="M1508" t="str">
        <f>_xlfn.XLOOKUP(_2015_2016_append_[[#This Row],[Job_code]],Analytics_mindset_case_studies_IntegrateCo_jobcodes[Code_text],Analytics_mindset_case_studies_IntegrateCo_jobcodes[Job_Description],"",0)</f>
        <v>Office</v>
      </c>
      <c r="N1508" t="str">
        <f t="shared" si="47"/>
        <v>S</v>
      </c>
      <c r="O1508">
        <f>IFERROR(VLOOKUP(_2015_2016_append_[[#This Row],[Emp_Name]],Analytics_mindset_case_studies_IntegrateCo_locations[#All],2,FALSE),"")</f>
        <v>2</v>
      </c>
      <c r="P1508">
        <f>_2015_2016_append_[[#This Row],[Reg_Hrs]]+_2015_2016_append_[[#This Row],[OT_Hrs]]</f>
        <v>5</v>
      </c>
      <c r="Q1508">
        <v>1</v>
      </c>
    </row>
    <row r="1509" spans="1:17" x14ac:dyDescent="0.3">
      <c r="A1509">
        <v>18</v>
      </c>
      <c r="B1509" t="s">
        <v>353</v>
      </c>
      <c r="C1509" t="s">
        <v>177</v>
      </c>
      <c r="D1509">
        <v>36025</v>
      </c>
      <c r="E1509">
        <v>0</v>
      </c>
      <c r="F1509">
        <v>7205</v>
      </c>
      <c r="G1509">
        <v>51321</v>
      </c>
      <c r="H1509">
        <v>191</v>
      </c>
      <c r="I1509">
        <v>16104</v>
      </c>
      <c r="J1509">
        <v>992</v>
      </c>
      <c r="K1509">
        <v>2016</v>
      </c>
      <c r="L1509" t="str">
        <f t="shared" si="46"/>
        <v>001</v>
      </c>
      <c r="M1509" t="str">
        <f>_xlfn.XLOOKUP(_2015_2016_append_[[#This Row],[Job_code]],Analytics_mindset_case_studies_IntegrateCo_jobcodes[Code_text],Analytics_mindset_case_studies_IntegrateCo_jobcodes[Job_Description],"",0)</f>
        <v>Office</v>
      </c>
      <c r="N1509" t="str">
        <f t="shared" si="47"/>
        <v>S</v>
      </c>
      <c r="O1509">
        <f>IFERROR(VLOOKUP(_2015_2016_append_[[#This Row],[Emp_Name]],Analytics_mindset_case_studies_IntegrateCo_locations[#All],2,FALSE),"")</f>
        <v>2</v>
      </c>
      <c r="P1509">
        <f>_2015_2016_append_[[#This Row],[Reg_Hrs]]+_2015_2016_append_[[#This Row],[OT_Hrs]]</f>
        <v>36025</v>
      </c>
      <c r="Q1509">
        <v>1</v>
      </c>
    </row>
    <row r="1510" spans="1:17" x14ac:dyDescent="0.3">
      <c r="A1510">
        <v>239</v>
      </c>
      <c r="B1510" t="s">
        <v>353</v>
      </c>
      <c r="C1510" t="s">
        <v>135</v>
      </c>
      <c r="D1510">
        <v>4205</v>
      </c>
      <c r="E1510">
        <v>2</v>
      </c>
      <c r="F1510">
        <v>995229</v>
      </c>
      <c r="G1510">
        <v>76131</v>
      </c>
      <c r="H1510">
        <v>187</v>
      </c>
      <c r="I1510">
        <v>23888</v>
      </c>
      <c r="J1510">
        <v>1373</v>
      </c>
      <c r="K1510">
        <v>2016</v>
      </c>
      <c r="L1510" t="str">
        <f t="shared" si="46"/>
        <v>001</v>
      </c>
      <c r="M1510" t="str">
        <f>_xlfn.XLOOKUP(_2015_2016_append_[[#This Row],[Job_code]],Analytics_mindset_case_studies_IntegrateCo_jobcodes[Code_text],Analytics_mindset_case_studies_IntegrateCo_jobcodes[Job_Description],"",0)</f>
        <v>Office</v>
      </c>
      <c r="N1510" t="str">
        <f t="shared" si="47"/>
        <v>S</v>
      </c>
      <c r="O1510">
        <f>IFERROR(VLOOKUP(_2015_2016_append_[[#This Row],[Emp_Name]],Analytics_mindset_case_studies_IntegrateCo_locations[#All],2,FALSE),"")</f>
        <v>1</v>
      </c>
      <c r="P1510">
        <f>_2015_2016_append_[[#This Row],[Reg_Hrs]]+_2015_2016_append_[[#This Row],[OT_Hrs]]</f>
        <v>4207</v>
      </c>
      <c r="Q1510">
        <v>1</v>
      </c>
    </row>
    <row r="1511" spans="1:17" x14ac:dyDescent="0.3">
      <c r="B1511" t="s">
        <v>353</v>
      </c>
      <c r="C1511" t="s">
        <v>229</v>
      </c>
      <c r="D1511">
        <v>1485</v>
      </c>
      <c r="E1511">
        <v>0</v>
      </c>
      <c r="F1511">
        <v>2970</v>
      </c>
      <c r="G1511">
        <v>22721</v>
      </c>
      <c r="H1511">
        <v>1782</v>
      </c>
      <c r="I1511">
        <v>7128</v>
      </c>
      <c r="J1511">
        <v>426</v>
      </c>
      <c r="K1511">
        <v>2016</v>
      </c>
      <c r="L1511" t="str">
        <f t="shared" si="46"/>
        <v>001</v>
      </c>
      <c r="M1511" t="str">
        <f>_xlfn.XLOOKUP(_2015_2016_append_[[#This Row],[Job_code]],Analytics_mindset_case_studies_IntegrateCo_jobcodes[Code_text],Analytics_mindset_case_studies_IntegrateCo_jobcodes[Job_Description],"",0)</f>
        <v>Office</v>
      </c>
      <c r="N1511" t="str">
        <f t="shared" si="47"/>
        <v>S</v>
      </c>
      <c r="O1511" t="str">
        <f>IFERROR(VLOOKUP(_2015_2016_append_[[#This Row],[Emp_Name]],Analytics_mindset_case_studies_IntegrateCo_locations[#All],2,FALSE),"")</f>
        <v/>
      </c>
      <c r="P1511">
        <f>_2015_2016_append_[[#This Row],[Reg_Hrs]]+_2015_2016_append_[[#This Row],[OT_Hrs]]</f>
        <v>1485</v>
      </c>
      <c r="Q1511">
        <v>1</v>
      </c>
    </row>
    <row r="1512" spans="1:17" x14ac:dyDescent="0.3">
      <c r="B1512" t="s">
        <v>353</v>
      </c>
      <c r="C1512" t="s">
        <v>229</v>
      </c>
      <c r="D1512">
        <v>15</v>
      </c>
      <c r="E1512">
        <v>0</v>
      </c>
      <c r="F1512">
        <v>1875</v>
      </c>
      <c r="G1512">
        <v>1434</v>
      </c>
      <c r="H1512">
        <v>112</v>
      </c>
      <c r="I1512">
        <v>45</v>
      </c>
      <c r="J1512">
        <v>27</v>
      </c>
      <c r="K1512">
        <v>2016</v>
      </c>
      <c r="L1512" t="str">
        <f t="shared" si="46"/>
        <v>001</v>
      </c>
      <c r="M1512" t="str">
        <f>_xlfn.XLOOKUP(_2015_2016_append_[[#This Row],[Job_code]],Analytics_mindset_case_studies_IntegrateCo_jobcodes[Code_text],Analytics_mindset_case_studies_IntegrateCo_jobcodes[Job_Description],"",0)</f>
        <v>Office</v>
      </c>
      <c r="N1512" t="str">
        <f t="shared" si="47"/>
        <v>S</v>
      </c>
      <c r="O1512" t="str">
        <f>IFERROR(VLOOKUP(_2015_2016_append_[[#This Row],[Emp_Name]],Analytics_mindset_case_studies_IntegrateCo_locations[#All],2,FALSE),"")</f>
        <v/>
      </c>
      <c r="P1512">
        <f>_2015_2016_append_[[#This Row],[Reg_Hrs]]+_2015_2016_append_[[#This Row],[OT_Hrs]]</f>
        <v>15</v>
      </c>
      <c r="Q1512">
        <v>1</v>
      </c>
    </row>
    <row r="1513" spans="1:17" x14ac:dyDescent="0.3">
      <c r="A1513">
        <v>352</v>
      </c>
      <c r="B1513" t="s">
        <v>353</v>
      </c>
      <c r="C1513" t="s">
        <v>186</v>
      </c>
      <c r="D1513">
        <v>10</v>
      </c>
      <c r="E1513">
        <v>0</v>
      </c>
      <c r="F1513">
        <v>190</v>
      </c>
      <c r="G1513">
        <v>1271</v>
      </c>
      <c r="H1513">
        <v>1</v>
      </c>
      <c r="I1513">
        <v>399</v>
      </c>
      <c r="J1513">
        <v>293</v>
      </c>
      <c r="K1513">
        <v>2016</v>
      </c>
      <c r="L1513" t="str">
        <f t="shared" si="46"/>
        <v>001</v>
      </c>
      <c r="M1513" t="str">
        <f>_xlfn.XLOOKUP(_2015_2016_append_[[#This Row],[Job_code]],Analytics_mindset_case_studies_IntegrateCo_jobcodes[Code_text],Analytics_mindset_case_studies_IntegrateCo_jobcodes[Job_Description],"",0)</f>
        <v>Office</v>
      </c>
      <c r="N1513" t="str">
        <f t="shared" si="47"/>
        <v>S</v>
      </c>
      <c r="O1513">
        <f>IFERROR(VLOOKUP(_2015_2016_append_[[#This Row],[Emp_Name]],Analytics_mindset_case_studies_IntegrateCo_locations[#All],2,FALSE),"")</f>
        <v>1</v>
      </c>
      <c r="P1513">
        <f>_2015_2016_append_[[#This Row],[Reg_Hrs]]+_2015_2016_append_[[#This Row],[OT_Hrs]]</f>
        <v>10</v>
      </c>
      <c r="Q1513">
        <v>1</v>
      </c>
    </row>
    <row r="1514" spans="1:17" x14ac:dyDescent="0.3">
      <c r="A1514">
        <v>380</v>
      </c>
      <c r="B1514" t="s">
        <v>353</v>
      </c>
      <c r="C1514" t="s">
        <v>189</v>
      </c>
      <c r="D1514">
        <v>205</v>
      </c>
      <c r="E1514">
        <v>0</v>
      </c>
      <c r="F1514">
        <v>4305</v>
      </c>
      <c r="G1514">
        <v>289</v>
      </c>
      <c r="H1514">
        <v>98</v>
      </c>
      <c r="I1514">
        <v>906</v>
      </c>
      <c r="J1514">
        <v>704</v>
      </c>
      <c r="K1514">
        <v>2016</v>
      </c>
      <c r="L1514" t="str">
        <f t="shared" si="46"/>
        <v>001</v>
      </c>
      <c r="M1514" t="str">
        <f>_xlfn.XLOOKUP(_2015_2016_append_[[#This Row],[Job_code]],Analytics_mindset_case_studies_IntegrateCo_jobcodes[Code_text],Analytics_mindset_case_studies_IntegrateCo_jobcodes[Job_Description],"",0)</f>
        <v>Office</v>
      </c>
      <c r="N1514" t="str">
        <f t="shared" si="47"/>
        <v>S</v>
      </c>
      <c r="O1514">
        <f>IFERROR(VLOOKUP(_2015_2016_append_[[#This Row],[Emp_Name]],Analytics_mindset_case_studies_IntegrateCo_locations[#All],2,FALSE),"")</f>
        <v>2</v>
      </c>
      <c r="P1514">
        <f>_2015_2016_append_[[#This Row],[Reg_Hrs]]+_2015_2016_append_[[#This Row],[OT_Hrs]]</f>
        <v>205</v>
      </c>
      <c r="Q1514">
        <v>1</v>
      </c>
    </row>
    <row r="1515" spans="1:17" x14ac:dyDescent="0.3">
      <c r="A1515">
        <v>421</v>
      </c>
      <c r="B1515" t="s">
        <v>353</v>
      </c>
      <c r="C1515" t="s">
        <v>265</v>
      </c>
      <c r="D1515">
        <v>428</v>
      </c>
      <c r="E1515">
        <v>245</v>
      </c>
      <c r="F1515">
        <v>66509</v>
      </c>
      <c r="G1515">
        <v>47754</v>
      </c>
      <c r="H1515">
        <v>1915</v>
      </c>
      <c r="I1515">
        <v>14982</v>
      </c>
      <c r="J1515">
        <v>10645</v>
      </c>
      <c r="K1515">
        <v>2016</v>
      </c>
      <c r="L1515" t="str">
        <f t="shared" si="46"/>
        <v>001</v>
      </c>
      <c r="M1515" t="str">
        <f>_xlfn.XLOOKUP(_2015_2016_append_[[#This Row],[Job_code]],Analytics_mindset_case_studies_IntegrateCo_jobcodes[Code_text],Analytics_mindset_case_studies_IntegrateCo_jobcodes[Job_Description],"",0)</f>
        <v>Office</v>
      </c>
      <c r="N1515" t="str">
        <f t="shared" si="47"/>
        <v>S</v>
      </c>
      <c r="O1515">
        <f>IFERROR(VLOOKUP(_2015_2016_append_[[#This Row],[Emp_Name]],Analytics_mindset_case_studies_IntegrateCo_locations[#All],2,FALSE),"")</f>
        <v>1</v>
      </c>
      <c r="P1515">
        <f>_2015_2016_append_[[#This Row],[Reg_Hrs]]+_2015_2016_append_[[#This Row],[OT_Hrs]]</f>
        <v>673</v>
      </c>
      <c r="Q1515">
        <v>1</v>
      </c>
    </row>
    <row r="1516" spans="1:17" x14ac:dyDescent="0.3">
      <c r="A1516">
        <v>375</v>
      </c>
      <c r="B1516" t="s">
        <v>353</v>
      </c>
      <c r="C1516" t="s">
        <v>149</v>
      </c>
      <c r="D1516">
        <v>225</v>
      </c>
      <c r="E1516">
        <v>0</v>
      </c>
      <c r="F1516">
        <v>536</v>
      </c>
      <c r="G1516">
        <v>4102</v>
      </c>
      <c r="H1516">
        <v>4</v>
      </c>
      <c r="I1516">
        <v>1288</v>
      </c>
      <c r="J1516">
        <v>615</v>
      </c>
      <c r="K1516">
        <v>2016</v>
      </c>
      <c r="L1516" t="str">
        <f t="shared" si="46"/>
        <v>001</v>
      </c>
      <c r="M1516" t="str">
        <f>_xlfn.XLOOKUP(_2015_2016_append_[[#This Row],[Job_code]],Analytics_mindset_case_studies_IntegrateCo_jobcodes[Code_text],Analytics_mindset_case_studies_IntegrateCo_jobcodes[Job_Description],"",0)</f>
        <v>Office</v>
      </c>
      <c r="N1516" t="str">
        <f t="shared" si="47"/>
        <v>S</v>
      </c>
      <c r="O1516">
        <f>IFERROR(VLOOKUP(_2015_2016_append_[[#This Row],[Emp_Name]],Analytics_mindset_case_studies_IntegrateCo_locations[#All],2,FALSE),"")</f>
        <v>2</v>
      </c>
      <c r="P1516">
        <f>_2015_2016_append_[[#This Row],[Reg_Hrs]]+_2015_2016_append_[[#This Row],[OT_Hrs]]</f>
        <v>225</v>
      </c>
      <c r="Q1516">
        <v>1</v>
      </c>
    </row>
    <row r="1517" spans="1:17" x14ac:dyDescent="0.3">
      <c r="A1517">
        <v>25</v>
      </c>
      <c r="B1517" t="s">
        <v>353</v>
      </c>
      <c r="C1517" t="s">
        <v>199</v>
      </c>
      <c r="D1517">
        <v>4305</v>
      </c>
      <c r="E1517">
        <v>0</v>
      </c>
      <c r="F1517">
        <v>10350</v>
      </c>
      <c r="G1517">
        <v>77249</v>
      </c>
      <c r="H1517">
        <v>1605</v>
      </c>
      <c r="I1517">
        <v>24229</v>
      </c>
      <c r="J1517">
        <v>1427</v>
      </c>
      <c r="K1517">
        <v>2016</v>
      </c>
      <c r="L1517" t="str">
        <f t="shared" si="46"/>
        <v>001</v>
      </c>
      <c r="M1517" t="str">
        <f>_xlfn.XLOOKUP(_2015_2016_append_[[#This Row],[Job_code]],Analytics_mindset_case_studies_IntegrateCo_jobcodes[Code_text],Analytics_mindset_case_studies_IntegrateCo_jobcodes[Job_Description],"",0)</f>
        <v>Office</v>
      </c>
      <c r="N1517" t="str">
        <f t="shared" si="47"/>
        <v>S</v>
      </c>
      <c r="O1517">
        <f>IFERROR(VLOOKUP(_2015_2016_append_[[#This Row],[Emp_Name]],Analytics_mindset_case_studies_IntegrateCo_locations[#All],2,FALSE),"")</f>
        <v>1</v>
      </c>
      <c r="P1517">
        <f>_2015_2016_append_[[#This Row],[Reg_Hrs]]+_2015_2016_append_[[#This Row],[OT_Hrs]]</f>
        <v>4305</v>
      </c>
      <c r="Q1517">
        <v>1</v>
      </c>
    </row>
    <row r="1518" spans="1:17" x14ac:dyDescent="0.3">
      <c r="A1518">
        <v>287</v>
      </c>
      <c r="B1518" t="s">
        <v>354</v>
      </c>
      <c r="C1518" t="s">
        <v>167</v>
      </c>
      <c r="D1518">
        <v>8</v>
      </c>
      <c r="E1518">
        <v>0</v>
      </c>
      <c r="F1518">
        <v>114</v>
      </c>
      <c r="G1518">
        <v>824</v>
      </c>
      <c r="H1518">
        <v>65</v>
      </c>
      <c r="I1518">
        <v>517</v>
      </c>
      <c r="J1518">
        <v>35</v>
      </c>
      <c r="K1518">
        <v>2016</v>
      </c>
      <c r="L1518" t="str">
        <f t="shared" si="46"/>
        <v>001</v>
      </c>
      <c r="M1518" t="str">
        <f>_xlfn.XLOOKUP(_2015_2016_append_[[#This Row],[Job_code]],Analytics_mindset_case_studies_IntegrateCo_jobcodes[Code_text],Analytics_mindset_case_studies_IntegrateCo_jobcodes[Job_Description],"",0)</f>
        <v>Office</v>
      </c>
      <c r="N1518" t="str">
        <f t="shared" si="47"/>
        <v>S</v>
      </c>
      <c r="O1518">
        <f>IFERROR(VLOOKUP(_2015_2016_append_[[#This Row],[Emp_Name]],Analytics_mindset_case_studies_IntegrateCo_locations[#All],2,FALSE),"")</f>
        <v>2</v>
      </c>
      <c r="P1518">
        <f>_2015_2016_append_[[#This Row],[Reg_Hrs]]+_2015_2016_append_[[#This Row],[OT_Hrs]]</f>
        <v>8</v>
      </c>
      <c r="Q1518">
        <v>1</v>
      </c>
    </row>
    <row r="1519" spans="1:17" x14ac:dyDescent="0.3">
      <c r="B1519" t="s">
        <v>355</v>
      </c>
      <c r="C1519" t="s">
        <v>229</v>
      </c>
      <c r="D1519">
        <v>0</v>
      </c>
      <c r="E1519">
        <v>0</v>
      </c>
      <c r="F1519">
        <v>0</v>
      </c>
      <c r="G1519">
        <v>0</v>
      </c>
      <c r="H1519">
        <v>0</v>
      </c>
      <c r="I1519">
        <v>0</v>
      </c>
      <c r="J1519">
        <v>0</v>
      </c>
      <c r="K1519">
        <v>2016</v>
      </c>
      <c r="L1519" t="str">
        <f t="shared" si="46"/>
        <v>002</v>
      </c>
      <c r="M1519" t="str">
        <f>_xlfn.XLOOKUP(_2015_2016_append_[[#This Row],[Job_code]],Analytics_mindset_case_studies_IntegrateCo_jobcodes[Code_text],Analytics_mindset_case_studies_IntegrateCo_jobcodes[Job_Description],"",0)</f>
        <v>Sales</v>
      </c>
      <c r="N1519" t="str">
        <f t="shared" si="47"/>
        <v>S</v>
      </c>
      <c r="O1519" t="str">
        <f>IFERROR(VLOOKUP(_2015_2016_append_[[#This Row],[Emp_Name]],Analytics_mindset_case_studies_IntegrateCo_locations[#All],2,FALSE),"")</f>
        <v/>
      </c>
      <c r="P1519">
        <f>_2015_2016_append_[[#This Row],[Reg_Hrs]]+_2015_2016_append_[[#This Row],[OT_Hrs]]</f>
        <v>0</v>
      </c>
      <c r="Q1519">
        <v>1</v>
      </c>
    </row>
    <row r="1520" spans="1:17" x14ac:dyDescent="0.3">
      <c r="A1520">
        <v>1</v>
      </c>
      <c r="B1520" t="s">
        <v>355</v>
      </c>
      <c r="C1520" t="s">
        <v>125</v>
      </c>
      <c r="D1520">
        <v>1</v>
      </c>
      <c r="E1520">
        <v>0</v>
      </c>
      <c r="F1520">
        <v>2250</v>
      </c>
      <c r="G1520">
        <v>17212</v>
      </c>
      <c r="H1520">
        <v>0</v>
      </c>
      <c r="I1520">
        <v>54</v>
      </c>
      <c r="J1520">
        <v>324</v>
      </c>
      <c r="K1520">
        <v>2016</v>
      </c>
      <c r="L1520" t="str">
        <f t="shared" si="46"/>
        <v>002</v>
      </c>
      <c r="M1520" t="str">
        <f>_xlfn.XLOOKUP(_2015_2016_append_[[#This Row],[Job_code]],Analytics_mindset_case_studies_IntegrateCo_jobcodes[Code_text],Analytics_mindset_case_studies_IntegrateCo_jobcodes[Job_Description],"",0)</f>
        <v>Sales</v>
      </c>
      <c r="N1520" t="str">
        <f t="shared" si="47"/>
        <v>S</v>
      </c>
      <c r="O1520">
        <f>IFERROR(VLOOKUP(_2015_2016_append_[[#This Row],[Emp_Name]],Analytics_mindset_case_studies_IntegrateCo_locations[#All],2,FALSE),"")</f>
        <v>2</v>
      </c>
      <c r="P1520">
        <f>_2015_2016_append_[[#This Row],[Reg_Hrs]]+_2015_2016_append_[[#This Row],[OT_Hrs]]</f>
        <v>1</v>
      </c>
      <c r="Q1520">
        <v>1</v>
      </c>
    </row>
    <row r="1521" spans="1:17" x14ac:dyDescent="0.3">
      <c r="A1521">
        <v>314</v>
      </c>
      <c r="B1521" t="s">
        <v>355</v>
      </c>
      <c r="C1521" t="s">
        <v>174</v>
      </c>
      <c r="D1521">
        <v>13</v>
      </c>
      <c r="E1521">
        <v>0</v>
      </c>
      <c r="F1521">
        <v>28275</v>
      </c>
      <c r="G1521">
        <v>2163</v>
      </c>
      <c r="H1521">
        <v>0</v>
      </c>
      <c r="I1521">
        <v>679</v>
      </c>
      <c r="J1521">
        <v>466</v>
      </c>
      <c r="K1521">
        <v>2016</v>
      </c>
      <c r="L1521" t="str">
        <f t="shared" si="46"/>
        <v>002</v>
      </c>
      <c r="M1521" t="str">
        <f>_xlfn.XLOOKUP(_2015_2016_append_[[#This Row],[Job_code]],Analytics_mindset_case_studies_IntegrateCo_jobcodes[Code_text],Analytics_mindset_case_studies_IntegrateCo_jobcodes[Job_Description],"",0)</f>
        <v>Sales</v>
      </c>
      <c r="N1521" t="str">
        <f t="shared" si="47"/>
        <v>S</v>
      </c>
      <c r="O1521">
        <f>IFERROR(VLOOKUP(_2015_2016_append_[[#This Row],[Emp_Name]],Analytics_mindset_case_studies_IntegrateCo_locations[#All],2,FALSE),"")</f>
        <v>1</v>
      </c>
      <c r="P1521">
        <f>_2015_2016_append_[[#This Row],[Reg_Hrs]]+_2015_2016_append_[[#This Row],[OT_Hrs]]</f>
        <v>13</v>
      </c>
      <c r="Q1521">
        <v>1</v>
      </c>
    </row>
    <row r="1522" spans="1:17" x14ac:dyDescent="0.3">
      <c r="A1522">
        <v>34</v>
      </c>
      <c r="B1522" t="s">
        <v>355</v>
      </c>
      <c r="C1522" t="s">
        <v>195</v>
      </c>
      <c r="D1522">
        <v>40</v>
      </c>
      <c r="E1522">
        <v>0</v>
      </c>
      <c r="F1522">
        <v>189653</v>
      </c>
      <c r="G1522">
        <v>13472</v>
      </c>
      <c r="H1522">
        <v>23</v>
      </c>
      <c r="I1522">
        <v>188</v>
      </c>
      <c r="J1522">
        <v>3125</v>
      </c>
      <c r="K1522">
        <v>2016</v>
      </c>
      <c r="L1522" t="str">
        <f t="shared" si="46"/>
        <v>002</v>
      </c>
      <c r="M1522" t="str">
        <f>_xlfn.XLOOKUP(_2015_2016_append_[[#This Row],[Job_code]],Analytics_mindset_case_studies_IntegrateCo_jobcodes[Code_text],Analytics_mindset_case_studies_IntegrateCo_jobcodes[Job_Description],"",0)</f>
        <v>Sales</v>
      </c>
      <c r="N1522" t="str">
        <f t="shared" si="47"/>
        <v>S</v>
      </c>
      <c r="O1522">
        <f>IFERROR(VLOOKUP(_2015_2016_append_[[#This Row],[Emp_Name]],Analytics_mindset_case_studies_IntegrateCo_locations[#All],2,FALSE),"")</f>
        <v>1</v>
      </c>
      <c r="P1522">
        <f>_2015_2016_append_[[#This Row],[Reg_Hrs]]+_2015_2016_append_[[#This Row],[OT_Hrs]]</f>
        <v>40</v>
      </c>
      <c r="Q1522">
        <v>1</v>
      </c>
    </row>
    <row r="1523" spans="1:17" x14ac:dyDescent="0.3">
      <c r="A1523">
        <v>20</v>
      </c>
      <c r="B1523" t="s">
        <v>355</v>
      </c>
      <c r="C1523" t="s">
        <v>145</v>
      </c>
      <c r="D1523">
        <v>9115</v>
      </c>
      <c r="E1523">
        <v>0</v>
      </c>
      <c r="F1523">
        <v>2542274</v>
      </c>
      <c r="G1523">
        <v>174109</v>
      </c>
      <c r="H1523">
        <v>568</v>
      </c>
      <c r="I1523">
        <v>35985</v>
      </c>
      <c r="J1523">
        <v>7006</v>
      </c>
      <c r="K1523">
        <v>2016</v>
      </c>
      <c r="L1523" t="str">
        <f t="shared" si="46"/>
        <v>002</v>
      </c>
      <c r="M1523" t="str">
        <f>_xlfn.XLOOKUP(_2015_2016_append_[[#This Row],[Job_code]],Analytics_mindset_case_studies_IntegrateCo_jobcodes[Code_text],Analytics_mindset_case_studies_IntegrateCo_jobcodes[Job_Description],"",0)</f>
        <v>Sales</v>
      </c>
      <c r="N1523" t="str">
        <f t="shared" si="47"/>
        <v>S</v>
      </c>
      <c r="O1523">
        <f>IFERROR(VLOOKUP(_2015_2016_append_[[#This Row],[Emp_Name]],Analytics_mindset_case_studies_IntegrateCo_locations[#All],2,FALSE),"")</f>
        <v>1</v>
      </c>
      <c r="P1523">
        <f>_2015_2016_append_[[#This Row],[Reg_Hrs]]+_2015_2016_append_[[#This Row],[OT_Hrs]]</f>
        <v>9115</v>
      </c>
      <c r="Q1523">
        <v>1</v>
      </c>
    </row>
    <row r="1524" spans="1:17" x14ac:dyDescent="0.3">
      <c r="A1524">
        <v>417</v>
      </c>
      <c r="B1524" t="s">
        <v>355</v>
      </c>
      <c r="C1524" t="s">
        <v>270</v>
      </c>
      <c r="D1524">
        <v>4725</v>
      </c>
      <c r="E1524">
        <v>0</v>
      </c>
      <c r="F1524">
        <v>8316</v>
      </c>
      <c r="G1524">
        <v>59831</v>
      </c>
      <c r="H1524">
        <v>1864</v>
      </c>
      <c r="I1524">
        <v>18774</v>
      </c>
      <c r="J1524">
        <v>1142</v>
      </c>
      <c r="K1524">
        <v>2016</v>
      </c>
      <c r="L1524" t="str">
        <f t="shared" si="46"/>
        <v>002</v>
      </c>
      <c r="M1524" t="str">
        <f>_xlfn.XLOOKUP(_2015_2016_append_[[#This Row],[Job_code]],Analytics_mindset_case_studies_IntegrateCo_jobcodes[Code_text],Analytics_mindset_case_studies_IntegrateCo_jobcodes[Job_Description],"",0)</f>
        <v>Sales</v>
      </c>
      <c r="N1524" t="str">
        <f t="shared" si="47"/>
        <v>S</v>
      </c>
      <c r="O1524">
        <f>IFERROR(VLOOKUP(_2015_2016_append_[[#This Row],[Emp_Name]],Analytics_mindset_case_studies_IntegrateCo_locations[#All],2,FALSE),"")</f>
        <v>1</v>
      </c>
      <c r="P1524">
        <f>_2015_2016_append_[[#This Row],[Reg_Hrs]]+_2015_2016_append_[[#This Row],[OT_Hrs]]</f>
        <v>4725</v>
      </c>
      <c r="Q1524">
        <v>1</v>
      </c>
    </row>
    <row r="1525" spans="1:17" x14ac:dyDescent="0.3">
      <c r="A1525">
        <v>179</v>
      </c>
      <c r="B1525" t="s">
        <v>355</v>
      </c>
      <c r="C1525" t="s">
        <v>132</v>
      </c>
      <c r="D1525">
        <v>2</v>
      </c>
      <c r="E1525">
        <v>0</v>
      </c>
      <c r="F1525">
        <v>909</v>
      </c>
      <c r="G1525">
        <v>683</v>
      </c>
      <c r="H1525">
        <v>0</v>
      </c>
      <c r="I1525">
        <v>214</v>
      </c>
      <c r="J1525">
        <v>15</v>
      </c>
      <c r="K1525">
        <v>2016</v>
      </c>
      <c r="L1525" t="str">
        <f t="shared" si="46"/>
        <v>002</v>
      </c>
      <c r="M1525" t="str">
        <f>_xlfn.XLOOKUP(_2015_2016_append_[[#This Row],[Job_code]],Analytics_mindset_case_studies_IntegrateCo_jobcodes[Code_text],Analytics_mindset_case_studies_IntegrateCo_jobcodes[Job_Description],"",0)</f>
        <v>Sales</v>
      </c>
      <c r="N1525" t="str">
        <f t="shared" si="47"/>
        <v>S</v>
      </c>
      <c r="O1525">
        <f>IFERROR(VLOOKUP(_2015_2016_append_[[#This Row],[Emp_Name]],Analytics_mindset_case_studies_IntegrateCo_locations[#All],2,FALSE),"")</f>
        <v>2</v>
      </c>
      <c r="P1525">
        <f>_2015_2016_append_[[#This Row],[Reg_Hrs]]+_2015_2016_append_[[#This Row],[OT_Hrs]]</f>
        <v>2</v>
      </c>
      <c r="Q1525">
        <v>1</v>
      </c>
    </row>
    <row r="1526" spans="1:17" x14ac:dyDescent="0.3">
      <c r="A1526">
        <v>27</v>
      </c>
      <c r="B1526" t="s">
        <v>355</v>
      </c>
      <c r="C1526" t="s">
        <v>134</v>
      </c>
      <c r="D1526">
        <v>108</v>
      </c>
      <c r="E1526">
        <v>305</v>
      </c>
      <c r="F1526">
        <v>468941</v>
      </c>
      <c r="G1526">
        <v>32829</v>
      </c>
      <c r="H1526">
        <v>493</v>
      </c>
      <c r="I1526">
        <v>938</v>
      </c>
      <c r="J1526">
        <v>7301</v>
      </c>
      <c r="K1526">
        <v>2016</v>
      </c>
      <c r="L1526" t="str">
        <f t="shared" si="46"/>
        <v>002</v>
      </c>
      <c r="M1526" t="str">
        <f>_xlfn.XLOOKUP(_2015_2016_append_[[#This Row],[Job_code]],Analytics_mindset_case_studies_IntegrateCo_jobcodes[Code_text],Analytics_mindset_case_studies_IntegrateCo_jobcodes[Job_Description],"",0)</f>
        <v>Sales</v>
      </c>
      <c r="N1526" t="str">
        <f t="shared" si="47"/>
        <v>S</v>
      </c>
      <c r="O1526">
        <f>IFERROR(VLOOKUP(_2015_2016_append_[[#This Row],[Emp_Name]],Analytics_mindset_case_studies_IntegrateCo_locations[#All],2,FALSE),"")</f>
        <v>1</v>
      </c>
      <c r="P1526">
        <f>_2015_2016_append_[[#This Row],[Reg_Hrs]]+_2015_2016_append_[[#This Row],[OT_Hrs]]</f>
        <v>413</v>
      </c>
      <c r="Q1526">
        <v>1</v>
      </c>
    </row>
    <row r="1527" spans="1:17" x14ac:dyDescent="0.3">
      <c r="A1527">
        <v>19</v>
      </c>
      <c r="B1527" t="s">
        <v>355</v>
      </c>
      <c r="C1527" t="s">
        <v>150</v>
      </c>
      <c r="D1527">
        <v>6</v>
      </c>
      <c r="E1527">
        <v>0</v>
      </c>
      <c r="F1527">
        <v>162</v>
      </c>
      <c r="G1527">
        <v>1192</v>
      </c>
      <c r="H1527">
        <v>47</v>
      </c>
      <c r="I1527">
        <v>374</v>
      </c>
      <c r="J1527">
        <v>268</v>
      </c>
      <c r="K1527">
        <v>2016</v>
      </c>
      <c r="L1527" t="str">
        <f t="shared" si="46"/>
        <v>002</v>
      </c>
      <c r="M1527" t="str">
        <f>_xlfn.XLOOKUP(_2015_2016_append_[[#This Row],[Job_code]],Analytics_mindset_case_studies_IntegrateCo_jobcodes[Code_text],Analytics_mindset_case_studies_IntegrateCo_jobcodes[Job_Description],"",0)</f>
        <v>Sales</v>
      </c>
      <c r="N1527" t="str">
        <f t="shared" si="47"/>
        <v>S</v>
      </c>
      <c r="O1527">
        <f>IFERROR(VLOOKUP(_2015_2016_append_[[#This Row],[Emp_Name]],Analytics_mindset_case_studies_IntegrateCo_locations[#All],2,FALSE),"")</f>
        <v>1</v>
      </c>
      <c r="P1527">
        <f>_2015_2016_append_[[#This Row],[Reg_Hrs]]+_2015_2016_append_[[#This Row],[OT_Hrs]]</f>
        <v>6</v>
      </c>
      <c r="Q1527">
        <v>1</v>
      </c>
    </row>
    <row r="1528" spans="1:17" x14ac:dyDescent="0.3">
      <c r="A1528">
        <v>259</v>
      </c>
      <c r="B1528" t="s">
        <v>355</v>
      </c>
      <c r="C1528" t="s">
        <v>127</v>
      </c>
      <c r="D1528">
        <v>4</v>
      </c>
      <c r="E1528">
        <v>0</v>
      </c>
      <c r="F1528">
        <v>107</v>
      </c>
      <c r="G1528">
        <v>811</v>
      </c>
      <c r="H1528">
        <v>32</v>
      </c>
      <c r="I1528">
        <v>254</v>
      </c>
      <c r="J1528">
        <v>165</v>
      </c>
      <c r="K1528">
        <v>2016</v>
      </c>
      <c r="L1528" t="str">
        <f t="shared" si="46"/>
        <v>002</v>
      </c>
      <c r="M1528" t="str">
        <f>_xlfn.XLOOKUP(_2015_2016_append_[[#This Row],[Job_code]],Analytics_mindset_case_studies_IntegrateCo_jobcodes[Code_text],Analytics_mindset_case_studies_IntegrateCo_jobcodes[Job_Description],"",0)</f>
        <v>Sales</v>
      </c>
      <c r="N1528" t="str">
        <f t="shared" si="47"/>
        <v>S</v>
      </c>
      <c r="O1528">
        <f>IFERROR(VLOOKUP(_2015_2016_append_[[#This Row],[Emp_Name]],Analytics_mindset_case_studies_IntegrateCo_locations[#All],2,FALSE),"")</f>
        <v>2</v>
      </c>
      <c r="P1528">
        <f>_2015_2016_append_[[#This Row],[Reg_Hrs]]+_2015_2016_append_[[#This Row],[OT_Hrs]]</f>
        <v>4</v>
      </c>
      <c r="Q1528">
        <v>1</v>
      </c>
    </row>
    <row r="1529" spans="1:17" x14ac:dyDescent="0.3">
      <c r="A1529">
        <v>106</v>
      </c>
      <c r="B1529" t="s">
        <v>355</v>
      </c>
      <c r="C1529" t="s">
        <v>122</v>
      </c>
      <c r="D1529">
        <v>420</v>
      </c>
      <c r="E1529">
        <v>0</v>
      </c>
      <c r="F1529">
        <v>992817</v>
      </c>
      <c r="G1529">
        <v>71979</v>
      </c>
      <c r="H1529">
        <v>1825</v>
      </c>
      <c r="I1529">
        <v>22576</v>
      </c>
      <c r="J1529">
        <v>1374</v>
      </c>
      <c r="K1529">
        <v>2016</v>
      </c>
      <c r="L1529" t="str">
        <f t="shared" si="46"/>
        <v>002</v>
      </c>
      <c r="M1529" t="str">
        <f>_xlfn.XLOOKUP(_2015_2016_append_[[#This Row],[Job_code]],Analytics_mindset_case_studies_IntegrateCo_jobcodes[Code_text],Analytics_mindset_case_studies_IntegrateCo_jobcodes[Job_Description],"",0)</f>
        <v>Sales</v>
      </c>
      <c r="N1529" t="str">
        <f t="shared" si="47"/>
        <v>S</v>
      </c>
      <c r="O1529">
        <f>IFERROR(VLOOKUP(_2015_2016_append_[[#This Row],[Emp_Name]],Analytics_mindset_case_studies_IntegrateCo_locations[#All],2,FALSE),"")</f>
        <v>1</v>
      </c>
      <c r="P1529">
        <f>_2015_2016_append_[[#This Row],[Reg_Hrs]]+_2015_2016_append_[[#This Row],[OT_Hrs]]</f>
        <v>420</v>
      </c>
      <c r="Q1529">
        <v>1</v>
      </c>
    </row>
    <row r="1530" spans="1:17" x14ac:dyDescent="0.3">
      <c r="A1530">
        <v>38</v>
      </c>
      <c r="B1530" t="s">
        <v>355</v>
      </c>
      <c r="C1530" t="s">
        <v>137</v>
      </c>
      <c r="D1530">
        <v>479</v>
      </c>
      <c r="E1530">
        <v>0</v>
      </c>
      <c r="F1530">
        <v>2957585</v>
      </c>
      <c r="G1530">
        <v>223316</v>
      </c>
      <c r="H1530">
        <v>695</v>
      </c>
      <c r="I1530">
        <v>30625</v>
      </c>
      <c r="J1530">
        <v>8093</v>
      </c>
      <c r="K1530">
        <v>2016</v>
      </c>
      <c r="L1530" t="str">
        <f t="shared" si="46"/>
        <v>002</v>
      </c>
      <c r="M1530" t="str">
        <f>_xlfn.XLOOKUP(_2015_2016_append_[[#This Row],[Job_code]],Analytics_mindset_case_studies_IntegrateCo_jobcodes[Code_text],Analytics_mindset_case_studies_IntegrateCo_jobcodes[Job_Description],"",0)</f>
        <v>Sales</v>
      </c>
      <c r="N1530" t="str">
        <f t="shared" si="47"/>
        <v>S</v>
      </c>
      <c r="O1530">
        <f>IFERROR(VLOOKUP(_2015_2016_append_[[#This Row],[Emp_Name]],Analytics_mindset_case_studies_IntegrateCo_locations[#All],2,FALSE),"")</f>
        <v>2</v>
      </c>
      <c r="P1530">
        <f>_2015_2016_append_[[#This Row],[Reg_Hrs]]+_2015_2016_append_[[#This Row],[OT_Hrs]]</f>
        <v>479</v>
      </c>
      <c r="Q1530">
        <v>1</v>
      </c>
    </row>
    <row r="1531" spans="1:17" x14ac:dyDescent="0.3">
      <c r="A1531">
        <v>399</v>
      </c>
      <c r="B1531" t="s">
        <v>355</v>
      </c>
      <c r="C1531" t="s">
        <v>203</v>
      </c>
      <c r="D1531">
        <v>896</v>
      </c>
      <c r="E1531">
        <v>0</v>
      </c>
      <c r="F1531">
        <v>1938475</v>
      </c>
      <c r="G1531">
        <v>148287</v>
      </c>
      <c r="H1531">
        <v>2388</v>
      </c>
      <c r="I1531">
        <v>46525</v>
      </c>
      <c r="J1531">
        <v>5289</v>
      </c>
      <c r="K1531">
        <v>2016</v>
      </c>
      <c r="L1531" t="str">
        <f t="shared" si="46"/>
        <v>002</v>
      </c>
      <c r="M1531" t="str">
        <f>_xlfn.XLOOKUP(_2015_2016_append_[[#This Row],[Job_code]],Analytics_mindset_case_studies_IntegrateCo_jobcodes[Code_text],Analytics_mindset_case_studies_IntegrateCo_jobcodes[Job_Description],"",0)</f>
        <v>Sales</v>
      </c>
      <c r="N1531" t="str">
        <f t="shared" si="47"/>
        <v>S</v>
      </c>
      <c r="O1531">
        <f>IFERROR(VLOOKUP(_2015_2016_append_[[#This Row],[Emp_Name]],Analytics_mindset_case_studies_IntegrateCo_locations[#All],2,FALSE),"")</f>
        <v>2</v>
      </c>
      <c r="P1531">
        <f>_2015_2016_append_[[#This Row],[Reg_Hrs]]+_2015_2016_append_[[#This Row],[OT_Hrs]]</f>
        <v>896</v>
      </c>
      <c r="Q1531">
        <v>1</v>
      </c>
    </row>
    <row r="1532" spans="1:17" x14ac:dyDescent="0.3">
      <c r="A1532">
        <v>381</v>
      </c>
      <c r="B1532" t="s">
        <v>355</v>
      </c>
      <c r="C1532" t="s">
        <v>151</v>
      </c>
      <c r="D1532">
        <v>896</v>
      </c>
      <c r="E1532">
        <v>0</v>
      </c>
      <c r="F1532">
        <v>193631</v>
      </c>
      <c r="G1532">
        <v>125766</v>
      </c>
      <c r="H1532">
        <v>2179</v>
      </c>
      <c r="I1532">
        <v>3773</v>
      </c>
      <c r="J1532">
        <v>5329</v>
      </c>
      <c r="K1532">
        <v>2016</v>
      </c>
      <c r="L1532" t="str">
        <f t="shared" si="46"/>
        <v>002</v>
      </c>
      <c r="M1532" t="str">
        <f>_xlfn.XLOOKUP(_2015_2016_append_[[#This Row],[Job_code]],Analytics_mindset_case_studies_IntegrateCo_jobcodes[Code_text],Analytics_mindset_case_studies_IntegrateCo_jobcodes[Job_Description],"",0)</f>
        <v>Sales</v>
      </c>
      <c r="N1532" t="str">
        <f t="shared" si="47"/>
        <v>S</v>
      </c>
      <c r="O1532">
        <f>IFERROR(VLOOKUP(_2015_2016_append_[[#This Row],[Emp_Name]],Analytics_mindset_case_studies_IntegrateCo_locations[#All],2,FALSE),"")</f>
        <v>1</v>
      </c>
      <c r="P1532">
        <f>_2015_2016_append_[[#This Row],[Reg_Hrs]]+_2015_2016_append_[[#This Row],[OT_Hrs]]</f>
        <v>896</v>
      </c>
      <c r="Q1532">
        <v>1</v>
      </c>
    </row>
    <row r="1533" spans="1:17" x14ac:dyDescent="0.3">
      <c r="A1533">
        <v>249</v>
      </c>
      <c r="B1533" t="s">
        <v>355</v>
      </c>
      <c r="C1533" t="s">
        <v>131</v>
      </c>
      <c r="D1533">
        <v>732</v>
      </c>
      <c r="E1533">
        <v>0</v>
      </c>
      <c r="F1533">
        <v>2991597</v>
      </c>
      <c r="G1533">
        <v>213445</v>
      </c>
      <c r="H1533">
        <v>2508</v>
      </c>
      <c r="I1533">
        <v>57633</v>
      </c>
      <c r="J1533">
        <v>4911</v>
      </c>
      <c r="K1533">
        <v>2016</v>
      </c>
      <c r="L1533" t="str">
        <f t="shared" si="46"/>
        <v>002</v>
      </c>
      <c r="M1533" t="str">
        <f>_xlfn.XLOOKUP(_2015_2016_append_[[#This Row],[Job_code]],Analytics_mindset_case_studies_IntegrateCo_jobcodes[Code_text],Analytics_mindset_case_studies_IntegrateCo_jobcodes[Job_Description],"",0)</f>
        <v>Sales</v>
      </c>
      <c r="N1533" t="str">
        <f t="shared" si="47"/>
        <v>S</v>
      </c>
      <c r="O1533">
        <f>IFERROR(VLOOKUP(_2015_2016_append_[[#This Row],[Emp_Name]],Analytics_mindset_case_studies_IntegrateCo_locations[#All],2,FALSE),"")</f>
        <v>2</v>
      </c>
      <c r="P1533">
        <f>_2015_2016_append_[[#This Row],[Reg_Hrs]]+_2015_2016_append_[[#This Row],[OT_Hrs]]</f>
        <v>732</v>
      </c>
      <c r="Q1533">
        <v>1</v>
      </c>
    </row>
    <row r="1534" spans="1:17" x14ac:dyDescent="0.3">
      <c r="A1534">
        <v>210</v>
      </c>
      <c r="B1534" t="s">
        <v>356</v>
      </c>
      <c r="C1534" t="s">
        <v>163</v>
      </c>
      <c r="D1534">
        <v>7</v>
      </c>
      <c r="E1534">
        <v>0</v>
      </c>
      <c r="F1534">
        <v>16646</v>
      </c>
      <c r="G1534">
        <v>1167</v>
      </c>
      <c r="H1534">
        <v>0</v>
      </c>
      <c r="I1534">
        <v>732</v>
      </c>
      <c r="J1534">
        <v>493</v>
      </c>
      <c r="K1534">
        <v>2016</v>
      </c>
      <c r="L1534" t="str">
        <f t="shared" si="46"/>
        <v>002</v>
      </c>
      <c r="M1534" t="str">
        <f>_xlfn.XLOOKUP(_2015_2016_append_[[#This Row],[Job_code]],Analytics_mindset_case_studies_IntegrateCo_jobcodes[Code_text],Analytics_mindset_case_studies_IntegrateCo_jobcodes[Job_Description],"",0)</f>
        <v>Sales</v>
      </c>
      <c r="N1534" t="str">
        <f t="shared" si="47"/>
        <v>S</v>
      </c>
      <c r="O1534">
        <f>IFERROR(VLOOKUP(_2015_2016_append_[[#This Row],[Emp_Name]],Analytics_mindset_case_studies_IntegrateCo_locations[#All],2,FALSE),"")</f>
        <v>1</v>
      </c>
      <c r="P1534">
        <f>_2015_2016_append_[[#This Row],[Reg_Hrs]]+_2015_2016_append_[[#This Row],[OT_Hrs]]</f>
        <v>7</v>
      </c>
      <c r="Q1534">
        <v>1</v>
      </c>
    </row>
    <row r="1535" spans="1:17" x14ac:dyDescent="0.3">
      <c r="A1535">
        <v>192</v>
      </c>
      <c r="B1535" t="s">
        <v>357</v>
      </c>
      <c r="C1535" t="s">
        <v>183</v>
      </c>
      <c r="D1535">
        <v>8</v>
      </c>
      <c r="E1535">
        <v>0</v>
      </c>
      <c r="F1535">
        <v>19231</v>
      </c>
      <c r="G1535">
        <v>1299</v>
      </c>
      <c r="H1535">
        <v>102</v>
      </c>
      <c r="I1535">
        <v>567</v>
      </c>
      <c r="J1535">
        <v>186</v>
      </c>
      <c r="K1535">
        <v>2016</v>
      </c>
      <c r="L1535" t="str">
        <f t="shared" si="46"/>
        <v>002</v>
      </c>
      <c r="M1535" t="str">
        <f>_xlfn.XLOOKUP(_2015_2016_append_[[#This Row],[Job_code]],Analytics_mindset_case_studies_IntegrateCo_jobcodes[Code_text],Analytics_mindset_case_studies_IntegrateCo_jobcodes[Job_Description],"",0)</f>
        <v>Sales</v>
      </c>
      <c r="N1535" t="str">
        <f t="shared" si="47"/>
        <v>S</v>
      </c>
      <c r="O1535">
        <f>IFERROR(VLOOKUP(_2015_2016_append_[[#This Row],[Emp_Name]],Analytics_mindset_case_studies_IntegrateCo_locations[#All],2,FALSE),"")</f>
        <v>2</v>
      </c>
      <c r="P1535">
        <f>_2015_2016_append_[[#This Row],[Reg_Hrs]]+_2015_2016_append_[[#This Row],[OT_Hrs]]</f>
        <v>8</v>
      </c>
      <c r="Q1535">
        <v>1</v>
      </c>
    </row>
    <row r="1536" spans="1:17" x14ac:dyDescent="0.3">
      <c r="A1536">
        <v>269</v>
      </c>
      <c r="B1536" t="s">
        <v>358</v>
      </c>
      <c r="C1536" t="s">
        <v>157</v>
      </c>
      <c r="D1536">
        <v>7</v>
      </c>
      <c r="E1536">
        <v>3</v>
      </c>
      <c r="F1536">
        <v>33925</v>
      </c>
      <c r="G1536">
        <v>2384</v>
      </c>
      <c r="H1536">
        <v>0</v>
      </c>
      <c r="I1536">
        <v>557</v>
      </c>
      <c r="J1536">
        <v>512</v>
      </c>
      <c r="K1536">
        <v>2016</v>
      </c>
      <c r="L1536" t="str">
        <f t="shared" si="46"/>
        <v>002</v>
      </c>
      <c r="M1536" t="str">
        <f>_xlfn.XLOOKUP(_2015_2016_append_[[#This Row],[Job_code]],Analytics_mindset_case_studies_IntegrateCo_jobcodes[Code_text],Analytics_mindset_case_studies_IntegrateCo_jobcodes[Job_Description],"",0)</f>
        <v>Sales</v>
      </c>
      <c r="N1536" t="str">
        <f t="shared" si="47"/>
        <v>S</v>
      </c>
      <c r="O1536">
        <f>IFERROR(VLOOKUP(_2015_2016_append_[[#This Row],[Emp_Name]],Analytics_mindset_case_studies_IntegrateCo_locations[#All],2,FALSE),"")</f>
        <v>2</v>
      </c>
      <c r="P1536">
        <f>_2015_2016_append_[[#This Row],[Reg_Hrs]]+_2015_2016_append_[[#This Row],[OT_Hrs]]</f>
        <v>10</v>
      </c>
      <c r="Q1536">
        <v>1</v>
      </c>
    </row>
    <row r="1537" spans="1:17" x14ac:dyDescent="0.3">
      <c r="A1537">
        <v>30</v>
      </c>
      <c r="B1537" t="s">
        <v>359</v>
      </c>
      <c r="C1537" t="s">
        <v>159</v>
      </c>
      <c r="D1537">
        <v>1</v>
      </c>
      <c r="E1537">
        <v>0</v>
      </c>
      <c r="F1537">
        <v>251</v>
      </c>
      <c r="G1537">
        <v>167</v>
      </c>
      <c r="H1537">
        <v>0</v>
      </c>
      <c r="I1537">
        <v>52</v>
      </c>
      <c r="J1537">
        <v>4</v>
      </c>
      <c r="K1537">
        <v>2016</v>
      </c>
      <c r="L1537" t="str">
        <f t="shared" si="46"/>
        <v>003</v>
      </c>
      <c r="M1537" t="str">
        <f>_xlfn.XLOOKUP(_2015_2016_append_[[#This Row],[Job_code]],Analytics_mindset_case_studies_IntegrateCo_jobcodes[Code_text],Analytics_mindset_case_studies_IntegrateCo_jobcodes[Job_Description],"",0)</f>
        <v>Travel</v>
      </c>
      <c r="N1537" t="str">
        <f t="shared" si="47"/>
        <v>S</v>
      </c>
      <c r="O1537">
        <f>IFERROR(VLOOKUP(_2015_2016_append_[[#This Row],[Emp_Name]],Analytics_mindset_case_studies_IntegrateCo_locations[#All],2,FALSE),"")</f>
        <v>2</v>
      </c>
      <c r="P1537">
        <f>_2015_2016_append_[[#This Row],[Reg_Hrs]]+_2015_2016_append_[[#This Row],[OT_Hrs]]</f>
        <v>1</v>
      </c>
      <c r="Q1537">
        <v>1</v>
      </c>
    </row>
    <row r="1538" spans="1:17" x14ac:dyDescent="0.3">
      <c r="B1538" t="s">
        <v>360</v>
      </c>
      <c r="C1538" t="s">
        <v>229</v>
      </c>
      <c r="D1538">
        <v>0</v>
      </c>
      <c r="E1538">
        <v>0</v>
      </c>
      <c r="F1538">
        <v>0</v>
      </c>
      <c r="G1538">
        <v>0</v>
      </c>
      <c r="H1538">
        <v>0</v>
      </c>
      <c r="I1538">
        <v>0</v>
      </c>
      <c r="J1538">
        <v>0</v>
      </c>
      <c r="K1538">
        <v>2016</v>
      </c>
      <c r="L1538" t="str">
        <f t="shared" ref="L1538:L1601" si="48">IF(OR(MID(B1538,3,1)="H",MID(B1538,3,1)="S"),MID(B1538,4,3),MID(B1538,3,3))</f>
        <v>004</v>
      </c>
      <c r="M1538" t="str">
        <f>_xlfn.XLOOKUP(_2015_2016_append_[[#This Row],[Job_code]],Analytics_mindset_case_studies_IntegrateCo_jobcodes[Code_text],Analytics_mindset_case_studies_IntegrateCo_jobcodes[Job_Description],"",0)</f>
        <v>Proj Management</v>
      </c>
      <c r="N1538" t="str">
        <f t="shared" ref="N1538:N1601" si="49">IF(OR(MID(B1538,3,1)="H",MID(B1538,3,1)="S"),MID(B1538,3,1),"")</f>
        <v>S</v>
      </c>
      <c r="O1538" t="str">
        <f>IFERROR(VLOOKUP(_2015_2016_append_[[#This Row],[Emp_Name]],Analytics_mindset_case_studies_IntegrateCo_locations[#All],2,FALSE),"")</f>
        <v/>
      </c>
      <c r="P1538">
        <f>_2015_2016_append_[[#This Row],[Reg_Hrs]]+_2015_2016_append_[[#This Row],[OT_Hrs]]</f>
        <v>0</v>
      </c>
      <c r="Q1538">
        <v>1</v>
      </c>
    </row>
    <row r="1539" spans="1:17" x14ac:dyDescent="0.3">
      <c r="A1539">
        <v>422</v>
      </c>
      <c r="B1539" t="s">
        <v>360</v>
      </c>
      <c r="C1539" t="s">
        <v>219</v>
      </c>
      <c r="D1539">
        <v>25</v>
      </c>
      <c r="E1539">
        <v>0</v>
      </c>
      <c r="F1539">
        <v>35</v>
      </c>
      <c r="G1539">
        <v>267</v>
      </c>
      <c r="H1539">
        <v>0</v>
      </c>
      <c r="I1539">
        <v>84</v>
      </c>
      <c r="J1539">
        <v>54</v>
      </c>
      <c r="K1539">
        <v>2016</v>
      </c>
      <c r="L1539" t="str">
        <f t="shared" si="48"/>
        <v>004</v>
      </c>
      <c r="M1539" t="str">
        <f>_xlfn.XLOOKUP(_2015_2016_append_[[#This Row],[Job_code]],Analytics_mindset_case_studies_IntegrateCo_jobcodes[Code_text],Analytics_mindset_case_studies_IntegrateCo_jobcodes[Job_Description],"",0)</f>
        <v>Proj Management</v>
      </c>
      <c r="N1539" t="str">
        <f t="shared" si="49"/>
        <v>S</v>
      </c>
      <c r="O1539">
        <f>IFERROR(VLOOKUP(_2015_2016_append_[[#This Row],[Emp_Name]],Analytics_mindset_case_studies_IntegrateCo_locations[#All],2,FALSE),"")</f>
        <v>1</v>
      </c>
      <c r="P1539">
        <f>_2015_2016_append_[[#This Row],[Reg_Hrs]]+_2015_2016_append_[[#This Row],[OT_Hrs]]</f>
        <v>25</v>
      </c>
      <c r="Q1539">
        <v>1</v>
      </c>
    </row>
    <row r="1540" spans="1:17" x14ac:dyDescent="0.3">
      <c r="A1540">
        <v>133</v>
      </c>
      <c r="B1540" t="s">
        <v>360</v>
      </c>
      <c r="C1540" t="s">
        <v>152</v>
      </c>
      <c r="D1540">
        <v>146</v>
      </c>
      <c r="E1540">
        <v>0</v>
      </c>
      <c r="F1540">
        <v>434351</v>
      </c>
      <c r="G1540">
        <v>31805</v>
      </c>
      <c r="H1540">
        <v>402</v>
      </c>
      <c r="I1540">
        <v>9387</v>
      </c>
      <c r="J1540">
        <v>6784</v>
      </c>
      <c r="K1540">
        <v>2016</v>
      </c>
      <c r="L1540" t="str">
        <f t="shared" si="48"/>
        <v>004</v>
      </c>
      <c r="M1540" t="str">
        <f>_xlfn.XLOOKUP(_2015_2016_append_[[#This Row],[Job_code]],Analytics_mindset_case_studies_IntegrateCo_jobcodes[Code_text],Analytics_mindset_case_studies_IntegrateCo_jobcodes[Job_Description],"",0)</f>
        <v>Proj Management</v>
      </c>
      <c r="N1540" t="str">
        <f t="shared" si="49"/>
        <v>S</v>
      </c>
      <c r="O1540">
        <f>IFERROR(VLOOKUP(_2015_2016_append_[[#This Row],[Emp_Name]],Analytics_mindset_case_studies_IntegrateCo_locations[#All],2,FALSE),"")</f>
        <v>1</v>
      </c>
      <c r="P1540">
        <f>_2015_2016_append_[[#This Row],[Reg_Hrs]]+_2015_2016_append_[[#This Row],[OT_Hrs]]</f>
        <v>146</v>
      </c>
      <c r="Q1540">
        <v>1</v>
      </c>
    </row>
    <row r="1541" spans="1:17" x14ac:dyDescent="0.3">
      <c r="A1541">
        <v>27</v>
      </c>
      <c r="B1541" t="s">
        <v>360</v>
      </c>
      <c r="C1541" t="s">
        <v>134</v>
      </c>
      <c r="D1541">
        <v>615</v>
      </c>
      <c r="E1541">
        <v>115</v>
      </c>
      <c r="F1541">
        <v>240189</v>
      </c>
      <c r="G1541">
        <v>16843</v>
      </c>
      <c r="H1541">
        <v>188</v>
      </c>
      <c r="I1541">
        <v>4838</v>
      </c>
      <c r="J1541">
        <v>3744</v>
      </c>
      <c r="K1541">
        <v>2016</v>
      </c>
      <c r="L1541" t="str">
        <f t="shared" si="48"/>
        <v>004</v>
      </c>
      <c r="M1541" t="str">
        <f>_xlfn.XLOOKUP(_2015_2016_append_[[#This Row],[Job_code]],Analytics_mindset_case_studies_IntegrateCo_jobcodes[Code_text],Analytics_mindset_case_studies_IntegrateCo_jobcodes[Job_Description],"",0)</f>
        <v>Proj Management</v>
      </c>
      <c r="N1541" t="str">
        <f t="shared" si="49"/>
        <v>S</v>
      </c>
      <c r="O1541">
        <f>IFERROR(VLOOKUP(_2015_2016_append_[[#This Row],[Emp_Name]],Analytics_mindset_case_studies_IntegrateCo_locations[#All],2,FALSE),"")</f>
        <v>1</v>
      </c>
      <c r="P1541">
        <f>_2015_2016_append_[[#This Row],[Reg_Hrs]]+_2015_2016_append_[[#This Row],[OT_Hrs]]</f>
        <v>730</v>
      </c>
      <c r="Q1541">
        <v>1</v>
      </c>
    </row>
    <row r="1542" spans="1:17" x14ac:dyDescent="0.3">
      <c r="A1542">
        <v>259</v>
      </c>
      <c r="B1542" t="s">
        <v>360</v>
      </c>
      <c r="C1542" t="s">
        <v>127</v>
      </c>
      <c r="D1542">
        <v>2245</v>
      </c>
      <c r="E1542">
        <v>0</v>
      </c>
      <c r="F1542">
        <v>600541</v>
      </c>
      <c r="G1542">
        <v>44615</v>
      </c>
      <c r="H1542">
        <v>67</v>
      </c>
      <c r="I1542">
        <v>13997</v>
      </c>
      <c r="J1542">
        <v>9677</v>
      </c>
      <c r="K1542">
        <v>2016</v>
      </c>
      <c r="L1542" t="str">
        <f t="shared" si="48"/>
        <v>004</v>
      </c>
      <c r="M1542" t="str">
        <f>_xlfn.XLOOKUP(_2015_2016_append_[[#This Row],[Job_code]],Analytics_mindset_case_studies_IntegrateCo_jobcodes[Code_text],Analytics_mindset_case_studies_IntegrateCo_jobcodes[Job_Description],"",0)</f>
        <v>Proj Management</v>
      </c>
      <c r="N1542" t="str">
        <f t="shared" si="49"/>
        <v>S</v>
      </c>
      <c r="O1542">
        <f>IFERROR(VLOOKUP(_2015_2016_append_[[#This Row],[Emp_Name]],Analytics_mindset_case_studies_IntegrateCo_locations[#All],2,FALSE),"")</f>
        <v>2</v>
      </c>
      <c r="P1542">
        <f>_2015_2016_append_[[#This Row],[Reg_Hrs]]+_2015_2016_append_[[#This Row],[OT_Hrs]]</f>
        <v>2245</v>
      </c>
      <c r="Q1542">
        <v>1</v>
      </c>
    </row>
    <row r="1543" spans="1:17" x14ac:dyDescent="0.3">
      <c r="A1543">
        <v>352</v>
      </c>
      <c r="B1543" t="s">
        <v>360</v>
      </c>
      <c r="C1543" t="s">
        <v>186</v>
      </c>
      <c r="D1543">
        <v>1</v>
      </c>
      <c r="E1543">
        <v>0</v>
      </c>
      <c r="F1543">
        <v>19</v>
      </c>
      <c r="G1543">
        <v>128</v>
      </c>
      <c r="H1543">
        <v>0</v>
      </c>
      <c r="I1543">
        <v>4</v>
      </c>
      <c r="J1543">
        <v>28</v>
      </c>
      <c r="K1543">
        <v>2016</v>
      </c>
      <c r="L1543" t="str">
        <f t="shared" si="48"/>
        <v>004</v>
      </c>
      <c r="M1543" t="str">
        <f>_xlfn.XLOOKUP(_2015_2016_append_[[#This Row],[Job_code]],Analytics_mindset_case_studies_IntegrateCo_jobcodes[Code_text],Analytics_mindset_case_studies_IntegrateCo_jobcodes[Job_Description],"",0)</f>
        <v>Proj Management</v>
      </c>
      <c r="N1543" t="str">
        <f t="shared" si="49"/>
        <v>S</v>
      </c>
      <c r="O1543">
        <f>IFERROR(VLOOKUP(_2015_2016_append_[[#This Row],[Emp_Name]],Analytics_mindset_case_studies_IntegrateCo_locations[#All],2,FALSE),"")</f>
        <v>1</v>
      </c>
      <c r="P1543">
        <f>_2015_2016_append_[[#This Row],[Reg_Hrs]]+_2015_2016_append_[[#This Row],[OT_Hrs]]</f>
        <v>1</v>
      </c>
      <c r="Q1543">
        <v>1</v>
      </c>
    </row>
    <row r="1544" spans="1:17" x14ac:dyDescent="0.3">
      <c r="A1544">
        <v>375</v>
      </c>
      <c r="B1544" t="s">
        <v>360</v>
      </c>
      <c r="C1544" t="s">
        <v>149</v>
      </c>
      <c r="D1544">
        <v>1305</v>
      </c>
      <c r="E1544">
        <v>0</v>
      </c>
      <c r="F1544">
        <v>3024</v>
      </c>
      <c r="G1544">
        <v>23136</v>
      </c>
      <c r="H1544">
        <v>312</v>
      </c>
      <c r="I1544">
        <v>7257</v>
      </c>
      <c r="J1544">
        <v>4957</v>
      </c>
      <c r="K1544">
        <v>2016</v>
      </c>
      <c r="L1544" t="str">
        <f t="shared" si="48"/>
        <v>004</v>
      </c>
      <c r="M1544" t="str">
        <f>_xlfn.XLOOKUP(_2015_2016_append_[[#This Row],[Job_code]],Analytics_mindset_case_studies_IntegrateCo_jobcodes[Code_text],Analytics_mindset_case_studies_IntegrateCo_jobcodes[Job_Description],"",0)</f>
        <v>Proj Management</v>
      </c>
      <c r="N1544" t="str">
        <f t="shared" si="49"/>
        <v>S</v>
      </c>
      <c r="O1544">
        <f>IFERROR(VLOOKUP(_2015_2016_append_[[#This Row],[Emp_Name]],Analytics_mindset_case_studies_IntegrateCo_locations[#All],2,FALSE),"")</f>
        <v>2</v>
      </c>
      <c r="P1544">
        <f>_2015_2016_append_[[#This Row],[Reg_Hrs]]+_2015_2016_append_[[#This Row],[OT_Hrs]]</f>
        <v>1305</v>
      </c>
      <c r="Q1544">
        <v>1</v>
      </c>
    </row>
    <row r="1545" spans="1:17" x14ac:dyDescent="0.3">
      <c r="A1545">
        <v>249</v>
      </c>
      <c r="B1545" t="s">
        <v>360</v>
      </c>
      <c r="C1545" t="s">
        <v>131</v>
      </c>
      <c r="D1545">
        <v>32</v>
      </c>
      <c r="E1545">
        <v>0</v>
      </c>
      <c r="F1545">
        <v>130772</v>
      </c>
      <c r="G1545">
        <v>9323</v>
      </c>
      <c r="H1545">
        <v>153</v>
      </c>
      <c r="I1545">
        <v>2741</v>
      </c>
      <c r="J1545">
        <v>2157</v>
      </c>
      <c r="K1545">
        <v>2016</v>
      </c>
      <c r="L1545" t="str">
        <f t="shared" si="48"/>
        <v>004</v>
      </c>
      <c r="M1545" t="str">
        <f>_xlfn.XLOOKUP(_2015_2016_append_[[#This Row],[Job_code]],Analytics_mindset_case_studies_IntegrateCo_jobcodes[Code_text],Analytics_mindset_case_studies_IntegrateCo_jobcodes[Job_Description],"",0)</f>
        <v>Proj Management</v>
      </c>
      <c r="N1545" t="str">
        <f t="shared" si="49"/>
        <v>S</v>
      </c>
      <c r="O1545">
        <f>IFERROR(VLOOKUP(_2015_2016_append_[[#This Row],[Emp_Name]],Analytics_mindset_case_studies_IntegrateCo_locations[#All],2,FALSE),"")</f>
        <v>2</v>
      </c>
      <c r="P1545">
        <f>_2015_2016_append_[[#This Row],[Reg_Hrs]]+_2015_2016_append_[[#This Row],[OT_Hrs]]</f>
        <v>32</v>
      </c>
      <c r="Q1545">
        <v>1</v>
      </c>
    </row>
    <row r="1546" spans="1:17" x14ac:dyDescent="0.3">
      <c r="A1546">
        <v>422</v>
      </c>
      <c r="B1546" t="s">
        <v>361</v>
      </c>
      <c r="C1546" t="s">
        <v>219</v>
      </c>
      <c r="D1546">
        <v>65</v>
      </c>
      <c r="E1546">
        <v>0</v>
      </c>
      <c r="F1546">
        <v>91</v>
      </c>
      <c r="G1546">
        <v>697</v>
      </c>
      <c r="H1546">
        <v>3</v>
      </c>
      <c r="I1546">
        <v>218</v>
      </c>
      <c r="J1546">
        <v>144</v>
      </c>
      <c r="K1546">
        <v>2016</v>
      </c>
      <c r="L1546" t="str">
        <f t="shared" si="48"/>
        <v>005</v>
      </c>
      <c r="M1546" t="str">
        <f>_xlfn.XLOOKUP(_2015_2016_append_[[#This Row],[Job_code]],Analytics_mindset_case_studies_IntegrateCo_jobcodes[Code_text],Analytics_mindset_case_studies_IntegrateCo_jobcodes[Job_Description],"",0)</f>
        <v>Installation</v>
      </c>
      <c r="N1546" t="str">
        <f t="shared" si="49"/>
        <v>S</v>
      </c>
      <c r="O1546">
        <f>IFERROR(VLOOKUP(_2015_2016_append_[[#This Row],[Emp_Name]],Analytics_mindset_case_studies_IntegrateCo_locations[#All],2,FALSE),"")</f>
        <v>1</v>
      </c>
      <c r="P1546">
        <f>_2015_2016_append_[[#This Row],[Reg_Hrs]]+_2015_2016_append_[[#This Row],[OT_Hrs]]</f>
        <v>65</v>
      </c>
      <c r="Q1546">
        <v>1</v>
      </c>
    </row>
    <row r="1547" spans="1:17" x14ac:dyDescent="0.3">
      <c r="A1547">
        <v>398</v>
      </c>
      <c r="B1547" t="s">
        <v>361</v>
      </c>
      <c r="C1547" t="s">
        <v>184</v>
      </c>
      <c r="D1547">
        <v>2</v>
      </c>
      <c r="E1547">
        <v>0</v>
      </c>
      <c r="F1547">
        <v>30</v>
      </c>
      <c r="G1547">
        <v>215</v>
      </c>
      <c r="H1547">
        <v>17</v>
      </c>
      <c r="I1547">
        <v>67</v>
      </c>
      <c r="J1547">
        <v>5</v>
      </c>
      <c r="K1547">
        <v>2016</v>
      </c>
      <c r="L1547" t="str">
        <f t="shared" si="48"/>
        <v>005</v>
      </c>
      <c r="M1547" t="str">
        <f>_xlfn.XLOOKUP(_2015_2016_append_[[#This Row],[Job_code]],Analytics_mindset_case_studies_IntegrateCo_jobcodes[Code_text],Analytics_mindset_case_studies_IntegrateCo_jobcodes[Job_Description],"",0)</f>
        <v>Installation</v>
      </c>
      <c r="N1547" t="str">
        <f t="shared" si="49"/>
        <v>S</v>
      </c>
      <c r="O1547">
        <f>IFERROR(VLOOKUP(_2015_2016_append_[[#This Row],[Emp_Name]],Analytics_mindset_case_studies_IntegrateCo_locations[#All],2,FALSE),"")</f>
        <v>2</v>
      </c>
      <c r="P1547">
        <f>_2015_2016_append_[[#This Row],[Reg_Hrs]]+_2015_2016_append_[[#This Row],[OT_Hrs]]</f>
        <v>2</v>
      </c>
      <c r="Q1547">
        <v>1</v>
      </c>
    </row>
    <row r="1548" spans="1:17" x14ac:dyDescent="0.3">
      <c r="A1548">
        <v>314</v>
      </c>
      <c r="B1548" t="s">
        <v>361</v>
      </c>
      <c r="C1548" t="s">
        <v>174</v>
      </c>
      <c r="D1548">
        <v>8</v>
      </c>
      <c r="E1548">
        <v>0</v>
      </c>
      <c r="F1548">
        <v>174</v>
      </c>
      <c r="G1548">
        <v>1331</v>
      </c>
      <c r="H1548">
        <v>104</v>
      </c>
      <c r="I1548">
        <v>418</v>
      </c>
      <c r="J1548">
        <v>288</v>
      </c>
      <c r="K1548">
        <v>2016</v>
      </c>
      <c r="L1548" t="str">
        <f t="shared" si="48"/>
        <v>005</v>
      </c>
      <c r="M1548" t="str">
        <f>_xlfn.XLOOKUP(_2015_2016_append_[[#This Row],[Job_code]],Analytics_mindset_case_studies_IntegrateCo_jobcodes[Code_text],Analytics_mindset_case_studies_IntegrateCo_jobcodes[Job_Description],"",0)</f>
        <v>Installation</v>
      </c>
      <c r="N1548" t="str">
        <f t="shared" si="49"/>
        <v>S</v>
      </c>
      <c r="O1548">
        <f>IFERROR(VLOOKUP(_2015_2016_append_[[#This Row],[Emp_Name]],Analytics_mindset_case_studies_IntegrateCo_locations[#All],2,FALSE),"")</f>
        <v>1</v>
      </c>
      <c r="P1548">
        <f>_2015_2016_append_[[#This Row],[Reg_Hrs]]+_2015_2016_append_[[#This Row],[OT_Hrs]]</f>
        <v>8</v>
      </c>
      <c r="Q1548">
        <v>1</v>
      </c>
    </row>
    <row r="1549" spans="1:17" x14ac:dyDescent="0.3">
      <c r="A1549">
        <v>368</v>
      </c>
      <c r="B1549" t="s">
        <v>361</v>
      </c>
      <c r="C1549" t="s">
        <v>133</v>
      </c>
      <c r="D1549">
        <v>39</v>
      </c>
      <c r="E1549">
        <v>0</v>
      </c>
      <c r="F1549">
        <v>9555</v>
      </c>
      <c r="G1549">
        <v>6471</v>
      </c>
      <c r="H1549">
        <v>57</v>
      </c>
      <c r="I1549">
        <v>2032</v>
      </c>
      <c r="J1549">
        <v>1562</v>
      </c>
      <c r="K1549">
        <v>2016</v>
      </c>
      <c r="L1549" t="str">
        <f t="shared" si="48"/>
        <v>005</v>
      </c>
      <c r="M1549" t="str">
        <f>_xlfn.XLOOKUP(_2015_2016_append_[[#This Row],[Job_code]],Analytics_mindset_case_studies_IntegrateCo_jobcodes[Code_text],Analytics_mindset_case_studies_IntegrateCo_jobcodes[Job_Description],"",0)</f>
        <v>Installation</v>
      </c>
      <c r="N1549" t="str">
        <f t="shared" si="49"/>
        <v>S</v>
      </c>
      <c r="O1549">
        <f>IFERROR(VLOOKUP(_2015_2016_append_[[#This Row],[Emp_Name]],Analytics_mindset_case_studies_IntegrateCo_locations[#All],2,FALSE),"")</f>
        <v>2</v>
      </c>
      <c r="P1549">
        <f>_2015_2016_append_[[#This Row],[Reg_Hrs]]+_2015_2016_append_[[#This Row],[OT_Hrs]]</f>
        <v>39</v>
      </c>
      <c r="Q1549">
        <v>1</v>
      </c>
    </row>
    <row r="1550" spans="1:17" x14ac:dyDescent="0.3">
      <c r="B1550" t="s">
        <v>361</v>
      </c>
      <c r="C1550" t="s">
        <v>229</v>
      </c>
      <c r="D1550">
        <v>23</v>
      </c>
      <c r="E1550">
        <v>0</v>
      </c>
      <c r="F1550">
        <v>529</v>
      </c>
      <c r="G1550">
        <v>3164</v>
      </c>
      <c r="H1550">
        <v>15</v>
      </c>
      <c r="I1550">
        <v>993</v>
      </c>
      <c r="J1550">
        <v>855</v>
      </c>
      <c r="K1550">
        <v>2016</v>
      </c>
      <c r="L1550" t="str">
        <f t="shared" si="48"/>
        <v>005</v>
      </c>
      <c r="M1550" t="str">
        <f>_xlfn.XLOOKUP(_2015_2016_append_[[#This Row],[Job_code]],Analytics_mindset_case_studies_IntegrateCo_jobcodes[Code_text],Analytics_mindset_case_studies_IntegrateCo_jobcodes[Job_Description],"",0)</f>
        <v>Installation</v>
      </c>
      <c r="N1550" t="str">
        <f t="shared" si="49"/>
        <v>S</v>
      </c>
      <c r="O1550" t="str">
        <f>IFERROR(VLOOKUP(_2015_2016_append_[[#This Row],[Emp_Name]],Analytics_mindset_case_studies_IntegrateCo_locations[#All],2,FALSE),"")</f>
        <v/>
      </c>
      <c r="P1550">
        <f>_2015_2016_append_[[#This Row],[Reg_Hrs]]+_2015_2016_append_[[#This Row],[OT_Hrs]]</f>
        <v>23</v>
      </c>
      <c r="Q1550">
        <v>1</v>
      </c>
    </row>
    <row r="1551" spans="1:17" x14ac:dyDescent="0.3">
      <c r="A1551">
        <v>259</v>
      </c>
      <c r="B1551" t="s">
        <v>361</v>
      </c>
      <c r="C1551" t="s">
        <v>127</v>
      </c>
      <c r="D1551">
        <v>1</v>
      </c>
      <c r="E1551">
        <v>0</v>
      </c>
      <c r="F1551">
        <v>6</v>
      </c>
      <c r="G1551">
        <v>44</v>
      </c>
      <c r="H1551">
        <v>0</v>
      </c>
      <c r="I1551">
        <v>14</v>
      </c>
      <c r="J1551">
        <v>1</v>
      </c>
      <c r="K1551">
        <v>2016</v>
      </c>
      <c r="L1551" t="str">
        <f t="shared" si="48"/>
        <v>005</v>
      </c>
      <c r="M1551" t="str">
        <f>_xlfn.XLOOKUP(_2015_2016_append_[[#This Row],[Job_code]],Analytics_mindset_case_studies_IntegrateCo_jobcodes[Code_text],Analytics_mindset_case_studies_IntegrateCo_jobcodes[Job_Description],"",0)</f>
        <v>Installation</v>
      </c>
      <c r="N1551" t="str">
        <f t="shared" si="49"/>
        <v>S</v>
      </c>
      <c r="O1551">
        <f>IFERROR(VLOOKUP(_2015_2016_append_[[#This Row],[Emp_Name]],Analytics_mindset_case_studies_IntegrateCo_locations[#All],2,FALSE),"")</f>
        <v>2</v>
      </c>
      <c r="P1551">
        <f>_2015_2016_append_[[#This Row],[Reg_Hrs]]+_2015_2016_append_[[#This Row],[OT_Hrs]]</f>
        <v>1</v>
      </c>
      <c r="Q1551">
        <v>1</v>
      </c>
    </row>
    <row r="1552" spans="1:17" x14ac:dyDescent="0.3">
      <c r="A1552">
        <v>352</v>
      </c>
      <c r="B1552" t="s">
        <v>361</v>
      </c>
      <c r="C1552" t="s">
        <v>186</v>
      </c>
      <c r="D1552">
        <v>55</v>
      </c>
      <c r="E1552">
        <v>0</v>
      </c>
      <c r="F1552">
        <v>1045</v>
      </c>
      <c r="G1552">
        <v>713</v>
      </c>
      <c r="H1552">
        <v>0</v>
      </c>
      <c r="I1552">
        <v>224</v>
      </c>
      <c r="J1552">
        <v>154</v>
      </c>
      <c r="K1552">
        <v>2016</v>
      </c>
      <c r="L1552" t="str">
        <f t="shared" si="48"/>
        <v>005</v>
      </c>
      <c r="M1552" t="str">
        <f>_xlfn.XLOOKUP(_2015_2016_append_[[#This Row],[Job_code]],Analytics_mindset_case_studies_IntegrateCo_jobcodes[Code_text],Analytics_mindset_case_studies_IntegrateCo_jobcodes[Job_Description],"",0)</f>
        <v>Installation</v>
      </c>
      <c r="N1552" t="str">
        <f t="shared" si="49"/>
        <v>S</v>
      </c>
      <c r="O1552">
        <f>IFERROR(VLOOKUP(_2015_2016_append_[[#This Row],[Emp_Name]],Analytics_mindset_case_studies_IntegrateCo_locations[#All],2,FALSE),"")</f>
        <v>1</v>
      </c>
      <c r="P1552">
        <f>_2015_2016_append_[[#This Row],[Reg_Hrs]]+_2015_2016_append_[[#This Row],[OT_Hrs]]</f>
        <v>55</v>
      </c>
      <c r="Q1552">
        <v>1</v>
      </c>
    </row>
    <row r="1553" spans="1:17" x14ac:dyDescent="0.3">
      <c r="A1553">
        <v>413</v>
      </c>
      <c r="B1553" t="s">
        <v>362</v>
      </c>
      <c r="C1553" t="s">
        <v>314</v>
      </c>
      <c r="D1553">
        <v>65</v>
      </c>
      <c r="E1553">
        <v>0</v>
      </c>
      <c r="F1553">
        <v>104</v>
      </c>
      <c r="G1553">
        <v>759</v>
      </c>
      <c r="H1553">
        <v>6</v>
      </c>
      <c r="I1553">
        <v>239</v>
      </c>
      <c r="J1553">
        <v>171</v>
      </c>
      <c r="K1553">
        <v>2016</v>
      </c>
      <c r="L1553" t="str">
        <f t="shared" si="48"/>
        <v>005</v>
      </c>
      <c r="M1553" t="str">
        <f>_xlfn.XLOOKUP(_2015_2016_append_[[#This Row],[Job_code]],Analytics_mindset_case_studies_IntegrateCo_jobcodes[Code_text],Analytics_mindset_case_studies_IntegrateCo_jobcodes[Job_Description],"",0)</f>
        <v>Installation</v>
      </c>
      <c r="N1553" t="str">
        <f t="shared" si="49"/>
        <v>S</v>
      </c>
      <c r="O1553">
        <f>IFERROR(VLOOKUP(_2015_2016_append_[[#This Row],[Emp_Name]],Analytics_mindset_case_studies_IntegrateCo_locations[#All],2,FALSE),"")</f>
        <v>1</v>
      </c>
      <c r="P1553">
        <f>_2015_2016_append_[[#This Row],[Reg_Hrs]]+_2015_2016_append_[[#This Row],[OT_Hrs]]</f>
        <v>65</v>
      </c>
      <c r="Q1553">
        <v>1</v>
      </c>
    </row>
    <row r="1554" spans="1:17" x14ac:dyDescent="0.3">
      <c r="B1554" t="s">
        <v>363</v>
      </c>
      <c r="C1554" t="s">
        <v>229</v>
      </c>
      <c r="D1554">
        <v>0</v>
      </c>
      <c r="E1554">
        <v>0</v>
      </c>
      <c r="F1554">
        <v>0</v>
      </c>
      <c r="G1554">
        <v>0</v>
      </c>
      <c r="H1554">
        <v>0</v>
      </c>
      <c r="I1554">
        <v>0</v>
      </c>
      <c r="J1554">
        <v>0</v>
      </c>
      <c r="K1554">
        <v>2016</v>
      </c>
      <c r="L1554" t="str">
        <f t="shared" si="48"/>
        <v>006</v>
      </c>
      <c r="M1554" t="str">
        <f>_xlfn.XLOOKUP(_2015_2016_append_[[#This Row],[Job_code]],Analytics_mindset_case_studies_IntegrateCo_jobcodes[Code_text],Analytics_mindset_case_studies_IntegrateCo_jobcodes[Job_Description],"",0)</f>
        <v>Service</v>
      </c>
      <c r="N1554" t="str">
        <f t="shared" si="49"/>
        <v>S</v>
      </c>
      <c r="O1554" t="str">
        <f>IFERROR(VLOOKUP(_2015_2016_append_[[#This Row],[Emp_Name]],Analytics_mindset_case_studies_IntegrateCo_locations[#All],2,FALSE),"")</f>
        <v/>
      </c>
      <c r="P1554">
        <f>_2015_2016_append_[[#This Row],[Reg_Hrs]]+_2015_2016_append_[[#This Row],[OT_Hrs]]</f>
        <v>0</v>
      </c>
      <c r="Q1554">
        <v>1</v>
      </c>
    </row>
    <row r="1555" spans="1:17" x14ac:dyDescent="0.3">
      <c r="A1555">
        <v>398</v>
      </c>
      <c r="B1555" t="s">
        <v>363</v>
      </c>
      <c r="C1555" t="s">
        <v>184</v>
      </c>
      <c r="D1555">
        <v>4</v>
      </c>
      <c r="E1555">
        <v>15</v>
      </c>
      <c r="F1555">
        <v>9375</v>
      </c>
      <c r="G1555">
        <v>682</v>
      </c>
      <c r="H1555">
        <v>53</v>
      </c>
      <c r="I1555">
        <v>215</v>
      </c>
      <c r="J1555">
        <v>155</v>
      </c>
      <c r="K1555">
        <v>2016</v>
      </c>
      <c r="L1555" t="str">
        <f t="shared" si="48"/>
        <v>006</v>
      </c>
      <c r="M1555" t="str">
        <f>_xlfn.XLOOKUP(_2015_2016_append_[[#This Row],[Job_code]],Analytics_mindset_case_studies_IntegrateCo_jobcodes[Code_text],Analytics_mindset_case_studies_IntegrateCo_jobcodes[Job_Description],"",0)</f>
        <v>Service</v>
      </c>
      <c r="N1555" t="str">
        <f t="shared" si="49"/>
        <v>S</v>
      </c>
      <c r="O1555">
        <f>IFERROR(VLOOKUP(_2015_2016_append_[[#This Row],[Emp_Name]],Analytics_mindset_case_studies_IntegrateCo_locations[#All],2,FALSE),"")</f>
        <v>2</v>
      </c>
      <c r="P1555">
        <f>_2015_2016_append_[[#This Row],[Reg_Hrs]]+_2015_2016_append_[[#This Row],[OT_Hrs]]</f>
        <v>19</v>
      </c>
      <c r="Q1555">
        <v>1</v>
      </c>
    </row>
    <row r="1556" spans="1:17" x14ac:dyDescent="0.3">
      <c r="A1556">
        <v>357</v>
      </c>
      <c r="B1556" t="s">
        <v>363</v>
      </c>
      <c r="C1556" t="s">
        <v>222</v>
      </c>
      <c r="D1556">
        <v>78</v>
      </c>
      <c r="E1556">
        <v>255</v>
      </c>
      <c r="F1556">
        <v>290625</v>
      </c>
      <c r="G1556">
        <v>19849</v>
      </c>
      <c r="H1556">
        <v>424</v>
      </c>
      <c r="I1556">
        <v>6225</v>
      </c>
      <c r="J1556">
        <v>4449</v>
      </c>
      <c r="K1556">
        <v>2016</v>
      </c>
      <c r="L1556" t="str">
        <f t="shared" si="48"/>
        <v>006</v>
      </c>
      <c r="M1556" t="str">
        <f>_xlfn.XLOOKUP(_2015_2016_append_[[#This Row],[Job_code]],Analytics_mindset_case_studies_IntegrateCo_jobcodes[Code_text],Analytics_mindset_case_studies_IntegrateCo_jobcodes[Job_Description],"",0)</f>
        <v>Service</v>
      </c>
      <c r="N1556" t="str">
        <f t="shared" si="49"/>
        <v>S</v>
      </c>
      <c r="O1556">
        <f>IFERROR(VLOOKUP(_2015_2016_append_[[#This Row],[Emp_Name]],Analytics_mindset_case_studies_IntegrateCo_locations[#All],2,FALSE),"")</f>
        <v>2</v>
      </c>
      <c r="P1556">
        <f>_2015_2016_append_[[#This Row],[Reg_Hrs]]+_2015_2016_append_[[#This Row],[OT_Hrs]]</f>
        <v>333</v>
      </c>
      <c r="Q1556">
        <v>1</v>
      </c>
    </row>
    <row r="1557" spans="1:17" x14ac:dyDescent="0.3">
      <c r="A1557">
        <v>281</v>
      </c>
      <c r="B1557" t="s">
        <v>363</v>
      </c>
      <c r="C1557" t="s">
        <v>207</v>
      </c>
      <c r="D1557">
        <v>805</v>
      </c>
      <c r="E1557">
        <v>165</v>
      </c>
      <c r="F1557">
        <v>27365</v>
      </c>
      <c r="G1557">
        <v>1971</v>
      </c>
      <c r="H1557">
        <v>224</v>
      </c>
      <c r="I1557">
        <v>6185</v>
      </c>
      <c r="J1557">
        <v>4366</v>
      </c>
      <c r="K1557">
        <v>2016</v>
      </c>
      <c r="L1557" t="str">
        <f t="shared" si="48"/>
        <v>006</v>
      </c>
      <c r="M1557" t="str">
        <f>_xlfn.XLOOKUP(_2015_2016_append_[[#This Row],[Job_code]],Analytics_mindset_case_studies_IntegrateCo_jobcodes[Code_text],Analytics_mindset_case_studies_IntegrateCo_jobcodes[Job_Description],"",0)</f>
        <v>Service</v>
      </c>
      <c r="N1557" t="str">
        <f t="shared" si="49"/>
        <v>S</v>
      </c>
      <c r="O1557">
        <f>IFERROR(VLOOKUP(_2015_2016_append_[[#This Row],[Emp_Name]],Analytics_mindset_case_studies_IntegrateCo_locations[#All],2,FALSE),"")</f>
        <v>2</v>
      </c>
      <c r="P1557">
        <f>_2015_2016_append_[[#This Row],[Reg_Hrs]]+_2015_2016_append_[[#This Row],[OT_Hrs]]</f>
        <v>970</v>
      </c>
      <c r="Q1557">
        <v>1</v>
      </c>
    </row>
    <row r="1558" spans="1:17" x14ac:dyDescent="0.3">
      <c r="A1558">
        <v>99</v>
      </c>
      <c r="B1558" t="s">
        <v>363</v>
      </c>
      <c r="C1558" t="s">
        <v>198</v>
      </c>
      <c r="D1558">
        <v>440</v>
      </c>
      <c r="E1558">
        <v>0</v>
      </c>
      <c r="F1558">
        <v>9900</v>
      </c>
      <c r="G1558">
        <v>73542</v>
      </c>
      <c r="H1558">
        <v>1841</v>
      </c>
      <c r="I1558">
        <v>23077</v>
      </c>
      <c r="J1558">
        <v>16328</v>
      </c>
      <c r="K1558">
        <v>2016</v>
      </c>
      <c r="L1558" t="str">
        <f t="shared" si="48"/>
        <v>006</v>
      </c>
      <c r="M1558" t="str">
        <f>_xlfn.XLOOKUP(_2015_2016_append_[[#This Row],[Job_code]],Analytics_mindset_case_studies_IntegrateCo_jobcodes[Code_text],Analytics_mindset_case_studies_IntegrateCo_jobcodes[Job_Description],"",0)</f>
        <v>Service</v>
      </c>
      <c r="N1558" t="str">
        <f t="shared" si="49"/>
        <v>S</v>
      </c>
      <c r="O1558">
        <f>IFERROR(VLOOKUP(_2015_2016_append_[[#This Row],[Emp_Name]],Analytics_mindset_case_studies_IntegrateCo_locations[#All],2,FALSE),"")</f>
        <v>2</v>
      </c>
      <c r="P1558">
        <f>_2015_2016_append_[[#This Row],[Reg_Hrs]]+_2015_2016_append_[[#This Row],[OT_Hrs]]</f>
        <v>440</v>
      </c>
      <c r="Q1558">
        <v>1</v>
      </c>
    </row>
    <row r="1559" spans="1:17" x14ac:dyDescent="0.3">
      <c r="A1559">
        <v>27</v>
      </c>
      <c r="B1559" t="s">
        <v>363</v>
      </c>
      <c r="C1559" t="s">
        <v>134</v>
      </c>
      <c r="D1559">
        <v>72</v>
      </c>
      <c r="E1559">
        <v>22</v>
      </c>
      <c r="F1559">
        <v>320252</v>
      </c>
      <c r="G1559">
        <v>22452</v>
      </c>
      <c r="H1559">
        <v>335</v>
      </c>
      <c r="I1559">
        <v>6686</v>
      </c>
      <c r="J1559">
        <v>4995</v>
      </c>
      <c r="K1559">
        <v>2016</v>
      </c>
      <c r="L1559" t="str">
        <f t="shared" si="48"/>
        <v>006</v>
      </c>
      <c r="M1559" t="str">
        <f>_xlfn.XLOOKUP(_2015_2016_append_[[#This Row],[Job_code]],Analytics_mindset_case_studies_IntegrateCo_jobcodes[Code_text],Analytics_mindset_case_studies_IntegrateCo_jobcodes[Job_Description],"",0)</f>
        <v>Service</v>
      </c>
      <c r="N1559" t="str">
        <f t="shared" si="49"/>
        <v>S</v>
      </c>
      <c r="O1559">
        <f>IFERROR(VLOOKUP(_2015_2016_append_[[#This Row],[Emp_Name]],Analytics_mindset_case_studies_IntegrateCo_locations[#All],2,FALSE),"")</f>
        <v>1</v>
      </c>
      <c r="P1559">
        <f>_2015_2016_append_[[#This Row],[Reg_Hrs]]+_2015_2016_append_[[#This Row],[OT_Hrs]]</f>
        <v>94</v>
      </c>
      <c r="Q1559">
        <v>1</v>
      </c>
    </row>
    <row r="1560" spans="1:17" x14ac:dyDescent="0.3">
      <c r="A1560">
        <v>19</v>
      </c>
      <c r="B1560" t="s">
        <v>363</v>
      </c>
      <c r="C1560" t="s">
        <v>150</v>
      </c>
      <c r="D1560">
        <v>67</v>
      </c>
      <c r="E1560">
        <v>0</v>
      </c>
      <c r="F1560">
        <v>181249</v>
      </c>
      <c r="G1560">
        <v>13374</v>
      </c>
      <c r="H1560">
        <v>211</v>
      </c>
      <c r="I1560">
        <v>4199</v>
      </c>
      <c r="J1560">
        <v>2991</v>
      </c>
      <c r="K1560">
        <v>2016</v>
      </c>
      <c r="L1560" t="str">
        <f t="shared" si="48"/>
        <v>006</v>
      </c>
      <c r="M1560" t="str">
        <f>_xlfn.XLOOKUP(_2015_2016_append_[[#This Row],[Job_code]],Analytics_mindset_case_studies_IntegrateCo_jobcodes[Code_text],Analytics_mindset_case_studies_IntegrateCo_jobcodes[Job_Description],"",0)</f>
        <v>Service</v>
      </c>
      <c r="N1560" t="str">
        <f t="shared" si="49"/>
        <v>S</v>
      </c>
      <c r="O1560">
        <f>IFERROR(VLOOKUP(_2015_2016_append_[[#This Row],[Emp_Name]],Analytics_mindset_case_studies_IntegrateCo_locations[#All],2,FALSE),"")</f>
        <v>1</v>
      </c>
      <c r="P1560">
        <f>_2015_2016_append_[[#This Row],[Reg_Hrs]]+_2015_2016_append_[[#This Row],[OT_Hrs]]</f>
        <v>67</v>
      </c>
      <c r="Q1560">
        <v>1</v>
      </c>
    </row>
    <row r="1561" spans="1:17" x14ac:dyDescent="0.3">
      <c r="A1561">
        <v>203</v>
      </c>
      <c r="B1561" t="s">
        <v>363</v>
      </c>
      <c r="C1561" t="s">
        <v>155</v>
      </c>
      <c r="D1561">
        <v>217</v>
      </c>
      <c r="E1561">
        <v>0</v>
      </c>
      <c r="F1561">
        <v>1399795</v>
      </c>
      <c r="G1561">
        <v>101555</v>
      </c>
      <c r="H1561">
        <v>613</v>
      </c>
      <c r="I1561">
        <v>1711</v>
      </c>
      <c r="J1561">
        <v>1935</v>
      </c>
      <c r="K1561">
        <v>2016</v>
      </c>
      <c r="L1561" t="str">
        <f t="shared" si="48"/>
        <v>006</v>
      </c>
      <c r="M1561" t="str">
        <f>_xlfn.XLOOKUP(_2015_2016_append_[[#This Row],[Job_code]],Analytics_mindset_case_studies_IntegrateCo_jobcodes[Code_text],Analytics_mindset_case_studies_IntegrateCo_jobcodes[Job_Description],"",0)</f>
        <v>Service</v>
      </c>
      <c r="N1561" t="str">
        <f t="shared" si="49"/>
        <v>S</v>
      </c>
      <c r="O1561">
        <f>IFERROR(VLOOKUP(_2015_2016_append_[[#This Row],[Emp_Name]],Analytics_mindset_case_studies_IntegrateCo_locations[#All],2,FALSE),"")</f>
        <v>1</v>
      </c>
      <c r="P1561">
        <f>_2015_2016_append_[[#This Row],[Reg_Hrs]]+_2015_2016_append_[[#This Row],[OT_Hrs]]</f>
        <v>217</v>
      </c>
      <c r="Q1561">
        <v>1</v>
      </c>
    </row>
    <row r="1562" spans="1:17" x14ac:dyDescent="0.3">
      <c r="A1562">
        <v>380</v>
      </c>
      <c r="B1562" t="s">
        <v>363</v>
      </c>
      <c r="C1562" t="s">
        <v>189</v>
      </c>
      <c r="D1562">
        <v>42</v>
      </c>
      <c r="E1562">
        <v>0</v>
      </c>
      <c r="F1562">
        <v>882</v>
      </c>
      <c r="G1562">
        <v>584</v>
      </c>
      <c r="H1562">
        <v>86</v>
      </c>
      <c r="I1562">
        <v>1834</v>
      </c>
      <c r="J1562">
        <v>1428</v>
      </c>
      <c r="K1562">
        <v>2016</v>
      </c>
      <c r="L1562" t="str">
        <f t="shared" si="48"/>
        <v>006</v>
      </c>
      <c r="M1562" t="str">
        <f>_xlfn.XLOOKUP(_2015_2016_append_[[#This Row],[Job_code]],Analytics_mindset_case_studies_IntegrateCo_jobcodes[Code_text],Analytics_mindset_case_studies_IntegrateCo_jobcodes[Job_Description],"",0)</f>
        <v>Service</v>
      </c>
      <c r="N1562" t="str">
        <f t="shared" si="49"/>
        <v>S</v>
      </c>
      <c r="O1562">
        <f>IFERROR(VLOOKUP(_2015_2016_append_[[#This Row],[Emp_Name]],Analytics_mindset_case_studies_IntegrateCo_locations[#All],2,FALSE),"")</f>
        <v>2</v>
      </c>
      <c r="P1562">
        <f>_2015_2016_append_[[#This Row],[Reg_Hrs]]+_2015_2016_append_[[#This Row],[OT_Hrs]]</f>
        <v>42</v>
      </c>
      <c r="Q1562">
        <v>1</v>
      </c>
    </row>
    <row r="1563" spans="1:17" x14ac:dyDescent="0.3">
      <c r="A1563">
        <v>375</v>
      </c>
      <c r="B1563" t="s">
        <v>363</v>
      </c>
      <c r="C1563" t="s">
        <v>149</v>
      </c>
      <c r="D1563">
        <v>10</v>
      </c>
      <c r="E1563">
        <v>0</v>
      </c>
      <c r="F1563">
        <v>239</v>
      </c>
      <c r="G1563">
        <v>1831</v>
      </c>
      <c r="H1563">
        <v>7</v>
      </c>
      <c r="I1563">
        <v>573</v>
      </c>
      <c r="J1563">
        <v>393</v>
      </c>
      <c r="K1563">
        <v>2016</v>
      </c>
      <c r="L1563" t="str">
        <f t="shared" si="48"/>
        <v>006</v>
      </c>
      <c r="M1563" t="str">
        <f>_xlfn.XLOOKUP(_2015_2016_append_[[#This Row],[Job_code]],Analytics_mindset_case_studies_IntegrateCo_jobcodes[Code_text],Analytics_mindset_case_studies_IntegrateCo_jobcodes[Job_Description],"",0)</f>
        <v>Service</v>
      </c>
      <c r="N1563" t="str">
        <f t="shared" si="49"/>
        <v>S</v>
      </c>
      <c r="O1563">
        <f>IFERROR(VLOOKUP(_2015_2016_append_[[#This Row],[Emp_Name]],Analytics_mindset_case_studies_IntegrateCo_locations[#All],2,FALSE),"")</f>
        <v>2</v>
      </c>
      <c r="P1563">
        <f>_2015_2016_append_[[#This Row],[Reg_Hrs]]+_2015_2016_append_[[#This Row],[OT_Hrs]]</f>
        <v>10</v>
      </c>
      <c r="Q1563">
        <v>1</v>
      </c>
    </row>
    <row r="1564" spans="1:17" x14ac:dyDescent="0.3">
      <c r="B1564" t="s">
        <v>364</v>
      </c>
      <c r="C1564" t="s">
        <v>229</v>
      </c>
      <c r="D1564">
        <v>0</v>
      </c>
      <c r="E1564">
        <v>0</v>
      </c>
      <c r="F1564">
        <v>0</v>
      </c>
      <c r="G1564">
        <v>0</v>
      </c>
      <c r="H1564">
        <v>0</v>
      </c>
      <c r="I1564">
        <v>0</v>
      </c>
      <c r="J1564">
        <v>0</v>
      </c>
      <c r="K1564">
        <v>2016</v>
      </c>
      <c r="L1564" t="str">
        <f t="shared" si="48"/>
        <v>008</v>
      </c>
      <c r="M1564" t="str">
        <f>_xlfn.XLOOKUP(_2015_2016_append_[[#This Row],[Job_code]],Analytics_mindset_case_studies_IntegrateCo_jobcodes[Code_text],Analytics_mindset_case_studies_IntegrateCo_jobcodes[Job_Description],"",0)</f>
        <v>Employee Training</v>
      </c>
      <c r="N1564" t="str">
        <f t="shared" si="49"/>
        <v>S</v>
      </c>
      <c r="O1564" t="str">
        <f>IFERROR(VLOOKUP(_2015_2016_append_[[#This Row],[Emp_Name]],Analytics_mindset_case_studies_IntegrateCo_locations[#All],2,FALSE),"")</f>
        <v/>
      </c>
      <c r="P1564">
        <f>_2015_2016_append_[[#This Row],[Reg_Hrs]]+_2015_2016_append_[[#This Row],[OT_Hrs]]</f>
        <v>0</v>
      </c>
      <c r="Q1564">
        <v>1</v>
      </c>
    </row>
    <row r="1565" spans="1:17" x14ac:dyDescent="0.3">
      <c r="A1565">
        <v>422</v>
      </c>
      <c r="B1565" t="s">
        <v>364</v>
      </c>
      <c r="C1565" t="s">
        <v>219</v>
      </c>
      <c r="D1565">
        <v>21</v>
      </c>
      <c r="E1565">
        <v>0</v>
      </c>
      <c r="F1565">
        <v>294</v>
      </c>
      <c r="G1565">
        <v>2249</v>
      </c>
      <c r="H1565">
        <v>55</v>
      </c>
      <c r="I1565">
        <v>707</v>
      </c>
      <c r="J1565">
        <v>469</v>
      </c>
      <c r="K1565">
        <v>2016</v>
      </c>
      <c r="L1565" t="str">
        <f t="shared" si="48"/>
        <v>008</v>
      </c>
      <c r="M1565" t="str">
        <f>_xlfn.XLOOKUP(_2015_2016_append_[[#This Row],[Job_code]],Analytics_mindset_case_studies_IntegrateCo_jobcodes[Code_text],Analytics_mindset_case_studies_IntegrateCo_jobcodes[Job_Description],"",0)</f>
        <v>Employee Training</v>
      </c>
      <c r="N1565" t="str">
        <f t="shared" si="49"/>
        <v>S</v>
      </c>
      <c r="O1565">
        <f>IFERROR(VLOOKUP(_2015_2016_append_[[#This Row],[Emp_Name]],Analytics_mindset_case_studies_IntegrateCo_locations[#All],2,FALSE),"")</f>
        <v>1</v>
      </c>
      <c r="P1565">
        <f>_2015_2016_append_[[#This Row],[Reg_Hrs]]+_2015_2016_append_[[#This Row],[OT_Hrs]]</f>
        <v>21</v>
      </c>
      <c r="Q1565">
        <v>1</v>
      </c>
    </row>
    <row r="1566" spans="1:17" x14ac:dyDescent="0.3">
      <c r="A1566">
        <v>398</v>
      </c>
      <c r="B1566" t="s">
        <v>364</v>
      </c>
      <c r="C1566" t="s">
        <v>184</v>
      </c>
      <c r="D1566">
        <v>315</v>
      </c>
      <c r="E1566">
        <v>0</v>
      </c>
      <c r="F1566">
        <v>4725</v>
      </c>
      <c r="G1566">
        <v>3401</v>
      </c>
      <c r="H1566">
        <v>155</v>
      </c>
      <c r="I1566">
        <v>1067</v>
      </c>
      <c r="J1566">
        <v>775</v>
      </c>
      <c r="K1566">
        <v>2016</v>
      </c>
      <c r="L1566" t="str">
        <f t="shared" si="48"/>
        <v>008</v>
      </c>
      <c r="M1566" t="str">
        <f>_xlfn.XLOOKUP(_2015_2016_append_[[#This Row],[Job_code]],Analytics_mindset_case_studies_IntegrateCo_jobcodes[Code_text],Analytics_mindset_case_studies_IntegrateCo_jobcodes[Job_Description],"",0)</f>
        <v>Employee Training</v>
      </c>
      <c r="N1566" t="str">
        <f t="shared" si="49"/>
        <v>S</v>
      </c>
      <c r="O1566">
        <f>IFERROR(VLOOKUP(_2015_2016_append_[[#This Row],[Emp_Name]],Analytics_mindset_case_studies_IntegrateCo_locations[#All],2,FALSE),"")</f>
        <v>2</v>
      </c>
      <c r="P1566">
        <f>_2015_2016_append_[[#This Row],[Reg_Hrs]]+_2015_2016_append_[[#This Row],[OT_Hrs]]</f>
        <v>315</v>
      </c>
      <c r="Q1566">
        <v>1</v>
      </c>
    </row>
    <row r="1567" spans="1:17" x14ac:dyDescent="0.3">
      <c r="A1567">
        <v>357</v>
      </c>
      <c r="B1567" t="s">
        <v>364</v>
      </c>
      <c r="C1567" t="s">
        <v>222</v>
      </c>
      <c r="D1567">
        <v>885</v>
      </c>
      <c r="E1567">
        <v>0</v>
      </c>
      <c r="F1567">
        <v>22125</v>
      </c>
      <c r="G1567">
        <v>14777</v>
      </c>
      <c r="H1567">
        <v>139</v>
      </c>
      <c r="I1567">
        <v>4635</v>
      </c>
      <c r="J1567">
        <v>3468</v>
      </c>
      <c r="K1567">
        <v>2016</v>
      </c>
      <c r="L1567" t="str">
        <f t="shared" si="48"/>
        <v>008</v>
      </c>
      <c r="M1567" t="str">
        <f>_xlfn.XLOOKUP(_2015_2016_append_[[#This Row],[Job_code]],Analytics_mindset_case_studies_IntegrateCo_jobcodes[Code_text],Analytics_mindset_case_studies_IntegrateCo_jobcodes[Job_Description],"",0)</f>
        <v>Employee Training</v>
      </c>
      <c r="N1567" t="str">
        <f t="shared" si="49"/>
        <v>S</v>
      </c>
      <c r="O1567">
        <f>IFERROR(VLOOKUP(_2015_2016_append_[[#This Row],[Emp_Name]],Analytics_mindset_case_studies_IntegrateCo_locations[#All],2,FALSE),"")</f>
        <v>2</v>
      </c>
      <c r="P1567">
        <f>_2015_2016_append_[[#This Row],[Reg_Hrs]]+_2015_2016_append_[[#This Row],[OT_Hrs]]</f>
        <v>885</v>
      </c>
      <c r="Q1567">
        <v>1</v>
      </c>
    </row>
    <row r="1568" spans="1:17" x14ac:dyDescent="0.3">
      <c r="A1568">
        <v>368</v>
      </c>
      <c r="B1568" t="s">
        <v>364</v>
      </c>
      <c r="C1568" t="s">
        <v>133</v>
      </c>
      <c r="D1568">
        <v>465</v>
      </c>
      <c r="E1568">
        <v>0</v>
      </c>
      <c r="F1568">
        <v>113925</v>
      </c>
      <c r="G1568">
        <v>7571</v>
      </c>
      <c r="H1568">
        <v>101</v>
      </c>
      <c r="I1568">
        <v>2377</v>
      </c>
      <c r="J1568">
        <v>1864</v>
      </c>
      <c r="K1568">
        <v>2016</v>
      </c>
      <c r="L1568" t="str">
        <f t="shared" si="48"/>
        <v>008</v>
      </c>
      <c r="M1568" t="str">
        <f>_xlfn.XLOOKUP(_2015_2016_append_[[#This Row],[Job_code]],Analytics_mindset_case_studies_IntegrateCo_jobcodes[Code_text],Analytics_mindset_case_studies_IntegrateCo_jobcodes[Job_Description],"",0)</f>
        <v>Employee Training</v>
      </c>
      <c r="N1568" t="str">
        <f t="shared" si="49"/>
        <v>S</v>
      </c>
      <c r="O1568">
        <f>IFERROR(VLOOKUP(_2015_2016_append_[[#This Row],[Emp_Name]],Analytics_mindset_case_studies_IntegrateCo_locations[#All],2,FALSE),"")</f>
        <v>2</v>
      </c>
      <c r="P1568">
        <f>_2015_2016_append_[[#This Row],[Reg_Hrs]]+_2015_2016_append_[[#This Row],[OT_Hrs]]</f>
        <v>465</v>
      </c>
      <c r="Q1568">
        <v>1</v>
      </c>
    </row>
    <row r="1569" spans="1:17" x14ac:dyDescent="0.3">
      <c r="A1569">
        <v>281</v>
      </c>
      <c r="B1569" t="s">
        <v>364</v>
      </c>
      <c r="C1569" t="s">
        <v>207</v>
      </c>
      <c r="D1569">
        <v>155</v>
      </c>
      <c r="E1569">
        <v>0</v>
      </c>
      <c r="F1569">
        <v>403</v>
      </c>
      <c r="G1569">
        <v>2898</v>
      </c>
      <c r="H1569">
        <v>37</v>
      </c>
      <c r="I1569">
        <v>909</v>
      </c>
      <c r="J1569">
        <v>634</v>
      </c>
      <c r="K1569">
        <v>2016</v>
      </c>
      <c r="L1569" t="str">
        <f t="shared" si="48"/>
        <v>008</v>
      </c>
      <c r="M1569" t="str">
        <f>_xlfn.XLOOKUP(_2015_2016_append_[[#This Row],[Job_code]],Analytics_mindset_case_studies_IntegrateCo_jobcodes[Code_text],Analytics_mindset_case_studies_IntegrateCo_jobcodes[Job_Description],"",0)</f>
        <v>Employee Training</v>
      </c>
      <c r="N1569" t="str">
        <f t="shared" si="49"/>
        <v>S</v>
      </c>
      <c r="O1569">
        <f>IFERROR(VLOOKUP(_2015_2016_append_[[#This Row],[Emp_Name]],Analytics_mindset_case_studies_IntegrateCo_locations[#All],2,FALSE),"")</f>
        <v>2</v>
      </c>
      <c r="P1569">
        <f>_2015_2016_append_[[#This Row],[Reg_Hrs]]+_2015_2016_append_[[#This Row],[OT_Hrs]]</f>
        <v>155</v>
      </c>
      <c r="Q1569">
        <v>1</v>
      </c>
    </row>
    <row r="1570" spans="1:17" x14ac:dyDescent="0.3">
      <c r="B1570" t="s">
        <v>364</v>
      </c>
      <c r="C1570" t="s">
        <v>229</v>
      </c>
      <c r="D1570">
        <v>565</v>
      </c>
      <c r="E1570">
        <v>0</v>
      </c>
      <c r="F1570">
        <v>12995</v>
      </c>
      <c r="G1570">
        <v>814</v>
      </c>
      <c r="H1570">
        <v>153</v>
      </c>
      <c r="I1570">
        <v>2552</v>
      </c>
      <c r="J1570">
        <v>2125</v>
      </c>
      <c r="K1570">
        <v>2016</v>
      </c>
      <c r="L1570" t="str">
        <f t="shared" si="48"/>
        <v>008</v>
      </c>
      <c r="M1570" t="str">
        <f>_xlfn.XLOOKUP(_2015_2016_append_[[#This Row],[Job_code]],Analytics_mindset_case_studies_IntegrateCo_jobcodes[Code_text],Analytics_mindset_case_studies_IntegrateCo_jobcodes[Job_Description],"",0)</f>
        <v>Employee Training</v>
      </c>
      <c r="N1570" t="str">
        <f t="shared" si="49"/>
        <v>S</v>
      </c>
      <c r="O1570" t="str">
        <f>IFERROR(VLOOKUP(_2015_2016_append_[[#This Row],[Emp_Name]],Analytics_mindset_case_studies_IntegrateCo_locations[#All],2,FALSE),"")</f>
        <v/>
      </c>
      <c r="P1570">
        <f>_2015_2016_append_[[#This Row],[Reg_Hrs]]+_2015_2016_append_[[#This Row],[OT_Hrs]]</f>
        <v>565</v>
      </c>
      <c r="Q1570">
        <v>1</v>
      </c>
    </row>
    <row r="1571" spans="1:17" x14ac:dyDescent="0.3">
      <c r="A1571">
        <v>133</v>
      </c>
      <c r="B1571" t="s">
        <v>364</v>
      </c>
      <c r="C1571" t="s">
        <v>152</v>
      </c>
      <c r="D1571">
        <v>37</v>
      </c>
      <c r="E1571">
        <v>0</v>
      </c>
      <c r="F1571">
        <v>110075</v>
      </c>
      <c r="G1571">
        <v>8038</v>
      </c>
      <c r="H1571">
        <v>54</v>
      </c>
      <c r="I1571">
        <v>2521</v>
      </c>
      <c r="J1571">
        <v>1775</v>
      </c>
      <c r="K1571">
        <v>2016</v>
      </c>
      <c r="L1571" t="str">
        <f t="shared" si="48"/>
        <v>008</v>
      </c>
      <c r="M1571" t="str">
        <f>_xlfn.XLOOKUP(_2015_2016_append_[[#This Row],[Job_code]],Analytics_mindset_case_studies_IntegrateCo_jobcodes[Code_text],Analytics_mindset_case_studies_IntegrateCo_jobcodes[Job_Description],"",0)</f>
        <v>Employee Training</v>
      </c>
      <c r="N1571" t="str">
        <f t="shared" si="49"/>
        <v>S</v>
      </c>
      <c r="O1571">
        <f>IFERROR(VLOOKUP(_2015_2016_append_[[#This Row],[Emp_Name]],Analytics_mindset_case_studies_IntegrateCo_locations[#All],2,FALSE),"")</f>
        <v>1</v>
      </c>
      <c r="P1571">
        <f>_2015_2016_append_[[#This Row],[Reg_Hrs]]+_2015_2016_append_[[#This Row],[OT_Hrs]]</f>
        <v>37</v>
      </c>
      <c r="Q1571">
        <v>1</v>
      </c>
    </row>
    <row r="1572" spans="1:17" x14ac:dyDescent="0.3">
      <c r="A1572">
        <v>27</v>
      </c>
      <c r="B1572" t="s">
        <v>364</v>
      </c>
      <c r="C1572" t="s">
        <v>134</v>
      </c>
      <c r="D1572">
        <v>41</v>
      </c>
      <c r="E1572">
        <v>7</v>
      </c>
      <c r="F1572">
        <v>157076</v>
      </c>
      <c r="G1572">
        <v>11004</v>
      </c>
      <c r="H1572">
        <v>144</v>
      </c>
      <c r="I1572">
        <v>3323</v>
      </c>
      <c r="J1572">
        <v>2468</v>
      </c>
      <c r="K1572">
        <v>2016</v>
      </c>
      <c r="L1572" t="str">
        <f t="shared" si="48"/>
        <v>008</v>
      </c>
      <c r="M1572" t="str">
        <f>_xlfn.XLOOKUP(_2015_2016_append_[[#This Row],[Job_code]],Analytics_mindset_case_studies_IntegrateCo_jobcodes[Code_text],Analytics_mindset_case_studies_IntegrateCo_jobcodes[Job_Description],"",0)</f>
        <v>Employee Training</v>
      </c>
      <c r="N1572" t="str">
        <f t="shared" si="49"/>
        <v>S</v>
      </c>
      <c r="O1572">
        <f>IFERROR(VLOOKUP(_2015_2016_append_[[#This Row],[Emp_Name]],Analytics_mindset_case_studies_IntegrateCo_locations[#All],2,FALSE),"")</f>
        <v>1</v>
      </c>
      <c r="P1572">
        <f>_2015_2016_append_[[#This Row],[Reg_Hrs]]+_2015_2016_append_[[#This Row],[OT_Hrs]]</f>
        <v>48</v>
      </c>
      <c r="Q1572">
        <v>1</v>
      </c>
    </row>
    <row r="1573" spans="1:17" x14ac:dyDescent="0.3">
      <c r="A1573">
        <v>19</v>
      </c>
      <c r="B1573" t="s">
        <v>364</v>
      </c>
      <c r="C1573" t="s">
        <v>150</v>
      </c>
      <c r="D1573">
        <v>46</v>
      </c>
      <c r="E1573">
        <v>0</v>
      </c>
      <c r="F1573">
        <v>124272</v>
      </c>
      <c r="G1573">
        <v>9149</v>
      </c>
      <c r="H1573">
        <v>16</v>
      </c>
      <c r="I1573">
        <v>2874</v>
      </c>
      <c r="J1573">
        <v>2054</v>
      </c>
      <c r="K1573">
        <v>2016</v>
      </c>
      <c r="L1573" t="str">
        <f t="shared" si="48"/>
        <v>008</v>
      </c>
      <c r="M1573" t="str">
        <f>_xlfn.XLOOKUP(_2015_2016_append_[[#This Row],[Job_code]],Analytics_mindset_case_studies_IntegrateCo_jobcodes[Code_text],Analytics_mindset_case_studies_IntegrateCo_jobcodes[Job_Description],"",0)</f>
        <v>Employee Training</v>
      </c>
      <c r="N1573" t="str">
        <f t="shared" si="49"/>
        <v>S</v>
      </c>
      <c r="O1573">
        <f>IFERROR(VLOOKUP(_2015_2016_append_[[#This Row],[Emp_Name]],Analytics_mindset_case_studies_IntegrateCo_locations[#All],2,FALSE),"")</f>
        <v>1</v>
      </c>
      <c r="P1573">
        <f>_2015_2016_append_[[#This Row],[Reg_Hrs]]+_2015_2016_append_[[#This Row],[OT_Hrs]]</f>
        <v>46</v>
      </c>
      <c r="Q1573">
        <v>1</v>
      </c>
    </row>
    <row r="1574" spans="1:17" x14ac:dyDescent="0.3">
      <c r="A1574">
        <v>259</v>
      </c>
      <c r="B1574" t="s">
        <v>364</v>
      </c>
      <c r="C1574" t="s">
        <v>127</v>
      </c>
      <c r="D1574">
        <v>81</v>
      </c>
      <c r="E1574">
        <v>0</v>
      </c>
      <c r="F1574">
        <v>224008</v>
      </c>
      <c r="G1574">
        <v>15844</v>
      </c>
      <c r="H1574">
        <v>4</v>
      </c>
      <c r="I1574">
        <v>4969</v>
      </c>
      <c r="J1574">
        <v>3465</v>
      </c>
      <c r="K1574">
        <v>2016</v>
      </c>
      <c r="L1574" t="str">
        <f t="shared" si="48"/>
        <v>008</v>
      </c>
      <c r="M1574" t="str">
        <f>_xlfn.XLOOKUP(_2015_2016_append_[[#This Row],[Job_code]],Analytics_mindset_case_studies_IntegrateCo_jobcodes[Code_text],Analytics_mindset_case_studies_IntegrateCo_jobcodes[Job_Description],"",0)</f>
        <v>Employee Training</v>
      </c>
      <c r="N1574" t="str">
        <f t="shared" si="49"/>
        <v>S</v>
      </c>
      <c r="O1574">
        <f>IFERROR(VLOOKUP(_2015_2016_append_[[#This Row],[Emp_Name]],Analytics_mindset_case_studies_IntegrateCo_locations[#All],2,FALSE),"")</f>
        <v>2</v>
      </c>
      <c r="P1574">
        <f>_2015_2016_append_[[#This Row],[Reg_Hrs]]+_2015_2016_append_[[#This Row],[OT_Hrs]]</f>
        <v>81</v>
      </c>
      <c r="Q1574">
        <v>1</v>
      </c>
    </row>
    <row r="1575" spans="1:17" x14ac:dyDescent="0.3">
      <c r="A1575">
        <v>239</v>
      </c>
      <c r="B1575" t="s">
        <v>364</v>
      </c>
      <c r="C1575" t="s">
        <v>135</v>
      </c>
      <c r="D1575">
        <v>5</v>
      </c>
      <c r="E1575">
        <v>0</v>
      </c>
      <c r="F1575">
        <v>1175</v>
      </c>
      <c r="G1575">
        <v>91</v>
      </c>
      <c r="H1575">
        <v>0</v>
      </c>
      <c r="I1575">
        <v>28</v>
      </c>
      <c r="J1575">
        <v>3</v>
      </c>
      <c r="K1575">
        <v>2016</v>
      </c>
      <c r="L1575" t="str">
        <f t="shared" si="48"/>
        <v>008</v>
      </c>
      <c r="M1575" t="str">
        <f>_xlfn.XLOOKUP(_2015_2016_append_[[#This Row],[Job_code]],Analytics_mindset_case_studies_IntegrateCo_jobcodes[Code_text],Analytics_mindset_case_studies_IntegrateCo_jobcodes[Job_Description],"",0)</f>
        <v>Employee Training</v>
      </c>
      <c r="N1575" t="str">
        <f t="shared" si="49"/>
        <v>S</v>
      </c>
      <c r="O1575">
        <f>IFERROR(VLOOKUP(_2015_2016_append_[[#This Row],[Emp_Name]],Analytics_mindset_case_studies_IntegrateCo_locations[#All],2,FALSE),"")</f>
        <v>1</v>
      </c>
      <c r="P1575">
        <f>_2015_2016_append_[[#This Row],[Reg_Hrs]]+_2015_2016_append_[[#This Row],[OT_Hrs]]</f>
        <v>5</v>
      </c>
      <c r="Q1575">
        <v>1</v>
      </c>
    </row>
    <row r="1576" spans="1:17" x14ac:dyDescent="0.3">
      <c r="A1576">
        <v>352</v>
      </c>
      <c r="B1576" t="s">
        <v>364</v>
      </c>
      <c r="C1576" t="s">
        <v>186</v>
      </c>
      <c r="D1576">
        <v>27</v>
      </c>
      <c r="E1576">
        <v>0</v>
      </c>
      <c r="F1576">
        <v>513</v>
      </c>
      <c r="G1576">
        <v>3492</v>
      </c>
      <c r="H1576">
        <v>65</v>
      </c>
      <c r="I1576">
        <v>1095</v>
      </c>
      <c r="J1576">
        <v>772</v>
      </c>
      <c r="K1576">
        <v>2016</v>
      </c>
      <c r="L1576" t="str">
        <f t="shared" si="48"/>
        <v>008</v>
      </c>
      <c r="M1576" t="str">
        <f>_xlfn.XLOOKUP(_2015_2016_append_[[#This Row],[Job_code]],Analytics_mindset_case_studies_IntegrateCo_jobcodes[Code_text],Analytics_mindset_case_studies_IntegrateCo_jobcodes[Job_Description],"",0)</f>
        <v>Employee Training</v>
      </c>
      <c r="N1576" t="str">
        <f t="shared" si="49"/>
        <v>S</v>
      </c>
      <c r="O1576">
        <f>IFERROR(VLOOKUP(_2015_2016_append_[[#This Row],[Emp_Name]],Analytics_mindset_case_studies_IntegrateCo_locations[#All],2,FALSE),"")</f>
        <v>1</v>
      </c>
      <c r="P1576">
        <f>_2015_2016_append_[[#This Row],[Reg_Hrs]]+_2015_2016_append_[[#This Row],[OT_Hrs]]</f>
        <v>27</v>
      </c>
      <c r="Q1576">
        <v>1</v>
      </c>
    </row>
    <row r="1577" spans="1:17" x14ac:dyDescent="0.3">
      <c r="A1577">
        <v>380</v>
      </c>
      <c r="B1577" t="s">
        <v>364</v>
      </c>
      <c r="C1577" t="s">
        <v>189</v>
      </c>
      <c r="D1577">
        <v>125</v>
      </c>
      <c r="E1577">
        <v>0</v>
      </c>
      <c r="F1577">
        <v>2625</v>
      </c>
      <c r="G1577">
        <v>1757</v>
      </c>
      <c r="H1577">
        <v>22</v>
      </c>
      <c r="I1577">
        <v>552</v>
      </c>
      <c r="J1577">
        <v>429</v>
      </c>
      <c r="K1577">
        <v>2016</v>
      </c>
      <c r="L1577" t="str">
        <f t="shared" si="48"/>
        <v>008</v>
      </c>
      <c r="M1577" t="str">
        <f>_xlfn.XLOOKUP(_2015_2016_append_[[#This Row],[Job_code]],Analytics_mindset_case_studies_IntegrateCo_jobcodes[Code_text],Analytics_mindset_case_studies_IntegrateCo_jobcodes[Job_Description],"",0)</f>
        <v>Employee Training</v>
      </c>
      <c r="N1577" t="str">
        <f t="shared" si="49"/>
        <v>S</v>
      </c>
      <c r="O1577">
        <f>IFERROR(VLOOKUP(_2015_2016_append_[[#This Row],[Emp_Name]],Analytics_mindset_case_studies_IntegrateCo_locations[#All],2,FALSE),"")</f>
        <v>2</v>
      </c>
      <c r="P1577">
        <f>_2015_2016_append_[[#This Row],[Reg_Hrs]]+_2015_2016_append_[[#This Row],[OT_Hrs]]</f>
        <v>125</v>
      </c>
      <c r="Q1577">
        <v>1</v>
      </c>
    </row>
    <row r="1578" spans="1:17" x14ac:dyDescent="0.3">
      <c r="A1578">
        <v>249</v>
      </c>
      <c r="B1578" t="s">
        <v>364</v>
      </c>
      <c r="C1578" t="s">
        <v>131</v>
      </c>
      <c r="D1578">
        <v>54</v>
      </c>
      <c r="E1578">
        <v>0</v>
      </c>
      <c r="F1578">
        <v>226587</v>
      </c>
      <c r="G1578">
        <v>15413</v>
      </c>
      <c r="H1578">
        <v>22</v>
      </c>
      <c r="I1578">
        <v>4835</v>
      </c>
      <c r="J1578">
        <v>3565</v>
      </c>
      <c r="K1578">
        <v>2016</v>
      </c>
      <c r="L1578" t="str">
        <f t="shared" si="48"/>
        <v>008</v>
      </c>
      <c r="M1578" t="str">
        <f>_xlfn.XLOOKUP(_2015_2016_append_[[#This Row],[Job_code]],Analytics_mindset_case_studies_IntegrateCo_jobcodes[Code_text],Analytics_mindset_case_studies_IntegrateCo_jobcodes[Job_Description],"",0)</f>
        <v>Employee Training</v>
      </c>
      <c r="N1578" t="str">
        <f t="shared" si="49"/>
        <v>S</v>
      </c>
      <c r="O1578">
        <f>IFERROR(VLOOKUP(_2015_2016_append_[[#This Row],[Emp_Name]],Analytics_mindset_case_studies_IntegrateCo_locations[#All],2,FALSE),"")</f>
        <v>2</v>
      </c>
      <c r="P1578">
        <f>_2015_2016_append_[[#This Row],[Reg_Hrs]]+_2015_2016_append_[[#This Row],[OT_Hrs]]</f>
        <v>54</v>
      </c>
      <c r="Q1578">
        <v>1</v>
      </c>
    </row>
    <row r="1579" spans="1:17" x14ac:dyDescent="0.3">
      <c r="A1579">
        <v>413</v>
      </c>
      <c r="B1579" t="s">
        <v>365</v>
      </c>
      <c r="C1579" t="s">
        <v>314</v>
      </c>
      <c r="D1579">
        <v>36</v>
      </c>
      <c r="E1579">
        <v>0</v>
      </c>
      <c r="F1579">
        <v>576</v>
      </c>
      <c r="G1579">
        <v>418</v>
      </c>
      <c r="H1579">
        <v>328</v>
      </c>
      <c r="I1579">
        <v>1311</v>
      </c>
      <c r="J1579">
        <v>948</v>
      </c>
      <c r="K1579">
        <v>2016</v>
      </c>
      <c r="L1579" t="str">
        <f t="shared" si="48"/>
        <v>008</v>
      </c>
      <c r="M1579" t="str">
        <f>_xlfn.XLOOKUP(_2015_2016_append_[[#This Row],[Job_code]],Analytics_mindset_case_studies_IntegrateCo_jobcodes[Code_text],Analytics_mindset_case_studies_IntegrateCo_jobcodes[Job_Description],"",0)</f>
        <v>Employee Training</v>
      </c>
      <c r="N1579" t="str">
        <f t="shared" si="49"/>
        <v>S</v>
      </c>
      <c r="O1579">
        <f>IFERROR(VLOOKUP(_2015_2016_append_[[#This Row],[Emp_Name]],Analytics_mindset_case_studies_IntegrateCo_locations[#All],2,FALSE),"")</f>
        <v>1</v>
      </c>
      <c r="P1579">
        <f>_2015_2016_append_[[#This Row],[Reg_Hrs]]+_2015_2016_append_[[#This Row],[OT_Hrs]]</f>
        <v>36</v>
      </c>
      <c r="Q1579">
        <v>1</v>
      </c>
    </row>
    <row r="1580" spans="1:17" x14ac:dyDescent="0.3">
      <c r="B1580" t="s">
        <v>366</v>
      </c>
      <c r="C1580" t="s">
        <v>229</v>
      </c>
      <c r="D1580">
        <v>0</v>
      </c>
      <c r="E1580">
        <v>0</v>
      </c>
      <c r="F1580">
        <v>0</v>
      </c>
      <c r="G1580">
        <v>0</v>
      </c>
      <c r="H1580">
        <v>0</v>
      </c>
      <c r="I1580">
        <v>0</v>
      </c>
      <c r="J1580">
        <v>0</v>
      </c>
      <c r="K1580">
        <v>2016</v>
      </c>
      <c r="L1580" t="str">
        <f t="shared" si="48"/>
        <v>009</v>
      </c>
      <c r="M1580" t="str">
        <f>_xlfn.XLOOKUP(_2015_2016_append_[[#This Row],[Job_code]],Analytics_mindset_case_studies_IntegrateCo_jobcodes[Code_text],Analytics_mindset_case_studies_IntegrateCo_jobcodes[Job_Description],"",0)</f>
        <v>New Foreign Manufacturing Plant</v>
      </c>
      <c r="N1580" t="str">
        <f t="shared" si="49"/>
        <v>S</v>
      </c>
      <c r="O1580" t="str">
        <f>IFERROR(VLOOKUP(_2015_2016_append_[[#This Row],[Emp_Name]],Analytics_mindset_case_studies_IntegrateCo_locations[#All],2,FALSE),"")</f>
        <v/>
      </c>
      <c r="P1580">
        <f>_2015_2016_append_[[#This Row],[Reg_Hrs]]+_2015_2016_append_[[#This Row],[OT_Hrs]]</f>
        <v>0</v>
      </c>
      <c r="Q1580">
        <v>1</v>
      </c>
    </row>
    <row r="1581" spans="1:17" x14ac:dyDescent="0.3">
      <c r="A1581">
        <v>422</v>
      </c>
      <c r="B1581" t="s">
        <v>366</v>
      </c>
      <c r="C1581" t="s">
        <v>219</v>
      </c>
      <c r="D1581">
        <v>165</v>
      </c>
      <c r="E1581">
        <v>0</v>
      </c>
      <c r="F1581">
        <v>231</v>
      </c>
      <c r="G1581">
        <v>1769</v>
      </c>
      <c r="H1581">
        <v>0</v>
      </c>
      <c r="I1581">
        <v>555</v>
      </c>
      <c r="J1581">
        <v>381</v>
      </c>
      <c r="K1581">
        <v>2016</v>
      </c>
      <c r="L1581" t="str">
        <f t="shared" si="48"/>
        <v>009</v>
      </c>
      <c r="M1581" t="str">
        <f>_xlfn.XLOOKUP(_2015_2016_append_[[#This Row],[Job_code]],Analytics_mindset_case_studies_IntegrateCo_jobcodes[Code_text],Analytics_mindset_case_studies_IntegrateCo_jobcodes[Job_Description],"",0)</f>
        <v>New Foreign Manufacturing Plant</v>
      </c>
      <c r="N1581" t="str">
        <f t="shared" si="49"/>
        <v>S</v>
      </c>
      <c r="O1581">
        <f>IFERROR(VLOOKUP(_2015_2016_append_[[#This Row],[Emp_Name]],Analytics_mindset_case_studies_IntegrateCo_locations[#All],2,FALSE),"")</f>
        <v>1</v>
      </c>
      <c r="P1581">
        <f>_2015_2016_append_[[#This Row],[Reg_Hrs]]+_2015_2016_append_[[#This Row],[OT_Hrs]]</f>
        <v>165</v>
      </c>
      <c r="Q1581">
        <v>1</v>
      </c>
    </row>
    <row r="1582" spans="1:17" x14ac:dyDescent="0.3">
      <c r="A1582">
        <v>398</v>
      </c>
      <c r="B1582" t="s">
        <v>366</v>
      </c>
      <c r="C1582" t="s">
        <v>184</v>
      </c>
      <c r="D1582">
        <v>1125</v>
      </c>
      <c r="E1582">
        <v>0</v>
      </c>
      <c r="F1582">
        <v>16875</v>
      </c>
      <c r="G1582">
        <v>121</v>
      </c>
      <c r="H1582">
        <v>68</v>
      </c>
      <c r="I1582">
        <v>38</v>
      </c>
      <c r="J1582">
        <v>277</v>
      </c>
      <c r="K1582">
        <v>2016</v>
      </c>
      <c r="L1582" t="str">
        <f t="shared" si="48"/>
        <v>009</v>
      </c>
      <c r="M1582" t="str">
        <f>_xlfn.XLOOKUP(_2015_2016_append_[[#This Row],[Job_code]],Analytics_mindset_case_studies_IntegrateCo_jobcodes[Code_text],Analytics_mindset_case_studies_IntegrateCo_jobcodes[Job_Description],"",0)</f>
        <v>New Foreign Manufacturing Plant</v>
      </c>
      <c r="N1582" t="str">
        <f t="shared" si="49"/>
        <v>S</v>
      </c>
      <c r="O1582">
        <f>IFERROR(VLOOKUP(_2015_2016_append_[[#This Row],[Emp_Name]],Analytics_mindset_case_studies_IntegrateCo_locations[#All],2,FALSE),"")</f>
        <v>2</v>
      </c>
      <c r="P1582">
        <f>_2015_2016_append_[[#This Row],[Reg_Hrs]]+_2015_2016_append_[[#This Row],[OT_Hrs]]</f>
        <v>1125</v>
      </c>
      <c r="Q1582">
        <v>1</v>
      </c>
    </row>
    <row r="1583" spans="1:17" x14ac:dyDescent="0.3">
      <c r="A1583">
        <v>248</v>
      </c>
      <c r="B1583" t="s">
        <v>366</v>
      </c>
      <c r="C1583" t="s">
        <v>158</v>
      </c>
      <c r="D1583">
        <v>4675</v>
      </c>
      <c r="E1583">
        <v>0</v>
      </c>
      <c r="F1583">
        <v>95838</v>
      </c>
      <c r="G1583">
        <v>6572</v>
      </c>
      <c r="H1583">
        <v>252</v>
      </c>
      <c r="I1583">
        <v>206</v>
      </c>
      <c r="J1583">
        <v>132</v>
      </c>
      <c r="K1583">
        <v>2016</v>
      </c>
      <c r="L1583" t="str">
        <f t="shared" si="48"/>
        <v>009</v>
      </c>
      <c r="M1583" t="str">
        <f>_xlfn.XLOOKUP(_2015_2016_append_[[#This Row],[Job_code]],Analytics_mindset_case_studies_IntegrateCo_jobcodes[Code_text],Analytics_mindset_case_studies_IntegrateCo_jobcodes[Job_Description],"",0)</f>
        <v>New Foreign Manufacturing Plant</v>
      </c>
      <c r="N1583" t="str">
        <f t="shared" si="49"/>
        <v>S</v>
      </c>
      <c r="O1583">
        <f>IFERROR(VLOOKUP(_2015_2016_append_[[#This Row],[Emp_Name]],Analytics_mindset_case_studies_IntegrateCo_locations[#All],2,FALSE),"")</f>
        <v>2</v>
      </c>
      <c r="P1583">
        <f>_2015_2016_append_[[#This Row],[Reg_Hrs]]+_2015_2016_append_[[#This Row],[OT_Hrs]]</f>
        <v>4675</v>
      </c>
      <c r="Q1583">
        <v>1</v>
      </c>
    </row>
    <row r="1584" spans="1:17" x14ac:dyDescent="0.3">
      <c r="A1584">
        <v>357</v>
      </c>
      <c r="B1584" t="s">
        <v>366</v>
      </c>
      <c r="C1584" t="s">
        <v>222</v>
      </c>
      <c r="D1584">
        <v>285</v>
      </c>
      <c r="E1584">
        <v>0</v>
      </c>
      <c r="F1584">
        <v>7125</v>
      </c>
      <c r="G1584">
        <v>4933</v>
      </c>
      <c r="H1584">
        <v>38</v>
      </c>
      <c r="I1584">
        <v>1547</v>
      </c>
      <c r="J1584">
        <v>1172</v>
      </c>
      <c r="K1584">
        <v>2016</v>
      </c>
      <c r="L1584" t="str">
        <f t="shared" si="48"/>
        <v>009</v>
      </c>
      <c r="M1584" t="str">
        <f>_xlfn.XLOOKUP(_2015_2016_append_[[#This Row],[Job_code]],Analytics_mindset_case_studies_IntegrateCo_jobcodes[Code_text],Analytics_mindset_case_studies_IntegrateCo_jobcodes[Job_Description],"",0)</f>
        <v>New Foreign Manufacturing Plant</v>
      </c>
      <c r="N1584" t="str">
        <f t="shared" si="49"/>
        <v>S</v>
      </c>
      <c r="O1584">
        <f>IFERROR(VLOOKUP(_2015_2016_append_[[#This Row],[Emp_Name]],Analytics_mindset_case_studies_IntegrateCo_locations[#All],2,FALSE),"")</f>
        <v>2</v>
      </c>
      <c r="P1584">
        <f>_2015_2016_append_[[#This Row],[Reg_Hrs]]+_2015_2016_append_[[#This Row],[OT_Hrs]]</f>
        <v>285</v>
      </c>
      <c r="Q1584">
        <v>1</v>
      </c>
    </row>
    <row r="1585" spans="1:17" x14ac:dyDescent="0.3">
      <c r="A1585">
        <v>314</v>
      </c>
      <c r="B1585" t="s">
        <v>366</v>
      </c>
      <c r="C1585" t="s">
        <v>174</v>
      </c>
      <c r="D1585">
        <v>5</v>
      </c>
      <c r="E1585">
        <v>0</v>
      </c>
      <c r="F1585">
        <v>10875</v>
      </c>
      <c r="G1585">
        <v>832</v>
      </c>
      <c r="H1585">
        <v>0</v>
      </c>
      <c r="I1585">
        <v>261</v>
      </c>
      <c r="J1585">
        <v>179</v>
      </c>
      <c r="K1585">
        <v>2016</v>
      </c>
      <c r="L1585" t="str">
        <f t="shared" si="48"/>
        <v>009</v>
      </c>
      <c r="M1585" t="str">
        <f>_xlfn.XLOOKUP(_2015_2016_append_[[#This Row],[Job_code]],Analytics_mindset_case_studies_IntegrateCo_jobcodes[Code_text],Analytics_mindset_case_studies_IntegrateCo_jobcodes[Job_Description],"",0)</f>
        <v>New Foreign Manufacturing Plant</v>
      </c>
      <c r="N1585" t="str">
        <f t="shared" si="49"/>
        <v>S</v>
      </c>
      <c r="O1585">
        <f>IFERROR(VLOOKUP(_2015_2016_append_[[#This Row],[Emp_Name]],Analytics_mindset_case_studies_IntegrateCo_locations[#All],2,FALSE),"")</f>
        <v>1</v>
      </c>
      <c r="P1585">
        <f>_2015_2016_append_[[#This Row],[Reg_Hrs]]+_2015_2016_append_[[#This Row],[OT_Hrs]]</f>
        <v>5</v>
      </c>
      <c r="Q1585">
        <v>1</v>
      </c>
    </row>
    <row r="1586" spans="1:17" x14ac:dyDescent="0.3">
      <c r="A1586">
        <v>368</v>
      </c>
      <c r="B1586" t="s">
        <v>366</v>
      </c>
      <c r="C1586" t="s">
        <v>133</v>
      </c>
      <c r="D1586">
        <v>36</v>
      </c>
      <c r="E1586">
        <v>0</v>
      </c>
      <c r="F1586">
        <v>882</v>
      </c>
      <c r="G1586">
        <v>5701</v>
      </c>
      <c r="H1586">
        <v>5</v>
      </c>
      <c r="I1586">
        <v>1789</v>
      </c>
      <c r="J1586">
        <v>1453</v>
      </c>
      <c r="K1586">
        <v>2016</v>
      </c>
      <c r="L1586" t="str">
        <f t="shared" si="48"/>
        <v>009</v>
      </c>
      <c r="M1586" t="str">
        <f>_xlfn.XLOOKUP(_2015_2016_append_[[#This Row],[Job_code]],Analytics_mindset_case_studies_IntegrateCo_jobcodes[Code_text],Analytics_mindset_case_studies_IntegrateCo_jobcodes[Job_Description],"",0)</f>
        <v>New Foreign Manufacturing Plant</v>
      </c>
      <c r="N1586" t="str">
        <f t="shared" si="49"/>
        <v>S</v>
      </c>
      <c r="O1586">
        <f>IFERROR(VLOOKUP(_2015_2016_append_[[#This Row],[Emp_Name]],Analytics_mindset_case_studies_IntegrateCo_locations[#All],2,FALSE),"")</f>
        <v>2</v>
      </c>
      <c r="P1586">
        <f>_2015_2016_append_[[#This Row],[Reg_Hrs]]+_2015_2016_append_[[#This Row],[OT_Hrs]]</f>
        <v>36</v>
      </c>
      <c r="Q1586">
        <v>1</v>
      </c>
    </row>
    <row r="1587" spans="1:17" x14ac:dyDescent="0.3">
      <c r="A1587">
        <v>20</v>
      </c>
      <c r="B1587" t="s">
        <v>366</v>
      </c>
      <c r="C1587" t="s">
        <v>145</v>
      </c>
      <c r="D1587">
        <v>33</v>
      </c>
      <c r="E1587">
        <v>0</v>
      </c>
      <c r="F1587">
        <v>95319</v>
      </c>
      <c r="G1587">
        <v>6452</v>
      </c>
      <c r="H1587">
        <v>46</v>
      </c>
      <c r="I1587">
        <v>138</v>
      </c>
      <c r="J1587">
        <v>265</v>
      </c>
      <c r="K1587">
        <v>2016</v>
      </c>
      <c r="L1587" t="str">
        <f t="shared" si="48"/>
        <v>009</v>
      </c>
      <c r="M1587" t="str">
        <f>_xlfn.XLOOKUP(_2015_2016_append_[[#This Row],[Job_code]],Analytics_mindset_case_studies_IntegrateCo_jobcodes[Code_text],Analytics_mindset_case_studies_IntegrateCo_jobcodes[Job_Description],"",0)</f>
        <v>New Foreign Manufacturing Plant</v>
      </c>
      <c r="N1587" t="str">
        <f t="shared" si="49"/>
        <v>S</v>
      </c>
      <c r="O1587">
        <f>IFERROR(VLOOKUP(_2015_2016_append_[[#This Row],[Emp_Name]],Analytics_mindset_case_studies_IntegrateCo_locations[#All],2,FALSE),"")</f>
        <v>1</v>
      </c>
      <c r="P1587">
        <f>_2015_2016_append_[[#This Row],[Reg_Hrs]]+_2015_2016_append_[[#This Row],[OT_Hrs]]</f>
        <v>33</v>
      </c>
      <c r="Q1587">
        <v>1</v>
      </c>
    </row>
    <row r="1588" spans="1:17" x14ac:dyDescent="0.3">
      <c r="A1588">
        <v>281</v>
      </c>
      <c r="B1588" t="s">
        <v>366</v>
      </c>
      <c r="C1588" t="s">
        <v>207</v>
      </c>
      <c r="D1588">
        <v>445</v>
      </c>
      <c r="E1588">
        <v>0</v>
      </c>
      <c r="F1588">
        <v>1157</v>
      </c>
      <c r="G1588">
        <v>8225</v>
      </c>
      <c r="H1588">
        <v>73</v>
      </c>
      <c r="I1588">
        <v>258</v>
      </c>
      <c r="J1588">
        <v>1902</v>
      </c>
      <c r="K1588">
        <v>2016</v>
      </c>
      <c r="L1588" t="str">
        <f t="shared" si="48"/>
        <v>009</v>
      </c>
      <c r="M1588" t="str">
        <f>_xlfn.XLOOKUP(_2015_2016_append_[[#This Row],[Job_code]],Analytics_mindset_case_studies_IntegrateCo_jobcodes[Code_text],Analytics_mindset_case_studies_IntegrateCo_jobcodes[Job_Description],"",0)</f>
        <v>New Foreign Manufacturing Plant</v>
      </c>
      <c r="N1588" t="str">
        <f t="shared" si="49"/>
        <v>S</v>
      </c>
      <c r="O1588">
        <f>IFERROR(VLOOKUP(_2015_2016_append_[[#This Row],[Emp_Name]],Analytics_mindset_case_studies_IntegrateCo_locations[#All],2,FALSE),"")</f>
        <v>2</v>
      </c>
      <c r="P1588">
        <f>_2015_2016_append_[[#This Row],[Reg_Hrs]]+_2015_2016_append_[[#This Row],[OT_Hrs]]</f>
        <v>445</v>
      </c>
      <c r="Q1588">
        <v>1</v>
      </c>
    </row>
    <row r="1589" spans="1:17" x14ac:dyDescent="0.3">
      <c r="B1589" t="s">
        <v>366</v>
      </c>
      <c r="C1589" t="s">
        <v>229</v>
      </c>
      <c r="D1589">
        <v>10</v>
      </c>
      <c r="E1589">
        <v>0</v>
      </c>
      <c r="F1589">
        <v>230</v>
      </c>
      <c r="G1589">
        <v>1671</v>
      </c>
      <c r="H1589">
        <v>0</v>
      </c>
      <c r="I1589">
        <v>524</v>
      </c>
      <c r="J1589">
        <v>379</v>
      </c>
      <c r="K1589">
        <v>2016</v>
      </c>
      <c r="L1589" t="str">
        <f t="shared" si="48"/>
        <v>009</v>
      </c>
      <c r="M1589" t="str">
        <f>_xlfn.XLOOKUP(_2015_2016_append_[[#This Row],[Job_code]],Analytics_mindset_case_studies_IntegrateCo_jobcodes[Code_text],Analytics_mindset_case_studies_IntegrateCo_jobcodes[Job_Description],"",0)</f>
        <v>New Foreign Manufacturing Plant</v>
      </c>
      <c r="N1589" t="str">
        <f t="shared" si="49"/>
        <v>S</v>
      </c>
      <c r="O1589" t="str">
        <f>IFERROR(VLOOKUP(_2015_2016_append_[[#This Row],[Emp_Name]],Analytics_mindset_case_studies_IntegrateCo_locations[#All],2,FALSE),"")</f>
        <v/>
      </c>
      <c r="P1589">
        <f>_2015_2016_append_[[#This Row],[Reg_Hrs]]+_2015_2016_append_[[#This Row],[OT_Hrs]]</f>
        <v>10</v>
      </c>
      <c r="Q1589">
        <v>1</v>
      </c>
    </row>
    <row r="1590" spans="1:17" x14ac:dyDescent="0.3">
      <c r="A1590">
        <v>133</v>
      </c>
      <c r="B1590" t="s">
        <v>366</v>
      </c>
      <c r="C1590" t="s">
        <v>152</v>
      </c>
      <c r="D1590">
        <v>52</v>
      </c>
      <c r="E1590">
        <v>0</v>
      </c>
      <c r="F1590">
        <v>1547</v>
      </c>
      <c r="G1590">
        <v>11239</v>
      </c>
      <c r="H1590">
        <v>71</v>
      </c>
      <c r="I1590">
        <v>3526</v>
      </c>
      <c r="J1590">
        <v>2549</v>
      </c>
      <c r="K1590">
        <v>2016</v>
      </c>
      <c r="L1590" t="str">
        <f t="shared" si="48"/>
        <v>009</v>
      </c>
      <c r="M1590" t="str">
        <f>_xlfn.XLOOKUP(_2015_2016_append_[[#This Row],[Job_code]],Analytics_mindset_case_studies_IntegrateCo_jobcodes[Code_text],Analytics_mindset_case_studies_IntegrateCo_jobcodes[Job_Description],"",0)</f>
        <v>New Foreign Manufacturing Plant</v>
      </c>
      <c r="N1590" t="str">
        <f t="shared" si="49"/>
        <v>S</v>
      </c>
      <c r="O1590">
        <f>IFERROR(VLOOKUP(_2015_2016_append_[[#This Row],[Emp_Name]],Analytics_mindset_case_studies_IntegrateCo_locations[#All],2,FALSE),"")</f>
        <v>1</v>
      </c>
      <c r="P1590">
        <f>_2015_2016_append_[[#This Row],[Reg_Hrs]]+_2015_2016_append_[[#This Row],[OT_Hrs]]</f>
        <v>52</v>
      </c>
      <c r="Q1590">
        <v>1</v>
      </c>
    </row>
    <row r="1591" spans="1:17" x14ac:dyDescent="0.3">
      <c r="A1591">
        <v>99</v>
      </c>
      <c r="B1591" t="s">
        <v>366</v>
      </c>
      <c r="C1591" t="s">
        <v>198</v>
      </c>
      <c r="D1591">
        <v>32</v>
      </c>
      <c r="E1591">
        <v>0</v>
      </c>
      <c r="F1591">
        <v>720</v>
      </c>
      <c r="G1591">
        <v>5332</v>
      </c>
      <c r="H1591">
        <v>0</v>
      </c>
      <c r="I1591">
        <v>1672</v>
      </c>
      <c r="J1591">
        <v>1183</v>
      </c>
      <c r="K1591">
        <v>2016</v>
      </c>
      <c r="L1591" t="str">
        <f t="shared" si="48"/>
        <v>009</v>
      </c>
      <c r="M1591" t="str">
        <f>_xlfn.XLOOKUP(_2015_2016_append_[[#This Row],[Job_code]],Analytics_mindset_case_studies_IntegrateCo_jobcodes[Code_text],Analytics_mindset_case_studies_IntegrateCo_jobcodes[Job_Description],"",0)</f>
        <v>New Foreign Manufacturing Plant</v>
      </c>
      <c r="N1591" t="str">
        <f t="shared" si="49"/>
        <v>S</v>
      </c>
      <c r="O1591">
        <f>IFERROR(VLOOKUP(_2015_2016_append_[[#This Row],[Emp_Name]],Analytics_mindset_case_studies_IntegrateCo_locations[#All],2,FALSE),"")</f>
        <v>2</v>
      </c>
      <c r="P1591">
        <f>_2015_2016_append_[[#This Row],[Reg_Hrs]]+_2015_2016_append_[[#This Row],[OT_Hrs]]</f>
        <v>32</v>
      </c>
      <c r="Q1591">
        <v>1</v>
      </c>
    </row>
    <row r="1592" spans="1:17" x14ac:dyDescent="0.3">
      <c r="A1592">
        <v>27</v>
      </c>
      <c r="B1592" t="s">
        <v>366</v>
      </c>
      <c r="C1592" t="s">
        <v>134</v>
      </c>
      <c r="D1592">
        <v>99</v>
      </c>
      <c r="E1592">
        <v>0</v>
      </c>
      <c r="F1592">
        <v>30195</v>
      </c>
      <c r="G1592">
        <v>20556</v>
      </c>
      <c r="H1592">
        <v>0</v>
      </c>
      <c r="I1592">
        <v>4678</v>
      </c>
      <c r="J1592">
        <v>4964</v>
      </c>
      <c r="K1592">
        <v>2016</v>
      </c>
      <c r="L1592" t="str">
        <f t="shared" si="48"/>
        <v>009</v>
      </c>
      <c r="M1592" t="str">
        <f>_xlfn.XLOOKUP(_2015_2016_append_[[#This Row],[Job_code]],Analytics_mindset_case_studies_IntegrateCo_jobcodes[Code_text],Analytics_mindset_case_studies_IntegrateCo_jobcodes[Job_Description],"",0)</f>
        <v>New Foreign Manufacturing Plant</v>
      </c>
      <c r="N1592" t="str">
        <f t="shared" si="49"/>
        <v>S</v>
      </c>
      <c r="O1592">
        <f>IFERROR(VLOOKUP(_2015_2016_append_[[#This Row],[Emp_Name]],Analytics_mindset_case_studies_IntegrateCo_locations[#All],2,FALSE),"")</f>
        <v>1</v>
      </c>
      <c r="P1592">
        <f>_2015_2016_append_[[#This Row],[Reg_Hrs]]+_2015_2016_append_[[#This Row],[OT_Hrs]]</f>
        <v>99</v>
      </c>
      <c r="Q1592">
        <v>1</v>
      </c>
    </row>
    <row r="1593" spans="1:17" x14ac:dyDescent="0.3">
      <c r="A1593">
        <v>19</v>
      </c>
      <c r="B1593" t="s">
        <v>366</v>
      </c>
      <c r="C1593" t="s">
        <v>150</v>
      </c>
      <c r="D1593">
        <v>95</v>
      </c>
      <c r="E1593">
        <v>0</v>
      </c>
      <c r="F1593">
        <v>2565</v>
      </c>
      <c r="G1593">
        <v>18894</v>
      </c>
      <c r="H1593">
        <v>401</v>
      </c>
      <c r="I1593">
        <v>5928</v>
      </c>
      <c r="J1593">
        <v>4228</v>
      </c>
      <c r="K1593">
        <v>2016</v>
      </c>
      <c r="L1593" t="str">
        <f t="shared" si="48"/>
        <v>009</v>
      </c>
      <c r="M1593" t="str">
        <f>_xlfn.XLOOKUP(_2015_2016_append_[[#This Row],[Job_code]],Analytics_mindset_case_studies_IntegrateCo_jobcodes[Code_text],Analytics_mindset_case_studies_IntegrateCo_jobcodes[Job_Description],"",0)</f>
        <v>New Foreign Manufacturing Plant</v>
      </c>
      <c r="N1593" t="str">
        <f t="shared" si="49"/>
        <v>S</v>
      </c>
      <c r="O1593">
        <f>IFERROR(VLOOKUP(_2015_2016_append_[[#This Row],[Emp_Name]],Analytics_mindset_case_studies_IntegrateCo_locations[#All],2,FALSE),"")</f>
        <v>1</v>
      </c>
      <c r="P1593">
        <f>_2015_2016_append_[[#This Row],[Reg_Hrs]]+_2015_2016_append_[[#This Row],[OT_Hrs]]</f>
        <v>95</v>
      </c>
      <c r="Q1593">
        <v>1</v>
      </c>
    </row>
    <row r="1594" spans="1:17" x14ac:dyDescent="0.3">
      <c r="A1594">
        <v>203</v>
      </c>
      <c r="B1594" t="s">
        <v>366</v>
      </c>
      <c r="C1594" t="s">
        <v>155</v>
      </c>
      <c r="D1594">
        <v>38</v>
      </c>
      <c r="E1594">
        <v>0</v>
      </c>
      <c r="F1594">
        <v>243404</v>
      </c>
      <c r="G1594">
        <v>17563</v>
      </c>
      <c r="H1594">
        <v>123</v>
      </c>
      <c r="I1594">
        <v>1175</v>
      </c>
      <c r="J1594">
        <v>345</v>
      </c>
      <c r="K1594">
        <v>2016</v>
      </c>
      <c r="L1594" t="str">
        <f t="shared" si="48"/>
        <v>009</v>
      </c>
      <c r="M1594" t="str">
        <f>_xlfn.XLOOKUP(_2015_2016_append_[[#This Row],[Job_code]],Analytics_mindset_case_studies_IntegrateCo_jobcodes[Code_text],Analytics_mindset_case_studies_IntegrateCo_jobcodes[Job_Description],"",0)</f>
        <v>New Foreign Manufacturing Plant</v>
      </c>
      <c r="N1594" t="str">
        <f t="shared" si="49"/>
        <v>S</v>
      </c>
      <c r="O1594">
        <f>IFERROR(VLOOKUP(_2015_2016_append_[[#This Row],[Emp_Name]],Analytics_mindset_case_studies_IntegrateCo_locations[#All],2,FALSE),"")</f>
        <v>1</v>
      </c>
      <c r="P1594">
        <f>_2015_2016_append_[[#This Row],[Reg_Hrs]]+_2015_2016_append_[[#This Row],[OT_Hrs]]</f>
        <v>38</v>
      </c>
      <c r="Q1594">
        <v>1</v>
      </c>
    </row>
    <row r="1595" spans="1:17" x14ac:dyDescent="0.3">
      <c r="A1595">
        <v>259</v>
      </c>
      <c r="B1595" t="s">
        <v>366</v>
      </c>
      <c r="C1595" t="s">
        <v>127</v>
      </c>
      <c r="D1595">
        <v>39</v>
      </c>
      <c r="E1595">
        <v>0</v>
      </c>
      <c r="F1595">
        <v>104326</v>
      </c>
      <c r="G1595">
        <v>7707</v>
      </c>
      <c r="H1595">
        <v>55</v>
      </c>
      <c r="I1595">
        <v>2417</v>
      </c>
      <c r="J1595">
        <v>172</v>
      </c>
      <c r="K1595">
        <v>2016</v>
      </c>
      <c r="L1595" t="str">
        <f t="shared" si="48"/>
        <v>009</v>
      </c>
      <c r="M1595" t="str">
        <f>_xlfn.XLOOKUP(_2015_2016_append_[[#This Row],[Job_code]],Analytics_mindset_case_studies_IntegrateCo_jobcodes[Code_text],Analytics_mindset_case_studies_IntegrateCo_jobcodes[Job_Description],"",0)</f>
        <v>New Foreign Manufacturing Plant</v>
      </c>
      <c r="N1595" t="str">
        <f t="shared" si="49"/>
        <v>S</v>
      </c>
      <c r="O1595">
        <f>IFERROR(VLOOKUP(_2015_2016_append_[[#This Row],[Emp_Name]],Analytics_mindset_case_studies_IntegrateCo_locations[#All],2,FALSE),"")</f>
        <v>2</v>
      </c>
      <c r="P1595">
        <f>_2015_2016_append_[[#This Row],[Reg_Hrs]]+_2015_2016_append_[[#This Row],[OT_Hrs]]</f>
        <v>39</v>
      </c>
      <c r="Q1595">
        <v>1</v>
      </c>
    </row>
    <row r="1596" spans="1:17" x14ac:dyDescent="0.3">
      <c r="A1596">
        <v>18</v>
      </c>
      <c r="B1596" t="s">
        <v>366</v>
      </c>
      <c r="C1596" t="s">
        <v>177</v>
      </c>
      <c r="D1596">
        <v>1025</v>
      </c>
      <c r="E1596">
        <v>0</v>
      </c>
      <c r="F1596">
        <v>205</v>
      </c>
      <c r="G1596">
        <v>1404</v>
      </c>
      <c r="H1596">
        <v>13</v>
      </c>
      <c r="I1596">
        <v>439</v>
      </c>
      <c r="J1596">
        <v>27</v>
      </c>
      <c r="K1596">
        <v>2016</v>
      </c>
      <c r="L1596" t="str">
        <f t="shared" si="48"/>
        <v>009</v>
      </c>
      <c r="M1596" t="str">
        <f>_xlfn.XLOOKUP(_2015_2016_append_[[#This Row],[Job_code]],Analytics_mindset_case_studies_IntegrateCo_jobcodes[Code_text],Analytics_mindset_case_studies_IntegrateCo_jobcodes[Job_Description],"",0)</f>
        <v>New Foreign Manufacturing Plant</v>
      </c>
      <c r="N1596" t="str">
        <f t="shared" si="49"/>
        <v>S</v>
      </c>
      <c r="O1596">
        <f>IFERROR(VLOOKUP(_2015_2016_append_[[#This Row],[Emp_Name]],Analytics_mindset_case_studies_IntegrateCo_locations[#All],2,FALSE),"")</f>
        <v>2</v>
      </c>
      <c r="P1596">
        <f>_2015_2016_append_[[#This Row],[Reg_Hrs]]+_2015_2016_append_[[#This Row],[OT_Hrs]]</f>
        <v>1025</v>
      </c>
      <c r="Q1596">
        <v>1</v>
      </c>
    </row>
    <row r="1597" spans="1:17" x14ac:dyDescent="0.3">
      <c r="A1597">
        <v>239</v>
      </c>
      <c r="B1597" t="s">
        <v>366</v>
      </c>
      <c r="C1597" t="s">
        <v>135</v>
      </c>
      <c r="D1597">
        <v>95</v>
      </c>
      <c r="E1597">
        <v>0</v>
      </c>
      <c r="F1597">
        <v>22326</v>
      </c>
      <c r="G1597">
        <v>1709</v>
      </c>
      <c r="H1597">
        <v>49</v>
      </c>
      <c r="I1597">
        <v>536</v>
      </c>
      <c r="J1597">
        <v>27</v>
      </c>
      <c r="K1597">
        <v>2016</v>
      </c>
      <c r="L1597" t="str">
        <f t="shared" si="48"/>
        <v>009</v>
      </c>
      <c r="M1597" t="str">
        <f>_xlfn.XLOOKUP(_2015_2016_append_[[#This Row],[Job_code]],Analytics_mindset_case_studies_IntegrateCo_jobcodes[Code_text],Analytics_mindset_case_studies_IntegrateCo_jobcodes[Job_Description],"",0)</f>
        <v>New Foreign Manufacturing Plant</v>
      </c>
      <c r="N1597" t="str">
        <f t="shared" si="49"/>
        <v>S</v>
      </c>
      <c r="O1597">
        <f>IFERROR(VLOOKUP(_2015_2016_append_[[#This Row],[Emp_Name]],Analytics_mindset_case_studies_IntegrateCo_locations[#All],2,FALSE),"")</f>
        <v>1</v>
      </c>
      <c r="P1597">
        <f>_2015_2016_append_[[#This Row],[Reg_Hrs]]+_2015_2016_append_[[#This Row],[OT_Hrs]]</f>
        <v>95</v>
      </c>
      <c r="Q1597">
        <v>1</v>
      </c>
    </row>
    <row r="1598" spans="1:17" x14ac:dyDescent="0.3">
      <c r="A1598">
        <v>106</v>
      </c>
      <c r="B1598" t="s">
        <v>366</v>
      </c>
      <c r="C1598" t="s">
        <v>122</v>
      </c>
      <c r="D1598">
        <v>28</v>
      </c>
      <c r="E1598">
        <v>0</v>
      </c>
      <c r="F1598">
        <v>66759</v>
      </c>
      <c r="G1598">
        <v>4866</v>
      </c>
      <c r="H1598">
        <v>0</v>
      </c>
      <c r="I1598">
        <v>1525</v>
      </c>
      <c r="J1598">
        <v>96</v>
      </c>
      <c r="K1598">
        <v>2016</v>
      </c>
      <c r="L1598" t="str">
        <f t="shared" si="48"/>
        <v>009</v>
      </c>
      <c r="M1598" t="str">
        <f>_xlfn.XLOOKUP(_2015_2016_append_[[#This Row],[Job_code]],Analytics_mindset_case_studies_IntegrateCo_jobcodes[Code_text],Analytics_mindset_case_studies_IntegrateCo_jobcodes[Job_Description],"",0)</f>
        <v>New Foreign Manufacturing Plant</v>
      </c>
      <c r="N1598" t="str">
        <f t="shared" si="49"/>
        <v>S</v>
      </c>
      <c r="O1598">
        <f>IFERROR(VLOOKUP(_2015_2016_append_[[#This Row],[Emp_Name]],Analytics_mindset_case_studies_IntegrateCo_locations[#All],2,FALSE),"")</f>
        <v>1</v>
      </c>
      <c r="P1598">
        <f>_2015_2016_append_[[#This Row],[Reg_Hrs]]+_2015_2016_append_[[#This Row],[OT_Hrs]]</f>
        <v>28</v>
      </c>
      <c r="Q1598">
        <v>1</v>
      </c>
    </row>
    <row r="1599" spans="1:17" x14ac:dyDescent="0.3">
      <c r="A1599">
        <v>352</v>
      </c>
      <c r="B1599" t="s">
        <v>366</v>
      </c>
      <c r="C1599" t="s">
        <v>186</v>
      </c>
      <c r="D1599">
        <v>72</v>
      </c>
      <c r="E1599">
        <v>0</v>
      </c>
      <c r="F1599">
        <v>1368</v>
      </c>
      <c r="G1599">
        <v>8626</v>
      </c>
      <c r="H1599">
        <v>677</v>
      </c>
      <c r="I1599">
        <v>2706</v>
      </c>
      <c r="J1599">
        <v>2263</v>
      </c>
      <c r="K1599">
        <v>2016</v>
      </c>
      <c r="L1599" t="str">
        <f t="shared" si="48"/>
        <v>009</v>
      </c>
      <c r="M1599" t="str">
        <f>_xlfn.XLOOKUP(_2015_2016_append_[[#This Row],[Job_code]],Analytics_mindset_case_studies_IntegrateCo_jobcodes[Code_text],Analytics_mindset_case_studies_IntegrateCo_jobcodes[Job_Description],"",0)</f>
        <v>New Foreign Manufacturing Plant</v>
      </c>
      <c r="N1599" t="str">
        <f t="shared" si="49"/>
        <v>S</v>
      </c>
      <c r="O1599">
        <f>IFERROR(VLOOKUP(_2015_2016_append_[[#This Row],[Emp_Name]],Analytics_mindset_case_studies_IntegrateCo_locations[#All],2,FALSE),"")</f>
        <v>1</v>
      </c>
      <c r="P1599">
        <f>_2015_2016_append_[[#This Row],[Reg_Hrs]]+_2015_2016_append_[[#This Row],[OT_Hrs]]</f>
        <v>72</v>
      </c>
      <c r="Q1599">
        <v>1</v>
      </c>
    </row>
    <row r="1600" spans="1:17" x14ac:dyDescent="0.3">
      <c r="A1600">
        <v>380</v>
      </c>
      <c r="B1600" t="s">
        <v>366</v>
      </c>
      <c r="C1600" t="s">
        <v>189</v>
      </c>
      <c r="D1600">
        <v>20</v>
      </c>
      <c r="E1600">
        <v>0</v>
      </c>
      <c r="F1600">
        <v>420</v>
      </c>
      <c r="G1600">
        <v>2718</v>
      </c>
      <c r="H1600">
        <v>144</v>
      </c>
      <c r="I1600">
        <v>853</v>
      </c>
      <c r="J1600">
        <v>693</v>
      </c>
      <c r="K1600">
        <v>2016</v>
      </c>
      <c r="L1600" t="str">
        <f t="shared" si="48"/>
        <v>009</v>
      </c>
      <c r="M1600" t="str">
        <f>_xlfn.XLOOKUP(_2015_2016_append_[[#This Row],[Job_code]],Analytics_mindset_case_studies_IntegrateCo_jobcodes[Code_text],Analytics_mindset_case_studies_IntegrateCo_jobcodes[Job_Description],"",0)</f>
        <v>New Foreign Manufacturing Plant</v>
      </c>
      <c r="N1600" t="str">
        <f t="shared" si="49"/>
        <v>S</v>
      </c>
      <c r="O1600">
        <f>IFERROR(VLOOKUP(_2015_2016_append_[[#This Row],[Emp_Name]],Analytics_mindset_case_studies_IntegrateCo_locations[#All],2,FALSE),"")</f>
        <v>2</v>
      </c>
      <c r="P1600">
        <f>_2015_2016_append_[[#This Row],[Reg_Hrs]]+_2015_2016_append_[[#This Row],[OT_Hrs]]</f>
        <v>20</v>
      </c>
      <c r="Q1600">
        <v>1</v>
      </c>
    </row>
    <row r="1601" spans="1:17" x14ac:dyDescent="0.3">
      <c r="A1601">
        <v>421</v>
      </c>
      <c r="B1601" t="s">
        <v>366</v>
      </c>
      <c r="C1601" t="s">
        <v>265</v>
      </c>
      <c r="D1601">
        <v>2</v>
      </c>
      <c r="E1601">
        <v>0</v>
      </c>
      <c r="F1601">
        <v>28</v>
      </c>
      <c r="G1601">
        <v>198</v>
      </c>
      <c r="H1601">
        <v>0</v>
      </c>
      <c r="I1601">
        <v>63</v>
      </c>
      <c r="J1601">
        <v>44</v>
      </c>
      <c r="K1601">
        <v>2016</v>
      </c>
      <c r="L1601" t="str">
        <f t="shared" si="48"/>
        <v>009</v>
      </c>
      <c r="M1601" t="str">
        <f>_xlfn.XLOOKUP(_2015_2016_append_[[#This Row],[Job_code]],Analytics_mindset_case_studies_IntegrateCo_jobcodes[Code_text],Analytics_mindset_case_studies_IntegrateCo_jobcodes[Job_Description],"",0)</f>
        <v>New Foreign Manufacturing Plant</v>
      </c>
      <c r="N1601" t="str">
        <f t="shared" si="49"/>
        <v>S</v>
      </c>
      <c r="O1601">
        <f>IFERROR(VLOOKUP(_2015_2016_append_[[#This Row],[Emp_Name]],Analytics_mindset_case_studies_IntegrateCo_locations[#All],2,FALSE),"")</f>
        <v>1</v>
      </c>
      <c r="P1601">
        <f>_2015_2016_append_[[#This Row],[Reg_Hrs]]+_2015_2016_append_[[#This Row],[OT_Hrs]]</f>
        <v>2</v>
      </c>
      <c r="Q1601">
        <v>1</v>
      </c>
    </row>
    <row r="1602" spans="1:17" x14ac:dyDescent="0.3">
      <c r="A1602">
        <v>375</v>
      </c>
      <c r="B1602" t="s">
        <v>366</v>
      </c>
      <c r="C1602" t="s">
        <v>149</v>
      </c>
      <c r="D1602">
        <v>45</v>
      </c>
      <c r="E1602">
        <v>0</v>
      </c>
      <c r="F1602">
        <v>1066</v>
      </c>
      <c r="G1602">
        <v>8155</v>
      </c>
      <c r="H1602">
        <v>138</v>
      </c>
      <c r="I1602">
        <v>2559</v>
      </c>
      <c r="J1602">
        <v>1758</v>
      </c>
      <c r="K1602">
        <v>2016</v>
      </c>
      <c r="L1602" t="str">
        <f t="shared" ref="L1602:L1656" si="50">IF(OR(MID(B1602,3,1)="H",MID(B1602,3,1)="S"),MID(B1602,4,3),MID(B1602,3,3))</f>
        <v>009</v>
      </c>
      <c r="M1602" t="str">
        <f>_xlfn.XLOOKUP(_2015_2016_append_[[#This Row],[Job_code]],Analytics_mindset_case_studies_IntegrateCo_jobcodes[Code_text],Analytics_mindset_case_studies_IntegrateCo_jobcodes[Job_Description],"",0)</f>
        <v>New Foreign Manufacturing Plant</v>
      </c>
      <c r="N1602" t="str">
        <f t="shared" ref="N1602:N1656" si="51">IF(OR(MID(B1602,3,1)="H",MID(B1602,3,1)="S"),MID(B1602,3,1),"")</f>
        <v>S</v>
      </c>
      <c r="O1602">
        <f>IFERROR(VLOOKUP(_2015_2016_append_[[#This Row],[Emp_Name]],Analytics_mindset_case_studies_IntegrateCo_locations[#All],2,FALSE),"")</f>
        <v>2</v>
      </c>
      <c r="P1602">
        <f>_2015_2016_append_[[#This Row],[Reg_Hrs]]+_2015_2016_append_[[#This Row],[OT_Hrs]]</f>
        <v>45</v>
      </c>
      <c r="Q1602">
        <v>1</v>
      </c>
    </row>
    <row r="1603" spans="1:17" x14ac:dyDescent="0.3">
      <c r="A1603">
        <v>38</v>
      </c>
      <c r="B1603" t="s">
        <v>366</v>
      </c>
      <c r="C1603" t="s">
        <v>137</v>
      </c>
      <c r="D1603">
        <v>26</v>
      </c>
      <c r="E1603">
        <v>0</v>
      </c>
      <c r="F1603">
        <v>106245</v>
      </c>
      <c r="G1603">
        <v>7945</v>
      </c>
      <c r="H1603">
        <v>336</v>
      </c>
      <c r="I1603">
        <v>2493</v>
      </c>
      <c r="J1603">
        <v>283</v>
      </c>
      <c r="K1603">
        <v>2016</v>
      </c>
      <c r="L1603" t="str">
        <f t="shared" si="50"/>
        <v>009</v>
      </c>
      <c r="M1603" t="str">
        <f>_xlfn.XLOOKUP(_2015_2016_append_[[#This Row],[Job_code]],Analytics_mindset_case_studies_IntegrateCo_jobcodes[Code_text],Analytics_mindset_case_studies_IntegrateCo_jobcodes[Job_Description],"",0)</f>
        <v>New Foreign Manufacturing Plant</v>
      </c>
      <c r="N1603" t="str">
        <f t="shared" si="51"/>
        <v>S</v>
      </c>
      <c r="O1603">
        <f>IFERROR(VLOOKUP(_2015_2016_append_[[#This Row],[Emp_Name]],Analytics_mindset_case_studies_IntegrateCo_locations[#All],2,FALSE),"")</f>
        <v>2</v>
      </c>
      <c r="P1603">
        <f>_2015_2016_append_[[#This Row],[Reg_Hrs]]+_2015_2016_append_[[#This Row],[OT_Hrs]]</f>
        <v>26</v>
      </c>
      <c r="Q1603">
        <v>1</v>
      </c>
    </row>
    <row r="1604" spans="1:17" x14ac:dyDescent="0.3">
      <c r="A1604">
        <v>381</v>
      </c>
      <c r="B1604" t="s">
        <v>366</v>
      </c>
      <c r="C1604" t="s">
        <v>151</v>
      </c>
      <c r="D1604">
        <v>57</v>
      </c>
      <c r="E1604">
        <v>0</v>
      </c>
      <c r="F1604">
        <v>123318</v>
      </c>
      <c r="G1604">
        <v>787</v>
      </c>
      <c r="H1604">
        <v>0</v>
      </c>
      <c r="I1604">
        <v>247</v>
      </c>
      <c r="J1604">
        <v>344</v>
      </c>
      <c r="K1604">
        <v>2016</v>
      </c>
      <c r="L1604" t="str">
        <f t="shared" si="50"/>
        <v>009</v>
      </c>
      <c r="M1604" t="str">
        <f>_xlfn.XLOOKUP(_2015_2016_append_[[#This Row],[Job_code]],Analytics_mindset_case_studies_IntegrateCo_jobcodes[Code_text],Analytics_mindset_case_studies_IntegrateCo_jobcodes[Job_Description],"",0)</f>
        <v>New Foreign Manufacturing Plant</v>
      </c>
      <c r="N1604" t="str">
        <f t="shared" si="51"/>
        <v>S</v>
      </c>
      <c r="O1604">
        <f>IFERROR(VLOOKUP(_2015_2016_append_[[#This Row],[Emp_Name]],Analytics_mindset_case_studies_IntegrateCo_locations[#All],2,FALSE),"")</f>
        <v>1</v>
      </c>
      <c r="P1604">
        <f>_2015_2016_append_[[#This Row],[Reg_Hrs]]+_2015_2016_append_[[#This Row],[OT_Hrs]]</f>
        <v>57</v>
      </c>
      <c r="Q1604">
        <v>1</v>
      </c>
    </row>
    <row r="1605" spans="1:17" x14ac:dyDescent="0.3">
      <c r="A1605">
        <v>25</v>
      </c>
      <c r="B1605" t="s">
        <v>366</v>
      </c>
      <c r="C1605" t="s">
        <v>199</v>
      </c>
      <c r="D1605">
        <v>50</v>
      </c>
      <c r="E1605">
        <v>0</v>
      </c>
      <c r="F1605">
        <v>1237</v>
      </c>
      <c r="G1605">
        <v>9158</v>
      </c>
      <c r="H1605">
        <v>7</v>
      </c>
      <c r="I1605">
        <v>2875</v>
      </c>
      <c r="J1605">
        <v>174</v>
      </c>
      <c r="K1605">
        <v>2016</v>
      </c>
      <c r="L1605" t="str">
        <f t="shared" si="50"/>
        <v>009</v>
      </c>
      <c r="M1605" t="str">
        <f>_xlfn.XLOOKUP(_2015_2016_append_[[#This Row],[Job_code]],Analytics_mindset_case_studies_IntegrateCo_jobcodes[Code_text],Analytics_mindset_case_studies_IntegrateCo_jobcodes[Job_Description],"",0)</f>
        <v>New Foreign Manufacturing Plant</v>
      </c>
      <c r="N1605" t="str">
        <f t="shared" si="51"/>
        <v>S</v>
      </c>
      <c r="O1605">
        <f>IFERROR(VLOOKUP(_2015_2016_append_[[#This Row],[Emp_Name]],Analytics_mindset_case_studies_IntegrateCo_locations[#All],2,FALSE),"")</f>
        <v>1</v>
      </c>
      <c r="P1605">
        <f>_2015_2016_append_[[#This Row],[Reg_Hrs]]+_2015_2016_append_[[#This Row],[OT_Hrs]]</f>
        <v>50</v>
      </c>
      <c r="Q1605">
        <v>1</v>
      </c>
    </row>
    <row r="1606" spans="1:17" x14ac:dyDescent="0.3">
      <c r="A1606">
        <v>249</v>
      </c>
      <c r="B1606" t="s">
        <v>366</v>
      </c>
      <c r="C1606" t="s">
        <v>131</v>
      </c>
      <c r="D1606">
        <v>50</v>
      </c>
      <c r="E1606">
        <v>0</v>
      </c>
      <c r="F1606">
        <v>204327</v>
      </c>
      <c r="G1606">
        <v>14539</v>
      </c>
      <c r="H1606">
        <v>183</v>
      </c>
      <c r="I1606">
        <v>3467</v>
      </c>
      <c r="J1606">
        <v>3367</v>
      </c>
      <c r="K1606">
        <v>2016</v>
      </c>
      <c r="L1606" t="str">
        <f t="shared" si="50"/>
        <v>009</v>
      </c>
      <c r="M1606" t="str">
        <f>_xlfn.XLOOKUP(_2015_2016_append_[[#This Row],[Job_code]],Analytics_mindset_case_studies_IntegrateCo_jobcodes[Code_text],Analytics_mindset_case_studies_IntegrateCo_jobcodes[Job_Description],"",0)</f>
        <v>New Foreign Manufacturing Plant</v>
      </c>
      <c r="N1606" t="str">
        <f t="shared" si="51"/>
        <v>S</v>
      </c>
      <c r="O1606">
        <f>IFERROR(VLOOKUP(_2015_2016_append_[[#This Row],[Emp_Name]],Analytics_mindset_case_studies_IntegrateCo_locations[#All],2,FALSE),"")</f>
        <v>2</v>
      </c>
      <c r="P1606">
        <f>_2015_2016_append_[[#This Row],[Reg_Hrs]]+_2015_2016_append_[[#This Row],[OT_Hrs]]</f>
        <v>50</v>
      </c>
      <c r="Q1606">
        <v>1</v>
      </c>
    </row>
    <row r="1607" spans="1:17" x14ac:dyDescent="0.3">
      <c r="A1607">
        <v>422</v>
      </c>
      <c r="B1607" t="s">
        <v>367</v>
      </c>
      <c r="C1607" t="s">
        <v>219</v>
      </c>
      <c r="D1607">
        <v>16</v>
      </c>
      <c r="E1607">
        <v>0</v>
      </c>
      <c r="F1607">
        <v>224</v>
      </c>
      <c r="G1607">
        <v>1712</v>
      </c>
      <c r="H1607">
        <v>67</v>
      </c>
      <c r="I1607">
        <v>538</v>
      </c>
      <c r="J1607">
        <v>369</v>
      </c>
      <c r="K1607">
        <v>2016</v>
      </c>
      <c r="L1607" t="str">
        <f t="shared" si="50"/>
        <v>010</v>
      </c>
      <c r="M1607" t="str">
        <f>_xlfn.XLOOKUP(_2015_2016_append_[[#This Row],[Job_code]],Analytics_mindset_case_studies_IntegrateCo_jobcodes[Code_text],Analytics_mindset_case_studies_IntegrateCo_jobcodes[Job_Description],"",0)</f>
        <v>New Foreign Manufacturing Oversight</v>
      </c>
      <c r="N1607" t="str">
        <f t="shared" si="51"/>
        <v>S</v>
      </c>
      <c r="O1607">
        <f>IFERROR(VLOOKUP(_2015_2016_append_[[#This Row],[Emp_Name]],Analytics_mindset_case_studies_IntegrateCo_locations[#All],2,FALSE),"")</f>
        <v>1</v>
      </c>
      <c r="P1607">
        <f>_2015_2016_append_[[#This Row],[Reg_Hrs]]+_2015_2016_append_[[#This Row],[OT_Hrs]]</f>
        <v>16</v>
      </c>
      <c r="Q1607">
        <v>1</v>
      </c>
    </row>
    <row r="1608" spans="1:17" x14ac:dyDescent="0.3">
      <c r="A1608">
        <v>398</v>
      </c>
      <c r="B1608" t="s">
        <v>367</v>
      </c>
      <c r="C1608" t="s">
        <v>184</v>
      </c>
      <c r="D1608">
        <v>8</v>
      </c>
      <c r="E1608">
        <v>0</v>
      </c>
      <c r="F1608">
        <v>120</v>
      </c>
      <c r="G1608">
        <v>861</v>
      </c>
      <c r="H1608">
        <v>67</v>
      </c>
      <c r="I1608">
        <v>27</v>
      </c>
      <c r="J1608">
        <v>198</v>
      </c>
      <c r="K1608">
        <v>2016</v>
      </c>
      <c r="L1608" t="str">
        <f t="shared" si="50"/>
        <v>010</v>
      </c>
      <c r="M1608" t="str">
        <f>_xlfn.XLOOKUP(_2015_2016_append_[[#This Row],[Job_code]],Analytics_mindset_case_studies_IntegrateCo_jobcodes[Code_text],Analytics_mindset_case_studies_IntegrateCo_jobcodes[Job_Description],"",0)</f>
        <v>New Foreign Manufacturing Oversight</v>
      </c>
      <c r="N1608" t="str">
        <f t="shared" si="51"/>
        <v>S</v>
      </c>
      <c r="O1608">
        <f>IFERROR(VLOOKUP(_2015_2016_append_[[#This Row],[Emp_Name]],Analytics_mindset_case_studies_IntegrateCo_locations[#All],2,FALSE),"")</f>
        <v>2</v>
      </c>
      <c r="P1608">
        <f>_2015_2016_append_[[#This Row],[Reg_Hrs]]+_2015_2016_append_[[#This Row],[OT_Hrs]]</f>
        <v>8</v>
      </c>
      <c r="Q1608">
        <v>1</v>
      </c>
    </row>
    <row r="1609" spans="1:17" x14ac:dyDescent="0.3">
      <c r="A1609">
        <v>248</v>
      </c>
      <c r="B1609" t="s">
        <v>367</v>
      </c>
      <c r="C1609" t="s">
        <v>158</v>
      </c>
      <c r="D1609">
        <v>8</v>
      </c>
      <c r="E1609">
        <v>0</v>
      </c>
      <c r="F1609">
        <v>164</v>
      </c>
      <c r="G1609">
        <v>1111</v>
      </c>
      <c r="H1609">
        <v>44</v>
      </c>
      <c r="I1609">
        <v>348</v>
      </c>
      <c r="J1609">
        <v>24</v>
      </c>
      <c r="K1609">
        <v>2016</v>
      </c>
      <c r="L1609" t="str">
        <f t="shared" si="50"/>
        <v>010</v>
      </c>
      <c r="M1609" t="str">
        <f>_xlfn.XLOOKUP(_2015_2016_append_[[#This Row],[Job_code]],Analytics_mindset_case_studies_IntegrateCo_jobcodes[Code_text],Analytics_mindset_case_studies_IntegrateCo_jobcodes[Job_Description],"",0)</f>
        <v>New Foreign Manufacturing Oversight</v>
      </c>
      <c r="N1609" t="str">
        <f t="shared" si="51"/>
        <v>S</v>
      </c>
      <c r="O1609">
        <f>IFERROR(VLOOKUP(_2015_2016_append_[[#This Row],[Emp_Name]],Analytics_mindset_case_studies_IntegrateCo_locations[#All],2,FALSE),"")</f>
        <v>2</v>
      </c>
      <c r="P1609">
        <f>_2015_2016_append_[[#This Row],[Reg_Hrs]]+_2015_2016_append_[[#This Row],[OT_Hrs]]</f>
        <v>8</v>
      </c>
      <c r="Q1609">
        <v>1</v>
      </c>
    </row>
    <row r="1610" spans="1:17" x14ac:dyDescent="0.3">
      <c r="A1610">
        <v>1</v>
      </c>
      <c r="B1610" t="s">
        <v>367</v>
      </c>
      <c r="C1610" t="s">
        <v>125</v>
      </c>
      <c r="D1610">
        <v>8</v>
      </c>
      <c r="E1610">
        <v>0</v>
      </c>
      <c r="F1610">
        <v>20433</v>
      </c>
      <c r="G1610">
        <v>1352</v>
      </c>
      <c r="H1610">
        <v>0</v>
      </c>
      <c r="I1610">
        <v>0</v>
      </c>
      <c r="J1610">
        <v>3</v>
      </c>
      <c r="K1610">
        <v>2016</v>
      </c>
      <c r="L1610" t="str">
        <f t="shared" si="50"/>
        <v>010</v>
      </c>
      <c r="M1610" t="str">
        <f>_xlfn.XLOOKUP(_2015_2016_append_[[#This Row],[Job_code]],Analytics_mindset_case_studies_IntegrateCo_jobcodes[Code_text],Analytics_mindset_case_studies_IntegrateCo_jobcodes[Job_Description],"",0)</f>
        <v>New Foreign Manufacturing Oversight</v>
      </c>
      <c r="N1610" t="str">
        <f t="shared" si="51"/>
        <v>S</v>
      </c>
      <c r="O1610">
        <f>IFERROR(VLOOKUP(_2015_2016_append_[[#This Row],[Emp_Name]],Analytics_mindset_case_studies_IntegrateCo_locations[#All],2,FALSE),"")</f>
        <v>2</v>
      </c>
      <c r="P1610">
        <f>_2015_2016_append_[[#This Row],[Reg_Hrs]]+_2015_2016_append_[[#This Row],[OT_Hrs]]</f>
        <v>8</v>
      </c>
      <c r="Q1610">
        <v>1</v>
      </c>
    </row>
    <row r="1611" spans="1:17" x14ac:dyDescent="0.3">
      <c r="A1611">
        <v>357</v>
      </c>
      <c r="B1611" t="s">
        <v>367</v>
      </c>
      <c r="C1611" t="s">
        <v>222</v>
      </c>
      <c r="D1611">
        <v>16</v>
      </c>
      <c r="E1611">
        <v>0</v>
      </c>
      <c r="F1611">
        <v>400</v>
      </c>
      <c r="G1611">
        <v>2626</v>
      </c>
      <c r="H1611">
        <v>103</v>
      </c>
      <c r="I1611">
        <v>823</v>
      </c>
      <c r="J1611">
        <v>66</v>
      </c>
      <c r="K1611">
        <v>2016</v>
      </c>
      <c r="L1611" t="str">
        <f t="shared" si="50"/>
        <v>010</v>
      </c>
      <c r="M1611" t="str">
        <f>_xlfn.XLOOKUP(_2015_2016_append_[[#This Row],[Job_code]],Analytics_mindset_case_studies_IntegrateCo_jobcodes[Code_text],Analytics_mindset_case_studies_IntegrateCo_jobcodes[Job_Description],"",0)</f>
        <v>New Foreign Manufacturing Oversight</v>
      </c>
      <c r="N1611" t="str">
        <f t="shared" si="51"/>
        <v>S</v>
      </c>
      <c r="O1611">
        <f>IFERROR(VLOOKUP(_2015_2016_append_[[#This Row],[Emp_Name]],Analytics_mindset_case_studies_IntegrateCo_locations[#All],2,FALSE),"")</f>
        <v>2</v>
      </c>
      <c r="P1611">
        <f>_2015_2016_append_[[#This Row],[Reg_Hrs]]+_2015_2016_append_[[#This Row],[OT_Hrs]]</f>
        <v>16</v>
      </c>
      <c r="Q1611">
        <v>1</v>
      </c>
    </row>
    <row r="1612" spans="1:17" x14ac:dyDescent="0.3">
      <c r="A1612">
        <v>314</v>
      </c>
      <c r="B1612" t="s">
        <v>367</v>
      </c>
      <c r="C1612" t="s">
        <v>174</v>
      </c>
      <c r="D1612">
        <v>8</v>
      </c>
      <c r="E1612">
        <v>0</v>
      </c>
      <c r="F1612">
        <v>174</v>
      </c>
      <c r="G1612">
        <v>1331</v>
      </c>
      <c r="H1612">
        <v>0</v>
      </c>
      <c r="I1612">
        <v>418</v>
      </c>
      <c r="J1612">
        <v>287</v>
      </c>
      <c r="K1612">
        <v>2016</v>
      </c>
      <c r="L1612" t="str">
        <f t="shared" si="50"/>
        <v>010</v>
      </c>
      <c r="M1612" t="str">
        <f>_xlfn.XLOOKUP(_2015_2016_append_[[#This Row],[Job_code]],Analytics_mindset_case_studies_IntegrateCo_jobcodes[Code_text],Analytics_mindset_case_studies_IntegrateCo_jobcodes[Job_Description],"",0)</f>
        <v>New Foreign Manufacturing Oversight</v>
      </c>
      <c r="N1612" t="str">
        <f t="shared" si="51"/>
        <v>S</v>
      </c>
      <c r="O1612">
        <f>IFERROR(VLOOKUP(_2015_2016_append_[[#This Row],[Emp_Name]],Analytics_mindset_case_studies_IntegrateCo_locations[#All],2,FALSE),"")</f>
        <v>1</v>
      </c>
      <c r="P1612">
        <f>_2015_2016_append_[[#This Row],[Reg_Hrs]]+_2015_2016_append_[[#This Row],[OT_Hrs]]</f>
        <v>8</v>
      </c>
      <c r="Q1612">
        <v>1</v>
      </c>
    </row>
    <row r="1613" spans="1:17" x14ac:dyDescent="0.3">
      <c r="A1613">
        <v>368</v>
      </c>
      <c r="B1613" t="s">
        <v>367</v>
      </c>
      <c r="C1613" t="s">
        <v>133</v>
      </c>
      <c r="D1613">
        <v>16</v>
      </c>
      <c r="E1613">
        <v>0</v>
      </c>
      <c r="F1613">
        <v>392</v>
      </c>
      <c r="G1613">
        <v>2534</v>
      </c>
      <c r="H1613">
        <v>97</v>
      </c>
      <c r="I1613">
        <v>795</v>
      </c>
      <c r="J1613">
        <v>648</v>
      </c>
      <c r="K1613">
        <v>2016</v>
      </c>
      <c r="L1613" t="str">
        <f t="shared" si="50"/>
        <v>010</v>
      </c>
      <c r="M1613" t="str">
        <f>_xlfn.XLOOKUP(_2015_2016_append_[[#This Row],[Job_code]],Analytics_mindset_case_studies_IntegrateCo_jobcodes[Code_text],Analytics_mindset_case_studies_IntegrateCo_jobcodes[Job_Description],"",0)</f>
        <v>New Foreign Manufacturing Oversight</v>
      </c>
      <c r="N1613" t="str">
        <f t="shared" si="51"/>
        <v>S</v>
      </c>
      <c r="O1613">
        <f>IFERROR(VLOOKUP(_2015_2016_append_[[#This Row],[Emp_Name]],Analytics_mindset_case_studies_IntegrateCo_locations[#All],2,FALSE),"")</f>
        <v>2</v>
      </c>
      <c r="P1613">
        <f>_2015_2016_append_[[#This Row],[Reg_Hrs]]+_2015_2016_append_[[#This Row],[OT_Hrs]]</f>
        <v>16</v>
      </c>
      <c r="Q1613">
        <v>1</v>
      </c>
    </row>
    <row r="1614" spans="1:17" x14ac:dyDescent="0.3">
      <c r="A1614">
        <v>20</v>
      </c>
      <c r="B1614" t="s">
        <v>367</v>
      </c>
      <c r="C1614" t="s">
        <v>145</v>
      </c>
      <c r="D1614">
        <v>16</v>
      </c>
      <c r="E1614">
        <v>0</v>
      </c>
      <c r="F1614">
        <v>44357</v>
      </c>
      <c r="G1614">
        <v>3001</v>
      </c>
      <c r="H1614">
        <v>123</v>
      </c>
      <c r="I1614">
        <v>491</v>
      </c>
      <c r="J1614">
        <v>89</v>
      </c>
      <c r="K1614">
        <v>2016</v>
      </c>
      <c r="L1614" t="str">
        <f t="shared" si="50"/>
        <v>010</v>
      </c>
      <c r="M1614" t="str">
        <f>_xlfn.XLOOKUP(_2015_2016_append_[[#This Row],[Job_code]],Analytics_mindset_case_studies_IntegrateCo_jobcodes[Code_text],Analytics_mindset_case_studies_IntegrateCo_jobcodes[Job_Description],"",0)</f>
        <v>New Foreign Manufacturing Oversight</v>
      </c>
      <c r="N1614" t="str">
        <f t="shared" si="51"/>
        <v>S</v>
      </c>
      <c r="O1614">
        <f>IFERROR(VLOOKUP(_2015_2016_append_[[#This Row],[Emp_Name]],Analytics_mindset_case_studies_IntegrateCo_locations[#All],2,FALSE),"")</f>
        <v>1</v>
      </c>
      <c r="P1614">
        <f>_2015_2016_append_[[#This Row],[Reg_Hrs]]+_2015_2016_append_[[#This Row],[OT_Hrs]]</f>
        <v>16</v>
      </c>
      <c r="Q1614">
        <v>1</v>
      </c>
    </row>
    <row r="1615" spans="1:17" x14ac:dyDescent="0.3">
      <c r="A1615">
        <v>281</v>
      </c>
      <c r="B1615" t="s">
        <v>367</v>
      </c>
      <c r="C1615" t="s">
        <v>207</v>
      </c>
      <c r="D1615">
        <v>16</v>
      </c>
      <c r="E1615">
        <v>0</v>
      </c>
      <c r="F1615">
        <v>416</v>
      </c>
      <c r="G1615">
        <v>2975</v>
      </c>
      <c r="H1615">
        <v>117</v>
      </c>
      <c r="I1615">
        <v>933</v>
      </c>
      <c r="J1615">
        <v>678</v>
      </c>
      <c r="K1615">
        <v>2016</v>
      </c>
      <c r="L1615" t="str">
        <f t="shared" si="50"/>
        <v>010</v>
      </c>
      <c r="M1615" t="str">
        <f>_xlfn.XLOOKUP(_2015_2016_append_[[#This Row],[Job_code]],Analytics_mindset_case_studies_IntegrateCo_jobcodes[Code_text],Analytics_mindset_case_studies_IntegrateCo_jobcodes[Job_Description],"",0)</f>
        <v>New Foreign Manufacturing Oversight</v>
      </c>
      <c r="N1615" t="str">
        <f t="shared" si="51"/>
        <v>S</v>
      </c>
      <c r="O1615">
        <f>IFERROR(VLOOKUP(_2015_2016_append_[[#This Row],[Emp_Name]],Analytics_mindset_case_studies_IntegrateCo_locations[#All],2,FALSE),"")</f>
        <v>2</v>
      </c>
      <c r="P1615">
        <f>_2015_2016_append_[[#This Row],[Reg_Hrs]]+_2015_2016_append_[[#This Row],[OT_Hrs]]</f>
        <v>16</v>
      </c>
      <c r="Q1615">
        <v>1</v>
      </c>
    </row>
    <row r="1616" spans="1:17" x14ac:dyDescent="0.3">
      <c r="A1616">
        <v>417</v>
      </c>
      <c r="B1616" t="s">
        <v>367</v>
      </c>
      <c r="C1616" t="s">
        <v>270</v>
      </c>
      <c r="D1616">
        <v>8</v>
      </c>
      <c r="E1616">
        <v>0</v>
      </c>
      <c r="F1616">
        <v>1408</v>
      </c>
      <c r="G1616">
        <v>1004</v>
      </c>
      <c r="H1616">
        <v>37</v>
      </c>
      <c r="I1616">
        <v>316</v>
      </c>
      <c r="J1616">
        <v>21</v>
      </c>
      <c r="K1616">
        <v>2016</v>
      </c>
      <c r="L1616" t="str">
        <f t="shared" si="50"/>
        <v>010</v>
      </c>
      <c r="M1616" t="str">
        <f>_xlfn.XLOOKUP(_2015_2016_append_[[#This Row],[Job_code]],Analytics_mindset_case_studies_IntegrateCo_jobcodes[Code_text],Analytics_mindset_case_studies_IntegrateCo_jobcodes[Job_Description],"",0)</f>
        <v>New Foreign Manufacturing Oversight</v>
      </c>
      <c r="N1616" t="str">
        <f t="shared" si="51"/>
        <v>S</v>
      </c>
      <c r="O1616">
        <f>IFERROR(VLOOKUP(_2015_2016_append_[[#This Row],[Emp_Name]],Analytics_mindset_case_studies_IntegrateCo_locations[#All],2,FALSE),"")</f>
        <v>1</v>
      </c>
      <c r="P1616">
        <f>_2015_2016_append_[[#This Row],[Reg_Hrs]]+_2015_2016_append_[[#This Row],[OT_Hrs]]</f>
        <v>8</v>
      </c>
      <c r="Q1616">
        <v>1</v>
      </c>
    </row>
    <row r="1617" spans="1:17" x14ac:dyDescent="0.3">
      <c r="B1617" t="s">
        <v>367</v>
      </c>
      <c r="C1617" t="s">
        <v>229</v>
      </c>
      <c r="D1617">
        <v>16</v>
      </c>
      <c r="E1617">
        <v>0</v>
      </c>
      <c r="F1617">
        <v>368</v>
      </c>
      <c r="G1617">
        <v>2583</v>
      </c>
      <c r="H1617">
        <v>11</v>
      </c>
      <c r="I1617">
        <v>811</v>
      </c>
      <c r="J1617">
        <v>608</v>
      </c>
      <c r="K1617">
        <v>2016</v>
      </c>
      <c r="L1617" t="str">
        <f t="shared" si="50"/>
        <v>010</v>
      </c>
      <c r="M1617" t="str">
        <f>_xlfn.XLOOKUP(_2015_2016_append_[[#This Row],[Job_code]],Analytics_mindset_case_studies_IntegrateCo_jobcodes[Code_text],Analytics_mindset_case_studies_IntegrateCo_jobcodes[Job_Description],"",0)</f>
        <v>New Foreign Manufacturing Oversight</v>
      </c>
      <c r="N1617" t="str">
        <f t="shared" si="51"/>
        <v>S</v>
      </c>
      <c r="O1617" t="str">
        <f>IFERROR(VLOOKUP(_2015_2016_append_[[#This Row],[Emp_Name]],Analytics_mindset_case_studies_IntegrateCo_locations[#All],2,FALSE),"")</f>
        <v/>
      </c>
      <c r="P1617">
        <f>_2015_2016_append_[[#This Row],[Reg_Hrs]]+_2015_2016_append_[[#This Row],[OT_Hrs]]</f>
        <v>16</v>
      </c>
      <c r="Q1617">
        <v>1</v>
      </c>
    </row>
    <row r="1618" spans="1:17" x14ac:dyDescent="0.3">
      <c r="A1618">
        <v>133</v>
      </c>
      <c r="B1618" t="s">
        <v>367</v>
      </c>
      <c r="C1618" t="s">
        <v>152</v>
      </c>
      <c r="D1618">
        <v>16</v>
      </c>
      <c r="E1618">
        <v>0</v>
      </c>
      <c r="F1618">
        <v>476</v>
      </c>
      <c r="G1618">
        <v>3454</v>
      </c>
      <c r="H1618">
        <v>135</v>
      </c>
      <c r="I1618">
        <v>1084</v>
      </c>
      <c r="J1618">
        <v>786</v>
      </c>
      <c r="K1618">
        <v>2016</v>
      </c>
      <c r="L1618" t="str">
        <f t="shared" si="50"/>
        <v>010</v>
      </c>
      <c r="M1618" t="str">
        <f>_xlfn.XLOOKUP(_2015_2016_append_[[#This Row],[Job_code]],Analytics_mindset_case_studies_IntegrateCo_jobcodes[Code_text],Analytics_mindset_case_studies_IntegrateCo_jobcodes[Job_Description],"",0)</f>
        <v>New Foreign Manufacturing Oversight</v>
      </c>
      <c r="N1618" t="str">
        <f t="shared" si="51"/>
        <v>S</v>
      </c>
      <c r="O1618">
        <f>IFERROR(VLOOKUP(_2015_2016_append_[[#This Row],[Emp_Name]],Analytics_mindset_case_studies_IntegrateCo_locations[#All],2,FALSE),"")</f>
        <v>1</v>
      </c>
      <c r="P1618">
        <f>_2015_2016_append_[[#This Row],[Reg_Hrs]]+_2015_2016_append_[[#This Row],[OT_Hrs]]</f>
        <v>16</v>
      </c>
      <c r="Q1618">
        <v>1</v>
      </c>
    </row>
    <row r="1619" spans="1:17" x14ac:dyDescent="0.3">
      <c r="A1619">
        <v>99</v>
      </c>
      <c r="B1619" t="s">
        <v>367</v>
      </c>
      <c r="C1619" t="s">
        <v>198</v>
      </c>
      <c r="D1619">
        <v>8</v>
      </c>
      <c r="E1619">
        <v>0</v>
      </c>
      <c r="F1619">
        <v>180</v>
      </c>
      <c r="G1619">
        <v>1332</v>
      </c>
      <c r="H1619">
        <v>52</v>
      </c>
      <c r="I1619">
        <v>418</v>
      </c>
      <c r="J1619">
        <v>297</v>
      </c>
      <c r="K1619">
        <v>2016</v>
      </c>
      <c r="L1619" t="str">
        <f t="shared" si="50"/>
        <v>010</v>
      </c>
      <c r="M1619" t="str">
        <f>_xlfn.XLOOKUP(_2015_2016_append_[[#This Row],[Job_code]],Analytics_mindset_case_studies_IntegrateCo_jobcodes[Code_text],Analytics_mindset_case_studies_IntegrateCo_jobcodes[Job_Description],"",0)</f>
        <v>New Foreign Manufacturing Oversight</v>
      </c>
      <c r="N1619" t="str">
        <f t="shared" si="51"/>
        <v>S</v>
      </c>
      <c r="O1619">
        <f>IFERROR(VLOOKUP(_2015_2016_append_[[#This Row],[Emp_Name]],Analytics_mindset_case_studies_IntegrateCo_locations[#All],2,FALSE),"")</f>
        <v>2</v>
      </c>
      <c r="P1619">
        <f>_2015_2016_append_[[#This Row],[Reg_Hrs]]+_2015_2016_append_[[#This Row],[OT_Hrs]]</f>
        <v>8</v>
      </c>
      <c r="Q1619">
        <v>1</v>
      </c>
    </row>
    <row r="1620" spans="1:17" x14ac:dyDescent="0.3">
      <c r="A1620">
        <v>27</v>
      </c>
      <c r="B1620" t="s">
        <v>367</v>
      </c>
      <c r="C1620" t="s">
        <v>134</v>
      </c>
      <c r="D1620">
        <v>16</v>
      </c>
      <c r="E1620">
        <v>0</v>
      </c>
      <c r="F1620">
        <v>488</v>
      </c>
      <c r="G1620">
        <v>3344</v>
      </c>
      <c r="H1620">
        <v>13</v>
      </c>
      <c r="I1620">
        <v>809</v>
      </c>
      <c r="J1620">
        <v>806</v>
      </c>
      <c r="K1620">
        <v>2016</v>
      </c>
      <c r="L1620" t="str">
        <f t="shared" si="50"/>
        <v>010</v>
      </c>
      <c r="M1620" t="str">
        <f>_xlfn.XLOOKUP(_2015_2016_append_[[#This Row],[Job_code]],Analytics_mindset_case_studies_IntegrateCo_jobcodes[Code_text],Analytics_mindset_case_studies_IntegrateCo_jobcodes[Job_Description],"",0)</f>
        <v>New Foreign Manufacturing Oversight</v>
      </c>
      <c r="N1620" t="str">
        <f t="shared" si="51"/>
        <v>S</v>
      </c>
      <c r="O1620">
        <f>IFERROR(VLOOKUP(_2015_2016_append_[[#This Row],[Emp_Name]],Analytics_mindset_case_studies_IntegrateCo_locations[#All],2,FALSE),"")</f>
        <v>1</v>
      </c>
      <c r="P1620">
        <f>_2015_2016_append_[[#This Row],[Reg_Hrs]]+_2015_2016_append_[[#This Row],[OT_Hrs]]</f>
        <v>16</v>
      </c>
      <c r="Q1620">
        <v>1</v>
      </c>
    </row>
    <row r="1621" spans="1:17" x14ac:dyDescent="0.3">
      <c r="A1621">
        <v>19</v>
      </c>
      <c r="B1621" t="s">
        <v>367</v>
      </c>
      <c r="C1621" t="s">
        <v>150</v>
      </c>
      <c r="D1621">
        <v>16</v>
      </c>
      <c r="E1621">
        <v>0</v>
      </c>
      <c r="F1621">
        <v>432</v>
      </c>
      <c r="G1621">
        <v>3178</v>
      </c>
      <c r="H1621">
        <v>125</v>
      </c>
      <c r="I1621">
        <v>998</v>
      </c>
      <c r="J1621">
        <v>712</v>
      </c>
      <c r="K1621">
        <v>2016</v>
      </c>
      <c r="L1621" t="str">
        <f t="shared" si="50"/>
        <v>010</v>
      </c>
      <c r="M1621" t="str">
        <f>_xlfn.XLOOKUP(_2015_2016_append_[[#This Row],[Job_code]],Analytics_mindset_case_studies_IntegrateCo_jobcodes[Code_text],Analytics_mindset_case_studies_IntegrateCo_jobcodes[Job_Description],"",0)</f>
        <v>New Foreign Manufacturing Oversight</v>
      </c>
      <c r="N1621" t="str">
        <f t="shared" si="51"/>
        <v>S</v>
      </c>
      <c r="O1621">
        <f>IFERROR(VLOOKUP(_2015_2016_append_[[#This Row],[Emp_Name]],Analytics_mindset_case_studies_IntegrateCo_locations[#All],2,FALSE),"")</f>
        <v>1</v>
      </c>
      <c r="P1621">
        <f>_2015_2016_append_[[#This Row],[Reg_Hrs]]+_2015_2016_append_[[#This Row],[OT_Hrs]]</f>
        <v>16</v>
      </c>
      <c r="Q1621">
        <v>1</v>
      </c>
    </row>
    <row r="1622" spans="1:17" x14ac:dyDescent="0.3">
      <c r="A1622">
        <v>203</v>
      </c>
      <c r="B1622" t="s">
        <v>367</v>
      </c>
      <c r="C1622" t="s">
        <v>155</v>
      </c>
      <c r="D1622">
        <v>12</v>
      </c>
      <c r="E1622">
        <v>0</v>
      </c>
      <c r="F1622">
        <v>77775</v>
      </c>
      <c r="G1622">
        <v>5612</v>
      </c>
      <c r="H1622">
        <v>293</v>
      </c>
      <c r="I1622">
        <v>1174</v>
      </c>
      <c r="J1622">
        <v>101</v>
      </c>
      <c r="K1622">
        <v>2016</v>
      </c>
      <c r="L1622" t="str">
        <f t="shared" si="50"/>
        <v>010</v>
      </c>
      <c r="M1622" t="str">
        <f>_xlfn.XLOOKUP(_2015_2016_append_[[#This Row],[Job_code]],Analytics_mindset_case_studies_IntegrateCo_jobcodes[Code_text],Analytics_mindset_case_studies_IntegrateCo_jobcodes[Job_Description],"",0)</f>
        <v>New Foreign Manufacturing Oversight</v>
      </c>
      <c r="N1622" t="str">
        <f t="shared" si="51"/>
        <v>S</v>
      </c>
      <c r="O1622">
        <f>IFERROR(VLOOKUP(_2015_2016_append_[[#This Row],[Emp_Name]],Analytics_mindset_case_studies_IntegrateCo_locations[#All],2,FALSE),"")</f>
        <v>1</v>
      </c>
      <c r="P1622">
        <f>_2015_2016_append_[[#This Row],[Reg_Hrs]]+_2015_2016_append_[[#This Row],[OT_Hrs]]</f>
        <v>12</v>
      </c>
      <c r="Q1622">
        <v>1</v>
      </c>
    </row>
    <row r="1623" spans="1:17" x14ac:dyDescent="0.3">
      <c r="A1623">
        <v>259</v>
      </c>
      <c r="B1623" t="s">
        <v>367</v>
      </c>
      <c r="C1623" t="s">
        <v>127</v>
      </c>
      <c r="D1623">
        <v>16</v>
      </c>
      <c r="E1623">
        <v>0</v>
      </c>
      <c r="F1623">
        <v>428</v>
      </c>
      <c r="G1623">
        <v>3162</v>
      </c>
      <c r="H1623">
        <v>124</v>
      </c>
      <c r="I1623">
        <v>992</v>
      </c>
      <c r="J1623">
        <v>706</v>
      </c>
      <c r="K1623">
        <v>2016</v>
      </c>
      <c r="L1623" t="str">
        <f t="shared" si="50"/>
        <v>010</v>
      </c>
      <c r="M1623" t="str">
        <f>_xlfn.XLOOKUP(_2015_2016_append_[[#This Row],[Job_code]],Analytics_mindset_case_studies_IntegrateCo_jobcodes[Code_text],Analytics_mindset_case_studies_IntegrateCo_jobcodes[Job_Description],"",0)</f>
        <v>New Foreign Manufacturing Oversight</v>
      </c>
      <c r="N1623" t="str">
        <f t="shared" si="51"/>
        <v>S</v>
      </c>
      <c r="O1623">
        <f>IFERROR(VLOOKUP(_2015_2016_append_[[#This Row],[Emp_Name]],Analytics_mindset_case_studies_IntegrateCo_locations[#All],2,FALSE),"")</f>
        <v>2</v>
      </c>
      <c r="P1623">
        <f>_2015_2016_append_[[#This Row],[Reg_Hrs]]+_2015_2016_append_[[#This Row],[OT_Hrs]]</f>
        <v>16</v>
      </c>
      <c r="Q1623">
        <v>1</v>
      </c>
    </row>
    <row r="1624" spans="1:17" x14ac:dyDescent="0.3">
      <c r="A1624">
        <v>18</v>
      </c>
      <c r="B1624" t="s">
        <v>367</v>
      </c>
      <c r="C1624" t="s">
        <v>177</v>
      </c>
      <c r="D1624">
        <v>4</v>
      </c>
      <c r="E1624">
        <v>0</v>
      </c>
      <c r="F1624">
        <v>80</v>
      </c>
      <c r="G1624">
        <v>548</v>
      </c>
      <c r="H1624">
        <v>0</v>
      </c>
      <c r="I1624">
        <v>172</v>
      </c>
      <c r="J1624">
        <v>12</v>
      </c>
      <c r="K1624">
        <v>2016</v>
      </c>
      <c r="L1624" t="str">
        <f t="shared" si="50"/>
        <v>010</v>
      </c>
      <c r="M1624" t="str">
        <f>_xlfn.XLOOKUP(_2015_2016_append_[[#This Row],[Job_code]],Analytics_mindset_case_studies_IntegrateCo_jobcodes[Code_text],Analytics_mindset_case_studies_IntegrateCo_jobcodes[Job_Description],"",0)</f>
        <v>New Foreign Manufacturing Oversight</v>
      </c>
      <c r="N1624" t="str">
        <f t="shared" si="51"/>
        <v>S</v>
      </c>
      <c r="O1624">
        <f>IFERROR(VLOOKUP(_2015_2016_append_[[#This Row],[Emp_Name]],Analytics_mindset_case_studies_IntegrateCo_locations[#All],2,FALSE),"")</f>
        <v>2</v>
      </c>
      <c r="P1624">
        <f>_2015_2016_append_[[#This Row],[Reg_Hrs]]+_2015_2016_append_[[#This Row],[OT_Hrs]]</f>
        <v>4</v>
      </c>
      <c r="Q1624">
        <v>1</v>
      </c>
    </row>
    <row r="1625" spans="1:17" x14ac:dyDescent="0.3">
      <c r="A1625">
        <v>239</v>
      </c>
      <c r="B1625" t="s">
        <v>367</v>
      </c>
      <c r="C1625" t="s">
        <v>135</v>
      </c>
      <c r="D1625">
        <v>8</v>
      </c>
      <c r="E1625">
        <v>0</v>
      </c>
      <c r="F1625">
        <v>188</v>
      </c>
      <c r="G1625">
        <v>1439</v>
      </c>
      <c r="H1625">
        <v>56</v>
      </c>
      <c r="I1625">
        <v>45</v>
      </c>
      <c r="J1625">
        <v>22</v>
      </c>
      <c r="K1625">
        <v>2016</v>
      </c>
      <c r="L1625" t="str">
        <f t="shared" si="50"/>
        <v>010</v>
      </c>
      <c r="M1625" t="str">
        <f>_xlfn.XLOOKUP(_2015_2016_append_[[#This Row],[Job_code]],Analytics_mindset_case_studies_IntegrateCo_jobcodes[Code_text],Analytics_mindset_case_studies_IntegrateCo_jobcodes[Job_Description],"",0)</f>
        <v>New Foreign Manufacturing Oversight</v>
      </c>
      <c r="N1625" t="str">
        <f t="shared" si="51"/>
        <v>S</v>
      </c>
      <c r="O1625">
        <f>IFERROR(VLOOKUP(_2015_2016_append_[[#This Row],[Emp_Name]],Analytics_mindset_case_studies_IntegrateCo_locations[#All],2,FALSE),"")</f>
        <v>1</v>
      </c>
      <c r="P1625">
        <f>_2015_2016_append_[[#This Row],[Reg_Hrs]]+_2015_2016_append_[[#This Row],[OT_Hrs]]</f>
        <v>8</v>
      </c>
      <c r="Q1625">
        <v>1</v>
      </c>
    </row>
    <row r="1626" spans="1:17" x14ac:dyDescent="0.3">
      <c r="B1626" t="s">
        <v>367</v>
      </c>
      <c r="C1626" t="s">
        <v>229</v>
      </c>
      <c r="D1626">
        <v>4</v>
      </c>
      <c r="E1626">
        <v>0</v>
      </c>
      <c r="F1626">
        <v>80</v>
      </c>
      <c r="G1626">
        <v>612</v>
      </c>
      <c r="H1626">
        <v>48</v>
      </c>
      <c r="I1626">
        <v>192</v>
      </c>
      <c r="J1626">
        <v>11</v>
      </c>
      <c r="K1626">
        <v>2016</v>
      </c>
      <c r="L1626" t="str">
        <f t="shared" si="50"/>
        <v>010</v>
      </c>
      <c r="M1626" t="str">
        <f>_xlfn.XLOOKUP(_2015_2016_append_[[#This Row],[Job_code]],Analytics_mindset_case_studies_IntegrateCo_jobcodes[Code_text],Analytics_mindset_case_studies_IntegrateCo_jobcodes[Job_Description],"",0)</f>
        <v>New Foreign Manufacturing Oversight</v>
      </c>
      <c r="N1626" t="str">
        <f t="shared" si="51"/>
        <v>S</v>
      </c>
      <c r="O1626" t="str">
        <f>IFERROR(VLOOKUP(_2015_2016_append_[[#This Row],[Emp_Name]],Analytics_mindset_case_studies_IntegrateCo_locations[#All],2,FALSE),"")</f>
        <v/>
      </c>
      <c r="P1626">
        <f>_2015_2016_append_[[#This Row],[Reg_Hrs]]+_2015_2016_append_[[#This Row],[OT_Hrs]]</f>
        <v>4</v>
      </c>
      <c r="Q1626">
        <v>1</v>
      </c>
    </row>
    <row r="1627" spans="1:17" x14ac:dyDescent="0.3">
      <c r="A1627">
        <v>106</v>
      </c>
      <c r="B1627" t="s">
        <v>367</v>
      </c>
      <c r="C1627" t="s">
        <v>122</v>
      </c>
      <c r="D1627">
        <v>4</v>
      </c>
      <c r="E1627">
        <v>0</v>
      </c>
      <c r="F1627">
        <v>16857</v>
      </c>
      <c r="G1627">
        <v>1212</v>
      </c>
      <c r="H1627">
        <v>95</v>
      </c>
      <c r="I1627">
        <v>38</v>
      </c>
      <c r="J1627">
        <v>21</v>
      </c>
      <c r="K1627">
        <v>2016</v>
      </c>
      <c r="L1627" t="str">
        <f t="shared" si="50"/>
        <v>010</v>
      </c>
      <c r="M1627" t="str">
        <f>_xlfn.XLOOKUP(_2015_2016_append_[[#This Row],[Job_code]],Analytics_mindset_case_studies_IntegrateCo_jobcodes[Code_text],Analytics_mindset_case_studies_IntegrateCo_jobcodes[Job_Description],"",0)</f>
        <v>New Foreign Manufacturing Oversight</v>
      </c>
      <c r="N1627" t="str">
        <f t="shared" si="51"/>
        <v>S</v>
      </c>
      <c r="O1627">
        <f>IFERROR(VLOOKUP(_2015_2016_append_[[#This Row],[Emp_Name]],Analytics_mindset_case_studies_IntegrateCo_locations[#All],2,FALSE),"")</f>
        <v>1</v>
      </c>
      <c r="P1627">
        <f>_2015_2016_append_[[#This Row],[Reg_Hrs]]+_2015_2016_append_[[#This Row],[OT_Hrs]]</f>
        <v>4</v>
      </c>
      <c r="Q1627">
        <v>1</v>
      </c>
    </row>
    <row r="1628" spans="1:17" x14ac:dyDescent="0.3">
      <c r="A1628">
        <v>352</v>
      </c>
      <c r="B1628" t="s">
        <v>367</v>
      </c>
      <c r="C1628" t="s">
        <v>186</v>
      </c>
      <c r="D1628">
        <v>16</v>
      </c>
      <c r="E1628">
        <v>0</v>
      </c>
      <c r="F1628">
        <v>304</v>
      </c>
      <c r="G1628">
        <v>1715</v>
      </c>
      <c r="H1628">
        <v>55</v>
      </c>
      <c r="I1628">
        <v>538</v>
      </c>
      <c r="J1628">
        <v>502</v>
      </c>
      <c r="K1628">
        <v>2016</v>
      </c>
      <c r="L1628" t="str">
        <f t="shared" si="50"/>
        <v>010</v>
      </c>
      <c r="M1628" t="str">
        <f>_xlfn.XLOOKUP(_2015_2016_append_[[#This Row],[Job_code]],Analytics_mindset_case_studies_IntegrateCo_jobcodes[Code_text],Analytics_mindset_case_studies_IntegrateCo_jobcodes[Job_Description],"",0)</f>
        <v>New Foreign Manufacturing Oversight</v>
      </c>
      <c r="N1628" t="str">
        <f t="shared" si="51"/>
        <v>S</v>
      </c>
      <c r="O1628">
        <f>IFERROR(VLOOKUP(_2015_2016_append_[[#This Row],[Emp_Name]],Analytics_mindset_case_studies_IntegrateCo_locations[#All],2,FALSE),"")</f>
        <v>1</v>
      </c>
      <c r="P1628">
        <f>_2015_2016_append_[[#This Row],[Reg_Hrs]]+_2015_2016_append_[[#This Row],[OT_Hrs]]</f>
        <v>16</v>
      </c>
      <c r="Q1628">
        <v>1</v>
      </c>
    </row>
    <row r="1629" spans="1:17" x14ac:dyDescent="0.3">
      <c r="A1629">
        <v>380</v>
      </c>
      <c r="B1629" t="s">
        <v>367</v>
      </c>
      <c r="C1629" t="s">
        <v>189</v>
      </c>
      <c r="D1629">
        <v>16</v>
      </c>
      <c r="E1629">
        <v>0</v>
      </c>
      <c r="F1629">
        <v>336</v>
      </c>
      <c r="G1629">
        <v>2182</v>
      </c>
      <c r="H1629">
        <v>85</v>
      </c>
      <c r="I1629">
        <v>684</v>
      </c>
      <c r="J1629">
        <v>554</v>
      </c>
      <c r="K1629">
        <v>2016</v>
      </c>
      <c r="L1629" t="str">
        <f t="shared" si="50"/>
        <v>010</v>
      </c>
      <c r="M1629" t="str">
        <f>_xlfn.XLOOKUP(_2015_2016_append_[[#This Row],[Job_code]],Analytics_mindset_case_studies_IntegrateCo_jobcodes[Code_text],Analytics_mindset_case_studies_IntegrateCo_jobcodes[Job_Description],"",0)</f>
        <v>New Foreign Manufacturing Oversight</v>
      </c>
      <c r="N1629" t="str">
        <f t="shared" si="51"/>
        <v>S</v>
      </c>
      <c r="O1629">
        <f>IFERROR(VLOOKUP(_2015_2016_append_[[#This Row],[Emp_Name]],Analytics_mindset_case_studies_IntegrateCo_locations[#All],2,FALSE),"")</f>
        <v>2</v>
      </c>
      <c r="P1629">
        <f>_2015_2016_append_[[#This Row],[Reg_Hrs]]+_2015_2016_append_[[#This Row],[OT_Hrs]]</f>
        <v>16</v>
      </c>
      <c r="Q1629">
        <v>1</v>
      </c>
    </row>
    <row r="1630" spans="1:17" x14ac:dyDescent="0.3">
      <c r="A1630">
        <v>421</v>
      </c>
      <c r="B1630" t="s">
        <v>367</v>
      </c>
      <c r="C1630" t="s">
        <v>265</v>
      </c>
      <c r="D1630">
        <v>8</v>
      </c>
      <c r="E1630">
        <v>0</v>
      </c>
      <c r="F1630">
        <v>116</v>
      </c>
      <c r="G1630">
        <v>826</v>
      </c>
      <c r="H1630">
        <v>33</v>
      </c>
      <c r="I1630">
        <v>258</v>
      </c>
      <c r="J1630">
        <v>189</v>
      </c>
      <c r="K1630">
        <v>2016</v>
      </c>
      <c r="L1630" t="str">
        <f t="shared" si="50"/>
        <v>010</v>
      </c>
      <c r="M1630" t="str">
        <f>_xlfn.XLOOKUP(_2015_2016_append_[[#This Row],[Job_code]],Analytics_mindset_case_studies_IntegrateCo_jobcodes[Code_text],Analytics_mindset_case_studies_IntegrateCo_jobcodes[Job_Description],"",0)</f>
        <v>New Foreign Manufacturing Oversight</v>
      </c>
      <c r="N1630" t="str">
        <f t="shared" si="51"/>
        <v>S</v>
      </c>
      <c r="O1630">
        <f>IFERROR(VLOOKUP(_2015_2016_append_[[#This Row],[Emp_Name]],Analytics_mindset_case_studies_IntegrateCo_locations[#All],2,FALSE),"")</f>
        <v>1</v>
      </c>
      <c r="P1630">
        <f>_2015_2016_append_[[#This Row],[Reg_Hrs]]+_2015_2016_append_[[#This Row],[OT_Hrs]]</f>
        <v>8</v>
      </c>
      <c r="Q1630">
        <v>1</v>
      </c>
    </row>
    <row r="1631" spans="1:17" x14ac:dyDescent="0.3">
      <c r="A1631">
        <v>375</v>
      </c>
      <c r="B1631" t="s">
        <v>367</v>
      </c>
      <c r="C1631" t="s">
        <v>149</v>
      </c>
      <c r="D1631">
        <v>16</v>
      </c>
      <c r="E1631">
        <v>0</v>
      </c>
      <c r="F1631">
        <v>368</v>
      </c>
      <c r="G1631">
        <v>2816</v>
      </c>
      <c r="H1631">
        <v>106</v>
      </c>
      <c r="I1631">
        <v>883</v>
      </c>
      <c r="J1631">
        <v>608</v>
      </c>
      <c r="K1631">
        <v>2016</v>
      </c>
      <c r="L1631" t="str">
        <f t="shared" si="50"/>
        <v>010</v>
      </c>
      <c r="M1631" t="str">
        <f>_xlfn.XLOOKUP(_2015_2016_append_[[#This Row],[Job_code]],Analytics_mindset_case_studies_IntegrateCo_jobcodes[Code_text],Analytics_mindset_case_studies_IntegrateCo_jobcodes[Job_Description],"",0)</f>
        <v>New Foreign Manufacturing Oversight</v>
      </c>
      <c r="N1631" t="str">
        <f t="shared" si="51"/>
        <v>S</v>
      </c>
      <c r="O1631">
        <f>IFERROR(VLOOKUP(_2015_2016_append_[[#This Row],[Emp_Name]],Analytics_mindset_case_studies_IntegrateCo_locations[#All],2,FALSE),"")</f>
        <v>2</v>
      </c>
      <c r="P1631">
        <f>_2015_2016_append_[[#This Row],[Reg_Hrs]]+_2015_2016_append_[[#This Row],[OT_Hrs]]</f>
        <v>16</v>
      </c>
      <c r="Q1631">
        <v>1</v>
      </c>
    </row>
    <row r="1632" spans="1:17" x14ac:dyDescent="0.3">
      <c r="A1632">
        <v>38</v>
      </c>
      <c r="B1632" t="s">
        <v>367</v>
      </c>
      <c r="C1632" t="s">
        <v>137</v>
      </c>
      <c r="D1632">
        <v>12</v>
      </c>
      <c r="E1632">
        <v>0</v>
      </c>
      <c r="F1632">
        <v>49036</v>
      </c>
      <c r="G1632">
        <v>3666</v>
      </c>
      <c r="H1632">
        <v>192</v>
      </c>
      <c r="I1632">
        <v>767</v>
      </c>
      <c r="J1632">
        <v>132</v>
      </c>
      <c r="K1632">
        <v>2016</v>
      </c>
      <c r="L1632" t="str">
        <f t="shared" si="50"/>
        <v>010</v>
      </c>
      <c r="M1632" t="str">
        <f>_xlfn.XLOOKUP(_2015_2016_append_[[#This Row],[Job_code]],Analytics_mindset_case_studies_IntegrateCo_jobcodes[Code_text],Analytics_mindset_case_studies_IntegrateCo_jobcodes[Job_Description],"",0)</f>
        <v>New Foreign Manufacturing Oversight</v>
      </c>
      <c r="N1632" t="str">
        <f t="shared" si="51"/>
        <v>S</v>
      </c>
      <c r="O1632">
        <f>IFERROR(VLOOKUP(_2015_2016_append_[[#This Row],[Emp_Name]],Analytics_mindset_case_studies_IntegrateCo_locations[#All],2,FALSE),"")</f>
        <v>2</v>
      </c>
      <c r="P1632">
        <f>_2015_2016_append_[[#This Row],[Reg_Hrs]]+_2015_2016_append_[[#This Row],[OT_Hrs]]</f>
        <v>12</v>
      </c>
      <c r="Q1632">
        <v>1</v>
      </c>
    </row>
    <row r="1633" spans="1:17" x14ac:dyDescent="0.3">
      <c r="A1633">
        <v>399</v>
      </c>
      <c r="B1633" t="s">
        <v>367</v>
      </c>
      <c r="C1633" t="s">
        <v>203</v>
      </c>
      <c r="D1633">
        <v>16</v>
      </c>
      <c r="E1633">
        <v>0</v>
      </c>
      <c r="F1633">
        <v>34616</v>
      </c>
      <c r="G1633">
        <v>2648</v>
      </c>
      <c r="H1633">
        <v>104</v>
      </c>
      <c r="I1633">
        <v>83</v>
      </c>
      <c r="J1633">
        <v>95</v>
      </c>
      <c r="K1633">
        <v>2016</v>
      </c>
      <c r="L1633" t="str">
        <f t="shared" si="50"/>
        <v>010</v>
      </c>
      <c r="M1633" t="str">
        <f>_xlfn.XLOOKUP(_2015_2016_append_[[#This Row],[Job_code]],Analytics_mindset_case_studies_IntegrateCo_jobcodes[Code_text],Analytics_mindset_case_studies_IntegrateCo_jobcodes[Job_Description],"",0)</f>
        <v>New Foreign Manufacturing Oversight</v>
      </c>
      <c r="N1633" t="str">
        <f t="shared" si="51"/>
        <v>S</v>
      </c>
      <c r="O1633">
        <f>IFERROR(VLOOKUP(_2015_2016_append_[[#This Row],[Emp_Name]],Analytics_mindset_case_studies_IntegrateCo_locations[#All],2,FALSE),"")</f>
        <v>2</v>
      </c>
      <c r="P1633">
        <f>_2015_2016_append_[[#This Row],[Reg_Hrs]]+_2015_2016_append_[[#This Row],[OT_Hrs]]</f>
        <v>16</v>
      </c>
      <c r="Q1633">
        <v>1</v>
      </c>
    </row>
    <row r="1634" spans="1:17" x14ac:dyDescent="0.3">
      <c r="A1634">
        <v>381</v>
      </c>
      <c r="B1634" t="s">
        <v>367</v>
      </c>
      <c r="C1634" t="s">
        <v>151</v>
      </c>
      <c r="D1634">
        <v>16</v>
      </c>
      <c r="E1634">
        <v>0</v>
      </c>
      <c r="F1634">
        <v>34616</v>
      </c>
      <c r="G1634">
        <v>2208</v>
      </c>
      <c r="H1634">
        <v>87</v>
      </c>
      <c r="I1634">
        <v>694</v>
      </c>
      <c r="J1634">
        <v>95</v>
      </c>
      <c r="K1634">
        <v>2016</v>
      </c>
      <c r="L1634" t="str">
        <f t="shared" si="50"/>
        <v>010</v>
      </c>
      <c r="M1634" t="str">
        <f>_xlfn.XLOOKUP(_2015_2016_append_[[#This Row],[Job_code]],Analytics_mindset_case_studies_IntegrateCo_jobcodes[Code_text],Analytics_mindset_case_studies_IntegrateCo_jobcodes[Job_Description],"",0)</f>
        <v>New Foreign Manufacturing Oversight</v>
      </c>
      <c r="N1634" t="str">
        <f t="shared" si="51"/>
        <v>S</v>
      </c>
      <c r="O1634">
        <f>IFERROR(VLOOKUP(_2015_2016_append_[[#This Row],[Emp_Name]],Analytics_mindset_case_studies_IntegrateCo_locations[#All],2,FALSE),"")</f>
        <v>1</v>
      </c>
      <c r="P1634">
        <f>_2015_2016_append_[[#This Row],[Reg_Hrs]]+_2015_2016_append_[[#This Row],[OT_Hrs]]</f>
        <v>16</v>
      </c>
      <c r="Q1634">
        <v>1</v>
      </c>
    </row>
    <row r="1635" spans="1:17" x14ac:dyDescent="0.3">
      <c r="A1635">
        <v>25</v>
      </c>
      <c r="B1635" t="s">
        <v>367</v>
      </c>
      <c r="C1635" t="s">
        <v>199</v>
      </c>
      <c r="D1635">
        <v>8</v>
      </c>
      <c r="E1635">
        <v>0</v>
      </c>
      <c r="F1635">
        <v>19792</v>
      </c>
      <c r="G1635">
        <v>1414</v>
      </c>
      <c r="H1635">
        <v>53</v>
      </c>
      <c r="I1635">
        <v>444</v>
      </c>
      <c r="J1635">
        <v>27</v>
      </c>
      <c r="K1635">
        <v>2016</v>
      </c>
      <c r="L1635" t="str">
        <f t="shared" si="50"/>
        <v>010</v>
      </c>
      <c r="M1635" t="str">
        <f>_xlfn.XLOOKUP(_2015_2016_append_[[#This Row],[Job_code]],Analytics_mindset_case_studies_IntegrateCo_jobcodes[Code_text],Analytics_mindset_case_studies_IntegrateCo_jobcodes[Job_Description],"",0)</f>
        <v>New Foreign Manufacturing Oversight</v>
      </c>
      <c r="N1635" t="str">
        <f t="shared" si="51"/>
        <v>S</v>
      </c>
      <c r="O1635">
        <f>IFERROR(VLOOKUP(_2015_2016_append_[[#This Row],[Emp_Name]],Analytics_mindset_case_studies_IntegrateCo_locations[#All],2,FALSE),"")</f>
        <v>1</v>
      </c>
      <c r="P1635">
        <f>_2015_2016_append_[[#This Row],[Reg_Hrs]]+_2015_2016_append_[[#This Row],[OT_Hrs]]</f>
        <v>8</v>
      </c>
      <c r="Q1635">
        <v>1</v>
      </c>
    </row>
    <row r="1636" spans="1:17" x14ac:dyDescent="0.3">
      <c r="A1636">
        <v>249</v>
      </c>
      <c r="B1636" t="s">
        <v>367</v>
      </c>
      <c r="C1636" t="s">
        <v>131</v>
      </c>
      <c r="D1636">
        <v>16</v>
      </c>
      <c r="E1636">
        <v>0</v>
      </c>
      <c r="F1636">
        <v>65384</v>
      </c>
      <c r="G1636">
        <v>4652</v>
      </c>
      <c r="H1636">
        <v>182</v>
      </c>
      <c r="I1636">
        <v>73</v>
      </c>
      <c r="J1636">
        <v>1079</v>
      </c>
      <c r="K1636">
        <v>2016</v>
      </c>
      <c r="L1636" t="str">
        <f t="shared" si="50"/>
        <v>010</v>
      </c>
      <c r="M1636" t="str">
        <f>_xlfn.XLOOKUP(_2015_2016_append_[[#This Row],[Job_code]],Analytics_mindset_case_studies_IntegrateCo_jobcodes[Code_text],Analytics_mindset_case_studies_IntegrateCo_jobcodes[Job_Description],"",0)</f>
        <v>New Foreign Manufacturing Oversight</v>
      </c>
      <c r="N1636" t="str">
        <f t="shared" si="51"/>
        <v>S</v>
      </c>
      <c r="O1636">
        <f>IFERROR(VLOOKUP(_2015_2016_append_[[#This Row],[Emp_Name]],Analytics_mindset_case_studies_IntegrateCo_locations[#All],2,FALSE),"")</f>
        <v>2</v>
      </c>
      <c r="P1636">
        <f>_2015_2016_append_[[#This Row],[Reg_Hrs]]+_2015_2016_append_[[#This Row],[OT_Hrs]]</f>
        <v>16</v>
      </c>
      <c r="Q1636">
        <v>1</v>
      </c>
    </row>
    <row r="1637" spans="1:17" x14ac:dyDescent="0.3">
      <c r="A1637">
        <v>413</v>
      </c>
      <c r="B1637" t="s">
        <v>368</v>
      </c>
      <c r="C1637" t="s">
        <v>314</v>
      </c>
      <c r="D1637">
        <v>8</v>
      </c>
      <c r="E1637">
        <v>0</v>
      </c>
      <c r="F1637">
        <v>128</v>
      </c>
      <c r="G1637">
        <v>907</v>
      </c>
      <c r="H1637">
        <v>71</v>
      </c>
      <c r="I1637">
        <v>285</v>
      </c>
      <c r="J1637">
        <v>211</v>
      </c>
      <c r="K1637">
        <v>2016</v>
      </c>
      <c r="L1637" t="str">
        <f t="shared" si="50"/>
        <v>010</v>
      </c>
      <c r="M1637" t="str">
        <f>_xlfn.XLOOKUP(_2015_2016_append_[[#This Row],[Job_code]],Analytics_mindset_case_studies_IntegrateCo_jobcodes[Code_text],Analytics_mindset_case_studies_IntegrateCo_jobcodes[Job_Description],"",0)</f>
        <v>New Foreign Manufacturing Oversight</v>
      </c>
      <c r="N1637" t="str">
        <f t="shared" si="51"/>
        <v>S</v>
      </c>
      <c r="O1637">
        <f>IFERROR(VLOOKUP(_2015_2016_append_[[#This Row],[Emp_Name]],Analytics_mindset_case_studies_IntegrateCo_locations[#All],2,FALSE),"")</f>
        <v>1</v>
      </c>
      <c r="P1637">
        <f>_2015_2016_append_[[#This Row],[Reg_Hrs]]+_2015_2016_append_[[#This Row],[OT_Hrs]]</f>
        <v>8</v>
      </c>
      <c r="Q1637">
        <v>1</v>
      </c>
    </row>
    <row r="1638" spans="1:17" x14ac:dyDescent="0.3">
      <c r="A1638">
        <v>422</v>
      </c>
      <c r="B1638" t="s">
        <v>369</v>
      </c>
      <c r="C1638" t="s">
        <v>219</v>
      </c>
      <c r="D1638">
        <v>16</v>
      </c>
      <c r="E1638">
        <v>0</v>
      </c>
      <c r="F1638">
        <v>224</v>
      </c>
      <c r="G1638">
        <v>1714</v>
      </c>
      <c r="H1638">
        <v>0</v>
      </c>
      <c r="I1638">
        <v>538</v>
      </c>
      <c r="J1638">
        <v>369</v>
      </c>
      <c r="K1638">
        <v>2016</v>
      </c>
      <c r="L1638" t="str">
        <f t="shared" si="50"/>
        <v>011</v>
      </c>
      <c r="M1638" t="str">
        <f>_xlfn.XLOOKUP(_2015_2016_append_[[#This Row],[Job_code]],Analytics_mindset_case_studies_IntegrateCo_jobcodes[Code_text],Analytics_mindset_case_studies_IntegrateCo_jobcodes[Job_Description],"",0)</f>
        <v>Internal Projects</v>
      </c>
      <c r="N1638" t="str">
        <f t="shared" si="51"/>
        <v>S</v>
      </c>
      <c r="O1638">
        <f>IFERROR(VLOOKUP(_2015_2016_append_[[#This Row],[Emp_Name]],Analytics_mindset_case_studies_IntegrateCo_locations[#All],2,FALSE),"")</f>
        <v>1</v>
      </c>
      <c r="P1638">
        <f>_2015_2016_append_[[#This Row],[Reg_Hrs]]+_2015_2016_append_[[#This Row],[OT_Hrs]]</f>
        <v>16</v>
      </c>
      <c r="Q1638">
        <v>1</v>
      </c>
    </row>
    <row r="1639" spans="1:17" x14ac:dyDescent="0.3">
      <c r="A1639">
        <v>399</v>
      </c>
      <c r="B1639" t="s">
        <v>369</v>
      </c>
      <c r="C1639" t="s">
        <v>203</v>
      </c>
      <c r="D1639">
        <v>16</v>
      </c>
      <c r="E1639">
        <v>0</v>
      </c>
      <c r="F1639">
        <v>34616</v>
      </c>
      <c r="G1639">
        <v>2648</v>
      </c>
      <c r="H1639">
        <v>208</v>
      </c>
      <c r="I1639">
        <v>831</v>
      </c>
      <c r="J1639">
        <v>56</v>
      </c>
      <c r="K1639">
        <v>2016</v>
      </c>
      <c r="L1639" t="str">
        <f t="shared" si="50"/>
        <v>011</v>
      </c>
      <c r="M1639" t="str">
        <f>_xlfn.XLOOKUP(_2015_2016_append_[[#This Row],[Job_code]],Analytics_mindset_case_studies_IntegrateCo_jobcodes[Code_text],Analytics_mindset_case_studies_IntegrateCo_jobcodes[Job_Description],"",0)</f>
        <v>Internal Projects</v>
      </c>
      <c r="N1639" t="str">
        <f t="shared" si="51"/>
        <v>S</v>
      </c>
      <c r="O1639">
        <f>IFERROR(VLOOKUP(_2015_2016_append_[[#This Row],[Emp_Name]],Analytics_mindset_case_studies_IntegrateCo_locations[#All],2,FALSE),"")</f>
        <v>2</v>
      </c>
      <c r="P1639">
        <f>_2015_2016_append_[[#This Row],[Reg_Hrs]]+_2015_2016_append_[[#This Row],[OT_Hrs]]</f>
        <v>16</v>
      </c>
      <c r="Q1639">
        <v>1</v>
      </c>
    </row>
    <row r="1640" spans="1:17" x14ac:dyDescent="0.3">
      <c r="B1640" t="s">
        <v>370</v>
      </c>
      <c r="C1640" t="s">
        <v>229</v>
      </c>
      <c r="D1640">
        <v>0</v>
      </c>
      <c r="E1640">
        <v>0</v>
      </c>
      <c r="F1640">
        <v>0</v>
      </c>
      <c r="G1640">
        <v>0</v>
      </c>
      <c r="H1640">
        <v>0</v>
      </c>
      <c r="I1640">
        <v>0</v>
      </c>
      <c r="J1640">
        <v>0</v>
      </c>
      <c r="K1640">
        <v>2016</v>
      </c>
      <c r="L1640" t="str">
        <f t="shared" si="50"/>
        <v>012</v>
      </c>
      <c r="M1640" t="str">
        <f>_xlfn.XLOOKUP(_2015_2016_append_[[#This Row],[Job_code]],Analytics_mindset_case_studies_IntegrateCo_jobcodes[Code_text],Analytics_mindset_case_studies_IntegrateCo_jobcodes[Job_Description],"",0)</f>
        <v>Internal Auditing</v>
      </c>
      <c r="N1640" t="str">
        <f t="shared" si="51"/>
        <v>S</v>
      </c>
      <c r="O1640" t="str">
        <f>IFERROR(VLOOKUP(_2015_2016_append_[[#This Row],[Emp_Name]],Analytics_mindset_case_studies_IntegrateCo_locations[#All],2,FALSE),"")</f>
        <v/>
      </c>
      <c r="P1640">
        <f>_2015_2016_append_[[#This Row],[Reg_Hrs]]+_2015_2016_append_[[#This Row],[OT_Hrs]]</f>
        <v>0</v>
      </c>
      <c r="Q1640">
        <v>1</v>
      </c>
    </row>
    <row r="1641" spans="1:17" x14ac:dyDescent="0.3">
      <c r="A1641">
        <v>422</v>
      </c>
      <c r="B1641" t="s">
        <v>370</v>
      </c>
      <c r="C1641" t="s">
        <v>219</v>
      </c>
      <c r="D1641">
        <v>16</v>
      </c>
      <c r="E1641">
        <v>0</v>
      </c>
      <c r="F1641">
        <v>224</v>
      </c>
      <c r="G1641">
        <v>1713</v>
      </c>
      <c r="H1641">
        <v>67</v>
      </c>
      <c r="I1641">
        <v>538</v>
      </c>
      <c r="J1641">
        <v>368</v>
      </c>
      <c r="K1641">
        <v>2016</v>
      </c>
      <c r="L1641" t="str">
        <f t="shared" si="50"/>
        <v>012</v>
      </c>
      <c r="M1641" t="str">
        <f>_xlfn.XLOOKUP(_2015_2016_append_[[#This Row],[Job_code]],Analytics_mindset_case_studies_IntegrateCo_jobcodes[Code_text],Analytics_mindset_case_studies_IntegrateCo_jobcodes[Job_Description],"",0)</f>
        <v>Internal Auditing</v>
      </c>
      <c r="N1641" t="str">
        <f t="shared" si="51"/>
        <v>S</v>
      </c>
      <c r="O1641">
        <f>IFERROR(VLOOKUP(_2015_2016_append_[[#This Row],[Emp_Name]],Analytics_mindset_case_studies_IntegrateCo_locations[#All],2,FALSE),"")</f>
        <v>1</v>
      </c>
      <c r="P1641">
        <f>_2015_2016_append_[[#This Row],[Reg_Hrs]]+_2015_2016_append_[[#This Row],[OT_Hrs]]</f>
        <v>16</v>
      </c>
      <c r="Q1641">
        <v>1</v>
      </c>
    </row>
    <row r="1642" spans="1:17" x14ac:dyDescent="0.3">
      <c r="A1642">
        <v>398</v>
      </c>
      <c r="B1642" t="s">
        <v>370</v>
      </c>
      <c r="C1642" t="s">
        <v>184</v>
      </c>
      <c r="D1642">
        <v>16</v>
      </c>
      <c r="E1642">
        <v>0</v>
      </c>
      <c r="F1642">
        <v>240</v>
      </c>
      <c r="G1642">
        <v>1717</v>
      </c>
      <c r="H1642">
        <v>67</v>
      </c>
      <c r="I1642">
        <v>539</v>
      </c>
      <c r="J1642">
        <v>395</v>
      </c>
      <c r="K1642">
        <v>2016</v>
      </c>
      <c r="L1642" t="str">
        <f t="shared" si="50"/>
        <v>012</v>
      </c>
      <c r="M1642" t="str">
        <f>_xlfn.XLOOKUP(_2015_2016_append_[[#This Row],[Job_code]],Analytics_mindset_case_studies_IntegrateCo_jobcodes[Code_text],Analytics_mindset_case_studies_IntegrateCo_jobcodes[Job_Description],"",0)</f>
        <v>Internal Auditing</v>
      </c>
      <c r="N1642" t="str">
        <f t="shared" si="51"/>
        <v>S</v>
      </c>
      <c r="O1642">
        <f>IFERROR(VLOOKUP(_2015_2016_append_[[#This Row],[Emp_Name]],Analytics_mindset_case_studies_IntegrateCo_locations[#All],2,FALSE),"")</f>
        <v>2</v>
      </c>
      <c r="P1642">
        <f>_2015_2016_append_[[#This Row],[Reg_Hrs]]+_2015_2016_append_[[#This Row],[OT_Hrs]]</f>
        <v>16</v>
      </c>
      <c r="Q1642">
        <v>1</v>
      </c>
    </row>
    <row r="1643" spans="1:17" x14ac:dyDescent="0.3">
      <c r="A1643">
        <v>368</v>
      </c>
      <c r="B1643" t="s">
        <v>370</v>
      </c>
      <c r="C1643" t="s">
        <v>133</v>
      </c>
      <c r="D1643">
        <v>8</v>
      </c>
      <c r="E1643">
        <v>0</v>
      </c>
      <c r="F1643">
        <v>196</v>
      </c>
      <c r="G1643">
        <v>1288</v>
      </c>
      <c r="H1643">
        <v>0</v>
      </c>
      <c r="I1643">
        <v>404</v>
      </c>
      <c r="J1643">
        <v>323</v>
      </c>
      <c r="K1643">
        <v>2016</v>
      </c>
      <c r="L1643" t="str">
        <f t="shared" si="50"/>
        <v>012</v>
      </c>
      <c r="M1643" t="str">
        <f>_xlfn.XLOOKUP(_2015_2016_append_[[#This Row],[Job_code]],Analytics_mindset_case_studies_IntegrateCo_jobcodes[Code_text],Analytics_mindset_case_studies_IntegrateCo_jobcodes[Job_Description],"",0)</f>
        <v>Internal Auditing</v>
      </c>
      <c r="N1643" t="str">
        <f t="shared" si="51"/>
        <v>S</v>
      </c>
      <c r="O1643">
        <f>IFERROR(VLOOKUP(_2015_2016_append_[[#This Row],[Emp_Name]],Analytics_mindset_case_studies_IntegrateCo_locations[#All],2,FALSE),"")</f>
        <v>2</v>
      </c>
      <c r="P1643">
        <f>_2015_2016_append_[[#This Row],[Reg_Hrs]]+_2015_2016_append_[[#This Row],[OT_Hrs]]</f>
        <v>8</v>
      </c>
      <c r="Q1643">
        <v>1</v>
      </c>
    </row>
    <row r="1644" spans="1:17" x14ac:dyDescent="0.3">
      <c r="A1644">
        <v>281</v>
      </c>
      <c r="B1644" t="s">
        <v>370</v>
      </c>
      <c r="C1644" t="s">
        <v>207</v>
      </c>
      <c r="D1644">
        <v>8</v>
      </c>
      <c r="E1644">
        <v>0</v>
      </c>
      <c r="F1644">
        <v>208</v>
      </c>
      <c r="G1644">
        <v>1487</v>
      </c>
      <c r="H1644">
        <v>117</v>
      </c>
      <c r="I1644">
        <v>466</v>
      </c>
      <c r="J1644">
        <v>344</v>
      </c>
      <c r="K1644">
        <v>2016</v>
      </c>
      <c r="L1644" t="str">
        <f t="shared" si="50"/>
        <v>012</v>
      </c>
      <c r="M1644" t="str">
        <f>_xlfn.XLOOKUP(_2015_2016_append_[[#This Row],[Job_code]],Analytics_mindset_case_studies_IntegrateCo_jobcodes[Code_text],Analytics_mindset_case_studies_IntegrateCo_jobcodes[Job_Description],"",0)</f>
        <v>Internal Auditing</v>
      </c>
      <c r="N1644" t="str">
        <f t="shared" si="51"/>
        <v>S</v>
      </c>
      <c r="O1644">
        <f>IFERROR(VLOOKUP(_2015_2016_append_[[#This Row],[Emp_Name]],Analytics_mindset_case_studies_IntegrateCo_locations[#All],2,FALSE),"")</f>
        <v>2</v>
      </c>
      <c r="P1644">
        <f>_2015_2016_append_[[#This Row],[Reg_Hrs]]+_2015_2016_append_[[#This Row],[OT_Hrs]]</f>
        <v>8</v>
      </c>
      <c r="Q1644">
        <v>1</v>
      </c>
    </row>
    <row r="1645" spans="1:17" x14ac:dyDescent="0.3">
      <c r="A1645">
        <v>417</v>
      </c>
      <c r="B1645" t="s">
        <v>370</v>
      </c>
      <c r="C1645" t="s">
        <v>270</v>
      </c>
      <c r="D1645">
        <v>35</v>
      </c>
      <c r="E1645">
        <v>0</v>
      </c>
      <c r="F1645">
        <v>616</v>
      </c>
      <c r="G1645">
        <v>441</v>
      </c>
      <c r="H1645">
        <v>34</v>
      </c>
      <c r="I1645">
        <v>138</v>
      </c>
      <c r="J1645">
        <v>7</v>
      </c>
      <c r="K1645">
        <v>2016</v>
      </c>
      <c r="L1645" t="str">
        <f t="shared" si="50"/>
        <v>012</v>
      </c>
      <c r="M1645" t="str">
        <f>_xlfn.XLOOKUP(_2015_2016_append_[[#This Row],[Job_code]],Analytics_mindset_case_studies_IntegrateCo_jobcodes[Code_text],Analytics_mindset_case_studies_IntegrateCo_jobcodes[Job_Description],"",0)</f>
        <v>Internal Auditing</v>
      </c>
      <c r="N1645" t="str">
        <f t="shared" si="51"/>
        <v>S</v>
      </c>
      <c r="O1645">
        <f>IFERROR(VLOOKUP(_2015_2016_append_[[#This Row],[Emp_Name]],Analytics_mindset_case_studies_IntegrateCo_locations[#All],2,FALSE),"")</f>
        <v>1</v>
      </c>
      <c r="P1645">
        <f>_2015_2016_append_[[#This Row],[Reg_Hrs]]+_2015_2016_append_[[#This Row],[OT_Hrs]]</f>
        <v>35</v>
      </c>
      <c r="Q1645">
        <v>1</v>
      </c>
    </row>
    <row r="1646" spans="1:17" x14ac:dyDescent="0.3">
      <c r="A1646">
        <v>133</v>
      </c>
      <c r="B1646" t="s">
        <v>370</v>
      </c>
      <c r="C1646" t="s">
        <v>152</v>
      </c>
      <c r="D1646">
        <v>16</v>
      </c>
      <c r="E1646">
        <v>0</v>
      </c>
      <c r="F1646">
        <v>476</v>
      </c>
      <c r="G1646">
        <v>3574</v>
      </c>
      <c r="H1646">
        <v>143</v>
      </c>
      <c r="I1646">
        <v>1121</v>
      </c>
      <c r="J1646">
        <v>762</v>
      </c>
      <c r="K1646">
        <v>2016</v>
      </c>
      <c r="L1646" t="str">
        <f t="shared" si="50"/>
        <v>012</v>
      </c>
      <c r="M1646" t="str">
        <f>_xlfn.XLOOKUP(_2015_2016_append_[[#This Row],[Job_code]],Analytics_mindset_case_studies_IntegrateCo_jobcodes[Code_text],Analytics_mindset_case_studies_IntegrateCo_jobcodes[Job_Description],"",0)</f>
        <v>Internal Auditing</v>
      </c>
      <c r="N1646" t="str">
        <f t="shared" si="51"/>
        <v>S</v>
      </c>
      <c r="O1646">
        <f>IFERROR(VLOOKUP(_2015_2016_append_[[#This Row],[Emp_Name]],Analytics_mindset_case_studies_IntegrateCo_locations[#All],2,FALSE),"")</f>
        <v>1</v>
      </c>
      <c r="P1646">
        <f>_2015_2016_append_[[#This Row],[Reg_Hrs]]+_2015_2016_append_[[#This Row],[OT_Hrs]]</f>
        <v>16</v>
      </c>
      <c r="Q1646">
        <v>1</v>
      </c>
    </row>
    <row r="1647" spans="1:17" x14ac:dyDescent="0.3">
      <c r="A1647">
        <v>99</v>
      </c>
      <c r="B1647" t="s">
        <v>370</v>
      </c>
      <c r="C1647" t="s">
        <v>198</v>
      </c>
      <c r="D1647">
        <v>4</v>
      </c>
      <c r="E1647">
        <v>0</v>
      </c>
      <c r="F1647">
        <v>90</v>
      </c>
      <c r="G1647">
        <v>666</v>
      </c>
      <c r="H1647">
        <v>0</v>
      </c>
      <c r="I1647">
        <v>209</v>
      </c>
      <c r="J1647">
        <v>148</v>
      </c>
      <c r="K1647">
        <v>2016</v>
      </c>
      <c r="L1647" t="str">
        <f t="shared" si="50"/>
        <v>012</v>
      </c>
      <c r="M1647" t="str">
        <f>_xlfn.XLOOKUP(_2015_2016_append_[[#This Row],[Job_code]],Analytics_mindset_case_studies_IntegrateCo_jobcodes[Code_text],Analytics_mindset_case_studies_IntegrateCo_jobcodes[Job_Description],"",0)</f>
        <v>Internal Auditing</v>
      </c>
      <c r="N1647" t="str">
        <f t="shared" si="51"/>
        <v>S</v>
      </c>
      <c r="O1647">
        <f>IFERROR(VLOOKUP(_2015_2016_append_[[#This Row],[Emp_Name]],Analytics_mindset_case_studies_IntegrateCo_locations[#All],2,FALSE),"")</f>
        <v>2</v>
      </c>
      <c r="P1647">
        <f>_2015_2016_append_[[#This Row],[Reg_Hrs]]+_2015_2016_append_[[#This Row],[OT_Hrs]]</f>
        <v>4</v>
      </c>
      <c r="Q1647">
        <v>1</v>
      </c>
    </row>
    <row r="1648" spans="1:17" x14ac:dyDescent="0.3">
      <c r="A1648">
        <v>19</v>
      </c>
      <c r="B1648" t="s">
        <v>370</v>
      </c>
      <c r="C1648" t="s">
        <v>150</v>
      </c>
      <c r="D1648">
        <v>8</v>
      </c>
      <c r="E1648">
        <v>0</v>
      </c>
      <c r="F1648">
        <v>216</v>
      </c>
      <c r="G1648">
        <v>1589</v>
      </c>
      <c r="H1648">
        <v>0</v>
      </c>
      <c r="I1648">
        <v>499</v>
      </c>
      <c r="J1648">
        <v>355</v>
      </c>
      <c r="K1648">
        <v>2016</v>
      </c>
      <c r="L1648" t="str">
        <f t="shared" si="50"/>
        <v>012</v>
      </c>
      <c r="M1648" t="str">
        <f>_xlfn.XLOOKUP(_2015_2016_append_[[#This Row],[Job_code]],Analytics_mindset_case_studies_IntegrateCo_jobcodes[Code_text],Analytics_mindset_case_studies_IntegrateCo_jobcodes[Job_Description],"",0)</f>
        <v>Internal Auditing</v>
      </c>
      <c r="N1648" t="str">
        <f t="shared" si="51"/>
        <v>S</v>
      </c>
      <c r="O1648">
        <f>IFERROR(VLOOKUP(_2015_2016_append_[[#This Row],[Emp_Name]],Analytics_mindset_case_studies_IntegrateCo_locations[#All],2,FALSE),"")</f>
        <v>1</v>
      </c>
      <c r="P1648">
        <f>_2015_2016_append_[[#This Row],[Reg_Hrs]]+_2015_2016_append_[[#This Row],[OT_Hrs]]</f>
        <v>8</v>
      </c>
      <c r="Q1648">
        <v>1</v>
      </c>
    </row>
    <row r="1649" spans="1:17" x14ac:dyDescent="0.3">
      <c r="A1649">
        <v>259</v>
      </c>
      <c r="B1649" t="s">
        <v>370</v>
      </c>
      <c r="C1649" t="s">
        <v>127</v>
      </c>
      <c r="D1649">
        <v>13</v>
      </c>
      <c r="E1649">
        <v>0</v>
      </c>
      <c r="F1649">
        <v>34775</v>
      </c>
      <c r="G1649">
        <v>2611</v>
      </c>
      <c r="H1649">
        <v>96</v>
      </c>
      <c r="I1649">
        <v>819</v>
      </c>
      <c r="J1649">
        <v>573</v>
      </c>
      <c r="K1649">
        <v>2016</v>
      </c>
      <c r="L1649" t="str">
        <f t="shared" si="50"/>
        <v>012</v>
      </c>
      <c r="M1649" t="str">
        <f>_xlfn.XLOOKUP(_2015_2016_append_[[#This Row],[Job_code]],Analytics_mindset_case_studies_IntegrateCo_jobcodes[Code_text],Analytics_mindset_case_studies_IntegrateCo_jobcodes[Job_Description],"",0)</f>
        <v>Internal Auditing</v>
      </c>
      <c r="N1649" t="str">
        <f t="shared" si="51"/>
        <v>S</v>
      </c>
      <c r="O1649">
        <f>IFERROR(VLOOKUP(_2015_2016_append_[[#This Row],[Emp_Name]],Analytics_mindset_case_studies_IntegrateCo_locations[#All],2,FALSE),"")</f>
        <v>2</v>
      </c>
      <c r="P1649">
        <f>_2015_2016_append_[[#This Row],[Reg_Hrs]]+_2015_2016_append_[[#This Row],[OT_Hrs]]</f>
        <v>13</v>
      </c>
      <c r="Q1649">
        <v>1</v>
      </c>
    </row>
    <row r="1650" spans="1:17" x14ac:dyDescent="0.3">
      <c r="A1650">
        <v>18</v>
      </c>
      <c r="B1650" t="s">
        <v>370</v>
      </c>
      <c r="C1650" t="s">
        <v>177</v>
      </c>
      <c r="D1650">
        <v>8</v>
      </c>
      <c r="E1650">
        <v>0</v>
      </c>
      <c r="F1650">
        <v>160</v>
      </c>
      <c r="G1650">
        <v>116</v>
      </c>
      <c r="H1650">
        <v>48</v>
      </c>
      <c r="I1650">
        <v>364</v>
      </c>
      <c r="J1650">
        <v>22</v>
      </c>
      <c r="K1650">
        <v>2016</v>
      </c>
      <c r="L1650" t="str">
        <f t="shared" si="50"/>
        <v>012</v>
      </c>
      <c r="M1650" t="str">
        <f>_xlfn.XLOOKUP(_2015_2016_append_[[#This Row],[Job_code]],Analytics_mindset_case_studies_IntegrateCo_jobcodes[Code_text],Analytics_mindset_case_studies_IntegrateCo_jobcodes[Job_Description],"",0)</f>
        <v>Internal Auditing</v>
      </c>
      <c r="N1650" t="str">
        <f t="shared" si="51"/>
        <v>S</v>
      </c>
      <c r="O1650">
        <f>IFERROR(VLOOKUP(_2015_2016_append_[[#This Row],[Emp_Name]],Analytics_mindset_case_studies_IntegrateCo_locations[#All],2,FALSE),"")</f>
        <v>2</v>
      </c>
      <c r="P1650">
        <f>_2015_2016_append_[[#This Row],[Reg_Hrs]]+_2015_2016_append_[[#This Row],[OT_Hrs]]</f>
        <v>8</v>
      </c>
      <c r="Q1650">
        <v>1</v>
      </c>
    </row>
    <row r="1651" spans="1:17" x14ac:dyDescent="0.3">
      <c r="A1651">
        <v>380</v>
      </c>
      <c r="B1651" t="s">
        <v>370</v>
      </c>
      <c r="C1651" t="s">
        <v>189</v>
      </c>
      <c r="D1651">
        <v>8</v>
      </c>
      <c r="E1651">
        <v>0</v>
      </c>
      <c r="F1651">
        <v>168</v>
      </c>
      <c r="G1651">
        <v>1097</v>
      </c>
      <c r="H1651">
        <v>86</v>
      </c>
      <c r="I1651">
        <v>344</v>
      </c>
      <c r="J1651">
        <v>278</v>
      </c>
      <c r="K1651">
        <v>2016</v>
      </c>
      <c r="L1651" t="str">
        <f t="shared" si="50"/>
        <v>012</v>
      </c>
      <c r="M1651" t="str">
        <f>_xlfn.XLOOKUP(_2015_2016_append_[[#This Row],[Job_code]],Analytics_mindset_case_studies_IntegrateCo_jobcodes[Code_text],Analytics_mindset_case_studies_IntegrateCo_jobcodes[Job_Description],"",0)</f>
        <v>Internal Auditing</v>
      </c>
      <c r="N1651" t="str">
        <f t="shared" si="51"/>
        <v>S</v>
      </c>
      <c r="O1651">
        <f>IFERROR(VLOOKUP(_2015_2016_append_[[#This Row],[Emp_Name]],Analytics_mindset_case_studies_IntegrateCo_locations[#All],2,FALSE),"")</f>
        <v>2</v>
      </c>
      <c r="P1651">
        <f>_2015_2016_append_[[#This Row],[Reg_Hrs]]+_2015_2016_append_[[#This Row],[OT_Hrs]]</f>
        <v>8</v>
      </c>
      <c r="Q1651">
        <v>1</v>
      </c>
    </row>
    <row r="1652" spans="1:17" x14ac:dyDescent="0.3">
      <c r="A1652">
        <v>421</v>
      </c>
      <c r="B1652" t="s">
        <v>370</v>
      </c>
      <c r="C1652" t="s">
        <v>265</v>
      </c>
      <c r="D1652">
        <v>3</v>
      </c>
      <c r="E1652">
        <v>0</v>
      </c>
      <c r="F1652">
        <v>42</v>
      </c>
      <c r="G1652">
        <v>298</v>
      </c>
      <c r="H1652">
        <v>23</v>
      </c>
      <c r="I1652">
        <v>93</v>
      </c>
      <c r="J1652">
        <v>69</v>
      </c>
      <c r="K1652">
        <v>2016</v>
      </c>
      <c r="L1652" t="str">
        <f t="shared" si="50"/>
        <v>012</v>
      </c>
      <c r="M1652" t="str">
        <f>_xlfn.XLOOKUP(_2015_2016_append_[[#This Row],[Job_code]],Analytics_mindset_case_studies_IntegrateCo_jobcodes[Code_text],Analytics_mindset_case_studies_IntegrateCo_jobcodes[Job_Description],"",0)</f>
        <v>Internal Auditing</v>
      </c>
      <c r="N1652" t="str">
        <f t="shared" si="51"/>
        <v>S</v>
      </c>
      <c r="O1652">
        <f>IFERROR(VLOOKUP(_2015_2016_append_[[#This Row],[Emp_Name]],Analytics_mindset_case_studies_IntegrateCo_locations[#All],2,FALSE),"")</f>
        <v>1</v>
      </c>
      <c r="P1652">
        <f>_2015_2016_append_[[#This Row],[Reg_Hrs]]+_2015_2016_append_[[#This Row],[OT_Hrs]]</f>
        <v>3</v>
      </c>
      <c r="Q1652">
        <v>1</v>
      </c>
    </row>
    <row r="1653" spans="1:17" x14ac:dyDescent="0.3">
      <c r="A1653">
        <v>375</v>
      </c>
      <c r="B1653" t="s">
        <v>370</v>
      </c>
      <c r="C1653" t="s">
        <v>149</v>
      </c>
      <c r="D1653">
        <v>16</v>
      </c>
      <c r="E1653">
        <v>0</v>
      </c>
      <c r="F1653">
        <v>384</v>
      </c>
      <c r="G1653">
        <v>2937</v>
      </c>
      <c r="H1653">
        <v>115</v>
      </c>
      <c r="I1653">
        <v>922</v>
      </c>
      <c r="J1653">
        <v>634</v>
      </c>
      <c r="K1653">
        <v>2016</v>
      </c>
      <c r="L1653" t="str">
        <f t="shared" si="50"/>
        <v>012</v>
      </c>
      <c r="M1653" t="str">
        <f>_xlfn.XLOOKUP(_2015_2016_append_[[#This Row],[Job_code]],Analytics_mindset_case_studies_IntegrateCo_jobcodes[Code_text],Analytics_mindset_case_studies_IntegrateCo_jobcodes[Job_Description],"",0)</f>
        <v>Internal Auditing</v>
      </c>
      <c r="N1653" t="str">
        <f t="shared" si="51"/>
        <v>S</v>
      </c>
      <c r="O1653">
        <f>IFERROR(VLOOKUP(_2015_2016_append_[[#This Row],[Emp_Name]],Analytics_mindset_case_studies_IntegrateCo_locations[#All],2,FALSE),"")</f>
        <v>2</v>
      </c>
      <c r="P1653">
        <f>_2015_2016_append_[[#This Row],[Reg_Hrs]]+_2015_2016_append_[[#This Row],[OT_Hrs]]</f>
        <v>16</v>
      </c>
      <c r="Q1653">
        <v>1</v>
      </c>
    </row>
    <row r="1654" spans="1:17" x14ac:dyDescent="0.3">
      <c r="A1654">
        <v>38</v>
      </c>
      <c r="B1654" t="s">
        <v>370</v>
      </c>
      <c r="C1654" t="s">
        <v>137</v>
      </c>
      <c r="D1654">
        <v>14</v>
      </c>
      <c r="E1654">
        <v>0</v>
      </c>
      <c r="F1654">
        <v>57209</v>
      </c>
      <c r="G1654">
        <v>4278</v>
      </c>
      <c r="H1654">
        <v>192</v>
      </c>
      <c r="I1654">
        <v>767</v>
      </c>
      <c r="J1654">
        <v>155</v>
      </c>
      <c r="K1654">
        <v>2016</v>
      </c>
      <c r="L1654" t="str">
        <f t="shared" si="50"/>
        <v>012</v>
      </c>
      <c r="M1654" t="str">
        <f>_xlfn.XLOOKUP(_2015_2016_append_[[#This Row],[Job_code]],Analytics_mindset_case_studies_IntegrateCo_jobcodes[Code_text],Analytics_mindset_case_studies_IntegrateCo_jobcodes[Job_Description],"",0)</f>
        <v>Internal Auditing</v>
      </c>
      <c r="N1654" t="str">
        <f t="shared" si="51"/>
        <v>S</v>
      </c>
      <c r="O1654">
        <f>IFERROR(VLOOKUP(_2015_2016_append_[[#This Row],[Emp_Name]],Analytics_mindset_case_studies_IntegrateCo_locations[#All],2,FALSE),"")</f>
        <v>2</v>
      </c>
      <c r="P1654">
        <f>_2015_2016_append_[[#This Row],[Reg_Hrs]]+_2015_2016_append_[[#This Row],[OT_Hrs]]</f>
        <v>14</v>
      </c>
      <c r="Q1654">
        <v>1</v>
      </c>
    </row>
    <row r="1655" spans="1:17" x14ac:dyDescent="0.3">
      <c r="A1655">
        <v>399</v>
      </c>
      <c r="B1655" t="s">
        <v>370</v>
      </c>
      <c r="C1655" t="s">
        <v>203</v>
      </c>
      <c r="D1655">
        <v>16</v>
      </c>
      <c r="E1655">
        <v>0</v>
      </c>
      <c r="F1655">
        <v>34616</v>
      </c>
      <c r="G1655">
        <v>2648</v>
      </c>
      <c r="H1655">
        <v>0</v>
      </c>
      <c r="I1655">
        <v>83</v>
      </c>
      <c r="J1655">
        <v>95</v>
      </c>
      <c r="K1655">
        <v>2016</v>
      </c>
      <c r="L1655" t="str">
        <f t="shared" si="50"/>
        <v>012</v>
      </c>
      <c r="M1655" t="str">
        <f>_xlfn.XLOOKUP(_2015_2016_append_[[#This Row],[Job_code]],Analytics_mindset_case_studies_IntegrateCo_jobcodes[Code_text],Analytics_mindset_case_studies_IntegrateCo_jobcodes[Job_Description],"",0)</f>
        <v>Internal Auditing</v>
      </c>
      <c r="N1655" t="str">
        <f t="shared" si="51"/>
        <v>S</v>
      </c>
      <c r="O1655">
        <f>IFERROR(VLOOKUP(_2015_2016_append_[[#This Row],[Emp_Name]],Analytics_mindset_case_studies_IntegrateCo_locations[#All],2,FALSE),"")</f>
        <v>2</v>
      </c>
      <c r="P1655">
        <f>_2015_2016_append_[[#This Row],[Reg_Hrs]]+_2015_2016_append_[[#This Row],[OT_Hrs]]</f>
        <v>16</v>
      </c>
      <c r="Q1655">
        <v>1</v>
      </c>
    </row>
    <row r="1656" spans="1:17" x14ac:dyDescent="0.3">
      <c r="A1656">
        <v>25</v>
      </c>
      <c r="B1656" t="s">
        <v>370</v>
      </c>
      <c r="C1656" t="s">
        <v>199</v>
      </c>
      <c r="D1656">
        <v>6</v>
      </c>
      <c r="E1656">
        <v>0</v>
      </c>
      <c r="F1656">
        <v>14661</v>
      </c>
      <c r="G1656">
        <v>11</v>
      </c>
      <c r="H1656">
        <v>0</v>
      </c>
      <c r="I1656">
        <v>345</v>
      </c>
      <c r="J1656">
        <v>21</v>
      </c>
      <c r="K1656">
        <v>2016</v>
      </c>
      <c r="L1656" t="str">
        <f t="shared" si="50"/>
        <v>012</v>
      </c>
      <c r="M1656" t="str">
        <f>_xlfn.XLOOKUP(_2015_2016_append_[[#This Row],[Job_code]],Analytics_mindset_case_studies_IntegrateCo_jobcodes[Code_text],Analytics_mindset_case_studies_IntegrateCo_jobcodes[Job_Description],"",0)</f>
        <v>Internal Auditing</v>
      </c>
      <c r="N1656" t="str">
        <f t="shared" si="51"/>
        <v>S</v>
      </c>
      <c r="O1656">
        <f>IFERROR(VLOOKUP(_2015_2016_append_[[#This Row],[Emp_Name]],Analytics_mindset_case_studies_IntegrateCo_locations[#All],2,FALSE),"")</f>
        <v>1</v>
      </c>
      <c r="P1656">
        <f>_2015_2016_append_[[#This Row],[Reg_Hrs]]+_2015_2016_append_[[#This Row],[OT_Hrs]]</f>
        <v>6</v>
      </c>
      <c r="Q1656">
        <v>1</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B1622-7289-4CEE-9929-67116239BFAB}">
  <dimension ref="A1:O852"/>
  <sheetViews>
    <sheetView workbookViewId="0">
      <selection activeCell="E469" sqref="E469"/>
    </sheetView>
  </sheetViews>
  <sheetFormatPr defaultRowHeight="14.4" x14ac:dyDescent="0.3"/>
  <cols>
    <col min="1" max="1" width="10.109375" bestFit="1" customWidth="1"/>
    <col min="2" max="2" width="9.6640625" bestFit="1" customWidth="1"/>
    <col min="3" max="3" width="17.44140625" bestFit="1" customWidth="1"/>
    <col min="4" max="4" width="9.88671875" bestFit="1" customWidth="1"/>
    <col min="5" max="5" width="9.109375" bestFit="1" customWidth="1"/>
    <col min="6" max="6" width="14.21875" bestFit="1" customWidth="1"/>
    <col min="7" max="7" width="12.109375" bestFit="1" customWidth="1"/>
    <col min="8" max="8" width="6.88671875" bestFit="1" customWidth="1"/>
    <col min="9" max="9" width="7" bestFit="1" customWidth="1"/>
    <col min="10" max="10" width="13.33203125" bestFit="1" customWidth="1"/>
    <col min="11" max="11" width="7.44140625" bestFit="1" customWidth="1"/>
    <col min="12" max="12" width="10.88671875" bestFit="1" customWidth="1"/>
    <col min="13" max="13" width="13.21875" bestFit="1" customWidth="1"/>
    <col min="14" max="14" width="10.33203125" bestFit="1" customWidth="1"/>
    <col min="15" max="15" width="8.44140625" bestFit="1" customWidth="1"/>
    <col min="16" max="16" width="10.33203125" bestFit="1" customWidth="1"/>
    <col min="17" max="17" width="8.44140625" bestFit="1" customWidth="1"/>
  </cols>
  <sheetData>
    <row r="1" spans="1:15" x14ac:dyDescent="0.3">
      <c r="A1" t="s">
        <v>2</v>
      </c>
      <c r="B1" t="s">
        <v>5</v>
      </c>
      <c r="C1" t="s">
        <v>119</v>
      </c>
      <c r="D1" t="s">
        <v>6</v>
      </c>
      <c r="E1" t="s">
        <v>7</v>
      </c>
      <c r="F1" t="s">
        <v>120</v>
      </c>
      <c r="G1" t="s">
        <v>12</v>
      </c>
      <c r="H1" t="s">
        <v>10</v>
      </c>
      <c r="I1" t="s">
        <v>11</v>
      </c>
      <c r="J1" t="s">
        <v>13</v>
      </c>
      <c r="K1" t="s">
        <v>374</v>
      </c>
      <c r="L1" s="2" t="s">
        <v>371</v>
      </c>
      <c r="M1" s="2" t="s">
        <v>372</v>
      </c>
      <c r="N1" s="2" t="s">
        <v>373</v>
      </c>
      <c r="O1" s="2" t="s">
        <v>506</v>
      </c>
    </row>
    <row r="2" spans="1:15" x14ac:dyDescent="0.3">
      <c r="A2">
        <v>195</v>
      </c>
      <c r="B2" t="s">
        <v>14</v>
      </c>
      <c r="C2" t="s">
        <v>121</v>
      </c>
      <c r="D2">
        <v>0</v>
      </c>
      <c r="E2">
        <v>0</v>
      </c>
      <c r="F2">
        <v>0</v>
      </c>
      <c r="G2">
        <v>214</v>
      </c>
      <c r="H2">
        <v>16</v>
      </c>
      <c r="I2">
        <v>68</v>
      </c>
      <c r="J2">
        <v>8</v>
      </c>
      <c r="K2">
        <v>2015</v>
      </c>
      <c r="L2" t="str">
        <f t="shared" ref="L2:L65" si="0">IF(OR(MID(B2,3,1)="H",MID(B2,3,1)="S"),MID(B2,4,3),MID(B2,3,3))</f>
        <v>005</v>
      </c>
      <c r="M2" t="str">
        <f t="shared" ref="M2:M65" si="1">IF(OR(MID(B2,3,1)="H",MID(B2,3,1)="S"),MID(B2,3,1),"")</f>
        <v/>
      </c>
      <c r="N2" t="str">
        <f t="shared" ref="N2:N65" si="2">IF(RIGHT(B2,2)="SG","SG",IF(RIGHT(B2,1)="B","B",""))</f>
        <v/>
      </c>
      <c r="O2">
        <v>2015</v>
      </c>
    </row>
    <row r="3" spans="1:15" x14ac:dyDescent="0.3">
      <c r="A3">
        <v>195</v>
      </c>
      <c r="B3" t="s">
        <v>15</v>
      </c>
      <c r="C3" t="s">
        <v>121</v>
      </c>
      <c r="D3">
        <v>25</v>
      </c>
      <c r="E3">
        <v>0</v>
      </c>
      <c r="F3">
        <v>70558</v>
      </c>
      <c r="G3">
        <v>5047</v>
      </c>
      <c r="H3">
        <v>396</v>
      </c>
      <c r="I3">
        <v>1583</v>
      </c>
      <c r="J3">
        <v>183</v>
      </c>
      <c r="K3">
        <v>2015</v>
      </c>
      <c r="L3" t="str">
        <f t="shared" si="0"/>
        <v>002</v>
      </c>
      <c r="M3" t="str">
        <f t="shared" si="1"/>
        <v>H</v>
      </c>
      <c r="N3" t="str">
        <f t="shared" si="2"/>
        <v/>
      </c>
      <c r="O3">
        <v>2015</v>
      </c>
    </row>
    <row r="4" spans="1:15" x14ac:dyDescent="0.3">
      <c r="A4">
        <v>195</v>
      </c>
      <c r="B4" t="s">
        <v>16</v>
      </c>
      <c r="C4" t="s">
        <v>121</v>
      </c>
      <c r="D4">
        <v>0</v>
      </c>
      <c r="E4">
        <v>0</v>
      </c>
      <c r="F4">
        <v>0</v>
      </c>
      <c r="G4">
        <v>3229</v>
      </c>
      <c r="H4">
        <v>253</v>
      </c>
      <c r="I4">
        <v>1013</v>
      </c>
      <c r="J4">
        <v>117</v>
      </c>
      <c r="K4">
        <v>2015</v>
      </c>
      <c r="L4" t="str">
        <f t="shared" si="0"/>
        <v>010</v>
      </c>
      <c r="M4" t="str">
        <f t="shared" si="1"/>
        <v>H</v>
      </c>
      <c r="N4" t="str">
        <f t="shared" si="2"/>
        <v/>
      </c>
      <c r="O4">
        <v>2015</v>
      </c>
    </row>
    <row r="5" spans="1:15" x14ac:dyDescent="0.3">
      <c r="A5">
        <v>106</v>
      </c>
      <c r="B5" t="s">
        <v>17</v>
      </c>
      <c r="C5" t="s">
        <v>122</v>
      </c>
      <c r="D5">
        <v>19</v>
      </c>
      <c r="E5">
        <v>0</v>
      </c>
      <c r="F5">
        <v>380</v>
      </c>
      <c r="G5">
        <v>2907</v>
      </c>
      <c r="H5">
        <v>228</v>
      </c>
      <c r="I5">
        <v>912</v>
      </c>
      <c r="J5">
        <v>608</v>
      </c>
      <c r="K5">
        <v>2015</v>
      </c>
      <c r="L5" t="str">
        <f t="shared" si="0"/>
        <v>002</v>
      </c>
      <c r="M5" t="str">
        <f t="shared" si="1"/>
        <v/>
      </c>
      <c r="N5" t="str">
        <f t="shared" si="2"/>
        <v/>
      </c>
      <c r="O5">
        <v>2015</v>
      </c>
    </row>
    <row r="6" spans="1:15" x14ac:dyDescent="0.3">
      <c r="A6">
        <v>106</v>
      </c>
      <c r="B6" t="s">
        <v>14</v>
      </c>
      <c r="C6" t="s">
        <v>122</v>
      </c>
      <c r="D6">
        <v>0</v>
      </c>
      <c r="E6">
        <v>0</v>
      </c>
      <c r="F6">
        <v>0</v>
      </c>
      <c r="G6">
        <v>230</v>
      </c>
      <c r="H6">
        <v>18</v>
      </c>
      <c r="I6">
        <v>72</v>
      </c>
      <c r="J6">
        <v>48</v>
      </c>
      <c r="K6">
        <v>2015</v>
      </c>
      <c r="L6" t="str">
        <f t="shared" si="0"/>
        <v>005</v>
      </c>
      <c r="M6" t="str">
        <f t="shared" si="1"/>
        <v/>
      </c>
      <c r="N6" t="str">
        <f t="shared" si="2"/>
        <v/>
      </c>
      <c r="O6">
        <v>2015</v>
      </c>
    </row>
    <row r="7" spans="1:15" x14ac:dyDescent="0.3">
      <c r="A7">
        <v>106</v>
      </c>
      <c r="B7" t="s">
        <v>18</v>
      </c>
      <c r="C7" t="s">
        <v>122</v>
      </c>
      <c r="D7">
        <v>0</v>
      </c>
      <c r="E7">
        <v>0</v>
      </c>
      <c r="F7">
        <v>0</v>
      </c>
      <c r="G7">
        <v>2448</v>
      </c>
      <c r="H7">
        <v>192</v>
      </c>
      <c r="I7">
        <v>768</v>
      </c>
      <c r="J7">
        <v>512</v>
      </c>
      <c r="K7">
        <v>2015</v>
      </c>
      <c r="L7" t="str">
        <f t="shared" si="0"/>
        <v>010</v>
      </c>
      <c r="M7" t="str">
        <f t="shared" si="1"/>
        <v/>
      </c>
      <c r="N7" t="str">
        <f t="shared" si="2"/>
        <v/>
      </c>
      <c r="O7">
        <v>2015</v>
      </c>
    </row>
    <row r="8" spans="1:15" x14ac:dyDescent="0.3">
      <c r="A8">
        <v>106</v>
      </c>
      <c r="B8" t="s">
        <v>19</v>
      </c>
      <c r="C8" t="s">
        <v>122</v>
      </c>
      <c r="D8">
        <v>0</v>
      </c>
      <c r="E8">
        <v>0</v>
      </c>
      <c r="F8">
        <v>0</v>
      </c>
      <c r="G8">
        <v>3672</v>
      </c>
      <c r="H8">
        <v>288</v>
      </c>
      <c r="I8">
        <v>1152</v>
      </c>
      <c r="J8">
        <v>768</v>
      </c>
      <c r="K8">
        <v>2015</v>
      </c>
      <c r="L8" t="str">
        <f t="shared" si="0"/>
        <v>012</v>
      </c>
      <c r="M8" t="str">
        <f t="shared" si="1"/>
        <v/>
      </c>
      <c r="N8" t="str">
        <f t="shared" si="2"/>
        <v/>
      </c>
      <c r="O8">
        <v>2015</v>
      </c>
    </row>
    <row r="9" spans="1:15" x14ac:dyDescent="0.3">
      <c r="A9">
        <v>304</v>
      </c>
      <c r="B9" t="s">
        <v>16</v>
      </c>
      <c r="C9" t="s">
        <v>123</v>
      </c>
      <c r="D9">
        <v>0</v>
      </c>
      <c r="E9">
        <v>0</v>
      </c>
      <c r="F9">
        <v>0</v>
      </c>
      <c r="G9">
        <v>2658</v>
      </c>
      <c r="H9">
        <v>208</v>
      </c>
      <c r="I9">
        <v>834</v>
      </c>
      <c r="J9">
        <v>589</v>
      </c>
      <c r="K9">
        <v>2015</v>
      </c>
      <c r="L9" t="str">
        <f t="shared" si="0"/>
        <v>010</v>
      </c>
      <c r="M9" t="str">
        <f t="shared" si="1"/>
        <v>H</v>
      </c>
      <c r="N9" t="str">
        <f t="shared" si="2"/>
        <v/>
      </c>
      <c r="O9">
        <v>2015</v>
      </c>
    </row>
    <row r="10" spans="1:15" x14ac:dyDescent="0.3">
      <c r="A10">
        <v>304</v>
      </c>
      <c r="B10" t="s">
        <v>20</v>
      </c>
      <c r="C10" t="s">
        <v>123</v>
      </c>
      <c r="D10">
        <v>0</v>
      </c>
      <c r="E10">
        <v>0</v>
      </c>
      <c r="F10">
        <v>0</v>
      </c>
      <c r="G10">
        <v>3988</v>
      </c>
      <c r="H10">
        <v>313</v>
      </c>
      <c r="I10">
        <v>1251</v>
      </c>
      <c r="J10">
        <v>883</v>
      </c>
      <c r="K10">
        <v>2015</v>
      </c>
      <c r="L10" t="str">
        <f t="shared" si="0"/>
        <v>012</v>
      </c>
      <c r="M10" t="str">
        <f t="shared" si="1"/>
        <v>H</v>
      </c>
      <c r="N10" t="str">
        <f t="shared" si="2"/>
        <v/>
      </c>
      <c r="O10">
        <v>2015</v>
      </c>
    </row>
    <row r="11" spans="1:15" x14ac:dyDescent="0.3">
      <c r="A11">
        <v>274</v>
      </c>
      <c r="B11" t="s">
        <v>14</v>
      </c>
      <c r="C11" t="s">
        <v>124</v>
      </c>
      <c r="D11">
        <v>0</v>
      </c>
      <c r="E11">
        <v>0</v>
      </c>
      <c r="F11">
        <v>0</v>
      </c>
      <c r="G11">
        <v>115</v>
      </c>
      <c r="H11">
        <v>8</v>
      </c>
      <c r="I11">
        <v>35</v>
      </c>
      <c r="J11">
        <v>15</v>
      </c>
      <c r="K11">
        <v>2015</v>
      </c>
      <c r="L11" t="str">
        <f t="shared" si="0"/>
        <v>005</v>
      </c>
      <c r="M11" t="str">
        <f t="shared" si="1"/>
        <v/>
      </c>
      <c r="N11" t="str">
        <f t="shared" si="2"/>
        <v/>
      </c>
      <c r="O11">
        <v>2015</v>
      </c>
    </row>
    <row r="12" spans="1:15" x14ac:dyDescent="0.3">
      <c r="A12">
        <v>274</v>
      </c>
      <c r="B12" t="s">
        <v>16</v>
      </c>
      <c r="C12" t="s">
        <v>124</v>
      </c>
      <c r="D12">
        <v>0</v>
      </c>
      <c r="E12">
        <v>0</v>
      </c>
      <c r="F12">
        <v>0</v>
      </c>
      <c r="G12">
        <v>306</v>
      </c>
      <c r="H12">
        <v>24</v>
      </c>
      <c r="I12">
        <v>96</v>
      </c>
      <c r="J12">
        <v>64</v>
      </c>
      <c r="K12">
        <v>2015</v>
      </c>
      <c r="L12" t="str">
        <f t="shared" si="0"/>
        <v>010</v>
      </c>
      <c r="M12" t="str">
        <f t="shared" si="1"/>
        <v>H</v>
      </c>
      <c r="N12" t="str">
        <f t="shared" si="2"/>
        <v/>
      </c>
      <c r="O12">
        <v>2015</v>
      </c>
    </row>
    <row r="13" spans="1:15" x14ac:dyDescent="0.3">
      <c r="A13">
        <v>274</v>
      </c>
      <c r="B13" t="s">
        <v>20</v>
      </c>
      <c r="C13" t="s">
        <v>124</v>
      </c>
      <c r="D13">
        <v>0</v>
      </c>
      <c r="E13">
        <v>0</v>
      </c>
      <c r="F13">
        <v>0</v>
      </c>
      <c r="G13">
        <v>306</v>
      </c>
      <c r="H13">
        <v>133</v>
      </c>
      <c r="I13">
        <v>529</v>
      </c>
      <c r="J13">
        <v>64</v>
      </c>
      <c r="K13">
        <v>2015</v>
      </c>
      <c r="L13" t="str">
        <f t="shared" si="0"/>
        <v>012</v>
      </c>
      <c r="M13" t="str">
        <f t="shared" si="1"/>
        <v>H</v>
      </c>
      <c r="N13" t="str">
        <f t="shared" si="2"/>
        <v/>
      </c>
      <c r="O13">
        <v>2015</v>
      </c>
    </row>
    <row r="14" spans="1:15" x14ac:dyDescent="0.3">
      <c r="A14">
        <v>1</v>
      </c>
      <c r="B14" t="s">
        <v>21</v>
      </c>
      <c r="C14" t="s">
        <v>125</v>
      </c>
      <c r="D14">
        <v>20</v>
      </c>
      <c r="E14">
        <v>0</v>
      </c>
      <c r="F14">
        <v>30650</v>
      </c>
      <c r="G14">
        <v>3911</v>
      </c>
      <c r="H14">
        <v>308</v>
      </c>
      <c r="I14">
        <v>1227</v>
      </c>
      <c r="J14">
        <v>40</v>
      </c>
      <c r="K14">
        <v>2015</v>
      </c>
      <c r="L14" t="str">
        <f t="shared" si="0"/>
        <v>001</v>
      </c>
      <c r="M14" t="str">
        <f t="shared" si="1"/>
        <v>H</v>
      </c>
      <c r="N14" t="str">
        <f t="shared" si="2"/>
        <v/>
      </c>
      <c r="O14">
        <v>2015</v>
      </c>
    </row>
    <row r="15" spans="1:15" x14ac:dyDescent="0.3">
      <c r="A15">
        <v>1</v>
      </c>
      <c r="B15" t="s">
        <v>16</v>
      </c>
      <c r="C15" t="s">
        <v>125</v>
      </c>
      <c r="D15">
        <v>0</v>
      </c>
      <c r="E15">
        <v>0</v>
      </c>
      <c r="F15">
        <v>0</v>
      </c>
      <c r="G15">
        <v>2993</v>
      </c>
      <c r="H15">
        <v>235</v>
      </c>
      <c r="I15">
        <v>939</v>
      </c>
      <c r="J15">
        <v>58</v>
      </c>
      <c r="K15">
        <v>2015</v>
      </c>
      <c r="L15" t="str">
        <f t="shared" si="0"/>
        <v>010</v>
      </c>
      <c r="M15" t="str">
        <f t="shared" si="1"/>
        <v>H</v>
      </c>
      <c r="N15" t="str">
        <f t="shared" si="2"/>
        <v/>
      </c>
      <c r="O15">
        <v>2015</v>
      </c>
    </row>
    <row r="16" spans="1:15" x14ac:dyDescent="0.3">
      <c r="A16">
        <v>1</v>
      </c>
      <c r="B16" t="s">
        <v>22</v>
      </c>
      <c r="C16" t="s">
        <v>125</v>
      </c>
      <c r="D16">
        <v>20</v>
      </c>
      <c r="E16">
        <v>0</v>
      </c>
      <c r="F16">
        <v>30650</v>
      </c>
      <c r="G16">
        <v>3910</v>
      </c>
      <c r="H16">
        <v>306</v>
      </c>
      <c r="I16">
        <v>1227</v>
      </c>
      <c r="J16">
        <v>40</v>
      </c>
      <c r="K16">
        <v>2015</v>
      </c>
      <c r="L16" t="str">
        <f t="shared" si="0"/>
        <v>001</v>
      </c>
      <c r="M16" t="str">
        <f t="shared" si="1"/>
        <v>S</v>
      </c>
      <c r="N16" t="str">
        <f t="shared" si="2"/>
        <v/>
      </c>
      <c r="O16">
        <v>2015</v>
      </c>
    </row>
    <row r="17" spans="1:15" x14ac:dyDescent="0.3">
      <c r="A17">
        <v>391</v>
      </c>
      <c r="B17" t="s">
        <v>14</v>
      </c>
      <c r="C17" t="s">
        <v>126</v>
      </c>
      <c r="D17">
        <v>0</v>
      </c>
      <c r="E17">
        <v>0</v>
      </c>
      <c r="F17">
        <v>0</v>
      </c>
      <c r="G17">
        <v>124</v>
      </c>
      <c r="H17">
        <v>10</v>
      </c>
      <c r="I17">
        <v>78</v>
      </c>
      <c r="J17">
        <v>36</v>
      </c>
      <c r="K17">
        <v>2015</v>
      </c>
      <c r="L17" t="str">
        <f t="shared" si="0"/>
        <v>005</v>
      </c>
      <c r="M17" t="str">
        <f t="shared" si="1"/>
        <v/>
      </c>
      <c r="N17" t="str">
        <f t="shared" si="2"/>
        <v/>
      </c>
      <c r="O17">
        <v>2015</v>
      </c>
    </row>
    <row r="18" spans="1:15" x14ac:dyDescent="0.3">
      <c r="A18">
        <v>391</v>
      </c>
      <c r="B18" t="s">
        <v>23</v>
      </c>
      <c r="C18" t="s">
        <v>126</v>
      </c>
      <c r="D18">
        <v>90</v>
      </c>
      <c r="E18">
        <v>0</v>
      </c>
      <c r="F18">
        <v>34763</v>
      </c>
      <c r="G18">
        <v>1601</v>
      </c>
      <c r="H18">
        <v>126</v>
      </c>
      <c r="I18">
        <v>1506</v>
      </c>
      <c r="J18">
        <v>696</v>
      </c>
      <c r="K18">
        <v>2015</v>
      </c>
      <c r="L18" t="str">
        <f t="shared" si="0"/>
        <v>001</v>
      </c>
      <c r="M18" t="str">
        <f t="shared" si="1"/>
        <v>H</v>
      </c>
      <c r="N18" t="str">
        <f t="shared" si="2"/>
        <v>B</v>
      </c>
      <c r="O18">
        <v>2015</v>
      </c>
    </row>
    <row r="19" spans="1:15" x14ac:dyDescent="0.3">
      <c r="A19">
        <v>391</v>
      </c>
      <c r="B19" t="s">
        <v>24</v>
      </c>
      <c r="C19" t="s">
        <v>126</v>
      </c>
      <c r="D19">
        <v>0</v>
      </c>
      <c r="E19">
        <v>0</v>
      </c>
      <c r="F19">
        <v>0</v>
      </c>
      <c r="G19">
        <v>2845</v>
      </c>
      <c r="H19">
        <v>223</v>
      </c>
      <c r="I19">
        <v>1785</v>
      </c>
      <c r="J19">
        <v>824</v>
      </c>
      <c r="K19">
        <v>2015</v>
      </c>
      <c r="L19" t="str">
        <f t="shared" si="0"/>
        <v>010</v>
      </c>
      <c r="M19" t="str">
        <f t="shared" si="1"/>
        <v>H</v>
      </c>
      <c r="N19" t="str">
        <f t="shared" si="2"/>
        <v>B</v>
      </c>
      <c r="O19">
        <v>2015</v>
      </c>
    </row>
    <row r="20" spans="1:15" x14ac:dyDescent="0.3">
      <c r="A20">
        <v>259</v>
      </c>
      <c r="B20" t="s">
        <v>14</v>
      </c>
      <c r="C20" t="s">
        <v>127</v>
      </c>
      <c r="D20">
        <v>0</v>
      </c>
      <c r="E20">
        <v>0</v>
      </c>
      <c r="F20">
        <v>0</v>
      </c>
      <c r="G20">
        <v>132</v>
      </c>
      <c r="H20">
        <v>10</v>
      </c>
      <c r="I20">
        <v>42</v>
      </c>
      <c r="J20">
        <v>28</v>
      </c>
      <c r="K20">
        <v>2015</v>
      </c>
      <c r="L20" t="str">
        <f t="shared" si="0"/>
        <v>005</v>
      </c>
      <c r="M20" t="str">
        <f t="shared" si="1"/>
        <v/>
      </c>
      <c r="N20" t="str">
        <f t="shared" si="2"/>
        <v/>
      </c>
      <c r="O20">
        <v>2015</v>
      </c>
    </row>
    <row r="21" spans="1:15" x14ac:dyDescent="0.3">
      <c r="A21">
        <v>259</v>
      </c>
      <c r="B21" t="s">
        <v>25</v>
      </c>
      <c r="C21" t="s">
        <v>127</v>
      </c>
      <c r="D21">
        <v>40</v>
      </c>
      <c r="E21">
        <v>0</v>
      </c>
      <c r="F21">
        <v>21888</v>
      </c>
      <c r="G21">
        <v>1611</v>
      </c>
      <c r="H21">
        <v>126</v>
      </c>
      <c r="I21">
        <v>505</v>
      </c>
      <c r="J21">
        <v>350</v>
      </c>
      <c r="K21">
        <v>2015</v>
      </c>
      <c r="L21" t="str">
        <f t="shared" si="0"/>
        <v>004</v>
      </c>
      <c r="M21" t="str">
        <f t="shared" si="1"/>
        <v>S</v>
      </c>
      <c r="N21" t="str">
        <f t="shared" si="2"/>
        <v/>
      </c>
      <c r="O21">
        <v>2015</v>
      </c>
    </row>
    <row r="22" spans="1:15" x14ac:dyDescent="0.3">
      <c r="A22">
        <v>259</v>
      </c>
      <c r="B22" t="s">
        <v>26</v>
      </c>
      <c r="C22" t="s">
        <v>127</v>
      </c>
      <c r="D22">
        <v>2</v>
      </c>
      <c r="E22">
        <v>0</v>
      </c>
      <c r="F22">
        <v>5150</v>
      </c>
      <c r="G22">
        <v>38</v>
      </c>
      <c r="H22">
        <v>30</v>
      </c>
      <c r="I22">
        <v>12</v>
      </c>
      <c r="J22">
        <v>82</v>
      </c>
      <c r="K22">
        <v>2015</v>
      </c>
      <c r="L22" t="str">
        <f t="shared" si="0"/>
        <v>008</v>
      </c>
      <c r="M22" t="str">
        <f t="shared" si="1"/>
        <v>S</v>
      </c>
      <c r="N22" t="str">
        <f t="shared" si="2"/>
        <v/>
      </c>
      <c r="O22">
        <v>2015</v>
      </c>
    </row>
    <row r="23" spans="1:15" x14ac:dyDescent="0.3">
      <c r="A23">
        <v>259</v>
      </c>
      <c r="B23" t="s">
        <v>27</v>
      </c>
      <c r="C23" t="s">
        <v>127</v>
      </c>
      <c r="D23">
        <v>0</v>
      </c>
      <c r="E23">
        <v>0</v>
      </c>
      <c r="F23">
        <v>0</v>
      </c>
      <c r="G23">
        <v>3033</v>
      </c>
      <c r="H23">
        <v>238</v>
      </c>
      <c r="I23">
        <v>951</v>
      </c>
      <c r="J23">
        <v>659</v>
      </c>
      <c r="K23">
        <v>2015</v>
      </c>
      <c r="L23" t="str">
        <f t="shared" si="0"/>
        <v>010</v>
      </c>
      <c r="M23" t="str">
        <f t="shared" si="1"/>
        <v>S</v>
      </c>
      <c r="N23" t="str">
        <f t="shared" si="2"/>
        <v/>
      </c>
      <c r="O23">
        <v>2015</v>
      </c>
    </row>
    <row r="24" spans="1:15" x14ac:dyDescent="0.3">
      <c r="A24">
        <v>259</v>
      </c>
      <c r="B24" t="s">
        <v>28</v>
      </c>
      <c r="C24" t="s">
        <v>127</v>
      </c>
      <c r="D24">
        <v>0</v>
      </c>
      <c r="E24">
        <v>0</v>
      </c>
      <c r="F24">
        <v>0</v>
      </c>
      <c r="G24">
        <v>1136</v>
      </c>
      <c r="H24">
        <v>89</v>
      </c>
      <c r="I24">
        <v>357</v>
      </c>
      <c r="J24">
        <v>247</v>
      </c>
      <c r="K24">
        <v>2015</v>
      </c>
      <c r="L24" t="str">
        <f t="shared" si="0"/>
        <v>012</v>
      </c>
      <c r="M24" t="str">
        <f t="shared" si="1"/>
        <v>S</v>
      </c>
      <c r="N24" t="str">
        <f t="shared" si="2"/>
        <v/>
      </c>
      <c r="O24">
        <v>2015</v>
      </c>
    </row>
    <row r="25" spans="1:15" x14ac:dyDescent="0.3">
      <c r="A25">
        <v>390</v>
      </c>
      <c r="B25" t="s">
        <v>14</v>
      </c>
      <c r="C25" t="s">
        <v>128</v>
      </c>
      <c r="D25">
        <v>0</v>
      </c>
      <c r="E25">
        <v>0</v>
      </c>
      <c r="F25">
        <v>0</v>
      </c>
      <c r="G25">
        <v>108</v>
      </c>
      <c r="H25">
        <v>8</v>
      </c>
      <c r="I25">
        <v>15</v>
      </c>
      <c r="J25">
        <v>15</v>
      </c>
      <c r="K25">
        <v>2015</v>
      </c>
      <c r="L25" t="str">
        <f t="shared" si="0"/>
        <v>005</v>
      </c>
      <c r="M25" t="str">
        <f t="shared" si="1"/>
        <v/>
      </c>
      <c r="N25" t="str">
        <f t="shared" si="2"/>
        <v/>
      </c>
      <c r="O25">
        <v>2015</v>
      </c>
    </row>
    <row r="26" spans="1:15" x14ac:dyDescent="0.3">
      <c r="A26">
        <v>390</v>
      </c>
      <c r="B26" t="s">
        <v>16</v>
      </c>
      <c r="C26" t="s">
        <v>128</v>
      </c>
      <c r="D26">
        <v>0</v>
      </c>
      <c r="E26">
        <v>0</v>
      </c>
      <c r="F26">
        <v>0</v>
      </c>
      <c r="G26">
        <v>4105</v>
      </c>
      <c r="H26">
        <v>322</v>
      </c>
      <c r="I26">
        <v>1288</v>
      </c>
      <c r="J26">
        <v>923</v>
      </c>
      <c r="K26">
        <v>2015</v>
      </c>
      <c r="L26" t="str">
        <f t="shared" si="0"/>
        <v>010</v>
      </c>
      <c r="M26" t="str">
        <f t="shared" si="1"/>
        <v>H</v>
      </c>
      <c r="N26" t="str">
        <f t="shared" si="2"/>
        <v/>
      </c>
      <c r="O26">
        <v>2015</v>
      </c>
    </row>
    <row r="27" spans="1:15" x14ac:dyDescent="0.3">
      <c r="A27">
        <v>168</v>
      </c>
      <c r="B27" t="s">
        <v>14</v>
      </c>
      <c r="C27" t="s">
        <v>129</v>
      </c>
      <c r="D27">
        <v>0</v>
      </c>
      <c r="E27">
        <v>0</v>
      </c>
      <c r="F27">
        <v>0</v>
      </c>
      <c r="G27">
        <v>222</v>
      </c>
      <c r="H27">
        <v>18</v>
      </c>
      <c r="I27">
        <v>70</v>
      </c>
      <c r="J27">
        <v>48</v>
      </c>
      <c r="K27">
        <v>2015</v>
      </c>
      <c r="L27" t="str">
        <f t="shared" si="0"/>
        <v>005</v>
      </c>
      <c r="M27" t="str">
        <f t="shared" si="1"/>
        <v/>
      </c>
      <c r="N27" t="str">
        <f t="shared" si="2"/>
        <v/>
      </c>
      <c r="O27">
        <v>2015</v>
      </c>
    </row>
    <row r="28" spans="1:15" x14ac:dyDescent="0.3">
      <c r="A28">
        <v>168</v>
      </c>
      <c r="B28" t="s">
        <v>16</v>
      </c>
      <c r="C28" t="s">
        <v>129</v>
      </c>
      <c r="D28">
        <v>0</v>
      </c>
      <c r="E28">
        <v>0</v>
      </c>
      <c r="F28">
        <v>0</v>
      </c>
      <c r="G28">
        <v>418</v>
      </c>
      <c r="H28">
        <v>327</v>
      </c>
      <c r="I28">
        <v>1311</v>
      </c>
      <c r="J28">
        <v>904</v>
      </c>
      <c r="K28">
        <v>2015</v>
      </c>
      <c r="L28" t="str">
        <f t="shared" si="0"/>
        <v>010</v>
      </c>
      <c r="M28" t="str">
        <f t="shared" si="1"/>
        <v>H</v>
      </c>
      <c r="N28" t="str">
        <f t="shared" si="2"/>
        <v/>
      </c>
      <c r="O28">
        <v>2015</v>
      </c>
    </row>
    <row r="29" spans="1:15" x14ac:dyDescent="0.3">
      <c r="A29">
        <v>291</v>
      </c>
      <c r="B29" t="s">
        <v>29</v>
      </c>
      <c r="C29" t="s">
        <v>130</v>
      </c>
      <c r="D29">
        <v>0</v>
      </c>
      <c r="E29">
        <v>0</v>
      </c>
      <c r="F29">
        <v>0</v>
      </c>
      <c r="G29">
        <v>5716</v>
      </c>
      <c r="H29">
        <v>448</v>
      </c>
      <c r="I29">
        <v>1793</v>
      </c>
      <c r="J29">
        <v>1196</v>
      </c>
      <c r="K29">
        <v>2015</v>
      </c>
      <c r="L29" t="str">
        <f t="shared" si="0"/>
        <v>009</v>
      </c>
      <c r="M29" t="str">
        <f t="shared" si="1"/>
        <v>H</v>
      </c>
      <c r="N29" t="str">
        <f t="shared" si="2"/>
        <v/>
      </c>
      <c r="O29">
        <v>2015</v>
      </c>
    </row>
    <row r="30" spans="1:15" x14ac:dyDescent="0.3">
      <c r="A30">
        <v>291</v>
      </c>
      <c r="B30" t="s">
        <v>16</v>
      </c>
      <c r="C30" t="s">
        <v>130</v>
      </c>
      <c r="D30">
        <v>0</v>
      </c>
      <c r="E30">
        <v>0</v>
      </c>
      <c r="F30">
        <v>0</v>
      </c>
      <c r="G30">
        <v>2858</v>
      </c>
      <c r="H30">
        <v>224</v>
      </c>
      <c r="I30">
        <v>897</v>
      </c>
      <c r="J30">
        <v>598</v>
      </c>
      <c r="K30">
        <v>2015</v>
      </c>
      <c r="L30" t="str">
        <f t="shared" si="0"/>
        <v>010</v>
      </c>
      <c r="M30" t="str">
        <f t="shared" si="1"/>
        <v>H</v>
      </c>
      <c r="N30" t="str">
        <f t="shared" si="2"/>
        <v/>
      </c>
      <c r="O30">
        <v>2015</v>
      </c>
    </row>
    <row r="31" spans="1:15" x14ac:dyDescent="0.3">
      <c r="A31">
        <v>291</v>
      </c>
      <c r="B31" t="s">
        <v>20</v>
      </c>
      <c r="C31" t="s">
        <v>130</v>
      </c>
      <c r="D31">
        <v>0</v>
      </c>
      <c r="E31">
        <v>0</v>
      </c>
      <c r="F31">
        <v>0</v>
      </c>
      <c r="G31">
        <v>2858</v>
      </c>
      <c r="H31">
        <v>224</v>
      </c>
      <c r="I31">
        <v>897</v>
      </c>
      <c r="J31">
        <v>598</v>
      </c>
      <c r="K31">
        <v>2015</v>
      </c>
      <c r="L31" t="str">
        <f t="shared" si="0"/>
        <v>012</v>
      </c>
      <c r="M31" t="str">
        <f t="shared" si="1"/>
        <v>H</v>
      </c>
      <c r="N31" t="str">
        <f t="shared" si="2"/>
        <v/>
      </c>
      <c r="O31">
        <v>2015</v>
      </c>
    </row>
    <row r="32" spans="1:15" x14ac:dyDescent="0.3">
      <c r="A32">
        <v>249</v>
      </c>
      <c r="B32" t="s">
        <v>30</v>
      </c>
      <c r="C32" t="s">
        <v>131</v>
      </c>
      <c r="D32">
        <v>13</v>
      </c>
      <c r="E32">
        <v>0</v>
      </c>
      <c r="F32">
        <v>4875</v>
      </c>
      <c r="G32">
        <v>3469</v>
      </c>
      <c r="H32">
        <v>272</v>
      </c>
      <c r="I32">
        <v>1088</v>
      </c>
      <c r="J32">
        <v>78</v>
      </c>
      <c r="K32">
        <v>2015</v>
      </c>
      <c r="L32" t="str">
        <f t="shared" si="0"/>
        <v>002</v>
      </c>
      <c r="M32" t="str">
        <f t="shared" si="1"/>
        <v>S</v>
      </c>
      <c r="N32" t="str">
        <f t="shared" si="2"/>
        <v/>
      </c>
      <c r="O32">
        <v>2015</v>
      </c>
    </row>
    <row r="33" spans="1:15" x14ac:dyDescent="0.3">
      <c r="A33">
        <v>249</v>
      </c>
      <c r="B33" t="s">
        <v>25</v>
      </c>
      <c r="C33" t="s">
        <v>131</v>
      </c>
      <c r="D33">
        <v>3</v>
      </c>
      <c r="E33">
        <v>0</v>
      </c>
      <c r="F33">
        <v>1125</v>
      </c>
      <c r="G33">
        <v>454</v>
      </c>
      <c r="H33">
        <v>98</v>
      </c>
      <c r="I33">
        <v>1650</v>
      </c>
      <c r="J33">
        <v>951</v>
      </c>
      <c r="K33">
        <v>2015</v>
      </c>
      <c r="L33" t="str">
        <f t="shared" si="0"/>
        <v>004</v>
      </c>
      <c r="M33" t="str">
        <f t="shared" si="1"/>
        <v>S</v>
      </c>
      <c r="N33" t="str">
        <f t="shared" si="2"/>
        <v/>
      </c>
      <c r="O33">
        <v>2015</v>
      </c>
    </row>
    <row r="34" spans="1:15" x14ac:dyDescent="0.3">
      <c r="A34">
        <v>249</v>
      </c>
      <c r="B34" t="s">
        <v>31</v>
      </c>
      <c r="C34" t="s">
        <v>131</v>
      </c>
      <c r="D34">
        <v>0</v>
      </c>
      <c r="E34">
        <v>0</v>
      </c>
      <c r="F34">
        <v>0</v>
      </c>
      <c r="G34">
        <v>2134</v>
      </c>
      <c r="H34">
        <v>167</v>
      </c>
      <c r="I34">
        <v>67</v>
      </c>
      <c r="J34">
        <v>48</v>
      </c>
      <c r="K34">
        <v>2015</v>
      </c>
      <c r="L34" t="str">
        <f t="shared" si="0"/>
        <v>009</v>
      </c>
      <c r="M34" t="str">
        <f t="shared" si="1"/>
        <v>S</v>
      </c>
      <c r="N34" t="str">
        <f t="shared" si="2"/>
        <v/>
      </c>
      <c r="O34">
        <v>2015</v>
      </c>
    </row>
    <row r="35" spans="1:15" x14ac:dyDescent="0.3">
      <c r="A35">
        <v>249</v>
      </c>
      <c r="B35" t="s">
        <v>27</v>
      </c>
      <c r="C35" t="s">
        <v>131</v>
      </c>
      <c r="D35">
        <v>0</v>
      </c>
      <c r="E35">
        <v>0</v>
      </c>
      <c r="F35">
        <v>0</v>
      </c>
      <c r="G35">
        <v>4269</v>
      </c>
      <c r="H35">
        <v>335</v>
      </c>
      <c r="I35">
        <v>1339</v>
      </c>
      <c r="J35">
        <v>96</v>
      </c>
      <c r="K35">
        <v>2015</v>
      </c>
      <c r="L35" t="str">
        <f t="shared" si="0"/>
        <v>010</v>
      </c>
      <c r="M35" t="str">
        <f t="shared" si="1"/>
        <v>S</v>
      </c>
      <c r="N35" t="str">
        <f t="shared" si="2"/>
        <v/>
      </c>
      <c r="O35">
        <v>2015</v>
      </c>
    </row>
    <row r="36" spans="1:15" x14ac:dyDescent="0.3">
      <c r="A36">
        <v>179</v>
      </c>
      <c r="B36" t="s">
        <v>14</v>
      </c>
      <c r="C36" t="s">
        <v>132</v>
      </c>
      <c r="D36">
        <v>0</v>
      </c>
      <c r="E36">
        <v>0</v>
      </c>
      <c r="F36">
        <v>0</v>
      </c>
      <c r="G36">
        <v>85</v>
      </c>
      <c r="H36">
        <v>7</v>
      </c>
      <c r="I36">
        <v>9</v>
      </c>
      <c r="J36">
        <v>19</v>
      </c>
      <c r="K36">
        <v>2015</v>
      </c>
      <c r="L36" t="str">
        <f t="shared" si="0"/>
        <v>005</v>
      </c>
      <c r="M36" t="str">
        <f t="shared" si="1"/>
        <v/>
      </c>
      <c r="N36" t="str">
        <f t="shared" si="2"/>
        <v/>
      </c>
      <c r="O36">
        <v>2015</v>
      </c>
    </row>
    <row r="37" spans="1:15" x14ac:dyDescent="0.3">
      <c r="A37">
        <v>179</v>
      </c>
      <c r="B37" t="s">
        <v>32</v>
      </c>
      <c r="C37" t="s">
        <v>132</v>
      </c>
      <c r="D37">
        <v>22</v>
      </c>
      <c r="E37">
        <v>0</v>
      </c>
      <c r="F37">
        <v>95192</v>
      </c>
      <c r="G37">
        <v>6799</v>
      </c>
      <c r="H37">
        <v>534</v>
      </c>
      <c r="I37">
        <v>2133</v>
      </c>
      <c r="J37">
        <v>1523</v>
      </c>
      <c r="K37">
        <v>2015</v>
      </c>
      <c r="L37" t="str">
        <f t="shared" si="0"/>
        <v>004</v>
      </c>
      <c r="M37" t="str">
        <f t="shared" si="1"/>
        <v>H</v>
      </c>
      <c r="N37" t="str">
        <f t="shared" si="2"/>
        <v/>
      </c>
      <c r="O37">
        <v>2015</v>
      </c>
    </row>
    <row r="38" spans="1:15" x14ac:dyDescent="0.3">
      <c r="A38">
        <v>179</v>
      </c>
      <c r="B38" t="s">
        <v>16</v>
      </c>
      <c r="C38" t="s">
        <v>132</v>
      </c>
      <c r="D38">
        <v>0</v>
      </c>
      <c r="E38">
        <v>0</v>
      </c>
      <c r="F38">
        <v>0</v>
      </c>
      <c r="G38">
        <v>4945</v>
      </c>
      <c r="H38">
        <v>388</v>
      </c>
      <c r="I38">
        <v>1551</v>
      </c>
      <c r="J38">
        <v>1108</v>
      </c>
      <c r="K38">
        <v>2015</v>
      </c>
      <c r="L38" t="str">
        <f t="shared" si="0"/>
        <v>010</v>
      </c>
      <c r="M38" t="str">
        <f t="shared" si="1"/>
        <v>H</v>
      </c>
      <c r="N38" t="str">
        <f t="shared" si="2"/>
        <v/>
      </c>
      <c r="O38">
        <v>2015</v>
      </c>
    </row>
    <row r="39" spans="1:15" x14ac:dyDescent="0.3">
      <c r="A39">
        <v>368</v>
      </c>
      <c r="B39" t="s">
        <v>14</v>
      </c>
      <c r="C39" t="s">
        <v>133</v>
      </c>
      <c r="D39">
        <v>0</v>
      </c>
      <c r="E39">
        <v>0</v>
      </c>
      <c r="F39">
        <v>0</v>
      </c>
      <c r="G39">
        <v>59</v>
      </c>
      <c r="H39">
        <v>5</v>
      </c>
      <c r="I39">
        <v>18</v>
      </c>
      <c r="J39">
        <v>14</v>
      </c>
      <c r="K39">
        <v>2015</v>
      </c>
      <c r="L39" t="str">
        <f t="shared" si="0"/>
        <v>005</v>
      </c>
      <c r="M39" t="str">
        <f t="shared" si="1"/>
        <v/>
      </c>
      <c r="N39" t="str">
        <f t="shared" si="2"/>
        <v/>
      </c>
      <c r="O39">
        <v>2015</v>
      </c>
    </row>
    <row r="40" spans="1:15" x14ac:dyDescent="0.3">
      <c r="A40">
        <v>368</v>
      </c>
      <c r="B40" t="s">
        <v>26</v>
      </c>
      <c r="C40" t="s">
        <v>133</v>
      </c>
      <c r="D40">
        <v>1</v>
      </c>
      <c r="E40">
        <v>0</v>
      </c>
      <c r="F40">
        <v>245</v>
      </c>
      <c r="G40">
        <v>161</v>
      </c>
      <c r="H40">
        <v>13</v>
      </c>
      <c r="I40">
        <v>51</v>
      </c>
      <c r="J40">
        <v>39</v>
      </c>
      <c r="K40">
        <v>2015</v>
      </c>
      <c r="L40" t="str">
        <f t="shared" si="0"/>
        <v>008</v>
      </c>
      <c r="M40" t="str">
        <f t="shared" si="1"/>
        <v>S</v>
      </c>
      <c r="N40" t="str">
        <f t="shared" si="2"/>
        <v/>
      </c>
      <c r="O40">
        <v>2015</v>
      </c>
    </row>
    <row r="41" spans="1:15" x14ac:dyDescent="0.3">
      <c r="A41">
        <v>368</v>
      </c>
      <c r="B41" t="s">
        <v>27</v>
      </c>
      <c r="C41" t="s">
        <v>133</v>
      </c>
      <c r="D41">
        <v>0</v>
      </c>
      <c r="E41">
        <v>0</v>
      </c>
      <c r="F41">
        <v>0</v>
      </c>
      <c r="G41">
        <v>2574</v>
      </c>
      <c r="H41">
        <v>201</v>
      </c>
      <c r="I41">
        <v>808</v>
      </c>
      <c r="J41">
        <v>627</v>
      </c>
      <c r="K41">
        <v>2015</v>
      </c>
      <c r="L41" t="str">
        <f t="shared" si="0"/>
        <v>010</v>
      </c>
      <c r="M41" t="str">
        <f t="shared" si="1"/>
        <v>S</v>
      </c>
      <c r="N41" t="str">
        <f t="shared" si="2"/>
        <v/>
      </c>
      <c r="O41">
        <v>2015</v>
      </c>
    </row>
    <row r="42" spans="1:15" x14ac:dyDescent="0.3">
      <c r="A42">
        <v>27</v>
      </c>
      <c r="B42" t="s">
        <v>14</v>
      </c>
      <c r="C42" t="s">
        <v>134</v>
      </c>
      <c r="D42">
        <v>0</v>
      </c>
      <c r="E42">
        <v>0</v>
      </c>
      <c r="F42">
        <v>0</v>
      </c>
      <c r="G42">
        <v>126</v>
      </c>
      <c r="H42">
        <v>10</v>
      </c>
      <c r="I42">
        <v>4</v>
      </c>
      <c r="J42">
        <v>28</v>
      </c>
      <c r="K42">
        <v>2015</v>
      </c>
      <c r="L42" t="str">
        <f t="shared" si="0"/>
        <v>005</v>
      </c>
      <c r="M42" t="str">
        <f t="shared" si="1"/>
        <v/>
      </c>
      <c r="N42" t="str">
        <f t="shared" si="2"/>
        <v/>
      </c>
      <c r="O42">
        <v>2015</v>
      </c>
    </row>
    <row r="43" spans="1:15" x14ac:dyDescent="0.3">
      <c r="A43">
        <v>27</v>
      </c>
      <c r="B43" t="s">
        <v>22</v>
      </c>
      <c r="C43" t="s">
        <v>134</v>
      </c>
      <c r="D43">
        <v>28</v>
      </c>
      <c r="E43">
        <v>0</v>
      </c>
      <c r="F43">
        <v>8540</v>
      </c>
      <c r="G43">
        <v>1168</v>
      </c>
      <c r="H43">
        <v>46</v>
      </c>
      <c r="I43">
        <v>168</v>
      </c>
      <c r="J43">
        <v>268</v>
      </c>
      <c r="K43">
        <v>2015</v>
      </c>
      <c r="L43" t="str">
        <f t="shared" si="0"/>
        <v>001</v>
      </c>
      <c r="M43" t="str">
        <f t="shared" si="1"/>
        <v>S</v>
      </c>
      <c r="N43" t="str">
        <f t="shared" si="2"/>
        <v/>
      </c>
      <c r="O43">
        <v>2015</v>
      </c>
    </row>
    <row r="44" spans="1:15" x14ac:dyDescent="0.3">
      <c r="A44">
        <v>27</v>
      </c>
      <c r="B44" t="s">
        <v>25</v>
      </c>
      <c r="C44" t="s">
        <v>134</v>
      </c>
      <c r="D44">
        <v>2</v>
      </c>
      <c r="E44">
        <v>0</v>
      </c>
      <c r="F44">
        <v>610</v>
      </c>
      <c r="G44">
        <v>425</v>
      </c>
      <c r="H44">
        <v>34</v>
      </c>
      <c r="I44">
        <v>134</v>
      </c>
      <c r="J44">
        <v>98</v>
      </c>
      <c r="K44">
        <v>2015</v>
      </c>
      <c r="L44" t="str">
        <f t="shared" si="0"/>
        <v>004</v>
      </c>
      <c r="M44" t="str">
        <f t="shared" si="1"/>
        <v>S</v>
      </c>
      <c r="N44" t="str">
        <f t="shared" si="2"/>
        <v/>
      </c>
      <c r="O44">
        <v>2015</v>
      </c>
    </row>
    <row r="45" spans="1:15" x14ac:dyDescent="0.3">
      <c r="A45">
        <v>27</v>
      </c>
      <c r="B45" t="s">
        <v>33</v>
      </c>
      <c r="C45" t="s">
        <v>134</v>
      </c>
      <c r="D45">
        <v>17</v>
      </c>
      <c r="E45">
        <v>0</v>
      </c>
      <c r="F45">
        <v>4636</v>
      </c>
      <c r="G45">
        <v>743</v>
      </c>
      <c r="H45">
        <v>58</v>
      </c>
      <c r="I45">
        <v>134</v>
      </c>
      <c r="J45">
        <v>171</v>
      </c>
      <c r="K45">
        <v>2015</v>
      </c>
      <c r="L45" t="str">
        <f t="shared" si="0"/>
        <v>006</v>
      </c>
      <c r="M45" t="str">
        <f t="shared" si="1"/>
        <v>S</v>
      </c>
      <c r="N45" t="str">
        <f t="shared" si="2"/>
        <v/>
      </c>
      <c r="O45">
        <v>2015</v>
      </c>
    </row>
    <row r="46" spans="1:15" x14ac:dyDescent="0.3">
      <c r="A46">
        <v>27</v>
      </c>
      <c r="B46" t="s">
        <v>27</v>
      </c>
      <c r="C46" t="s">
        <v>134</v>
      </c>
      <c r="D46">
        <v>0</v>
      </c>
      <c r="E46">
        <v>0</v>
      </c>
      <c r="F46">
        <v>0</v>
      </c>
      <c r="G46">
        <v>3398</v>
      </c>
      <c r="H46">
        <v>266</v>
      </c>
      <c r="I46">
        <v>1066</v>
      </c>
      <c r="J46">
        <v>781</v>
      </c>
      <c r="K46">
        <v>2015</v>
      </c>
      <c r="L46" t="str">
        <f t="shared" si="0"/>
        <v>010</v>
      </c>
      <c r="M46" t="str">
        <f t="shared" si="1"/>
        <v>S</v>
      </c>
      <c r="N46" t="str">
        <f t="shared" si="2"/>
        <v/>
      </c>
      <c r="O46">
        <v>2015</v>
      </c>
    </row>
    <row r="47" spans="1:15" x14ac:dyDescent="0.3">
      <c r="A47">
        <v>27</v>
      </c>
      <c r="B47" t="s">
        <v>28</v>
      </c>
      <c r="C47" t="s">
        <v>134</v>
      </c>
      <c r="D47">
        <v>0</v>
      </c>
      <c r="E47">
        <v>0</v>
      </c>
      <c r="F47">
        <v>0</v>
      </c>
      <c r="G47">
        <v>3398</v>
      </c>
      <c r="H47">
        <v>266</v>
      </c>
      <c r="I47">
        <v>1066</v>
      </c>
      <c r="J47">
        <v>78</v>
      </c>
      <c r="K47">
        <v>2015</v>
      </c>
      <c r="L47" t="str">
        <f t="shared" si="0"/>
        <v>012</v>
      </c>
      <c r="M47" t="str">
        <f t="shared" si="1"/>
        <v>S</v>
      </c>
      <c r="N47" t="str">
        <f t="shared" si="2"/>
        <v/>
      </c>
      <c r="O47">
        <v>2015</v>
      </c>
    </row>
    <row r="48" spans="1:15" x14ac:dyDescent="0.3">
      <c r="A48">
        <v>239</v>
      </c>
      <c r="B48" t="s">
        <v>21</v>
      </c>
      <c r="C48" t="s">
        <v>135</v>
      </c>
      <c r="D48">
        <v>17</v>
      </c>
      <c r="E48">
        <v>0</v>
      </c>
      <c r="F48">
        <v>37009</v>
      </c>
      <c r="G48">
        <v>1266</v>
      </c>
      <c r="H48">
        <v>109</v>
      </c>
      <c r="I48">
        <v>832</v>
      </c>
      <c r="J48">
        <v>48</v>
      </c>
      <c r="K48">
        <v>2015</v>
      </c>
      <c r="L48" t="str">
        <f t="shared" si="0"/>
        <v>001</v>
      </c>
      <c r="M48" t="str">
        <f t="shared" si="1"/>
        <v>H</v>
      </c>
      <c r="N48" t="str">
        <f t="shared" si="2"/>
        <v/>
      </c>
      <c r="O48">
        <v>2015</v>
      </c>
    </row>
    <row r="49" spans="1:15" x14ac:dyDescent="0.3">
      <c r="A49">
        <v>239</v>
      </c>
      <c r="B49" t="s">
        <v>16</v>
      </c>
      <c r="C49" t="s">
        <v>135</v>
      </c>
      <c r="D49">
        <v>0</v>
      </c>
      <c r="E49">
        <v>0</v>
      </c>
      <c r="F49">
        <v>0</v>
      </c>
      <c r="G49">
        <v>1253</v>
      </c>
      <c r="H49">
        <v>99</v>
      </c>
      <c r="I49">
        <v>393</v>
      </c>
      <c r="J49">
        <v>23</v>
      </c>
      <c r="K49">
        <v>2015</v>
      </c>
      <c r="L49" t="str">
        <f t="shared" si="0"/>
        <v>010</v>
      </c>
      <c r="M49" t="str">
        <f t="shared" si="1"/>
        <v>H</v>
      </c>
      <c r="N49" t="str">
        <f t="shared" si="2"/>
        <v/>
      </c>
      <c r="O49">
        <v>2015</v>
      </c>
    </row>
    <row r="50" spans="1:15" x14ac:dyDescent="0.3">
      <c r="A50">
        <v>239</v>
      </c>
      <c r="B50" t="s">
        <v>20</v>
      </c>
      <c r="C50" t="s">
        <v>135</v>
      </c>
      <c r="D50">
        <v>0</v>
      </c>
      <c r="E50">
        <v>0</v>
      </c>
      <c r="F50">
        <v>0</v>
      </c>
      <c r="G50">
        <v>1247</v>
      </c>
      <c r="H50">
        <v>98</v>
      </c>
      <c r="I50">
        <v>392</v>
      </c>
      <c r="J50">
        <v>22</v>
      </c>
      <c r="K50">
        <v>2015</v>
      </c>
      <c r="L50" t="str">
        <f t="shared" si="0"/>
        <v>012</v>
      </c>
      <c r="M50" t="str">
        <f t="shared" si="1"/>
        <v>H</v>
      </c>
      <c r="N50" t="str">
        <f t="shared" si="2"/>
        <v/>
      </c>
      <c r="O50">
        <v>2015</v>
      </c>
    </row>
    <row r="51" spans="1:15" x14ac:dyDescent="0.3">
      <c r="A51">
        <v>239</v>
      </c>
      <c r="B51" t="s">
        <v>22</v>
      </c>
      <c r="C51" t="s">
        <v>135</v>
      </c>
      <c r="D51">
        <v>883</v>
      </c>
      <c r="E51">
        <v>0</v>
      </c>
      <c r="F51">
        <v>36465</v>
      </c>
      <c r="G51">
        <v>2614</v>
      </c>
      <c r="H51">
        <v>204</v>
      </c>
      <c r="I51">
        <v>820</v>
      </c>
      <c r="J51">
        <v>48</v>
      </c>
      <c r="K51">
        <v>2015</v>
      </c>
      <c r="L51" t="str">
        <f t="shared" si="0"/>
        <v>001</v>
      </c>
      <c r="M51" t="str">
        <f t="shared" si="1"/>
        <v>S</v>
      </c>
      <c r="N51" t="str">
        <f t="shared" si="2"/>
        <v/>
      </c>
      <c r="O51">
        <v>2015</v>
      </c>
    </row>
    <row r="52" spans="1:15" x14ac:dyDescent="0.3">
      <c r="A52">
        <v>239</v>
      </c>
      <c r="B52" t="s">
        <v>27</v>
      </c>
      <c r="C52" t="s">
        <v>135</v>
      </c>
      <c r="D52">
        <v>0</v>
      </c>
      <c r="E52">
        <v>0</v>
      </c>
      <c r="F52">
        <v>0</v>
      </c>
      <c r="G52">
        <v>1253</v>
      </c>
      <c r="H52">
        <v>98</v>
      </c>
      <c r="I52">
        <v>393</v>
      </c>
      <c r="J52">
        <v>23</v>
      </c>
      <c r="K52">
        <v>2015</v>
      </c>
      <c r="L52" t="str">
        <f t="shared" si="0"/>
        <v>010</v>
      </c>
      <c r="M52" t="str">
        <f t="shared" si="1"/>
        <v>S</v>
      </c>
      <c r="N52" t="str">
        <f t="shared" si="2"/>
        <v/>
      </c>
      <c r="O52">
        <v>2015</v>
      </c>
    </row>
    <row r="53" spans="1:15" x14ac:dyDescent="0.3">
      <c r="A53">
        <v>239</v>
      </c>
      <c r="B53" t="s">
        <v>28</v>
      </c>
      <c r="C53" t="s">
        <v>135</v>
      </c>
      <c r="D53">
        <v>0</v>
      </c>
      <c r="E53">
        <v>0</v>
      </c>
      <c r="F53">
        <v>0</v>
      </c>
      <c r="G53">
        <v>1249</v>
      </c>
      <c r="H53">
        <v>98</v>
      </c>
      <c r="I53">
        <v>391</v>
      </c>
      <c r="J53">
        <v>22</v>
      </c>
      <c r="K53">
        <v>2015</v>
      </c>
      <c r="L53" t="str">
        <f t="shared" si="0"/>
        <v>012</v>
      </c>
      <c r="M53" t="str">
        <f t="shared" si="1"/>
        <v>S</v>
      </c>
      <c r="N53" t="str">
        <f t="shared" si="2"/>
        <v/>
      </c>
      <c r="O53">
        <v>2015</v>
      </c>
    </row>
    <row r="54" spans="1:15" x14ac:dyDescent="0.3">
      <c r="A54">
        <v>369</v>
      </c>
      <c r="B54" t="s">
        <v>15</v>
      </c>
      <c r="C54" t="s">
        <v>136</v>
      </c>
      <c r="D54">
        <v>39</v>
      </c>
      <c r="E54">
        <v>0</v>
      </c>
      <c r="F54">
        <v>819</v>
      </c>
      <c r="G54">
        <v>2737</v>
      </c>
      <c r="H54">
        <v>486</v>
      </c>
      <c r="I54">
        <v>1946</v>
      </c>
      <c r="J54">
        <v>105</v>
      </c>
      <c r="K54">
        <v>2015</v>
      </c>
      <c r="L54" t="str">
        <f t="shared" si="0"/>
        <v>002</v>
      </c>
      <c r="M54" t="str">
        <f t="shared" si="1"/>
        <v>H</v>
      </c>
      <c r="N54" t="str">
        <f t="shared" si="2"/>
        <v/>
      </c>
      <c r="O54">
        <v>2015</v>
      </c>
    </row>
    <row r="55" spans="1:15" x14ac:dyDescent="0.3">
      <c r="A55">
        <v>369</v>
      </c>
      <c r="B55" t="s">
        <v>16</v>
      </c>
      <c r="C55" t="s">
        <v>136</v>
      </c>
      <c r="D55">
        <v>0</v>
      </c>
      <c r="E55">
        <v>0</v>
      </c>
      <c r="F55">
        <v>0</v>
      </c>
      <c r="G55">
        <v>2545</v>
      </c>
      <c r="H55">
        <v>2</v>
      </c>
      <c r="I55">
        <v>797</v>
      </c>
      <c r="J55">
        <v>87</v>
      </c>
      <c r="K55">
        <v>2015</v>
      </c>
      <c r="L55" t="str">
        <f t="shared" si="0"/>
        <v>010</v>
      </c>
      <c r="M55" t="str">
        <f t="shared" si="1"/>
        <v>H</v>
      </c>
      <c r="N55" t="str">
        <f t="shared" si="2"/>
        <v/>
      </c>
      <c r="O55">
        <v>2015</v>
      </c>
    </row>
    <row r="56" spans="1:15" x14ac:dyDescent="0.3">
      <c r="A56">
        <v>369</v>
      </c>
      <c r="B56" t="s">
        <v>20</v>
      </c>
      <c r="C56" t="s">
        <v>136</v>
      </c>
      <c r="D56">
        <v>0</v>
      </c>
      <c r="E56">
        <v>0</v>
      </c>
      <c r="F56">
        <v>0</v>
      </c>
      <c r="G56">
        <v>476</v>
      </c>
      <c r="H56">
        <v>37</v>
      </c>
      <c r="I56">
        <v>15</v>
      </c>
      <c r="J56">
        <v>16</v>
      </c>
      <c r="K56">
        <v>2015</v>
      </c>
      <c r="L56" t="str">
        <f t="shared" si="0"/>
        <v>012</v>
      </c>
      <c r="M56" t="str">
        <f t="shared" si="1"/>
        <v>H</v>
      </c>
      <c r="N56" t="str">
        <f t="shared" si="2"/>
        <v/>
      </c>
      <c r="O56">
        <v>2015</v>
      </c>
    </row>
    <row r="57" spans="1:15" x14ac:dyDescent="0.3">
      <c r="A57">
        <v>38</v>
      </c>
      <c r="B57" t="s">
        <v>14</v>
      </c>
      <c r="C57" t="s">
        <v>137</v>
      </c>
      <c r="D57">
        <v>0</v>
      </c>
      <c r="E57">
        <v>0</v>
      </c>
      <c r="F57">
        <v>0</v>
      </c>
      <c r="G57">
        <v>224</v>
      </c>
      <c r="H57">
        <v>18</v>
      </c>
      <c r="I57">
        <v>70</v>
      </c>
      <c r="J57">
        <v>8</v>
      </c>
      <c r="K57">
        <v>2015</v>
      </c>
      <c r="L57" t="str">
        <f t="shared" si="0"/>
        <v>005</v>
      </c>
      <c r="M57" t="str">
        <f t="shared" si="1"/>
        <v/>
      </c>
      <c r="N57" t="str">
        <f t="shared" si="2"/>
        <v/>
      </c>
      <c r="O57">
        <v>2015</v>
      </c>
    </row>
    <row r="58" spans="1:15" x14ac:dyDescent="0.3">
      <c r="A58">
        <v>38</v>
      </c>
      <c r="B58" t="s">
        <v>15</v>
      </c>
      <c r="C58" t="s">
        <v>137</v>
      </c>
      <c r="D58">
        <v>42</v>
      </c>
      <c r="E58">
        <v>0</v>
      </c>
      <c r="F58">
        <v>185440</v>
      </c>
      <c r="G58">
        <v>23454</v>
      </c>
      <c r="H58">
        <v>1251</v>
      </c>
      <c r="I58">
        <v>4388</v>
      </c>
      <c r="J58">
        <v>807</v>
      </c>
      <c r="K58">
        <v>2015</v>
      </c>
      <c r="L58" t="str">
        <f t="shared" si="0"/>
        <v>002</v>
      </c>
      <c r="M58" t="str">
        <f t="shared" si="1"/>
        <v>H</v>
      </c>
      <c r="N58" t="str">
        <f t="shared" si="2"/>
        <v/>
      </c>
      <c r="O58">
        <v>2015</v>
      </c>
    </row>
    <row r="59" spans="1:15" x14ac:dyDescent="0.3">
      <c r="A59">
        <v>38</v>
      </c>
      <c r="B59" t="s">
        <v>16</v>
      </c>
      <c r="C59" t="s">
        <v>137</v>
      </c>
      <c r="D59">
        <v>0</v>
      </c>
      <c r="E59">
        <v>0</v>
      </c>
      <c r="F59">
        <v>0</v>
      </c>
      <c r="G59">
        <v>5442</v>
      </c>
      <c r="H59">
        <v>427</v>
      </c>
      <c r="I59">
        <v>1707</v>
      </c>
      <c r="J59">
        <v>189</v>
      </c>
      <c r="K59">
        <v>2015</v>
      </c>
      <c r="L59" t="str">
        <f t="shared" si="0"/>
        <v>010</v>
      </c>
      <c r="M59" t="str">
        <f t="shared" si="1"/>
        <v>H</v>
      </c>
      <c r="N59" t="str">
        <f t="shared" si="2"/>
        <v/>
      </c>
      <c r="O59">
        <v>2015</v>
      </c>
    </row>
    <row r="60" spans="1:15" x14ac:dyDescent="0.3">
      <c r="A60">
        <v>169</v>
      </c>
      <c r="B60" t="s">
        <v>14</v>
      </c>
      <c r="C60" t="s">
        <v>138</v>
      </c>
      <c r="D60">
        <v>0</v>
      </c>
      <c r="E60">
        <v>0</v>
      </c>
      <c r="F60">
        <v>0</v>
      </c>
      <c r="G60">
        <v>88</v>
      </c>
      <c r="H60">
        <v>7</v>
      </c>
      <c r="I60">
        <v>28</v>
      </c>
      <c r="J60">
        <v>19</v>
      </c>
      <c r="K60">
        <v>2015</v>
      </c>
      <c r="L60" t="str">
        <f t="shared" si="0"/>
        <v>005</v>
      </c>
      <c r="M60" t="str">
        <f t="shared" si="1"/>
        <v/>
      </c>
      <c r="N60" t="str">
        <f t="shared" si="2"/>
        <v/>
      </c>
      <c r="O60">
        <v>2015</v>
      </c>
    </row>
    <row r="61" spans="1:15" x14ac:dyDescent="0.3">
      <c r="A61">
        <v>169</v>
      </c>
      <c r="B61" t="s">
        <v>32</v>
      </c>
      <c r="C61" t="s">
        <v>138</v>
      </c>
      <c r="D61">
        <v>5</v>
      </c>
      <c r="E61">
        <v>0</v>
      </c>
      <c r="F61">
        <v>16375</v>
      </c>
      <c r="G61">
        <v>1211</v>
      </c>
      <c r="H61">
        <v>95</v>
      </c>
      <c r="I61">
        <v>38</v>
      </c>
      <c r="J61">
        <v>262</v>
      </c>
      <c r="K61">
        <v>2015</v>
      </c>
      <c r="L61" t="str">
        <f t="shared" si="0"/>
        <v>004</v>
      </c>
      <c r="M61" t="str">
        <f t="shared" si="1"/>
        <v>H</v>
      </c>
      <c r="N61" t="str">
        <f t="shared" si="2"/>
        <v/>
      </c>
      <c r="O61">
        <v>2015</v>
      </c>
    </row>
    <row r="62" spans="1:15" x14ac:dyDescent="0.3">
      <c r="A62">
        <v>169</v>
      </c>
      <c r="B62" t="s">
        <v>16</v>
      </c>
      <c r="C62" t="s">
        <v>138</v>
      </c>
      <c r="D62">
        <v>0</v>
      </c>
      <c r="E62">
        <v>0</v>
      </c>
      <c r="F62">
        <v>0</v>
      </c>
      <c r="G62">
        <v>3875</v>
      </c>
      <c r="H62">
        <v>304</v>
      </c>
      <c r="I62">
        <v>1215</v>
      </c>
      <c r="J62">
        <v>838</v>
      </c>
      <c r="K62">
        <v>2015</v>
      </c>
      <c r="L62" t="str">
        <f t="shared" si="0"/>
        <v>010</v>
      </c>
      <c r="M62" t="str">
        <f t="shared" si="1"/>
        <v>H</v>
      </c>
      <c r="N62" t="str">
        <f t="shared" si="2"/>
        <v/>
      </c>
      <c r="O62">
        <v>2015</v>
      </c>
    </row>
    <row r="63" spans="1:15" x14ac:dyDescent="0.3">
      <c r="A63">
        <v>44</v>
      </c>
      <c r="B63" t="s">
        <v>34</v>
      </c>
      <c r="C63" t="s">
        <v>139</v>
      </c>
      <c r="D63">
        <v>80</v>
      </c>
      <c r="E63">
        <v>0</v>
      </c>
      <c r="F63">
        <v>7700</v>
      </c>
      <c r="G63">
        <v>58906</v>
      </c>
      <c r="H63">
        <v>420</v>
      </c>
      <c r="I63">
        <v>1848</v>
      </c>
      <c r="J63">
        <v>10</v>
      </c>
      <c r="K63">
        <v>2015</v>
      </c>
      <c r="L63" t="str">
        <f t="shared" si="0"/>
        <v>001</v>
      </c>
      <c r="M63" t="str">
        <f t="shared" si="1"/>
        <v/>
      </c>
      <c r="N63" t="str">
        <f t="shared" si="2"/>
        <v/>
      </c>
      <c r="O63">
        <v>2015</v>
      </c>
    </row>
    <row r="64" spans="1:15" x14ac:dyDescent="0.3">
      <c r="A64">
        <v>396</v>
      </c>
      <c r="B64" t="s">
        <v>14</v>
      </c>
      <c r="C64" t="s">
        <v>140</v>
      </c>
      <c r="D64">
        <v>0</v>
      </c>
      <c r="E64">
        <v>0</v>
      </c>
      <c r="F64">
        <v>0</v>
      </c>
      <c r="G64">
        <v>160</v>
      </c>
      <c r="H64">
        <v>12</v>
      </c>
      <c r="I64">
        <v>59</v>
      </c>
      <c r="J64">
        <v>89</v>
      </c>
      <c r="K64">
        <v>2015</v>
      </c>
      <c r="L64" t="str">
        <f t="shared" si="0"/>
        <v>005</v>
      </c>
      <c r="M64" t="str">
        <f t="shared" si="1"/>
        <v/>
      </c>
      <c r="N64" t="str">
        <f t="shared" si="2"/>
        <v/>
      </c>
      <c r="O64">
        <v>2015</v>
      </c>
    </row>
    <row r="65" spans="1:15" x14ac:dyDescent="0.3">
      <c r="A65">
        <v>396</v>
      </c>
      <c r="B65" t="s">
        <v>35</v>
      </c>
      <c r="C65" t="s">
        <v>140</v>
      </c>
      <c r="D65">
        <v>2</v>
      </c>
      <c r="E65">
        <v>0</v>
      </c>
      <c r="F65">
        <v>64</v>
      </c>
      <c r="G65">
        <v>488</v>
      </c>
      <c r="H65">
        <v>38</v>
      </c>
      <c r="I65">
        <v>18</v>
      </c>
      <c r="J65">
        <v>272</v>
      </c>
      <c r="K65">
        <v>2015</v>
      </c>
      <c r="L65" t="str">
        <f t="shared" si="0"/>
        <v>001</v>
      </c>
      <c r="M65" t="str">
        <f t="shared" si="1"/>
        <v>H</v>
      </c>
      <c r="N65" t="str">
        <f t="shared" si="2"/>
        <v/>
      </c>
      <c r="O65">
        <v>2015</v>
      </c>
    </row>
    <row r="66" spans="1:15" x14ac:dyDescent="0.3">
      <c r="A66">
        <v>396</v>
      </c>
      <c r="B66" t="s">
        <v>36</v>
      </c>
      <c r="C66" t="s">
        <v>140</v>
      </c>
      <c r="D66">
        <v>12</v>
      </c>
      <c r="E66">
        <v>0</v>
      </c>
      <c r="F66">
        <v>384</v>
      </c>
      <c r="G66">
        <v>294</v>
      </c>
      <c r="H66">
        <v>231</v>
      </c>
      <c r="I66">
        <v>1074</v>
      </c>
      <c r="J66">
        <v>1628</v>
      </c>
      <c r="K66">
        <v>2015</v>
      </c>
      <c r="L66" t="str">
        <f t="shared" ref="L66:L129" si="3">IF(OR(MID(B66,3,1)="H",MID(B66,3,1)="S"),MID(B66,4,3),MID(B66,3,3))</f>
        <v>004</v>
      </c>
      <c r="M66" t="str">
        <f t="shared" ref="M66:M129" si="4">IF(OR(MID(B66,3,1)="H",MID(B66,3,1)="S"),MID(B66,3,1),"")</f>
        <v>H</v>
      </c>
      <c r="N66" t="str">
        <f t="shared" ref="N66:N129" si="5">IF(RIGHT(B66,2)="SG","SG",IF(RIGHT(B66,1)="B","B",""))</f>
        <v/>
      </c>
      <c r="O66">
        <v>2015</v>
      </c>
    </row>
    <row r="67" spans="1:15" x14ac:dyDescent="0.3">
      <c r="A67">
        <v>396</v>
      </c>
      <c r="B67" t="s">
        <v>37</v>
      </c>
      <c r="C67" t="s">
        <v>140</v>
      </c>
      <c r="D67">
        <v>0</v>
      </c>
      <c r="E67">
        <v>0</v>
      </c>
      <c r="F67">
        <v>0</v>
      </c>
      <c r="G67">
        <v>3916</v>
      </c>
      <c r="H67">
        <v>307</v>
      </c>
      <c r="I67">
        <v>1434</v>
      </c>
      <c r="J67">
        <v>2171</v>
      </c>
      <c r="K67">
        <v>2015</v>
      </c>
      <c r="L67" t="str">
        <f t="shared" si="3"/>
        <v>010</v>
      </c>
      <c r="M67" t="str">
        <f t="shared" si="4"/>
        <v>H</v>
      </c>
      <c r="N67" t="str">
        <f t="shared" si="5"/>
        <v/>
      </c>
      <c r="O67">
        <v>2015</v>
      </c>
    </row>
    <row r="68" spans="1:15" x14ac:dyDescent="0.3">
      <c r="A68">
        <v>204</v>
      </c>
      <c r="B68" t="s">
        <v>14</v>
      </c>
      <c r="C68" t="s">
        <v>141</v>
      </c>
      <c r="D68">
        <v>0</v>
      </c>
      <c r="E68">
        <v>0</v>
      </c>
      <c r="F68">
        <v>0</v>
      </c>
      <c r="G68">
        <v>22</v>
      </c>
      <c r="H68">
        <v>2</v>
      </c>
      <c r="I68">
        <v>7</v>
      </c>
      <c r="J68">
        <v>5</v>
      </c>
      <c r="K68">
        <v>2015</v>
      </c>
      <c r="L68" t="str">
        <f t="shared" si="3"/>
        <v>005</v>
      </c>
      <c r="M68" t="str">
        <f t="shared" si="4"/>
        <v/>
      </c>
      <c r="N68" t="str">
        <f t="shared" si="5"/>
        <v/>
      </c>
      <c r="O68">
        <v>2015</v>
      </c>
    </row>
    <row r="69" spans="1:15" x14ac:dyDescent="0.3">
      <c r="A69">
        <v>204</v>
      </c>
      <c r="B69" t="s">
        <v>29</v>
      </c>
      <c r="C69" t="s">
        <v>141</v>
      </c>
      <c r="D69">
        <v>0</v>
      </c>
      <c r="E69">
        <v>0</v>
      </c>
      <c r="F69">
        <v>0</v>
      </c>
      <c r="G69">
        <v>8732</v>
      </c>
      <c r="H69">
        <v>685</v>
      </c>
      <c r="I69">
        <v>2739</v>
      </c>
      <c r="J69">
        <v>1935</v>
      </c>
      <c r="K69">
        <v>2015</v>
      </c>
      <c r="L69" t="str">
        <f t="shared" si="3"/>
        <v>009</v>
      </c>
      <c r="M69" t="str">
        <f t="shared" si="4"/>
        <v>H</v>
      </c>
      <c r="N69" t="str">
        <f t="shared" si="5"/>
        <v/>
      </c>
      <c r="O69">
        <v>2015</v>
      </c>
    </row>
    <row r="70" spans="1:15" x14ac:dyDescent="0.3">
      <c r="A70">
        <v>204</v>
      </c>
      <c r="B70" t="s">
        <v>16</v>
      </c>
      <c r="C70" t="s">
        <v>141</v>
      </c>
      <c r="D70">
        <v>0</v>
      </c>
      <c r="E70">
        <v>0</v>
      </c>
      <c r="F70">
        <v>0</v>
      </c>
      <c r="G70">
        <v>3493</v>
      </c>
      <c r="H70">
        <v>274</v>
      </c>
      <c r="I70">
        <v>1096</v>
      </c>
      <c r="J70">
        <v>774</v>
      </c>
      <c r="K70">
        <v>2015</v>
      </c>
      <c r="L70" t="str">
        <f t="shared" si="3"/>
        <v>010</v>
      </c>
      <c r="M70" t="str">
        <f t="shared" si="4"/>
        <v>H</v>
      </c>
      <c r="N70" t="str">
        <f t="shared" si="5"/>
        <v/>
      </c>
      <c r="O70">
        <v>2015</v>
      </c>
    </row>
    <row r="71" spans="1:15" x14ac:dyDescent="0.3">
      <c r="A71">
        <v>53</v>
      </c>
      <c r="B71" t="s">
        <v>14</v>
      </c>
      <c r="C71" t="s">
        <v>142</v>
      </c>
      <c r="D71">
        <v>0</v>
      </c>
      <c r="E71">
        <v>0</v>
      </c>
      <c r="F71">
        <v>0</v>
      </c>
      <c r="G71">
        <v>104</v>
      </c>
      <c r="H71">
        <v>8</v>
      </c>
      <c r="I71">
        <v>33</v>
      </c>
      <c r="J71">
        <v>24</v>
      </c>
      <c r="K71">
        <v>2015</v>
      </c>
      <c r="L71" t="str">
        <f t="shared" si="3"/>
        <v>005</v>
      </c>
      <c r="M71" t="str">
        <f t="shared" si="4"/>
        <v/>
      </c>
      <c r="N71" t="str">
        <f t="shared" si="5"/>
        <v/>
      </c>
      <c r="O71">
        <v>2015</v>
      </c>
    </row>
    <row r="72" spans="1:15" x14ac:dyDescent="0.3">
      <c r="A72">
        <v>53</v>
      </c>
      <c r="B72" t="s">
        <v>29</v>
      </c>
      <c r="C72" t="s">
        <v>142</v>
      </c>
      <c r="D72">
        <v>0</v>
      </c>
      <c r="E72">
        <v>0</v>
      </c>
      <c r="F72">
        <v>0</v>
      </c>
      <c r="G72">
        <v>3201</v>
      </c>
      <c r="H72">
        <v>206</v>
      </c>
      <c r="I72">
        <v>1005</v>
      </c>
      <c r="J72">
        <v>736</v>
      </c>
      <c r="K72">
        <v>2015</v>
      </c>
      <c r="L72" t="str">
        <f t="shared" si="3"/>
        <v>009</v>
      </c>
      <c r="M72" t="str">
        <f t="shared" si="4"/>
        <v>H</v>
      </c>
      <c r="N72" t="str">
        <f t="shared" si="5"/>
        <v/>
      </c>
      <c r="O72">
        <v>2015</v>
      </c>
    </row>
    <row r="73" spans="1:15" x14ac:dyDescent="0.3">
      <c r="A73">
        <v>53</v>
      </c>
      <c r="B73" t="s">
        <v>16</v>
      </c>
      <c r="C73" t="s">
        <v>142</v>
      </c>
      <c r="D73">
        <v>0</v>
      </c>
      <c r="E73">
        <v>0</v>
      </c>
      <c r="F73">
        <v>0</v>
      </c>
      <c r="G73">
        <v>2562</v>
      </c>
      <c r="H73">
        <v>201</v>
      </c>
      <c r="I73">
        <v>803</v>
      </c>
      <c r="J73">
        <v>589</v>
      </c>
      <c r="K73">
        <v>2015</v>
      </c>
      <c r="L73" t="str">
        <f t="shared" si="3"/>
        <v>010</v>
      </c>
      <c r="M73" t="str">
        <f t="shared" si="4"/>
        <v>H</v>
      </c>
      <c r="N73" t="str">
        <f t="shared" si="5"/>
        <v/>
      </c>
      <c r="O73">
        <v>2015</v>
      </c>
    </row>
    <row r="74" spans="1:15" x14ac:dyDescent="0.3">
      <c r="A74">
        <v>15</v>
      </c>
      <c r="B74" t="s">
        <v>14</v>
      </c>
      <c r="C74" t="s">
        <v>143</v>
      </c>
      <c r="D74">
        <v>0</v>
      </c>
      <c r="E74">
        <v>0</v>
      </c>
      <c r="F74">
        <v>0</v>
      </c>
      <c r="G74">
        <v>204</v>
      </c>
      <c r="H74">
        <v>16</v>
      </c>
      <c r="I74">
        <v>64</v>
      </c>
      <c r="J74">
        <v>48</v>
      </c>
      <c r="K74">
        <v>2015</v>
      </c>
      <c r="L74" t="str">
        <f t="shared" si="3"/>
        <v>005</v>
      </c>
      <c r="M74" t="str">
        <f t="shared" si="4"/>
        <v/>
      </c>
      <c r="N74" t="str">
        <f t="shared" si="5"/>
        <v/>
      </c>
      <c r="O74">
        <v>2015</v>
      </c>
    </row>
    <row r="75" spans="1:15" x14ac:dyDescent="0.3">
      <c r="A75">
        <v>15</v>
      </c>
      <c r="B75" t="s">
        <v>16</v>
      </c>
      <c r="C75" t="s">
        <v>143</v>
      </c>
      <c r="D75">
        <v>0</v>
      </c>
      <c r="E75">
        <v>0</v>
      </c>
      <c r="F75">
        <v>0</v>
      </c>
      <c r="G75">
        <v>3013</v>
      </c>
      <c r="H75">
        <v>237</v>
      </c>
      <c r="I75">
        <v>945</v>
      </c>
      <c r="J75">
        <v>708</v>
      </c>
      <c r="K75">
        <v>2015</v>
      </c>
      <c r="L75" t="str">
        <f t="shared" si="3"/>
        <v>010</v>
      </c>
      <c r="M75" t="str">
        <f t="shared" si="4"/>
        <v>H</v>
      </c>
      <c r="N75" t="str">
        <f t="shared" si="5"/>
        <v/>
      </c>
      <c r="O75">
        <v>2015</v>
      </c>
    </row>
    <row r="76" spans="1:15" x14ac:dyDescent="0.3">
      <c r="A76">
        <v>15</v>
      </c>
      <c r="B76" t="s">
        <v>20</v>
      </c>
      <c r="C76" t="s">
        <v>143</v>
      </c>
      <c r="D76">
        <v>0</v>
      </c>
      <c r="E76">
        <v>0</v>
      </c>
      <c r="F76">
        <v>0</v>
      </c>
      <c r="G76">
        <v>4518</v>
      </c>
      <c r="H76">
        <v>354</v>
      </c>
      <c r="I76">
        <v>1418</v>
      </c>
      <c r="J76">
        <v>1062</v>
      </c>
      <c r="K76">
        <v>2015</v>
      </c>
      <c r="L76" t="str">
        <f t="shared" si="3"/>
        <v>012</v>
      </c>
      <c r="M76" t="str">
        <f t="shared" si="4"/>
        <v>H</v>
      </c>
      <c r="N76" t="str">
        <f t="shared" si="5"/>
        <v/>
      </c>
      <c r="O76">
        <v>2015</v>
      </c>
    </row>
    <row r="77" spans="1:15" x14ac:dyDescent="0.3">
      <c r="A77">
        <v>11</v>
      </c>
      <c r="B77" t="s">
        <v>14</v>
      </c>
      <c r="C77" t="s">
        <v>144</v>
      </c>
      <c r="D77">
        <v>0</v>
      </c>
      <c r="E77">
        <v>0</v>
      </c>
      <c r="F77">
        <v>0</v>
      </c>
      <c r="G77">
        <v>44</v>
      </c>
      <c r="H77">
        <v>3</v>
      </c>
      <c r="I77">
        <v>14</v>
      </c>
      <c r="J77">
        <v>1</v>
      </c>
      <c r="K77">
        <v>2015</v>
      </c>
      <c r="L77" t="str">
        <f t="shared" si="3"/>
        <v>005</v>
      </c>
      <c r="M77" t="str">
        <f t="shared" si="4"/>
        <v/>
      </c>
      <c r="N77" t="str">
        <f t="shared" si="5"/>
        <v/>
      </c>
      <c r="O77">
        <v>2015</v>
      </c>
    </row>
    <row r="78" spans="1:15" x14ac:dyDescent="0.3">
      <c r="A78">
        <v>11</v>
      </c>
      <c r="B78" t="s">
        <v>32</v>
      </c>
      <c r="C78" t="s">
        <v>144</v>
      </c>
      <c r="D78">
        <v>4</v>
      </c>
      <c r="E78">
        <v>0</v>
      </c>
      <c r="F78">
        <v>15192</v>
      </c>
      <c r="G78">
        <v>1123</v>
      </c>
      <c r="H78">
        <v>88</v>
      </c>
      <c r="I78">
        <v>352</v>
      </c>
      <c r="J78">
        <v>243</v>
      </c>
      <c r="K78">
        <v>2015</v>
      </c>
      <c r="L78" t="str">
        <f t="shared" si="3"/>
        <v>004</v>
      </c>
      <c r="M78" t="str">
        <f t="shared" si="4"/>
        <v>H</v>
      </c>
      <c r="N78" t="str">
        <f t="shared" si="5"/>
        <v/>
      </c>
      <c r="O78">
        <v>2015</v>
      </c>
    </row>
    <row r="79" spans="1:15" x14ac:dyDescent="0.3">
      <c r="A79">
        <v>11</v>
      </c>
      <c r="B79" t="s">
        <v>29</v>
      </c>
      <c r="C79" t="s">
        <v>144</v>
      </c>
      <c r="D79">
        <v>0</v>
      </c>
      <c r="E79">
        <v>0</v>
      </c>
      <c r="F79">
        <v>0</v>
      </c>
      <c r="G79">
        <v>2246</v>
      </c>
      <c r="H79">
        <v>176</v>
      </c>
      <c r="I79">
        <v>704</v>
      </c>
      <c r="J79">
        <v>486</v>
      </c>
      <c r="K79">
        <v>2015</v>
      </c>
      <c r="L79" t="str">
        <f t="shared" si="3"/>
        <v>009</v>
      </c>
      <c r="M79" t="str">
        <f t="shared" si="4"/>
        <v>H</v>
      </c>
      <c r="N79" t="str">
        <f t="shared" si="5"/>
        <v/>
      </c>
      <c r="O79">
        <v>2015</v>
      </c>
    </row>
    <row r="80" spans="1:15" x14ac:dyDescent="0.3">
      <c r="A80">
        <v>11</v>
      </c>
      <c r="B80" t="s">
        <v>16</v>
      </c>
      <c r="C80" t="s">
        <v>144</v>
      </c>
      <c r="D80">
        <v>0</v>
      </c>
      <c r="E80">
        <v>0</v>
      </c>
      <c r="F80">
        <v>0</v>
      </c>
      <c r="G80">
        <v>449</v>
      </c>
      <c r="H80">
        <v>353</v>
      </c>
      <c r="I80">
        <v>1409</v>
      </c>
      <c r="J80">
        <v>972</v>
      </c>
      <c r="K80">
        <v>2015</v>
      </c>
      <c r="L80" t="str">
        <f t="shared" si="3"/>
        <v>010</v>
      </c>
      <c r="M80" t="str">
        <f t="shared" si="4"/>
        <v>H</v>
      </c>
      <c r="N80" t="str">
        <f t="shared" si="5"/>
        <v/>
      </c>
      <c r="O80">
        <v>2015</v>
      </c>
    </row>
    <row r="81" spans="1:15" x14ac:dyDescent="0.3">
      <c r="A81">
        <v>20</v>
      </c>
      <c r="B81" t="s">
        <v>31</v>
      </c>
      <c r="C81" t="s">
        <v>145</v>
      </c>
      <c r="D81">
        <v>0</v>
      </c>
      <c r="E81">
        <v>0</v>
      </c>
      <c r="F81">
        <v>0</v>
      </c>
      <c r="G81">
        <v>6146</v>
      </c>
      <c r="H81">
        <v>482</v>
      </c>
      <c r="I81">
        <v>1927</v>
      </c>
      <c r="J81">
        <v>128</v>
      </c>
      <c r="K81">
        <v>2015</v>
      </c>
      <c r="L81" t="str">
        <f t="shared" si="3"/>
        <v>009</v>
      </c>
      <c r="M81" t="str">
        <f t="shared" si="4"/>
        <v>S</v>
      </c>
      <c r="N81" t="str">
        <f t="shared" si="5"/>
        <v/>
      </c>
      <c r="O81">
        <v>2015</v>
      </c>
    </row>
    <row r="82" spans="1:15" x14ac:dyDescent="0.3">
      <c r="A82">
        <v>20</v>
      </c>
      <c r="B82" t="s">
        <v>27</v>
      </c>
      <c r="C82" t="s">
        <v>145</v>
      </c>
      <c r="D82">
        <v>0</v>
      </c>
      <c r="E82">
        <v>0</v>
      </c>
      <c r="F82">
        <v>0</v>
      </c>
      <c r="G82">
        <v>3121</v>
      </c>
      <c r="H82">
        <v>245</v>
      </c>
      <c r="I82">
        <v>979</v>
      </c>
      <c r="J82">
        <v>12</v>
      </c>
      <c r="K82">
        <v>2015</v>
      </c>
      <c r="L82" t="str">
        <f t="shared" si="3"/>
        <v>010</v>
      </c>
      <c r="M82" t="str">
        <f t="shared" si="4"/>
        <v>S</v>
      </c>
      <c r="N82" t="str">
        <f t="shared" si="5"/>
        <v/>
      </c>
      <c r="O82">
        <v>2015</v>
      </c>
    </row>
    <row r="83" spans="1:15" x14ac:dyDescent="0.3">
      <c r="A83">
        <v>20</v>
      </c>
      <c r="B83" t="s">
        <v>28</v>
      </c>
      <c r="C83" t="s">
        <v>145</v>
      </c>
      <c r="D83">
        <v>0</v>
      </c>
      <c r="E83">
        <v>0</v>
      </c>
      <c r="F83">
        <v>0</v>
      </c>
      <c r="G83">
        <v>1561</v>
      </c>
      <c r="H83">
        <v>122</v>
      </c>
      <c r="I83">
        <v>49</v>
      </c>
      <c r="J83">
        <v>6</v>
      </c>
      <c r="K83">
        <v>2015</v>
      </c>
      <c r="L83" t="str">
        <f t="shared" si="3"/>
        <v>012</v>
      </c>
      <c r="M83" t="str">
        <f t="shared" si="4"/>
        <v>S</v>
      </c>
      <c r="N83" t="str">
        <f t="shared" si="5"/>
        <v/>
      </c>
      <c r="O83">
        <v>2015</v>
      </c>
    </row>
    <row r="84" spans="1:15" x14ac:dyDescent="0.3">
      <c r="A84">
        <v>180</v>
      </c>
      <c r="B84" t="s">
        <v>14</v>
      </c>
      <c r="C84" t="s">
        <v>146</v>
      </c>
      <c r="D84">
        <v>0</v>
      </c>
      <c r="E84">
        <v>0</v>
      </c>
      <c r="F84">
        <v>0</v>
      </c>
      <c r="G84">
        <v>175</v>
      </c>
      <c r="H84">
        <v>14</v>
      </c>
      <c r="I84">
        <v>55</v>
      </c>
      <c r="J84">
        <v>43</v>
      </c>
      <c r="K84">
        <v>2015</v>
      </c>
      <c r="L84" t="str">
        <f t="shared" si="3"/>
        <v>005</v>
      </c>
      <c r="M84" t="str">
        <f t="shared" si="4"/>
        <v/>
      </c>
      <c r="N84" t="str">
        <f t="shared" si="5"/>
        <v/>
      </c>
      <c r="O84">
        <v>2015</v>
      </c>
    </row>
    <row r="85" spans="1:15" x14ac:dyDescent="0.3">
      <c r="A85">
        <v>180</v>
      </c>
      <c r="B85" t="s">
        <v>38</v>
      </c>
      <c r="C85" t="s">
        <v>146</v>
      </c>
      <c r="D85">
        <v>5</v>
      </c>
      <c r="E85">
        <v>0</v>
      </c>
      <c r="F85">
        <v>7440</v>
      </c>
      <c r="G85">
        <v>749</v>
      </c>
      <c r="H85">
        <v>59</v>
      </c>
      <c r="I85">
        <v>109</v>
      </c>
      <c r="J85">
        <v>186</v>
      </c>
      <c r="K85">
        <v>2015</v>
      </c>
      <c r="L85" t="str">
        <f t="shared" si="3"/>
        <v>006</v>
      </c>
      <c r="M85" t="str">
        <f t="shared" si="4"/>
        <v>H</v>
      </c>
      <c r="N85" t="str">
        <f t="shared" si="5"/>
        <v/>
      </c>
      <c r="O85">
        <v>2015</v>
      </c>
    </row>
    <row r="86" spans="1:15" x14ac:dyDescent="0.3">
      <c r="A86">
        <v>180</v>
      </c>
      <c r="B86" t="s">
        <v>29</v>
      </c>
      <c r="C86" t="s">
        <v>146</v>
      </c>
      <c r="D86">
        <v>0</v>
      </c>
      <c r="E86">
        <v>0</v>
      </c>
      <c r="F86">
        <v>0</v>
      </c>
      <c r="G86">
        <v>1193</v>
      </c>
      <c r="H86">
        <v>94</v>
      </c>
      <c r="I86">
        <v>375</v>
      </c>
      <c r="J86">
        <v>298</v>
      </c>
      <c r="K86">
        <v>2015</v>
      </c>
      <c r="L86" t="str">
        <f t="shared" si="3"/>
        <v>009</v>
      </c>
      <c r="M86" t="str">
        <f t="shared" si="4"/>
        <v>H</v>
      </c>
      <c r="N86" t="str">
        <f t="shared" si="5"/>
        <v/>
      </c>
      <c r="O86">
        <v>2015</v>
      </c>
    </row>
    <row r="87" spans="1:15" x14ac:dyDescent="0.3">
      <c r="A87">
        <v>180</v>
      </c>
      <c r="B87" t="s">
        <v>16</v>
      </c>
      <c r="C87" t="s">
        <v>146</v>
      </c>
      <c r="D87">
        <v>0</v>
      </c>
      <c r="E87">
        <v>0</v>
      </c>
      <c r="F87">
        <v>0</v>
      </c>
      <c r="G87">
        <v>2386</v>
      </c>
      <c r="H87">
        <v>187</v>
      </c>
      <c r="I87">
        <v>748</v>
      </c>
      <c r="J87">
        <v>595</v>
      </c>
      <c r="K87">
        <v>2015</v>
      </c>
      <c r="L87" t="str">
        <f t="shared" si="3"/>
        <v>010</v>
      </c>
      <c r="M87" t="str">
        <f t="shared" si="4"/>
        <v>H</v>
      </c>
      <c r="N87" t="str">
        <f t="shared" si="5"/>
        <v/>
      </c>
      <c r="O87">
        <v>2015</v>
      </c>
    </row>
    <row r="88" spans="1:15" x14ac:dyDescent="0.3">
      <c r="A88">
        <v>2</v>
      </c>
      <c r="B88" t="s">
        <v>14</v>
      </c>
      <c r="C88" t="s">
        <v>147</v>
      </c>
      <c r="D88">
        <v>0</v>
      </c>
      <c r="E88">
        <v>0</v>
      </c>
      <c r="F88">
        <v>0</v>
      </c>
      <c r="G88">
        <v>69</v>
      </c>
      <c r="H88">
        <v>5</v>
      </c>
      <c r="I88">
        <v>22</v>
      </c>
      <c r="J88">
        <v>14</v>
      </c>
      <c r="K88">
        <v>2015</v>
      </c>
      <c r="L88" t="str">
        <f t="shared" si="3"/>
        <v>005</v>
      </c>
      <c r="M88" t="str">
        <f t="shared" si="4"/>
        <v/>
      </c>
      <c r="N88" t="str">
        <f t="shared" si="5"/>
        <v/>
      </c>
      <c r="O88">
        <v>2015</v>
      </c>
    </row>
    <row r="89" spans="1:15" x14ac:dyDescent="0.3">
      <c r="A89">
        <v>2</v>
      </c>
      <c r="B89" t="s">
        <v>32</v>
      </c>
      <c r="C89" t="s">
        <v>147</v>
      </c>
      <c r="D89">
        <v>6</v>
      </c>
      <c r="E89">
        <v>0</v>
      </c>
      <c r="F89">
        <v>150</v>
      </c>
      <c r="G89">
        <v>1147</v>
      </c>
      <c r="H89">
        <v>9</v>
      </c>
      <c r="I89">
        <v>36</v>
      </c>
      <c r="J89">
        <v>24</v>
      </c>
      <c r="K89">
        <v>2015</v>
      </c>
      <c r="L89" t="str">
        <f t="shared" si="3"/>
        <v>004</v>
      </c>
      <c r="M89" t="str">
        <f t="shared" si="4"/>
        <v>H</v>
      </c>
      <c r="N89" t="str">
        <f t="shared" si="5"/>
        <v/>
      </c>
      <c r="O89">
        <v>2015</v>
      </c>
    </row>
    <row r="90" spans="1:15" x14ac:dyDescent="0.3">
      <c r="A90">
        <v>2</v>
      </c>
      <c r="B90" t="s">
        <v>29</v>
      </c>
      <c r="C90" t="s">
        <v>147</v>
      </c>
      <c r="D90">
        <v>0</v>
      </c>
      <c r="E90">
        <v>0</v>
      </c>
      <c r="F90">
        <v>0</v>
      </c>
      <c r="G90">
        <v>1721</v>
      </c>
      <c r="H90">
        <v>135</v>
      </c>
      <c r="I90">
        <v>54</v>
      </c>
      <c r="J90">
        <v>36</v>
      </c>
      <c r="K90">
        <v>2015</v>
      </c>
      <c r="L90" t="str">
        <f t="shared" si="3"/>
        <v>009</v>
      </c>
      <c r="M90" t="str">
        <f t="shared" si="4"/>
        <v>H</v>
      </c>
      <c r="N90" t="str">
        <f t="shared" si="5"/>
        <v/>
      </c>
      <c r="O90">
        <v>2015</v>
      </c>
    </row>
    <row r="91" spans="1:15" x14ac:dyDescent="0.3">
      <c r="A91">
        <v>2</v>
      </c>
      <c r="B91" t="s">
        <v>16</v>
      </c>
      <c r="C91" t="s">
        <v>147</v>
      </c>
      <c r="D91">
        <v>0</v>
      </c>
      <c r="E91">
        <v>0</v>
      </c>
      <c r="F91">
        <v>0</v>
      </c>
      <c r="G91">
        <v>306</v>
      </c>
      <c r="H91">
        <v>24</v>
      </c>
      <c r="I91">
        <v>96</v>
      </c>
      <c r="J91">
        <v>64</v>
      </c>
      <c r="K91">
        <v>2015</v>
      </c>
      <c r="L91" t="str">
        <f t="shared" si="3"/>
        <v>010</v>
      </c>
      <c r="M91" t="str">
        <f t="shared" si="4"/>
        <v>H</v>
      </c>
      <c r="N91" t="str">
        <f t="shared" si="5"/>
        <v/>
      </c>
      <c r="O91">
        <v>2015</v>
      </c>
    </row>
    <row r="92" spans="1:15" x14ac:dyDescent="0.3">
      <c r="A92">
        <v>45</v>
      </c>
      <c r="B92" t="s">
        <v>17</v>
      </c>
      <c r="C92" t="s">
        <v>148</v>
      </c>
      <c r="D92">
        <v>80</v>
      </c>
      <c r="E92">
        <v>0</v>
      </c>
      <c r="F92">
        <v>845128</v>
      </c>
      <c r="G92">
        <v>62184</v>
      </c>
      <c r="H92">
        <v>4200</v>
      </c>
      <c r="I92">
        <v>19508</v>
      </c>
      <c r="J92">
        <v>1098</v>
      </c>
      <c r="K92">
        <v>2015</v>
      </c>
      <c r="L92" t="str">
        <f t="shared" si="3"/>
        <v>002</v>
      </c>
      <c r="M92" t="str">
        <f t="shared" si="4"/>
        <v/>
      </c>
      <c r="N92" t="str">
        <f t="shared" si="5"/>
        <v/>
      </c>
      <c r="O92">
        <v>2015</v>
      </c>
    </row>
    <row r="93" spans="1:15" x14ac:dyDescent="0.3">
      <c r="A93">
        <v>375</v>
      </c>
      <c r="B93" t="s">
        <v>14</v>
      </c>
      <c r="C93" t="s">
        <v>149</v>
      </c>
      <c r="D93">
        <v>0</v>
      </c>
      <c r="E93">
        <v>0</v>
      </c>
      <c r="F93">
        <v>0</v>
      </c>
      <c r="G93">
        <v>115</v>
      </c>
      <c r="H93">
        <v>8</v>
      </c>
      <c r="I93">
        <v>36</v>
      </c>
      <c r="J93">
        <v>15</v>
      </c>
      <c r="K93">
        <v>2015</v>
      </c>
      <c r="L93" t="str">
        <f t="shared" si="3"/>
        <v>005</v>
      </c>
      <c r="M93" t="str">
        <f t="shared" si="4"/>
        <v/>
      </c>
      <c r="N93" t="str">
        <f t="shared" si="5"/>
        <v/>
      </c>
      <c r="O93">
        <v>2015</v>
      </c>
    </row>
    <row r="94" spans="1:15" x14ac:dyDescent="0.3">
      <c r="A94">
        <v>375</v>
      </c>
      <c r="B94" t="s">
        <v>31</v>
      </c>
      <c r="C94" t="s">
        <v>149</v>
      </c>
      <c r="D94">
        <v>0</v>
      </c>
      <c r="E94">
        <v>0</v>
      </c>
      <c r="F94">
        <v>0</v>
      </c>
      <c r="G94">
        <v>1286</v>
      </c>
      <c r="H94">
        <v>101</v>
      </c>
      <c r="I94">
        <v>403</v>
      </c>
      <c r="J94">
        <v>269</v>
      </c>
      <c r="K94">
        <v>2015</v>
      </c>
      <c r="L94" t="str">
        <f t="shared" si="3"/>
        <v>009</v>
      </c>
      <c r="M94" t="str">
        <f t="shared" si="4"/>
        <v>S</v>
      </c>
      <c r="N94" t="str">
        <f t="shared" si="5"/>
        <v/>
      </c>
      <c r="O94">
        <v>2015</v>
      </c>
    </row>
    <row r="95" spans="1:15" x14ac:dyDescent="0.3">
      <c r="A95">
        <v>375</v>
      </c>
      <c r="B95" t="s">
        <v>27</v>
      </c>
      <c r="C95" t="s">
        <v>149</v>
      </c>
      <c r="D95">
        <v>0</v>
      </c>
      <c r="E95">
        <v>0</v>
      </c>
      <c r="F95">
        <v>0</v>
      </c>
      <c r="G95">
        <v>257</v>
      </c>
      <c r="H95">
        <v>202</v>
      </c>
      <c r="I95">
        <v>807</v>
      </c>
      <c r="J95">
        <v>538</v>
      </c>
      <c r="K95">
        <v>2015</v>
      </c>
      <c r="L95" t="str">
        <f t="shared" si="3"/>
        <v>010</v>
      </c>
      <c r="M95" t="str">
        <f t="shared" si="4"/>
        <v>S</v>
      </c>
      <c r="N95" t="str">
        <f t="shared" si="5"/>
        <v/>
      </c>
      <c r="O95">
        <v>2015</v>
      </c>
    </row>
    <row r="96" spans="1:15" x14ac:dyDescent="0.3">
      <c r="A96">
        <v>19</v>
      </c>
      <c r="B96" t="s">
        <v>33</v>
      </c>
      <c r="C96" t="s">
        <v>150</v>
      </c>
      <c r="D96">
        <v>3</v>
      </c>
      <c r="E96">
        <v>0</v>
      </c>
      <c r="F96">
        <v>81</v>
      </c>
      <c r="G96">
        <v>597</v>
      </c>
      <c r="H96">
        <v>47</v>
      </c>
      <c r="I96">
        <v>187</v>
      </c>
      <c r="J96">
        <v>13</v>
      </c>
      <c r="K96">
        <v>2015</v>
      </c>
      <c r="L96" t="str">
        <f t="shared" si="3"/>
        <v>006</v>
      </c>
      <c r="M96" t="str">
        <f t="shared" si="4"/>
        <v>S</v>
      </c>
      <c r="N96" t="str">
        <f t="shared" si="5"/>
        <v/>
      </c>
      <c r="O96">
        <v>2015</v>
      </c>
    </row>
    <row r="97" spans="1:15" x14ac:dyDescent="0.3">
      <c r="A97">
        <v>19</v>
      </c>
      <c r="B97" t="s">
        <v>31</v>
      </c>
      <c r="C97" t="s">
        <v>150</v>
      </c>
      <c r="D97">
        <v>0</v>
      </c>
      <c r="E97">
        <v>0</v>
      </c>
      <c r="F97">
        <v>0</v>
      </c>
      <c r="G97">
        <v>996</v>
      </c>
      <c r="H97">
        <v>78</v>
      </c>
      <c r="I97">
        <v>312</v>
      </c>
      <c r="J97">
        <v>216</v>
      </c>
      <c r="K97">
        <v>2015</v>
      </c>
      <c r="L97" t="str">
        <f t="shared" si="3"/>
        <v>009</v>
      </c>
      <c r="M97" t="str">
        <f t="shared" si="4"/>
        <v>S</v>
      </c>
      <c r="N97" t="str">
        <f t="shared" si="5"/>
        <v/>
      </c>
      <c r="O97">
        <v>2015</v>
      </c>
    </row>
    <row r="98" spans="1:15" x14ac:dyDescent="0.3">
      <c r="A98">
        <v>19</v>
      </c>
      <c r="B98" t="s">
        <v>27</v>
      </c>
      <c r="C98" t="s">
        <v>150</v>
      </c>
      <c r="D98">
        <v>0</v>
      </c>
      <c r="E98">
        <v>0</v>
      </c>
      <c r="F98">
        <v>0</v>
      </c>
      <c r="G98">
        <v>3186</v>
      </c>
      <c r="H98">
        <v>25</v>
      </c>
      <c r="I98">
        <v>10</v>
      </c>
      <c r="J98">
        <v>691</v>
      </c>
      <c r="K98">
        <v>2015</v>
      </c>
      <c r="L98" t="str">
        <f t="shared" si="3"/>
        <v>010</v>
      </c>
      <c r="M98" t="str">
        <f t="shared" si="4"/>
        <v>S</v>
      </c>
      <c r="N98" t="str">
        <f t="shared" si="5"/>
        <v/>
      </c>
      <c r="O98">
        <v>2015</v>
      </c>
    </row>
    <row r="99" spans="1:15" x14ac:dyDescent="0.3">
      <c r="A99">
        <v>381</v>
      </c>
      <c r="B99" t="s">
        <v>14</v>
      </c>
      <c r="C99" t="s">
        <v>151</v>
      </c>
      <c r="D99">
        <v>0</v>
      </c>
      <c r="E99">
        <v>0</v>
      </c>
      <c r="F99">
        <v>0</v>
      </c>
      <c r="G99">
        <v>208</v>
      </c>
      <c r="H99">
        <v>16</v>
      </c>
      <c r="I99">
        <v>66</v>
      </c>
      <c r="J99">
        <v>8</v>
      </c>
      <c r="K99">
        <v>2015</v>
      </c>
      <c r="L99" t="str">
        <f t="shared" si="3"/>
        <v>005</v>
      </c>
      <c r="M99" t="str">
        <f t="shared" si="4"/>
        <v/>
      </c>
      <c r="N99" t="str">
        <f t="shared" si="5"/>
        <v/>
      </c>
      <c r="O99">
        <v>2015</v>
      </c>
    </row>
    <row r="100" spans="1:15" x14ac:dyDescent="0.3">
      <c r="A100">
        <v>381</v>
      </c>
      <c r="B100" t="s">
        <v>30</v>
      </c>
      <c r="C100" t="s">
        <v>151</v>
      </c>
      <c r="D100">
        <v>39</v>
      </c>
      <c r="E100">
        <v>0</v>
      </c>
      <c r="F100">
        <v>84375</v>
      </c>
      <c r="G100">
        <v>5861</v>
      </c>
      <c r="H100">
        <v>460</v>
      </c>
      <c r="I100">
        <v>1839</v>
      </c>
      <c r="J100">
        <v>219</v>
      </c>
      <c r="K100">
        <v>2015</v>
      </c>
      <c r="L100" t="str">
        <f t="shared" si="3"/>
        <v>002</v>
      </c>
      <c r="M100" t="str">
        <f t="shared" si="4"/>
        <v>S</v>
      </c>
      <c r="N100" t="str">
        <f t="shared" si="5"/>
        <v/>
      </c>
      <c r="O100">
        <v>2015</v>
      </c>
    </row>
    <row r="101" spans="1:15" x14ac:dyDescent="0.3">
      <c r="A101">
        <v>381</v>
      </c>
      <c r="B101" t="s">
        <v>31</v>
      </c>
      <c r="C101" t="s">
        <v>151</v>
      </c>
      <c r="D101">
        <v>0</v>
      </c>
      <c r="E101">
        <v>0</v>
      </c>
      <c r="F101">
        <v>0</v>
      </c>
      <c r="G101">
        <v>1353</v>
      </c>
      <c r="H101">
        <v>106</v>
      </c>
      <c r="I101">
        <v>425</v>
      </c>
      <c r="J101">
        <v>51</v>
      </c>
      <c r="K101">
        <v>2015</v>
      </c>
      <c r="L101" t="str">
        <f t="shared" si="3"/>
        <v>009</v>
      </c>
      <c r="M101" t="str">
        <f t="shared" si="4"/>
        <v>S</v>
      </c>
      <c r="N101" t="str">
        <f t="shared" si="5"/>
        <v/>
      </c>
      <c r="O101">
        <v>2015</v>
      </c>
    </row>
    <row r="102" spans="1:15" x14ac:dyDescent="0.3">
      <c r="A102">
        <v>381</v>
      </c>
      <c r="B102" t="s">
        <v>27</v>
      </c>
      <c r="C102" t="s">
        <v>151</v>
      </c>
      <c r="D102">
        <v>0</v>
      </c>
      <c r="E102">
        <v>0</v>
      </c>
      <c r="F102">
        <v>0</v>
      </c>
      <c r="G102">
        <v>2404</v>
      </c>
      <c r="H102">
        <v>189</v>
      </c>
      <c r="I102">
        <v>754</v>
      </c>
      <c r="J102">
        <v>9</v>
      </c>
      <c r="K102">
        <v>2015</v>
      </c>
      <c r="L102" t="str">
        <f t="shared" si="3"/>
        <v>010</v>
      </c>
      <c r="M102" t="str">
        <f t="shared" si="4"/>
        <v>S</v>
      </c>
      <c r="N102" t="str">
        <f t="shared" si="5"/>
        <v/>
      </c>
      <c r="O102">
        <v>2015</v>
      </c>
    </row>
    <row r="103" spans="1:15" x14ac:dyDescent="0.3">
      <c r="A103">
        <v>133</v>
      </c>
      <c r="B103" t="s">
        <v>31</v>
      </c>
      <c r="C103" t="s">
        <v>152</v>
      </c>
      <c r="D103">
        <v>0</v>
      </c>
      <c r="E103">
        <v>0</v>
      </c>
      <c r="F103">
        <v>0</v>
      </c>
      <c r="G103">
        <v>10278</v>
      </c>
      <c r="H103">
        <v>806</v>
      </c>
      <c r="I103">
        <v>3224</v>
      </c>
      <c r="J103">
        <v>2284</v>
      </c>
      <c r="K103">
        <v>2015</v>
      </c>
      <c r="L103" t="str">
        <f t="shared" si="3"/>
        <v>009</v>
      </c>
      <c r="M103" t="str">
        <f t="shared" si="4"/>
        <v>S</v>
      </c>
      <c r="N103" t="str">
        <f t="shared" si="5"/>
        <v/>
      </c>
      <c r="O103">
        <v>2015</v>
      </c>
    </row>
    <row r="104" spans="1:15" x14ac:dyDescent="0.3">
      <c r="A104">
        <v>133</v>
      </c>
      <c r="B104" t="s">
        <v>27</v>
      </c>
      <c r="C104" t="s">
        <v>152</v>
      </c>
      <c r="D104">
        <v>0</v>
      </c>
      <c r="E104">
        <v>0</v>
      </c>
      <c r="F104">
        <v>0</v>
      </c>
      <c r="G104">
        <v>3427</v>
      </c>
      <c r="H104">
        <v>269</v>
      </c>
      <c r="I104">
        <v>1075</v>
      </c>
      <c r="J104">
        <v>762</v>
      </c>
      <c r="K104">
        <v>2015</v>
      </c>
      <c r="L104" t="str">
        <f t="shared" si="3"/>
        <v>010</v>
      </c>
      <c r="M104" t="str">
        <f t="shared" si="4"/>
        <v>S</v>
      </c>
      <c r="N104" t="str">
        <f t="shared" si="5"/>
        <v/>
      </c>
      <c r="O104">
        <v>2015</v>
      </c>
    </row>
    <row r="105" spans="1:15" x14ac:dyDescent="0.3">
      <c r="A105">
        <v>402</v>
      </c>
      <c r="B105" t="s">
        <v>14</v>
      </c>
      <c r="C105" t="s">
        <v>153</v>
      </c>
      <c r="D105">
        <v>0</v>
      </c>
      <c r="E105">
        <v>0</v>
      </c>
      <c r="F105">
        <v>0</v>
      </c>
      <c r="G105">
        <v>145</v>
      </c>
      <c r="H105">
        <v>11</v>
      </c>
      <c r="I105">
        <v>59</v>
      </c>
      <c r="J105">
        <v>89</v>
      </c>
      <c r="K105">
        <v>2015</v>
      </c>
      <c r="L105" t="str">
        <f t="shared" si="3"/>
        <v>005</v>
      </c>
      <c r="M105" t="str">
        <f t="shared" si="4"/>
        <v/>
      </c>
      <c r="N105" t="str">
        <f t="shared" si="5"/>
        <v/>
      </c>
      <c r="O105">
        <v>2015</v>
      </c>
    </row>
    <row r="106" spans="1:15" x14ac:dyDescent="0.3">
      <c r="A106">
        <v>402</v>
      </c>
      <c r="B106" t="s">
        <v>35</v>
      </c>
      <c r="C106" t="s">
        <v>153</v>
      </c>
      <c r="D106">
        <v>6</v>
      </c>
      <c r="E106">
        <v>0</v>
      </c>
      <c r="F106">
        <v>27</v>
      </c>
      <c r="G106">
        <v>187</v>
      </c>
      <c r="H106">
        <v>6</v>
      </c>
      <c r="I106">
        <v>30</v>
      </c>
      <c r="J106">
        <v>114</v>
      </c>
      <c r="K106">
        <v>2015</v>
      </c>
      <c r="L106" t="str">
        <f t="shared" si="3"/>
        <v>001</v>
      </c>
      <c r="M106" t="str">
        <f t="shared" si="4"/>
        <v>H</v>
      </c>
      <c r="N106" t="str">
        <f t="shared" si="5"/>
        <v/>
      </c>
      <c r="O106">
        <v>2015</v>
      </c>
    </row>
    <row r="107" spans="1:15" x14ac:dyDescent="0.3">
      <c r="A107">
        <v>402</v>
      </c>
      <c r="B107" t="s">
        <v>39</v>
      </c>
      <c r="C107" t="s">
        <v>153</v>
      </c>
      <c r="D107">
        <v>232</v>
      </c>
      <c r="E107">
        <v>0</v>
      </c>
      <c r="F107">
        <v>693</v>
      </c>
      <c r="G107">
        <v>4767</v>
      </c>
      <c r="H107">
        <v>374</v>
      </c>
      <c r="I107">
        <v>1941</v>
      </c>
      <c r="J107">
        <v>2938</v>
      </c>
      <c r="K107">
        <v>2015</v>
      </c>
      <c r="L107" t="str">
        <f t="shared" si="3"/>
        <v>008</v>
      </c>
      <c r="M107" t="str">
        <f t="shared" si="4"/>
        <v>H</v>
      </c>
      <c r="N107" t="str">
        <f t="shared" si="5"/>
        <v/>
      </c>
      <c r="O107">
        <v>2015</v>
      </c>
    </row>
    <row r="108" spans="1:15" x14ac:dyDescent="0.3">
      <c r="A108">
        <v>402</v>
      </c>
      <c r="B108" t="s">
        <v>37</v>
      </c>
      <c r="C108" t="s">
        <v>153</v>
      </c>
      <c r="D108">
        <v>0</v>
      </c>
      <c r="E108">
        <v>0</v>
      </c>
      <c r="F108">
        <v>0</v>
      </c>
      <c r="G108">
        <v>1979</v>
      </c>
      <c r="H108">
        <v>155</v>
      </c>
      <c r="I108">
        <v>806</v>
      </c>
      <c r="J108">
        <v>1221</v>
      </c>
      <c r="K108">
        <v>2015</v>
      </c>
      <c r="L108" t="str">
        <f t="shared" si="3"/>
        <v>010</v>
      </c>
      <c r="M108" t="str">
        <f t="shared" si="4"/>
        <v>H</v>
      </c>
      <c r="N108" t="str">
        <f t="shared" si="5"/>
        <v/>
      </c>
      <c r="O108">
        <v>2015</v>
      </c>
    </row>
    <row r="109" spans="1:15" x14ac:dyDescent="0.3">
      <c r="A109">
        <v>194</v>
      </c>
      <c r="B109" t="s">
        <v>21</v>
      </c>
      <c r="C109" t="s">
        <v>154</v>
      </c>
      <c r="D109">
        <v>4</v>
      </c>
      <c r="E109">
        <v>0</v>
      </c>
      <c r="F109">
        <v>90</v>
      </c>
      <c r="G109">
        <v>558</v>
      </c>
      <c r="H109">
        <v>44</v>
      </c>
      <c r="I109">
        <v>175</v>
      </c>
      <c r="J109">
        <v>144</v>
      </c>
      <c r="K109">
        <v>2015</v>
      </c>
      <c r="L109" t="str">
        <f t="shared" si="3"/>
        <v>001</v>
      </c>
      <c r="M109" t="str">
        <f t="shared" si="4"/>
        <v>H</v>
      </c>
      <c r="N109" t="str">
        <f t="shared" si="5"/>
        <v/>
      </c>
      <c r="O109">
        <v>2015</v>
      </c>
    </row>
    <row r="110" spans="1:15" x14ac:dyDescent="0.3">
      <c r="A110">
        <v>194</v>
      </c>
      <c r="B110" t="s">
        <v>15</v>
      </c>
      <c r="C110" t="s">
        <v>154</v>
      </c>
      <c r="D110">
        <v>4</v>
      </c>
      <c r="E110">
        <v>0</v>
      </c>
      <c r="F110">
        <v>90</v>
      </c>
      <c r="G110">
        <v>557</v>
      </c>
      <c r="H110">
        <v>44</v>
      </c>
      <c r="I110">
        <v>175</v>
      </c>
      <c r="J110">
        <v>144</v>
      </c>
      <c r="K110">
        <v>2015</v>
      </c>
      <c r="L110" t="str">
        <f t="shared" si="3"/>
        <v>002</v>
      </c>
      <c r="M110" t="str">
        <f t="shared" si="4"/>
        <v>H</v>
      </c>
      <c r="N110" t="str">
        <f t="shared" si="5"/>
        <v/>
      </c>
      <c r="O110">
        <v>2015</v>
      </c>
    </row>
    <row r="111" spans="1:15" x14ac:dyDescent="0.3">
      <c r="A111">
        <v>194</v>
      </c>
      <c r="B111" t="s">
        <v>16</v>
      </c>
      <c r="C111" t="s">
        <v>154</v>
      </c>
      <c r="D111">
        <v>0</v>
      </c>
      <c r="E111">
        <v>0</v>
      </c>
      <c r="F111">
        <v>0</v>
      </c>
      <c r="G111">
        <v>2232</v>
      </c>
      <c r="H111">
        <v>175</v>
      </c>
      <c r="I111">
        <v>7</v>
      </c>
      <c r="J111">
        <v>576</v>
      </c>
      <c r="K111">
        <v>2015</v>
      </c>
      <c r="L111" t="str">
        <f t="shared" si="3"/>
        <v>010</v>
      </c>
      <c r="M111" t="str">
        <f t="shared" si="4"/>
        <v>H</v>
      </c>
      <c r="N111" t="str">
        <f t="shared" si="5"/>
        <v/>
      </c>
      <c r="O111">
        <v>2015</v>
      </c>
    </row>
    <row r="112" spans="1:15" x14ac:dyDescent="0.3">
      <c r="A112">
        <v>194</v>
      </c>
      <c r="B112" t="s">
        <v>20</v>
      </c>
      <c r="C112" t="s">
        <v>154</v>
      </c>
      <c r="D112">
        <v>0</v>
      </c>
      <c r="E112">
        <v>0</v>
      </c>
      <c r="F112">
        <v>0</v>
      </c>
      <c r="G112">
        <v>2230</v>
      </c>
      <c r="H112">
        <v>176</v>
      </c>
      <c r="I112">
        <v>70</v>
      </c>
      <c r="J112">
        <v>576</v>
      </c>
      <c r="K112">
        <v>2015</v>
      </c>
      <c r="L112" t="str">
        <f t="shared" si="3"/>
        <v>012</v>
      </c>
      <c r="M112" t="str">
        <f t="shared" si="4"/>
        <v>H</v>
      </c>
      <c r="N112" t="str">
        <f t="shared" si="5"/>
        <v/>
      </c>
      <c r="O112">
        <v>2015</v>
      </c>
    </row>
    <row r="113" spans="1:15" x14ac:dyDescent="0.3">
      <c r="A113">
        <v>203</v>
      </c>
      <c r="B113" t="s">
        <v>14</v>
      </c>
      <c r="C113" t="s">
        <v>155</v>
      </c>
      <c r="D113">
        <v>0</v>
      </c>
      <c r="E113">
        <v>0</v>
      </c>
      <c r="F113">
        <v>0</v>
      </c>
      <c r="G113">
        <v>298</v>
      </c>
      <c r="H113">
        <v>24</v>
      </c>
      <c r="I113">
        <v>94</v>
      </c>
      <c r="J113">
        <v>6</v>
      </c>
      <c r="K113">
        <v>2015</v>
      </c>
      <c r="L113" t="str">
        <f t="shared" si="3"/>
        <v>005</v>
      </c>
      <c r="M113" t="str">
        <f t="shared" si="4"/>
        <v/>
      </c>
      <c r="N113" t="str">
        <f t="shared" si="5"/>
        <v/>
      </c>
      <c r="O113">
        <v>2015</v>
      </c>
    </row>
    <row r="114" spans="1:15" x14ac:dyDescent="0.3">
      <c r="A114">
        <v>203</v>
      </c>
      <c r="B114" t="s">
        <v>21</v>
      </c>
      <c r="C114" t="s">
        <v>155</v>
      </c>
      <c r="D114">
        <v>10</v>
      </c>
      <c r="E114">
        <v>0</v>
      </c>
      <c r="F114">
        <v>64812</v>
      </c>
      <c r="G114">
        <v>4608</v>
      </c>
      <c r="H114">
        <v>362</v>
      </c>
      <c r="I114">
        <v>1445</v>
      </c>
      <c r="J114">
        <v>85</v>
      </c>
      <c r="K114">
        <v>2015</v>
      </c>
      <c r="L114" t="str">
        <f t="shared" si="3"/>
        <v>001</v>
      </c>
      <c r="M114" t="str">
        <f t="shared" si="4"/>
        <v>H</v>
      </c>
      <c r="N114" t="str">
        <f t="shared" si="5"/>
        <v/>
      </c>
      <c r="O114">
        <v>2015</v>
      </c>
    </row>
    <row r="115" spans="1:15" x14ac:dyDescent="0.3">
      <c r="A115">
        <v>203</v>
      </c>
      <c r="B115" t="s">
        <v>38</v>
      </c>
      <c r="C115" t="s">
        <v>155</v>
      </c>
      <c r="D115">
        <v>10</v>
      </c>
      <c r="E115">
        <v>0</v>
      </c>
      <c r="F115">
        <v>64812</v>
      </c>
      <c r="G115">
        <v>4608</v>
      </c>
      <c r="H115">
        <v>361</v>
      </c>
      <c r="I115">
        <v>1445</v>
      </c>
      <c r="J115">
        <v>85</v>
      </c>
      <c r="K115">
        <v>2015</v>
      </c>
      <c r="L115" t="str">
        <f t="shared" si="3"/>
        <v>006</v>
      </c>
      <c r="M115" t="str">
        <f t="shared" si="4"/>
        <v>H</v>
      </c>
      <c r="N115" t="str">
        <f t="shared" si="5"/>
        <v/>
      </c>
      <c r="O115">
        <v>2015</v>
      </c>
    </row>
    <row r="116" spans="1:15" x14ac:dyDescent="0.3">
      <c r="A116">
        <v>203</v>
      </c>
      <c r="B116" t="s">
        <v>16</v>
      </c>
      <c r="C116" t="s">
        <v>155</v>
      </c>
      <c r="D116">
        <v>0</v>
      </c>
      <c r="E116">
        <v>0</v>
      </c>
      <c r="F116">
        <v>0</v>
      </c>
      <c r="G116">
        <v>3687</v>
      </c>
      <c r="H116">
        <v>289</v>
      </c>
      <c r="I116">
        <v>1156</v>
      </c>
      <c r="J116">
        <v>67</v>
      </c>
      <c r="K116">
        <v>2015</v>
      </c>
      <c r="L116" t="str">
        <f t="shared" si="3"/>
        <v>010</v>
      </c>
      <c r="M116" t="str">
        <f t="shared" si="4"/>
        <v>H</v>
      </c>
      <c r="N116" t="str">
        <f t="shared" si="5"/>
        <v/>
      </c>
      <c r="O116">
        <v>2015</v>
      </c>
    </row>
    <row r="117" spans="1:15" x14ac:dyDescent="0.3">
      <c r="A117">
        <v>203</v>
      </c>
      <c r="B117" t="s">
        <v>20</v>
      </c>
      <c r="C117" t="s">
        <v>155</v>
      </c>
      <c r="D117">
        <v>0</v>
      </c>
      <c r="E117">
        <v>0</v>
      </c>
      <c r="F117">
        <v>0</v>
      </c>
      <c r="G117">
        <v>2766</v>
      </c>
      <c r="H117">
        <v>217</v>
      </c>
      <c r="I117">
        <v>867</v>
      </c>
      <c r="J117">
        <v>51</v>
      </c>
      <c r="K117">
        <v>2015</v>
      </c>
      <c r="L117" t="str">
        <f t="shared" si="3"/>
        <v>012</v>
      </c>
      <c r="M117" t="str">
        <f t="shared" si="4"/>
        <v>H</v>
      </c>
      <c r="N117" t="str">
        <f t="shared" si="5"/>
        <v/>
      </c>
      <c r="O117">
        <v>2015</v>
      </c>
    </row>
    <row r="118" spans="1:15" x14ac:dyDescent="0.3">
      <c r="A118">
        <v>203</v>
      </c>
      <c r="B118" t="s">
        <v>22</v>
      </c>
      <c r="C118" t="s">
        <v>155</v>
      </c>
      <c r="D118">
        <v>8</v>
      </c>
      <c r="E118">
        <v>0</v>
      </c>
      <c r="F118">
        <v>51850</v>
      </c>
      <c r="G118">
        <v>3687</v>
      </c>
      <c r="H118">
        <v>288</v>
      </c>
      <c r="I118">
        <v>1158</v>
      </c>
      <c r="J118">
        <v>68</v>
      </c>
      <c r="K118">
        <v>2015</v>
      </c>
      <c r="L118" t="str">
        <f t="shared" si="3"/>
        <v>001</v>
      </c>
      <c r="M118" t="str">
        <f t="shared" si="4"/>
        <v>S</v>
      </c>
      <c r="N118" t="str">
        <f t="shared" si="5"/>
        <v/>
      </c>
      <c r="O118">
        <v>2015</v>
      </c>
    </row>
    <row r="119" spans="1:15" x14ac:dyDescent="0.3">
      <c r="A119">
        <v>203</v>
      </c>
      <c r="B119" t="s">
        <v>33</v>
      </c>
      <c r="C119" t="s">
        <v>155</v>
      </c>
      <c r="D119">
        <v>8</v>
      </c>
      <c r="E119">
        <v>0</v>
      </c>
      <c r="F119">
        <v>51850</v>
      </c>
      <c r="G119">
        <v>3687</v>
      </c>
      <c r="H119">
        <v>290</v>
      </c>
      <c r="I119">
        <v>1156</v>
      </c>
      <c r="J119">
        <v>68</v>
      </c>
      <c r="K119">
        <v>2015</v>
      </c>
      <c r="L119" t="str">
        <f t="shared" si="3"/>
        <v>006</v>
      </c>
      <c r="M119" t="str">
        <f t="shared" si="4"/>
        <v>S</v>
      </c>
      <c r="N119" t="str">
        <f t="shared" si="5"/>
        <v/>
      </c>
      <c r="O119">
        <v>2015</v>
      </c>
    </row>
    <row r="120" spans="1:15" x14ac:dyDescent="0.3">
      <c r="A120">
        <v>203</v>
      </c>
      <c r="B120" t="s">
        <v>27</v>
      </c>
      <c r="C120" t="s">
        <v>155</v>
      </c>
      <c r="D120">
        <v>0</v>
      </c>
      <c r="E120">
        <v>0</v>
      </c>
      <c r="F120">
        <v>0</v>
      </c>
      <c r="G120">
        <v>3685</v>
      </c>
      <c r="H120">
        <v>289</v>
      </c>
      <c r="I120">
        <v>1157</v>
      </c>
      <c r="J120">
        <v>67</v>
      </c>
      <c r="K120">
        <v>2015</v>
      </c>
      <c r="L120" t="str">
        <f t="shared" si="3"/>
        <v>010</v>
      </c>
      <c r="M120" t="str">
        <f t="shared" si="4"/>
        <v>S</v>
      </c>
      <c r="N120" t="str">
        <f t="shared" si="5"/>
        <v/>
      </c>
      <c r="O120">
        <v>2015</v>
      </c>
    </row>
    <row r="121" spans="1:15" x14ac:dyDescent="0.3">
      <c r="A121">
        <v>203</v>
      </c>
      <c r="B121" t="s">
        <v>28</v>
      </c>
      <c r="C121" t="s">
        <v>155</v>
      </c>
      <c r="D121">
        <v>0</v>
      </c>
      <c r="E121">
        <v>0</v>
      </c>
      <c r="F121">
        <v>0</v>
      </c>
      <c r="G121">
        <v>2765</v>
      </c>
      <c r="H121">
        <v>216</v>
      </c>
      <c r="I121">
        <v>867</v>
      </c>
      <c r="J121">
        <v>51</v>
      </c>
      <c r="K121">
        <v>2015</v>
      </c>
      <c r="L121" t="str">
        <f t="shared" si="3"/>
        <v>012</v>
      </c>
      <c r="M121" t="str">
        <f t="shared" si="4"/>
        <v>S</v>
      </c>
      <c r="N121" t="str">
        <f t="shared" si="5"/>
        <v/>
      </c>
      <c r="O121">
        <v>2015</v>
      </c>
    </row>
    <row r="122" spans="1:15" x14ac:dyDescent="0.3">
      <c r="A122">
        <v>357</v>
      </c>
      <c r="B122" t="s">
        <v>14</v>
      </c>
      <c r="C122" t="s">
        <v>156</v>
      </c>
      <c r="D122">
        <v>0</v>
      </c>
      <c r="E122">
        <v>0</v>
      </c>
      <c r="F122">
        <v>0</v>
      </c>
      <c r="G122">
        <v>135</v>
      </c>
      <c r="H122">
        <v>10</v>
      </c>
      <c r="I122">
        <v>42</v>
      </c>
      <c r="J122">
        <v>33</v>
      </c>
      <c r="K122">
        <v>2015</v>
      </c>
      <c r="L122" t="str">
        <f t="shared" si="3"/>
        <v>005</v>
      </c>
      <c r="M122" t="str">
        <f t="shared" si="4"/>
        <v/>
      </c>
      <c r="N122" t="str">
        <f t="shared" si="5"/>
        <v/>
      </c>
      <c r="O122">
        <v>2015</v>
      </c>
    </row>
    <row r="123" spans="1:15" x14ac:dyDescent="0.3">
      <c r="A123">
        <v>357</v>
      </c>
      <c r="B123" t="s">
        <v>33</v>
      </c>
      <c r="C123" t="s">
        <v>156</v>
      </c>
      <c r="D123">
        <v>100</v>
      </c>
      <c r="E123">
        <v>0</v>
      </c>
      <c r="F123">
        <v>200</v>
      </c>
      <c r="G123">
        <v>1273</v>
      </c>
      <c r="H123">
        <v>100</v>
      </c>
      <c r="I123">
        <v>400</v>
      </c>
      <c r="J123">
        <v>320</v>
      </c>
      <c r="K123">
        <v>2015</v>
      </c>
      <c r="L123" t="str">
        <f t="shared" si="3"/>
        <v>006</v>
      </c>
      <c r="M123" t="str">
        <f t="shared" si="4"/>
        <v>S</v>
      </c>
      <c r="N123" t="str">
        <f t="shared" si="5"/>
        <v/>
      </c>
      <c r="O123">
        <v>2015</v>
      </c>
    </row>
    <row r="124" spans="1:15" x14ac:dyDescent="0.3">
      <c r="A124">
        <v>357</v>
      </c>
      <c r="B124" t="s">
        <v>26</v>
      </c>
      <c r="C124" t="s">
        <v>156</v>
      </c>
      <c r="D124">
        <v>5</v>
      </c>
      <c r="E124">
        <v>0</v>
      </c>
      <c r="F124">
        <v>10</v>
      </c>
      <c r="G124">
        <v>63</v>
      </c>
      <c r="H124">
        <v>5</v>
      </c>
      <c r="I124">
        <v>2</v>
      </c>
      <c r="J124">
        <v>16</v>
      </c>
      <c r="K124">
        <v>2015</v>
      </c>
      <c r="L124" t="str">
        <f t="shared" si="3"/>
        <v>008</v>
      </c>
      <c r="M124" t="str">
        <f t="shared" si="4"/>
        <v>S</v>
      </c>
      <c r="N124" t="str">
        <f t="shared" si="5"/>
        <v/>
      </c>
      <c r="O124">
        <v>2015</v>
      </c>
    </row>
    <row r="125" spans="1:15" x14ac:dyDescent="0.3">
      <c r="A125">
        <v>357</v>
      </c>
      <c r="B125" t="s">
        <v>27</v>
      </c>
      <c r="C125" t="s">
        <v>156</v>
      </c>
      <c r="D125">
        <v>0</v>
      </c>
      <c r="E125">
        <v>0</v>
      </c>
      <c r="F125">
        <v>0</v>
      </c>
      <c r="G125">
        <v>2023</v>
      </c>
      <c r="H125">
        <v>159</v>
      </c>
      <c r="I125">
        <v>634</v>
      </c>
      <c r="J125">
        <v>512</v>
      </c>
      <c r="K125">
        <v>2015</v>
      </c>
      <c r="L125" t="str">
        <f t="shared" si="3"/>
        <v>010</v>
      </c>
      <c r="M125" t="str">
        <f t="shared" si="4"/>
        <v>S</v>
      </c>
      <c r="N125" t="str">
        <f t="shared" si="5"/>
        <v/>
      </c>
      <c r="O125">
        <v>2015</v>
      </c>
    </row>
    <row r="126" spans="1:15" x14ac:dyDescent="0.3">
      <c r="A126">
        <v>269</v>
      </c>
      <c r="B126" t="s">
        <v>14</v>
      </c>
      <c r="C126" t="s">
        <v>157</v>
      </c>
      <c r="D126">
        <v>0</v>
      </c>
      <c r="E126">
        <v>0</v>
      </c>
      <c r="F126">
        <v>0</v>
      </c>
      <c r="G126">
        <v>147</v>
      </c>
      <c r="H126">
        <v>11</v>
      </c>
      <c r="I126">
        <v>29</v>
      </c>
      <c r="J126">
        <v>33</v>
      </c>
      <c r="K126">
        <v>2015</v>
      </c>
      <c r="L126" t="str">
        <f t="shared" si="3"/>
        <v>005</v>
      </c>
      <c r="M126" t="str">
        <f t="shared" si="4"/>
        <v/>
      </c>
      <c r="N126" t="str">
        <f t="shared" si="5"/>
        <v/>
      </c>
      <c r="O126">
        <v>2015</v>
      </c>
    </row>
    <row r="127" spans="1:15" x14ac:dyDescent="0.3">
      <c r="A127">
        <v>269</v>
      </c>
      <c r="B127" t="s">
        <v>40</v>
      </c>
      <c r="C127" t="s">
        <v>157</v>
      </c>
      <c r="D127">
        <v>14</v>
      </c>
      <c r="E127">
        <v>0</v>
      </c>
      <c r="F127">
        <v>392</v>
      </c>
      <c r="G127">
        <v>2767</v>
      </c>
      <c r="H127">
        <v>217</v>
      </c>
      <c r="I127">
        <v>589</v>
      </c>
      <c r="J127">
        <v>627</v>
      </c>
      <c r="K127">
        <v>2015</v>
      </c>
      <c r="L127" t="str">
        <f t="shared" si="3"/>
        <v>004</v>
      </c>
      <c r="M127" t="str">
        <f t="shared" si="4"/>
        <v>H</v>
      </c>
      <c r="N127" t="str">
        <f t="shared" si="5"/>
        <v>SG</v>
      </c>
      <c r="O127">
        <v>2015</v>
      </c>
    </row>
    <row r="128" spans="1:15" x14ac:dyDescent="0.3">
      <c r="A128">
        <v>269</v>
      </c>
      <c r="B128" t="s">
        <v>41</v>
      </c>
      <c r="C128" t="s">
        <v>157</v>
      </c>
      <c r="D128">
        <v>0</v>
      </c>
      <c r="E128">
        <v>0</v>
      </c>
      <c r="F128">
        <v>0</v>
      </c>
      <c r="G128">
        <v>316</v>
      </c>
      <c r="H128">
        <v>248</v>
      </c>
      <c r="I128">
        <v>991</v>
      </c>
      <c r="J128">
        <v>717</v>
      </c>
      <c r="K128">
        <v>2015</v>
      </c>
      <c r="L128" t="str">
        <f t="shared" si="3"/>
        <v>010</v>
      </c>
      <c r="M128" t="str">
        <f t="shared" si="4"/>
        <v>H</v>
      </c>
      <c r="N128" t="str">
        <f t="shared" si="5"/>
        <v>SG</v>
      </c>
      <c r="O128">
        <v>2015</v>
      </c>
    </row>
    <row r="129" spans="1:15" x14ac:dyDescent="0.3">
      <c r="A129">
        <v>269</v>
      </c>
      <c r="B129" t="s">
        <v>42</v>
      </c>
      <c r="C129" t="s">
        <v>157</v>
      </c>
      <c r="D129">
        <v>7</v>
      </c>
      <c r="E129">
        <v>0</v>
      </c>
      <c r="F129">
        <v>196</v>
      </c>
      <c r="G129">
        <v>673</v>
      </c>
      <c r="H129">
        <v>108</v>
      </c>
      <c r="I129">
        <v>434</v>
      </c>
      <c r="J129">
        <v>313</v>
      </c>
      <c r="K129">
        <v>2015</v>
      </c>
      <c r="L129" t="str">
        <f t="shared" si="3"/>
        <v>002</v>
      </c>
      <c r="M129" t="str">
        <f t="shared" si="4"/>
        <v>S</v>
      </c>
      <c r="N129" t="str">
        <f t="shared" si="5"/>
        <v>SG</v>
      </c>
      <c r="O129">
        <v>2015</v>
      </c>
    </row>
    <row r="130" spans="1:15" x14ac:dyDescent="0.3">
      <c r="A130">
        <v>248</v>
      </c>
      <c r="B130" t="s">
        <v>21</v>
      </c>
      <c r="C130" t="s">
        <v>158</v>
      </c>
      <c r="D130">
        <v>650</v>
      </c>
      <c r="E130">
        <v>0</v>
      </c>
      <c r="F130">
        <v>36388</v>
      </c>
      <c r="G130">
        <v>2449</v>
      </c>
      <c r="H130">
        <v>192</v>
      </c>
      <c r="I130">
        <v>768</v>
      </c>
      <c r="J130">
        <v>47</v>
      </c>
      <c r="K130">
        <v>2015</v>
      </c>
      <c r="L130" t="str">
        <f t="shared" ref="L130:L193" si="6">IF(OR(MID(B130,3,1)="H",MID(B130,3,1)="S"),MID(B130,4,3),MID(B130,3,3))</f>
        <v>001</v>
      </c>
      <c r="M130" t="str">
        <f t="shared" ref="M130:M193" si="7">IF(OR(MID(B130,3,1)="H",MID(B130,3,1)="S"),MID(B130,3,1),"")</f>
        <v>H</v>
      </c>
      <c r="N130" t="str">
        <f t="shared" ref="N130:N193" si="8">IF(RIGHT(B130,2)="SG","SG",IF(RIGHT(B130,1)="B","B",""))</f>
        <v/>
      </c>
      <c r="O130">
        <v>2015</v>
      </c>
    </row>
    <row r="131" spans="1:15" x14ac:dyDescent="0.3">
      <c r="A131">
        <v>248</v>
      </c>
      <c r="B131" t="s">
        <v>29</v>
      </c>
      <c r="C131" t="s">
        <v>158</v>
      </c>
      <c r="D131">
        <v>0</v>
      </c>
      <c r="E131">
        <v>0</v>
      </c>
      <c r="F131">
        <v>0</v>
      </c>
      <c r="G131">
        <v>966</v>
      </c>
      <c r="H131">
        <v>76</v>
      </c>
      <c r="I131">
        <v>303</v>
      </c>
      <c r="J131">
        <v>19</v>
      </c>
      <c r="K131">
        <v>2015</v>
      </c>
      <c r="L131" t="str">
        <f t="shared" si="6"/>
        <v>009</v>
      </c>
      <c r="M131" t="str">
        <f t="shared" si="7"/>
        <v>H</v>
      </c>
      <c r="N131" t="str">
        <f t="shared" si="8"/>
        <v/>
      </c>
      <c r="O131">
        <v>2015</v>
      </c>
    </row>
    <row r="132" spans="1:15" x14ac:dyDescent="0.3">
      <c r="A132">
        <v>248</v>
      </c>
      <c r="B132" t="s">
        <v>16</v>
      </c>
      <c r="C132" t="s">
        <v>158</v>
      </c>
      <c r="D132">
        <v>0</v>
      </c>
      <c r="E132">
        <v>0</v>
      </c>
      <c r="F132">
        <v>0</v>
      </c>
      <c r="G132">
        <v>1104</v>
      </c>
      <c r="H132">
        <v>86</v>
      </c>
      <c r="I132">
        <v>347</v>
      </c>
      <c r="J132">
        <v>21</v>
      </c>
      <c r="K132">
        <v>2015</v>
      </c>
      <c r="L132" t="str">
        <f t="shared" si="6"/>
        <v>010</v>
      </c>
      <c r="M132" t="str">
        <f t="shared" si="7"/>
        <v>H</v>
      </c>
      <c r="N132" t="str">
        <f t="shared" si="8"/>
        <v/>
      </c>
      <c r="O132">
        <v>2015</v>
      </c>
    </row>
    <row r="133" spans="1:15" x14ac:dyDescent="0.3">
      <c r="A133">
        <v>248</v>
      </c>
      <c r="B133" t="s">
        <v>22</v>
      </c>
      <c r="C133" t="s">
        <v>158</v>
      </c>
      <c r="D133">
        <v>1230</v>
      </c>
      <c r="E133">
        <v>0</v>
      </c>
      <c r="F133">
        <v>26138</v>
      </c>
      <c r="G133">
        <v>238</v>
      </c>
      <c r="H133">
        <v>187</v>
      </c>
      <c r="I133">
        <v>748</v>
      </c>
      <c r="J133">
        <v>46</v>
      </c>
      <c r="K133">
        <v>2015</v>
      </c>
      <c r="L133" t="str">
        <f t="shared" si="6"/>
        <v>001</v>
      </c>
      <c r="M133" t="str">
        <f t="shared" si="7"/>
        <v>S</v>
      </c>
      <c r="N133" t="str">
        <f t="shared" si="8"/>
        <v/>
      </c>
      <c r="O133">
        <v>2015</v>
      </c>
    </row>
    <row r="134" spans="1:15" x14ac:dyDescent="0.3">
      <c r="A134">
        <v>248</v>
      </c>
      <c r="B134" t="s">
        <v>31</v>
      </c>
      <c r="C134" t="s">
        <v>158</v>
      </c>
      <c r="D134">
        <v>0</v>
      </c>
      <c r="E134">
        <v>0</v>
      </c>
      <c r="F134">
        <v>0</v>
      </c>
      <c r="G134">
        <v>932</v>
      </c>
      <c r="H134">
        <v>73</v>
      </c>
      <c r="I134">
        <v>292</v>
      </c>
      <c r="J134">
        <v>18</v>
      </c>
      <c r="K134">
        <v>2015</v>
      </c>
      <c r="L134" t="str">
        <f t="shared" si="6"/>
        <v>009</v>
      </c>
      <c r="M134" t="str">
        <f t="shared" si="7"/>
        <v>S</v>
      </c>
      <c r="N134" t="str">
        <f t="shared" si="8"/>
        <v/>
      </c>
      <c r="O134">
        <v>2015</v>
      </c>
    </row>
    <row r="135" spans="1:15" x14ac:dyDescent="0.3">
      <c r="A135">
        <v>248</v>
      </c>
      <c r="B135" t="s">
        <v>27</v>
      </c>
      <c r="C135" t="s">
        <v>158</v>
      </c>
      <c r="D135">
        <v>0</v>
      </c>
      <c r="E135">
        <v>0</v>
      </c>
      <c r="F135">
        <v>0</v>
      </c>
      <c r="G135">
        <v>1104</v>
      </c>
      <c r="H135">
        <v>87</v>
      </c>
      <c r="I135">
        <v>346</v>
      </c>
      <c r="J135">
        <v>21</v>
      </c>
      <c r="K135">
        <v>2015</v>
      </c>
      <c r="L135" t="str">
        <f t="shared" si="6"/>
        <v>010</v>
      </c>
      <c r="M135" t="str">
        <f t="shared" si="7"/>
        <v>S</v>
      </c>
      <c r="N135" t="str">
        <f t="shared" si="8"/>
        <v/>
      </c>
      <c r="O135">
        <v>2015</v>
      </c>
    </row>
    <row r="136" spans="1:15" x14ac:dyDescent="0.3">
      <c r="A136">
        <v>30</v>
      </c>
      <c r="B136" t="s">
        <v>15</v>
      </c>
      <c r="C136" t="s">
        <v>159</v>
      </c>
      <c r="D136">
        <v>25</v>
      </c>
      <c r="E136">
        <v>0</v>
      </c>
      <c r="F136">
        <v>6092</v>
      </c>
      <c r="G136">
        <v>392</v>
      </c>
      <c r="H136">
        <v>31</v>
      </c>
      <c r="I136">
        <v>123</v>
      </c>
      <c r="J136">
        <v>8</v>
      </c>
      <c r="K136">
        <v>2015</v>
      </c>
      <c r="L136" t="str">
        <f t="shared" si="6"/>
        <v>002</v>
      </c>
      <c r="M136" t="str">
        <f t="shared" si="7"/>
        <v>H</v>
      </c>
      <c r="N136" t="str">
        <f t="shared" si="8"/>
        <v/>
      </c>
      <c r="O136">
        <v>2015</v>
      </c>
    </row>
    <row r="137" spans="1:15" x14ac:dyDescent="0.3">
      <c r="A137">
        <v>30</v>
      </c>
      <c r="B137" t="s">
        <v>43</v>
      </c>
      <c r="C137" t="s">
        <v>159</v>
      </c>
      <c r="D137">
        <v>25</v>
      </c>
      <c r="E137">
        <v>0</v>
      </c>
      <c r="F137">
        <v>6092</v>
      </c>
      <c r="G137">
        <v>392</v>
      </c>
      <c r="H137">
        <v>31</v>
      </c>
      <c r="I137">
        <v>123</v>
      </c>
      <c r="J137">
        <v>8</v>
      </c>
      <c r="K137">
        <v>2015</v>
      </c>
      <c r="L137" t="str">
        <f t="shared" si="6"/>
        <v>003</v>
      </c>
      <c r="M137" t="str">
        <f t="shared" si="7"/>
        <v>H</v>
      </c>
      <c r="N137" t="str">
        <f t="shared" si="8"/>
        <v/>
      </c>
      <c r="O137">
        <v>2015</v>
      </c>
    </row>
    <row r="138" spans="1:15" x14ac:dyDescent="0.3">
      <c r="A138">
        <v>30</v>
      </c>
      <c r="B138" t="s">
        <v>29</v>
      </c>
      <c r="C138" t="s">
        <v>159</v>
      </c>
      <c r="D138">
        <v>0</v>
      </c>
      <c r="E138">
        <v>0</v>
      </c>
      <c r="F138">
        <v>0</v>
      </c>
      <c r="G138">
        <v>628</v>
      </c>
      <c r="H138">
        <v>49</v>
      </c>
      <c r="I138">
        <v>197</v>
      </c>
      <c r="J138">
        <v>13</v>
      </c>
      <c r="K138">
        <v>2015</v>
      </c>
      <c r="L138" t="str">
        <f t="shared" si="6"/>
        <v>009</v>
      </c>
      <c r="M138" t="str">
        <f t="shared" si="7"/>
        <v>H</v>
      </c>
      <c r="N138" t="str">
        <f t="shared" si="8"/>
        <v/>
      </c>
      <c r="O138">
        <v>2015</v>
      </c>
    </row>
    <row r="139" spans="1:15" x14ac:dyDescent="0.3">
      <c r="A139">
        <v>30</v>
      </c>
      <c r="B139" t="s">
        <v>16</v>
      </c>
      <c r="C139" t="s">
        <v>159</v>
      </c>
      <c r="D139">
        <v>0</v>
      </c>
      <c r="E139">
        <v>0</v>
      </c>
      <c r="F139">
        <v>0</v>
      </c>
      <c r="G139">
        <v>2511</v>
      </c>
      <c r="H139">
        <v>197</v>
      </c>
      <c r="I139">
        <v>788</v>
      </c>
      <c r="J139">
        <v>51</v>
      </c>
      <c r="K139">
        <v>2015</v>
      </c>
      <c r="L139" t="str">
        <f t="shared" si="6"/>
        <v>010</v>
      </c>
      <c r="M139" t="str">
        <f t="shared" si="7"/>
        <v>H</v>
      </c>
      <c r="N139" t="str">
        <f t="shared" si="8"/>
        <v/>
      </c>
      <c r="O139">
        <v>2015</v>
      </c>
    </row>
    <row r="140" spans="1:15" x14ac:dyDescent="0.3">
      <c r="A140">
        <v>30</v>
      </c>
      <c r="B140" t="s">
        <v>44</v>
      </c>
      <c r="C140" t="s">
        <v>159</v>
      </c>
      <c r="D140">
        <v>5</v>
      </c>
      <c r="E140">
        <v>0</v>
      </c>
      <c r="F140">
        <v>1218</v>
      </c>
      <c r="G140">
        <v>79</v>
      </c>
      <c r="H140">
        <v>6</v>
      </c>
      <c r="I140">
        <v>25</v>
      </c>
      <c r="J140">
        <v>2</v>
      </c>
      <c r="K140">
        <v>2015</v>
      </c>
      <c r="L140" t="str">
        <f t="shared" si="6"/>
        <v>003</v>
      </c>
      <c r="M140" t="str">
        <f t="shared" si="7"/>
        <v>S</v>
      </c>
      <c r="N140" t="str">
        <f t="shared" si="8"/>
        <v/>
      </c>
      <c r="O140">
        <v>2015</v>
      </c>
    </row>
    <row r="141" spans="1:15" x14ac:dyDescent="0.3">
      <c r="A141">
        <v>403</v>
      </c>
      <c r="B141" t="s">
        <v>26</v>
      </c>
      <c r="C141" t="s">
        <v>160</v>
      </c>
      <c r="D141">
        <v>2</v>
      </c>
      <c r="E141">
        <v>0</v>
      </c>
      <c r="F141">
        <v>34</v>
      </c>
      <c r="G141">
        <v>26</v>
      </c>
      <c r="H141">
        <v>2</v>
      </c>
      <c r="I141">
        <v>82</v>
      </c>
      <c r="J141">
        <v>54</v>
      </c>
      <c r="K141">
        <v>2015</v>
      </c>
      <c r="L141" t="str">
        <f t="shared" si="6"/>
        <v>008</v>
      </c>
      <c r="M141" t="str">
        <f t="shared" si="7"/>
        <v>S</v>
      </c>
      <c r="N141" t="str">
        <f t="shared" si="8"/>
        <v/>
      </c>
      <c r="O141">
        <v>2015</v>
      </c>
    </row>
    <row r="142" spans="1:15" x14ac:dyDescent="0.3">
      <c r="A142">
        <v>403</v>
      </c>
      <c r="B142" t="s">
        <v>27</v>
      </c>
      <c r="C142" t="s">
        <v>160</v>
      </c>
      <c r="D142">
        <v>0</v>
      </c>
      <c r="E142">
        <v>0</v>
      </c>
      <c r="F142">
        <v>0</v>
      </c>
      <c r="G142">
        <v>208</v>
      </c>
      <c r="H142">
        <v>163</v>
      </c>
      <c r="I142">
        <v>653</v>
      </c>
      <c r="J142">
        <v>435</v>
      </c>
      <c r="K142">
        <v>2015</v>
      </c>
      <c r="L142" t="str">
        <f t="shared" si="6"/>
        <v>010</v>
      </c>
      <c r="M142" t="str">
        <f t="shared" si="7"/>
        <v>S</v>
      </c>
      <c r="N142" t="str">
        <f t="shared" si="8"/>
        <v/>
      </c>
      <c r="O142">
        <v>2015</v>
      </c>
    </row>
    <row r="143" spans="1:15" x14ac:dyDescent="0.3">
      <c r="A143">
        <v>376</v>
      </c>
      <c r="B143" t="s">
        <v>16</v>
      </c>
      <c r="C143" t="s">
        <v>161</v>
      </c>
      <c r="D143">
        <v>0</v>
      </c>
      <c r="E143">
        <v>0</v>
      </c>
      <c r="F143">
        <v>0</v>
      </c>
      <c r="G143">
        <v>2169</v>
      </c>
      <c r="H143">
        <v>17</v>
      </c>
      <c r="I143">
        <v>681</v>
      </c>
      <c r="J143">
        <v>479</v>
      </c>
      <c r="K143">
        <v>2015</v>
      </c>
      <c r="L143" t="str">
        <f t="shared" si="6"/>
        <v>010</v>
      </c>
      <c r="M143" t="str">
        <f t="shared" si="7"/>
        <v>H</v>
      </c>
      <c r="N143" t="str">
        <f t="shared" si="8"/>
        <v/>
      </c>
      <c r="O143">
        <v>2015</v>
      </c>
    </row>
    <row r="144" spans="1:15" x14ac:dyDescent="0.3">
      <c r="A144">
        <v>6</v>
      </c>
      <c r="B144" t="s">
        <v>14</v>
      </c>
      <c r="C144" t="s">
        <v>162</v>
      </c>
      <c r="D144">
        <v>0</v>
      </c>
      <c r="E144">
        <v>0</v>
      </c>
      <c r="F144">
        <v>0</v>
      </c>
      <c r="G144">
        <v>66</v>
      </c>
      <c r="H144">
        <v>5</v>
      </c>
      <c r="I144">
        <v>21</v>
      </c>
      <c r="J144">
        <v>14</v>
      </c>
      <c r="K144">
        <v>2015</v>
      </c>
      <c r="L144" t="str">
        <f t="shared" si="6"/>
        <v>005</v>
      </c>
      <c r="M144" t="str">
        <f t="shared" si="7"/>
        <v/>
      </c>
      <c r="N144" t="str">
        <f t="shared" si="8"/>
        <v/>
      </c>
      <c r="O144">
        <v>2015</v>
      </c>
    </row>
    <row r="145" spans="1:15" x14ac:dyDescent="0.3">
      <c r="A145">
        <v>6</v>
      </c>
      <c r="B145" t="s">
        <v>16</v>
      </c>
      <c r="C145" t="s">
        <v>162</v>
      </c>
      <c r="D145">
        <v>0</v>
      </c>
      <c r="E145">
        <v>0</v>
      </c>
      <c r="F145">
        <v>0</v>
      </c>
      <c r="G145">
        <v>2596</v>
      </c>
      <c r="H145">
        <v>204</v>
      </c>
      <c r="I145">
        <v>814</v>
      </c>
      <c r="J145">
        <v>563</v>
      </c>
      <c r="K145">
        <v>2015</v>
      </c>
      <c r="L145" t="str">
        <f t="shared" si="6"/>
        <v>010</v>
      </c>
      <c r="M145" t="str">
        <f t="shared" si="7"/>
        <v>H</v>
      </c>
      <c r="N145" t="str">
        <f t="shared" si="8"/>
        <v/>
      </c>
      <c r="O145">
        <v>2015</v>
      </c>
    </row>
    <row r="146" spans="1:15" x14ac:dyDescent="0.3">
      <c r="A146">
        <v>210</v>
      </c>
      <c r="B146" t="s">
        <v>14</v>
      </c>
      <c r="C146" t="s">
        <v>163</v>
      </c>
      <c r="D146">
        <v>0</v>
      </c>
      <c r="E146">
        <v>0</v>
      </c>
      <c r="F146">
        <v>0</v>
      </c>
      <c r="G146">
        <v>115</v>
      </c>
      <c r="H146">
        <v>9</v>
      </c>
      <c r="I146">
        <v>72</v>
      </c>
      <c r="J146">
        <v>30</v>
      </c>
      <c r="K146">
        <v>2015</v>
      </c>
      <c r="L146" t="str">
        <f t="shared" si="6"/>
        <v>005</v>
      </c>
      <c r="M146" t="str">
        <f t="shared" si="7"/>
        <v/>
      </c>
      <c r="N146" t="str">
        <f t="shared" si="8"/>
        <v/>
      </c>
      <c r="O146">
        <v>2015</v>
      </c>
    </row>
    <row r="147" spans="1:15" x14ac:dyDescent="0.3">
      <c r="A147">
        <v>210</v>
      </c>
      <c r="B147" t="s">
        <v>45</v>
      </c>
      <c r="C147" t="s">
        <v>163</v>
      </c>
      <c r="D147">
        <v>0</v>
      </c>
      <c r="E147">
        <v>0</v>
      </c>
      <c r="F147">
        <v>0</v>
      </c>
      <c r="G147">
        <v>1456</v>
      </c>
      <c r="H147">
        <v>114</v>
      </c>
      <c r="I147">
        <v>913</v>
      </c>
      <c r="J147">
        <v>38</v>
      </c>
      <c r="K147">
        <v>2015</v>
      </c>
      <c r="L147" t="str">
        <f t="shared" si="6"/>
        <v>009</v>
      </c>
      <c r="M147" t="str">
        <f t="shared" si="7"/>
        <v>H</v>
      </c>
      <c r="N147" t="str">
        <f t="shared" si="8"/>
        <v>B</v>
      </c>
      <c r="O147">
        <v>2015</v>
      </c>
    </row>
    <row r="148" spans="1:15" x14ac:dyDescent="0.3">
      <c r="A148">
        <v>210</v>
      </c>
      <c r="B148" t="s">
        <v>24</v>
      </c>
      <c r="C148" t="s">
        <v>163</v>
      </c>
      <c r="D148">
        <v>0</v>
      </c>
      <c r="E148">
        <v>0</v>
      </c>
      <c r="F148">
        <v>0</v>
      </c>
      <c r="G148">
        <v>291</v>
      </c>
      <c r="H148">
        <v>228</v>
      </c>
      <c r="I148">
        <v>1826</v>
      </c>
      <c r="J148">
        <v>761</v>
      </c>
      <c r="K148">
        <v>2015</v>
      </c>
      <c r="L148" t="str">
        <f t="shared" si="6"/>
        <v>010</v>
      </c>
      <c r="M148" t="str">
        <f t="shared" si="7"/>
        <v>H</v>
      </c>
      <c r="N148" t="str">
        <f t="shared" si="8"/>
        <v>B</v>
      </c>
      <c r="O148">
        <v>2015</v>
      </c>
    </row>
    <row r="149" spans="1:15" x14ac:dyDescent="0.3">
      <c r="A149">
        <v>37</v>
      </c>
      <c r="B149" t="s">
        <v>46</v>
      </c>
      <c r="C149" t="s">
        <v>164</v>
      </c>
      <c r="D149">
        <v>5</v>
      </c>
      <c r="E149">
        <v>0</v>
      </c>
      <c r="F149">
        <v>784</v>
      </c>
      <c r="G149">
        <v>839</v>
      </c>
      <c r="H149">
        <v>66</v>
      </c>
      <c r="I149">
        <v>264</v>
      </c>
      <c r="J149">
        <v>196</v>
      </c>
      <c r="K149">
        <v>2015</v>
      </c>
      <c r="L149" t="str">
        <f t="shared" si="6"/>
        <v>005</v>
      </c>
      <c r="M149" t="str">
        <f t="shared" si="7"/>
        <v>H</v>
      </c>
      <c r="N149" t="str">
        <f t="shared" si="8"/>
        <v/>
      </c>
      <c r="O149">
        <v>2015</v>
      </c>
    </row>
    <row r="150" spans="1:15" x14ac:dyDescent="0.3">
      <c r="A150">
        <v>37</v>
      </c>
      <c r="B150" t="s">
        <v>31</v>
      </c>
      <c r="C150" t="s">
        <v>164</v>
      </c>
      <c r="D150">
        <v>0</v>
      </c>
      <c r="E150">
        <v>0</v>
      </c>
      <c r="F150">
        <v>0</v>
      </c>
      <c r="G150">
        <v>4030</v>
      </c>
      <c r="H150">
        <v>126</v>
      </c>
      <c r="I150">
        <v>1263</v>
      </c>
      <c r="J150">
        <v>941</v>
      </c>
      <c r="K150">
        <v>2015</v>
      </c>
      <c r="L150" t="str">
        <f t="shared" si="6"/>
        <v>009</v>
      </c>
      <c r="M150" t="str">
        <f t="shared" si="7"/>
        <v>S</v>
      </c>
      <c r="N150" t="str">
        <f t="shared" si="8"/>
        <v/>
      </c>
      <c r="O150">
        <v>2015</v>
      </c>
    </row>
    <row r="151" spans="1:15" x14ac:dyDescent="0.3">
      <c r="A151">
        <v>37</v>
      </c>
      <c r="B151" t="s">
        <v>27</v>
      </c>
      <c r="C151" t="s">
        <v>164</v>
      </c>
      <c r="D151">
        <v>0</v>
      </c>
      <c r="E151">
        <v>0</v>
      </c>
      <c r="F151">
        <v>0</v>
      </c>
      <c r="G151">
        <v>2686</v>
      </c>
      <c r="H151">
        <v>211</v>
      </c>
      <c r="I151">
        <v>843</v>
      </c>
      <c r="J151">
        <v>627</v>
      </c>
      <c r="K151">
        <v>2015</v>
      </c>
      <c r="L151" t="str">
        <f t="shared" si="6"/>
        <v>010</v>
      </c>
      <c r="M151" t="str">
        <f t="shared" si="7"/>
        <v>S</v>
      </c>
      <c r="N151" t="str">
        <f t="shared" si="8"/>
        <v/>
      </c>
      <c r="O151">
        <v>2015</v>
      </c>
    </row>
    <row r="152" spans="1:15" x14ac:dyDescent="0.3">
      <c r="A152">
        <v>35</v>
      </c>
      <c r="B152" t="s">
        <v>15</v>
      </c>
      <c r="C152" t="s">
        <v>165</v>
      </c>
      <c r="D152">
        <v>24</v>
      </c>
      <c r="E152">
        <v>0</v>
      </c>
      <c r="F152">
        <v>69231</v>
      </c>
      <c r="G152">
        <v>4892</v>
      </c>
      <c r="H152">
        <v>383</v>
      </c>
      <c r="I152">
        <v>1535</v>
      </c>
      <c r="J152">
        <v>18</v>
      </c>
      <c r="K152">
        <v>2015</v>
      </c>
      <c r="L152" t="str">
        <f t="shared" si="6"/>
        <v>002</v>
      </c>
      <c r="M152" t="str">
        <f t="shared" si="7"/>
        <v>H</v>
      </c>
      <c r="N152" t="str">
        <f t="shared" si="8"/>
        <v/>
      </c>
      <c r="O152">
        <v>2015</v>
      </c>
    </row>
    <row r="153" spans="1:15" x14ac:dyDescent="0.3">
      <c r="A153">
        <v>35</v>
      </c>
      <c r="B153" t="s">
        <v>16</v>
      </c>
      <c r="C153" t="s">
        <v>165</v>
      </c>
      <c r="D153">
        <v>0</v>
      </c>
      <c r="E153">
        <v>0</v>
      </c>
      <c r="F153">
        <v>0</v>
      </c>
      <c r="G153">
        <v>3261</v>
      </c>
      <c r="H153">
        <v>256</v>
      </c>
      <c r="I153">
        <v>1023</v>
      </c>
      <c r="J153">
        <v>12</v>
      </c>
      <c r="K153">
        <v>2015</v>
      </c>
      <c r="L153" t="str">
        <f t="shared" si="6"/>
        <v>010</v>
      </c>
      <c r="M153" t="str">
        <f t="shared" si="7"/>
        <v>H</v>
      </c>
      <c r="N153" t="str">
        <f t="shared" si="8"/>
        <v/>
      </c>
      <c r="O153">
        <v>2015</v>
      </c>
    </row>
    <row r="154" spans="1:15" x14ac:dyDescent="0.3">
      <c r="A154">
        <v>302</v>
      </c>
      <c r="B154" t="s">
        <v>14</v>
      </c>
      <c r="C154" t="s">
        <v>166</v>
      </c>
      <c r="D154">
        <v>0</v>
      </c>
      <c r="E154">
        <v>0</v>
      </c>
      <c r="F154">
        <v>0</v>
      </c>
      <c r="G154">
        <v>115</v>
      </c>
      <c r="H154">
        <v>9</v>
      </c>
      <c r="I154">
        <v>36</v>
      </c>
      <c r="J154">
        <v>24</v>
      </c>
      <c r="K154">
        <v>2015</v>
      </c>
      <c r="L154" t="str">
        <f t="shared" si="6"/>
        <v>005</v>
      </c>
      <c r="M154" t="str">
        <f t="shared" si="7"/>
        <v/>
      </c>
      <c r="N154" t="str">
        <f t="shared" si="8"/>
        <v/>
      </c>
      <c r="O154">
        <v>2015</v>
      </c>
    </row>
    <row r="155" spans="1:15" x14ac:dyDescent="0.3">
      <c r="A155">
        <v>302</v>
      </c>
      <c r="B155" t="s">
        <v>29</v>
      </c>
      <c r="C155" t="s">
        <v>166</v>
      </c>
      <c r="D155">
        <v>0</v>
      </c>
      <c r="E155">
        <v>0</v>
      </c>
      <c r="F155">
        <v>0</v>
      </c>
      <c r="G155">
        <v>1751</v>
      </c>
      <c r="H155">
        <v>423</v>
      </c>
      <c r="I155">
        <v>1689</v>
      </c>
      <c r="J155">
        <v>1127</v>
      </c>
      <c r="K155">
        <v>2015</v>
      </c>
      <c r="L155" t="str">
        <f t="shared" si="6"/>
        <v>009</v>
      </c>
      <c r="M155" t="str">
        <f t="shared" si="7"/>
        <v>H</v>
      </c>
      <c r="N155" t="str">
        <f t="shared" si="8"/>
        <v/>
      </c>
      <c r="O155">
        <v>2015</v>
      </c>
    </row>
    <row r="156" spans="1:15" x14ac:dyDescent="0.3">
      <c r="A156">
        <v>302</v>
      </c>
      <c r="B156" t="s">
        <v>16</v>
      </c>
      <c r="C156" t="s">
        <v>166</v>
      </c>
      <c r="D156">
        <v>0</v>
      </c>
      <c r="E156">
        <v>0</v>
      </c>
      <c r="F156">
        <v>0</v>
      </c>
      <c r="G156">
        <v>2692</v>
      </c>
      <c r="H156">
        <v>211</v>
      </c>
      <c r="I156">
        <v>845</v>
      </c>
      <c r="J156">
        <v>563</v>
      </c>
      <c r="K156">
        <v>2015</v>
      </c>
      <c r="L156" t="str">
        <f t="shared" si="6"/>
        <v>010</v>
      </c>
      <c r="M156" t="str">
        <f t="shared" si="7"/>
        <v>H</v>
      </c>
      <c r="N156" t="str">
        <f t="shared" si="8"/>
        <v/>
      </c>
      <c r="O156">
        <v>2015</v>
      </c>
    </row>
    <row r="157" spans="1:15" x14ac:dyDescent="0.3">
      <c r="A157">
        <v>287</v>
      </c>
      <c r="B157" t="s">
        <v>21</v>
      </c>
      <c r="C157" t="s">
        <v>167</v>
      </c>
      <c r="D157">
        <v>17</v>
      </c>
      <c r="E157">
        <v>0</v>
      </c>
      <c r="F157">
        <v>16530</v>
      </c>
      <c r="G157">
        <v>1758</v>
      </c>
      <c r="H157">
        <v>58</v>
      </c>
      <c r="I157">
        <v>1103</v>
      </c>
      <c r="J157">
        <v>59</v>
      </c>
      <c r="K157">
        <v>2015</v>
      </c>
      <c r="L157" t="str">
        <f t="shared" si="6"/>
        <v>001</v>
      </c>
      <c r="M157" t="str">
        <f t="shared" si="7"/>
        <v>H</v>
      </c>
      <c r="N157" t="str">
        <f t="shared" si="8"/>
        <v/>
      </c>
      <c r="O157">
        <v>2015</v>
      </c>
    </row>
    <row r="158" spans="1:15" x14ac:dyDescent="0.3">
      <c r="A158">
        <v>287</v>
      </c>
      <c r="B158" t="s">
        <v>23</v>
      </c>
      <c r="C158" t="s">
        <v>167</v>
      </c>
      <c r="D158">
        <v>16</v>
      </c>
      <c r="E158">
        <v>0</v>
      </c>
      <c r="F158">
        <v>3563</v>
      </c>
      <c r="G158">
        <v>259</v>
      </c>
      <c r="H158">
        <v>20</v>
      </c>
      <c r="I158">
        <v>162</v>
      </c>
      <c r="J158">
        <v>8</v>
      </c>
      <c r="K158">
        <v>2015</v>
      </c>
      <c r="L158" t="str">
        <f t="shared" si="6"/>
        <v>001</v>
      </c>
      <c r="M158" t="str">
        <f t="shared" si="7"/>
        <v>H</v>
      </c>
      <c r="N158" t="str">
        <f t="shared" si="8"/>
        <v>B</v>
      </c>
      <c r="O158">
        <v>2015</v>
      </c>
    </row>
    <row r="159" spans="1:15" x14ac:dyDescent="0.3">
      <c r="A159">
        <v>287</v>
      </c>
      <c r="B159" t="s">
        <v>47</v>
      </c>
      <c r="C159" t="s">
        <v>167</v>
      </c>
      <c r="D159">
        <v>16</v>
      </c>
      <c r="E159">
        <v>0</v>
      </c>
      <c r="F159">
        <v>3563</v>
      </c>
      <c r="G159">
        <v>259</v>
      </c>
      <c r="H159">
        <v>20</v>
      </c>
      <c r="I159">
        <v>163</v>
      </c>
      <c r="J159">
        <v>8</v>
      </c>
      <c r="K159">
        <v>2015</v>
      </c>
      <c r="L159" t="str">
        <f t="shared" si="6"/>
        <v>006</v>
      </c>
      <c r="M159" t="str">
        <f t="shared" si="7"/>
        <v>H</v>
      </c>
      <c r="N159" t="str">
        <f t="shared" si="8"/>
        <v>B</v>
      </c>
      <c r="O159">
        <v>2015</v>
      </c>
    </row>
    <row r="160" spans="1:15" x14ac:dyDescent="0.3">
      <c r="A160">
        <v>287</v>
      </c>
      <c r="B160" t="s">
        <v>24</v>
      </c>
      <c r="C160" t="s">
        <v>167</v>
      </c>
      <c r="D160">
        <v>0</v>
      </c>
      <c r="E160">
        <v>0</v>
      </c>
      <c r="F160">
        <v>0</v>
      </c>
      <c r="G160">
        <v>1655</v>
      </c>
      <c r="H160">
        <v>13</v>
      </c>
      <c r="I160">
        <v>1039</v>
      </c>
      <c r="J160">
        <v>55</v>
      </c>
      <c r="K160">
        <v>2015</v>
      </c>
      <c r="L160" t="str">
        <f t="shared" si="6"/>
        <v>010</v>
      </c>
      <c r="M160" t="str">
        <f t="shared" si="7"/>
        <v>H</v>
      </c>
      <c r="N160" t="str">
        <f t="shared" si="8"/>
        <v>B</v>
      </c>
      <c r="O160">
        <v>2015</v>
      </c>
    </row>
    <row r="161" spans="1:15" x14ac:dyDescent="0.3">
      <c r="A161">
        <v>287</v>
      </c>
      <c r="B161" t="s">
        <v>48</v>
      </c>
      <c r="C161" t="s">
        <v>167</v>
      </c>
      <c r="D161">
        <v>0</v>
      </c>
      <c r="E161">
        <v>0</v>
      </c>
      <c r="F161">
        <v>0</v>
      </c>
      <c r="G161">
        <v>1655</v>
      </c>
      <c r="H161">
        <v>13</v>
      </c>
      <c r="I161">
        <v>1038</v>
      </c>
      <c r="J161">
        <v>55</v>
      </c>
      <c r="K161">
        <v>2015</v>
      </c>
      <c r="L161" t="str">
        <f t="shared" si="6"/>
        <v>012</v>
      </c>
      <c r="M161" t="str">
        <f t="shared" si="7"/>
        <v>H</v>
      </c>
      <c r="N161" t="str">
        <f t="shared" si="8"/>
        <v>B</v>
      </c>
      <c r="O161">
        <v>2015</v>
      </c>
    </row>
    <row r="162" spans="1:15" x14ac:dyDescent="0.3">
      <c r="A162">
        <v>385</v>
      </c>
      <c r="B162" t="s">
        <v>21</v>
      </c>
      <c r="C162" t="s">
        <v>168</v>
      </c>
      <c r="D162">
        <v>41</v>
      </c>
      <c r="E162">
        <v>0</v>
      </c>
      <c r="F162">
        <v>615</v>
      </c>
      <c r="G162">
        <v>4705</v>
      </c>
      <c r="H162">
        <v>207</v>
      </c>
      <c r="I162">
        <v>828</v>
      </c>
      <c r="J162">
        <v>552</v>
      </c>
      <c r="K162">
        <v>2015</v>
      </c>
      <c r="L162" t="str">
        <f t="shared" si="6"/>
        <v>001</v>
      </c>
      <c r="M162" t="str">
        <f t="shared" si="7"/>
        <v>H</v>
      </c>
      <c r="N162" t="str">
        <f t="shared" si="8"/>
        <v/>
      </c>
      <c r="O162">
        <v>2015</v>
      </c>
    </row>
    <row r="163" spans="1:15" x14ac:dyDescent="0.3">
      <c r="A163">
        <v>385</v>
      </c>
      <c r="B163" t="s">
        <v>16</v>
      </c>
      <c r="C163" t="s">
        <v>168</v>
      </c>
      <c r="D163">
        <v>0</v>
      </c>
      <c r="E163">
        <v>0</v>
      </c>
      <c r="F163">
        <v>0</v>
      </c>
      <c r="G163">
        <v>918</v>
      </c>
      <c r="H163">
        <v>72</v>
      </c>
      <c r="I163">
        <v>288</v>
      </c>
      <c r="J163">
        <v>192</v>
      </c>
      <c r="K163">
        <v>2015</v>
      </c>
      <c r="L163" t="str">
        <f t="shared" si="6"/>
        <v>010</v>
      </c>
      <c r="M163" t="str">
        <f t="shared" si="7"/>
        <v>H</v>
      </c>
      <c r="N163" t="str">
        <f t="shared" si="8"/>
        <v/>
      </c>
      <c r="O163">
        <v>2015</v>
      </c>
    </row>
    <row r="164" spans="1:15" x14ac:dyDescent="0.3">
      <c r="A164">
        <v>385</v>
      </c>
      <c r="B164" t="s">
        <v>22</v>
      </c>
      <c r="C164" t="s">
        <v>168</v>
      </c>
      <c r="D164">
        <v>41</v>
      </c>
      <c r="E164">
        <v>0</v>
      </c>
      <c r="F164">
        <v>615</v>
      </c>
      <c r="G164">
        <v>4704</v>
      </c>
      <c r="H164">
        <v>207</v>
      </c>
      <c r="I164">
        <v>828</v>
      </c>
      <c r="J164">
        <v>552</v>
      </c>
      <c r="K164">
        <v>2015</v>
      </c>
      <c r="L164" t="str">
        <f t="shared" si="6"/>
        <v>001</v>
      </c>
      <c r="M164" t="str">
        <f t="shared" si="7"/>
        <v>S</v>
      </c>
      <c r="N164" t="str">
        <f t="shared" si="8"/>
        <v/>
      </c>
      <c r="O164">
        <v>2015</v>
      </c>
    </row>
    <row r="165" spans="1:15" x14ac:dyDescent="0.3">
      <c r="A165">
        <v>385</v>
      </c>
      <c r="B165" t="s">
        <v>27</v>
      </c>
      <c r="C165" t="s">
        <v>168</v>
      </c>
      <c r="D165">
        <v>0</v>
      </c>
      <c r="E165">
        <v>0</v>
      </c>
      <c r="F165">
        <v>0</v>
      </c>
      <c r="G165">
        <v>918</v>
      </c>
      <c r="H165">
        <v>72</v>
      </c>
      <c r="I165">
        <v>288</v>
      </c>
      <c r="J165">
        <v>192</v>
      </c>
      <c r="K165">
        <v>2015</v>
      </c>
      <c r="L165" t="str">
        <f t="shared" si="6"/>
        <v>010</v>
      </c>
      <c r="M165" t="str">
        <f t="shared" si="7"/>
        <v>S</v>
      </c>
      <c r="N165" t="str">
        <f t="shared" si="8"/>
        <v/>
      </c>
      <c r="O165">
        <v>2015</v>
      </c>
    </row>
    <row r="166" spans="1:15" x14ac:dyDescent="0.3">
      <c r="A166">
        <v>255</v>
      </c>
      <c r="B166" t="s">
        <v>16</v>
      </c>
      <c r="C166" t="s">
        <v>169</v>
      </c>
      <c r="D166">
        <v>0</v>
      </c>
      <c r="E166">
        <v>0</v>
      </c>
      <c r="F166">
        <v>0</v>
      </c>
      <c r="G166">
        <v>2111</v>
      </c>
      <c r="H166">
        <v>166</v>
      </c>
      <c r="I166">
        <v>662</v>
      </c>
      <c r="J166">
        <v>461</v>
      </c>
      <c r="K166">
        <v>2015</v>
      </c>
      <c r="L166" t="str">
        <f t="shared" si="6"/>
        <v>010</v>
      </c>
      <c r="M166" t="str">
        <f t="shared" si="7"/>
        <v>H</v>
      </c>
      <c r="N166" t="str">
        <f t="shared" si="8"/>
        <v/>
      </c>
      <c r="O166">
        <v>2015</v>
      </c>
    </row>
    <row r="167" spans="1:15" x14ac:dyDescent="0.3">
      <c r="A167">
        <v>255</v>
      </c>
      <c r="B167" t="s">
        <v>20</v>
      </c>
      <c r="C167" t="s">
        <v>169</v>
      </c>
      <c r="D167">
        <v>0</v>
      </c>
      <c r="E167">
        <v>0</v>
      </c>
      <c r="F167">
        <v>0</v>
      </c>
      <c r="G167">
        <v>3166</v>
      </c>
      <c r="H167">
        <v>248</v>
      </c>
      <c r="I167">
        <v>994</v>
      </c>
      <c r="J167">
        <v>691</v>
      </c>
      <c r="K167">
        <v>2015</v>
      </c>
      <c r="L167" t="str">
        <f t="shared" si="6"/>
        <v>012</v>
      </c>
      <c r="M167" t="str">
        <f t="shared" si="7"/>
        <v>H</v>
      </c>
      <c r="N167" t="str">
        <f t="shared" si="8"/>
        <v/>
      </c>
      <c r="O167">
        <v>2015</v>
      </c>
    </row>
    <row r="168" spans="1:15" x14ac:dyDescent="0.3">
      <c r="A168">
        <v>153</v>
      </c>
      <c r="B168" t="s">
        <v>16</v>
      </c>
      <c r="C168" t="s">
        <v>170</v>
      </c>
      <c r="D168">
        <v>0</v>
      </c>
      <c r="E168">
        <v>0</v>
      </c>
      <c r="F168">
        <v>0</v>
      </c>
      <c r="G168">
        <v>1774</v>
      </c>
      <c r="H168">
        <v>139</v>
      </c>
      <c r="I168">
        <v>557</v>
      </c>
      <c r="J168">
        <v>371</v>
      </c>
      <c r="K168">
        <v>2015</v>
      </c>
      <c r="L168" t="str">
        <f t="shared" si="6"/>
        <v>010</v>
      </c>
      <c r="M168" t="str">
        <f t="shared" si="7"/>
        <v>H</v>
      </c>
      <c r="N168" t="str">
        <f t="shared" si="8"/>
        <v/>
      </c>
      <c r="O168">
        <v>2015</v>
      </c>
    </row>
    <row r="169" spans="1:15" x14ac:dyDescent="0.3">
      <c r="A169">
        <v>13</v>
      </c>
      <c r="B169" t="s">
        <v>15</v>
      </c>
      <c r="C169" t="s">
        <v>171</v>
      </c>
      <c r="D169">
        <v>3</v>
      </c>
      <c r="E169">
        <v>0</v>
      </c>
      <c r="F169">
        <v>13961</v>
      </c>
      <c r="G169">
        <v>1067</v>
      </c>
      <c r="H169">
        <v>84</v>
      </c>
      <c r="I169">
        <v>335</v>
      </c>
      <c r="J169">
        <v>223</v>
      </c>
      <c r="K169">
        <v>2015</v>
      </c>
      <c r="L169" t="str">
        <f t="shared" si="6"/>
        <v>002</v>
      </c>
      <c r="M169" t="str">
        <f t="shared" si="7"/>
        <v>H</v>
      </c>
      <c r="N169" t="str">
        <f t="shared" si="8"/>
        <v/>
      </c>
      <c r="O169">
        <v>2015</v>
      </c>
    </row>
    <row r="170" spans="1:15" x14ac:dyDescent="0.3">
      <c r="A170">
        <v>13</v>
      </c>
      <c r="B170" t="s">
        <v>43</v>
      </c>
      <c r="C170" t="s">
        <v>171</v>
      </c>
      <c r="D170">
        <v>8</v>
      </c>
      <c r="E170">
        <v>0</v>
      </c>
      <c r="F170">
        <v>37231</v>
      </c>
      <c r="G170">
        <v>2848</v>
      </c>
      <c r="H170">
        <v>223</v>
      </c>
      <c r="I170">
        <v>894</v>
      </c>
      <c r="J170">
        <v>596</v>
      </c>
      <c r="K170">
        <v>2015</v>
      </c>
      <c r="L170" t="str">
        <f t="shared" si="6"/>
        <v>003</v>
      </c>
      <c r="M170" t="str">
        <f t="shared" si="7"/>
        <v>H</v>
      </c>
      <c r="N170" t="str">
        <f t="shared" si="8"/>
        <v/>
      </c>
      <c r="O170">
        <v>2015</v>
      </c>
    </row>
    <row r="171" spans="1:15" x14ac:dyDescent="0.3">
      <c r="A171">
        <v>13</v>
      </c>
      <c r="B171" t="s">
        <v>49</v>
      </c>
      <c r="C171" t="s">
        <v>171</v>
      </c>
      <c r="D171">
        <v>7</v>
      </c>
      <c r="E171">
        <v>0</v>
      </c>
      <c r="F171">
        <v>32577</v>
      </c>
      <c r="G171">
        <v>2492</v>
      </c>
      <c r="H171">
        <v>196</v>
      </c>
      <c r="I171">
        <v>782</v>
      </c>
      <c r="J171">
        <v>521</v>
      </c>
      <c r="K171">
        <v>2015</v>
      </c>
      <c r="L171" t="str">
        <f t="shared" si="6"/>
        <v>007</v>
      </c>
      <c r="M171" t="str">
        <f t="shared" si="7"/>
        <v>H</v>
      </c>
      <c r="N171" t="str">
        <f t="shared" si="8"/>
        <v/>
      </c>
      <c r="O171">
        <v>2015</v>
      </c>
    </row>
    <row r="172" spans="1:15" x14ac:dyDescent="0.3">
      <c r="A172">
        <v>13</v>
      </c>
      <c r="B172" t="s">
        <v>16</v>
      </c>
      <c r="C172" t="s">
        <v>171</v>
      </c>
      <c r="D172">
        <v>0</v>
      </c>
      <c r="E172">
        <v>0</v>
      </c>
      <c r="F172">
        <v>0</v>
      </c>
      <c r="G172">
        <v>5697</v>
      </c>
      <c r="H172">
        <v>447</v>
      </c>
      <c r="I172">
        <v>1787</v>
      </c>
      <c r="J172">
        <v>1191</v>
      </c>
      <c r="K172">
        <v>2015</v>
      </c>
      <c r="L172" t="str">
        <f t="shared" si="6"/>
        <v>010</v>
      </c>
      <c r="M172" t="str">
        <f t="shared" si="7"/>
        <v>H</v>
      </c>
      <c r="N172" t="str">
        <f t="shared" si="8"/>
        <v/>
      </c>
      <c r="O172">
        <v>2015</v>
      </c>
    </row>
    <row r="173" spans="1:15" x14ac:dyDescent="0.3">
      <c r="A173">
        <v>358</v>
      </c>
      <c r="B173" t="s">
        <v>21</v>
      </c>
      <c r="C173" t="s">
        <v>172</v>
      </c>
      <c r="D173">
        <v>33</v>
      </c>
      <c r="E173">
        <v>0</v>
      </c>
      <c r="F173">
        <v>14553</v>
      </c>
      <c r="G173">
        <v>3125</v>
      </c>
      <c r="H173">
        <v>245</v>
      </c>
      <c r="I173">
        <v>980</v>
      </c>
      <c r="J173">
        <v>67</v>
      </c>
      <c r="K173">
        <v>2015</v>
      </c>
      <c r="L173" t="str">
        <f t="shared" si="6"/>
        <v>001</v>
      </c>
      <c r="M173" t="str">
        <f t="shared" si="7"/>
        <v>H</v>
      </c>
      <c r="N173" t="str">
        <f t="shared" si="8"/>
        <v/>
      </c>
      <c r="O173">
        <v>2015</v>
      </c>
    </row>
    <row r="174" spans="1:15" x14ac:dyDescent="0.3">
      <c r="A174">
        <v>358</v>
      </c>
      <c r="B174" t="s">
        <v>29</v>
      </c>
      <c r="C174" t="s">
        <v>172</v>
      </c>
      <c r="D174">
        <v>0</v>
      </c>
      <c r="E174">
        <v>0</v>
      </c>
      <c r="F174">
        <v>0</v>
      </c>
      <c r="G174">
        <v>1419</v>
      </c>
      <c r="H174">
        <v>111</v>
      </c>
      <c r="I174">
        <v>446</v>
      </c>
      <c r="J174">
        <v>31</v>
      </c>
      <c r="K174">
        <v>2015</v>
      </c>
      <c r="L174" t="str">
        <f t="shared" si="6"/>
        <v>009</v>
      </c>
      <c r="M174" t="str">
        <f t="shared" si="7"/>
        <v>H</v>
      </c>
      <c r="N174" t="str">
        <f t="shared" si="8"/>
        <v/>
      </c>
      <c r="O174">
        <v>2015</v>
      </c>
    </row>
    <row r="175" spans="1:15" x14ac:dyDescent="0.3">
      <c r="A175">
        <v>358</v>
      </c>
      <c r="B175" t="s">
        <v>16</v>
      </c>
      <c r="C175" t="s">
        <v>172</v>
      </c>
      <c r="D175">
        <v>0</v>
      </c>
      <c r="E175">
        <v>0</v>
      </c>
      <c r="F175">
        <v>0</v>
      </c>
      <c r="G175">
        <v>1515</v>
      </c>
      <c r="H175">
        <v>119</v>
      </c>
      <c r="I175">
        <v>475</v>
      </c>
      <c r="J175">
        <v>33</v>
      </c>
      <c r="K175">
        <v>2015</v>
      </c>
      <c r="L175" t="str">
        <f t="shared" si="6"/>
        <v>010</v>
      </c>
      <c r="M175" t="str">
        <f t="shared" si="7"/>
        <v>H</v>
      </c>
      <c r="N175" t="str">
        <f t="shared" si="8"/>
        <v/>
      </c>
      <c r="O175">
        <v>2015</v>
      </c>
    </row>
    <row r="176" spans="1:15" x14ac:dyDescent="0.3">
      <c r="A176">
        <v>316</v>
      </c>
      <c r="B176" t="s">
        <v>14</v>
      </c>
      <c r="C176" t="s">
        <v>173</v>
      </c>
      <c r="D176">
        <v>0</v>
      </c>
      <c r="E176">
        <v>0</v>
      </c>
      <c r="F176">
        <v>0</v>
      </c>
      <c r="G176">
        <v>67</v>
      </c>
      <c r="H176">
        <v>5</v>
      </c>
      <c r="I176">
        <v>21</v>
      </c>
      <c r="J176">
        <v>14</v>
      </c>
      <c r="K176">
        <v>2015</v>
      </c>
      <c r="L176" t="str">
        <f t="shared" si="6"/>
        <v>005</v>
      </c>
      <c r="M176" t="str">
        <f t="shared" si="7"/>
        <v/>
      </c>
      <c r="N176" t="str">
        <f t="shared" si="8"/>
        <v/>
      </c>
      <c r="O176">
        <v>2015</v>
      </c>
    </row>
    <row r="177" spans="1:15" x14ac:dyDescent="0.3">
      <c r="A177">
        <v>316</v>
      </c>
      <c r="B177" t="s">
        <v>16</v>
      </c>
      <c r="C177" t="s">
        <v>173</v>
      </c>
      <c r="D177">
        <v>0</v>
      </c>
      <c r="E177">
        <v>0</v>
      </c>
      <c r="F177">
        <v>0</v>
      </c>
      <c r="G177">
        <v>3101</v>
      </c>
      <c r="H177">
        <v>243</v>
      </c>
      <c r="I177">
        <v>973</v>
      </c>
      <c r="J177">
        <v>672</v>
      </c>
      <c r="K177">
        <v>2015</v>
      </c>
      <c r="L177" t="str">
        <f t="shared" si="6"/>
        <v>010</v>
      </c>
      <c r="M177" t="str">
        <f t="shared" si="7"/>
        <v>H</v>
      </c>
      <c r="N177" t="str">
        <f t="shared" si="8"/>
        <v/>
      </c>
      <c r="O177">
        <v>2015</v>
      </c>
    </row>
    <row r="178" spans="1:15" x14ac:dyDescent="0.3">
      <c r="A178">
        <v>314</v>
      </c>
      <c r="B178" t="s">
        <v>14</v>
      </c>
      <c r="C178" t="s">
        <v>174</v>
      </c>
      <c r="D178">
        <v>0</v>
      </c>
      <c r="E178">
        <v>0</v>
      </c>
      <c r="F178">
        <v>0</v>
      </c>
      <c r="G178">
        <v>115</v>
      </c>
      <c r="H178">
        <v>9</v>
      </c>
      <c r="I178">
        <v>36</v>
      </c>
      <c r="J178">
        <v>15</v>
      </c>
      <c r="K178">
        <v>2015</v>
      </c>
      <c r="L178" t="str">
        <f t="shared" si="6"/>
        <v>005</v>
      </c>
      <c r="M178" t="str">
        <f t="shared" si="7"/>
        <v/>
      </c>
      <c r="N178" t="str">
        <f t="shared" si="8"/>
        <v/>
      </c>
      <c r="O178">
        <v>2015</v>
      </c>
    </row>
    <row r="179" spans="1:15" x14ac:dyDescent="0.3">
      <c r="A179">
        <v>314</v>
      </c>
      <c r="B179" t="s">
        <v>50</v>
      </c>
      <c r="C179" t="s">
        <v>174</v>
      </c>
      <c r="D179">
        <v>0</v>
      </c>
      <c r="E179">
        <v>0</v>
      </c>
      <c r="F179">
        <v>0</v>
      </c>
      <c r="G179">
        <v>665</v>
      </c>
      <c r="H179">
        <v>52</v>
      </c>
      <c r="I179">
        <v>209</v>
      </c>
      <c r="J179">
        <v>139</v>
      </c>
      <c r="K179">
        <v>2015</v>
      </c>
      <c r="L179" t="str">
        <f t="shared" si="6"/>
        <v>009</v>
      </c>
      <c r="M179" t="str">
        <f t="shared" si="7"/>
        <v>H</v>
      </c>
      <c r="N179" t="str">
        <f t="shared" si="8"/>
        <v>SG</v>
      </c>
      <c r="O179">
        <v>2015</v>
      </c>
    </row>
    <row r="180" spans="1:15" x14ac:dyDescent="0.3">
      <c r="A180">
        <v>314</v>
      </c>
      <c r="B180" t="s">
        <v>41</v>
      </c>
      <c r="C180" t="s">
        <v>174</v>
      </c>
      <c r="D180">
        <v>0</v>
      </c>
      <c r="E180">
        <v>0</v>
      </c>
      <c r="F180">
        <v>0</v>
      </c>
      <c r="G180">
        <v>2662</v>
      </c>
      <c r="H180">
        <v>208</v>
      </c>
      <c r="I180">
        <v>836</v>
      </c>
      <c r="J180">
        <v>557</v>
      </c>
      <c r="K180">
        <v>2015</v>
      </c>
      <c r="L180" t="str">
        <f t="shared" si="6"/>
        <v>010</v>
      </c>
      <c r="M180" t="str">
        <f t="shared" si="7"/>
        <v>H</v>
      </c>
      <c r="N180" t="str">
        <f t="shared" si="8"/>
        <v>SG</v>
      </c>
      <c r="O180">
        <v>2015</v>
      </c>
    </row>
    <row r="181" spans="1:15" x14ac:dyDescent="0.3">
      <c r="A181">
        <v>39</v>
      </c>
      <c r="B181" t="s">
        <v>46</v>
      </c>
      <c r="C181" t="s">
        <v>175</v>
      </c>
      <c r="D181">
        <v>60</v>
      </c>
      <c r="E181">
        <v>0</v>
      </c>
      <c r="F181">
        <v>4350</v>
      </c>
      <c r="G181">
        <v>804</v>
      </c>
      <c r="H181">
        <v>64</v>
      </c>
      <c r="I181">
        <v>252</v>
      </c>
      <c r="J181">
        <v>696</v>
      </c>
      <c r="K181">
        <v>2015</v>
      </c>
      <c r="L181" t="str">
        <f t="shared" si="6"/>
        <v>005</v>
      </c>
      <c r="M181" t="str">
        <f t="shared" si="7"/>
        <v>H</v>
      </c>
      <c r="N181" t="str">
        <f t="shared" si="8"/>
        <v/>
      </c>
      <c r="O181">
        <v>2015</v>
      </c>
    </row>
    <row r="182" spans="1:15" x14ac:dyDescent="0.3">
      <c r="A182">
        <v>22</v>
      </c>
      <c r="B182" t="s">
        <v>16</v>
      </c>
      <c r="C182" t="s">
        <v>176</v>
      </c>
      <c r="D182">
        <v>0</v>
      </c>
      <c r="E182">
        <v>0</v>
      </c>
      <c r="F182">
        <v>0</v>
      </c>
      <c r="G182">
        <v>3751</v>
      </c>
      <c r="H182">
        <v>294</v>
      </c>
      <c r="I182">
        <v>1177</v>
      </c>
      <c r="J182">
        <v>861</v>
      </c>
      <c r="K182">
        <v>2015</v>
      </c>
      <c r="L182" t="str">
        <f t="shared" si="6"/>
        <v>010</v>
      </c>
      <c r="M182" t="str">
        <f t="shared" si="7"/>
        <v>H</v>
      </c>
      <c r="N182" t="str">
        <f t="shared" si="8"/>
        <v/>
      </c>
      <c r="O182">
        <v>2015</v>
      </c>
    </row>
    <row r="183" spans="1:15" x14ac:dyDescent="0.3">
      <c r="A183">
        <v>18</v>
      </c>
      <c r="B183" t="s">
        <v>21</v>
      </c>
      <c r="C183" t="s">
        <v>177</v>
      </c>
      <c r="D183">
        <v>19</v>
      </c>
      <c r="E183">
        <v>0</v>
      </c>
      <c r="F183">
        <v>380</v>
      </c>
      <c r="G183">
        <v>2907</v>
      </c>
      <c r="H183">
        <v>228</v>
      </c>
      <c r="I183">
        <v>912</v>
      </c>
      <c r="J183">
        <v>50</v>
      </c>
      <c r="K183">
        <v>2015</v>
      </c>
      <c r="L183" t="str">
        <f t="shared" si="6"/>
        <v>001</v>
      </c>
      <c r="M183" t="str">
        <f t="shared" si="7"/>
        <v>H</v>
      </c>
      <c r="N183" t="str">
        <f t="shared" si="8"/>
        <v/>
      </c>
      <c r="O183">
        <v>2015</v>
      </c>
    </row>
    <row r="184" spans="1:15" x14ac:dyDescent="0.3">
      <c r="A184">
        <v>18</v>
      </c>
      <c r="B184" t="s">
        <v>22</v>
      </c>
      <c r="C184" t="s">
        <v>177</v>
      </c>
      <c r="D184">
        <v>19</v>
      </c>
      <c r="E184">
        <v>0</v>
      </c>
      <c r="F184">
        <v>380</v>
      </c>
      <c r="G184">
        <v>2907</v>
      </c>
      <c r="H184">
        <v>228</v>
      </c>
      <c r="I184">
        <v>912</v>
      </c>
      <c r="J184">
        <v>50</v>
      </c>
      <c r="K184">
        <v>2015</v>
      </c>
      <c r="L184" t="str">
        <f t="shared" si="6"/>
        <v>001</v>
      </c>
      <c r="M184" t="str">
        <f t="shared" si="7"/>
        <v>S</v>
      </c>
      <c r="N184" t="str">
        <f t="shared" si="8"/>
        <v/>
      </c>
      <c r="O184">
        <v>2015</v>
      </c>
    </row>
    <row r="185" spans="1:15" x14ac:dyDescent="0.3">
      <c r="A185">
        <v>23</v>
      </c>
      <c r="B185" t="s">
        <v>29</v>
      </c>
      <c r="C185" t="s">
        <v>178</v>
      </c>
      <c r="D185">
        <v>0</v>
      </c>
      <c r="E185">
        <v>0</v>
      </c>
      <c r="F185">
        <v>0</v>
      </c>
      <c r="G185">
        <v>2825</v>
      </c>
      <c r="H185">
        <v>222</v>
      </c>
      <c r="I185">
        <v>887</v>
      </c>
      <c r="J185">
        <v>635</v>
      </c>
      <c r="K185">
        <v>2015</v>
      </c>
      <c r="L185" t="str">
        <f t="shared" si="6"/>
        <v>009</v>
      </c>
      <c r="M185" t="str">
        <f t="shared" si="7"/>
        <v>H</v>
      </c>
      <c r="N185" t="str">
        <f t="shared" si="8"/>
        <v/>
      </c>
      <c r="O185">
        <v>2015</v>
      </c>
    </row>
    <row r="186" spans="1:15" x14ac:dyDescent="0.3">
      <c r="A186">
        <v>23</v>
      </c>
      <c r="B186" t="s">
        <v>16</v>
      </c>
      <c r="C186" t="s">
        <v>178</v>
      </c>
      <c r="D186">
        <v>0</v>
      </c>
      <c r="E186">
        <v>0</v>
      </c>
      <c r="F186">
        <v>0</v>
      </c>
      <c r="G186">
        <v>411</v>
      </c>
      <c r="H186">
        <v>322</v>
      </c>
      <c r="I186">
        <v>1289</v>
      </c>
      <c r="J186">
        <v>923</v>
      </c>
      <c r="K186">
        <v>2015</v>
      </c>
      <c r="L186" t="str">
        <f t="shared" si="6"/>
        <v>010</v>
      </c>
      <c r="M186" t="str">
        <f t="shared" si="7"/>
        <v>H</v>
      </c>
      <c r="N186" t="str">
        <f t="shared" si="8"/>
        <v/>
      </c>
      <c r="O186">
        <v>2015</v>
      </c>
    </row>
    <row r="187" spans="1:15" x14ac:dyDescent="0.3">
      <c r="A187">
        <v>23</v>
      </c>
      <c r="B187" t="s">
        <v>20</v>
      </c>
      <c r="C187" t="s">
        <v>178</v>
      </c>
      <c r="D187">
        <v>0</v>
      </c>
      <c r="E187">
        <v>0</v>
      </c>
      <c r="F187">
        <v>0</v>
      </c>
      <c r="G187">
        <v>2465</v>
      </c>
      <c r="H187">
        <v>483</v>
      </c>
      <c r="I187">
        <v>1934</v>
      </c>
      <c r="J187">
        <v>1385</v>
      </c>
      <c r="K187">
        <v>2015</v>
      </c>
      <c r="L187" t="str">
        <f t="shared" si="6"/>
        <v>012</v>
      </c>
      <c r="M187" t="str">
        <f t="shared" si="7"/>
        <v>H</v>
      </c>
      <c r="N187" t="str">
        <f t="shared" si="8"/>
        <v/>
      </c>
      <c r="O187">
        <v>2015</v>
      </c>
    </row>
    <row r="188" spans="1:15" x14ac:dyDescent="0.3">
      <c r="A188">
        <v>401</v>
      </c>
      <c r="B188" t="s">
        <v>14</v>
      </c>
      <c r="C188" t="s">
        <v>179</v>
      </c>
      <c r="D188">
        <v>0</v>
      </c>
      <c r="E188">
        <v>0</v>
      </c>
      <c r="F188">
        <v>0</v>
      </c>
      <c r="G188">
        <v>115</v>
      </c>
      <c r="H188">
        <v>8</v>
      </c>
      <c r="I188">
        <v>72</v>
      </c>
      <c r="J188">
        <v>30</v>
      </c>
      <c r="K188">
        <v>2015</v>
      </c>
      <c r="L188" t="str">
        <f t="shared" si="6"/>
        <v>005</v>
      </c>
      <c r="M188" t="str">
        <f t="shared" si="7"/>
        <v/>
      </c>
      <c r="N188" t="str">
        <f t="shared" si="8"/>
        <v/>
      </c>
      <c r="O188">
        <v>2015</v>
      </c>
    </row>
    <row r="189" spans="1:15" x14ac:dyDescent="0.3">
      <c r="A189">
        <v>401</v>
      </c>
      <c r="B189" t="s">
        <v>23</v>
      </c>
      <c r="C189" t="s">
        <v>179</v>
      </c>
      <c r="D189">
        <v>2</v>
      </c>
      <c r="E189">
        <v>0</v>
      </c>
      <c r="F189">
        <v>52</v>
      </c>
      <c r="G189">
        <v>397</v>
      </c>
      <c r="H189">
        <v>32</v>
      </c>
      <c r="I189">
        <v>250</v>
      </c>
      <c r="J189">
        <v>104</v>
      </c>
      <c r="K189">
        <v>2015</v>
      </c>
      <c r="L189" t="str">
        <f t="shared" si="6"/>
        <v>001</v>
      </c>
      <c r="M189" t="str">
        <f t="shared" si="7"/>
        <v>H</v>
      </c>
      <c r="N189" t="str">
        <f t="shared" si="8"/>
        <v>B</v>
      </c>
      <c r="O189">
        <v>2015</v>
      </c>
    </row>
    <row r="190" spans="1:15" x14ac:dyDescent="0.3">
      <c r="A190">
        <v>401</v>
      </c>
      <c r="B190" t="s">
        <v>47</v>
      </c>
      <c r="C190" t="s">
        <v>179</v>
      </c>
      <c r="D190">
        <v>5</v>
      </c>
      <c r="E190">
        <v>0</v>
      </c>
      <c r="F190">
        <v>130</v>
      </c>
      <c r="G190">
        <v>995</v>
      </c>
      <c r="H190">
        <v>78</v>
      </c>
      <c r="I190">
        <v>624</v>
      </c>
      <c r="J190">
        <v>26</v>
      </c>
      <c r="K190">
        <v>2015</v>
      </c>
      <c r="L190" t="str">
        <f t="shared" si="6"/>
        <v>006</v>
      </c>
      <c r="M190" t="str">
        <f t="shared" si="7"/>
        <v>H</v>
      </c>
      <c r="N190" t="str">
        <f t="shared" si="8"/>
        <v>B</v>
      </c>
      <c r="O190">
        <v>2015</v>
      </c>
    </row>
    <row r="191" spans="1:15" x14ac:dyDescent="0.3">
      <c r="A191">
        <v>401</v>
      </c>
      <c r="B191" t="s">
        <v>24</v>
      </c>
      <c r="C191" t="s">
        <v>179</v>
      </c>
      <c r="D191">
        <v>0</v>
      </c>
      <c r="E191">
        <v>0</v>
      </c>
      <c r="F191">
        <v>0</v>
      </c>
      <c r="G191">
        <v>3182</v>
      </c>
      <c r="H191">
        <v>25</v>
      </c>
      <c r="I191">
        <v>1997</v>
      </c>
      <c r="J191">
        <v>832</v>
      </c>
      <c r="K191">
        <v>2015</v>
      </c>
      <c r="L191" t="str">
        <f t="shared" si="6"/>
        <v>010</v>
      </c>
      <c r="M191" t="str">
        <f t="shared" si="7"/>
        <v>H</v>
      </c>
      <c r="N191" t="str">
        <f t="shared" si="8"/>
        <v>B</v>
      </c>
      <c r="O191">
        <v>2015</v>
      </c>
    </row>
    <row r="192" spans="1:15" x14ac:dyDescent="0.3">
      <c r="A192">
        <v>3</v>
      </c>
      <c r="B192" t="s">
        <v>21</v>
      </c>
      <c r="C192" t="s">
        <v>180</v>
      </c>
      <c r="D192">
        <v>25</v>
      </c>
      <c r="E192">
        <v>0</v>
      </c>
      <c r="F192">
        <v>15269</v>
      </c>
      <c r="G192">
        <v>11566</v>
      </c>
      <c r="H192">
        <v>907</v>
      </c>
      <c r="I192">
        <v>3628</v>
      </c>
      <c r="J192">
        <v>162</v>
      </c>
      <c r="K192">
        <v>2015</v>
      </c>
      <c r="L192" t="str">
        <f t="shared" si="6"/>
        <v>001</v>
      </c>
      <c r="M192" t="str">
        <f t="shared" si="7"/>
        <v>H</v>
      </c>
      <c r="N192" t="str">
        <f t="shared" si="8"/>
        <v/>
      </c>
      <c r="O192">
        <v>2015</v>
      </c>
    </row>
    <row r="193" spans="1:15" x14ac:dyDescent="0.3">
      <c r="A193">
        <v>3</v>
      </c>
      <c r="B193" t="s">
        <v>23</v>
      </c>
      <c r="C193" t="s">
        <v>180</v>
      </c>
      <c r="D193">
        <v>8</v>
      </c>
      <c r="E193">
        <v>0</v>
      </c>
      <c r="F193">
        <v>46445</v>
      </c>
      <c r="G193">
        <v>3518</v>
      </c>
      <c r="H193">
        <v>276</v>
      </c>
      <c r="I193">
        <v>1104</v>
      </c>
      <c r="J193">
        <v>6</v>
      </c>
      <c r="K193">
        <v>2015</v>
      </c>
      <c r="L193" t="str">
        <f t="shared" si="6"/>
        <v>001</v>
      </c>
      <c r="M193" t="str">
        <f t="shared" si="7"/>
        <v>H</v>
      </c>
      <c r="N193" t="str">
        <f t="shared" si="8"/>
        <v>B</v>
      </c>
      <c r="O193">
        <v>2015</v>
      </c>
    </row>
    <row r="194" spans="1:15" x14ac:dyDescent="0.3">
      <c r="A194">
        <v>3</v>
      </c>
      <c r="B194" t="s">
        <v>15</v>
      </c>
      <c r="C194" t="s">
        <v>180</v>
      </c>
      <c r="D194">
        <v>8</v>
      </c>
      <c r="E194">
        <v>0</v>
      </c>
      <c r="F194">
        <v>46445</v>
      </c>
      <c r="G194">
        <v>3518</v>
      </c>
      <c r="H194">
        <v>276</v>
      </c>
      <c r="I194">
        <v>1104</v>
      </c>
      <c r="J194">
        <v>6</v>
      </c>
      <c r="K194">
        <v>2015</v>
      </c>
      <c r="L194" t="str">
        <f t="shared" ref="L194:L257" si="9">IF(OR(MID(B194,3,1)="H",MID(B194,3,1)="S"),MID(B194,4,3),MID(B194,3,3))</f>
        <v>002</v>
      </c>
      <c r="M194" t="str">
        <f t="shared" ref="M194:M257" si="10">IF(OR(MID(B194,3,1)="H",MID(B194,3,1)="S"),MID(B194,3,1),"")</f>
        <v>H</v>
      </c>
      <c r="N194" t="str">
        <f t="shared" ref="N194:N257" si="11">IF(RIGHT(B194,2)="SG","SG",IF(RIGHT(B194,1)="B","B",""))</f>
        <v/>
      </c>
      <c r="O194">
        <v>2015</v>
      </c>
    </row>
    <row r="195" spans="1:15" x14ac:dyDescent="0.3">
      <c r="A195">
        <v>3</v>
      </c>
      <c r="B195" t="s">
        <v>29</v>
      </c>
      <c r="C195" t="s">
        <v>180</v>
      </c>
      <c r="D195">
        <v>0</v>
      </c>
      <c r="E195">
        <v>0</v>
      </c>
      <c r="F195">
        <v>0</v>
      </c>
      <c r="G195">
        <v>12842</v>
      </c>
      <c r="H195">
        <v>1007</v>
      </c>
      <c r="I195">
        <v>4028</v>
      </c>
      <c r="J195">
        <v>22</v>
      </c>
      <c r="K195">
        <v>2015</v>
      </c>
      <c r="L195" t="str">
        <f t="shared" si="9"/>
        <v>009</v>
      </c>
      <c r="M195" t="str">
        <f t="shared" si="10"/>
        <v>H</v>
      </c>
      <c r="N195" t="str">
        <f t="shared" si="11"/>
        <v/>
      </c>
      <c r="O195">
        <v>2015</v>
      </c>
    </row>
    <row r="196" spans="1:15" x14ac:dyDescent="0.3">
      <c r="A196">
        <v>3</v>
      </c>
      <c r="B196" t="s">
        <v>16</v>
      </c>
      <c r="C196" t="s">
        <v>180</v>
      </c>
      <c r="D196">
        <v>0</v>
      </c>
      <c r="E196">
        <v>0</v>
      </c>
      <c r="F196">
        <v>0</v>
      </c>
      <c r="G196">
        <v>3518</v>
      </c>
      <c r="H196">
        <v>276</v>
      </c>
      <c r="I196">
        <v>1104</v>
      </c>
      <c r="J196">
        <v>6</v>
      </c>
      <c r="K196">
        <v>2015</v>
      </c>
      <c r="L196" t="str">
        <f t="shared" si="9"/>
        <v>010</v>
      </c>
      <c r="M196" t="str">
        <f t="shared" si="10"/>
        <v>H</v>
      </c>
      <c r="N196" t="str">
        <f t="shared" si="11"/>
        <v/>
      </c>
      <c r="O196">
        <v>2015</v>
      </c>
    </row>
    <row r="197" spans="1:15" x14ac:dyDescent="0.3">
      <c r="A197">
        <v>374</v>
      </c>
      <c r="B197" t="s">
        <v>21</v>
      </c>
      <c r="C197" t="s">
        <v>181</v>
      </c>
      <c r="D197">
        <v>6</v>
      </c>
      <c r="E197">
        <v>0</v>
      </c>
      <c r="F197">
        <v>120</v>
      </c>
      <c r="G197">
        <v>774</v>
      </c>
      <c r="H197">
        <v>6</v>
      </c>
      <c r="I197">
        <v>336</v>
      </c>
      <c r="J197">
        <v>48</v>
      </c>
      <c r="K197">
        <v>2015</v>
      </c>
      <c r="L197" t="str">
        <f t="shared" si="9"/>
        <v>001</v>
      </c>
      <c r="M197" t="str">
        <f t="shared" si="10"/>
        <v>H</v>
      </c>
      <c r="N197" t="str">
        <f t="shared" si="11"/>
        <v/>
      </c>
      <c r="O197">
        <v>2015</v>
      </c>
    </row>
    <row r="198" spans="1:15" x14ac:dyDescent="0.3">
      <c r="A198">
        <v>374</v>
      </c>
      <c r="B198" t="s">
        <v>35</v>
      </c>
      <c r="C198" t="s">
        <v>181</v>
      </c>
      <c r="D198">
        <v>210</v>
      </c>
      <c r="E198">
        <v>0</v>
      </c>
      <c r="F198">
        <v>420</v>
      </c>
      <c r="G198">
        <v>2712</v>
      </c>
      <c r="H198">
        <v>212</v>
      </c>
      <c r="I198">
        <v>1176</v>
      </c>
      <c r="J198">
        <v>168</v>
      </c>
      <c r="K198">
        <v>2015</v>
      </c>
      <c r="L198" t="str">
        <f t="shared" si="9"/>
        <v>001</v>
      </c>
      <c r="M198" t="str">
        <f t="shared" si="10"/>
        <v>H</v>
      </c>
      <c r="N198" t="str">
        <f t="shared" si="11"/>
        <v/>
      </c>
      <c r="O198">
        <v>2015</v>
      </c>
    </row>
    <row r="199" spans="1:15" x14ac:dyDescent="0.3">
      <c r="A199">
        <v>374</v>
      </c>
      <c r="B199" t="s">
        <v>38</v>
      </c>
      <c r="C199" t="s">
        <v>181</v>
      </c>
      <c r="D199">
        <v>124</v>
      </c>
      <c r="E199">
        <v>0</v>
      </c>
      <c r="F199">
        <v>410</v>
      </c>
      <c r="G199">
        <v>2645</v>
      </c>
      <c r="H199">
        <v>208</v>
      </c>
      <c r="I199">
        <v>1148</v>
      </c>
      <c r="J199">
        <v>164</v>
      </c>
      <c r="K199">
        <v>2015</v>
      </c>
      <c r="L199" t="str">
        <f t="shared" si="9"/>
        <v>006</v>
      </c>
      <c r="M199" t="str">
        <f t="shared" si="10"/>
        <v>H</v>
      </c>
      <c r="N199" t="str">
        <f t="shared" si="11"/>
        <v/>
      </c>
      <c r="O199">
        <v>2015</v>
      </c>
    </row>
    <row r="200" spans="1:15" x14ac:dyDescent="0.3">
      <c r="A200">
        <v>374</v>
      </c>
      <c r="B200" t="s">
        <v>51</v>
      </c>
      <c r="C200" t="s">
        <v>181</v>
      </c>
      <c r="D200">
        <v>5</v>
      </c>
      <c r="E200">
        <v>0</v>
      </c>
      <c r="F200">
        <v>10</v>
      </c>
      <c r="G200">
        <v>65</v>
      </c>
      <c r="H200">
        <v>6</v>
      </c>
      <c r="I200">
        <v>28</v>
      </c>
      <c r="J200">
        <v>4</v>
      </c>
      <c r="K200">
        <v>2015</v>
      </c>
      <c r="L200" t="str">
        <f t="shared" si="9"/>
        <v>006</v>
      </c>
      <c r="M200" t="str">
        <f t="shared" si="10"/>
        <v>H</v>
      </c>
      <c r="N200" t="str">
        <f t="shared" si="11"/>
        <v/>
      </c>
      <c r="O200">
        <v>2015</v>
      </c>
    </row>
    <row r="201" spans="1:15" x14ac:dyDescent="0.3">
      <c r="A201">
        <v>374</v>
      </c>
      <c r="B201" t="s">
        <v>37</v>
      </c>
      <c r="C201" t="s">
        <v>181</v>
      </c>
      <c r="D201">
        <v>0</v>
      </c>
      <c r="E201">
        <v>0</v>
      </c>
      <c r="F201">
        <v>0</v>
      </c>
      <c r="G201">
        <v>2066</v>
      </c>
      <c r="H201">
        <v>162</v>
      </c>
      <c r="I201">
        <v>896</v>
      </c>
      <c r="J201">
        <v>128</v>
      </c>
      <c r="K201">
        <v>2015</v>
      </c>
      <c r="L201" t="str">
        <f t="shared" si="9"/>
        <v>010</v>
      </c>
      <c r="M201" t="str">
        <f t="shared" si="10"/>
        <v>H</v>
      </c>
      <c r="N201" t="str">
        <f t="shared" si="11"/>
        <v/>
      </c>
      <c r="O201">
        <v>2015</v>
      </c>
    </row>
    <row r="202" spans="1:15" x14ac:dyDescent="0.3">
      <c r="A202">
        <v>201</v>
      </c>
      <c r="B202" t="s">
        <v>14</v>
      </c>
      <c r="C202" t="s">
        <v>182</v>
      </c>
      <c r="D202">
        <v>0</v>
      </c>
      <c r="E202">
        <v>0</v>
      </c>
      <c r="F202">
        <v>0</v>
      </c>
      <c r="G202">
        <v>69</v>
      </c>
      <c r="H202">
        <v>6</v>
      </c>
      <c r="I202">
        <v>21</v>
      </c>
      <c r="J202">
        <v>6</v>
      </c>
      <c r="K202">
        <v>2015</v>
      </c>
      <c r="L202" t="str">
        <f t="shared" si="9"/>
        <v>005</v>
      </c>
      <c r="M202" t="str">
        <f t="shared" si="10"/>
        <v/>
      </c>
      <c r="N202" t="str">
        <f t="shared" si="11"/>
        <v/>
      </c>
      <c r="O202">
        <v>2015</v>
      </c>
    </row>
    <row r="203" spans="1:15" x14ac:dyDescent="0.3">
      <c r="A203">
        <v>201</v>
      </c>
      <c r="B203" t="s">
        <v>29</v>
      </c>
      <c r="C203" t="s">
        <v>182</v>
      </c>
      <c r="D203">
        <v>0</v>
      </c>
      <c r="E203">
        <v>0</v>
      </c>
      <c r="F203">
        <v>0</v>
      </c>
      <c r="G203">
        <v>1836</v>
      </c>
      <c r="H203">
        <v>144</v>
      </c>
      <c r="I203">
        <v>576</v>
      </c>
      <c r="J203">
        <v>384</v>
      </c>
      <c r="K203">
        <v>2015</v>
      </c>
      <c r="L203" t="str">
        <f t="shared" si="9"/>
        <v>009</v>
      </c>
      <c r="M203" t="str">
        <f t="shared" si="10"/>
        <v>H</v>
      </c>
      <c r="N203" t="str">
        <f t="shared" si="11"/>
        <v/>
      </c>
      <c r="O203">
        <v>2015</v>
      </c>
    </row>
    <row r="204" spans="1:15" x14ac:dyDescent="0.3">
      <c r="A204">
        <v>201</v>
      </c>
      <c r="B204" t="s">
        <v>16</v>
      </c>
      <c r="C204" t="s">
        <v>182</v>
      </c>
      <c r="D204">
        <v>0</v>
      </c>
      <c r="E204">
        <v>0</v>
      </c>
      <c r="F204">
        <v>0</v>
      </c>
      <c r="G204">
        <v>3672</v>
      </c>
      <c r="H204">
        <v>288</v>
      </c>
      <c r="I204">
        <v>1152</v>
      </c>
      <c r="J204">
        <v>768</v>
      </c>
      <c r="K204">
        <v>2015</v>
      </c>
      <c r="L204" t="str">
        <f t="shared" si="9"/>
        <v>010</v>
      </c>
      <c r="M204" t="str">
        <f t="shared" si="10"/>
        <v>H</v>
      </c>
      <c r="N204" t="str">
        <f t="shared" si="11"/>
        <v/>
      </c>
      <c r="O204">
        <v>2015</v>
      </c>
    </row>
    <row r="205" spans="1:15" x14ac:dyDescent="0.3">
      <c r="A205">
        <v>192</v>
      </c>
      <c r="B205" t="s">
        <v>14</v>
      </c>
      <c r="C205" t="s">
        <v>183</v>
      </c>
      <c r="D205">
        <v>0</v>
      </c>
      <c r="E205">
        <v>0</v>
      </c>
      <c r="F205">
        <v>6</v>
      </c>
      <c r="G205">
        <v>82</v>
      </c>
      <c r="H205">
        <v>6</v>
      </c>
      <c r="I205">
        <v>34</v>
      </c>
      <c r="J205">
        <v>42</v>
      </c>
      <c r="K205">
        <v>2015</v>
      </c>
      <c r="L205" t="str">
        <f t="shared" si="9"/>
        <v>005</v>
      </c>
      <c r="M205" t="str">
        <f t="shared" si="10"/>
        <v/>
      </c>
      <c r="N205" t="str">
        <f t="shared" si="11"/>
        <v/>
      </c>
      <c r="O205">
        <v>2015</v>
      </c>
    </row>
    <row r="206" spans="1:15" x14ac:dyDescent="0.3">
      <c r="A206">
        <v>192</v>
      </c>
      <c r="B206" t="s">
        <v>52</v>
      </c>
      <c r="C206" t="s">
        <v>183</v>
      </c>
      <c r="D206">
        <v>24</v>
      </c>
      <c r="E206">
        <v>0</v>
      </c>
      <c r="F206">
        <v>57692</v>
      </c>
      <c r="G206">
        <v>3934</v>
      </c>
      <c r="H206">
        <v>308</v>
      </c>
      <c r="I206">
        <v>1616</v>
      </c>
      <c r="J206">
        <v>2446</v>
      </c>
      <c r="K206">
        <v>2015</v>
      </c>
      <c r="L206" t="str">
        <f t="shared" si="9"/>
        <v>002</v>
      </c>
      <c r="M206" t="str">
        <f t="shared" si="10"/>
        <v>H</v>
      </c>
      <c r="N206" t="str">
        <f t="shared" si="11"/>
        <v/>
      </c>
      <c r="O206">
        <v>2015</v>
      </c>
    </row>
    <row r="207" spans="1:15" x14ac:dyDescent="0.3">
      <c r="A207">
        <v>192</v>
      </c>
      <c r="B207" t="s">
        <v>37</v>
      </c>
      <c r="C207" t="s">
        <v>183</v>
      </c>
      <c r="D207">
        <v>0</v>
      </c>
      <c r="E207">
        <v>0</v>
      </c>
      <c r="F207">
        <v>0</v>
      </c>
      <c r="G207">
        <v>2623</v>
      </c>
      <c r="H207">
        <v>205</v>
      </c>
      <c r="I207">
        <v>1077</v>
      </c>
      <c r="J207">
        <v>1631</v>
      </c>
      <c r="K207">
        <v>2015</v>
      </c>
      <c r="L207" t="str">
        <f t="shared" si="9"/>
        <v>010</v>
      </c>
      <c r="M207" t="str">
        <f t="shared" si="10"/>
        <v>H</v>
      </c>
      <c r="N207" t="str">
        <f t="shared" si="11"/>
        <v/>
      </c>
      <c r="O207">
        <v>2015</v>
      </c>
    </row>
    <row r="208" spans="1:15" x14ac:dyDescent="0.3">
      <c r="A208">
        <v>192</v>
      </c>
      <c r="B208" t="s">
        <v>53</v>
      </c>
      <c r="C208" t="s">
        <v>183</v>
      </c>
      <c r="D208">
        <v>0</v>
      </c>
      <c r="E208">
        <v>0</v>
      </c>
      <c r="F208">
        <v>0</v>
      </c>
      <c r="G208">
        <v>2623</v>
      </c>
      <c r="H208">
        <v>206</v>
      </c>
      <c r="I208">
        <v>1076</v>
      </c>
      <c r="J208">
        <v>1630</v>
      </c>
      <c r="K208">
        <v>2015</v>
      </c>
      <c r="L208" t="str">
        <f t="shared" si="9"/>
        <v>012</v>
      </c>
      <c r="M208" t="str">
        <f t="shared" si="10"/>
        <v>H</v>
      </c>
      <c r="N208" t="str">
        <f t="shared" si="11"/>
        <v/>
      </c>
      <c r="O208">
        <v>2015</v>
      </c>
    </row>
    <row r="209" spans="1:15" x14ac:dyDescent="0.3">
      <c r="A209">
        <v>192</v>
      </c>
      <c r="B209" t="s">
        <v>54</v>
      </c>
      <c r="C209" t="s">
        <v>183</v>
      </c>
      <c r="D209">
        <v>8</v>
      </c>
      <c r="E209">
        <v>0</v>
      </c>
      <c r="F209">
        <v>19230</v>
      </c>
      <c r="G209">
        <v>1312</v>
      </c>
      <c r="H209">
        <v>104</v>
      </c>
      <c r="I209">
        <v>538</v>
      </c>
      <c r="J209">
        <v>816</v>
      </c>
      <c r="K209">
        <v>2015</v>
      </c>
      <c r="L209" t="str">
        <f t="shared" si="9"/>
        <v>002</v>
      </c>
      <c r="M209" t="str">
        <f t="shared" si="10"/>
        <v>S</v>
      </c>
      <c r="N209" t="str">
        <f t="shared" si="11"/>
        <v/>
      </c>
      <c r="O209">
        <v>2015</v>
      </c>
    </row>
    <row r="210" spans="1:15" x14ac:dyDescent="0.3">
      <c r="A210">
        <v>398</v>
      </c>
      <c r="B210" t="s">
        <v>55</v>
      </c>
      <c r="C210" t="s">
        <v>184</v>
      </c>
      <c r="D210">
        <v>4</v>
      </c>
      <c r="E210">
        <v>0</v>
      </c>
      <c r="F210">
        <v>48</v>
      </c>
      <c r="G210">
        <v>368</v>
      </c>
      <c r="H210">
        <v>29</v>
      </c>
      <c r="I210">
        <v>115</v>
      </c>
      <c r="J210">
        <v>77</v>
      </c>
      <c r="K210">
        <v>2015</v>
      </c>
      <c r="L210" t="str">
        <f t="shared" si="9"/>
        <v>005</v>
      </c>
      <c r="M210" t="str">
        <f t="shared" si="10"/>
        <v>S</v>
      </c>
      <c r="N210" t="str">
        <f t="shared" si="11"/>
        <v/>
      </c>
      <c r="O210">
        <v>2015</v>
      </c>
    </row>
    <row r="211" spans="1:15" x14ac:dyDescent="0.3">
      <c r="A211">
        <v>398</v>
      </c>
      <c r="B211" t="s">
        <v>26</v>
      </c>
      <c r="C211" t="s">
        <v>184</v>
      </c>
      <c r="D211">
        <v>2</v>
      </c>
      <c r="E211">
        <v>0</v>
      </c>
      <c r="F211">
        <v>24</v>
      </c>
      <c r="G211">
        <v>182</v>
      </c>
      <c r="H211">
        <v>14</v>
      </c>
      <c r="I211">
        <v>58</v>
      </c>
      <c r="J211">
        <v>38</v>
      </c>
      <c r="K211">
        <v>2015</v>
      </c>
      <c r="L211" t="str">
        <f t="shared" si="9"/>
        <v>008</v>
      </c>
      <c r="M211" t="str">
        <f t="shared" si="10"/>
        <v>S</v>
      </c>
      <c r="N211" t="str">
        <f t="shared" si="11"/>
        <v/>
      </c>
      <c r="O211">
        <v>2015</v>
      </c>
    </row>
    <row r="212" spans="1:15" x14ac:dyDescent="0.3">
      <c r="A212">
        <v>398</v>
      </c>
      <c r="B212" t="s">
        <v>27</v>
      </c>
      <c r="C212" t="s">
        <v>184</v>
      </c>
      <c r="D212">
        <v>0</v>
      </c>
      <c r="E212">
        <v>0</v>
      </c>
      <c r="F212">
        <v>0</v>
      </c>
      <c r="G212">
        <v>1468</v>
      </c>
      <c r="H212">
        <v>115</v>
      </c>
      <c r="I212">
        <v>461</v>
      </c>
      <c r="J212">
        <v>307</v>
      </c>
      <c r="K212">
        <v>2015</v>
      </c>
      <c r="L212" t="str">
        <f t="shared" si="9"/>
        <v>010</v>
      </c>
      <c r="M212" t="str">
        <f t="shared" si="10"/>
        <v>S</v>
      </c>
      <c r="N212" t="str">
        <f t="shared" si="11"/>
        <v/>
      </c>
      <c r="O212">
        <v>2015</v>
      </c>
    </row>
    <row r="213" spans="1:15" x14ac:dyDescent="0.3">
      <c r="A213">
        <v>276</v>
      </c>
      <c r="B213" t="s">
        <v>14</v>
      </c>
      <c r="C213" t="s">
        <v>185</v>
      </c>
      <c r="D213">
        <v>0</v>
      </c>
      <c r="E213">
        <v>0</v>
      </c>
      <c r="F213">
        <v>0</v>
      </c>
      <c r="G213">
        <v>166</v>
      </c>
      <c r="H213">
        <v>13</v>
      </c>
      <c r="I213">
        <v>34</v>
      </c>
      <c r="J213">
        <v>38</v>
      </c>
      <c r="K213">
        <v>2015</v>
      </c>
      <c r="L213" t="str">
        <f t="shared" si="9"/>
        <v>005</v>
      </c>
      <c r="M213" t="str">
        <f t="shared" si="10"/>
        <v/>
      </c>
      <c r="N213" t="str">
        <f t="shared" si="11"/>
        <v/>
      </c>
      <c r="O213">
        <v>2015</v>
      </c>
    </row>
    <row r="214" spans="1:15" x14ac:dyDescent="0.3">
      <c r="A214">
        <v>276</v>
      </c>
      <c r="B214" t="s">
        <v>29</v>
      </c>
      <c r="C214" t="s">
        <v>185</v>
      </c>
      <c r="D214">
        <v>0</v>
      </c>
      <c r="E214">
        <v>0</v>
      </c>
      <c r="F214">
        <v>0</v>
      </c>
      <c r="G214">
        <v>1249</v>
      </c>
      <c r="H214">
        <v>98</v>
      </c>
      <c r="I214">
        <v>392</v>
      </c>
      <c r="J214">
        <v>291</v>
      </c>
      <c r="K214">
        <v>2015</v>
      </c>
      <c r="L214" t="str">
        <f t="shared" si="9"/>
        <v>009</v>
      </c>
      <c r="M214" t="str">
        <f t="shared" si="10"/>
        <v>H</v>
      </c>
      <c r="N214" t="str">
        <f t="shared" si="11"/>
        <v/>
      </c>
      <c r="O214">
        <v>2015</v>
      </c>
    </row>
    <row r="215" spans="1:15" x14ac:dyDescent="0.3">
      <c r="A215">
        <v>276</v>
      </c>
      <c r="B215" t="s">
        <v>16</v>
      </c>
      <c r="C215" t="s">
        <v>185</v>
      </c>
      <c r="D215">
        <v>0</v>
      </c>
      <c r="E215">
        <v>0</v>
      </c>
      <c r="F215">
        <v>0</v>
      </c>
      <c r="G215">
        <v>2499</v>
      </c>
      <c r="H215">
        <v>196</v>
      </c>
      <c r="I215">
        <v>784</v>
      </c>
      <c r="J215">
        <v>582</v>
      </c>
      <c r="K215">
        <v>2015</v>
      </c>
      <c r="L215" t="str">
        <f t="shared" si="9"/>
        <v>010</v>
      </c>
      <c r="M215" t="str">
        <f t="shared" si="10"/>
        <v>H</v>
      </c>
      <c r="N215" t="str">
        <f t="shared" si="11"/>
        <v/>
      </c>
      <c r="O215">
        <v>2015</v>
      </c>
    </row>
    <row r="216" spans="1:15" x14ac:dyDescent="0.3">
      <c r="A216">
        <v>352</v>
      </c>
      <c r="B216" t="s">
        <v>31</v>
      </c>
      <c r="C216" t="s">
        <v>186</v>
      </c>
      <c r="D216">
        <v>0</v>
      </c>
      <c r="E216">
        <v>0</v>
      </c>
      <c r="F216">
        <v>0</v>
      </c>
      <c r="G216">
        <v>3977</v>
      </c>
      <c r="H216">
        <v>312</v>
      </c>
      <c r="I216">
        <v>1248</v>
      </c>
      <c r="J216">
        <v>316</v>
      </c>
      <c r="K216">
        <v>2015</v>
      </c>
      <c r="L216" t="str">
        <f t="shared" si="9"/>
        <v>009</v>
      </c>
      <c r="M216" t="str">
        <f t="shared" si="10"/>
        <v>S</v>
      </c>
      <c r="N216" t="str">
        <f t="shared" si="11"/>
        <v/>
      </c>
      <c r="O216">
        <v>2015</v>
      </c>
    </row>
    <row r="217" spans="1:15" x14ac:dyDescent="0.3">
      <c r="A217">
        <v>352</v>
      </c>
      <c r="B217" t="s">
        <v>27</v>
      </c>
      <c r="C217" t="s">
        <v>186</v>
      </c>
      <c r="D217">
        <v>0</v>
      </c>
      <c r="E217">
        <v>0</v>
      </c>
      <c r="F217">
        <v>0</v>
      </c>
      <c r="G217">
        <v>1989</v>
      </c>
      <c r="H217">
        <v>156</v>
      </c>
      <c r="I217">
        <v>624</v>
      </c>
      <c r="J217">
        <v>486</v>
      </c>
      <c r="K217">
        <v>2015</v>
      </c>
      <c r="L217" t="str">
        <f t="shared" si="9"/>
        <v>010</v>
      </c>
      <c r="M217" t="str">
        <f t="shared" si="10"/>
        <v>S</v>
      </c>
      <c r="N217" t="str">
        <f t="shared" si="11"/>
        <v/>
      </c>
      <c r="O217">
        <v>2015</v>
      </c>
    </row>
    <row r="218" spans="1:15" x14ac:dyDescent="0.3">
      <c r="A218">
        <v>352</v>
      </c>
      <c r="B218" t="s">
        <v>28</v>
      </c>
      <c r="C218" t="s">
        <v>186</v>
      </c>
      <c r="D218">
        <v>0</v>
      </c>
      <c r="E218">
        <v>0</v>
      </c>
      <c r="F218">
        <v>0</v>
      </c>
      <c r="G218">
        <v>1989</v>
      </c>
      <c r="H218">
        <v>156</v>
      </c>
      <c r="I218">
        <v>624</v>
      </c>
      <c r="J218">
        <v>486</v>
      </c>
      <c r="K218">
        <v>2015</v>
      </c>
      <c r="L218" t="str">
        <f t="shared" si="9"/>
        <v>012</v>
      </c>
      <c r="M218" t="str">
        <f t="shared" si="10"/>
        <v>S</v>
      </c>
      <c r="N218" t="str">
        <f t="shared" si="11"/>
        <v/>
      </c>
      <c r="O218">
        <v>2015</v>
      </c>
    </row>
    <row r="219" spans="1:15" x14ac:dyDescent="0.3">
      <c r="A219">
        <v>199</v>
      </c>
      <c r="B219" t="s">
        <v>14</v>
      </c>
      <c r="C219" t="s">
        <v>187</v>
      </c>
      <c r="D219">
        <v>0</v>
      </c>
      <c r="E219">
        <v>0</v>
      </c>
      <c r="F219">
        <v>0</v>
      </c>
      <c r="G219">
        <v>170</v>
      </c>
      <c r="H219">
        <v>14</v>
      </c>
      <c r="I219">
        <v>36</v>
      </c>
      <c r="J219">
        <v>38</v>
      </c>
      <c r="K219">
        <v>2015</v>
      </c>
      <c r="L219" t="str">
        <f t="shared" si="9"/>
        <v>005</v>
      </c>
      <c r="M219" t="str">
        <f t="shared" si="10"/>
        <v/>
      </c>
      <c r="N219" t="str">
        <f t="shared" si="11"/>
        <v/>
      </c>
      <c r="O219">
        <v>2015</v>
      </c>
    </row>
    <row r="220" spans="1:15" x14ac:dyDescent="0.3">
      <c r="A220">
        <v>199</v>
      </c>
      <c r="B220" t="s">
        <v>38</v>
      </c>
      <c r="C220" t="s">
        <v>187</v>
      </c>
      <c r="D220">
        <v>90</v>
      </c>
      <c r="E220">
        <v>8</v>
      </c>
      <c r="F220">
        <v>36414</v>
      </c>
      <c r="G220">
        <v>5325</v>
      </c>
      <c r="H220">
        <v>210</v>
      </c>
      <c r="I220">
        <v>1473</v>
      </c>
      <c r="J220">
        <v>971</v>
      </c>
      <c r="K220">
        <v>2015</v>
      </c>
      <c r="L220" t="str">
        <f t="shared" si="9"/>
        <v>006</v>
      </c>
      <c r="M220" t="str">
        <f t="shared" si="10"/>
        <v>H</v>
      </c>
      <c r="N220" t="str">
        <f t="shared" si="11"/>
        <v/>
      </c>
      <c r="O220">
        <v>2015</v>
      </c>
    </row>
    <row r="221" spans="1:15" x14ac:dyDescent="0.3">
      <c r="A221">
        <v>199</v>
      </c>
      <c r="B221" t="s">
        <v>47</v>
      </c>
      <c r="C221" t="s">
        <v>187</v>
      </c>
      <c r="D221">
        <v>15</v>
      </c>
      <c r="E221">
        <v>0</v>
      </c>
      <c r="F221">
        <v>5355</v>
      </c>
      <c r="G221">
        <v>383</v>
      </c>
      <c r="H221">
        <v>3</v>
      </c>
      <c r="I221">
        <v>12</v>
      </c>
      <c r="J221">
        <v>86</v>
      </c>
      <c r="K221">
        <v>2015</v>
      </c>
      <c r="L221" t="str">
        <f t="shared" si="9"/>
        <v>006</v>
      </c>
      <c r="M221" t="str">
        <f t="shared" si="10"/>
        <v>H</v>
      </c>
      <c r="N221" t="str">
        <f t="shared" si="11"/>
        <v>B</v>
      </c>
      <c r="O221">
        <v>2015</v>
      </c>
    </row>
    <row r="222" spans="1:15" x14ac:dyDescent="0.3">
      <c r="A222">
        <v>199</v>
      </c>
      <c r="B222" t="s">
        <v>56</v>
      </c>
      <c r="C222" t="s">
        <v>187</v>
      </c>
      <c r="D222">
        <v>10</v>
      </c>
      <c r="E222">
        <v>0</v>
      </c>
      <c r="F222">
        <v>3570</v>
      </c>
      <c r="G222">
        <v>253</v>
      </c>
      <c r="H222">
        <v>2</v>
      </c>
      <c r="I222">
        <v>8</v>
      </c>
      <c r="J222">
        <v>58</v>
      </c>
      <c r="K222">
        <v>2015</v>
      </c>
      <c r="L222" t="str">
        <f t="shared" si="9"/>
        <v>008</v>
      </c>
      <c r="M222" t="str">
        <f t="shared" si="10"/>
        <v>H</v>
      </c>
      <c r="N222" t="str">
        <f t="shared" si="11"/>
        <v/>
      </c>
      <c r="O222">
        <v>2015</v>
      </c>
    </row>
    <row r="223" spans="1:15" x14ac:dyDescent="0.3">
      <c r="A223">
        <v>199</v>
      </c>
      <c r="B223" t="s">
        <v>16</v>
      </c>
      <c r="C223" t="s">
        <v>187</v>
      </c>
      <c r="D223">
        <v>0</v>
      </c>
      <c r="E223">
        <v>0</v>
      </c>
      <c r="F223">
        <v>0</v>
      </c>
      <c r="G223">
        <v>4082</v>
      </c>
      <c r="H223">
        <v>32</v>
      </c>
      <c r="I223">
        <v>128</v>
      </c>
      <c r="J223">
        <v>914</v>
      </c>
      <c r="K223">
        <v>2015</v>
      </c>
      <c r="L223" t="str">
        <f t="shared" si="9"/>
        <v>010</v>
      </c>
      <c r="M223" t="str">
        <f t="shared" si="10"/>
        <v>H</v>
      </c>
      <c r="N223" t="str">
        <f t="shared" si="11"/>
        <v/>
      </c>
      <c r="O223">
        <v>2015</v>
      </c>
    </row>
    <row r="224" spans="1:15" x14ac:dyDescent="0.3">
      <c r="A224">
        <v>260</v>
      </c>
      <c r="B224" t="s">
        <v>14</v>
      </c>
      <c r="C224" t="s">
        <v>188</v>
      </c>
      <c r="D224">
        <v>0</v>
      </c>
      <c r="E224">
        <v>0</v>
      </c>
      <c r="F224">
        <v>0</v>
      </c>
      <c r="G224">
        <v>64</v>
      </c>
      <c r="H224">
        <v>5</v>
      </c>
      <c r="I224">
        <v>20</v>
      </c>
      <c r="J224">
        <v>6</v>
      </c>
      <c r="K224">
        <v>2015</v>
      </c>
      <c r="L224" t="str">
        <f t="shared" si="9"/>
        <v>005</v>
      </c>
      <c r="M224" t="str">
        <f t="shared" si="10"/>
        <v/>
      </c>
      <c r="N224" t="str">
        <f t="shared" si="11"/>
        <v/>
      </c>
      <c r="O224">
        <v>2015</v>
      </c>
    </row>
    <row r="225" spans="1:15" x14ac:dyDescent="0.3">
      <c r="A225">
        <v>260</v>
      </c>
      <c r="B225" t="s">
        <v>16</v>
      </c>
      <c r="C225" t="s">
        <v>188</v>
      </c>
      <c r="D225">
        <v>0</v>
      </c>
      <c r="E225">
        <v>0</v>
      </c>
      <c r="F225">
        <v>0</v>
      </c>
      <c r="G225">
        <v>2828</v>
      </c>
      <c r="H225">
        <v>222</v>
      </c>
      <c r="I225">
        <v>887</v>
      </c>
      <c r="J225">
        <v>634</v>
      </c>
      <c r="K225">
        <v>2015</v>
      </c>
      <c r="L225" t="str">
        <f t="shared" si="9"/>
        <v>010</v>
      </c>
      <c r="M225" t="str">
        <f t="shared" si="10"/>
        <v>H</v>
      </c>
      <c r="N225" t="str">
        <f t="shared" si="11"/>
        <v/>
      </c>
      <c r="O225">
        <v>2015</v>
      </c>
    </row>
    <row r="226" spans="1:15" x14ac:dyDescent="0.3">
      <c r="A226">
        <v>260</v>
      </c>
      <c r="B226" t="s">
        <v>20</v>
      </c>
      <c r="C226" t="s">
        <v>188</v>
      </c>
      <c r="D226">
        <v>0</v>
      </c>
      <c r="E226">
        <v>0</v>
      </c>
      <c r="F226">
        <v>0</v>
      </c>
      <c r="G226">
        <v>2828</v>
      </c>
      <c r="H226">
        <v>122</v>
      </c>
      <c r="I226">
        <v>887</v>
      </c>
      <c r="J226">
        <v>634</v>
      </c>
      <c r="K226">
        <v>2015</v>
      </c>
      <c r="L226" t="str">
        <f t="shared" si="9"/>
        <v>012</v>
      </c>
      <c r="M226" t="str">
        <f t="shared" si="10"/>
        <v>H</v>
      </c>
      <c r="N226" t="str">
        <f t="shared" si="11"/>
        <v/>
      </c>
      <c r="O226">
        <v>2015</v>
      </c>
    </row>
    <row r="227" spans="1:15" x14ac:dyDescent="0.3">
      <c r="A227">
        <v>380</v>
      </c>
      <c r="B227" t="s">
        <v>14</v>
      </c>
      <c r="C227" t="s">
        <v>189</v>
      </c>
      <c r="D227">
        <v>0</v>
      </c>
      <c r="E227">
        <v>0</v>
      </c>
      <c r="F227">
        <v>0</v>
      </c>
      <c r="G227">
        <v>93</v>
      </c>
      <c r="H227">
        <v>7</v>
      </c>
      <c r="I227">
        <v>29</v>
      </c>
      <c r="J227">
        <v>15</v>
      </c>
      <c r="K227">
        <v>2015</v>
      </c>
      <c r="L227" t="str">
        <f t="shared" si="9"/>
        <v>005</v>
      </c>
      <c r="M227" t="str">
        <f t="shared" si="10"/>
        <v/>
      </c>
      <c r="N227" t="str">
        <f t="shared" si="11"/>
        <v/>
      </c>
      <c r="O227">
        <v>2015</v>
      </c>
    </row>
    <row r="228" spans="1:15" x14ac:dyDescent="0.3">
      <c r="A228">
        <v>380</v>
      </c>
      <c r="B228" t="s">
        <v>33</v>
      </c>
      <c r="C228" t="s">
        <v>189</v>
      </c>
      <c r="D228">
        <v>4</v>
      </c>
      <c r="E228">
        <v>0</v>
      </c>
      <c r="F228">
        <v>80</v>
      </c>
      <c r="G228">
        <v>493</v>
      </c>
      <c r="H228">
        <v>39</v>
      </c>
      <c r="I228">
        <v>155</v>
      </c>
      <c r="J228">
        <v>128</v>
      </c>
      <c r="K228">
        <v>2015</v>
      </c>
      <c r="L228" t="str">
        <f t="shared" si="9"/>
        <v>006</v>
      </c>
      <c r="M228" t="str">
        <f t="shared" si="10"/>
        <v>S</v>
      </c>
      <c r="N228" t="str">
        <f t="shared" si="11"/>
        <v/>
      </c>
      <c r="O228">
        <v>2015</v>
      </c>
    </row>
    <row r="229" spans="1:15" x14ac:dyDescent="0.3">
      <c r="A229">
        <v>380</v>
      </c>
      <c r="B229" t="s">
        <v>27</v>
      </c>
      <c r="C229" t="s">
        <v>189</v>
      </c>
      <c r="D229">
        <v>0</v>
      </c>
      <c r="E229">
        <v>0</v>
      </c>
      <c r="F229">
        <v>0</v>
      </c>
      <c r="G229">
        <v>1971</v>
      </c>
      <c r="H229">
        <v>155</v>
      </c>
      <c r="I229">
        <v>619</v>
      </c>
      <c r="J229">
        <v>512</v>
      </c>
      <c r="K229">
        <v>2015</v>
      </c>
      <c r="L229" t="str">
        <f t="shared" si="9"/>
        <v>010</v>
      </c>
      <c r="M229" t="str">
        <f t="shared" si="10"/>
        <v>S</v>
      </c>
      <c r="N229" t="str">
        <f t="shared" si="11"/>
        <v/>
      </c>
      <c r="O229">
        <v>2015</v>
      </c>
    </row>
    <row r="230" spans="1:15" x14ac:dyDescent="0.3">
      <c r="A230">
        <v>181</v>
      </c>
      <c r="B230" t="s">
        <v>29</v>
      </c>
      <c r="C230" t="s">
        <v>190</v>
      </c>
      <c r="D230">
        <v>0</v>
      </c>
      <c r="E230">
        <v>0</v>
      </c>
      <c r="F230">
        <v>0</v>
      </c>
      <c r="G230">
        <v>6271</v>
      </c>
      <c r="H230">
        <v>492</v>
      </c>
      <c r="I230">
        <v>1967</v>
      </c>
      <c r="J230">
        <v>1312</v>
      </c>
      <c r="K230">
        <v>2015</v>
      </c>
      <c r="L230" t="str">
        <f t="shared" si="9"/>
        <v>009</v>
      </c>
      <c r="M230" t="str">
        <f t="shared" si="10"/>
        <v>H</v>
      </c>
      <c r="N230" t="str">
        <f t="shared" si="11"/>
        <v/>
      </c>
      <c r="O230">
        <v>2015</v>
      </c>
    </row>
    <row r="231" spans="1:15" x14ac:dyDescent="0.3">
      <c r="A231">
        <v>181</v>
      </c>
      <c r="B231" t="s">
        <v>16</v>
      </c>
      <c r="C231" t="s">
        <v>190</v>
      </c>
      <c r="D231">
        <v>0</v>
      </c>
      <c r="E231">
        <v>0</v>
      </c>
      <c r="F231">
        <v>0</v>
      </c>
      <c r="G231">
        <v>3583</v>
      </c>
      <c r="H231">
        <v>281</v>
      </c>
      <c r="I231">
        <v>1124</v>
      </c>
      <c r="J231">
        <v>749</v>
      </c>
      <c r="K231">
        <v>2015</v>
      </c>
      <c r="L231" t="str">
        <f t="shared" si="9"/>
        <v>010</v>
      </c>
      <c r="M231" t="str">
        <f t="shared" si="10"/>
        <v>H</v>
      </c>
      <c r="N231" t="str">
        <f t="shared" si="11"/>
        <v/>
      </c>
      <c r="O231">
        <v>2015</v>
      </c>
    </row>
    <row r="232" spans="1:15" x14ac:dyDescent="0.3">
      <c r="A232">
        <v>117</v>
      </c>
      <c r="B232" t="s">
        <v>38</v>
      </c>
      <c r="C232" t="s">
        <v>191</v>
      </c>
      <c r="D232">
        <v>6</v>
      </c>
      <c r="E232">
        <v>0</v>
      </c>
      <c r="F232">
        <v>90</v>
      </c>
      <c r="G232">
        <v>689</v>
      </c>
      <c r="H232">
        <v>54</v>
      </c>
      <c r="I232">
        <v>216</v>
      </c>
      <c r="J232">
        <v>144</v>
      </c>
      <c r="K232">
        <v>2015</v>
      </c>
      <c r="L232" t="str">
        <f t="shared" si="9"/>
        <v>006</v>
      </c>
      <c r="M232" t="str">
        <f t="shared" si="10"/>
        <v>H</v>
      </c>
      <c r="N232" t="str">
        <f t="shared" si="11"/>
        <v/>
      </c>
      <c r="O232">
        <v>2015</v>
      </c>
    </row>
    <row r="233" spans="1:15" x14ac:dyDescent="0.3">
      <c r="A233">
        <v>117</v>
      </c>
      <c r="B233" t="s">
        <v>16</v>
      </c>
      <c r="C233" t="s">
        <v>191</v>
      </c>
      <c r="D233">
        <v>0</v>
      </c>
      <c r="E233">
        <v>0</v>
      </c>
      <c r="F233">
        <v>0</v>
      </c>
      <c r="G233">
        <v>2752</v>
      </c>
      <c r="H233">
        <v>216</v>
      </c>
      <c r="I233">
        <v>864</v>
      </c>
      <c r="J233">
        <v>64</v>
      </c>
      <c r="K233">
        <v>2015</v>
      </c>
      <c r="L233" t="str">
        <f t="shared" si="9"/>
        <v>010</v>
      </c>
      <c r="M233" t="str">
        <f t="shared" si="10"/>
        <v>H</v>
      </c>
      <c r="N233" t="str">
        <f t="shared" si="11"/>
        <v/>
      </c>
      <c r="O233">
        <v>2015</v>
      </c>
    </row>
    <row r="234" spans="1:15" x14ac:dyDescent="0.3">
      <c r="A234">
        <v>400</v>
      </c>
      <c r="B234" t="s">
        <v>14</v>
      </c>
      <c r="C234" t="s">
        <v>192</v>
      </c>
      <c r="D234">
        <v>0</v>
      </c>
      <c r="E234">
        <v>0</v>
      </c>
      <c r="F234">
        <v>0</v>
      </c>
      <c r="G234">
        <v>192</v>
      </c>
      <c r="H234">
        <v>14</v>
      </c>
      <c r="I234">
        <v>6</v>
      </c>
      <c r="J234">
        <v>8</v>
      </c>
      <c r="K234">
        <v>2015</v>
      </c>
      <c r="L234" t="str">
        <f t="shared" si="9"/>
        <v>005</v>
      </c>
      <c r="M234" t="str">
        <f t="shared" si="10"/>
        <v/>
      </c>
      <c r="N234" t="str">
        <f t="shared" si="11"/>
        <v/>
      </c>
      <c r="O234">
        <v>2015</v>
      </c>
    </row>
    <row r="235" spans="1:15" x14ac:dyDescent="0.3">
      <c r="A235">
        <v>400</v>
      </c>
      <c r="B235" t="s">
        <v>15</v>
      </c>
      <c r="C235" t="s">
        <v>192</v>
      </c>
      <c r="D235">
        <v>24</v>
      </c>
      <c r="E235">
        <v>0</v>
      </c>
      <c r="F235">
        <v>49616</v>
      </c>
      <c r="G235">
        <v>3196</v>
      </c>
      <c r="H235">
        <v>251</v>
      </c>
      <c r="I235">
        <v>1002</v>
      </c>
      <c r="J235">
        <v>129</v>
      </c>
      <c r="K235">
        <v>2015</v>
      </c>
      <c r="L235" t="str">
        <f t="shared" si="9"/>
        <v>002</v>
      </c>
      <c r="M235" t="str">
        <f t="shared" si="10"/>
        <v>H</v>
      </c>
      <c r="N235" t="str">
        <f t="shared" si="11"/>
        <v/>
      </c>
      <c r="O235">
        <v>2015</v>
      </c>
    </row>
    <row r="236" spans="1:15" x14ac:dyDescent="0.3">
      <c r="A236">
        <v>400</v>
      </c>
      <c r="B236" t="s">
        <v>16</v>
      </c>
      <c r="C236" t="s">
        <v>192</v>
      </c>
      <c r="D236">
        <v>0</v>
      </c>
      <c r="E236">
        <v>0</v>
      </c>
      <c r="F236">
        <v>0</v>
      </c>
      <c r="G236">
        <v>2131</v>
      </c>
      <c r="H236">
        <v>167</v>
      </c>
      <c r="I236">
        <v>669</v>
      </c>
      <c r="J236">
        <v>86</v>
      </c>
      <c r="K236">
        <v>2015</v>
      </c>
      <c r="L236" t="str">
        <f t="shared" si="9"/>
        <v>010</v>
      </c>
      <c r="M236" t="str">
        <f t="shared" si="10"/>
        <v>H</v>
      </c>
      <c r="N236" t="str">
        <f t="shared" si="11"/>
        <v/>
      </c>
      <c r="O236">
        <v>2015</v>
      </c>
    </row>
    <row r="237" spans="1:15" x14ac:dyDescent="0.3">
      <c r="A237">
        <v>367</v>
      </c>
      <c r="B237" t="s">
        <v>16</v>
      </c>
      <c r="C237" t="s">
        <v>193</v>
      </c>
      <c r="D237">
        <v>0</v>
      </c>
      <c r="E237">
        <v>0</v>
      </c>
      <c r="F237">
        <v>0</v>
      </c>
      <c r="G237">
        <v>1322</v>
      </c>
      <c r="H237">
        <v>104</v>
      </c>
      <c r="I237">
        <v>415</v>
      </c>
      <c r="J237">
        <v>282</v>
      </c>
      <c r="K237">
        <v>2015</v>
      </c>
      <c r="L237" t="str">
        <f t="shared" si="9"/>
        <v>010</v>
      </c>
      <c r="M237" t="str">
        <f t="shared" si="10"/>
        <v>H</v>
      </c>
      <c r="N237" t="str">
        <f t="shared" si="11"/>
        <v/>
      </c>
      <c r="O237">
        <v>2015</v>
      </c>
    </row>
    <row r="238" spans="1:15" x14ac:dyDescent="0.3">
      <c r="A238">
        <v>7</v>
      </c>
      <c r="B238" t="s">
        <v>15</v>
      </c>
      <c r="C238" t="s">
        <v>194</v>
      </c>
      <c r="D238">
        <v>36</v>
      </c>
      <c r="E238">
        <v>0</v>
      </c>
      <c r="F238">
        <v>59117</v>
      </c>
      <c r="G238">
        <v>19920</v>
      </c>
      <c r="H238">
        <v>672</v>
      </c>
      <c r="I238">
        <v>2686</v>
      </c>
      <c r="J238">
        <v>1791</v>
      </c>
      <c r="K238">
        <v>2015</v>
      </c>
      <c r="L238" t="str">
        <f t="shared" si="9"/>
        <v>002</v>
      </c>
      <c r="M238" t="str">
        <f t="shared" si="10"/>
        <v>H</v>
      </c>
      <c r="N238" t="str">
        <f t="shared" si="11"/>
        <v/>
      </c>
      <c r="O238">
        <v>2015</v>
      </c>
    </row>
    <row r="239" spans="1:15" x14ac:dyDescent="0.3">
      <c r="A239">
        <v>7</v>
      </c>
      <c r="B239" t="s">
        <v>16</v>
      </c>
      <c r="C239" t="s">
        <v>194</v>
      </c>
      <c r="D239">
        <v>0</v>
      </c>
      <c r="E239">
        <v>0</v>
      </c>
      <c r="F239">
        <v>0</v>
      </c>
      <c r="G239">
        <v>327</v>
      </c>
      <c r="H239">
        <v>256</v>
      </c>
      <c r="I239">
        <v>1026</v>
      </c>
      <c r="J239">
        <v>684</v>
      </c>
      <c r="K239">
        <v>2015</v>
      </c>
      <c r="L239" t="str">
        <f t="shared" si="9"/>
        <v>010</v>
      </c>
      <c r="M239" t="str">
        <f t="shared" si="10"/>
        <v>H</v>
      </c>
      <c r="N239" t="str">
        <f t="shared" si="11"/>
        <v/>
      </c>
      <c r="O239">
        <v>2015</v>
      </c>
    </row>
    <row r="240" spans="1:15" x14ac:dyDescent="0.3">
      <c r="A240">
        <v>34</v>
      </c>
      <c r="B240" t="s">
        <v>14</v>
      </c>
      <c r="C240" t="s">
        <v>195</v>
      </c>
      <c r="D240">
        <v>0</v>
      </c>
      <c r="E240">
        <v>0</v>
      </c>
      <c r="F240">
        <v>0</v>
      </c>
      <c r="G240">
        <v>218</v>
      </c>
      <c r="H240">
        <v>17</v>
      </c>
      <c r="I240">
        <v>68</v>
      </c>
      <c r="J240">
        <v>48</v>
      </c>
      <c r="K240">
        <v>2015</v>
      </c>
      <c r="L240" t="str">
        <f t="shared" si="9"/>
        <v>005</v>
      </c>
      <c r="M240" t="str">
        <f t="shared" si="10"/>
        <v/>
      </c>
      <c r="N240" t="str">
        <f t="shared" si="11"/>
        <v/>
      </c>
      <c r="O240">
        <v>2015</v>
      </c>
    </row>
    <row r="241" spans="1:15" x14ac:dyDescent="0.3">
      <c r="A241">
        <v>34</v>
      </c>
      <c r="B241" t="s">
        <v>21</v>
      </c>
      <c r="C241" t="s">
        <v>195</v>
      </c>
      <c r="D241">
        <v>4</v>
      </c>
      <c r="E241">
        <v>0</v>
      </c>
      <c r="F241">
        <v>20815</v>
      </c>
      <c r="G241">
        <v>514</v>
      </c>
      <c r="H241">
        <v>119</v>
      </c>
      <c r="I241">
        <v>475</v>
      </c>
      <c r="J241">
        <v>333</v>
      </c>
      <c r="K241">
        <v>2015</v>
      </c>
      <c r="L241" t="str">
        <f t="shared" si="9"/>
        <v>001</v>
      </c>
      <c r="M241" t="str">
        <f t="shared" si="10"/>
        <v>H</v>
      </c>
      <c r="N241" t="str">
        <f t="shared" si="11"/>
        <v/>
      </c>
      <c r="O241">
        <v>2015</v>
      </c>
    </row>
    <row r="242" spans="1:15" x14ac:dyDescent="0.3">
      <c r="A242">
        <v>34</v>
      </c>
      <c r="B242" t="s">
        <v>43</v>
      </c>
      <c r="C242" t="s">
        <v>195</v>
      </c>
      <c r="D242">
        <v>8</v>
      </c>
      <c r="E242">
        <v>0</v>
      </c>
      <c r="F242">
        <v>42093</v>
      </c>
      <c r="G242">
        <v>3063</v>
      </c>
      <c r="H242">
        <v>240</v>
      </c>
      <c r="I242">
        <v>619</v>
      </c>
      <c r="J242">
        <v>673</v>
      </c>
      <c r="K242">
        <v>2015</v>
      </c>
      <c r="L242" t="str">
        <f t="shared" si="9"/>
        <v>003</v>
      </c>
      <c r="M242" t="str">
        <f t="shared" si="10"/>
        <v>H</v>
      </c>
      <c r="N242" t="str">
        <f t="shared" si="11"/>
        <v/>
      </c>
      <c r="O242">
        <v>2015</v>
      </c>
    </row>
    <row r="243" spans="1:15" x14ac:dyDescent="0.3">
      <c r="A243">
        <v>34</v>
      </c>
      <c r="B243" t="s">
        <v>49</v>
      </c>
      <c r="C243" t="s">
        <v>195</v>
      </c>
      <c r="D243">
        <v>2</v>
      </c>
      <c r="E243">
        <v>0</v>
      </c>
      <c r="F243">
        <v>10176</v>
      </c>
      <c r="G243">
        <v>74</v>
      </c>
      <c r="H243">
        <v>58</v>
      </c>
      <c r="I243">
        <v>232</v>
      </c>
      <c r="J243">
        <v>163</v>
      </c>
      <c r="K243">
        <v>2015</v>
      </c>
      <c r="L243" t="str">
        <f t="shared" si="9"/>
        <v>007</v>
      </c>
      <c r="M243" t="str">
        <f t="shared" si="10"/>
        <v>H</v>
      </c>
      <c r="N243" t="str">
        <f t="shared" si="11"/>
        <v/>
      </c>
      <c r="O243">
        <v>2015</v>
      </c>
    </row>
    <row r="244" spans="1:15" x14ac:dyDescent="0.3">
      <c r="A244">
        <v>34</v>
      </c>
      <c r="B244" t="s">
        <v>16</v>
      </c>
      <c r="C244" t="s">
        <v>195</v>
      </c>
      <c r="D244">
        <v>0</v>
      </c>
      <c r="E244">
        <v>0</v>
      </c>
      <c r="F244">
        <v>0</v>
      </c>
      <c r="G244">
        <v>5923</v>
      </c>
      <c r="H244">
        <v>464</v>
      </c>
      <c r="I244">
        <v>1859</v>
      </c>
      <c r="J244">
        <v>1303</v>
      </c>
      <c r="K244">
        <v>2015</v>
      </c>
      <c r="L244" t="str">
        <f t="shared" si="9"/>
        <v>010</v>
      </c>
      <c r="M244" t="str">
        <f t="shared" si="10"/>
        <v>H</v>
      </c>
      <c r="N244" t="str">
        <f t="shared" si="11"/>
        <v/>
      </c>
      <c r="O244">
        <v>2015</v>
      </c>
    </row>
    <row r="245" spans="1:15" x14ac:dyDescent="0.3">
      <c r="A245">
        <v>336</v>
      </c>
      <c r="B245" t="s">
        <v>14</v>
      </c>
      <c r="C245" t="s">
        <v>196</v>
      </c>
      <c r="D245">
        <v>0</v>
      </c>
      <c r="E245">
        <v>0</v>
      </c>
      <c r="F245">
        <v>0</v>
      </c>
      <c r="G245">
        <v>69</v>
      </c>
      <c r="H245">
        <v>6</v>
      </c>
      <c r="I245">
        <v>21</v>
      </c>
      <c r="J245">
        <v>6</v>
      </c>
      <c r="K245">
        <v>2015</v>
      </c>
      <c r="L245" t="str">
        <f t="shared" si="9"/>
        <v>005</v>
      </c>
      <c r="M245" t="str">
        <f t="shared" si="10"/>
        <v/>
      </c>
      <c r="N245" t="str">
        <f t="shared" si="11"/>
        <v/>
      </c>
      <c r="O245">
        <v>2015</v>
      </c>
    </row>
    <row r="246" spans="1:15" x14ac:dyDescent="0.3">
      <c r="A246">
        <v>336</v>
      </c>
      <c r="B246" t="s">
        <v>16</v>
      </c>
      <c r="C246" t="s">
        <v>196</v>
      </c>
      <c r="D246">
        <v>0</v>
      </c>
      <c r="E246">
        <v>0</v>
      </c>
      <c r="F246">
        <v>0</v>
      </c>
      <c r="G246">
        <v>2999</v>
      </c>
      <c r="H246">
        <v>235</v>
      </c>
      <c r="I246">
        <v>941</v>
      </c>
      <c r="J246">
        <v>627</v>
      </c>
      <c r="K246">
        <v>2015</v>
      </c>
      <c r="L246" t="str">
        <f t="shared" si="9"/>
        <v>010</v>
      </c>
      <c r="M246" t="str">
        <f t="shared" si="10"/>
        <v>H</v>
      </c>
      <c r="N246" t="str">
        <f t="shared" si="11"/>
        <v/>
      </c>
      <c r="O246">
        <v>2015</v>
      </c>
    </row>
    <row r="247" spans="1:15" x14ac:dyDescent="0.3">
      <c r="A247">
        <v>336</v>
      </c>
      <c r="B247" t="s">
        <v>20</v>
      </c>
      <c r="C247" t="s">
        <v>196</v>
      </c>
      <c r="D247">
        <v>0</v>
      </c>
      <c r="E247">
        <v>0</v>
      </c>
      <c r="F247">
        <v>0</v>
      </c>
      <c r="G247">
        <v>1499</v>
      </c>
      <c r="H247">
        <v>117</v>
      </c>
      <c r="I247">
        <v>471</v>
      </c>
      <c r="J247">
        <v>314</v>
      </c>
      <c r="K247">
        <v>2015</v>
      </c>
      <c r="L247" t="str">
        <f t="shared" si="9"/>
        <v>012</v>
      </c>
      <c r="M247" t="str">
        <f t="shared" si="10"/>
        <v>H</v>
      </c>
      <c r="N247" t="str">
        <f t="shared" si="11"/>
        <v/>
      </c>
      <c r="O247">
        <v>2015</v>
      </c>
    </row>
    <row r="248" spans="1:15" x14ac:dyDescent="0.3">
      <c r="A248">
        <v>345</v>
      </c>
      <c r="B248" t="s">
        <v>16</v>
      </c>
      <c r="C248" t="s">
        <v>197</v>
      </c>
      <c r="D248">
        <v>0</v>
      </c>
      <c r="E248">
        <v>0</v>
      </c>
      <c r="F248">
        <v>0</v>
      </c>
      <c r="G248">
        <v>2694</v>
      </c>
      <c r="H248">
        <v>211</v>
      </c>
      <c r="I248">
        <v>845</v>
      </c>
      <c r="J248">
        <v>563</v>
      </c>
      <c r="K248">
        <v>2015</v>
      </c>
      <c r="L248" t="str">
        <f t="shared" si="9"/>
        <v>010</v>
      </c>
      <c r="M248" t="str">
        <f t="shared" si="10"/>
        <v>H</v>
      </c>
      <c r="N248" t="str">
        <f t="shared" si="11"/>
        <v/>
      </c>
      <c r="O248">
        <v>2015</v>
      </c>
    </row>
    <row r="249" spans="1:15" x14ac:dyDescent="0.3">
      <c r="A249">
        <v>345</v>
      </c>
      <c r="B249" t="s">
        <v>57</v>
      </c>
      <c r="C249" t="s">
        <v>197</v>
      </c>
      <c r="D249">
        <v>0</v>
      </c>
      <c r="E249">
        <v>0</v>
      </c>
      <c r="F249">
        <v>0</v>
      </c>
      <c r="G249">
        <v>1346</v>
      </c>
      <c r="H249">
        <v>106</v>
      </c>
      <c r="I249">
        <v>422</v>
      </c>
      <c r="J249">
        <v>282</v>
      </c>
      <c r="K249">
        <v>2015</v>
      </c>
      <c r="L249" t="str">
        <f t="shared" si="9"/>
        <v>011</v>
      </c>
      <c r="M249" t="str">
        <f t="shared" si="10"/>
        <v>H</v>
      </c>
      <c r="N249" t="str">
        <f t="shared" si="11"/>
        <v/>
      </c>
      <c r="O249">
        <v>2015</v>
      </c>
    </row>
    <row r="250" spans="1:15" x14ac:dyDescent="0.3">
      <c r="A250">
        <v>99</v>
      </c>
      <c r="B250" t="s">
        <v>38</v>
      </c>
      <c r="C250" t="s">
        <v>198</v>
      </c>
      <c r="D250">
        <v>19</v>
      </c>
      <c r="E250">
        <v>0</v>
      </c>
      <c r="F250">
        <v>399</v>
      </c>
      <c r="G250">
        <v>2958</v>
      </c>
      <c r="H250">
        <v>231</v>
      </c>
      <c r="I250">
        <v>928</v>
      </c>
      <c r="J250">
        <v>306</v>
      </c>
      <c r="K250">
        <v>2015</v>
      </c>
      <c r="L250" t="str">
        <f t="shared" si="9"/>
        <v>006</v>
      </c>
      <c r="M250" t="str">
        <f t="shared" si="10"/>
        <v>H</v>
      </c>
      <c r="N250" t="str">
        <f t="shared" si="11"/>
        <v/>
      </c>
      <c r="O250">
        <v>2015</v>
      </c>
    </row>
    <row r="251" spans="1:15" x14ac:dyDescent="0.3">
      <c r="A251">
        <v>99</v>
      </c>
      <c r="B251" t="s">
        <v>16</v>
      </c>
      <c r="C251" t="s">
        <v>198</v>
      </c>
      <c r="D251">
        <v>0</v>
      </c>
      <c r="E251">
        <v>0</v>
      </c>
      <c r="F251">
        <v>0</v>
      </c>
      <c r="G251">
        <v>1245</v>
      </c>
      <c r="H251">
        <v>98</v>
      </c>
      <c r="I251">
        <v>39</v>
      </c>
      <c r="J251">
        <v>269</v>
      </c>
      <c r="K251">
        <v>2015</v>
      </c>
      <c r="L251" t="str">
        <f t="shared" si="9"/>
        <v>010</v>
      </c>
      <c r="M251" t="str">
        <f t="shared" si="10"/>
        <v>H</v>
      </c>
      <c r="N251" t="str">
        <f t="shared" si="11"/>
        <v/>
      </c>
      <c r="O251">
        <v>2015</v>
      </c>
    </row>
    <row r="252" spans="1:15" x14ac:dyDescent="0.3">
      <c r="A252">
        <v>99</v>
      </c>
      <c r="B252" t="s">
        <v>20</v>
      </c>
      <c r="C252" t="s">
        <v>198</v>
      </c>
      <c r="D252">
        <v>0</v>
      </c>
      <c r="E252">
        <v>0</v>
      </c>
      <c r="F252">
        <v>0</v>
      </c>
      <c r="G252">
        <v>778</v>
      </c>
      <c r="H252">
        <v>61</v>
      </c>
      <c r="I252">
        <v>245</v>
      </c>
      <c r="J252">
        <v>168</v>
      </c>
      <c r="K252">
        <v>2015</v>
      </c>
      <c r="L252" t="str">
        <f t="shared" si="9"/>
        <v>012</v>
      </c>
      <c r="M252" t="str">
        <f t="shared" si="10"/>
        <v>H</v>
      </c>
      <c r="N252" t="str">
        <f t="shared" si="11"/>
        <v/>
      </c>
      <c r="O252">
        <v>2015</v>
      </c>
    </row>
    <row r="253" spans="1:15" x14ac:dyDescent="0.3">
      <c r="A253">
        <v>99</v>
      </c>
      <c r="B253" t="s">
        <v>33</v>
      </c>
      <c r="C253" t="s">
        <v>198</v>
      </c>
      <c r="D253">
        <v>19</v>
      </c>
      <c r="E253">
        <v>0</v>
      </c>
      <c r="F253">
        <v>399</v>
      </c>
      <c r="G253">
        <v>2957</v>
      </c>
      <c r="H253">
        <v>232</v>
      </c>
      <c r="I253">
        <v>928</v>
      </c>
      <c r="J253">
        <v>306</v>
      </c>
      <c r="K253">
        <v>2015</v>
      </c>
      <c r="L253" t="str">
        <f t="shared" si="9"/>
        <v>006</v>
      </c>
      <c r="M253" t="str">
        <f t="shared" si="10"/>
        <v>S</v>
      </c>
      <c r="N253" t="str">
        <f t="shared" si="11"/>
        <v/>
      </c>
      <c r="O253">
        <v>2015</v>
      </c>
    </row>
    <row r="254" spans="1:15" x14ac:dyDescent="0.3">
      <c r="A254">
        <v>99</v>
      </c>
      <c r="B254" t="s">
        <v>27</v>
      </c>
      <c r="C254" t="s">
        <v>198</v>
      </c>
      <c r="D254">
        <v>0</v>
      </c>
      <c r="E254">
        <v>0</v>
      </c>
      <c r="F254">
        <v>0</v>
      </c>
      <c r="G254">
        <v>1244</v>
      </c>
      <c r="H254">
        <v>98</v>
      </c>
      <c r="I254">
        <v>39</v>
      </c>
      <c r="J254">
        <v>269</v>
      </c>
      <c r="K254">
        <v>2015</v>
      </c>
      <c r="L254" t="str">
        <f t="shared" si="9"/>
        <v>010</v>
      </c>
      <c r="M254" t="str">
        <f t="shared" si="10"/>
        <v>S</v>
      </c>
      <c r="N254" t="str">
        <f t="shared" si="11"/>
        <v/>
      </c>
      <c r="O254">
        <v>2015</v>
      </c>
    </row>
    <row r="255" spans="1:15" x14ac:dyDescent="0.3">
      <c r="A255">
        <v>99</v>
      </c>
      <c r="B255" t="s">
        <v>28</v>
      </c>
      <c r="C255" t="s">
        <v>198</v>
      </c>
      <c r="D255">
        <v>0</v>
      </c>
      <c r="E255">
        <v>0</v>
      </c>
      <c r="F255">
        <v>0</v>
      </c>
      <c r="G255">
        <v>779</v>
      </c>
      <c r="H255">
        <v>61</v>
      </c>
      <c r="I255">
        <v>244</v>
      </c>
      <c r="J255">
        <v>168</v>
      </c>
      <c r="K255">
        <v>2015</v>
      </c>
      <c r="L255" t="str">
        <f t="shared" si="9"/>
        <v>012</v>
      </c>
      <c r="M255" t="str">
        <f t="shared" si="10"/>
        <v>S</v>
      </c>
      <c r="N255" t="str">
        <f t="shared" si="11"/>
        <v/>
      </c>
      <c r="O255">
        <v>2015</v>
      </c>
    </row>
    <row r="256" spans="1:15" x14ac:dyDescent="0.3">
      <c r="A256">
        <v>25</v>
      </c>
      <c r="B256" t="s">
        <v>21</v>
      </c>
      <c r="C256" t="s">
        <v>199</v>
      </c>
      <c r="D256">
        <v>230</v>
      </c>
      <c r="E256">
        <v>0</v>
      </c>
      <c r="F256">
        <v>52878</v>
      </c>
      <c r="G256">
        <v>2290</v>
      </c>
      <c r="H256">
        <v>303</v>
      </c>
      <c r="I256">
        <v>1215</v>
      </c>
      <c r="J256">
        <v>32</v>
      </c>
      <c r="K256">
        <v>2015</v>
      </c>
      <c r="L256" t="str">
        <f t="shared" si="9"/>
        <v>001</v>
      </c>
      <c r="M256" t="str">
        <f t="shared" si="10"/>
        <v>H</v>
      </c>
      <c r="N256" t="str">
        <f t="shared" si="11"/>
        <v/>
      </c>
      <c r="O256">
        <v>2015</v>
      </c>
    </row>
    <row r="257" spans="1:15" x14ac:dyDescent="0.3">
      <c r="A257">
        <v>25</v>
      </c>
      <c r="B257" t="s">
        <v>16</v>
      </c>
      <c r="C257" t="s">
        <v>199</v>
      </c>
      <c r="D257">
        <v>0</v>
      </c>
      <c r="E257">
        <v>0</v>
      </c>
      <c r="F257">
        <v>0</v>
      </c>
      <c r="G257">
        <v>1347</v>
      </c>
      <c r="H257">
        <v>106</v>
      </c>
      <c r="I257">
        <v>423</v>
      </c>
      <c r="J257">
        <v>24</v>
      </c>
      <c r="K257">
        <v>2015</v>
      </c>
      <c r="L257" t="str">
        <f t="shared" si="9"/>
        <v>010</v>
      </c>
      <c r="M257" t="str">
        <f t="shared" si="10"/>
        <v>H</v>
      </c>
      <c r="N257" t="str">
        <f t="shared" si="11"/>
        <v/>
      </c>
      <c r="O257">
        <v>2015</v>
      </c>
    </row>
    <row r="258" spans="1:15" x14ac:dyDescent="0.3">
      <c r="A258">
        <v>25</v>
      </c>
      <c r="B258" t="s">
        <v>20</v>
      </c>
      <c r="C258" t="s">
        <v>199</v>
      </c>
      <c r="D258">
        <v>0</v>
      </c>
      <c r="E258">
        <v>0</v>
      </c>
      <c r="F258">
        <v>0</v>
      </c>
      <c r="G258">
        <v>59</v>
      </c>
      <c r="H258">
        <v>47</v>
      </c>
      <c r="I258">
        <v>185</v>
      </c>
      <c r="J258">
        <v>1</v>
      </c>
      <c r="K258">
        <v>2015</v>
      </c>
      <c r="L258" t="str">
        <f t="shared" ref="L258:L321" si="12">IF(OR(MID(B258,3,1)="H",MID(B258,3,1)="S"),MID(B258,4,3),MID(B258,3,3))</f>
        <v>012</v>
      </c>
      <c r="M258" t="str">
        <f t="shared" ref="M258:M321" si="13">IF(OR(MID(B258,3,1)="H",MID(B258,3,1)="S"),MID(B258,3,1),"")</f>
        <v>H</v>
      </c>
      <c r="N258" t="str">
        <f t="shared" ref="N258:N321" si="14">IF(RIGHT(B258,2)="SG","SG",IF(RIGHT(B258,1)="B","B",""))</f>
        <v/>
      </c>
      <c r="O258">
        <v>2015</v>
      </c>
    </row>
    <row r="259" spans="1:15" x14ac:dyDescent="0.3">
      <c r="A259">
        <v>25</v>
      </c>
      <c r="B259" t="s">
        <v>22</v>
      </c>
      <c r="C259" t="s">
        <v>199</v>
      </c>
      <c r="D259">
        <v>144</v>
      </c>
      <c r="E259">
        <v>0</v>
      </c>
      <c r="F259">
        <v>33106</v>
      </c>
      <c r="G259">
        <v>3790</v>
      </c>
      <c r="H259">
        <v>297</v>
      </c>
      <c r="I259">
        <v>1188</v>
      </c>
      <c r="J259">
        <v>31</v>
      </c>
      <c r="K259">
        <v>2015</v>
      </c>
      <c r="L259" t="str">
        <f t="shared" si="12"/>
        <v>001</v>
      </c>
      <c r="M259" t="str">
        <f t="shared" si="13"/>
        <v>S</v>
      </c>
      <c r="N259" t="str">
        <f t="shared" si="14"/>
        <v/>
      </c>
      <c r="O259">
        <v>2015</v>
      </c>
    </row>
    <row r="260" spans="1:15" x14ac:dyDescent="0.3">
      <c r="A260">
        <v>25</v>
      </c>
      <c r="B260" t="s">
        <v>27</v>
      </c>
      <c r="C260" t="s">
        <v>199</v>
      </c>
      <c r="D260">
        <v>0</v>
      </c>
      <c r="E260">
        <v>0</v>
      </c>
      <c r="F260">
        <v>0</v>
      </c>
      <c r="G260">
        <v>1347</v>
      </c>
      <c r="H260">
        <v>105</v>
      </c>
      <c r="I260">
        <v>422</v>
      </c>
      <c r="J260">
        <v>24</v>
      </c>
      <c r="K260">
        <v>2015</v>
      </c>
      <c r="L260" t="str">
        <f t="shared" si="12"/>
        <v>010</v>
      </c>
      <c r="M260" t="str">
        <f t="shared" si="13"/>
        <v>S</v>
      </c>
      <c r="N260" t="str">
        <f t="shared" si="14"/>
        <v/>
      </c>
      <c r="O260">
        <v>2015</v>
      </c>
    </row>
    <row r="261" spans="1:15" x14ac:dyDescent="0.3">
      <c r="A261">
        <v>25</v>
      </c>
      <c r="B261" t="s">
        <v>28</v>
      </c>
      <c r="C261" t="s">
        <v>199</v>
      </c>
      <c r="D261">
        <v>0</v>
      </c>
      <c r="E261">
        <v>0</v>
      </c>
      <c r="F261">
        <v>0</v>
      </c>
      <c r="G261">
        <v>337</v>
      </c>
      <c r="H261">
        <v>26</v>
      </c>
      <c r="I261">
        <v>106</v>
      </c>
      <c r="J261">
        <v>6</v>
      </c>
      <c r="K261">
        <v>2015</v>
      </c>
      <c r="L261" t="str">
        <f t="shared" si="12"/>
        <v>012</v>
      </c>
      <c r="M261" t="str">
        <f t="shared" si="13"/>
        <v>S</v>
      </c>
      <c r="N261" t="str">
        <f t="shared" si="14"/>
        <v/>
      </c>
      <c r="O261">
        <v>2015</v>
      </c>
    </row>
    <row r="262" spans="1:15" x14ac:dyDescent="0.3">
      <c r="A262">
        <v>184</v>
      </c>
      <c r="B262" t="s">
        <v>14</v>
      </c>
      <c r="C262" t="s">
        <v>200</v>
      </c>
      <c r="D262">
        <v>0</v>
      </c>
      <c r="E262">
        <v>0</v>
      </c>
      <c r="F262">
        <v>0</v>
      </c>
      <c r="G262">
        <v>212</v>
      </c>
      <c r="H262">
        <v>16</v>
      </c>
      <c r="I262">
        <v>66</v>
      </c>
      <c r="J262">
        <v>48</v>
      </c>
      <c r="K262">
        <v>2015</v>
      </c>
      <c r="L262" t="str">
        <f t="shared" si="12"/>
        <v>005</v>
      </c>
      <c r="M262" t="str">
        <f t="shared" si="13"/>
        <v/>
      </c>
      <c r="N262" t="str">
        <f t="shared" si="14"/>
        <v/>
      </c>
      <c r="O262">
        <v>2015</v>
      </c>
    </row>
    <row r="263" spans="1:15" x14ac:dyDescent="0.3">
      <c r="A263">
        <v>184</v>
      </c>
      <c r="B263" t="s">
        <v>29</v>
      </c>
      <c r="C263" t="s">
        <v>200</v>
      </c>
      <c r="D263">
        <v>0</v>
      </c>
      <c r="E263">
        <v>0</v>
      </c>
      <c r="F263">
        <v>0</v>
      </c>
      <c r="G263">
        <v>10206</v>
      </c>
      <c r="H263">
        <v>8</v>
      </c>
      <c r="I263">
        <v>3202</v>
      </c>
      <c r="J263">
        <v>2306</v>
      </c>
      <c r="K263">
        <v>2015</v>
      </c>
      <c r="L263" t="str">
        <f t="shared" si="12"/>
        <v>009</v>
      </c>
      <c r="M263" t="str">
        <f t="shared" si="13"/>
        <v>H</v>
      </c>
      <c r="N263" t="str">
        <f t="shared" si="14"/>
        <v/>
      </c>
      <c r="O263">
        <v>2015</v>
      </c>
    </row>
    <row r="264" spans="1:15" x14ac:dyDescent="0.3">
      <c r="A264">
        <v>184</v>
      </c>
      <c r="B264" t="s">
        <v>16</v>
      </c>
      <c r="C264" t="s">
        <v>200</v>
      </c>
      <c r="D264">
        <v>0</v>
      </c>
      <c r="E264">
        <v>0</v>
      </c>
      <c r="F264">
        <v>0</v>
      </c>
      <c r="G264">
        <v>3402</v>
      </c>
      <c r="H264">
        <v>267</v>
      </c>
      <c r="I264">
        <v>1068</v>
      </c>
      <c r="J264">
        <v>769</v>
      </c>
      <c r="K264">
        <v>2015</v>
      </c>
      <c r="L264" t="str">
        <f t="shared" si="12"/>
        <v>010</v>
      </c>
      <c r="M264" t="str">
        <f t="shared" si="13"/>
        <v>H</v>
      </c>
      <c r="N264" t="str">
        <f t="shared" si="14"/>
        <v/>
      </c>
      <c r="O264">
        <v>2015</v>
      </c>
    </row>
    <row r="265" spans="1:15" x14ac:dyDescent="0.3">
      <c r="A265">
        <v>320</v>
      </c>
      <c r="B265" t="s">
        <v>16</v>
      </c>
      <c r="C265" t="s">
        <v>201</v>
      </c>
      <c r="D265">
        <v>0</v>
      </c>
      <c r="E265">
        <v>0</v>
      </c>
      <c r="F265">
        <v>0</v>
      </c>
      <c r="G265">
        <v>4384</v>
      </c>
      <c r="H265">
        <v>344</v>
      </c>
      <c r="I265">
        <v>1375</v>
      </c>
      <c r="J265">
        <v>917</v>
      </c>
      <c r="K265">
        <v>2015</v>
      </c>
      <c r="L265" t="str">
        <f t="shared" si="12"/>
        <v>010</v>
      </c>
      <c r="M265" t="str">
        <f t="shared" si="13"/>
        <v>H</v>
      </c>
      <c r="N265" t="str">
        <f t="shared" si="14"/>
        <v/>
      </c>
      <c r="O265">
        <v>2015</v>
      </c>
    </row>
    <row r="266" spans="1:15" x14ac:dyDescent="0.3">
      <c r="A266">
        <v>320</v>
      </c>
      <c r="B266" t="s">
        <v>20</v>
      </c>
      <c r="C266" t="s">
        <v>201</v>
      </c>
      <c r="D266">
        <v>0</v>
      </c>
      <c r="E266">
        <v>0</v>
      </c>
      <c r="F266">
        <v>0</v>
      </c>
      <c r="G266">
        <v>6576</v>
      </c>
      <c r="H266">
        <v>516</v>
      </c>
      <c r="I266">
        <v>2063</v>
      </c>
      <c r="J266">
        <v>1375</v>
      </c>
      <c r="K266">
        <v>2015</v>
      </c>
      <c r="L266" t="str">
        <f t="shared" si="12"/>
        <v>012</v>
      </c>
      <c r="M266" t="str">
        <f t="shared" si="13"/>
        <v>H</v>
      </c>
      <c r="N266" t="str">
        <f t="shared" si="14"/>
        <v/>
      </c>
      <c r="O266">
        <v>2015</v>
      </c>
    </row>
    <row r="267" spans="1:15" x14ac:dyDescent="0.3">
      <c r="A267">
        <v>343</v>
      </c>
      <c r="B267" t="s">
        <v>14</v>
      </c>
      <c r="C267" t="s">
        <v>202</v>
      </c>
      <c r="D267">
        <v>0</v>
      </c>
      <c r="E267">
        <v>0</v>
      </c>
      <c r="F267">
        <v>0</v>
      </c>
      <c r="G267">
        <v>76</v>
      </c>
      <c r="H267">
        <v>6</v>
      </c>
      <c r="I267">
        <v>24</v>
      </c>
      <c r="J267">
        <v>19</v>
      </c>
      <c r="K267">
        <v>2015</v>
      </c>
      <c r="L267" t="str">
        <f t="shared" si="12"/>
        <v>005</v>
      </c>
      <c r="M267" t="str">
        <f t="shared" si="13"/>
        <v/>
      </c>
      <c r="N267" t="str">
        <f t="shared" si="14"/>
        <v/>
      </c>
      <c r="O267">
        <v>2015</v>
      </c>
    </row>
    <row r="268" spans="1:15" x14ac:dyDescent="0.3">
      <c r="A268">
        <v>343</v>
      </c>
      <c r="B268" t="s">
        <v>38</v>
      </c>
      <c r="C268" t="s">
        <v>202</v>
      </c>
      <c r="D268">
        <v>8</v>
      </c>
      <c r="E268">
        <v>2</v>
      </c>
      <c r="F268">
        <v>231</v>
      </c>
      <c r="G268">
        <v>1473</v>
      </c>
      <c r="H268">
        <v>116</v>
      </c>
      <c r="I268">
        <v>463</v>
      </c>
      <c r="J268">
        <v>336</v>
      </c>
      <c r="K268">
        <v>2015</v>
      </c>
      <c r="L268" t="str">
        <f t="shared" si="12"/>
        <v>006</v>
      </c>
      <c r="M268" t="str">
        <f t="shared" si="13"/>
        <v>H</v>
      </c>
      <c r="N268" t="str">
        <f t="shared" si="14"/>
        <v/>
      </c>
      <c r="O268">
        <v>2015</v>
      </c>
    </row>
    <row r="269" spans="1:15" x14ac:dyDescent="0.3">
      <c r="A269">
        <v>343</v>
      </c>
      <c r="B269" t="s">
        <v>29</v>
      </c>
      <c r="C269" t="s">
        <v>202</v>
      </c>
      <c r="D269">
        <v>0</v>
      </c>
      <c r="E269">
        <v>0</v>
      </c>
      <c r="F269">
        <v>0</v>
      </c>
      <c r="G269">
        <v>2149</v>
      </c>
      <c r="H269">
        <v>169</v>
      </c>
      <c r="I269">
        <v>674</v>
      </c>
      <c r="J269">
        <v>538</v>
      </c>
      <c r="K269">
        <v>2015</v>
      </c>
      <c r="L269" t="str">
        <f t="shared" si="12"/>
        <v>009</v>
      </c>
      <c r="M269" t="str">
        <f t="shared" si="13"/>
        <v>H</v>
      </c>
      <c r="N269" t="str">
        <f t="shared" si="14"/>
        <v/>
      </c>
      <c r="O269">
        <v>2015</v>
      </c>
    </row>
    <row r="270" spans="1:15" x14ac:dyDescent="0.3">
      <c r="A270">
        <v>343</v>
      </c>
      <c r="B270" t="s">
        <v>16</v>
      </c>
      <c r="C270" t="s">
        <v>202</v>
      </c>
      <c r="D270">
        <v>0</v>
      </c>
      <c r="E270">
        <v>0</v>
      </c>
      <c r="F270">
        <v>0</v>
      </c>
      <c r="G270">
        <v>2149</v>
      </c>
      <c r="H270">
        <v>168</v>
      </c>
      <c r="I270">
        <v>674</v>
      </c>
      <c r="J270">
        <v>538</v>
      </c>
      <c r="K270">
        <v>2015</v>
      </c>
      <c r="L270" t="str">
        <f t="shared" si="12"/>
        <v>010</v>
      </c>
      <c r="M270" t="str">
        <f t="shared" si="13"/>
        <v>H</v>
      </c>
      <c r="N270" t="str">
        <f t="shared" si="14"/>
        <v/>
      </c>
      <c r="O270">
        <v>2015</v>
      </c>
    </row>
    <row r="271" spans="1:15" x14ac:dyDescent="0.3">
      <c r="A271">
        <v>399</v>
      </c>
      <c r="B271" t="s">
        <v>14</v>
      </c>
      <c r="C271" t="s">
        <v>203</v>
      </c>
      <c r="D271">
        <v>0</v>
      </c>
      <c r="E271">
        <v>0</v>
      </c>
      <c r="F271">
        <v>0</v>
      </c>
      <c r="G271">
        <v>22</v>
      </c>
      <c r="H271">
        <v>18</v>
      </c>
      <c r="I271">
        <v>68</v>
      </c>
      <c r="J271">
        <v>8</v>
      </c>
      <c r="K271">
        <v>2015</v>
      </c>
      <c r="L271" t="str">
        <f t="shared" si="12"/>
        <v>005</v>
      </c>
      <c r="M271" t="str">
        <f t="shared" si="13"/>
        <v/>
      </c>
      <c r="N271" t="str">
        <f t="shared" si="14"/>
        <v/>
      </c>
      <c r="O271">
        <v>2015</v>
      </c>
    </row>
    <row r="272" spans="1:15" x14ac:dyDescent="0.3">
      <c r="A272">
        <v>399</v>
      </c>
      <c r="B272" t="s">
        <v>30</v>
      </c>
      <c r="C272" t="s">
        <v>203</v>
      </c>
      <c r="D272">
        <v>44</v>
      </c>
      <c r="E272">
        <v>0</v>
      </c>
      <c r="F272">
        <v>95192</v>
      </c>
      <c r="G272">
        <v>6961</v>
      </c>
      <c r="H272">
        <v>546</v>
      </c>
      <c r="I272">
        <v>2184</v>
      </c>
      <c r="J272">
        <v>247</v>
      </c>
      <c r="K272">
        <v>2015</v>
      </c>
      <c r="L272" t="str">
        <f t="shared" si="12"/>
        <v>002</v>
      </c>
      <c r="M272" t="str">
        <f t="shared" si="13"/>
        <v>S</v>
      </c>
      <c r="N272" t="str">
        <f t="shared" si="14"/>
        <v/>
      </c>
      <c r="O272">
        <v>2015</v>
      </c>
    </row>
    <row r="273" spans="1:15" x14ac:dyDescent="0.3">
      <c r="A273">
        <v>399</v>
      </c>
      <c r="B273" t="s">
        <v>31</v>
      </c>
      <c r="C273" t="s">
        <v>203</v>
      </c>
      <c r="D273">
        <v>0</v>
      </c>
      <c r="E273">
        <v>0</v>
      </c>
      <c r="F273">
        <v>0</v>
      </c>
      <c r="G273">
        <v>633</v>
      </c>
      <c r="H273">
        <v>5</v>
      </c>
      <c r="I273">
        <v>198</v>
      </c>
      <c r="J273">
        <v>23</v>
      </c>
      <c r="K273">
        <v>2015</v>
      </c>
      <c r="L273" t="str">
        <f t="shared" si="12"/>
        <v>009</v>
      </c>
      <c r="M273" t="str">
        <f t="shared" si="13"/>
        <v>S</v>
      </c>
      <c r="N273" t="str">
        <f t="shared" si="14"/>
        <v/>
      </c>
      <c r="O273">
        <v>2015</v>
      </c>
    </row>
    <row r="274" spans="1:15" x14ac:dyDescent="0.3">
      <c r="A274">
        <v>399</v>
      </c>
      <c r="B274" t="s">
        <v>27</v>
      </c>
      <c r="C274" t="s">
        <v>203</v>
      </c>
      <c r="D274">
        <v>0</v>
      </c>
      <c r="E274">
        <v>0</v>
      </c>
      <c r="F274">
        <v>0</v>
      </c>
      <c r="G274">
        <v>253</v>
      </c>
      <c r="H274">
        <v>198</v>
      </c>
      <c r="I274">
        <v>795</v>
      </c>
      <c r="J274">
        <v>9</v>
      </c>
      <c r="K274">
        <v>2015</v>
      </c>
      <c r="L274" t="str">
        <f t="shared" si="12"/>
        <v>010</v>
      </c>
      <c r="M274" t="str">
        <f t="shared" si="13"/>
        <v>S</v>
      </c>
      <c r="N274" t="str">
        <f t="shared" si="14"/>
        <v/>
      </c>
      <c r="O274">
        <v>2015</v>
      </c>
    </row>
    <row r="275" spans="1:15" x14ac:dyDescent="0.3">
      <c r="A275">
        <v>195</v>
      </c>
      <c r="B275" t="s">
        <v>20</v>
      </c>
      <c r="C275" t="s">
        <v>121</v>
      </c>
      <c r="D275">
        <v>0</v>
      </c>
      <c r="E275">
        <v>0</v>
      </c>
      <c r="F275">
        <v>0</v>
      </c>
      <c r="G275">
        <v>4966</v>
      </c>
      <c r="H275">
        <v>39</v>
      </c>
      <c r="I275">
        <v>1557</v>
      </c>
      <c r="J275">
        <v>181</v>
      </c>
      <c r="K275">
        <v>2015</v>
      </c>
      <c r="L275" t="str">
        <f t="shared" si="12"/>
        <v>012</v>
      </c>
      <c r="M275" t="str">
        <f t="shared" si="13"/>
        <v>H</v>
      </c>
      <c r="N275" t="str">
        <f t="shared" si="14"/>
        <v/>
      </c>
      <c r="O275">
        <v>2015</v>
      </c>
    </row>
    <row r="276" spans="1:15" x14ac:dyDescent="0.3">
      <c r="A276">
        <v>195</v>
      </c>
      <c r="B276" t="s">
        <v>58</v>
      </c>
      <c r="C276" t="s">
        <v>121</v>
      </c>
      <c r="D276">
        <v>2523</v>
      </c>
      <c r="E276">
        <v>0</v>
      </c>
      <c r="F276">
        <v>2495094</v>
      </c>
      <c r="G276">
        <v>173390</v>
      </c>
      <c r="H276">
        <v>1311</v>
      </c>
      <c r="I276">
        <v>30906</v>
      </c>
      <c r="J276">
        <v>6056</v>
      </c>
      <c r="K276">
        <v>2015</v>
      </c>
      <c r="L276" t="str">
        <f t="shared" si="12"/>
        <v>002</v>
      </c>
      <c r="M276" t="str">
        <f t="shared" si="13"/>
        <v>H</v>
      </c>
      <c r="N276" t="str">
        <f t="shared" si="14"/>
        <v/>
      </c>
      <c r="O276">
        <v>2015</v>
      </c>
    </row>
    <row r="277" spans="1:15" x14ac:dyDescent="0.3">
      <c r="A277">
        <v>195</v>
      </c>
      <c r="B277" t="s">
        <v>59</v>
      </c>
      <c r="C277" t="s">
        <v>121</v>
      </c>
      <c r="D277">
        <v>0</v>
      </c>
      <c r="E277">
        <v>0</v>
      </c>
      <c r="F277">
        <v>0</v>
      </c>
      <c r="G277">
        <v>3290</v>
      </c>
      <c r="H277">
        <v>129</v>
      </c>
      <c r="I277">
        <v>52</v>
      </c>
      <c r="J277">
        <v>65</v>
      </c>
      <c r="K277">
        <v>2015</v>
      </c>
      <c r="L277" t="str">
        <f t="shared" si="12"/>
        <v>010</v>
      </c>
      <c r="M277" t="str">
        <f t="shared" si="13"/>
        <v>H</v>
      </c>
      <c r="N277" t="str">
        <f t="shared" si="14"/>
        <v/>
      </c>
      <c r="O277">
        <v>2015</v>
      </c>
    </row>
    <row r="278" spans="1:15" x14ac:dyDescent="0.3">
      <c r="A278">
        <v>106</v>
      </c>
      <c r="B278" t="s">
        <v>60</v>
      </c>
      <c r="C278" t="s">
        <v>122</v>
      </c>
      <c r="D278">
        <v>0</v>
      </c>
      <c r="E278">
        <v>0</v>
      </c>
      <c r="F278">
        <v>0</v>
      </c>
      <c r="G278">
        <v>765</v>
      </c>
      <c r="H278">
        <v>6</v>
      </c>
      <c r="I278">
        <v>24</v>
      </c>
      <c r="J278">
        <v>16</v>
      </c>
      <c r="K278">
        <v>2015</v>
      </c>
      <c r="L278" t="str">
        <f t="shared" si="12"/>
        <v>009</v>
      </c>
      <c r="M278" t="str">
        <f t="shared" si="13"/>
        <v/>
      </c>
      <c r="N278" t="str">
        <f t="shared" si="14"/>
        <v/>
      </c>
      <c r="O278">
        <v>2015</v>
      </c>
    </row>
    <row r="279" spans="1:15" x14ac:dyDescent="0.3">
      <c r="A279">
        <v>106</v>
      </c>
      <c r="B279" t="s">
        <v>61</v>
      </c>
      <c r="C279" t="s">
        <v>122</v>
      </c>
      <c r="D279">
        <v>0</v>
      </c>
      <c r="E279">
        <v>0</v>
      </c>
      <c r="F279">
        <v>0</v>
      </c>
      <c r="G279">
        <v>1836</v>
      </c>
      <c r="H279">
        <v>144</v>
      </c>
      <c r="I279">
        <v>576</v>
      </c>
      <c r="J279">
        <v>384</v>
      </c>
      <c r="K279">
        <v>2015</v>
      </c>
      <c r="L279" t="str">
        <f t="shared" si="12"/>
        <v>009</v>
      </c>
      <c r="M279" t="str">
        <f t="shared" si="13"/>
        <v/>
      </c>
      <c r="N279" t="str">
        <f t="shared" si="14"/>
        <v/>
      </c>
      <c r="O279">
        <v>2015</v>
      </c>
    </row>
    <row r="280" spans="1:15" x14ac:dyDescent="0.3">
      <c r="A280">
        <v>106</v>
      </c>
      <c r="B280" t="s">
        <v>62</v>
      </c>
      <c r="C280" t="s">
        <v>122</v>
      </c>
      <c r="D280">
        <v>0</v>
      </c>
      <c r="E280">
        <v>0</v>
      </c>
      <c r="F280">
        <v>0</v>
      </c>
      <c r="G280">
        <v>1224</v>
      </c>
      <c r="H280">
        <v>96</v>
      </c>
      <c r="I280">
        <v>384</v>
      </c>
      <c r="J280">
        <v>256</v>
      </c>
      <c r="K280">
        <v>2015</v>
      </c>
      <c r="L280" t="str">
        <f t="shared" si="12"/>
        <v>010</v>
      </c>
      <c r="M280" t="str">
        <f t="shared" si="13"/>
        <v/>
      </c>
      <c r="N280" t="str">
        <f t="shared" si="14"/>
        <v/>
      </c>
      <c r="O280">
        <v>2015</v>
      </c>
    </row>
    <row r="281" spans="1:15" x14ac:dyDescent="0.3">
      <c r="A281">
        <v>304</v>
      </c>
      <c r="B281" t="s">
        <v>29</v>
      </c>
      <c r="C281" t="s">
        <v>123</v>
      </c>
      <c r="D281">
        <v>0</v>
      </c>
      <c r="E281">
        <v>0</v>
      </c>
      <c r="F281">
        <v>0</v>
      </c>
      <c r="G281">
        <v>3988</v>
      </c>
      <c r="H281">
        <v>313</v>
      </c>
      <c r="I281">
        <v>1251</v>
      </c>
      <c r="J281">
        <v>883</v>
      </c>
      <c r="K281">
        <v>2015</v>
      </c>
      <c r="L281" t="str">
        <f t="shared" si="12"/>
        <v>009</v>
      </c>
      <c r="M281" t="str">
        <f t="shared" si="13"/>
        <v>H</v>
      </c>
      <c r="N281" t="str">
        <f t="shared" si="14"/>
        <v/>
      </c>
      <c r="O281">
        <v>2015</v>
      </c>
    </row>
    <row r="282" spans="1:15" x14ac:dyDescent="0.3">
      <c r="A282">
        <v>304</v>
      </c>
      <c r="B282" t="s">
        <v>63</v>
      </c>
      <c r="C282" t="s">
        <v>123</v>
      </c>
      <c r="D282">
        <v>0</v>
      </c>
      <c r="E282">
        <v>0</v>
      </c>
      <c r="F282">
        <v>0</v>
      </c>
      <c r="G282">
        <v>10553</v>
      </c>
      <c r="H282">
        <v>219</v>
      </c>
      <c r="I282">
        <v>3312</v>
      </c>
      <c r="J282">
        <v>2342</v>
      </c>
      <c r="K282">
        <v>2015</v>
      </c>
      <c r="L282" t="str">
        <f t="shared" si="12"/>
        <v>009</v>
      </c>
      <c r="M282" t="str">
        <f t="shared" si="13"/>
        <v>H</v>
      </c>
      <c r="N282" t="str">
        <f t="shared" si="14"/>
        <v/>
      </c>
      <c r="O282">
        <v>2015</v>
      </c>
    </row>
    <row r="283" spans="1:15" x14ac:dyDescent="0.3">
      <c r="A283">
        <v>304</v>
      </c>
      <c r="B283" t="s">
        <v>59</v>
      </c>
      <c r="C283" t="s">
        <v>123</v>
      </c>
      <c r="D283">
        <v>0</v>
      </c>
      <c r="E283">
        <v>0</v>
      </c>
      <c r="F283">
        <v>0</v>
      </c>
      <c r="G283">
        <v>2660</v>
      </c>
      <c r="H283">
        <v>104</v>
      </c>
      <c r="I283">
        <v>835</v>
      </c>
      <c r="J283">
        <v>598</v>
      </c>
      <c r="K283">
        <v>2015</v>
      </c>
      <c r="L283" t="str">
        <f t="shared" si="12"/>
        <v>010</v>
      </c>
      <c r="M283" t="str">
        <f t="shared" si="13"/>
        <v>H</v>
      </c>
      <c r="N283" t="str">
        <f t="shared" si="14"/>
        <v/>
      </c>
      <c r="O283">
        <v>2015</v>
      </c>
    </row>
    <row r="284" spans="1:15" x14ac:dyDescent="0.3">
      <c r="A284">
        <v>274</v>
      </c>
      <c r="B284" t="s">
        <v>59</v>
      </c>
      <c r="C284" t="s">
        <v>124</v>
      </c>
      <c r="D284">
        <v>0</v>
      </c>
      <c r="E284">
        <v>0</v>
      </c>
      <c r="F284">
        <v>0</v>
      </c>
      <c r="G284">
        <v>1745</v>
      </c>
      <c r="H284">
        <v>12</v>
      </c>
      <c r="I284">
        <v>547</v>
      </c>
      <c r="J284">
        <v>375</v>
      </c>
      <c r="K284">
        <v>2015</v>
      </c>
      <c r="L284" t="str">
        <f t="shared" si="12"/>
        <v>010</v>
      </c>
      <c r="M284" t="str">
        <f t="shared" si="13"/>
        <v>H</v>
      </c>
      <c r="N284" t="str">
        <f t="shared" si="14"/>
        <v/>
      </c>
      <c r="O284">
        <v>2015</v>
      </c>
    </row>
    <row r="285" spans="1:15" x14ac:dyDescent="0.3">
      <c r="A285">
        <v>1</v>
      </c>
      <c r="B285" t="s">
        <v>64</v>
      </c>
      <c r="C285" t="s">
        <v>125</v>
      </c>
      <c r="D285">
        <v>443</v>
      </c>
      <c r="E285">
        <v>0</v>
      </c>
      <c r="F285">
        <v>996175</v>
      </c>
      <c r="G285">
        <v>69239</v>
      </c>
      <c r="H285">
        <v>1186</v>
      </c>
      <c r="I285">
        <v>21740</v>
      </c>
      <c r="J285">
        <v>1163</v>
      </c>
      <c r="K285">
        <v>2015</v>
      </c>
      <c r="L285" t="str">
        <f t="shared" si="12"/>
        <v>001</v>
      </c>
      <c r="M285" t="str">
        <f t="shared" si="13"/>
        <v>H</v>
      </c>
      <c r="N285" t="str">
        <f t="shared" si="14"/>
        <v/>
      </c>
      <c r="O285">
        <v>2015</v>
      </c>
    </row>
    <row r="286" spans="1:15" x14ac:dyDescent="0.3">
      <c r="A286">
        <v>1</v>
      </c>
      <c r="B286" t="s">
        <v>59</v>
      </c>
      <c r="C286" t="s">
        <v>125</v>
      </c>
      <c r="D286">
        <v>0</v>
      </c>
      <c r="E286">
        <v>0</v>
      </c>
      <c r="F286">
        <v>0</v>
      </c>
      <c r="G286">
        <v>3214</v>
      </c>
      <c r="H286">
        <v>129</v>
      </c>
      <c r="I286">
        <v>1009</v>
      </c>
      <c r="J286">
        <v>60</v>
      </c>
      <c r="K286">
        <v>2015</v>
      </c>
      <c r="L286" t="str">
        <f t="shared" si="12"/>
        <v>010</v>
      </c>
      <c r="M286" t="str">
        <f t="shared" si="13"/>
        <v>H</v>
      </c>
      <c r="N286" t="str">
        <f t="shared" si="14"/>
        <v/>
      </c>
      <c r="O286">
        <v>2015</v>
      </c>
    </row>
    <row r="287" spans="1:15" x14ac:dyDescent="0.3">
      <c r="A287">
        <v>1</v>
      </c>
      <c r="B287" t="s">
        <v>65</v>
      </c>
      <c r="C287" t="s">
        <v>125</v>
      </c>
      <c r="D287">
        <v>428</v>
      </c>
      <c r="E287">
        <v>0</v>
      </c>
      <c r="F287">
        <v>954107</v>
      </c>
      <c r="G287">
        <v>73426</v>
      </c>
      <c r="H287">
        <v>1184</v>
      </c>
      <c r="I287">
        <v>21999</v>
      </c>
      <c r="J287">
        <v>1372</v>
      </c>
      <c r="K287">
        <v>2015</v>
      </c>
      <c r="L287" t="str">
        <f t="shared" si="12"/>
        <v>001</v>
      </c>
      <c r="M287" t="str">
        <f t="shared" si="13"/>
        <v>S</v>
      </c>
      <c r="N287" t="str">
        <f t="shared" si="14"/>
        <v/>
      </c>
      <c r="O287">
        <v>2015</v>
      </c>
    </row>
    <row r="288" spans="1:15" x14ac:dyDescent="0.3">
      <c r="A288">
        <v>391</v>
      </c>
      <c r="B288" t="s">
        <v>66</v>
      </c>
      <c r="C288" t="s">
        <v>126</v>
      </c>
      <c r="D288">
        <v>0</v>
      </c>
      <c r="E288">
        <v>0</v>
      </c>
      <c r="F288">
        <v>0</v>
      </c>
      <c r="G288">
        <v>2844</v>
      </c>
      <c r="H288">
        <v>111</v>
      </c>
      <c r="I288">
        <v>1785</v>
      </c>
      <c r="J288">
        <v>869</v>
      </c>
      <c r="K288">
        <v>2015</v>
      </c>
      <c r="L288" t="str">
        <f t="shared" si="12"/>
        <v>010</v>
      </c>
      <c r="M288" t="str">
        <f t="shared" si="13"/>
        <v>H</v>
      </c>
      <c r="N288" t="str">
        <f t="shared" si="14"/>
        <v>B</v>
      </c>
      <c r="O288">
        <v>2015</v>
      </c>
    </row>
    <row r="289" spans="1:15" x14ac:dyDescent="0.3">
      <c r="A289">
        <v>259</v>
      </c>
      <c r="B289" t="s">
        <v>67</v>
      </c>
      <c r="C289" t="s">
        <v>127</v>
      </c>
      <c r="D289">
        <v>0</v>
      </c>
      <c r="E289">
        <v>0</v>
      </c>
      <c r="F289">
        <v>0</v>
      </c>
      <c r="G289">
        <v>3036</v>
      </c>
      <c r="H289">
        <v>119</v>
      </c>
      <c r="I289">
        <v>951</v>
      </c>
      <c r="J289">
        <v>67</v>
      </c>
      <c r="K289">
        <v>2015</v>
      </c>
      <c r="L289" t="str">
        <f t="shared" si="12"/>
        <v>010</v>
      </c>
      <c r="M289" t="str">
        <f t="shared" si="13"/>
        <v>S</v>
      </c>
      <c r="N289" t="str">
        <f t="shared" si="14"/>
        <v/>
      </c>
      <c r="O289">
        <v>2015</v>
      </c>
    </row>
    <row r="290" spans="1:15" x14ac:dyDescent="0.3">
      <c r="A290">
        <v>259</v>
      </c>
      <c r="B290" t="s">
        <v>68</v>
      </c>
      <c r="C290" t="s">
        <v>127</v>
      </c>
      <c r="D290">
        <v>0</v>
      </c>
      <c r="E290">
        <v>0</v>
      </c>
      <c r="F290">
        <v>0</v>
      </c>
      <c r="G290">
        <v>1517</v>
      </c>
      <c r="H290">
        <v>119</v>
      </c>
      <c r="I290">
        <v>475</v>
      </c>
      <c r="J290">
        <v>33</v>
      </c>
      <c r="K290">
        <v>2015</v>
      </c>
      <c r="L290" t="str">
        <f t="shared" si="12"/>
        <v>012</v>
      </c>
      <c r="M290" t="str">
        <f t="shared" si="13"/>
        <v>S</v>
      </c>
      <c r="N290" t="str">
        <f t="shared" si="14"/>
        <v/>
      </c>
      <c r="O290">
        <v>2015</v>
      </c>
    </row>
    <row r="291" spans="1:15" x14ac:dyDescent="0.3">
      <c r="A291">
        <v>390</v>
      </c>
      <c r="B291" t="s">
        <v>59</v>
      </c>
      <c r="C291" t="s">
        <v>128</v>
      </c>
      <c r="D291">
        <v>0</v>
      </c>
      <c r="E291">
        <v>0</v>
      </c>
      <c r="F291">
        <v>0</v>
      </c>
      <c r="G291">
        <v>2083</v>
      </c>
      <c r="H291">
        <v>163</v>
      </c>
      <c r="I291">
        <v>654</v>
      </c>
      <c r="J291">
        <v>462</v>
      </c>
      <c r="K291">
        <v>2015</v>
      </c>
      <c r="L291" t="str">
        <f t="shared" si="12"/>
        <v>010</v>
      </c>
      <c r="M291" t="str">
        <f t="shared" si="13"/>
        <v>H</v>
      </c>
      <c r="N291" t="str">
        <f t="shared" si="14"/>
        <v/>
      </c>
      <c r="O291">
        <v>2015</v>
      </c>
    </row>
    <row r="292" spans="1:15" x14ac:dyDescent="0.3">
      <c r="A292">
        <v>168</v>
      </c>
      <c r="B292" t="s">
        <v>20</v>
      </c>
      <c r="C292" t="s">
        <v>129</v>
      </c>
      <c r="D292">
        <v>0</v>
      </c>
      <c r="E292">
        <v>0</v>
      </c>
      <c r="F292">
        <v>0</v>
      </c>
      <c r="G292">
        <v>6271</v>
      </c>
      <c r="H292">
        <v>491</v>
      </c>
      <c r="I292">
        <v>1967</v>
      </c>
      <c r="J292">
        <v>1356</v>
      </c>
      <c r="K292">
        <v>2015</v>
      </c>
      <c r="L292" t="str">
        <f t="shared" si="12"/>
        <v>012</v>
      </c>
      <c r="M292" t="str">
        <f t="shared" si="13"/>
        <v>H</v>
      </c>
      <c r="N292" t="str">
        <f t="shared" si="14"/>
        <v/>
      </c>
      <c r="O292">
        <v>2015</v>
      </c>
    </row>
    <row r="293" spans="1:15" x14ac:dyDescent="0.3">
      <c r="A293">
        <v>168</v>
      </c>
      <c r="B293" t="s">
        <v>59</v>
      </c>
      <c r="C293" t="s">
        <v>129</v>
      </c>
      <c r="D293">
        <v>0</v>
      </c>
      <c r="E293">
        <v>0</v>
      </c>
      <c r="F293">
        <v>0</v>
      </c>
      <c r="G293">
        <v>209</v>
      </c>
      <c r="H293">
        <v>164</v>
      </c>
      <c r="I293">
        <v>656</v>
      </c>
      <c r="J293">
        <v>452</v>
      </c>
      <c r="K293">
        <v>2015</v>
      </c>
      <c r="L293" t="str">
        <f t="shared" si="12"/>
        <v>010</v>
      </c>
      <c r="M293" t="str">
        <f t="shared" si="13"/>
        <v>H</v>
      </c>
      <c r="N293" t="str">
        <f t="shared" si="14"/>
        <v/>
      </c>
      <c r="O293">
        <v>2015</v>
      </c>
    </row>
    <row r="294" spans="1:15" x14ac:dyDescent="0.3">
      <c r="A294">
        <v>291</v>
      </c>
      <c r="B294" t="s">
        <v>63</v>
      </c>
      <c r="C294" t="s">
        <v>130</v>
      </c>
      <c r="D294">
        <v>0</v>
      </c>
      <c r="E294">
        <v>0</v>
      </c>
      <c r="F294">
        <v>0</v>
      </c>
      <c r="G294">
        <v>11432</v>
      </c>
      <c r="H294">
        <v>899</v>
      </c>
      <c r="I294">
        <v>3585</v>
      </c>
      <c r="J294">
        <v>2392</v>
      </c>
      <c r="K294">
        <v>2015</v>
      </c>
      <c r="L294" t="str">
        <f t="shared" si="12"/>
        <v>009</v>
      </c>
      <c r="M294" t="str">
        <f t="shared" si="13"/>
        <v>H</v>
      </c>
      <c r="N294" t="str">
        <f t="shared" si="14"/>
        <v/>
      </c>
      <c r="O294">
        <v>2015</v>
      </c>
    </row>
    <row r="295" spans="1:15" x14ac:dyDescent="0.3">
      <c r="A295">
        <v>291</v>
      </c>
      <c r="B295" t="s">
        <v>59</v>
      </c>
      <c r="C295" t="s">
        <v>130</v>
      </c>
      <c r="D295">
        <v>0</v>
      </c>
      <c r="E295">
        <v>0</v>
      </c>
      <c r="F295">
        <v>0</v>
      </c>
      <c r="G295">
        <v>1429</v>
      </c>
      <c r="H295">
        <v>112</v>
      </c>
      <c r="I295">
        <v>448</v>
      </c>
      <c r="J295">
        <v>299</v>
      </c>
      <c r="K295">
        <v>2015</v>
      </c>
      <c r="L295" t="str">
        <f t="shared" si="12"/>
        <v>010</v>
      </c>
      <c r="M295" t="str">
        <f t="shared" si="13"/>
        <v>H</v>
      </c>
      <c r="N295" t="str">
        <f t="shared" si="14"/>
        <v/>
      </c>
      <c r="O295">
        <v>2015</v>
      </c>
    </row>
    <row r="296" spans="1:15" x14ac:dyDescent="0.3">
      <c r="A296">
        <v>249</v>
      </c>
      <c r="B296" t="s">
        <v>69</v>
      </c>
      <c r="C296" t="s">
        <v>131</v>
      </c>
      <c r="D296">
        <v>0</v>
      </c>
      <c r="E296">
        <v>0</v>
      </c>
      <c r="F296">
        <v>0</v>
      </c>
      <c r="G296">
        <v>4269</v>
      </c>
      <c r="H296">
        <v>335</v>
      </c>
      <c r="I296">
        <v>1339</v>
      </c>
      <c r="J296">
        <v>96</v>
      </c>
      <c r="K296">
        <v>2015</v>
      </c>
      <c r="L296" t="str">
        <f t="shared" si="12"/>
        <v>011</v>
      </c>
      <c r="M296" t="str">
        <f t="shared" si="13"/>
        <v>S</v>
      </c>
      <c r="N296" t="str">
        <f t="shared" si="14"/>
        <v/>
      </c>
      <c r="O296">
        <v>2015</v>
      </c>
    </row>
    <row r="297" spans="1:15" x14ac:dyDescent="0.3">
      <c r="A297">
        <v>249</v>
      </c>
      <c r="B297" t="s">
        <v>28</v>
      </c>
      <c r="C297" t="s">
        <v>131</v>
      </c>
      <c r="D297">
        <v>0</v>
      </c>
      <c r="E297">
        <v>0</v>
      </c>
      <c r="F297">
        <v>0</v>
      </c>
      <c r="G297">
        <v>2134</v>
      </c>
      <c r="H297">
        <v>167</v>
      </c>
      <c r="I297">
        <v>67</v>
      </c>
      <c r="J297">
        <v>48</v>
      </c>
      <c r="K297">
        <v>2015</v>
      </c>
      <c r="L297" t="str">
        <f t="shared" si="12"/>
        <v>012</v>
      </c>
      <c r="M297" t="str">
        <f t="shared" si="13"/>
        <v>S</v>
      </c>
      <c r="N297" t="str">
        <f t="shared" si="14"/>
        <v/>
      </c>
      <c r="O297">
        <v>2015</v>
      </c>
    </row>
    <row r="298" spans="1:15" x14ac:dyDescent="0.3">
      <c r="A298">
        <v>249</v>
      </c>
      <c r="B298" t="s">
        <v>70</v>
      </c>
      <c r="C298" t="s">
        <v>131</v>
      </c>
      <c r="D298">
        <v>0</v>
      </c>
      <c r="E298">
        <v>0</v>
      </c>
      <c r="F298">
        <v>0</v>
      </c>
      <c r="G298">
        <v>13201</v>
      </c>
      <c r="H298">
        <v>235</v>
      </c>
      <c r="I298">
        <v>3551</v>
      </c>
      <c r="J298">
        <v>811</v>
      </c>
      <c r="K298">
        <v>2015</v>
      </c>
      <c r="L298" t="str">
        <f t="shared" si="12"/>
        <v>009</v>
      </c>
      <c r="M298" t="str">
        <f t="shared" si="13"/>
        <v>S</v>
      </c>
      <c r="N298" t="str">
        <f t="shared" si="14"/>
        <v/>
      </c>
      <c r="O298">
        <v>2015</v>
      </c>
    </row>
    <row r="299" spans="1:15" x14ac:dyDescent="0.3">
      <c r="A299">
        <v>249</v>
      </c>
      <c r="B299" t="s">
        <v>67</v>
      </c>
      <c r="C299" t="s">
        <v>131</v>
      </c>
      <c r="D299">
        <v>0</v>
      </c>
      <c r="E299">
        <v>0</v>
      </c>
      <c r="F299">
        <v>0</v>
      </c>
      <c r="G299">
        <v>4475</v>
      </c>
      <c r="H299">
        <v>168</v>
      </c>
      <c r="I299">
        <v>669</v>
      </c>
      <c r="J299">
        <v>587</v>
      </c>
      <c r="K299">
        <v>2015</v>
      </c>
      <c r="L299" t="str">
        <f t="shared" si="12"/>
        <v>010</v>
      </c>
      <c r="M299" t="str">
        <f t="shared" si="13"/>
        <v>S</v>
      </c>
      <c r="N299" t="str">
        <f t="shared" si="14"/>
        <v/>
      </c>
      <c r="O299">
        <v>2015</v>
      </c>
    </row>
    <row r="300" spans="1:15" x14ac:dyDescent="0.3">
      <c r="A300">
        <v>179</v>
      </c>
      <c r="B300" t="s">
        <v>20</v>
      </c>
      <c r="C300" t="s">
        <v>132</v>
      </c>
      <c r="D300">
        <v>0</v>
      </c>
      <c r="E300">
        <v>0</v>
      </c>
      <c r="F300">
        <v>0</v>
      </c>
      <c r="G300">
        <v>7416</v>
      </c>
      <c r="H300">
        <v>581</v>
      </c>
      <c r="I300">
        <v>2326</v>
      </c>
      <c r="J300">
        <v>1662</v>
      </c>
      <c r="K300">
        <v>2015</v>
      </c>
      <c r="L300" t="str">
        <f t="shared" si="12"/>
        <v>012</v>
      </c>
      <c r="M300" t="str">
        <f t="shared" si="13"/>
        <v>H</v>
      </c>
      <c r="N300" t="str">
        <f t="shared" si="14"/>
        <v/>
      </c>
      <c r="O300">
        <v>2015</v>
      </c>
    </row>
    <row r="301" spans="1:15" x14ac:dyDescent="0.3">
      <c r="A301">
        <v>179</v>
      </c>
      <c r="B301" t="s">
        <v>71</v>
      </c>
      <c r="C301" t="s">
        <v>132</v>
      </c>
      <c r="D301">
        <v>1475</v>
      </c>
      <c r="E301">
        <v>0</v>
      </c>
      <c r="F301">
        <v>1043187</v>
      </c>
      <c r="G301">
        <v>87223</v>
      </c>
      <c r="H301">
        <v>778</v>
      </c>
      <c r="I301">
        <v>18610</v>
      </c>
      <c r="J301">
        <v>18656</v>
      </c>
      <c r="K301">
        <v>2015</v>
      </c>
      <c r="L301" t="str">
        <f t="shared" si="12"/>
        <v>004</v>
      </c>
      <c r="M301" t="str">
        <f t="shared" si="13"/>
        <v>H</v>
      </c>
      <c r="N301" t="str">
        <f t="shared" si="14"/>
        <v/>
      </c>
      <c r="O301">
        <v>2015</v>
      </c>
    </row>
    <row r="302" spans="1:15" x14ac:dyDescent="0.3">
      <c r="A302">
        <v>179</v>
      </c>
      <c r="B302" t="s">
        <v>59</v>
      </c>
      <c r="C302" t="s">
        <v>132</v>
      </c>
      <c r="D302">
        <v>0</v>
      </c>
      <c r="E302">
        <v>0</v>
      </c>
      <c r="F302">
        <v>0</v>
      </c>
      <c r="G302">
        <v>4645</v>
      </c>
      <c r="H302">
        <v>194</v>
      </c>
      <c r="I302">
        <v>776</v>
      </c>
      <c r="J302">
        <v>1056</v>
      </c>
      <c r="K302">
        <v>2015</v>
      </c>
      <c r="L302" t="str">
        <f t="shared" si="12"/>
        <v>010</v>
      </c>
      <c r="M302" t="str">
        <f t="shared" si="13"/>
        <v>H</v>
      </c>
      <c r="N302" t="str">
        <f t="shared" si="14"/>
        <v/>
      </c>
      <c r="O302">
        <v>2015</v>
      </c>
    </row>
    <row r="303" spans="1:15" x14ac:dyDescent="0.3">
      <c r="A303">
        <v>368</v>
      </c>
      <c r="B303" t="s">
        <v>31</v>
      </c>
      <c r="C303" t="s">
        <v>133</v>
      </c>
      <c r="D303">
        <v>0</v>
      </c>
      <c r="E303">
        <v>0</v>
      </c>
      <c r="F303">
        <v>0</v>
      </c>
      <c r="G303">
        <v>2623</v>
      </c>
      <c r="H303">
        <v>206</v>
      </c>
      <c r="I303">
        <v>823</v>
      </c>
      <c r="J303">
        <v>627</v>
      </c>
      <c r="K303">
        <v>2015</v>
      </c>
      <c r="L303" t="str">
        <f t="shared" si="12"/>
        <v>009</v>
      </c>
      <c r="M303" t="str">
        <f t="shared" si="13"/>
        <v>S</v>
      </c>
      <c r="N303" t="str">
        <f t="shared" si="14"/>
        <v/>
      </c>
      <c r="O303">
        <v>2015</v>
      </c>
    </row>
    <row r="304" spans="1:15" x14ac:dyDescent="0.3">
      <c r="A304">
        <v>368</v>
      </c>
      <c r="B304" t="s">
        <v>28</v>
      </c>
      <c r="C304" t="s">
        <v>133</v>
      </c>
      <c r="D304">
        <v>0</v>
      </c>
      <c r="E304">
        <v>0</v>
      </c>
      <c r="F304">
        <v>0</v>
      </c>
      <c r="G304">
        <v>1312</v>
      </c>
      <c r="H304">
        <v>103</v>
      </c>
      <c r="I304">
        <v>411</v>
      </c>
      <c r="J304">
        <v>314</v>
      </c>
      <c r="K304">
        <v>2015</v>
      </c>
      <c r="L304" t="str">
        <f t="shared" si="12"/>
        <v>012</v>
      </c>
      <c r="M304" t="str">
        <f t="shared" si="13"/>
        <v>S</v>
      </c>
      <c r="N304" t="str">
        <f t="shared" si="14"/>
        <v/>
      </c>
      <c r="O304">
        <v>2015</v>
      </c>
    </row>
    <row r="305" spans="1:15" x14ac:dyDescent="0.3">
      <c r="A305">
        <v>368</v>
      </c>
      <c r="B305" t="s">
        <v>70</v>
      </c>
      <c r="C305" t="s">
        <v>133</v>
      </c>
      <c r="D305">
        <v>0</v>
      </c>
      <c r="E305">
        <v>0</v>
      </c>
      <c r="F305">
        <v>0</v>
      </c>
      <c r="G305">
        <v>8689</v>
      </c>
      <c r="H305">
        <v>143</v>
      </c>
      <c r="I305">
        <v>2518</v>
      </c>
      <c r="J305">
        <v>2146</v>
      </c>
      <c r="K305">
        <v>2015</v>
      </c>
      <c r="L305" t="str">
        <f t="shared" si="12"/>
        <v>009</v>
      </c>
      <c r="M305" t="str">
        <f t="shared" si="13"/>
        <v>S</v>
      </c>
      <c r="N305" t="str">
        <f t="shared" si="14"/>
        <v/>
      </c>
      <c r="O305">
        <v>2015</v>
      </c>
    </row>
    <row r="306" spans="1:15" x14ac:dyDescent="0.3">
      <c r="A306">
        <v>368</v>
      </c>
      <c r="B306" t="s">
        <v>67</v>
      </c>
      <c r="C306" t="s">
        <v>133</v>
      </c>
      <c r="D306">
        <v>0</v>
      </c>
      <c r="E306">
        <v>0</v>
      </c>
      <c r="F306">
        <v>0</v>
      </c>
      <c r="G306">
        <v>2486</v>
      </c>
      <c r="H306">
        <v>103</v>
      </c>
      <c r="I306">
        <v>780</v>
      </c>
      <c r="J306">
        <v>637</v>
      </c>
      <c r="K306">
        <v>2015</v>
      </c>
      <c r="L306" t="str">
        <f t="shared" si="12"/>
        <v>010</v>
      </c>
      <c r="M306" t="str">
        <f t="shared" si="13"/>
        <v>S</v>
      </c>
      <c r="N306" t="str">
        <f t="shared" si="14"/>
        <v/>
      </c>
      <c r="O306">
        <v>2015</v>
      </c>
    </row>
    <row r="307" spans="1:15" x14ac:dyDescent="0.3">
      <c r="A307">
        <v>27</v>
      </c>
      <c r="B307" t="s">
        <v>30</v>
      </c>
      <c r="C307" t="s">
        <v>134</v>
      </c>
      <c r="D307">
        <v>25</v>
      </c>
      <c r="E307">
        <v>0</v>
      </c>
      <c r="F307">
        <v>7625</v>
      </c>
      <c r="G307">
        <v>532</v>
      </c>
      <c r="H307">
        <v>42</v>
      </c>
      <c r="I307">
        <v>167</v>
      </c>
      <c r="J307">
        <v>122</v>
      </c>
      <c r="K307">
        <v>2015</v>
      </c>
      <c r="L307" t="str">
        <f t="shared" si="12"/>
        <v>002</v>
      </c>
      <c r="M307" t="str">
        <f t="shared" si="13"/>
        <v>S</v>
      </c>
      <c r="N307" t="str">
        <f t="shared" si="14"/>
        <v/>
      </c>
      <c r="O307">
        <v>2015</v>
      </c>
    </row>
    <row r="308" spans="1:15" x14ac:dyDescent="0.3">
      <c r="A308">
        <v>27</v>
      </c>
      <c r="B308" t="s">
        <v>65</v>
      </c>
      <c r="C308" t="s">
        <v>134</v>
      </c>
      <c r="D308">
        <v>465</v>
      </c>
      <c r="E308">
        <v>151</v>
      </c>
      <c r="F308">
        <v>230950</v>
      </c>
      <c r="G308">
        <v>27228</v>
      </c>
      <c r="H308">
        <v>310</v>
      </c>
      <c r="I308">
        <v>5879</v>
      </c>
      <c r="J308">
        <v>6337</v>
      </c>
      <c r="K308">
        <v>2015</v>
      </c>
      <c r="L308" t="str">
        <f t="shared" si="12"/>
        <v>001</v>
      </c>
      <c r="M308" t="str">
        <f t="shared" si="13"/>
        <v>S</v>
      </c>
      <c r="N308" t="str">
        <f t="shared" si="14"/>
        <v/>
      </c>
      <c r="O308">
        <v>2015</v>
      </c>
    </row>
    <row r="309" spans="1:15" x14ac:dyDescent="0.3">
      <c r="A309">
        <v>27</v>
      </c>
      <c r="B309" t="s">
        <v>72</v>
      </c>
      <c r="C309" t="s">
        <v>134</v>
      </c>
      <c r="D309">
        <v>645</v>
      </c>
      <c r="E309">
        <v>113</v>
      </c>
      <c r="F309">
        <v>264072</v>
      </c>
      <c r="G309">
        <v>25299</v>
      </c>
      <c r="H309">
        <v>351</v>
      </c>
      <c r="I309">
        <v>5540</v>
      </c>
      <c r="J309">
        <v>5128</v>
      </c>
      <c r="K309">
        <v>2015</v>
      </c>
      <c r="L309" t="str">
        <f t="shared" si="12"/>
        <v>002</v>
      </c>
      <c r="M309" t="str">
        <f t="shared" si="13"/>
        <v>S</v>
      </c>
      <c r="N309" t="str">
        <f t="shared" si="14"/>
        <v/>
      </c>
      <c r="O309">
        <v>2015</v>
      </c>
    </row>
    <row r="310" spans="1:15" x14ac:dyDescent="0.3">
      <c r="A310">
        <v>27</v>
      </c>
      <c r="B310" t="s">
        <v>73</v>
      </c>
      <c r="C310" t="s">
        <v>134</v>
      </c>
      <c r="D310">
        <v>237</v>
      </c>
      <c r="E310">
        <v>52</v>
      </c>
      <c r="F310">
        <v>116665</v>
      </c>
      <c r="G310">
        <v>14292</v>
      </c>
      <c r="H310">
        <v>134</v>
      </c>
      <c r="I310">
        <v>2536</v>
      </c>
      <c r="J310">
        <v>3198</v>
      </c>
      <c r="K310">
        <v>2015</v>
      </c>
      <c r="L310" t="str">
        <f t="shared" si="12"/>
        <v>004</v>
      </c>
      <c r="M310" t="str">
        <f t="shared" si="13"/>
        <v>S</v>
      </c>
      <c r="N310" t="str">
        <f t="shared" si="14"/>
        <v/>
      </c>
      <c r="O310">
        <v>2015</v>
      </c>
    </row>
    <row r="311" spans="1:15" x14ac:dyDescent="0.3">
      <c r="A311">
        <v>27</v>
      </c>
      <c r="B311" t="s">
        <v>74</v>
      </c>
      <c r="C311" t="s">
        <v>134</v>
      </c>
      <c r="D311">
        <v>191</v>
      </c>
      <c r="E311">
        <v>64</v>
      </c>
      <c r="F311">
        <v>108124</v>
      </c>
      <c r="G311">
        <v>17407</v>
      </c>
      <c r="H311">
        <v>144</v>
      </c>
      <c r="I311">
        <v>3496</v>
      </c>
      <c r="J311">
        <v>3834</v>
      </c>
      <c r="K311">
        <v>2015</v>
      </c>
      <c r="L311" t="str">
        <f t="shared" si="12"/>
        <v>006</v>
      </c>
      <c r="M311" t="str">
        <f t="shared" si="13"/>
        <v>S</v>
      </c>
      <c r="N311" t="str">
        <f t="shared" si="14"/>
        <v/>
      </c>
      <c r="O311">
        <v>2015</v>
      </c>
    </row>
    <row r="312" spans="1:15" x14ac:dyDescent="0.3">
      <c r="A312">
        <v>27</v>
      </c>
      <c r="B312" t="s">
        <v>67</v>
      </c>
      <c r="C312" t="s">
        <v>134</v>
      </c>
      <c r="D312">
        <v>0</v>
      </c>
      <c r="E312">
        <v>0</v>
      </c>
      <c r="F312">
        <v>0</v>
      </c>
      <c r="G312">
        <v>3402</v>
      </c>
      <c r="H312">
        <v>133</v>
      </c>
      <c r="I312">
        <v>533</v>
      </c>
      <c r="J312">
        <v>442</v>
      </c>
      <c r="K312">
        <v>2015</v>
      </c>
      <c r="L312" t="str">
        <f t="shared" si="12"/>
        <v>010</v>
      </c>
      <c r="M312" t="str">
        <f t="shared" si="13"/>
        <v>S</v>
      </c>
      <c r="N312" t="str">
        <f t="shared" si="14"/>
        <v/>
      </c>
      <c r="O312">
        <v>2015</v>
      </c>
    </row>
    <row r="313" spans="1:15" x14ac:dyDescent="0.3">
      <c r="A313">
        <v>239</v>
      </c>
      <c r="B313" t="s">
        <v>64</v>
      </c>
      <c r="C313" t="s">
        <v>135</v>
      </c>
      <c r="D313">
        <v>16345</v>
      </c>
      <c r="E313">
        <v>480</v>
      </c>
      <c r="F313">
        <v>621873</v>
      </c>
      <c r="G313">
        <v>70732</v>
      </c>
      <c r="H313">
        <v>1536</v>
      </c>
      <c r="I313">
        <v>19904</v>
      </c>
      <c r="J313">
        <v>1093</v>
      </c>
      <c r="K313">
        <v>2015</v>
      </c>
      <c r="L313" t="str">
        <f t="shared" si="12"/>
        <v>001</v>
      </c>
      <c r="M313" t="str">
        <f t="shared" si="13"/>
        <v>H</v>
      </c>
      <c r="N313" t="str">
        <f t="shared" si="14"/>
        <v/>
      </c>
      <c r="O313">
        <v>2015</v>
      </c>
    </row>
    <row r="314" spans="1:15" x14ac:dyDescent="0.3">
      <c r="A314">
        <v>239</v>
      </c>
      <c r="B314" t="s">
        <v>59</v>
      </c>
      <c r="C314" t="s">
        <v>135</v>
      </c>
      <c r="D314">
        <v>0</v>
      </c>
      <c r="E314">
        <v>0</v>
      </c>
      <c r="F314">
        <v>0</v>
      </c>
      <c r="G314">
        <v>1300</v>
      </c>
      <c r="H314">
        <v>49</v>
      </c>
      <c r="I314">
        <v>408</v>
      </c>
      <c r="J314">
        <v>22</v>
      </c>
      <c r="K314">
        <v>2015</v>
      </c>
      <c r="L314" t="str">
        <f t="shared" si="12"/>
        <v>010</v>
      </c>
      <c r="M314" t="str">
        <f t="shared" si="13"/>
        <v>H</v>
      </c>
      <c r="N314" t="str">
        <f t="shared" si="14"/>
        <v/>
      </c>
      <c r="O314">
        <v>2015</v>
      </c>
    </row>
    <row r="315" spans="1:15" x14ac:dyDescent="0.3">
      <c r="A315">
        <v>239</v>
      </c>
      <c r="B315" t="s">
        <v>65</v>
      </c>
      <c r="C315" t="s">
        <v>135</v>
      </c>
      <c r="D315">
        <v>20156</v>
      </c>
      <c r="E315">
        <v>458</v>
      </c>
      <c r="F315">
        <v>655018</v>
      </c>
      <c r="G315">
        <v>69117</v>
      </c>
      <c r="H315">
        <v>1527</v>
      </c>
      <c r="I315">
        <v>18700</v>
      </c>
      <c r="J315">
        <v>1132</v>
      </c>
      <c r="K315">
        <v>2015</v>
      </c>
      <c r="L315" t="str">
        <f t="shared" si="12"/>
        <v>001</v>
      </c>
      <c r="M315" t="str">
        <f t="shared" si="13"/>
        <v>S</v>
      </c>
      <c r="N315" t="str">
        <f t="shared" si="14"/>
        <v/>
      </c>
      <c r="O315">
        <v>2015</v>
      </c>
    </row>
    <row r="316" spans="1:15" x14ac:dyDescent="0.3">
      <c r="A316">
        <v>239</v>
      </c>
      <c r="B316" t="s">
        <v>67</v>
      </c>
      <c r="C316" t="s">
        <v>135</v>
      </c>
      <c r="D316">
        <v>0</v>
      </c>
      <c r="E316">
        <v>0</v>
      </c>
      <c r="F316">
        <v>0</v>
      </c>
      <c r="G316">
        <v>1300</v>
      </c>
      <c r="H316">
        <v>48</v>
      </c>
      <c r="I316">
        <v>408</v>
      </c>
      <c r="J316">
        <v>22</v>
      </c>
      <c r="K316">
        <v>2015</v>
      </c>
      <c r="L316" t="str">
        <f t="shared" si="12"/>
        <v>010</v>
      </c>
      <c r="M316" t="str">
        <f t="shared" si="13"/>
        <v>S</v>
      </c>
      <c r="N316" t="str">
        <f t="shared" si="14"/>
        <v/>
      </c>
      <c r="O316">
        <v>2015</v>
      </c>
    </row>
    <row r="317" spans="1:15" x14ac:dyDescent="0.3">
      <c r="A317">
        <v>369</v>
      </c>
      <c r="B317" t="s">
        <v>29</v>
      </c>
      <c r="C317" t="s">
        <v>136</v>
      </c>
      <c r="D317">
        <v>0</v>
      </c>
      <c r="E317">
        <v>0</v>
      </c>
      <c r="F317">
        <v>0</v>
      </c>
      <c r="G317">
        <v>319</v>
      </c>
      <c r="H317">
        <v>25</v>
      </c>
      <c r="I317">
        <v>1</v>
      </c>
      <c r="J317">
        <v>11</v>
      </c>
      <c r="K317">
        <v>2015</v>
      </c>
      <c r="L317" t="str">
        <f t="shared" si="12"/>
        <v>009</v>
      </c>
      <c r="M317" t="str">
        <f t="shared" si="13"/>
        <v>H</v>
      </c>
      <c r="N317" t="str">
        <f t="shared" si="14"/>
        <v/>
      </c>
      <c r="O317">
        <v>2015</v>
      </c>
    </row>
    <row r="318" spans="1:15" x14ac:dyDescent="0.3">
      <c r="A318">
        <v>369</v>
      </c>
      <c r="B318" t="s">
        <v>58</v>
      </c>
      <c r="C318" t="s">
        <v>136</v>
      </c>
      <c r="D318">
        <v>687</v>
      </c>
      <c r="E318">
        <v>0</v>
      </c>
      <c r="F318">
        <v>14427</v>
      </c>
      <c r="G318">
        <v>50672</v>
      </c>
      <c r="H318">
        <v>2370</v>
      </c>
      <c r="I318">
        <v>17063</v>
      </c>
      <c r="J318">
        <v>1669</v>
      </c>
      <c r="K318">
        <v>2015</v>
      </c>
      <c r="L318" t="str">
        <f t="shared" si="12"/>
        <v>002</v>
      </c>
      <c r="M318" t="str">
        <f t="shared" si="13"/>
        <v>H</v>
      </c>
      <c r="N318" t="str">
        <f t="shared" si="14"/>
        <v/>
      </c>
      <c r="O318">
        <v>2015</v>
      </c>
    </row>
    <row r="319" spans="1:15" x14ac:dyDescent="0.3">
      <c r="A319">
        <v>369</v>
      </c>
      <c r="B319" t="s">
        <v>59</v>
      </c>
      <c r="C319" t="s">
        <v>136</v>
      </c>
      <c r="D319">
        <v>0</v>
      </c>
      <c r="E319">
        <v>0</v>
      </c>
      <c r="F319">
        <v>0</v>
      </c>
      <c r="G319">
        <v>1272</v>
      </c>
      <c r="H319">
        <v>1</v>
      </c>
      <c r="I319">
        <v>399</v>
      </c>
      <c r="J319">
        <v>44</v>
      </c>
      <c r="K319">
        <v>2015</v>
      </c>
      <c r="L319" t="str">
        <f t="shared" si="12"/>
        <v>010</v>
      </c>
      <c r="M319" t="str">
        <f t="shared" si="13"/>
        <v>H</v>
      </c>
      <c r="N319" t="str">
        <f t="shared" si="14"/>
        <v/>
      </c>
      <c r="O319">
        <v>2015</v>
      </c>
    </row>
    <row r="320" spans="1:15" x14ac:dyDescent="0.3">
      <c r="A320">
        <v>38</v>
      </c>
      <c r="B320" t="s">
        <v>59</v>
      </c>
      <c r="C320" t="s">
        <v>137</v>
      </c>
      <c r="D320">
        <v>0</v>
      </c>
      <c r="E320">
        <v>0</v>
      </c>
      <c r="F320">
        <v>0</v>
      </c>
      <c r="G320">
        <v>4966</v>
      </c>
      <c r="H320">
        <v>202</v>
      </c>
      <c r="I320">
        <v>808</v>
      </c>
      <c r="J320">
        <v>172</v>
      </c>
      <c r="K320">
        <v>2015</v>
      </c>
      <c r="L320" t="str">
        <f t="shared" si="12"/>
        <v>010</v>
      </c>
      <c r="M320" t="str">
        <f t="shared" si="13"/>
        <v>H</v>
      </c>
      <c r="N320" t="str">
        <f t="shared" si="14"/>
        <v/>
      </c>
      <c r="O320">
        <v>2015</v>
      </c>
    </row>
    <row r="321" spans="1:15" x14ac:dyDescent="0.3">
      <c r="A321">
        <v>38</v>
      </c>
      <c r="B321" t="s">
        <v>75</v>
      </c>
      <c r="C321" t="s">
        <v>137</v>
      </c>
      <c r="D321">
        <v>0</v>
      </c>
      <c r="E321">
        <v>0</v>
      </c>
      <c r="F321">
        <v>0</v>
      </c>
      <c r="G321">
        <v>7476</v>
      </c>
      <c r="H321">
        <v>202</v>
      </c>
      <c r="I321">
        <v>2346</v>
      </c>
      <c r="J321">
        <v>106</v>
      </c>
      <c r="K321">
        <v>2015</v>
      </c>
      <c r="L321" t="str">
        <f t="shared" si="12"/>
        <v>012</v>
      </c>
      <c r="M321" t="str">
        <f t="shared" si="13"/>
        <v>H</v>
      </c>
      <c r="N321" t="str">
        <f t="shared" si="14"/>
        <v/>
      </c>
      <c r="O321">
        <v>2015</v>
      </c>
    </row>
    <row r="322" spans="1:15" x14ac:dyDescent="0.3">
      <c r="A322">
        <v>169</v>
      </c>
      <c r="B322" t="s">
        <v>29</v>
      </c>
      <c r="C322" t="s">
        <v>138</v>
      </c>
      <c r="D322">
        <v>0</v>
      </c>
      <c r="E322">
        <v>0</v>
      </c>
      <c r="F322">
        <v>0</v>
      </c>
      <c r="G322">
        <v>5809</v>
      </c>
      <c r="H322">
        <v>455</v>
      </c>
      <c r="I322">
        <v>1823</v>
      </c>
      <c r="J322">
        <v>1258</v>
      </c>
      <c r="K322">
        <v>2015</v>
      </c>
      <c r="L322" t="str">
        <f t="shared" ref="L322:L385" si="15">IF(OR(MID(B322,3,1)="H",MID(B322,3,1)="S"),MID(B322,4,3),MID(B322,3,3))</f>
        <v>009</v>
      </c>
      <c r="M322" t="str">
        <f t="shared" ref="M322:M385" si="16">IF(OR(MID(B322,3,1)="H",MID(B322,3,1)="S"),MID(B322,3,1),"")</f>
        <v>H</v>
      </c>
      <c r="N322" t="str">
        <f t="shared" ref="N322:N385" si="17">IF(RIGHT(B322,2)="SG","SG",IF(RIGHT(B322,1)="B","B",""))</f>
        <v/>
      </c>
      <c r="O322">
        <v>2015</v>
      </c>
    </row>
    <row r="323" spans="1:15" x14ac:dyDescent="0.3">
      <c r="A323">
        <v>169</v>
      </c>
      <c r="B323" t="s">
        <v>63</v>
      </c>
      <c r="C323" t="s">
        <v>138</v>
      </c>
      <c r="D323">
        <v>0</v>
      </c>
      <c r="E323">
        <v>0</v>
      </c>
      <c r="F323">
        <v>0</v>
      </c>
      <c r="G323">
        <v>13803</v>
      </c>
      <c r="H323">
        <v>152</v>
      </c>
      <c r="I323">
        <v>4053</v>
      </c>
      <c r="J323">
        <v>3066</v>
      </c>
      <c r="K323">
        <v>2015</v>
      </c>
      <c r="L323" t="str">
        <f t="shared" si="15"/>
        <v>009</v>
      </c>
      <c r="M323" t="str">
        <f t="shared" si="16"/>
        <v>H</v>
      </c>
      <c r="N323" t="str">
        <f t="shared" si="17"/>
        <v/>
      </c>
      <c r="O323">
        <v>2015</v>
      </c>
    </row>
    <row r="324" spans="1:15" x14ac:dyDescent="0.3">
      <c r="A324">
        <v>169</v>
      </c>
      <c r="B324" t="s">
        <v>59</v>
      </c>
      <c r="C324" t="s">
        <v>138</v>
      </c>
      <c r="D324">
        <v>0</v>
      </c>
      <c r="E324">
        <v>0</v>
      </c>
      <c r="F324">
        <v>0</v>
      </c>
      <c r="G324">
        <v>3873</v>
      </c>
      <c r="H324">
        <v>152</v>
      </c>
      <c r="I324">
        <v>1215</v>
      </c>
      <c r="J324">
        <v>851</v>
      </c>
      <c r="K324">
        <v>2015</v>
      </c>
      <c r="L324" t="str">
        <f t="shared" si="15"/>
        <v>010</v>
      </c>
      <c r="M324" t="str">
        <f t="shared" si="16"/>
        <v>H</v>
      </c>
      <c r="N324" t="str">
        <f t="shared" si="17"/>
        <v/>
      </c>
      <c r="O324">
        <v>2015</v>
      </c>
    </row>
    <row r="325" spans="1:15" x14ac:dyDescent="0.3">
      <c r="A325">
        <v>396</v>
      </c>
      <c r="B325" t="s">
        <v>76</v>
      </c>
      <c r="C325" t="s">
        <v>140</v>
      </c>
      <c r="D325">
        <v>0</v>
      </c>
      <c r="E325">
        <v>0</v>
      </c>
      <c r="F325">
        <v>0</v>
      </c>
      <c r="G325">
        <v>3916</v>
      </c>
      <c r="H325">
        <v>154</v>
      </c>
      <c r="I325">
        <v>717</v>
      </c>
      <c r="J325">
        <v>2181</v>
      </c>
      <c r="K325">
        <v>2015</v>
      </c>
      <c r="L325" t="str">
        <f t="shared" si="15"/>
        <v>010</v>
      </c>
      <c r="M325" t="str">
        <f t="shared" si="16"/>
        <v>H</v>
      </c>
      <c r="N325" t="str">
        <f t="shared" si="17"/>
        <v/>
      </c>
      <c r="O325">
        <v>2015</v>
      </c>
    </row>
    <row r="326" spans="1:15" x14ac:dyDescent="0.3">
      <c r="A326">
        <v>204</v>
      </c>
      <c r="B326" t="s">
        <v>63</v>
      </c>
      <c r="C326" t="s">
        <v>141</v>
      </c>
      <c r="D326">
        <v>0</v>
      </c>
      <c r="E326">
        <v>0</v>
      </c>
      <c r="F326">
        <v>0</v>
      </c>
      <c r="G326">
        <v>17433</v>
      </c>
      <c r="H326">
        <v>275</v>
      </c>
      <c r="I326">
        <v>5037</v>
      </c>
      <c r="J326">
        <v>3521</v>
      </c>
      <c r="K326">
        <v>2015</v>
      </c>
      <c r="L326" t="str">
        <f t="shared" si="15"/>
        <v>009</v>
      </c>
      <c r="M326" t="str">
        <f t="shared" si="16"/>
        <v>H</v>
      </c>
      <c r="N326" t="str">
        <f t="shared" si="17"/>
        <v/>
      </c>
      <c r="O326">
        <v>2015</v>
      </c>
    </row>
    <row r="327" spans="1:15" x14ac:dyDescent="0.3">
      <c r="A327">
        <v>204</v>
      </c>
      <c r="B327" t="s">
        <v>59</v>
      </c>
      <c r="C327" t="s">
        <v>141</v>
      </c>
      <c r="D327">
        <v>0</v>
      </c>
      <c r="E327">
        <v>0</v>
      </c>
      <c r="F327">
        <v>0</v>
      </c>
      <c r="G327">
        <v>1921</v>
      </c>
      <c r="H327">
        <v>137</v>
      </c>
      <c r="I327">
        <v>1097</v>
      </c>
      <c r="J327">
        <v>786</v>
      </c>
      <c r="K327">
        <v>2015</v>
      </c>
      <c r="L327" t="str">
        <f t="shared" si="15"/>
        <v>010</v>
      </c>
      <c r="M327" t="str">
        <f t="shared" si="16"/>
        <v>H</v>
      </c>
      <c r="N327" t="str">
        <f t="shared" si="17"/>
        <v/>
      </c>
      <c r="O327">
        <v>2015</v>
      </c>
    </row>
    <row r="328" spans="1:15" x14ac:dyDescent="0.3">
      <c r="A328">
        <v>53</v>
      </c>
      <c r="B328" t="s">
        <v>20</v>
      </c>
      <c r="C328" t="s">
        <v>142</v>
      </c>
      <c r="D328">
        <v>0</v>
      </c>
      <c r="E328">
        <v>0</v>
      </c>
      <c r="F328">
        <v>0</v>
      </c>
      <c r="G328">
        <v>3197</v>
      </c>
      <c r="H328">
        <v>25</v>
      </c>
      <c r="I328">
        <v>1003</v>
      </c>
      <c r="J328">
        <v>736</v>
      </c>
      <c r="K328">
        <v>2015</v>
      </c>
      <c r="L328" t="str">
        <f t="shared" si="15"/>
        <v>012</v>
      </c>
      <c r="M328" t="str">
        <f t="shared" si="16"/>
        <v>H</v>
      </c>
      <c r="N328" t="str">
        <f t="shared" si="17"/>
        <v/>
      </c>
      <c r="O328">
        <v>2015</v>
      </c>
    </row>
    <row r="329" spans="1:15" x14ac:dyDescent="0.3">
      <c r="A329">
        <v>53</v>
      </c>
      <c r="B329" t="s">
        <v>63</v>
      </c>
      <c r="C329" t="s">
        <v>142</v>
      </c>
      <c r="D329">
        <v>0</v>
      </c>
      <c r="E329">
        <v>0</v>
      </c>
      <c r="F329">
        <v>0</v>
      </c>
      <c r="G329">
        <v>11212</v>
      </c>
      <c r="H329">
        <v>2</v>
      </c>
      <c r="I329">
        <v>3384</v>
      </c>
      <c r="J329">
        <v>1704</v>
      </c>
      <c r="K329">
        <v>2015</v>
      </c>
      <c r="L329" t="str">
        <f t="shared" si="15"/>
        <v>009</v>
      </c>
      <c r="M329" t="str">
        <f t="shared" si="16"/>
        <v>H</v>
      </c>
      <c r="N329" t="str">
        <f t="shared" si="17"/>
        <v/>
      </c>
      <c r="O329">
        <v>2015</v>
      </c>
    </row>
    <row r="330" spans="1:15" x14ac:dyDescent="0.3">
      <c r="A330">
        <v>53</v>
      </c>
      <c r="B330" t="s">
        <v>59</v>
      </c>
      <c r="C330" t="s">
        <v>142</v>
      </c>
      <c r="D330">
        <v>0</v>
      </c>
      <c r="E330">
        <v>0</v>
      </c>
      <c r="F330">
        <v>0</v>
      </c>
      <c r="G330">
        <v>2681</v>
      </c>
      <c r="H330">
        <v>101</v>
      </c>
      <c r="I330">
        <v>842</v>
      </c>
      <c r="J330">
        <v>327</v>
      </c>
      <c r="K330">
        <v>2015</v>
      </c>
      <c r="L330" t="str">
        <f t="shared" si="15"/>
        <v>010</v>
      </c>
      <c r="M330" t="str">
        <f t="shared" si="16"/>
        <v>H</v>
      </c>
      <c r="N330" t="str">
        <f t="shared" si="17"/>
        <v/>
      </c>
      <c r="O330">
        <v>2015</v>
      </c>
    </row>
    <row r="331" spans="1:15" x14ac:dyDescent="0.3">
      <c r="A331">
        <v>15</v>
      </c>
      <c r="B331" t="s">
        <v>29</v>
      </c>
      <c r="C331" t="s">
        <v>143</v>
      </c>
      <c r="D331">
        <v>0</v>
      </c>
      <c r="E331">
        <v>0</v>
      </c>
      <c r="F331">
        <v>0</v>
      </c>
      <c r="G331">
        <v>1506</v>
      </c>
      <c r="H331">
        <v>119</v>
      </c>
      <c r="I331">
        <v>473</v>
      </c>
      <c r="J331">
        <v>354</v>
      </c>
      <c r="K331">
        <v>2015</v>
      </c>
      <c r="L331" t="str">
        <f t="shared" si="15"/>
        <v>009</v>
      </c>
      <c r="M331" t="str">
        <f t="shared" si="16"/>
        <v>H</v>
      </c>
      <c r="N331" t="str">
        <f t="shared" si="17"/>
        <v/>
      </c>
      <c r="O331">
        <v>2015</v>
      </c>
    </row>
    <row r="332" spans="1:15" x14ac:dyDescent="0.3">
      <c r="A332">
        <v>15</v>
      </c>
      <c r="B332" t="s">
        <v>63</v>
      </c>
      <c r="C332" t="s">
        <v>143</v>
      </c>
      <c r="D332">
        <v>0</v>
      </c>
      <c r="E332">
        <v>0</v>
      </c>
      <c r="F332">
        <v>0</v>
      </c>
      <c r="G332">
        <v>6402</v>
      </c>
      <c r="H332">
        <v>73</v>
      </c>
      <c r="I332">
        <v>2008</v>
      </c>
      <c r="J332">
        <v>1544</v>
      </c>
      <c r="K332">
        <v>2015</v>
      </c>
      <c r="L332" t="str">
        <f t="shared" si="15"/>
        <v>009</v>
      </c>
      <c r="M332" t="str">
        <f t="shared" si="16"/>
        <v>H</v>
      </c>
      <c r="N332" t="str">
        <f t="shared" si="17"/>
        <v/>
      </c>
      <c r="O332">
        <v>2015</v>
      </c>
    </row>
    <row r="333" spans="1:15" x14ac:dyDescent="0.3">
      <c r="A333">
        <v>15</v>
      </c>
      <c r="B333" t="s">
        <v>59</v>
      </c>
      <c r="C333" t="s">
        <v>143</v>
      </c>
      <c r="D333">
        <v>0</v>
      </c>
      <c r="E333">
        <v>0</v>
      </c>
      <c r="F333">
        <v>0</v>
      </c>
      <c r="G333">
        <v>3013</v>
      </c>
      <c r="H333">
        <v>119</v>
      </c>
      <c r="I333">
        <v>946</v>
      </c>
      <c r="J333">
        <v>719</v>
      </c>
      <c r="K333">
        <v>2015</v>
      </c>
      <c r="L333" t="str">
        <f t="shared" si="15"/>
        <v>010</v>
      </c>
      <c r="M333" t="str">
        <f t="shared" si="16"/>
        <v>H</v>
      </c>
      <c r="N333" t="str">
        <f t="shared" si="17"/>
        <v/>
      </c>
      <c r="O333">
        <v>2015</v>
      </c>
    </row>
    <row r="334" spans="1:15" x14ac:dyDescent="0.3">
      <c r="A334">
        <v>11</v>
      </c>
      <c r="B334" t="s">
        <v>20</v>
      </c>
      <c r="C334" t="s">
        <v>144</v>
      </c>
      <c r="D334">
        <v>0</v>
      </c>
      <c r="E334">
        <v>0</v>
      </c>
      <c r="F334">
        <v>0</v>
      </c>
      <c r="G334">
        <v>6734</v>
      </c>
      <c r="H334">
        <v>528</v>
      </c>
      <c r="I334">
        <v>2113</v>
      </c>
      <c r="J334">
        <v>1458</v>
      </c>
      <c r="K334">
        <v>2015</v>
      </c>
      <c r="L334" t="str">
        <f t="shared" si="15"/>
        <v>012</v>
      </c>
      <c r="M334" t="str">
        <f t="shared" si="16"/>
        <v>H</v>
      </c>
      <c r="N334" t="str">
        <f t="shared" si="17"/>
        <v/>
      </c>
      <c r="O334">
        <v>2015</v>
      </c>
    </row>
    <row r="335" spans="1:15" x14ac:dyDescent="0.3">
      <c r="A335">
        <v>11</v>
      </c>
      <c r="B335" t="s">
        <v>63</v>
      </c>
      <c r="C335" t="s">
        <v>144</v>
      </c>
      <c r="D335">
        <v>0</v>
      </c>
      <c r="E335">
        <v>0</v>
      </c>
      <c r="F335">
        <v>0</v>
      </c>
      <c r="G335">
        <v>14033</v>
      </c>
      <c r="H335">
        <v>440</v>
      </c>
      <c r="I335">
        <v>3696</v>
      </c>
      <c r="J335">
        <v>3064</v>
      </c>
      <c r="K335">
        <v>2015</v>
      </c>
      <c r="L335" t="str">
        <f t="shared" si="15"/>
        <v>009</v>
      </c>
      <c r="M335" t="str">
        <f t="shared" si="16"/>
        <v>H</v>
      </c>
      <c r="N335" t="str">
        <f t="shared" si="17"/>
        <v/>
      </c>
      <c r="O335">
        <v>2015</v>
      </c>
    </row>
    <row r="336" spans="1:15" x14ac:dyDescent="0.3">
      <c r="A336">
        <v>11</v>
      </c>
      <c r="B336" t="s">
        <v>59</v>
      </c>
      <c r="C336" t="s">
        <v>144</v>
      </c>
      <c r="D336">
        <v>0</v>
      </c>
      <c r="E336">
        <v>0</v>
      </c>
      <c r="F336">
        <v>0</v>
      </c>
      <c r="G336">
        <v>4491</v>
      </c>
      <c r="H336">
        <v>176</v>
      </c>
      <c r="I336">
        <v>704</v>
      </c>
      <c r="J336">
        <v>987</v>
      </c>
      <c r="K336">
        <v>2015</v>
      </c>
      <c r="L336" t="str">
        <f t="shared" si="15"/>
        <v>010</v>
      </c>
      <c r="M336" t="str">
        <f t="shared" si="16"/>
        <v>H</v>
      </c>
      <c r="N336" t="str">
        <f t="shared" si="17"/>
        <v/>
      </c>
      <c r="O336">
        <v>2015</v>
      </c>
    </row>
    <row r="337" spans="1:15" x14ac:dyDescent="0.3">
      <c r="A337">
        <v>20</v>
      </c>
      <c r="B337" t="s">
        <v>30</v>
      </c>
      <c r="C337" t="s">
        <v>145</v>
      </c>
      <c r="D337">
        <v>85</v>
      </c>
      <c r="E337">
        <v>0</v>
      </c>
      <c r="F337">
        <v>24552</v>
      </c>
      <c r="G337">
        <v>1658</v>
      </c>
      <c r="H337">
        <v>13</v>
      </c>
      <c r="I337">
        <v>52</v>
      </c>
      <c r="J337">
        <v>64</v>
      </c>
      <c r="K337">
        <v>2015</v>
      </c>
      <c r="L337" t="str">
        <f t="shared" si="15"/>
        <v>002</v>
      </c>
      <c r="M337" t="str">
        <f t="shared" si="16"/>
        <v>S</v>
      </c>
      <c r="N337" t="str">
        <f t="shared" si="17"/>
        <v/>
      </c>
      <c r="O337">
        <v>2015</v>
      </c>
    </row>
    <row r="338" spans="1:15" x14ac:dyDescent="0.3">
      <c r="A338">
        <v>20</v>
      </c>
      <c r="B338" t="s">
        <v>72</v>
      </c>
      <c r="C338" t="s">
        <v>145</v>
      </c>
      <c r="D338">
        <v>7706</v>
      </c>
      <c r="E338">
        <v>0</v>
      </c>
      <c r="F338">
        <v>2520437</v>
      </c>
      <c r="G338">
        <v>169381</v>
      </c>
      <c r="H338">
        <v>1347</v>
      </c>
      <c r="I338">
        <v>37068</v>
      </c>
      <c r="J338">
        <v>1091</v>
      </c>
      <c r="K338">
        <v>2015</v>
      </c>
      <c r="L338" t="str">
        <f t="shared" si="15"/>
        <v>002</v>
      </c>
      <c r="M338" t="str">
        <f t="shared" si="16"/>
        <v>S</v>
      </c>
      <c r="N338" t="str">
        <f t="shared" si="17"/>
        <v/>
      </c>
      <c r="O338">
        <v>2015</v>
      </c>
    </row>
    <row r="339" spans="1:15" x14ac:dyDescent="0.3">
      <c r="A339">
        <v>20</v>
      </c>
      <c r="B339" t="s">
        <v>67</v>
      </c>
      <c r="C339" t="s">
        <v>145</v>
      </c>
      <c r="D339">
        <v>0</v>
      </c>
      <c r="E339">
        <v>0</v>
      </c>
      <c r="F339">
        <v>0</v>
      </c>
      <c r="G339">
        <v>1577</v>
      </c>
      <c r="H339">
        <v>122</v>
      </c>
      <c r="I339">
        <v>49</v>
      </c>
      <c r="J339">
        <v>68</v>
      </c>
      <c r="K339">
        <v>2015</v>
      </c>
      <c r="L339" t="str">
        <f t="shared" si="15"/>
        <v>010</v>
      </c>
      <c r="M339" t="str">
        <f t="shared" si="16"/>
        <v>S</v>
      </c>
      <c r="N339" t="str">
        <f t="shared" si="17"/>
        <v/>
      </c>
      <c r="O339">
        <v>2015</v>
      </c>
    </row>
    <row r="340" spans="1:15" x14ac:dyDescent="0.3">
      <c r="A340">
        <v>180</v>
      </c>
      <c r="B340" t="s">
        <v>59</v>
      </c>
      <c r="C340" t="s">
        <v>146</v>
      </c>
      <c r="D340">
        <v>0</v>
      </c>
      <c r="E340">
        <v>0</v>
      </c>
      <c r="F340">
        <v>0</v>
      </c>
      <c r="G340">
        <v>2427</v>
      </c>
      <c r="H340">
        <v>95</v>
      </c>
      <c r="I340">
        <v>762</v>
      </c>
      <c r="J340">
        <v>605</v>
      </c>
      <c r="K340">
        <v>2015</v>
      </c>
      <c r="L340" t="str">
        <f t="shared" si="15"/>
        <v>010</v>
      </c>
      <c r="M340" t="str">
        <f t="shared" si="16"/>
        <v>H</v>
      </c>
      <c r="N340" t="str">
        <f t="shared" si="17"/>
        <v/>
      </c>
      <c r="O340">
        <v>2015</v>
      </c>
    </row>
    <row r="341" spans="1:15" x14ac:dyDescent="0.3">
      <c r="A341">
        <v>375</v>
      </c>
      <c r="B341" t="s">
        <v>25</v>
      </c>
      <c r="C341" t="s">
        <v>149</v>
      </c>
      <c r="D341">
        <v>5</v>
      </c>
      <c r="E341">
        <v>0</v>
      </c>
      <c r="F341">
        <v>105</v>
      </c>
      <c r="G341">
        <v>803</v>
      </c>
      <c r="H341">
        <v>63</v>
      </c>
      <c r="I341">
        <v>252</v>
      </c>
      <c r="J341">
        <v>168</v>
      </c>
      <c r="K341">
        <v>2015</v>
      </c>
      <c r="L341" t="str">
        <f t="shared" si="15"/>
        <v>004</v>
      </c>
      <c r="M341" t="str">
        <f t="shared" si="16"/>
        <v>S</v>
      </c>
      <c r="N341" t="str">
        <f t="shared" si="17"/>
        <v/>
      </c>
      <c r="O341">
        <v>2015</v>
      </c>
    </row>
    <row r="342" spans="1:15" x14ac:dyDescent="0.3">
      <c r="A342">
        <v>375</v>
      </c>
      <c r="B342" t="s">
        <v>67</v>
      </c>
      <c r="C342" t="s">
        <v>149</v>
      </c>
      <c r="D342">
        <v>0</v>
      </c>
      <c r="E342">
        <v>0</v>
      </c>
      <c r="F342">
        <v>0</v>
      </c>
      <c r="G342">
        <v>2630</v>
      </c>
      <c r="H342">
        <v>101</v>
      </c>
      <c r="I342">
        <v>825</v>
      </c>
      <c r="J342">
        <v>298</v>
      </c>
      <c r="K342">
        <v>2015</v>
      </c>
      <c r="L342" t="str">
        <f t="shared" si="15"/>
        <v>010</v>
      </c>
      <c r="M342" t="str">
        <f t="shared" si="16"/>
        <v>S</v>
      </c>
      <c r="N342" t="str">
        <f t="shared" si="17"/>
        <v/>
      </c>
      <c r="O342">
        <v>2015</v>
      </c>
    </row>
    <row r="343" spans="1:15" x14ac:dyDescent="0.3">
      <c r="A343">
        <v>375</v>
      </c>
      <c r="B343" t="s">
        <v>68</v>
      </c>
      <c r="C343" t="s">
        <v>149</v>
      </c>
      <c r="D343">
        <v>0</v>
      </c>
      <c r="E343">
        <v>0</v>
      </c>
      <c r="F343">
        <v>0</v>
      </c>
      <c r="G343">
        <v>1286</v>
      </c>
      <c r="H343">
        <v>101</v>
      </c>
      <c r="I343">
        <v>403</v>
      </c>
      <c r="J343">
        <v>269</v>
      </c>
      <c r="K343">
        <v>2015</v>
      </c>
      <c r="L343" t="str">
        <f t="shared" si="15"/>
        <v>012</v>
      </c>
      <c r="M343" t="str">
        <f t="shared" si="16"/>
        <v>S</v>
      </c>
      <c r="N343" t="str">
        <f t="shared" si="17"/>
        <v/>
      </c>
      <c r="O343">
        <v>2015</v>
      </c>
    </row>
    <row r="344" spans="1:15" x14ac:dyDescent="0.3">
      <c r="A344">
        <v>19</v>
      </c>
      <c r="B344" t="s">
        <v>28</v>
      </c>
      <c r="C344" t="s">
        <v>150</v>
      </c>
      <c r="D344">
        <v>0</v>
      </c>
      <c r="E344">
        <v>0</v>
      </c>
      <c r="F344">
        <v>0</v>
      </c>
      <c r="G344">
        <v>4779</v>
      </c>
      <c r="H344">
        <v>375</v>
      </c>
      <c r="I344">
        <v>1499</v>
      </c>
      <c r="J344">
        <v>1037</v>
      </c>
      <c r="K344">
        <v>2015</v>
      </c>
      <c r="L344" t="str">
        <f t="shared" si="15"/>
        <v>012</v>
      </c>
      <c r="M344" t="str">
        <f t="shared" si="16"/>
        <v>S</v>
      </c>
      <c r="N344" t="str">
        <f t="shared" si="17"/>
        <v/>
      </c>
      <c r="O344">
        <v>2015</v>
      </c>
    </row>
    <row r="345" spans="1:15" x14ac:dyDescent="0.3">
      <c r="A345">
        <v>19</v>
      </c>
      <c r="B345" t="s">
        <v>70</v>
      </c>
      <c r="C345" t="s">
        <v>150</v>
      </c>
      <c r="D345">
        <v>0</v>
      </c>
      <c r="E345">
        <v>0</v>
      </c>
      <c r="F345">
        <v>0</v>
      </c>
      <c r="G345">
        <v>15604</v>
      </c>
      <c r="H345">
        <v>490</v>
      </c>
      <c r="I345">
        <v>3412</v>
      </c>
      <c r="J345">
        <v>3415</v>
      </c>
      <c r="K345">
        <v>2015</v>
      </c>
      <c r="L345" t="str">
        <f t="shared" si="15"/>
        <v>009</v>
      </c>
      <c r="M345" t="str">
        <f t="shared" si="16"/>
        <v>S</v>
      </c>
      <c r="N345" t="str">
        <f t="shared" si="17"/>
        <v/>
      </c>
      <c r="O345">
        <v>2015</v>
      </c>
    </row>
    <row r="346" spans="1:15" x14ac:dyDescent="0.3">
      <c r="A346">
        <v>19</v>
      </c>
      <c r="B346" t="s">
        <v>67</v>
      </c>
      <c r="C346" t="s">
        <v>150</v>
      </c>
      <c r="D346">
        <v>0</v>
      </c>
      <c r="E346">
        <v>0</v>
      </c>
      <c r="F346">
        <v>0</v>
      </c>
      <c r="G346">
        <v>1593</v>
      </c>
      <c r="H346">
        <v>125</v>
      </c>
      <c r="I346">
        <v>5</v>
      </c>
      <c r="J346">
        <v>346</v>
      </c>
      <c r="K346">
        <v>2015</v>
      </c>
      <c r="L346" t="str">
        <f t="shared" si="15"/>
        <v>010</v>
      </c>
      <c r="M346" t="str">
        <f t="shared" si="16"/>
        <v>S</v>
      </c>
      <c r="N346" t="str">
        <f t="shared" si="17"/>
        <v/>
      </c>
      <c r="O346">
        <v>2015</v>
      </c>
    </row>
    <row r="347" spans="1:15" x14ac:dyDescent="0.3">
      <c r="A347">
        <v>381</v>
      </c>
      <c r="B347" t="s">
        <v>72</v>
      </c>
      <c r="C347" t="s">
        <v>151</v>
      </c>
      <c r="D347">
        <v>915</v>
      </c>
      <c r="E347">
        <v>0</v>
      </c>
      <c r="F347">
        <v>1978343</v>
      </c>
      <c r="G347">
        <v>119725</v>
      </c>
      <c r="H347">
        <v>2189</v>
      </c>
      <c r="I347">
        <v>29992</v>
      </c>
      <c r="J347">
        <v>4872</v>
      </c>
      <c r="K347">
        <v>2015</v>
      </c>
      <c r="L347" t="str">
        <f t="shared" si="15"/>
        <v>002</v>
      </c>
      <c r="M347" t="str">
        <f t="shared" si="16"/>
        <v>S</v>
      </c>
      <c r="N347" t="str">
        <f t="shared" si="17"/>
        <v/>
      </c>
      <c r="O347">
        <v>2015</v>
      </c>
    </row>
    <row r="348" spans="1:15" x14ac:dyDescent="0.3">
      <c r="A348">
        <v>381</v>
      </c>
      <c r="B348" t="s">
        <v>67</v>
      </c>
      <c r="C348" t="s">
        <v>151</v>
      </c>
      <c r="D348">
        <v>0</v>
      </c>
      <c r="E348">
        <v>0</v>
      </c>
      <c r="F348">
        <v>0</v>
      </c>
      <c r="G348">
        <v>2406</v>
      </c>
      <c r="H348">
        <v>94</v>
      </c>
      <c r="I348">
        <v>377</v>
      </c>
      <c r="J348">
        <v>90</v>
      </c>
      <c r="K348">
        <v>2015</v>
      </c>
      <c r="L348" t="str">
        <f t="shared" si="15"/>
        <v>010</v>
      </c>
      <c r="M348" t="str">
        <f t="shared" si="16"/>
        <v>S</v>
      </c>
      <c r="N348" t="str">
        <f t="shared" si="17"/>
        <v/>
      </c>
      <c r="O348">
        <v>2015</v>
      </c>
    </row>
    <row r="349" spans="1:15" x14ac:dyDescent="0.3">
      <c r="A349">
        <v>133</v>
      </c>
      <c r="B349" t="s">
        <v>70</v>
      </c>
      <c r="C349" t="s">
        <v>152</v>
      </c>
      <c r="D349">
        <v>0</v>
      </c>
      <c r="E349">
        <v>0</v>
      </c>
      <c r="F349">
        <v>0</v>
      </c>
      <c r="G349">
        <v>20306</v>
      </c>
      <c r="H349">
        <v>421</v>
      </c>
      <c r="I349">
        <v>6491</v>
      </c>
      <c r="J349">
        <v>4620</v>
      </c>
      <c r="K349">
        <v>2015</v>
      </c>
      <c r="L349" t="str">
        <f t="shared" si="15"/>
        <v>009</v>
      </c>
      <c r="M349" t="str">
        <f t="shared" si="16"/>
        <v>S</v>
      </c>
      <c r="N349" t="str">
        <f t="shared" si="17"/>
        <v/>
      </c>
      <c r="O349">
        <v>2015</v>
      </c>
    </row>
    <row r="350" spans="1:15" x14ac:dyDescent="0.3">
      <c r="A350">
        <v>133</v>
      </c>
      <c r="B350" t="s">
        <v>67</v>
      </c>
      <c r="C350" t="s">
        <v>152</v>
      </c>
      <c r="D350">
        <v>0</v>
      </c>
      <c r="E350">
        <v>0</v>
      </c>
      <c r="F350">
        <v>0</v>
      </c>
      <c r="G350">
        <v>3438</v>
      </c>
      <c r="H350">
        <v>134</v>
      </c>
      <c r="I350">
        <v>1078</v>
      </c>
      <c r="J350">
        <v>774</v>
      </c>
      <c r="K350">
        <v>2015</v>
      </c>
      <c r="L350" t="str">
        <f t="shared" si="15"/>
        <v>010</v>
      </c>
      <c r="M350" t="str">
        <f t="shared" si="16"/>
        <v>S</v>
      </c>
      <c r="N350" t="str">
        <f t="shared" si="17"/>
        <v/>
      </c>
      <c r="O350">
        <v>2015</v>
      </c>
    </row>
    <row r="351" spans="1:15" x14ac:dyDescent="0.3">
      <c r="A351">
        <v>402</v>
      </c>
      <c r="B351" t="s">
        <v>77</v>
      </c>
      <c r="C351" t="s">
        <v>153</v>
      </c>
      <c r="D351">
        <v>742</v>
      </c>
      <c r="E351">
        <v>0</v>
      </c>
      <c r="F351">
        <v>6471</v>
      </c>
      <c r="G351">
        <v>39064</v>
      </c>
      <c r="H351">
        <v>821</v>
      </c>
      <c r="I351">
        <v>18081</v>
      </c>
      <c r="J351">
        <v>23119</v>
      </c>
      <c r="K351">
        <v>2015</v>
      </c>
      <c r="L351" t="str">
        <f t="shared" si="15"/>
        <v>008</v>
      </c>
      <c r="M351" t="str">
        <f t="shared" si="16"/>
        <v>H</v>
      </c>
      <c r="N351" t="str">
        <f t="shared" si="17"/>
        <v/>
      </c>
      <c r="O351">
        <v>2015</v>
      </c>
    </row>
    <row r="352" spans="1:15" x14ac:dyDescent="0.3">
      <c r="A352">
        <v>402</v>
      </c>
      <c r="B352" t="s">
        <v>76</v>
      </c>
      <c r="C352" t="s">
        <v>153</v>
      </c>
      <c r="D352">
        <v>0</v>
      </c>
      <c r="E352">
        <v>0</v>
      </c>
      <c r="F352">
        <v>0</v>
      </c>
      <c r="G352">
        <v>2009</v>
      </c>
      <c r="H352">
        <v>78</v>
      </c>
      <c r="I352">
        <v>806</v>
      </c>
      <c r="J352">
        <v>1227</v>
      </c>
      <c r="K352">
        <v>2015</v>
      </c>
      <c r="L352" t="str">
        <f t="shared" si="15"/>
        <v>010</v>
      </c>
      <c r="M352" t="str">
        <f t="shared" si="16"/>
        <v>H</v>
      </c>
      <c r="N352" t="str">
        <f t="shared" si="17"/>
        <v/>
      </c>
      <c r="O352">
        <v>2015</v>
      </c>
    </row>
    <row r="353" spans="1:15" x14ac:dyDescent="0.3">
      <c r="A353">
        <v>194</v>
      </c>
      <c r="B353" t="s">
        <v>29</v>
      </c>
      <c r="C353" t="s">
        <v>154</v>
      </c>
      <c r="D353">
        <v>0</v>
      </c>
      <c r="E353">
        <v>0</v>
      </c>
      <c r="F353">
        <v>0</v>
      </c>
      <c r="G353">
        <v>2231</v>
      </c>
      <c r="H353">
        <v>175</v>
      </c>
      <c r="I353">
        <v>7</v>
      </c>
      <c r="J353">
        <v>576</v>
      </c>
      <c r="K353">
        <v>2015</v>
      </c>
      <c r="L353" t="str">
        <f t="shared" si="15"/>
        <v>009</v>
      </c>
      <c r="M353" t="str">
        <f t="shared" si="16"/>
        <v>H</v>
      </c>
      <c r="N353" t="str">
        <f t="shared" si="17"/>
        <v/>
      </c>
      <c r="O353">
        <v>2015</v>
      </c>
    </row>
    <row r="354" spans="1:15" x14ac:dyDescent="0.3">
      <c r="A354">
        <v>194</v>
      </c>
      <c r="B354" t="s">
        <v>63</v>
      </c>
      <c r="C354" t="s">
        <v>154</v>
      </c>
      <c r="D354">
        <v>0</v>
      </c>
      <c r="E354">
        <v>0</v>
      </c>
      <c r="F354">
        <v>0</v>
      </c>
      <c r="G354">
        <v>12494</v>
      </c>
      <c r="H354">
        <v>210</v>
      </c>
      <c r="I354">
        <v>1345</v>
      </c>
      <c r="J354">
        <v>2624</v>
      </c>
      <c r="K354">
        <v>2015</v>
      </c>
      <c r="L354" t="str">
        <f t="shared" si="15"/>
        <v>009</v>
      </c>
      <c r="M354" t="str">
        <f t="shared" si="16"/>
        <v>H</v>
      </c>
      <c r="N354" t="str">
        <f t="shared" si="17"/>
        <v/>
      </c>
      <c r="O354">
        <v>2015</v>
      </c>
    </row>
    <row r="355" spans="1:15" x14ac:dyDescent="0.3">
      <c r="A355">
        <v>194</v>
      </c>
      <c r="B355" t="s">
        <v>59</v>
      </c>
      <c r="C355" t="s">
        <v>154</v>
      </c>
      <c r="D355">
        <v>0</v>
      </c>
      <c r="E355">
        <v>0</v>
      </c>
      <c r="F355">
        <v>0</v>
      </c>
      <c r="G355">
        <v>2231</v>
      </c>
      <c r="H355">
        <v>87</v>
      </c>
      <c r="I355">
        <v>70</v>
      </c>
      <c r="J355">
        <v>585</v>
      </c>
      <c r="K355">
        <v>2015</v>
      </c>
      <c r="L355" t="str">
        <f t="shared" si="15"/>
        <v>010</v>
      </c>
      <c r="M355" t="str">
        <f t="shared" si="16"/>
        <v>H</v>
      </c>
      <c r="N355" t="str">
        <f t="shared" si="17"/>
        <v/>
      </c>
      <c r="O355">
        <v>2015</v>
      </c>
    </row>
    <row r="356" spans="1:15" x14ac:dyDescent="0.3">
      <c r="A356">
        <v>203</v>
      </c>
      <c r="B356" t="s">
        <v>64</v>
      </c>
      <c r="C356" t="s">
        <v>155</v>
      </c>
      <c r="D356">
        <v>180</v>
      </c>
      <c r="E356">
        <v>0</v>
      </c>
      <c r="F356">
        <v>1166605</v>
      </c>
      <c r="G356">
        <v>81363</v>
      </c>
      <c r="H356">
        <v>263</v>
      </c>
      <c r="I356">
        <v>12044</v>
      </c>
      <c r="J356">
        <v>1440</v>
      </c>
      <c r="K356">
        <v>2015</v>
      </c>
      <c r="L356" t="str">
        <f t="shared" si="15"/>
        <v>001</v>
      </c>
      <c r="M356" t="str">
        <f t="shared" si="16"/>
        <v>H</v>
      </c>
      <c r="N356" t="str">
        <f t="shared" si="17"/>
        <v/>
      </c>
      <c r="O356">
        <v>2015</v>
      </c>
    </row>
    <row r="357" spans="1:15" x14ac:dyDescent="0.3">
      <c r="A357">
        <v>203</v>
      </c>
      <c r="B357" t="s">
        <v>78</v>
      </c>
      <c r="C357" t="s">
        <v>155</v>
      </c>
      <c r="D357">
        <v>177</v>
      </c>
      <c r="E357">
        <v>0</v>
      </c>
      <c r="F357">
        <v>1147165</v>
      </c>
      <c r="G357">
        <v>77441</v>
      </c>
      <c r="H357">
        <v>231</v>
      </c>
      <c r="I357">
        <v>11612</v>
      </c>
      <c r="J357">
        <v>1414</v>
      </c>
      <c r="K357">
        <v>2015</v>
      </c>
      <c r="L357" t="str">
        <f t="shared" si="15"/>
        <v>006</v>
      </c>
      <c r="M357" t="str">
        <f t="shared" si="16"/>
        <v>H</v>
      </c>
      <c r="N357" t="str">
        <f t="shared" si="17"/>
        <v/>
      </c>
      <c r="O357">
        <v>2015</v>
      </c>
    </row>
    <row r="358" spans="1:15" x14ac:dyDescent="0.3">
      <c r="A358">
        <v>203</v>
      </c>
      <c r="B358" t="s">
        <v>59</v>
      </c>
      <c r="C358" t="s">
        <v>155</v>
      </c>
      <c r="D358">
        <v>0</v>
      </c>
      <c r="E358">
        <v>0</v>
      </c>
      <c r="F358">
        <v>0</v>
      </c>
      <c r="G358">
        <v>3717</v>
      </c>
      <c r="H358">
        <v>145</v>
      </c>
      <c r="I358">
        <v>578</v>
      </c>
      <c r="J358">
        <v>65</v>
      </c>
      <c r="K358">
        <v>2015</v>
      </c>
      <c r="L358" t="str">
        <f t="shared" si="15"/>
        <v>010</v>
      </c>
      <c r="M358" t="str">
        <f t="shared" si="16"/>
        <v>H</v>
      </c>
      <c r="N358" t="str">
        <f t="shared" si="17"/>
        <v/>
      </c>
      <c r="O358">
        <v>2015</v>
      </c>
    </row>
    <row r="359" spans="1:15" x14ac:dyDescent="0.3">
      <c r="A359">
        <v>203</v>
      </c>
      <c r="B359" t="s">
        <v>65</v>
      </c>
      <c r="C359" t="s">
        <v>155</v>
      </c>
      <c r="D359">
        <v>180</v>
      </c>
      <c r="E359">
        <v>0</v>
      </c>
      <c r="F359">
        <v>1166606</v>
      </c>
      <c r="G359">
        <v>81423</v>
      </c>
      <c r="H359">
        <v>201</v>
      </c>
      <c r="I359">
        <v>11756</v>
      </c>
      <c r="J359">
        <v>1439</v>
      </c>
      <c r="K359">
        <v>2015</v>
      </c>
      <c r="L359" t="str">
        <f t="shared" si="15"/>
        <v>001</v>
      </c>
      <c r="M359" t="str">
        <f t="shared" si="16"/>
        <v>S</v>
      </c>
      <c r="N359" t="str">
        <f t="shared" si="17"/>
        <v/>
      </c>
      <c r="O359">
        <v>2015</v>
      </c>
    </row>
    <row r="360" spans="1:15" x14ac:dyDescent="0.3">
      <c r="A360">
        <v>203</v>
      </c>
      <c r="B360" t="s">
        <v>74</v>
      </c>
      <c r="C360" t="s">
        <v>155</v>
      </c>
      <c r="D360">
        <v>179</v>
      </c>
      <c r="E360">
        <v>0</v>
      </c>
      <c r="F360">
        <v>1160128</v>
      </c>
      <c r="G360">
        <v>83499</v>
      </c>
      <c r="H360">
        <v>231</v>
      </c>
      <c r="I360">
        <v>11607</v>
      </c>
      <c r="J360">
        <v>1430</v>
      </c>
      <c r="K360">
        <v>2015</v>
      </c>
      <c r="L360" t="str">
        <f t="shared" si="15"/>
        <v>006</v>
      </c>
      <c r="M360" t="str">
        <f t="shared" si="16"/>
        <v>S</v>
      </c>
      <c r="N360" t="str">
        <f t="shared" si="17"/>
        <v/>
      </c>
      <c r="O360">
        <v>2015</v>
      </c>
    </row>
    <row r="361" spans="1:15" x14ac:dyDescent="0.3">
      <c r="A361">
        <v>203</v>
      </c>
      <c r="B361" t="s">
        <v>67</v>
      </c>
      <c r="C361" t="s">
        <v>155</v>
      </c>
      <c r="D361">
        <v>0</v>
      </c>
      <c r="E361">
        <v>0</v>
      </c>
      <c r="F361">
        <v>0</v>
      </c>
      <c r="G361">
        <v>3716</v>
      </c>
      <c r="H361">
        <v>144</v>
      </c>
      <c r="I361">
        <v>579</v>
      </c>
      <c r="J361">
        <v>65</v>
      </c>
      <c r="K361">
        <v>2015</v>
      </c>
      <c r="L361" t="str">
        <f t="shared" si="15"/>
        <v>010</v>
      </c>
      <c r="M361" t="str">
        <f t="shared" si="16"/>
        <v>S</v>
      </c>
      <c r="N361" t="str">
        <f t="shared" si="17"/>
        <v/>
      </c>
      <c r="O361">
        <v>2015</v>
      </c>
    </row>
    <row r="362" spans="1:15" x14ac:dyDescent="0.3">
      <c r="A362">
        <v>357</v>
      </c>
      <c r="B362" t="s">
        <v>74</v>
      </c>
      <c r="C362" t="s">
        <v>156</v>
      </c>
      <c r="D362">
        <v>212</v>
      </c>
      <c r="E362">
        <v>71</v>
      </c>
      <c r="F362">
        <v>2545</v>
      </c>
      <c r="G362">
        <v>16141</v>
      </c>
      <c r="H362">
        <v>347</v>
      </c>
      <c r="I362">
        <v>4904</v>
      </c>
      <c r="J362">
        <v>3591</v>
      </c>
      <c r="K362">
        <v>2015</v>
      </c>
      <c r="L362" t="str">
        <f t="shared" si="15"/>
        <v>006</v>
      </c>
      <c r="M362" t="str">
        <f t="shared" si="16"/>
        <v>S</v>
      </c>
      <c r="N362" t="str">
        <f t="shared" si="17"/>
        <v/>
      </c>
      <c r="O362">
        <v>2015</v>
      </c>
    </row>
    <row r="363" spans="1:15" x14ac:dyDescent="0.3">
      <c r="A363">
        <v>357</v>
      </c>
      <c r="B363" t="s">
        <v>70</v>
      </c>
      <c r="C363" t="s">
        <v>156</v>
      </c>
      <c r="D363">
        <v>0</v>
      </c>
      <c r="E363">
        <v>0</v>
      </c>
      <c r="F363">
        <v>0</v>
      </c>
      <c r="G363">
        <v>5978</v>
      </c>
      <c r="H363">
        <v>61</v>
      </c>
      <c r="I363">
        <v>1858</v>
      </c>
      <c r="J363">
        <v>1562</v>
      </c>
      <c r="K363">
        <v>2015</v>
      </c>
      <c r="L363" t="str">
        <f t="shared" si="15"/>
        <v>009</v>
      </c>
      <c r="M363" t="str">
        <f t="shared" si="16"/>
        <v>S</v>
      </c>
      <c r="N363" t="str">
        <f t="shared" si="17"/>
        <v/>
      </c>
      <c r="O363">
        <v>2015</v>
      </c>
    </row>
    <row r="364" spans="1:15" x14ac:dyDescent="0.3">
      <c r="A364">
        <v>357</v>
      </c>
      <c r="B364" t="s">
        <v>67</v>
      </c>
      <c r="C364" t="s">
        <v>156</v>
      </c>
      <c r="D364">
        <v>0</v>
      </c>
      <c r="E364">
        <v>0</v>
      </c>
      <c r="F364">
        <v>0</v>
      </c>
      <c r="G364">
        <v>2037</v>
      </c>
      <c r="H364">
        <v>81</v>
      </c>
      <c r="I364">
        <v>639</v>
      </c>
      <c r="J364">
        <v>520</v>
      </c>
      <c r="K364">
        <v>2015</v>
      </c>
      <c r="L364" t="str">
        <f t="shared" si="15"/>
        <v>010</v>
      </c>
      <c r="M364" t="str">
        <f t="shared" si="16"/>
        <v>S</v>
      </c>
      <c r="N364" t="str">
        <f t="shared" si="17"/>
        <v/>
      </c>
      <c r="O364">
        <v>2015</v>
      </c>
    </row>
    <row r="365" spans="1:15" x14ac:dyDescent="0.3">
      <c r="A365">
        <v>269</v>
      </c>
      <c r="B365" t="s">
        <v>79</v>
      </c>
      <c r="C365" t="s">
        <v>157</v>
      </c>
      <c r="D365">
        <v>125</v>
      </c>
      <c r="E365">
        <v>55</v>
      </c>
      <c r="F365">
        <v>5810</v>
      </c>
      <c r="G365">
        <v>41801</v>
      </c>
      <c r="H365">
        <v>559</v>
      </c>
      <c r="I365">
        <v>11129</v>
      </c>
      <c r="J365">
        <v>7645</v>
      </c>
      <c r="K365">
        <v>2015</v>
      </c>
      <c r="L365" t="str">
        <f t="shared" si="15"/>
        <v>004</v>
      </c>
      <c r="M365" t="str">
        <f t="shared" si="16"/>
        <v>H</v>
      </c>
      <c r="N365" t="str">
        <f t="shared" si="17"/>
        <v>SG</v>
      </c>
      <c r="O365">
        <v>2015</v>
      </c>
    </row>
    <row r="366" spans="1:15" x14ac:dyDescent="0.3">
      <c r="A366">
        <v>269</v>
      </c>
      <c r="B366" t="s">
        <v>80</v>
      </c>
      <c r="C366" t="s">
        <v>157</v>
      </c>
      <c r="D366">
        <v>0</v>
      </c>
      <c r="E366">
        <v>0</v>
      </c>
      <c r="F366">
        <v>0</v>
      </c>
      <c r="G366">
        <v>1581</v>
      </c>
      <c r="H366">
        <v>124</v>
      </c>
      <c r="I366">
        <v>495</v>
      </c>
      <c r="J366">
        <v>358</v>
      </c>
      <c r="K366">
        <v>2015</v>
      </c>
      <c r="L366" t="str">
        <f t="shared" si="15"/>
        <v>010</v>
      </c>
      <c r="M366" t="str">
        <f t="shared" si="16"/>
        <v>H</v>
      </c>
      <c r="N366" t="str">
        <f t="shared" si="17"/>
        <v>SG</v>
      </c>
      <c r="O366">
        <v>2015</v>
      </c>
    </row>
    <row r="367" spans="1:15" x14ac:dyDescent="0.3">
      <c r="A367">
        <v>269</v>
      </c>
      <c r="B367" t="s">
        <v>81</v>
      </c>
      <c r="C367" t="s">
        <v>157</v>
      </c>
      <c r="D367">
        <v>13</v>
      </c>
      <c r="E367">
        <v>6</v>
      </c>
      <c r="F367">
        <v>616</v>
      </c>
      <c r="G367">
        <v>4401</v>
      </c>
      <c r="H367">
        <v>78</v>
      </c>
      <c r="I367">
        <v>933</v>
      </c>
      <c r="J367">
        <v>871</v>
      </c>
      <c r="K367">
        <v>2015</v>
      </c>
      <c r="L367" t="str">
        <f t="shared" si="15"/>
        <v>002</v>
      </c>
      <c r="M367" t="str">
        <f t="shared" si="16"/>
        <v>S</v>
      </c>
      <c r="N367" t="str">
        <f t="shared" si="17"/>
        <v>SG</v>
      </c>
      <c r="O367">
        <v>2015</v>
      </c>
    </row>
    <row r="368" spans="1:15" x14ac:dyDescent="0.3">
      <c r="A368">
        <v>248</v>
      </c>
      <c r="B368" t="s">
        <v>63</v>
      </c>
      <c r="C368" t="s">
        <v>158</v>
      </c>
      <c r="D368">
        <v>0</v>
      </c>
      <c r="E368">
        <v>0</v>
      </c>
      <c r="F368">
        <v>0</v>
      </c>
      <c r="G368">
        <v>4911</v>
      </c>
      <c r="H368">
        <v>87</v>
      </c>
      <c r="I368">
        <v>1559</v>
      </c>
      <c r="J368">
        <v>63</v>
      </c>
      <c r="K368">
        <v>2015</v>
      </c>
      <c r="L368" t="str">
        <f t="shared" si="15"/>
        <v>009</v>
      </c>
      <c r="M368" t="str">
        <f t="shared" si="16"/>
        <v>H</v>
      </c>
      <c r="N368" t="str">
        <f t="shared" si="17"/>
        <v/>
      </c>
      <c r="O368">
        <v>2015</v>
      </c>
    </row>
    <row r="369" spans="1:15" x14ac:dyDescent="0.3">
      <c r="A369">
        <v>248</v>
      </c>
      <c r="B369" t="s">
        <v>59</v>
      </c>
      <c r="C369" t="s">
        <v>158</v>
      </c>
      <c r="D369">
        <v>0</v>
      </c>
      <c r="E369">
        <v>0</v>
      </c>
      <c r="F369">
        <v>0</v>
      </c>
      <c r="G369">
        <v>1104</v>
      </c>
      <c r="H369">
        <v>44</v>
      </c>
      <c r="I369">
        <v>346</v>
      </c>
      <c r="J369">
        <v>12</v>
      </c>
      <c r="K369">
        <v>2015</v>
      </c>
      <c r="L369" t="str">
        <f t="shared" si="15"/>
        <v>010</v>
      </c>
      <c r="M369" t="str">
        <f t="shared" si="16"/>
        <v>H</v>
      </c>
      <c r="N369" t="str">
        <f t="shared" si="17"/>
        <v/>
      </c>
      <c r="O369">
        <v>2015</v>
      </c>
    </row>
    <row r="370" spans="1:15" x14ac:dyDescent="0.3">
      <c r="A370">
        <v>248</v>
      </c>
      <c r="B370" t="s">
        <v>70</v>
      </c>
      <c r="C370" t="s">
        <v>158</v>
      </c>
      <c r="D370">
        <v>0</v>
      </c>
      <c r="E370">
        <v>0</v>
      </c>
      <c r="F370">
        <v>0</v>
      </c>
      <c r="G370">
        <v>4969</v>
      </c>
      <c r="H370">
        <v>50</v>
      </c>
      <c r="I370">
        <v>1560</v>
      </c>
      <c r="J370">
        <v>55</v>
      </c>
      <c r="K370">
        <v>2015</v>
      </c>
      <c r="L370" t="str">
        <f t="shared" si="15"/>
        <v>009</v>
      </c>
      <c r="M370" t="str">
        <f t="shared" si="16"/>
        <v>S</v>
      </c>
      <c r="N370" t="str">
        <f t="shared" si="17"/>
        <v/>
      </c>
      <c r="O370">
        <v>2015</v>
      </c>
    </row>
    <row r="371" spans="1:15" x14ac:dyDescent="0.3">
      <c r="A371">
        <v>248</v>
      </c>
      <c r="B371" t="s">
        <v>67</v>
      </c>
      <c r="C371" t="s">
        <v>158</v>
      </c>
      <c r="D371">
        <v>0</v>
      </c>
      <c r="E371">
        <v>0</v>
      </c>
      <c r="F371">
        <v>0</v>
      </c>
      <c r="G371">
        <v>1104</v>
      </c>
      <c r="H371">
        <v>43</v>
      </c>
      <c r="I371">
        <v>346</v>
      </c>
      <c r="J371">
        <v>12</v>
      </c>
      <c r="K371">
        <v>2015</v>
      </c>
      <c r="L371" t="str">
        <f t="shared" si="15"/>
        <v>010</v>
      </c>
      <c r="M371" t="str">
        <f t="shared" si="16"/>
        <v>S</v>
      </c>
      <c r="N371" t="str">
        <f t="shared" si="17"/>
        <v/>
      </c>
      <c r="O371">
        <v>2015</v>
      </c>
    </row>
    <row r="372" spans="1:15" x14ac:dyDescent="0.3">
      <c r="A372">
        <v>30</v>
      </c>
      <c r="B372" t="s">
        <v>20</v>
      </c>
      <c r="C372" t="s">
        <v>159</v>
      </c>
      <c r="D372">
        <v>0</v>
      </c>
      <c r="E372">
        <v>0</v>
      </c>
      <c r="F372">
        <v>0</v>
      </c>
      <c r="G372">
        <v>3766</v>
      </c>
      <c r="H372">
        <v>295</v>
      </c>
      <c r="I372">
        <v>1181</v>
      </c>
      <c r="J372">
        <v>76</v>
      </c>
      <c r="K372">
        <v>2015</v>
      </c>
      <c r="L372" t="str">
        <f t="shared" si="15"/>
        <v>012</v>
      </c>
      <c r="M372" t="str">
        <f t="shared" si="16"/>
        <v>H</v>
      </c>
      <c r="N372" t="str">
        <f t="shared" si="17"/>
        <v/>
      </c>
      <c r="O372">
        <v>2015</v>
      </c>
    </row>
    <row r="373" spans="1:15" x14ac:dyDescent="0.3">
      <c r="A373">
        <v>30</v>
      </c>
      <c r="B373" t="s">
        <v>63</v>
      </c>
      <c r="C373" t="s">
        <v>159</v>
      </c>
      <c r="D373">
        <v>0</v>
      </c>
      <c r="E373">
        <v>0</v>
      </c>
      <c r="F373">
        <v>0</v>
      </c>
      <c r="G373">
        <v>13723</v>
      </c>
      <c r="H373">
        <v>441</v>
      </c>
      <c r="I373">
        <v>4441</v>
      </c>
      <c r="J373">
        <v>270</v>
      </c>
      <c r="K373">
        <v>2015</v>
      </c>
      <c r="L373" t="str">
        <f t="shared" si="15"/>
        <v>009</v>
      </c>
      <c r="M373" t="str">
        <f t="shared" si="16"/>
        <v>H</v>
      </c>
      <c r="N373" t="str">
        <f t="shared" si="17"/>
        <v/>
      </c>
      <c r="O373">
        <v>2015</v>
      </c>
    </row>
    <row r="374" spans="1:15" x14ac:dyDescent="0.3">
      <c r="A374">
        <v>30</v>
      </c>
      <c r="B374" t="s">
        <v>59</v>
      </c>
      <c r="C374" t="s">
        <v>159</v>
      </c>
      <c r="D374">
        <v>0</v>
      </c>
      <c r="E374">
        <v>0</v>
      </c>
      <c r="F374">
        <v>0</v>
      </c>
      <c r="G374">
        <v>2511</v>
      </c>
      <c r="H374">
        <v>99</v>
      </c>
      <c r="I374">
        <v>788</v>
      </c>
      <c r="J374">
        <v>48</v>
      </c>
      <c r="K374">
        <v>2015</v>
      </c>
      <c r="L374" t="str">
        <f t="shared" si="15"/>
        <v>010</v>
      </c>
      <c r="M374" t="str">
        <f t="shared" si="16"/>
        <v>H</v>
      </c>
      <c r="N374" t="str">
        <f t="shared" si="17"/>
        <v/>
      </c>
      <c r="O374">
        <v>2015</v>
      </c>
    </row>
    <row r="375" spans="1:15" x14ac:dyDescent="0.3">
      <c r="A375">
        <v>403</v>
      </c>
      <c r="B375" t="s">
        <v>67</v>
      </c>
      <c r="C375" t="s">
        <v>160</v>
      </c>
      <c r="D375">
        <v>0</v>
      </c>
      <c r="E375">
        <v>0</v>
      </c>
      <c r="F375">
        <v>0</v>
      </c>
      <c r="G375">
        <v>981</v>
      </c>
      <c r="H375">
        <v>82</v>
      </c>
      <c r="I375">
        <v>601</v>
      </c>
      <c r="J375">
        <v>442</v>
      </c>
      <c r="K375">
        <v>2015</v>
      </c>
      <c r="L375" t="str">
        <f t="shared" si="15"/>
        <v>010</v>
      </c>
      <c r="M375" t="str">
        <f t="shared" si="16"/>
        <v>S</v>
      </c>
      <c r="N375" t="str">
        <f t="shared" si="17"/>
        <v/>
      </c>
      <c r="O375">
        <v>2015</v>
      </c>
    </row>
    <row r="376" spans="1:15" x14ac:dyDescent="0.3">
      <c r="A376">
        <v>376</v>
      </c>
      <c r="B376" t="s">
        <v>29</v>
      </c>
      <c r="C376" t="s">
        <v>161</v>
      </c>
      <c r="D376">
        <v>0</v>
      </c>
      <c r="E376">
        <v>0</v>
      </c>
      <c r="F376">
        <v>0</v>
      </c>
      <c r="G376">
        <v>1248</v>
      </c>
      <c r="H376">
        <v>98</v>
      </c>
      <c r="I376">
        <v>391</v>
      </c>
      <c r="J376">
        <v>284</v>
      </c>
      <c r="K376">
        <v>2015</v>
      </c>
      <c r="L376" t="str">
        <f t="shared" si="15"/>
        <v>009</v>
      </c>
      <c r="M376" t="str">
        <f t="shared" si="16"/>
        <v>H</v>
      </c>
      <c r="N376" t="str">
        <f t="shared" si="17"/>
        <v/>
      </c>
      <c r="O376">
        <v>2015</v>
      </c>
    </row>
    <row r="377" spans="1:15" x14ac:dyDescent="0.3">
      <c r="A377">
        <v>376</v>
      </c>
      <c r="B377" t="s">
        <v>59</v>
      </c>
      <c r="C377" t="s">
        <v>161</v>
      </c>
      <c r="D377">
        <v>0</v>
      </c>
      <c r="E377">
        <v>0</v>
      </c>
      <c r="F377">
        <v>0</v>
      </c>
      <c r="G377">
        <v>2140</v>
      </c>
      <c r="H377">
        <v>82</v>
      </c>
      <c r="I377">
        <v>375</v>
      </c>
      <c r="J377">
        <v>486</v>
      </c>
      <c r="K377">
        <v>2015</v>
      </c>
      <c r="L377" t="str">
        <f t="shared" si="15"/>
        <v>010</v>
      </c>
      <c r="M377" t="str">
        <f t="shared" si="16"/>
        <v>H</v>
      </c>
      <c r="N377" t="str">
        <f t="shared" si="17"/>
        <v/>
      </c>
      <c r="O377">
        <v>2015</v>
      </c>
    </row>
    <row r="378" spans="1:15" x14ac:dyDescent="0.3">
      <c r="A378">
        <v>6</v>
      </c>
      <c r="B378" t="s">
        <v>20</v>
      </c>
      <c r="C378" t="s">
        <v>162</v>
      </c>
      <c r="D378">
        <v>0</v>
      </c>
      <c r="E378">
        <v>0</v>
      </c>
      <c r="F378">
        <v>0</v>
      </c>
      <c r="G378">
        <v>3891</v>
      </c>
      <c r="H378">
        <v>305</v>
      </c>
      <c r="I378">
        <v>1221</v>
      </c>
      <c r="J378">
        <v>845</v>
      </c>
      <c r="K378">
        <v>2015</v>
      </c>
      <c r="L378" t="str">
        <f t="shared" si="15"/>
        <v>012</v>
      </c>
      <c r="M378" t="str">
        <f t="shared" si="16"/>
        <v>H</v>
      </c>
      <c r="N378" t="str">
        <f t="shared" si="17"/>
        <v/>
      </c>
      <c r="O378">
        <v>2015</v>
      </c>
    </row>
    <row r="379" spans="1:15" x14ac:dyDescent="0.3">
      <c r="A379">
        <v>6</v>
      </c>
      <c r="B379" t="s">
        <v>63</v>
      </c>
      <c r="C379" t="s">
        <v>162</v>
      </c>
      <c r="D379">
        <v>0</v>
      </c>
      <c r="E379">
        <v>0</v>
      </c>
      <c r="F379">
        <v>0</v>
      </c>
      <c r="G379">
        <v>30037</v>
      </c>
      <c r="H379">
        <v>396</v>
      </c>
      <c r="I379">
        <v>9423</v>
      </c>
      <c r="J379">
        <v>6160</v>
      </c>
      <c r="K379">
        <v>2015</v>
      </c>
      <c r="L379" t="str">
        <f t="shared" si="15"/>
        <v>009</v>
      </c>
      <c r="M379" t="str">
        <f t="shared" si="16"/>
        <v>H</v>
      </c>
      <c r="N379" t="str">
        <f t="shared" si="17"/>
        <v/>
      </c>
      <c r="O379">
        <v>2015</v>
      </c>
    </row>
    <row r="380" spans="1:15" x14ac:dyDescent="0.3">
      <c r="A380">
        <v>6</v>
      </c>
      <c r="B380" t="s">
        <v>59</v>
      </c>
      <c r="C380" t="s">
        <v>162</v>
      </c>
      <c r="D380">
        <v>0</v>
      </c>
      <c r="E380">
        <v>0</v>
      </c>
      <c r="F380">
        <v>0</v>
      </c>
      <c r="G380">
        <v>1298</v>
      </c>
      <c r="H380">
        <v>102</v>
      </c>
      <c r="I380">
        <v>407</v>
      </c>
      <c r="J380">
        <v>282</v>
      </c>
      <c r="K380">
        <v>2015</v>
      </c>
      <c r="L380" t="str">
        <f t="shared" si="15"/>
        <v>010</v>
      </c>
      <c r="M380" t="str">
        <f t="shared" si="16"/>
        <v>H</v>
      </c>
      <c r="N380" t="str">
        <f t="shared" si="17"/>
        <v/>
      </c>
      <c r="O380">
        <v>2015</v>
      </c>
    </row>
    <row r="381" spans="1:15" x14ac:dyDescent="0.3">
      <c r="A381">
        <v>210</v>
      </c>
      <c r="B381" t="s">
        <v>23</v>
      </c>
      <c r="C381" t="s">
        <v>163</v>
      </c>
      <c r="D381">
        <v>11</v>
      </c>
      <c r="E381">
        <v>0</v>
      </c>
      <c r="F381">
        <v>26158</v>
      </c>
      <c r="G381">
        <v>2001</v>
      </c>
      <c r="H381">
        <v>157</v>
      </c>
      <c r="I381">
        <v>1256</v>
      </c>
      <c r="J381">
        <v>523</v>
      </c>
      <c r="K381">
        <v>2015</v>
      </c>
      <c r="L381" t="str">
        <f t="shared" si="15"/>
        <v>001</v>
      </c>
      <c r="M381" t="str">
        <f t="shared" si="16"/>
        <v>H</v>
      </c>
      <c r="N381" t="str">
        <f t="shared" si="17"/>
        <v>B</v>
      </c>
      <c r="O381">
        <v>2015</v>
      </c>
    </row>
    <row r="382" spans="1:15" x14ac:dyDescent="0.3">
      <c r="A382">
        <v>210</v>
      </c>
      <c r="B382" t="s">
        <v>82</v>
      </c>
      <c r="C382" t="s">
        <v>163</v>
      </c>
      <c r="D382">
        <v>0</v>
      </c>
      <c r="E382">
        <v>0</v>
      </c>
      <c r="F382">
        <v>0</v>
      </c>
      <c r="G382">
        <v>14838</v>
      </c>
      <c r="H382">
        <v>272</v>
      </c>
      <c r="I382">
        <v>9934</v>
      </c>
      <c r="J382">
        <v>3492</v>
      </c>
      <c r="K382">
        <v>2015</v>
      </c>
      <c r="L382" t="str">
        <f t="shared" si="15"/>
        <v>009</v>
      </c>
      <c r="M382" t="str">
        <f t="shared" si="16"/>
        <v>H</v>
      </c>
      <c r="N382" t="str">
        <f t="shared" si="17"/>
        <v>B</v>
      </c>
      <c r="O382">
        <v>2015</v>
      </c>
    </row>
    <row r="383" spans="1:15" x14ac:dyDescent="0.3">
      <c r="A383">
        <v>210</v>
      </c>
      <c r="B383" t="s">
        <v>66</v>
      </c>
      <c r="C383" t="s">
        <v>163</v>
      </c>
      <c r="D383">
        <v>0</v>
      </c>
      <c r="E383">
        <v>0</v>
      </c>
      <c r="F383">
        <v>0</v>
      </c>
      <c r="G383">
        <v>2910</v>
      </c>
      <c r="H383">
        <v>114</v>
      </c>
      <c r="I383">
        <v>1826</v>
      </c>
      <c r="J383">
        <v>460</v>
      </c>
      <c r="K383">
        <v>2015</v>
      </c>
      <c r="L383" t="str">
        <f t="shared" si="15"/>
        <v>010</v>
      </c>
      <c r="M383" t="str">
        <f t="shared" si="16"/>
        <v>H</v>
      </c>
      <c r="N383" t="str">
        <f t="shared" si="17"/>
        <v>B</v>
      </c>
      <c r="O383">
        <v>2015</v>
      </c>
    </row>
    <row r="384" spans="1:15" x14ac:dyDescent="0.3">
      <c r="A384">
        <v>37</v>
      </c>
      <c r="B384" t="s">
        <v>67</v>
      </c>
      <c r="C384" t="s">
        <v>164</v>
      </c>
      <c r="D384">
        <v>0</v>
      </c>
      <c r="E384">
        <v>0</v>
      </c>
      <c r="F384">
        <v>0</v>
      </c>
      <c r="G384">
        <v>1343</v>
      </c>
      <c r="H384">
        <v>106</v>
      </c>
      <c r="I384">
        <v>422</v>
      </c>
      <c r="J384">
        <v>314</v>
      </c>
      <c r="K384">
        <v>2015</v>
      </c>
      <c r="L384" t="str">
        <f t="shared" si="15"/>
        <v>010</v>
      </c>
      <c r="M384" t="str">
        <f t="shared" si="16"/>
        <v>S</v>
      </c>
      <c r="N384" t="str">
        <f t="shared" si="17"/>
        <v/>
      </c>
      <c r="O384">
        <v>2015</v>
      </c>
    </row>
    <row r="385" spans="1:15" x14ac:dyDescent="0.3">
      <c r="A385">
        <v>37</v>
      </c>
      <c r="B385" t="s">
        <v>68</v>
      </c>
      <c r="C385" t="s">
        <v>164</v>
      </c>
      <c r="D385">
        <v>0</v>
      </c>
      <c r="E385">
        <v>0</v>
      </c>
      <c r="F385">
        <v>0</v>
      </c>
      <c r="G385">
        <v>1343</v>
      </c>
      <c r="H385">
        <v>105</v>
      </c>
      <c r="I385">
        <v>421</v>
      </c>
      <c r="J385">
        <v>314</v>
      </c>
      <c r="K385">
        <v>2015</v>
      </c>
      <c r="L385" t="str">
        <f t="shared" si="15"/>
        <v>012</v>
      </c>
      <c r="M385" t="str">
        <f t="shared" si="16"/>
        <v>S</v>
      </c>
      <c r="N385" t="str">
        <f t="shared" si="17"/>
        <v/>
      </c>
      <c r="O385">
        <v>2015</v>
      </c>
    </row>
    <row r="386" spans="1:15" x14ac:dyDescent="0.3">
      <c r="A386">
        <v>35</v>
      </c>
      <c r="B386" t="s">
        <v>29</v>
      </c>
      <c r="C386" t="s">
        <v>165</v>
      </c>
      <c r="D386">
        <v>0</v>
      </c>
      <c r="E386">
        <v>0</v>
      </c>
      <c r="F386">
        <v>0</v>
      </c>
      <c r="G386">
        <v>4892</v>
      </c>
      <c r="H386">
        <v>383</v>
      </c>
      <c r="I386">
        <v>1535</v>
      </c>
      <c r="J386">
        <v>18</v>
      </c>
      <c r="K386">
        <v>2015</v>
      </c>
      <c r="L386" t="str">
        <f t="shared" ref="L386:L449" si="18">IF(OR(MID(B386,3,1)="H",MID(B386,3,1)="S"),MID(B386,4,3),MID(B386,3,3))</f>
        <v>009</v>
      </c>
      <c r="M386" t="str">
        <f t="shared" ref="M386:M449" si="19">IF(OR(MID(B386,3,1)="H",MID(B386,3,1)="S"),MID(B386,3,1),"")</f>
        <v>H</v>
      </c>
      <c r="N386" t="str">
        <f t="shared" ref="N386:N449" si="20">IF(RIGHT(B386,2)="SG","SG",IF(RIGHT(B386,1)="B","B",""))</f>
        <v/>
      </c>
      <c r="O386">
        <v>2015</v>
      </c>
    </row>
    <row r="387" spans="1:15" x14ac:dyDescent="0.3">
      <c r="A387">
        <v>35</v>
      </c>
      <c r="B387" t="s">
        <v>63</v>
      </c>
      <c r="C387" t="s">
        <v>165</v>
      </c>
      <c r="D387">
        <v>0</v>
      </c>
      <c r="E387">
        <v>0</v>
      </c>
      <c r="F387">
        <v>0</v>
      </c>
      <c r="G387">
        <v>6685</v>
      </c>
      <c r="H387">
        <v>128</v>
      </c>
      <c r="I387">
        <v>511</v>
      </c>
      <c r="J387">
        <v>30</v>
      </c>
      <c r="K387">
        <v>2015</v>
      </c>
      <c r="L387" t="str">
        <f t="shared" si="18"/>
        <v>009</v>
      </c>
      <c r="M387" t="str">
        <f t="shared" si="19"/>
        <v>H</v>
      </c>
      <c r="N387" t="str">
        <f t="shared" si="20"/>
        <v/>
      </c>
      <c r="O387">
        <v>2015</v>
      </c>
    </row>
    <row r="388" spans="1:15" x14ac:dyDescent="0.3">
      <c r="A388">
        <v>35</v>
      </c>
      <c r="B388" t="s">
        <v>59</v>
      </c>
      <c r="C388" t="s">
        <v>165</v>
      </c>
      <c r="D388">
        <v>0</v>
      </c>
      <c r="E388">
        <v>0</v>
      </c>
      <c r="F388">
        <v>0</v>
      </c>
      <c r="G388">
        <v>3262</v>
      </c>
      <c r="H388">
        <v>128</v>
      </c>
      <c r="I388">
        <v>512</v>
      </c>
      <c r="J388">
        <v>12</v>
      </c>
      <c r="K388">
        <v>2015</v>
      </c>
      <c r="L388" t="str">
        <f t="shared" si="18"/>
        <v>010</v>
      </c>
      <c r="M388" t="str">
        <f t="shared" si="19"/>
        <v>H</v>
      </c>
      <c r="N388" t="str">
        <f t="shared" si="20"/>
        <v/>
      </c>
      <c r="O388">
        <v>2015</v>
      </c>
    </row>
    <row r="389" spans="1:15" x14ac:dyDescent="0.3">
      <c r="A389">
        <v>302</v>
      </c>
      <c r="B389" t="s">
        <v>63</v>
      </c>
      <c r="C389" t="s">
        <v>166</v>
      </c>
      <c r="D389">
        <v>0</v>
      </c>
      <c r="E389">
        <v>0</v>
      </c>
      <c r="F389">
        <v>0</v>
      </c>
      <c r="G389">
        <v>1346</v>
      </c>
      <c r="H389">
        <v>105</v>
      </c>
      <c r="I389">
        <v>423</v>
      </c>
      <c r="J389">
        <v>282</v>
      </c>
      <c r="K389">
        <v>2015</v>
      </c>
      <c r="L389" t="str">
        <f t="shared" si="18"/>
        <v>009</v>
      </c>
      <c r="M389" t="str">
        <f t="shared" si="19"/>
        <v>H</v>
      </c>
      <c r="N389" t="str">
        <f t="shared" si="20"/>
        <v/>
      </c>
      <c r="O389">
        <v>2015</v>
      </c>
    </row>
    <row r="390" spans="1:15" x14ac:dyDescent="0.3">
      <c r="A390">
        <v>302</v>
      </c>
      <c r="B390" t="s">
        <v>59</v>
      </c>
      <c r="C390" t="s">
        <v>166</v>
      </c>
      <c r="D390">
        <v>0</v>
      </c>
      <c r="E390">
        <v>0</v>
      </c>
      <c r="F390">
        <v>0</v>
      </c>
      <c r="G390">
        <v>1346</v>
      </c>
      <c r="H390">
        <v>106</v>
      </c>
      <c r="I390">
        <v>422</v>
      </c>
      <c r="J390">
        <v>282</v>
      </c>
      <c r="K390">
        <v>2015</v>
      </c>
      <c r="L390" t="str">
        <f t="shared" si="18"/>
        <v>010</v>
      </c>
      <c r="M390" t="str">
        <f t="shared" si="19"/>
        <v>H</v>
      </c>
      <c r="N390" t="str">
        <f t="shared" si="20"/>
        <v/>
      </c>
      <c r="O390">
        <v>2015</v>
      </c>
    </row>
    <row r="391" spans="1:15" x14ac:dyDescent="0.3">
      <c r="A391">
        <v>287</v>
      </c>
      <c r="B391" t="s">
        <v>45</v>
      </c>
      <c r="C391" t="s">
        <v>167</v>
      </c>
      <c r="D391">
        <v>0</v>
      </c>
      <c r="E391">
        <v>0</v>
      </c>
      <c r="F391">
        <v>0</v>
      </c>
      <c r="G391">
        <v>1034</v>
      </c>
      <c r="H391">
        <v>81</v>
      </c>
      <c r="I391">
        <v>649</v>
      </c>
      <c r="J391">
        <v>34</v>
      </c>
      <c r="K391">
        <v>2015</v>
      </c>
      <c r="L391" t="str">
        <f t="shared" si="18"/>
        <v>009</v>
      </c>
      <c r="M391" t="str">
        <f t="shared" si="19"/>
        <v>H</v>
      </c>
      <c r="N391" t="str">
        <f t="shared" si="20"/>
        <v>B</v>
      </c>
      <c r="O391">
        <v>2015</v>
      </c>
    </row>
    <row r="392" spans="1:15" x14ac:dyDescent="0.3">
      <c r="A392">
        <v>287</v>
      </c>
      <c r="B392" t="s">
        <v>82</v>
      </c>
      <c r="C392" t="s">
        <v>167</v>
      </c>
      <c r="D392">
        <v>0</v>
      </c>
      <c r="E392">
        <v>0</v>
      </c>
      <c r="F392">
        <v>0</v>
      </c>
      <c r="G392">
        <v>5370</v>
      </c>
      <c r="H392">
        <v>175</v>
      </c>
      <c r="I392">
        <v>3542</v>
      </c>
      <c r="J392">
        <v>209</v>
      </c>
      <c r="K392">
        <v>2015</v>
      </c>
      <c r="L392" t="str">
        <f t="shared" si="18"/>
        <v>009</v>
      </c>
      <c r="M392" t="str">
        <f t="shared" si="19"/>
        <v>H</v>
      </c>
      <c r="N392" t="str">
        <f t="shared" si="20"/>
        <v>B</v>
      </c>
      <c r="O392">
        <v>2015</v>
      </c>
    </row>
    <row r="393" spans="1:15" x14ac:dyDescent="0.3">
      <c r="A393">
        <v>287</v>
      </c>
      <c r="B393" t="s">
        <v>66</v>
      </c>
      <c r="C393" t="s">
        <v>167</v>
      </c>
      <c r="D393">
        <v>0</v>
      </c>
      <c r="E393">
        <v>0</v>
      </c>
      <c r="F393">
        <v>0</v>
      </c>
      <c r="G393">
        <v>1656</v>
      </c>
      <c r="H393">
        <v>65</v>
      </c>
      <c r="I393">
        <v>1038</v>
      </c>
      <c r="J393">
        <v>55</v>
      </c>
      <c r="K393">
        <v>2015</v>
      </c>
      <c r="L393" t="str">
        <f t="shared" si="18"/>
        <v>010</v>
      </c>
      <c r="M393" t="str">
        <f t="shared" si="19"/>
        <v>H</v>
      </c>
      <c r="N393" t="str">
        <f t="shared" si="20"/>
        <v>B</v>
      </c>
      <c r="O393">
        <v>2015</v>
      </c>
    </row>
    <row r="394" spans="1:15" x14ac:dyDescent="0.3">
      <c r="A394">
        <v>385</v>
      </c>
      <c r="B394" t="s">
        <v>20</v>
      </c>
      <c r="C394" t="s">
        <v>168</v>
      </c>
      <c r="D394">
        <v>0</v>
      </c>
      <c r="E394">
        <v>0</v>
      </c>
      <c r="F394">
        <v>0</v>
      </c>
      <c r="G394">
        <v>918</v>
      </c>
      <c r="H394">
        <v>72</v>
      </c>
      <c r="I394">
        <v>288</v>
      </c>
      <c r="J394">
        <v>192</v>
      </c>
      <c r="K394">
        <v>2015</v>
      </c>
      <c r="L394" t="str">
        <f t="shared" si="18"/>
        <v>012</v>
      </c>
      <c r="M394" t="str">
        <f t="shared" si="19"/>
        <v>H</v>
      </c>
      <c r="N394" t="str">
        <f t="shared" si="20"/>
        <v/>
      </c>
      <c r="O394">
        <v>2015</v>
      </c>
    </row>
    <row r="395" spans="1:15" x14ac:dyDescent="0.3">
      <c r="A395">
        <v>385</v>
      </c>
      <c r="B395" t="s">
        <v>63</v>
      </c>
      <c r="C395" t="s">
        <v>168</v>
      </c>
      <c r="D395">
        <v>0</v>
      </c>
      <c r="E395">
        <v>0</v>
      </c>
      <c r="F395">
        <v>0</v>
      </c>
      <c r="G395">
        <v>918</v>
      </c>
      <c r="H395">
        <v>72</v>
      </c>
      <c r="I395">
        <v>288</v>
      </c>
      <c r="J395">
        <v>192</v>
      </c>
      <c r="K395">
        <v>2015</v>
      </c>
      <c r="L395" t="str">
        <f t="shared" si="18"/>
        <v>009</v>
      </c>
      <c r="M395" t="str">
        <f t="shared" si="19"/>
        <v>H</v>
      </c>
      <c r="N395" t="str">
        <f t="shared" si="20"/>
        <v/>
      </c>
      <c r="O395">
        <v>2015</v>
      </c>
    </row>
    <row r="396" spans="1:15" x14ac:dyDescent="0.3">
      <c r="A396">
        <v>385</v>
      </c>
      <c r="B396" t="s">
        <v>59</v>
      </c>
      <c r="C396" t="s">
        <v>168</v>
      </c>
      <c r="D396">
        <v>0</v>
      </c>
      <c r="E396">
        <v>0</v>
      </c>
      <c r="F396">
        <v>0</v>
      </c>
      <c r="G396">
        <v>918</v>
      </c>
      <c r="H396">
        <v>72</v>
      </c>
      <c r="I396">
        <v>288</v>
      </c>
      <c r="J396">
        <v>192</v>
      </c>
      <c r="K396">
        <v>2015</v>
      </c>
      <c r="L396" t="str">
        <f t="shared" si="18"/>
        <v>010</v>
      </c>
      <c r="M396" t="str">
        <f t="shared" si="19"/>
        <v>H</v>
      </c>
      <c r="N396" t="str">
        <f t="shared" si="20"/>
        <v/>
      </c>
      <c r="O396">
        <v>2015</v>
      </c>
    </row>
    <row r="397" spans="1:15" x14ac:dyDescent="0.3">
      <c r="A397">
        <v>255</v>
      </c>
      <c r="B397" t="s">
        <v>29</v>
      </c>
      <c r="C397" t="s">
        <v>169</v>
      </c>
      <c r="D397">
        <v>0</v>
      </c>
      <c r="E397">
        <v>0</v>
      </c>
      <c r="F397">
        <v>0</v>
      </c>
      <c r="G397">
        <v>3166</v>
      </c>
      <c r="H397">
        <v>248</v>
      </c>
      <c r="I397">
        <v>994</v>
      </c>
      <c r="J397">
        <v>691</v>
      </c>
      <c r="K397">
        <v>2015</v>
      </c>
      <c r="L397" t="str">
        <f t="shared" si="18"/>
        <v>009</v>
      </c>
      <c r="M397" t="str">
        <f t="shared" si="19"/>
        <v>H</v>
      </c>
      <c r="N397" t="str">
        <f t="shared" si="20"/>
        <v/>
      </c>
      <c r="O397">
        <v>2015</v>
      </c>
    </row>
    <row r="398" spans="1:15" x14ac:dyDescent="0.3">
      <c r="A398">
        <v>255</v>
      </c>
      <c r="B398" t="s">
        <v>63</v>
      </c>
      <c r="C398" t="s">
        <v>169</v>
      </c>
      <c r="D398">
        <v>0</v>
      </c>
      <c r="E398">
        <v>0</v>
      </c>
      <c r="F398">
        <v>0</v>
      </c>
      <c r="G398">
        <v>7178</v>
      </c>
      <c r="H398">
        <v>461</v>
      </c>
      <c r="I398">
        <v>2252</v>
      </c>
      <c r="J398">
        <v>1328</v>
      </c>
      <c r="K398">
        <v>2015</v>
      </c>
      <c r="L398" t="str">
        <f t="shared" si="18"/>
        <v>009</v>
      </c>
      <c r="M398" t="str">
        <f t="shared" si="19"/>
        <v>H</v>
      </c>
      <c r="N398" t="str">
        <f t="shared" si="20"/>
        <v/>
      </c>
      <c r="O398">
        <v>2015</v>
      </c>
    </row>
    <row r="399" spans="1:15" x14ac:dyDescent="0.3">
      <c r="A399">
        <v>255</v>
      </c>
      <c r="B399" t="s">
        <v>59</v>
      </c>
      <c r="C399" t="s">
        <v>169</v>
      </c>
      <c r="D399">
        <v>0</v>
      </c>
      <c r="E399">
        <v>0</v>
      </c>
      <c r="F399">
        <v>0</v>
      </c>
      <c r="G399">
        <v>2111</v>
      </c>
      <c r="H399">
        <v>83</v>
      </c>
      <c r="I399">
        <v>662</v>
      </c>
      <c r="J399">
        <v>261</v>
      </c>
      <c r="K399">
        <v>2015</v>
      </c>
      <c r="L399" t="str">
        <f t="shared" si="18"/>
        <v>010</v>
      </c>
      <c r="M399" t="str">
        <f t="shared" si="19"/>
        <v>H</v>
      </c>
      <c r="N399" t="str">
        <f t="shared" si="20"/>
        <v/>
      </c>
      <c r="O399">
        <v>2015</v>
      </c>
    </row>
    <row r="400" spans="1:15" x14ac:dyDescent="0.3">
      <c r="A400">
        <v>153</v>
      </c>
      <c r="B400" t="s">
        <v>63</v>
      </c>
      <c r="C400" t="s">
        <v>170</v>
      </c>
      <c r="D400">
        <v>0</v>
      </c>
      <c r="E400">
        <v>0</v>
      </c>
      <c r="F400">
        <v>0</v>
      </c>
      <c r="G400">
        <v>3430</v>
      </c>
      <c r="H400">
        <v>70</v>
      </c>
      <c r="I400">
        <v>1076</v>
      </c>
      <c r="J400">
        <v>796</v>
      </c>
      <c r="K400">
        <v>2015</v>
      </c>
      <c r="L400" t="str">
        <f t="shared" si="18"/>
        <v>009</v>
      </c>
      <c r="M400" t="str">
        <f t="shared" si="19"/>
        <v>H</v>
      </c>
      <c r="N400" t="str">
        <f t="shared" si="20"/>
        <v/>
      </c>
      <c r="O400">
        <v>2015</v>
      </c>
    </row>
    <row r="401" spans="1:15" x14ac:dyDescent="0.3">
      <c r="A401">
        <v>153</v>
      </c>
      <c r="B401" t="s">
        <v>59</v>
      </c>
      <c r="C401" t="s">
        <v>170</v>
      </c>
      <c r="D401">
        <v>0</v>
      </c>
      <c r="E401">
        <v>0</v>
      </c>
      <c r="F401">
        <v>0</v>
      </c>
      <c r="G401">
        <v>2015</v>
      </c>
      <c r="H401">
        <v>7</v>
      </c>
      <c r="I401">
        <v>631</v>
      </c>
      <c r="J401">
        <v>450</v>
      </c>
      <c r="K401">
        <v>2015</v>
      </c>
      <c r="L401" t="str">
        <f t="shared" si="18"/>
        <v>010</v>
      </c>
      <c r="M401" t="str">
        <f t="shared" si="19"/>
        <v>H</v>
      </c>
      <c r="N401" t="str">
        <f t="shared" si="20"/>
        <v/>
      </c>
      <c r="O401">
        <v>2015</v>
      </c>
    </row>
    <row r="402" spans="1:15" x14ac:dyDescent="0.3">
      <c r="A402">
        <v>13</v>
      </c>
      <c r="B402" t="s">
        <v>20</v>
      </c>
      <c r="C402" t="s">
        <v>171</v>
      </c>
      <c r="D402">
        <v>0</v>
      </c>
      <c r="E402">
        <v>0</v>
      </c>
      <c r="F402">
        <v>0</v>
      </c>
      <c r="G402">
        <v>8544</v>
      </c>
      <c r="H402">
        <v>67</v>
      </c>
      <c r="I402">
        <v>2681</v>
      </c>
      <c r="J402">
        <v>1787</v>
      </c>
      <c r="K402">
        <v>2015</v>
      </c>
      <c r="L402" t="str">
        <f t="shared" si="18"/>
        <v>012</v>
      </c>
      <c r="M402" t="str">
        <f t="shared" si="19"/>
        <v>H</v>
      </c>
      <c r="N402" t="str">
        <f t="shared" si="20"/>
        <v/>
      </c>
      <c r="O402">
        <v>2015</v>
      </c>
    </row>
    <row r="403" spans="1:15" x14ac:dyDescent="0.3">
      <c r="A403">
        <v>13</v>
      </c>
      <c r="B403" t="s">
        <v>63</v>
      </c>
      <c r="C403" t="s">
        <v>171</v>
      </c>
      <c r="D403">
        <v>0</v>
      </c>
      <c r="E403">
        <v>0</v>
      </c>
      <c r="F403">
        <v>0</v>
      </c>
      <c r="G403">
        <v>5696</v>
      </c>
      <c r="H403">
        <v>223</v>
      </c>
      <c r="I403">
        <v>894</v>
      </c>
      <c r="J403">
        <v>1210</v>
      </c>
      <c r="K403">
        <v>2015</v>
      </c>
      <c r="L403" t="str">
        <f t="shared" si="18"/>
        <v>009</v>
      </c>
      <c r="M403" t="str">
        <f t="shared" si="19"/>
        <v>H</v>
      </c>
      <c r="N403" t="str">
        <f t="shared" si="20"/>
        <v/>
      </c>
      <c r="O403">
        <v>2015</v>
      </c>
    </row>
    <row r="404" spans="1:15" x14ac:dyDescent="0.3">
      <c r="A404">
        <v>13</v>
      </c>
      <c r="B404" t="s">
        <v>59</v>
      </c>
      <c r="C404" t="s">
        <v>171</v>
      </c>
      <c r="D404">
        <v>0</v>
      </c>
      <c r="E404">
        <v>0</v>
      </c>
      <c r="F404">
        <v>0</v>
      </c>
      <c r="G404">
        <v>5697</v>
      </c>
      <c r="H404">
        <v>224</v>
      </c>
      <c r="I404">
        <v>893</v>
      </c>
      <c r="J404">
        <v>1210</v>
      </c>
      <c r="K404">
        <v>2015</v>
      </c>
      <c r="L404" t="str">
        <f t="shared" si="18"/>
        <v>010</v>
      </c>
      <c r="M404" t="str">
        <f t="shared" si="19"/>
        <v>H</v>
      </c>
      <c r="N404" t="str">
        <f t="shared" si="20"/>
        <v/>
      </c>
      <c r="O404">
        <v>2015</v>
      </c>
    </row>
    <row r="405" spans="1:15" x14ac:dyDescent="0.3">
      <c r="A405">
        <v>358</v>
      </c>
      <c r="B405" t="s">
        <v>64</v>
      </c>
      <c r="C405" t="s">
        <v>172</v>
      </c>
      <c r="D405">
        <v>11765</v>
      </c>
      <c r="E405">
        <v>80</v>
      </c>
      <c r="F405">
        <v>275855</v>
      </c>
      <c r="G405">
        <v>88731</v>
      </c>
      <c r="H405">
        <v>3598</v>
      </c>
      <c r="I405">
        <v>26124</v>
      </c>
      <c r="J405">
        <v>1677</v>
      </c>
      <c r="K405">
        <v>2015</v>
      </c>
      <c r="L405" t="str">
        <f t="shared" si="18"/>
        <v>001</v>
      </c>
      <c r="M405" t="str">
        <f t="shared" si="19"/>
        <v>H</v>
      </c>
      <c r="N405" t="str">
        <f t="shared" si="20"/>
        <v/>
      </c>
      <c r="O405">
        <v>2015</v>
      </c>
    </row>
    <row r="406" spans="1:15" x14ac:dyDescent="0.3">
      <c r="A406">
        <v>358</v>
      </c>
      <c r="B406" t="s">
        <v>59</v>
      </c>
      <c r="C406" t="s">
        <v>172</v>
      </c>
      <c r="D406">
        <v>0</v>
      </c>
      <c r="E406">
        <v>0</v>
      </c>
      <c r="F406">
        <v>0</v>
      </c>
      <c r="G406">
        <v>1516</v>
      </c>
      <c r="H406">
        <v>59</v>
      </c>
      <c r="I406">
        <v>476</v>
      </c>
      <c r="J406">
        <v>31</v>
      </c>
      <c r="K406">
        <v>2015</v>
      </c>
      <c r="L406" t="str">
        <f t="shared" si="18"/>
        <v>010</v>
      </c>
      <c r="M406" t="str">
        <f t="shared" si="19"/>
        <v>H</v>
      </c>
      <c r="N406" t="str">
        <f t="shared" si="20"/>
        <v/>
      </c>
      <c r="O406">
        <v>2015</v>
      </c>
    </row>
    <row r="407" spans="1:15" x14ac:dyDescent="0.3">
      <c r="A407">
        <v>316</v>
      </c>
      <c r="B407" t="s">
        <v>29</v>
      </c>
      <c r="C407" t="s">
        <v>173</v>
      </c>
      <c r="D407">
        <v>0</v>
      </c>
      <c r="E407">
        <v>0</v>
      </c>
      <c r="F407">
        <v>0</v>
      </c>
      <c r="G407">
        <v>3101</v>
      </c>
      <c r="H407">
        <v>243</v>
      </c>
      <c r="I407">
        <v>973</v>
      </c>
      <c r="J407">
        <v>672</v>
      </c>
      <c r="K407">
        <v>2015</v>
      </c>
      <c r="L407" t="str">
        <f t="shared" si="18"/>
        <v>009</v>
      </c>
      <c r="M407" t="str">
        <f t="shared" si="19"/>
        <v>H</v>
      </c>
      <c r="N407" t="str">
        <f t="shared" si="20"/>
        <v/>
      </c>
      <c r="O407">
        <v>2015</v>
      </c>
    </row>
    <row r="408" spans="1:15" x14ac:dyDescent="0.3">
      <c r="A408">
        <v>316</v>
      </c>
      <c r="B408" t="s">
        <v>20</v>
      </c>
      <c r="C408" t="s">
        <v>173</v>
      </c>
      <c r="D408">
        <v>0</v>
      </c>
      <c r="E408">
        <v>0</v>
      </c>
      <c r="F408">
        <v>0</v>
      </c>
      <c r="G408">
        <v>1551</v>
      </c>
      <c r="H408">
        <v>122</v>
      </c>
      <c r="I408">
        <v>486</v>
      </c>
      <c r="J408">
        <v>336</v>
      </c>
      <c r="K408">
        <v>2015</v>
      </c>
      <c r="L408" t="str">
        <f t="shared" si="18"/>
        <v>012</v>
      </c>
      <c r="M408" t="str">
        <f t="shared" si="19"/>
        <v>H</v>
      </c>
      <c r="N408" t="str">
        <f t="shared" si="20"/>
        <v/>
      </c>
      <c r="O408">
        <v>2015</v>
      </c>
    </row>
    <row r="409" spans="1:15" x14ac:dyDescent="0.3">
      <c r="A409">
        <v>316</v>
      </c>
      <c r="B409" t="s">
        <v>63</v>
      </c>
      <c r="C409" t="s">
        <v>173</v>
      </c>
      <c r="D409">
        <v>0</v>
      </c>
      <c r="E409">
        <v>0</v>
      </c>
      <c r="F409">
        <v>0</v>
      </c>
      <c r="G409">
        <v>5776</v>
      </c>
      <c r="H409">
        <v>228</v>
      </c>
      <c r="I409">
        <v>2249</v>
      </c>
      <c r="J409">
        <v>1338</v>
      </c>
      <c r="K409">
        <v>2015</v>
      </c>
      <c r="L409" t="str">
        <f t="shared" si="18"/>
        <v>009</v>
      </c>
      <c r="M409" t="str">
        <f t="shared" si="19"/>
        <v>H</v>
      </c>
      <c r="N409" t="str">
        <f t="shared" si="20"/>
        <v/>
      </c>
      <c r="O409">
        <v>2015</v>
      </c>
    </row>
    <row r="410" spans="1:15" x14ac:dyDescent="0.3">
      <c r="A410">
        <v>316</v>
      </c>
      <c r="B410" t="s">
        <v>59</v>
      </c>
      <c r="C410" t="s">
        <v>173</v>
      </c>
      <c r="D410">
        <v>0</v>
      </c>
      <c r="E410">
        <v>0</v>
      </c>
      <c r="F410">
        <v>0</v>
      </c>
      <c r="G410">
        <v>155</v>
      </c>
      <c r="H410">
        <v>121</v>
      </c>
      <c r="I410">
        <v>487</v>
      </c>
      <c r="J410">
        <v>336</v>
      </c>
      <c r="K410">
        <v>2015</v>
      </c>
      <c r="L410" t="str">
        <f t="shared" si="18"/>
        <v>010</v>
      </c>
      <c r="M410" t="str">
        <f t="shared" si="19"/>
        <v>H</v>
      </c>
      <c r="N410" t="str">
        <f t="shared" si="20"/>
        <v/>
      </c>
      <c r="O410">
        <v>2015</v>
      </c>
    </row>
    <row r="411" spans="1:15" x14ac:dyDescent="0.3">
      <c r="A411">
        <v>314</v>
      </c>
      <c r="B411" t="s">
        <v>63</v>
      </c>
      <c r="C411" t="s">
        <v>174</v>
      </c>
      <c r="D411">
        <v>0</v>
      </c>
      <c r="E411">
        <v>0</v>
      </c>
      <c r="F411">
        <v>0</v>
      </c>
      <c r="G411">
        <v>1331</v>
      </c>
      <c r="H411">
        <v>104</v>
      </c>
      <c r="I411">
        <v>418</v>
      </c>
      <c r="J411">
        <v>278</v>
      </c>
      <c r="K411">
        <v>2015</v>
      </c>
      <c r="L411" t="str">
        <f t="shared" si="18"/>
        <v>009</v>
      </c>
      <c r="M411" t="str">
        <f t="shared" si="19"/>
        <v>H</v>
      </c>
      <c r="N411" t="str">
        <f t="shared" si="20"/>
        <v/>
      </c>
      <c r="O411">
        <v>2015</v>
      </c>
    </row>
    <row r="412" spans="1:15" x14ac:dyDescent="0.3">
      <c r="A412">
        <v>314</v>
      </c>
      <c r="B412" t="s">
        <v>59</v>
      </c>
      <c r="C412" t="s">
        <v>174</v>
      </c>
      <c r="D412">
        <v>0</v>
      </c>
      <c r="E412">
        <v>0</v>
      </c>
      <c r="F412">
        <v>0</v>
      </c>
      <c r="G412">
        <v>2662</v>
      </c>
      <c r="H412">
        <v>105</v>
      </c>
      <c r="I412">
        <v>835</v>
      </c>
      <c r="J412">
        <v>565</v>
      </c>
      <c r="K412">
        <v>2015</v>
      </c>
      <c r="L412" t="str">
        <f t="shared" si="18"/>
        <v>010</v>
      </c>
      <c r="M412" t="str">
        <f t="shared" si="19"/>
        <v>H</v>
      </c>
      <c r="N412" t="str">
        <f t="shared" si="20"/>
        <v/>
      </c>
      <c r="O412">
        <v>2015</v>
      </c>
    </row>
    <row r="413" spans="1:15" x14ac:dyDescent="0.3">
      <c r="A413">
        <v>22</v>
      </c>
      <c r="B413" t="s">
        <v>29</v>
      </c>
      <c r="C413" t="s">
        <v>176</v>
      </c>
      <c r="D413">
        <v>0</v>
      </c>
      <c r="E413">
        <v>0</v>
      </c>
      <c r="F413">
        <v>0</v>
      </c>
      <c r="G413">
        <v>3751</v>
      </c>
      <c r="H413">
        <v>294</v>
      </c>
      <c r="I413">
        <v>1177</v>
      </c>
      <c r="J413">
        <v>861</v>
      </c>
      <c r="K413">
        <v>2015</v>
      </c>
      <c r="L413" t="str">
        <f t="shared" si="18"/>
        <v>009</v>
      </c>
      <c r="M413" t="str">
        <f t="shared" si="19"/>
        <v>H</v>
      </c>
      <c r="N413" t="str">
        <f t="shared" si="20"/>
        <v/>
      </c>
      <c r="O413">
        <v>2015</v>
      </c>
    </row>
    <row r="414" spans="1:15" x14ac:dyDescent="0.3">
      <c r="A414">
        <v>22</v>
      </c>
      <c r="B414" t="s">
        <v>20</v>
      </c>
      <c r="C414" t="s">
        <v>176</v>
      </c>
      <c r="D414">
        <v>0</v>
      </c>
      <c r="E414">
        <v>0</v>
      </c>
      <c r="F414">
        <v>0</v>
      </c>
      <c r="G414">
        <v>1875</v>
      </c>
      <c r="H414">
        <v>147</v>
      </c>
      <c r="I414">
        <v>588</v>
      </c>
      <c r="J414">
        <v>431</v>
      </c>
      <c r="K414">
        <v>2015</v>
      </c>
      <c r="L414" t="str">
        <f t="shared" si="18"/>
        <v>012</v>
      </c>
      <c r="M414" t="str">
        <f t="shared" si="19"/>
        <v>H</v>
      </c>
      <c r="N414" t="str">
        <f t="shared" si="20"/>
        <v/>
      </c>
      <c r="O414">
        <v>2015</v>
      </c>
    </row>
    <row r="415" spans="1:15" x14ac:dyDescent="0.3">
      <c r="A415">
        <v>22</v>
      </c>
      <c r="B415" t="s">
        <v>63</v>
      </c>
      <c r="C415" t="s">
        <v>176</v>
      </c>
      <c r="D415">
        <v>0</v>
      </c>
      <c r="E415">
        <v>0</v>
      </c>
      <c r="F415">
        <v>0</v>
      </c>
      <c r="G415">
        <v>11549</v>
      </c>
      <c r="H415">
        <v>271</v>
      </c>
      <c r="I415">
        <v>3020</v>
      </c>
      <c r="J415">
        <v>2090</v>
      </c>
      <c r="K415">
        <v>2015</v>
      </c>
      <c r="L415" t="str">
        <f t="shared" si="18"/>
        <v>009</v>
      </c>
      <c r="M415" t="str">
        <f t="shared" si="19"/>
        <v>H</v>
      </c>
      <c r="N415" t="str">
        <f t="shared" si="20"/>
        <v/>
      </c>
      <c r="O415">
        <v>2015</v>
      </c>
    </row>
    <row r="416" spans="1:15" x14ac:dyDescent="0.3">
      <c r="A416">
        <v>22</v>
      </c>
      <c r="B416" t="s">
        <v>59</v>
      </c>
      <c r="C416" t="s">
        <v>176</v>
      </c>
      <c r="D416">
        <v>0</v>
      </c>
      <c r="E416">
        <v>0</v>
      </c>
      <c r="F416">
        <v>0</v>
      </c>
      <c r="G416">
        <v>3663</v>
      </c>
      <c r="H416">
        <v>147</v>
      </c>
      <c r="I416">
        <v>1150</v>
      </c>
      <c r="J416">
        <v>854</v>
      </c>
      <c r="K416">
        <v>2015</v>
      </c>
      <c r="L416" t="str">
        <f t="shared" si="18"/>
        <v>010</v>
      </c>
      <c r="M416" t="str">
        <f t="shared" si="19"/>
        <v>H</v>
      </c>
      <c r="N416" t="str">
        <f t="shared" si="20"/>
        <v/>
      </c>
      <c r="O416">
        <v>2015</v>
      </c>
    </row>
    <row r="417" spans="1:15" x14ac:dyDescent="0.3">
      <c r="A417">
        <v>18</v>
      </c>
      <c r="B417" t="s">
        <v>64</v>
      </c>
      <c r="C417" t="s">
        <v>177</v>
      </c>
      <c r="D417">
        <v>2480</v>
      </c>
      <c r="E417">
        <v>0</v>
      </c>
      <c r="F417">
        <v>6040</v>
      </c>
      <c r="G417">
        <v>19288</v>
      </c>
      <c r="H417">
        <v>1845</v>
      </c>
      <c r="I417">
        <v>14496</v>
      </c>
      <c r="J417">
        <v>547</v>
      </c>
      <c r="K417">
        <v>2015</v>
      </c>
      <c r="L417" t="str">
        <f t="shared" si="18"/>
        <v>001</v>
      </c>
      <c r="M417" t="str">
        <f t="shared" si="19"/>
        <v>H</v>
      </c>
      <c r="N417" t="str">
        <f t="shared" si="20"/>
        <v/>
      </c>
      <c r="O417">
        <v>2015</v>
      </c>
    </row>
    <row r="418" spans="1:15" x14ac:dyDescent="0.3">
      <c r="A418">
        <v>18</v>
      </c>
      <c r="B418" t="s">
        <v>65</v>
      </c>
      <c r="C418" t="s">
        <v>177</v>
      </c>
      <c r="D418">
        <v>2480</v>
      </c>
      <c r="E418">
        <v>0</v>
      </c>
      <c r="F418">
        <v>6040</v>
      </c>
      <c r="G418">
        <v>46196</v>
      </c>
      <c r="H418">
        <v>1845</v>
      </c>
      <c r="I418">
        <v>14496</v>
      </c>
      <c r="J418">
        <v>547</v>
      </c>
      <c r="K418">
        <v>2015</v>
      </c>
      <c r="L418" t="str">
        <f t="shared" si="18"/>
        <v>001</v>
      </c>
      <c r="M418" t="str">
        <f t="shared" si="19"/>
        <v>S</v>
      </c>
      <c r="N418" t="str">
        <f t="shared" si="20"/>
        <v/>
      </c>
      <c r="O418">
        <v>2015</v>
      </c>
    </row>
    <row r="419" spans="1:15" x14ac:dyDescent="0.3">
      <c r="A419">
        <v>23</v>
      </c>
      <c r="B419" t="s">
        <v>63</v>
      </c>
      <c r="C419" t="s">
        <v>178</v>
      </c>
      <c r="D419">
        <v>0</v>
      </c>
      <c r="E419">
        <v>0</v>
      </c>
      <c r="F419">
        <v>0</v>
      </c>
      <c r="G419">
        <v>5651</v>
      </c>
      <c r="H419">
        <v>161</v>
      </c>
      <c r="I419">
        <v>1772</v>
      </c>
      <c r="J419">
        <v>1295</v>
      </c>
      <c r="K419">
        <v>2015</v>
      </c>
      <c r="L419" t="str">
        <f t="shared" si="18"/>
        <v>009</v>
      </c>
      <c r="M419" t="str">
        <f t="shared" si="19"/>
        <v>H</v>
      </c>
      <c r="N419" t="str">
        <f t="shared" si="20"/>
        <v/>
      </c>
      <c r="O419">
        <v>2015</v>
      </c>
    </row>
    <row r="420" spans="1:15" x14ac:dyDescent="0.3">
      <c r="A420">
        <v>23</v>
      </c>
      <c r="B420" t="s">
        <v>59</v>
      </c>
      <c r="C420" t="s">
        <v>178</v>
      </c>
      <c r="D420">
        <v>0</v>
      </c>
      <c r="E420">
        <v>0</v>
      </c>
      <c r="F420">
        <v>0</v>
      </c>
      <c r="G420">
        <v>4059</v>
      </c>
      <c r="H420">
        <v>162</v>
      </c>
      <c r="I420">
        <v>645</v>
      </c>
      <c r="J420">
        <v>926</v>
      </c>
      <c r="K420">
        <v>2015</v>
      </c>
      <c r="L420" t="str">
        <f t="shared" si="18"/>
        <v>010</v>
      </c>
      <c r="M420" t="str">
        <f t="shared" si="19"/>
        <v>H</v>
      </c>
      <c r="N420" t="str">
        <f t="shared" si="20"/>
        <v/>
      </c>
      <c r="O420">
        <v>2015</v>
      </c>
    </row>
    <row r="421" spans="1:15" x14ac:dyDescent="0.3">
      <c r="A421">
        <v>401</v>
      </c>
      <c r="B421" t="s">
        <v>66</v>
      </c>
      <c r="C421" t="s">
        <v>179</v>
      </c>
      <c r="D421">
        <v>0</v>
      </c>
      <c r="E421">
        <v>0</v>
      </c>
      <c r="F421">
        <v>0</v>
      </c>
      <c r="G421">
        <v>2986</v>
      </c>
      <c r="H421">
        <v>125</v>
      </c>
      <c r="I421">
        <v>1872</v>
      </c>
      <c r="J421">
        <v>878</v>
      </c>
      <c r="K421">
        <v>2015</v>
      </c>
      <c r="L421" t="str">
        <f t="shared" si="18"/>
        <v>010</v>
      </c>
      <c r="M421" t="str">
        <f t="shared" si="19"/>
        <v>H</v>
      </c>
      <c r="N421" t="str">
        <f t="shared" si="20"/>
        <v>B</v>
      </c>
      <c r="O421">
        <v>2015</v>
      </c>
    </row>
    <row r="422" spans="1:15" x14ac:dyDescent="0.3">
      <c r="A422">
        <v>3</v>
      </c>
      <c r="B422" t="s">
        <v>35</v>
      </c>
      <c r="C422" t="s">
        <v>180</v>
      </c>
      <c r="D422">
        <v>4</v>
      </c>
      <c r="E422">
        <v>0</v>
      </c>
      <c r="F422">
        <v>3077</v>
      </c>
      <c r="G422">
        <v>2331</v>
      </c>
      <c r="H422">
        <v>183</v>
      </c>
      <c r="I422">
        <v>731</v>
      </c>
      <c r="J422">
        <v>4</v>
      </c>
      <c r="K422">
        <v>2015</v>
      </c>
      <c r="L422" t="str">
        <f t="shared" si="18"/>
        <v>001</v>
      </c>
      <c r="M422" t="str">
        <f t="shared" si="19"/>
        <v>H</v>
      </c>
      <c r="N422" t="str">
        <f t="shared" si="20"/>
        <v/>
      </c>
      <c r="O422">
        <v>2015</v>
      </c>
    </row>
    <row r="423" spans="1:15" x14ac:dyDescent="0.3">
      <c r="A423">
        <v>3</v>
      </c>
      <c r="B423" t="s">
        <v>63</v>
      </c>
      <c r="C423" t="s">
        <v>180</v>
      </c>
      <c r="D423">
        <v>0</v>
      </c>
      <c r="E423">
        <v>0</v>
      </c>
      <c r="F423">
        <v>0</v>
      </c>
      <c r="G423">
        <v>74874</v>
      </c>
      <c r="H423">
        <v>365</v>
      </c>
      <c r="I423">
        <v>13644</v>
      </c>
      <c r="J423">
        <v>691</v>
      </c>
      <c r="K423">
        <v>2015</v>
      </c>
      <c r="L423" t="str">
        <f t="shared" si="18"/>
        <v>009</v>
      </c>
      <c r="M423" t="str">
        <f t="shared" si="19"/>
        <v>H</v>
      </c>
      <c r="N423" t="str">
        <f t="shared" si="20"/>
        <v/>
      </c>
      <c r="O423">
        <v>2015</v>
      </c>
    </row>
    <row r="424" spans="1:15" x14ac:dyDescent="0.3">
      <c r="A424">
        <v>3</v>
      </c>
      <c r="B424" t="s">
        <v>59</v>
      </c>
      <c r="C424" t="s">
        <v>180</v>
      </c>
      <c r="D424">
        <v>0</v>
      </c>
      <c r="E424">
        <v>0</v>
      </c>
      <c r="F424">
        <v>0</v>
      </c>
      <c r="G424">
        <v>9569</v>
      </c>
      <c r="H424">
        <v>366</v>
      </c>
      <c r="I424">
        <v>1462</v>
      </c>
      <c r="J424">
        <v>86</v>
      </c>
      <c r="K424">
        <v>2015</v>
      </c>
      <c r="L424" t="str">
        <f t="shared" si="18"/>
        <v>010</v>
      </c>
      <c r="M424" t="str">
        <f t="shared" si="19"/>
        <v>H</v>
      </c>
      <c r="N424" t="str">
        <f t="shared" si="20"/>
        <v/>
      </c>
      <c r="O424">
        <v>2015</v>
      </c>
    </row>
    <row r="425" spans="1:15" x14ac:dyDescent="0.3">
      <c r="A425">
        <v>374</v>
      </c>
      <c r="B425" t="s">
        <v>83</v>
      </c>
      <c r="C425" t="s">
        <v>181</v>
      </c>
      <c r="D425">
        <v>0</v>
      </c>
      <c r="E425">
        <v>0</v>
      </c>
      <c r="F425">
        <v>0</v>
      </c>
      <c r="G425">
        <v>5602</v>
      </c>
      <c r="H425">
        <v>329</v>
      </c>
      <c r="I425">
        <v>1483</v>
      </c>
      <c r="J425">
        <v>328</v>
      </c>
      <c r="K425">
        <v>2015</v>
      </c>
      <c r="L425" t="str">
        <f t="shared" si="18"/>
        <v>009</v>
      </c>
      <c r="M425" t="str">
        <f t="shared" si="19"/>
        <v>H</v>
      </c>
      <c r="N425" t="str">
        <f t="shared" si="20"/>
        <v/>
      </c>
      <c r="O425">
        <v>2015</v>
      </c>
    </row>
    <row r="426" spans="1:15" x14ac:dyDescent="0.3">
      <c r="A426">
        <v>374</v>
      </c>
      <c r="B426" t="s">
        <v>76</v>
      </c>
      <c r="C426" t="s">
        <v>181</v>
      </c>
      <c r="D426">
        <v>0</v>
      </c>
      <c r="E426">
        <v>0</v>
      </c>
      <c r="F426">
        <v>0</v>
      </c>
      <c r="G426">
        <v>1033</v>
      </c>
      <c r="H426">
        <v>81</v>
      </c>
      <c r="I426">
        <v>448</v>
      </c>
      <c r="J426">
        <v>64</v>
      </c>
      <c r="K426">
        <v>2015</v>
      </c>
      <c r="L426" t="str">
        <f t="shared" si="18"/>
        <v>010</v>
      </c>
      <c r="M426" t="str">
        <f t="shared" si="19"/>
        <v>H</v>
      </c>
      <c r="N426" t="str">
        <f t="shared" si="20"/>
        <v/>
      </c>
      <c r="O426">
        <v>2015</v>
      </c>
    </row>
    <row r="427" spans="1:15" x14ac:dyDescent="0.3">
      <c r="A427">
        <v>201</v>
      </c>
      <c r="B427" t="s">
        <v>20</v>
      </c>
      <c r="C427" t="s">
        <v>182</v>
      </c>
      <c r="D427">
        <v>0</v>
      </c>
      <c r="E427">
        <v>0</v>
      </c>
      <c r="F427">
        <v>0</v>
      </c>
      <c r="G427">
        <v>5508</v>
      </c>
      <c r="H427">
        <v>432</v>
      </c>
      <c r="I427">
        <v>1728</v>
      </c>
      <c r="J427">
        <v>1152</v>
      </c>
      <c r="K427">
        <v>2015</v>
      </c>
      <c r="L427" t="str">
        <f t="shared" si="18"/>
        <v>012</v>
      </c>
      <c r="M427" t="str">
        <f t="shared" si="19"/>
        <v>H</v>
      </c>
      <c r="N427" t="str">
        <f t="shared" si="20"/>
        <v/>
      </c>
      <c r="O427">
        <v>2015</v>
      </c>
    </row>
    <row r="428" spans="1:15" x14ac:dyDescent="0.3">
      <c r="A428">
        <v>201</v>
      </c>
      <c r="B428" t="s">
        <v>59</v>
      </c>
      <c r="C428" t="s">
        <v>182</v>
      </c>
      <c r="D428">
        <v>0</v>
      </c>
      <c r="E428">
        <v>0</v>
      </c>
      <c r="F428">
        <v>0</v>
      </c>
      <c r="G428">
        <v>3765</v>
      </c>
      <c r="H428">
        <v>144</v>
      </c>
      <c r="I428">
        <v>1181</v>
      </c>
      <c r="J428">
        <v>800</v>
      </c>
      <c r="K428">
        <v>2015</v>
      </c>
      <c r="L428" t="str">
        <f t="shared" si="18"/>
        <v>010</v>
      </c>
      <c r="M428" t="str">
        <f t="shared" si="19"/>
        <v>H</v>
      </c>
      <c r="N428" t="str">
        <f t="shared" si="20"/>
        <v/>
      </c>
      <c r="O428">
        <v>2015</v>
      </c>
    </row>
    <row r="429" spans="1:15" x14ac:dyDescent="0.3">
      <c r="A429">
        <v>192</v>
      </c>
      <c r="B429" t="s">
        <v>83</v>
      </c>
      <c r="C429" t="s">
        <v>183</v>
      </c>
      <c r="D429">
        <v>0</v>
      </c>
      <c r="E429">
        <v>0</v>
      </c>
      <c r="F429">
        <v>0</v>
      </c>
      <c r="G429">
        <v>4097</v>
      </c>
      <c r="H429">
        <v>102</v>
      </c>
      <c r="I429">
        <v>1076</v>
      </c>
      <c r="J429">
        <v>2454</v>
      </c>
      <c r="K429">
        <v>2015</v>
      </c>
      <c r="L429" t="str">
        <f t="shared" si="18"/>
        <v>009</v>
      </c>
      <c r="M429" t="str">
        <f t="shared" si="19"/>
        <v>H</v>
      </c>
      <c r="N429" t="str">
        <f t="shared" si="20"/>
        <v/>
      </c>
      <c r="O429">
        <v>2015</v>
      </c>
    </row>
    <row r="430" spans="1:15" x14ac:dyDescent="0.3">
      <c r="A430">
        <v>192</v>
      </c>
      <c r="B430" t="s">
        <v>76</v>
      </c>
      <c r="C430" t="s">
        <v>183</v>
      </c>
      <c r="D430">
        <v>0</v>
      </c>
      <c r="E430">
        <v>0</v>
      </c>
      <c r="F430">
        <v>0</v>
      </c>
      <c r="G430">
        <v>2623</v>
      </c>
      <c r="H430">
        <v>103</v>
      </c>
      <c r="I430">
        <v>539</v>
      </c>
      <c r="J430">
        <v>1638</v>
      </c>
      <c r="K430">
        <v>2015</v>
      </c>
      <c r="L430" t="str">
        <f t="shared" si="18"/>
        <v>010</v>
      </c>
      <c r="M430" t="str">
        <f t="shared" si="19"/>
        <v>H</v>
      </c>
      <c r="N430" t="str">
        <f t="shared" si="20"/>
        <v/>
      </c>
      <c r="O430">
        <v>2015</v>
      </c>
    </row>
    <row r="431" spans="1:15" x14ac:dyDescent="0.3">
      <c r="A431">
        <v>398</v>
      </c>
      <c r="B431" t="s">
        <v>67</v>
      </c>
      <c r="C431" t="s">
        <v>184</v>
      </c>
      <c r="D431">
        <v>0</v>
      </c>
      <c r="E431">
        <v>0</v>
      </c>
      <c r="F431">
        <v>0</v>
      </c>
      <c r="G431">
        <v>1468</v>
      </c>
      <c r="H431">
        <v>58</v>
      </c>
      <c r="I431">
        <v>46</v>
      </c>
      <c r="J431">
        <v>312</v>
      </c>
      <c r="K431">
        <v>2015</v>
      </c>
      <c r="L431" t="str">
        <f t="shared" si="18"/>
        <v>010</v>
      </c>
      <c r="M431" t="str">
        <f t="shared" si="19"/>
        <v>S</v>
      </c>
      <c r="N431" t="str">
        <f t="shared" si="20"/>
        <v/>
      </c>
      <c r="O431">
        <v>2015</v>
      </c>
    </row>
    <row r="432" spans="1:15" x14ac:dyDescent="0.3">
      <c r="A432">
        <v>276</v>
      </c>
      <c r="B432" t="s">
        <v>59</v>
      </c>
      <c r="C432" t="s">
        <v>185</v>
      </c>
      <c r="D432">
        <v>0</v>
      </c>
      <c r="E432">
        <v>0</v>
      </c>
      <c r="F432">
        <v>0</v>
      </c>
      <c r="G432">
        <v>2671</v>
      </c>
      <c r="H432">
        <v>103</v>
      </c>
      <c r="I432">
        <v>470</v>
      </c>
      <c r="J432">
        <v>604</v>
      </c>
      <c r="K432">
        <v>2015</v>
      </c>
      <c r="L432" t="str">
        <f t="shared" si="18"/>
        <v>010</v>
      </c>
      <c r="M432" t="str">
        <f t="shared" si="19"/>
        <v>H</v>
      </c>
      <c r="N432" t="str">
        <f t="shared" si="20"/>
        <v/>
      </c>
      <c r="O432">
        <v>2015</v>
      </c>
    </row>
    <row r="433" spans="1:15" x14ac:dyDescent="0.3">
      <c r="A433">
        <v>276</v>
      </c>
      <c r="B433" t="s">
        <v>75</v>
      </c>
      <c r="C433" t="s">
        <v>185</v>
      </c>
      <c r="D433">
        <v>0</v>
      </c>
      <c r="E433">
        <v>0</v>
      </c>
      <c r="F433">
        <v>0</v>
      </c>
      <c r="G433">
        <v>2673</v>
      </c>
      <c r="H433">
        <v>102</v>
      </c>
      <c r="I433">
        <v>837</v>
      </c>
      <c r="J433">
        <v>604</v>
      </c>
      <c r="K433">
        <v>2015</v>
      </c>
      <c r="L433" t="str">
        <f t="shared" si="18"/>
        <v>012</v>
      </c>
      <c r="M433" t="str">
        <f t="shared" si="19"/>
        <v>H</v>
      </c>
      <c r="N433" t="str">
        <f t="shared" si="20"/>
        <v/>
      </c>
      <c r="O433">
        <v>2015</v>
      </c>
    </row>
    <row r="434" spans="1:15" x14ac:dyDescent="0.3">
      <c r="A434">
        <v>352</v>
      </c>
      <c r="B434" t="s">
        <v>70</v>
      </c>
      <c r="C434" t="s">
        <v>186</v>
      </c>
      <c r="D434">
        <v>0</v>
      </c>
      <c r="E434">
        <v>0</v>
      </c>
      <c r="F434">
        <v>0</v>
      </c>
      <c r="G434">
        <v>5151</v>
      </c>
      <c r="H434">
        <v>117</v>
      </c>
      <c r="I434">
        <v>1617</v>
      </c>
      <c r="J434">
        <v>1273</v>
      </c>
      <c r="K434">
        <v>2015</v>
      </c>
      <c r="L434" t="str">
        <f t="shared" si="18"/>
        <v>009</v>
      </c>
      <c r="M434" t="str">
        <f t="shared" si="19"/>
        <v>S</v>
      </c>
      <c r="N434" t="str">
        <f t="shared" si="20"/>
        <v/>
      </c>
      <c r="O434">
        <v>2015</v>
      </c>
    </row>
    <row r="435" spans="1:15" x14ac:dyDescent="0.3">
      <c r="A435">
        <v>352</v>
      </c>
      <c r="B435" t="s">
        <v>67</v>
      </c>
      <c r="C435" t="s">
        <v>186</v>
      </c>
      <c r="D435">
        <v>0</v>
      </c>
      <c r="E435">
        <v>0</v>
      </c>
      <c r="F435">
        <v>0</v>
      </c>
      <c r="G435">
        <v>2028</v>
      </c>
      <c r="H435">
        <v>78</v>
      </c>
      <c r="I435">
        <v>637</v>
      </c>
      <c r="J435">
        <v>494</v>
      </c>
      <c r="K435">
        <v>2015</v>
      </c>
      <c r="L435" t="str">
        <f t="shared" si="18"/>
        <v>010</v>
      </c>
      <c r="M435" t="str">
        <f t="shared" si="19"/>
        <v>S</v>
      </c>
      <c r="N435" t="str">
        <f t="shared" si="20"/>
        <v/>
      </c>
      <c r="O435">
        <v>2015</v>
      </c>
    </row>
    <row r="436" spans="1:15" x14ac:dyDescent="0.3">
      <c r="A436">
        <v>199</v>
      </c>
      <c r="B436" t="s">
        <v>23</v>
      </c>
      <c r="C436" t="s">
        <v>187</v>
      </c>
      <c r="D436">
        <v>2</v>
      </c>
      <c r="E436">
        <v>0</v>
      </c>
      <c r="F436">
        <v>714</v>
      </c>
      <c r="G436">
        <v>503</v>
      </c>
      <c r="H436">
        <v>4</v>
      </c>
      <c r="I436">
        <v>158</v>
      </c>
      <c r="J436">
        <v>114</v>
      </c>
      <c r="K436">
        <v>2015</v>
      </c>
      <c r="L436" t="str">
        <f t="shared" si="18"/>
        <v>001</v>
      </c>
      <c r="M436" t="str">
        <f t="shared" si="19"/>
        <v>H</v>
      </c>
      <c r="N436" t="str">
        <f t="shared" si="20"/>
        <v>B</v>
      </c>
      <c r="O436">
        <v>2015</v>
      </c>
    </row>
    <row r="437" spans="1:15" x14ac:dyDescent="0.3">
      <c r="A437">
        <v>199</v>
      </c>
      <c r="B437" t="s">
        <v>63</v>
      </c>
      <c r="C437" t="s">
        <v>187</v>
      </c>
      <c r="D437">
        <v>0</v>
      </c>
      <c r="E437">
        <v>0</v>
      </c>
      <c r="F437">
        <v>0</v>
      </c>
      <c r="G437">
        <v>11868</v>
      </c>
      <c r="H437">
        <v>158</v>
      </c>
      <c r="I437">
        <v>3724</v>
      </c>
      <c r="J437">
        <v>2813</v>
      </c>
      <c r="K437">
        <v>2015</v>
      </c>
      <c r="L437" t="str">
        <f t="shared" si="18"/>
        <v>009</v>
      </c>
      <c r="M437" t="str">
        <f t="shared" si="19"/>
        <v>H</v>
      </c>
      <c r="N437" t="str">
        <f t="shared" si="20"/>
        <v/>
      </c>
      <c r="O437">
        <v>2015</v>
      </c>
    </row>
    <row r="438" spans="1:15" x14ac:dyDescent="0.3">
      <c r="A438">
        <v>199</v>
      </c>
      <c r="B438" t="s">
        <v>59</v>
      </c>
      <c r="C438" t="s">
        <v>187</v>
      </c>
      <c r="D438">
        <v>0</v>
      </c>
      <c r="E438">
        <v>0</v>
      </c>
      <c r="F438">
        <v>0</v>
      </c>
      <c r="G438">
        <v>4026</v>
      </c>
      <c r="H438">
        <v>158</v>
      </c>
      <c r="I438">
        <v>631</v>
      </c>
      <c r="J438">
        <v>928</v>
      </c>
      <c r="K438">
        <v>2015</v>
      </c>
      <c r="L438" t="str">
        <f t="shared" si="18"/>
        <v>010</v>
      </c>
      <c r="M438" t="str">
        <f t="shared" si="19"/>
        <v>H</v>
      </c>
      <c r="N438" t="str">
        <f t="shared" si="20"/>
        <v/>
      </c>
      <c r="O438">
        <v>2015</v>
      </c>
    </row>
    <row r="439" spans="1:15" x14ac:dyDescent="0.3">
      <c r="A439">
        <v>260</v>
      </c>
      <c r="B439" t="s">
        <v>29</v>
      </c>
      <c r="C439" t="s">
        <v>188</v>
      </c>
      <c r="D439">
        <v>0</v>
      </c>
      <c r="E439">
        <v>0</v>
      </c>
      <c r="F439">
        <v>0</v>
      </c>
      <c r="G439">
        <v>1768</v>
      </c>
      <c r="H439">
        <v>139</v>
      </c>
      <c r="I439">
        <v>554</v>
      </c>
      <c r="J439">
        <v>396</v>
      </c>
      <c r="K439">
        <v>2015</v>
      </c>
      <c r="L439" t="str">
        <f t="shared" si="18"/>
        <v>009</v>
      </c>
      <c r="M439" t="str">
        <f t="shared" si="19"/>
        <v>H</v>
      </c>
      <c r="N439" t="str">
        <f t="shared" si="20"/>
        <v/>
      </c>
      <c r="O439">
        <v>2015</v>
      </c>
    </row>
    <row r="440" spans="1:15" x14ac:dyDescent="0.3">
      <c r="A440">
        <v>260</v>
      </c>
      <c r="B440" t="s">
        <v>63</v>
      </c>
      <c r="C440" t="s">
        <v>188</v>
      </c>
      <c r="D440">
        <v>0</v>
      </c>
      <c r="E440">
        <v>0</v>
      </c>
      <c r="F440">
        <v>0</v>
      </c>
      <c r="G440">
        <v>14174</v>
      </c>
      <c r="H440">
        <v>111</v>
      </c>
      <c r="I440">
        <v>4446</v>
      </c>
      <c r="J440">
        <v>3248</v>
      </c>
      <c r="K440">
        <v>2015</v>
      </c>
      <c r="L440" t="str">
        <f t="shared" si="18"/>
        <v>009</v>
      </c>
      <c r="M440" t="str">
        <f t="shared" si="19"/>
        <v>H</v>
      </c>
      <c r="N440" t="str">
        <f t="shared" si="20"/>
        <v/>
      </c>
      <c r="O440">
        <v>2015</v>
      </c>
    </row>
    <row r="441" spans="1:15" x14ac:dyDescent="0.3">
      <c r="A441">
        <v>260</v>
      </c>
      <c r="B441" t="s">
        <v>59</v>
      </c>
      <c r="C441" t="s">
        <v>188</v>
      </c>
      <c r="D441">
        <v>0</v>
      </c>
      <c r="E441">
        <v>0</v>
      </c>
      <c r="F441">
        <v>0</v>
      </c>
      <c r="G441">
        <v>2832</v>
      </c>
      <c r="H441">
        <v>111</v>
      </c>
      <c r="I441">
        <v>889</v>
      </c>
      <c r="J441">
        <v>644</v>
      </c>
      <c r="K441">
        <v>2015</v>
      </c>
      <c r="L441" t="str">
        <f t="shared" si="18"/>
        <v>010</v>
      </c>
      <c r="M441" t="str">
        <f t="shared" si="19"/>
        <v>H</v>
      </c>
      <c r="N441" t="str">
        <f t="shared" si="20"/>
        <v/>
      </c>
      <c r="O441">
        <v>2015</v>
      </c>
    </row>
    <row r="442" spans="1:15" x14ac:dyDescent="0.3">
      <c r="A442">
        <v>380</v>
      </c>
      <c r="B442" t="s">
        <v>22</v>
      </c>
      <c r="C442" t="s">
        <v>189</v>
      </c>
      <c r="D442">
        <v>1</v>
      </c>
      <c r="E442">
        <v>0</v>
      </c>
      <c r="F442">
        <v>20</v>
      </c>
      <c r="G442">
        <v>123</v>
      </c>
      <c r="H442">
        <v>1</v>
      </c>
      <c r="I442">
        <v>39</v>
      </c>
      <c r="J442">
        <v>32</v>
      </c>
      <c r="K442">
        <v>2015</v>
      </c>
      <c r="L442" t="str">
        <f t="shared" si="18"/>
        <v>001</v>
      </c>
      <c r="M442" t="str">
        <f t="shared" si="19"/>
        <v>S</v>
      </c>
      <c r="N442" t="str">
        <f t="shared" si="20"/>
        <v/>
      </c>
      <c r="O442">
        <v>2015</v>
      </c>
    </row>
    <row r="443" spans="1:15" x14ac:dyDescent="0.3">
      <c r="A443">
        <v>380</v>
      </c>
      <c r="B443" t="s">
        <v>31</v>
      </c>
      <c r="C443" t="s">
        <v>189</v>
      </c>
      <c r="D443">
        <v>0</v>
      </c>
      <c r="E443">
        <v>0</v>
      </c>
      <c r="F443">
        <v>0</v>
      </c>
      <c r="G443">
        <v>861</v>
      </c>
      <c r="H443">
        <v>68</v>
      </c>
      <c r="I443">
        <v>27</v>
      </c>
      <c r="J443">
        <v>224</v>
      </c>
      <c r="K443">
        <v>2015</v>
      </c>
      <c r="L443" t="str">
        <f t="shared" si="18"/>
        <v>009</v>
      </c>
      <c r="M443" t="str">
        <f t="shared" si="19"/>
        <v>S</v>
      </c>
      <c r="N443" t="str">
        <f t="shared" si="20"/>
        <v/>
      </c>
      <c r="O443">
        <v>2015</v>
      </c>
    </row>
    <row r="444" spans="1:15" x14ac:dyDescent="0.3">
      <c r="A444">
        <v>380</v>
      </c>
      <c r="B444" t="s">
        <v>70</v>
      </c>
      <c r="C444" t="s">
        <v>189</v>
      </c>
      <c r="D444">
        <v>0</v>
      </c>
      <c r="E444">
        <v>0</v>
      </c>
      <c r="F444">
        <v>0</v>
      </c>
      <c r="G444">
        <v>2818</v>
      </c>
      <c r="H444">
        <v>77</v>
      </c>
      <c r="I444">
        <v>885</v>
      </c>
      <c r="J444">
        <v>751</v>
      </c>
      <c r="K444">
        <v>2015</v>
      </c>
      <c r="L444" t="str">
        <f t="shared" si="18"/>
        <v>009</v>
      </c>
      <c r="M444" t="str">
        <f t="shared" si="19"/>
        <v>S</v>
      </c>
      <c r="N444" t="str">
        <f t="shared" si="20"/>
        <v/>
      </c>
      <c r="O444">
        <v>2015</v>
      </c>
    </row>
    <row r="445" spans="1:15" x14ac:dyDescent="0.3">
      <c r="A445">
        <v>380</v>
      </c>
      <c r="B445" t="s">
        <v>67</v>
      </c>
      <c r="C445" t="s">
        <v>189</v>
      </c>
      <c r="D445">
        <v>0</v>
      </c>
      <c r="E445">
        <v>0</v>
      </c>
      <c r="F445">
        <v>0</v>
      </c>
      <c r="G445">
        <v>1977</v>
      </c>
      <c r="H445">
        <v>77</v>
      </c>
      <c r="I445">
        <v>620</v>
      </c>
      <c r="J445">
        <v>520</v>
      </c>
      <c r="K445">
        <v>2015</v>
      </c>
      <c r="L445" t="str">
        <f t="shared" si="18"/>
        <v>010</v>
      </c>
      <c r="M445" t="str">
        <f t="shared" si="19"/>
        <v>S</v>
      </c>
      <c r="N445" t="str">
        <f t="shared" si="20"/>
        <v/>
      </c>
      <c r="O445">
        <v>2015</v>
      </c>
    </row>
    <row r="446" spans="1:15" x14ac:dyDescent="0.3">
      <c r="A446">
        <v>181</v>
      </c>
      <c r="B446" t="s">
        <v>14</v>
      </c>
      <c r="C446" t="s">
        <v>190</v>
      </c>
      <c r="D446">
        <v>0</v>
      </c>
      <c r="E446">
        <v>0</v>
      </c>
      <c r="F446">
        <v>0</v>
      </c>
      <c r="G446">
        <v>115</v>
      </c>
      <c r="H446">
        <v>9</v>
      </c>
      <c r="I446">
        <v>36</v>
      </c>
      <c r="J446">
        <v>24</v>
      </c>
      <c r="K446">
        <v>2015</v>
      </c>
      <c r="L446" t="str">
        <f t="shared" si="18"/>
        <v>005</v>
      </c>
      <c r="M446" t="str">
        <f t="shared" si="19"/>
        <v/>
      </c>
      <c r="N446" t="str">
        <f t="shared" si="20"/>
        <v/>
      </c>
      <c r="O446">
        <v>2015</v>
      </c>
    </row>
    <row r="447" spans="1:15" x14ac:dyDescent="0.3">
      <c r="A447">
        <v>181</v>
      </c>
      <c r="B447" t="s">
        <v>59</v>
      </c>
      <c r="C447" t="s">
        <v>190</v>
      </c>
      <c r="D447">
        <v>0</v>
      </c>
      <c r="E447">
        <v>0</v>
      </c>
      <c r="F447">
        <v>0</v>
      </c>
      <c r="G447">
        <v>3583</v>
      </c>
      <c r="H447">
        <v>141</v>
      </c>
      <c r="I447">
        <v>1124</v>
      </c>
      <c r="J447">
        <v>761</v>
      </c>
      <c r="K447">
        <v>2015</v>
      </c>
      <c r="L447" t="str">
        <f t="shared" si="18"/>
        <v>010</v>
      </c>
      <c r="M447" t="str">
        <f t="shared" si="19"/>
        <v>H</v>
      </c>
      <c r="N447" t="str">
        <f t="shared" si="20"/>
        <v/>
      </c>
      <c r="O447">
        <v>2015</v>
      </c>
    </row>
    <row r="448" spans="1:15" x14ac:dyDescent="0.3">
      <c r="A448">
        <v>386</v>
      </c>
      <c r="B448" t="s">
        <v>30</v>
      </c>
      <c r="C448" t="s">
        <v>204</v>
      </c>
      <c r="D448">
        <v>13</v>
      </c>
      <c r="E448">
        <v>0</v>
      </c>
      <c r="F448">
        <v>156</v>
      </c>
      <c r="G448">
        <v>1193</v>
      </c>
      <c r="H448">
        <v>94</v>
      </c>
      <c r="I448">
        <v>374</v>
      </c>
      <c r="J448">
        <v>25</v>
      </c>
      <c r="K448">
        <v>2015</v>
      </c>
      <c r="L448" t="str">
        <f t="shared" si="18"/>
        <v>002</v>
      </c>
      <c r="M448" t="str">
        <f t="shared" si="19"/>
        <v>S</v>
      </c>
      <c r="N448" t="str">
        <f t="shared" si="20"/>
        <v/>
      </c>
      <c r="O448">
        <v>2015</v>
      </c>
    </row>
    <row r="449" spans="1:15" x14ac:dyDescent="0.3">
      <c r="A449">
        <v>117</v>
      </c>
      <c r="B449" t="s">
        <v>20</v>
      </c>
      <c r="C449" t="s">
        <v>191</v>
      </c>
      <c r="D449">
        <v>0</v>
      </c>
      <c r="E449">
        <v>0</v>
      </c>
      <c r="F449">
        <v>0</v>
      </c>
      <c r="G449">
        <v>4128</v>
      </c>
      <c r="H449">
        <v>324</v>
      </c>
      <c r="I449">
        <v>1295</v>
      </c>
      <c r="J449">
        <v>96</v>
      </c>
      <c r="K449">
        <v>2015</v>
      </c>
      <c r="L449" t="str">
        <f t="shared" si="18"/>
        <v>012</v>
      </c>
      <c r="M449" t="str">
        <f t="shared" si="19"/>
        <v>H</v>
      </c>
      <c r="N449" t="str">
        <f t="shared" si="20"/>
        <v/>
      </c>
      <c r="O449">
        <v>2015</v>
      </c>
    </row>
    <row r="450" spans="1:15" x14ac:dyDescent="0.3">
      <c r="A450">
        <v>117</v>
      </c>
      <c r="B450" t="s">
        <v>63</v>
      </c>
      <c r="C450" t="s">
        <v>191</v>
      </c>
      <c r="D450">
        <v>0</v>
      </c>
      <c r="E450">
        <v>0</v>
      </c>
      <c r="F450">
        <v>0</v>
      </c>
      <c r="G450">
        <v>6880</v>
      </c>
      <c r="H450">
        <v>206</v>
      </c>
      <c r="I450">
        <v>2159</v>
      </c>
      <c r="J450">
        <v>162</v>
      </c>
      <c r="K450">
        <v>2015</v>
      </c>
      <c r="L450" t="str">
        <f t="shared" ref="L450:L513" si="21">IF(OR(MID(B450,3,1)="H",MID(B450,3,1)="S"),MID(B450,4,3),MID(B450,3,3))</f>
        <v>009</v>
      </c>
      <c r="M450" t="str">
        <f t="shared" ref="M450:M513" si="22">IF(OR(MID(B450,3,1)="H",MID(B450,3,1)="S"),MID(B450,3,1),"")</f>
        <v>H</v>
      </c>
      <c r="N450" t="str">
        <f t="shared" ref="N450:N513" si="23">IF(RIGHT(B450,2)="SG","SG",IF(RIGHT(B450,1)="B","B",""))</f>
        <v/>
      </c>
      <c r="O450">
        <v>2015</v>
      </c>
    </row>
    <row r="451" spans="1:15" x14ac:dyDescent="0.3">
      <c r="A451">
        <v>117</v>
      </c>
      <c r="B451" t="s">
        <v>59</v>
      </c>
      <c r="C451" t="s">
        <v>191</v>
      </c>
      <c r="D451">
        <v>0</v>
      </c>
      <c r="E451">
        <v>0</v>
      </c>
      <c r="F451">
        <v>0</v>
      </c>
      <c r="G451">
        <v>2752</v>
      </c>
      <c r="H451">
        <v>108</v>
      </c>
      <c r="I451">
        <v>864</v>
      </c>
      <c r="J451">
        <v>65</v>
      </c>
      <c r="K451">
        <v>2015</v>
      </c>
      <c r="L451" t="str">
        <f t="shared" si="21"/>
        <v>010</v>
      </c>
      <c r="M451" t="str">
        <f t="shared" si="22"/>
        <v>H</v>
      </c>
      <c r="N451" t="str">
        <f t="shared" si="23"/>
        <v/>
      </c>
      <c r="O451">
        <v>2015</v>
      </c>
    </row>
    <row r="452" spans="1:15" x14ac:dyDescent="0.3">
      <c r="A452">
        <v>400</v>
      </c>
      <c r="B452" t="s">
        <v>29</v>
      </c>
      <c r="C452" t="s">
        <v>192</v>
      </c>
      <c r="D452">
        <v>0</v>
      </c>
      <c r="E452">
        <v>0</v>
      </c>
      <c r="F452">
        <v>0</v>
      </c>
      <c r="G452">
        <v>2131</v>
      </c>
      <c r="H452">
        <v>167</v>
      </c>
      <c r="I452">
        <v>668</v>
      </c>
      <c r="J452">
        <v>86</v>
      </c>
      <c r="K452">
        <v>2015</v>
      </c>
      <c r="L452" t="str">
        <f t="shared" si="21"/>
        <v>009</v>
      </c>
      <c r="M452" t="str">
        <f t="shared" si="22"/>
        <v>H</v>
      </c>
      <c r="N452" t="str">
        <f t="shared" si="23"/>
        <v/>
      </c>
      <c r="O452">
        <v>2015</v>
      </c>
    </row>
    <row r="453" spans="1:15" x14ac:dyDescent="0.3">
      <c r="A453">
        <v>400</v>
      </c>
      <c r="B453" t="s">
        <v>20</v>
      </c>
      <c r="C453" t="s">
        <v>192</v>
      </c>
      <c r="D453">
        <v>0</v>
      </c>
      <c r="E453">
        <v>0</v>
      </c>
      <c r="F453">
        <v>0</v>
      </c>
      <c r="G453">
        <v>1066</v>
      </c>
      <c r="H453">
        <v>84</v>
      </c>
      <c r="I453">
        <v>334</v>
      </c>
      <c r="J453">
        <v>43</v>
      </c>
      <c r="K453">
        <v>2015</v>
      </c>
      <c r="L453" t="str">
        <f t="shared" si="21"/>
        <v>012</v>
      </c>
      <c r="M453" t="str">
        <f t="shared" si="22"/>
        <v>H</v>
      </c>
      <c r="N453" t="str">
        <f t="shared" si="23"/>
        <v/>
      </c>
      <c r="O453">
        <v>2015</v>
      </c>
    </row>
    <row r="454" spans="1:15" x14ac:dyDescent="0.3">
      <c r="A454">
        <v>400</v>
      </c>
      <c r="B454" t="s">
        <v>63</v>
      </c>
      <c r="C454" t="s">
        <v>192</v>
      </c>
      <c r="D454">
        <v>0</v>
      </c>
      <c r="E454">
        <v>0</v>
      </c>
      <c r="F454">
        <v>0</v>
      </c>
      <c r="G454">
        <v>2106</v>
      </c>
      <c r="H454">
        <v>125</v>
      </c>
      <c r="I454">
        <v>660</v>
      </c>
      <c r="J454">
        <v>88</v>
      </c>
      <c r="K454">
        <v>2015</v>
      </c>
      <c r="L454" t="str">
        <f t="shared" si="21"/>
        <v>009</v>
      </c>
      <c r="M454" t="str">
        <f t="shared" si="22"/>
        <v>H</v>
      </c>
      <c r="N454" t="str">
        <f t="shared" si="23"/>
        <v/>
      </c>
      <c r="O454">
        <v>2015</v>
      </c>
    </row>
    <row r="455" spans="1:15" x14ac:dyDescent="0.3">
      <c r="A455">
        <v>400</v>
      </c>
      <c r="B455" t="s">
        <v>59</v>
      </c>
      <c r="C455" t="s">
        <v>192</v>
      </c>
      <c r="D455">
        <v>0</v>
      </c>
      <c r="E455">
        <v>0</v>
      </c>
      <c r="F455">
        <v>0</v>
      </c>
      <c r="G455">
        <v>1169</v>
      </c>
      <c r="H455">
        <v>83</v>
      </c>
      <c r="I455">
        <v>661</v>
      </c>
      <c r="J455">
        <v>85</v>
      </c>
      <c r="K455">
        <v>2015</v>
      </c>
      <c r="L455" t="str">
        <f t="shared" si="21"/>
        <v>010</v>
      </c>
      <c r="M455" t="str">
        <f t="shared" si="22"/>
        <v>H</v>
      </c>
      <c r="N455" t="str">
        <f t="shared" si="23"/>
        <v/>
      </c>
      <c r="O455">
        <v>2015</v>
      </c>
    </row>
    <row r="456" spans="1:15" x14ac:dyDescent="0.3">
      <c r="A456">
        <v>367</v>
      </c>
      <c r="B456" t="s">
        <v>20</v>
      </c>
      <c r="C456" t="s">
        <v>193</v>
      </c>
      <c r="D456">
        <v>0</v>
      </c>
      <c r="E456">
        <v>0</v>
      </c>
      <c r="F456">
        <v>0</v>
      </c>
      <c r="G456">
        <v>1983</v>
      </c>
      <c r="H456">
        <v>155</v>
      </c>
      <c r="I456">
        <v>622</v>
      </c>
      <c r="J456">
        <v>422</v>
      </c>
      <c r="K456">
        <v>2015</v>
      </c>
      <c r="L456" t="str">
        <f t="shared" si="21"/>
        <v>012</v>
      </c>
      <c r="M456" t="str">
        <f t="shared" si="22"/>
        <v>H</v>
      </c>
      <c r="N456" t="str">
        <f t="shared" si="23"/>
        <v/>
      </c>
      <c r="O456">
        <v>2015</v>
      </c>
    </row>
    <row r="457" spans="1:15" x14ac:dyDescent="0.3">
      <c r="A457">
        <v>367</v>
      </c>
      <c r="B457" t="s">
        <v>63</v>
      </c>
      <c r="C457" t="s">
        <v>193</v>
      </c>
      <c r="D457">
        <v>0</v>
      </c>
      <c r="E457">
        <v>0</v>
      </c>
      <c r="F457">
        <v>0</v>
      </c>
      <c r="G457">
        <v>4426</v>
      </c>
      <c r="H457">
        <v>185</v>
      </c>
      <c r="I457">
        <v>1389</v>
      </c>
      <c r="J457">
        <v>969</v>
      </c>
      <c r="K457">
        <v>2015</v>
      </c>
      <c r="L457" t="str">
        <f t="shared" si="21"/>
        <v>009</v>
      </c>
      <c r="M457" t="str">
        <f t="shared" si="22"/>
        <v>H</v>
      </c>
      <c r="N457" t="str">
        <f t="shared" si="23"/>
        <v/>
      </c>
      <c r="O457">
        <v>2015</v>
      </c>
    </row>
    <row r="458" spans="1:15" x14ac:dyDescent="0.3">
      <c r="A458">
        <v>367</v>
      </c>
      <c r="B458" t="s">
        <v>59</v>
      </c>
      <c r="C458" t="s">
        <v>193</v>
      </c>
      <c r="D458">
        <v>0</v>
      </c>
      <c r="E458">
        <v>0</v>
      </c>
      <c r="F458">
        <v>0</v>
      </c>
      <c r="G458">
        <v>1444</v>
      </c>
      <c r="H458">
        <v>52</v>
      </c>
      <c r="I458">
        <v>454</v>
      </c>
      <c r="J458">
        <v>313</v>
      </c>
      <c r="K458">
        <v>2015</v>
      </c>
      <c r="L458" t="str">
        <f t="shared" si="21"/>
        <v>010</v>
      </c>
      <c r="M458" t="str">
        <f t="shared" si="22"/>
        <v>H</v>
      </c>
      <c r="N458" t="str">
        <f t="shared" si="23"/>
        <v/>
      </c>
      <c r="O458">
        <v>2015</v>
      </c>
    </row>
    <row r="459" spans="1:15" x14ac:dyDescent="0.3">
      <c r="A459">
        <v>7</v>
      </c>
      <c r="B459" t="s">
        <v>58</v>
      </c>
      <c r="C459" t="s">
        <v>194</v>
      </c>
      <c r="D459">
        <v>1610</v>
      </c>
      <c r="E459">
        <v>0</v>
      </c>
      <c r="F459">
        <v>2014954</v>
      </c>
      <c r="G459">
        <v>183444</v>
      </c>
      <c r="H459">
        <v>2035</v>
      </c>
      <c r="I459">
        <v>42811</v>
      </c>
      <c r="J459">
        <v>42830</v>
      </c>
      <c r="K459">
        <v>2015</v>
      </c>
      <c r="L459" t="str">
        <f t="shared" si="21"/>
        <v>002</v>
      </c>
      <c r="M459" t="str">
        <f t="shared" si="22"/>
        <v>H</v>
      </c>
      <c r="N459" t="str">
        <f t="shared" si="23"/>
        <v/>
      </c>
      <c r="O459">
        <v>2015</v>
      </c>
    </row>
    <row r="460" spans="1:15" x14ac:dyDescent="0.3">
      <c r="A460">
        <v>7</v>
      </c>
      <c r="B460" t="s">
        <v>59</v>
      </c>
      <c r="C460" t="s">
        <v>194</v>
      </c>
      <c r="D460">
        <v>0</v>
      </c>
      <c r="E460">
        <v>0</v>
      </c>
      <c r="F460">
        <v>0</v>
      </c>
      <c r="G460">
        <v>3602</v>
      </c>
      <c r="H460">
        <v>171</v>
      </c>
      <c r="I460">
        <v>1130</v>
      </c>
      <c r="J460">
        <v>773</v>
      </c>
      <c r="K460">
        <v>2015</v>
      </c>
      <c r="L460" t="str">
        <f t="shared" si="21"/>
        <v>010</v>
      </c>
      <c r="M460" t="str">
        <f t="shared" si="22"/>
        <v>H</v>
      </c>
      <c r="N460" t="str">
        <f t="shared" si="23"/>
        <v/>
      </c>
      <c r="O460">
        <v>2015</v>
      </c>
    </row>
    <row r="461" spans="1:15" x14ac:dyDescent="0.3">
      <c r="A461">
        <v>34</v>
      </c>
      <c r="B461" t="s">
        <v>84</v>
      </c>
      <c r="C461" t="s">
        <v>195</v>
      </c>
      <c r="D461">
        <v>172</v>
      </c>
      <c r="E461">
        <v>0</v>
      </c>
      <c r="F461">
        <v>677711</v>
      </c>
      <c r="G461">
        <v>49938</v>
      </c>
      <c r="H461">
        <v>54</v>
      </c>
      <c r="I461">
        <v>6620</v>
      </c>
      <c r="J461">
        <v>9922</v>
      </c>
      <c r="K461">
        <v>2015</v>
      </c>
      <c r="L461" t="str">
        <f t="shared" si="21"/>
        <v>003</v>
      </c>
      <c r="M461" t="str">
        <f t="shared" si="22"/>
        <v>H</v>
      </c>
      <c r="N461" t="str">
        <f t="shared" si="23"/>
        <v/>
      </c>
      <c r="O461">
        <v>2015</v>
      </c>
    </row>
    <row r="462" spans="1:15" x14ac:dyDescent="0.3">
      <c r="A462">
        <v>34</v>
      </c>
      <c r="B462" t="s">
        <v>59</v>
      </c>
      <c r="C462" t="s">
        <v>195</v>
      </c>
      <c r="D462">
        <v>0</v>
      </c>
      <c r="E462">
        <v>0</v>
      </c>
      <c r="F462">
        <v>0</v>
      </c>
      <c r="G462">
        <v>6193</v>
      </c>
      <c r="H462">
        <v>254</v>
      </c>
      <c r="I462">
        <v>1014</v>
      </c>
      <c r="J462">
        <v>743</v>
      </c>
      <c r="K462">
        <v>2015</v>
      </c>
      <c r="L462" t="str">
        <f t="shared" si="21"/>
        <v>010</v>
      </c>
      <c r="M462" t="str">
        <f t="shared" si="22"/>
        <v>H</v>
      </c>
      <c r="N462" t="str">
        <f t="shared" si="23"/>
        <v/>
      </c>
      <c r="O462">
        <v>2015</v>
      </c>
    </row>
    <row r="463" spans="1:15" x14ac:dyDescent="0.3">
      <c r="A463">
        <v>336</v>
      </c>
      <c r="B463" t="s">
        <v>29</v>
      </c>
      <c r="C463" t="s">
        <v>196</v>
      </c>
      <c r="D463">
        <v>0</v>
      </c>
      <c r="E463">
        <v>0</v>
      </c>
      <c r="F463">
        <v>0</v>
      </c>
      <c r="G463">
        <v>4499</v>
      </c>
      <c r="H463">
        <v>353</v>
      </c>
      <c r="I463">
        <v>1412</v>
      </c>
      <c r="J463">
        <v>941</v>
      </c>
      <c r="K463">
        <v>2015</v>
      </c>
      <c r="L463" t="str">
        <f t="shared" si="21"/>
        <v>009</v>
      </c>
      <c r="M463" t="str">
        <f t="shared" si="22"/>
        <v>H</v>
      </c>
      <c r="N463" t="str">
        <f t="shared" si="23"/>
        <v/>
      </c>
      <c r="O463">
        <v>2015</v>
      </c>
    </row>
    <row r="464" spans="1:15" x14ac:dyDescent="0.3">
      <c r="A464">
        <v>336</v>
      </c>
      <c r="B464" t="s">
        <v>59</v>
      </c>
      <c r="C464" t="s">
        <v>196</v>
      </c>
      <c r="D464">
        <v>0</v>
      </c>
      <c r="E464">
        <v>0</v>
      </c>
      <c r="F464">
        <v>0</v>
      </c>
      <c r="G464">
        <v>3000</v>
      </c>
      <c r="H464">
        <v>117</v>
      </c>
      <c r="I464">
        <v>94</v>
      </c>
      <c r="J464">
        <v>637</v>
      </c>
      <c r="K464">
        <v>2015</v>
      </c>
      <c r="L464" t="str">
        <f t="shared" si="21"/>
        <v>010</v>
      </c>
      <c r="M464" t="str">
        <f t="shared" si="22"/>
        <v>H</v>
      </c>
      <c r="N464" t="str">
        <f t="shared" si="23"/>
        <v/>
      </c>
      <c r="O464">
        <v>2015</v>
      </c>
    </row>
    <row r="465" spans="1:15" x14ac:dyDescent="0.3">
      <c r="A465">
        <v>345</v>
      </c>
      <c r="B465" t="s">
        <v>59</v>
      </c>
      <c r="C465" t="s">
        <v>197</v>
      </c>
      <c r="D465">
        <v>0</v>
      </c>
      <c r="E465">
        <v>0</v>
      </c>
      <c r="F465">
        <v>0</v>
      </c>
      <c r="G465">
        <v>2754</v>
      </c>
      <c r="H465">
        <v>106</v>
      </c>
      <c r="I465">
        <v>864</v>
      </c>
      <c r="J465">
        <v>586</v>
      </c>
      <c r="K465">
        <v>2015</v>
      </c>
      <c r="L465" t="str">
        <f t="shared" si="21"/>
        <v>010</v>
      </c>
      <c r="M465" t="str">
        <f t="shared" si="22"/>
        <v>H</v>
      </c>
      <c r="N465" t="str">
        <f t="shared" si="23"/>
        <v/>
      </c>
      <c r="O465">
        <v>2015</v>
      </c>
    </row>
    <row r="466" spans="1:15" x14ac:dyDescent="0.3">
      <c r="A466">
        <v>99</v>
      </c>
      <c r="B466" t="s">
        <v>29</v>
      </c>
      <c r="C466" t="s">
        <v>198</v>
      </c>
      <c r="D466">
        <v>0</v>
      </c>
      <c r="E466">
        <v>0</v>
      </c>
      <c r="F466">
        <v>0</v>
      </c>
      <c r="G466">
        <v>156</v>
      </c>
      <c r="H466">
        <v>13</v>
      </c>
      <c r="I466">
        <v>49</v>
      </c>
      <c r="J466">
        <v>34</v>
      </c>
      <c r="K466">
        <v>2015</v>
      </c>
      <c r="L466" t="str">
        <f t="shared" si="21"/>
        <v>009</v>
      </c>
      <c r="M466" t="str">
        <f t="shared" si="22"/>
        <v>H</v>
      </c>
      <c r="N466" t="str">
        <f t="shared" si="23"/>
        <v/>
      </c>
      <c r="O466">
        <v>2015</v>
      </c>
    </row>
    <row r="467" spans="1:15" x14ac:dyDescent="0.3">
      <c r="A467">
        <v>99</v>
      </c>
      <c r="B467" t="s">
        <v>31</v>
      </c>
      <c r="C467" t="s">
        <v>198</v>
      </c>
      <c r="D467">
        <v>0</v>
      </c>
      <c r="E467">
        <v>0</v>
      </c>
      <c r="F467">
        <v>0</v>
      </c>
      <c r="G467">
        <v>155</v>
      </c>
      <c r="H467">
        <v>12</v>
      </c>
      <c r="I467">
        <v>49</v>
      </c>
      <c r="J467">
        <v>34</v>
      </c>
      <c r="K467">
        <v>2015</v>
      </c>
      <c r="L467" t="str">
        <f t="shared" si="21"/>
        <v>009</v>
      </c>
      <c r="M467" t="str">
        <f t="shared" si="22"/>
        <v>S</v>
      </c>
      <c r="N467" t="str">
        <f t="shared" si="23"/>
        <v/>
      </c>
      <c r="O467">
        <v>2015</v>
      </c>
    </row>
    <row r="468" spans="1:15" x14ac:dyDescent="0.3">
      <c r="A468">
        <v>99</v>
      </c>
      <c r="B468" t="s">
        <v>78</v>
      </c>
      <c r="C468" t="s">
        <v>198</v>
      </c>
      <c r="D468">
        <v>725</v>
      </c>
      <c r="E468">
        <v>7</v>
      </c>
      <c r="F468">
        <v>17514</v>
      </c>
      <c r="G468">
        <v>30564</v>
      </c>
      <c r="H468">
        <v>1458</v>
      </c>
      <c r="I468">
        <v>22660</v>
      </c>
      <c r="J468">
        <v>15853</v>
      </c>
      <c r="K468">
        <v>2015</v>
      </c>
      <c r="L468" t="str">
        <f t="shared" si="21"/>
        <v>006</v>
      </c>
      <c r="M468" t="str">
        <f t="shared" si="22"/>
        <v>H</v>
      </c>
      <c r="N468" t="str">
        <f t="shared" si="23"/>
        <v/>
      </c>
      <c r="O468">
        <v>2015</v>
      </c>
    </row>
    <row r="469" spans="1:15" x14ac:dyDescent="0.3">
      <c r="A469">
        <v>99</v>
      </c>
      <c r="B469" t="s">
        <v>59</v>
      </c>
      <c r="C469" t="s">
        <v>198</v>
      </c>
      <c r="D469">
        <v>0</v>
      </c>
      <c r="E469">
        <v>0</v>
      </c>
      <c r="F469">
        <v>0</v>
      </c>
      <c r="G469">
        <v>1245</v>
      </c>
      <c r="H469">
        <v>48</v>
      </c>
      <c r="I469">
        <v>391</v>
      </c>
      <c r="J469">
        <v>273</v>
      </c>
      <c r="K469">
        <v>2015</v>
      </c>
      <c r="L469" t="str">
        <f t="shared" si="21"/>
        <v>010</v>
      </c>
      <c r="M469" t="str">
        <f t="shared" si="22"/>
        <v>H</v>
      </c>
      <c r="N469" t="str">
        <f t="shared" si="23"/>
        <v/>
      </c>
      <c r="O469">
        <v>2015</v>
      </c>
    </row>
    <row r="470" spans="1:15" x14ac:dyDescent="0.3">
      <c r="A470">
        <v>99</v>
      </c>
      <c r="B470" t="s">
        <v>74</v>
      </c>
      <c r="C470" t="s">
        <v>198</v>
      </c>
      <c r="D470">
        <v>725</v>
      </c>
      <c r="E470">
        <v>7</v>
      </c>
      <c r="F470">
        <v>17514</v>
      </c>
      <c r="G470">
        <v>67386</v>
      </c>
      <c r="H470">
        <v>1380</v>
      </c>
      <c r="I470">
        <v>22658</v>
      </c>
      <c r="J470">
        <v>15853</v>
      </c>
      <c r="K470">
        <v>2015</v>
      </c>
      <c r="L470" t="str">
        <f t="shared" si="21"/>
        <v>006</v>
      </c>
      <c r="M470" t="str">
        <f t="shared" si="22"/>
        <v>S</v>
      </c>
      <c r="N470" t="str">
        <f t="shared" si="23"/>
        <v/>
      </c>
      <c r="O470">
        <v>2015</v>
      </c>
    </row>
    <row r="471" spans="1:15" x14ac:dyDescent="0.3">
      <c r="A471">
        <v>99</v>
      </c>
      <c r="B471" t="s">
        <v>67</v>
      </c>
      <c r="C471" t="s">
        <v>198</v>
      </c>
      <c r="D471">
        <v>0</v>
      </c>
      <c r="E471">
        <v>0</v>
      </c>
      <c r="F471">
        <v>0</v>
      </c>
      <c r="G471">
        <v>1247</v>
      </c>
      <c r="H471">
        <v>49</v>
      </c>
      <c r="I471">
        <v>390</v>
      </c>
      <c r="J471">
        <v>273</v>
      </c>
      <c r="K471">
        <v>2015</v>
      </c>
      <c r="L471" t="str">
        <f t="shared" si="21"/>
        <v>010</v>
      </c>
      <c r="M471" t="str">
        <f t="shared" si="22"/>
        <v>S</v>
      </c>
      <c r="N471" t="str">
        <f t="shared" si="23"/>
        <v/>
      </c>
      <c r="O471">
        <v>2015</v>
      </c>
    </row>
    <row r="472" spans="1:15" x14ac:dyDescent="0.3">
      <c r="A472">
        <v>25</v>
      </c>
      <c r="B472" t="s">
        <v>63</v>
      </c>
      <c r="C472" t="s">
        <v>199</v>
      </c>
      <c r="D472">
        <v>0</v>
      </c>
      <c r="E472">
        <v>0</v>
      </c>
      <c r="F472">
        <v>0</v>
      </c>
      <c r="G472">
        <v>8029</v>
      </c>
      <c r="H472">
        <v>33</v>
      </c>
      <c r="I472">
        <v>1655</v>
      </c>
      <c r="J472">
        <v>141</v>
      </c>
      <c r="K472">
        <v>2015</v>
      </c>
      <c r="L472" t="str">
        <f t="shared" si="21"/>
        <v>009</v>
      </c>
      <c r="M472" t="str">
        <f t="shared" si="22"/>
        <v>H</v>
      </c>
      <c r="N472" t="str">
        <f t="shared" si="23"/>
        <v/>
      </c>
      <c r="O472">
        <v>2015</v>
      </c>
    </row>
    <row r="473" spans="1:15" x14ac:dyDescent="0.3">
      <c r="A473">
        <v>25</v>
      </c>
      <c r="B473" t="s">
        <v>59</v>
      </c>
      <c r="C473" t="s">
        <v>199</v>
      </c>
      <c r="D473">
        <v>0</v>
      </c>
      <c r="E473">
        <v>0</v>
      </c>
      <c r="F473">
        <v>0</v>
      </c>
      <c r="G473">
        <v>735</v>
      </c>
      <c r="H473">
        <v>53</v>
      </c>
      <c r="I473">
        <v>406</v>
      </c>
      <c r="J473">
        <v>23</v>
      </c>
      <c r="K473">
        <v>2015</v>
      </c>
      <c r="L473" t="str">
        <f t="shared" si="21"/>
        <v>010</v>
      </c>
      <c r="M473" t="str">
        <f t="shared" si="22"/>
        <v>H</v>
      </c>
      <c r="N473" t="str">
        <f t="shared" si="23"/>
        <v/>
      </c>
      <c r="O473">
        <v>2015</v>
      </c>
    </row>
    <row r="474" spans="1:15" x14ac:dyDescent="0.3">
      <c r="A474">
        <v>25</v>
      </c>
      <c r="B474" t="s">
        <v>70</v>
      </c>
      <c r="C474" t="s">
        <v>199</v>
      </c>
      <c r="D474">
        <v>0</v>
      </c>
      <c r="E474">
        <v>0</v>
      </c>
      <c r="F474">
        <v>0</v>
      </c>
      <c r="G474">
        <v>6769</v>
      </c>
      <c r="H474">
        <v>33</v>
      </c>
      <c r="I474">
        <v>2124</v>
      </c>
      <c r="J474">
        <v>108</v>
      </c>
      <c r="K474">
        <v>2015</v>
      </c>
      <c r="L474" t="str">
        <f t="shared" si="21"/>
        <v>009</v>
      </c>
      <c r="M474" t="str">
        <f t="shared" si="22"/>
        <v>S</v>
      </c>
      <c r="N474" t="str">
        <f t="shared" si="23"/>
        <v/>
      </c>
      <c r="O474">
        <v>2015</v>
      </c>
    </row>
    <row r="475" spans="1:15" x14ac:dyDescent="0.3">
      <c r="A475">
        <v>25</v>
      </c>
      <c r="B475" t="s">
        <v>67</v>
      </c>
      <c r="C475" t="s">
        <v>199</v>
      </c>
      <c r="D475">
        <v>0</v>
      </c>
      <c r="E475">
        <v>0</v>
      </c>
      <c r="F475">
        <v>0</v>
      </c>
      <c r="G475">
        <v>1292</v>
      </c>
      <c r="H475">
        <v>53</v>
      </c>
      <c r="I475">
        <v>405</v>
      </c>
      <c r="J475">
        <v>23</v>
      </c>
      <c r="K475">
        <v>2015</v>
      </c>
      <c r="L475" t="str">
        <f t="shared" si="21"/>
        <v>010</v>
      </c>
      <c r="M475" t="str">
        <f t="shared" si="22"/>
        <v>S</v>
      </c>
      <c r="N475" t="str">
        <f t="shared" si="23"/>
        <v/>
      </c>
      <c r="O475">
        <v>2015</v>
      </c>
    </row>
    <row r="476" spans="1:15" x14ac:dyDescent="0.3">
      <c r="A476">
        <v>184</v>
      </c>
      <c r="B476" t="s">
        <v>63</v>
      </c>
      <c r="C476" t="s">
        <v>200</v>
      </c>
      <c r="D476">
        <v>0</v>
      </c>
      <c r="E476">
        <v>0</v>
      </c>
      <c r="F476">
        <v>0</v>
      </c>
      <c r="G476">
        <v>1701</v>
      </c>
      <c r="H476">
        <v>133</v>
      </c>
      <c r="I476">
        <v>534</v>
      </c>
      <c r="J476">
        <v>384</v>
      </c>
      <c r="K476">
        <v>2015</v>
      </c>
      <c r="L476" t="str">
        <f t="shared" si="21"/>
        <v>009</v>
      </c>
      <c r="M476" t="str">
        <f t="shared" si="22"/>
        <v>H</v>
      </c>
      <c r="N476" t="str">
        <f t="shared" si="23"/>
        <v/>
      </c>
      <c r="O476">
        <v>2015</v>
      </c>
    </row>
    <row r="477" spans="1:15" x14ac:dyDescent="0.3">
      <c r="A477">
        <v>184</v>
      </c>
      <c r="B477" t="s">
        <v>59</v>
      </c>
      <c r="C477" t="s">
        <v>200</v>
      </c>
      <c r="D477">
        <v>0</v>
      </c>
      <c r="E477">
        <v>0</v>
      </c>
      <c r="F477">
        <v>0</v>
      </c>
      <c r="G477">
        <v>3119</v>
      </c>
      <c r="H477">
        <v>134</v>
      </c>
      <c r="I477">
        <v>979</v>
      </c>
      <c r="J477">
        <v>417</v>
      </c>
      <c r="K477">
        <v>2015</v>
      </c>
      <c r="L477" t="str">
        <f t="shared" si="21"/>
        <v>010</v>
      </c>
      <c r="M477" t="str">
        <f t="shared" si="22"/>
        <v>H</v>
      </c>
      <c r="N477" t="str">
        <f t="shared" si="23"/>
        <v/>
      </c>
      <c r="O477">
        <v>2015</v>
      </c>
    </row>
    <row r="478" spans="1:15" x14ac:dyDescent="0.3">
      <c r="A478">
        <v>320</v>
      </c>
      <c r="B478" t="s">
        <v>14</v>
      </c>
      <c r="C478" t="s">
        <v>201</v>
      </c>
      <c r="D478">
        <v>0</v>
      </c>
      <c r="E478">
        <v>0</v>
      </c>
      <c r="F478">
        <v>0</v>
      </c>
      <c r="G478">
        <v>69</v>
      </c>
      <c r="H478">
        <v>5</v>
      </c>
      <c r="I478">
        <v>22</v>
      </c>
      <c r="J478">
        <v>14</v>
      </c>
      <c r="K478">
        <v>2015</v>
      </c>
      <c r="L478" t="str">
        <f t="shared" si="21"/>
        <v>005</v>
      </c>
      <c r="M478" t="str">
        <f t="shared" si="22"/>
        <v/>
      </c>
      <c r="N478" t="str">
        <f t="shared" si="23"/>
        <v/>
      </c>
      <c r="O478">
        <v>2015</v>
      </c>
    </row>
    <row r="479" spans="1:15" x14ac:dyDescent="0.3">
      <c r="A479">
        <v>320</v>
      </c>
      <c r="B479" t="s">
        <v>15</v>
      </c>
      <c r="C479" t="s">
        <v>201</v>
      </c>
      <c r="D479">
        <v>4</v>
      </c>
      <c r="E479">
        <v>0</v>
      </c>
      <c r="F479">
        <v>14327</v>
      </c>
      <c r="G479">
        <v>1096</v>
      </c>
      <c r="H479">
        <v>86</v>
      </c>
      <c r="I479">
        <v>343</v>
      </c>
      <c r="J479">
        <v>229</v>
      </c>
      <c r="K479">
        <v>2015</v>
      </c>
      <c r="L479" t="str">
        <f t="shared" si="21"/>
        <v>002</v>
      </c>
      <c r="M479" t="str">
        <f t="shared" si="22"/>
        <v>H</v>
      </c>
      <c r="N479" t="str">
        <f t="shared" si="23"/>
        <v/>
      </c>
      <c r="O479">
        <v>2015</v>
      </c>
    </row>
    <row r="480" spans="1:15" x14ac:dyDescent="0.3">
      <c r="A480">
        <v>320</v>
      </c>
      <c r="B480" t="s">
        <v>43</v>
      </c>
      <c r="C480" t="s">
        <v>201</v>
      </c>
      <c r="D480">
        <v>8</v>
      </c>
      <c r="E480">
        <v>0</v>
      </c>
      <c r="F480">
        <v>28654</v>
      </c>
      <c r="G480">
        <v>2192</v>
      </c>
      <c r="H480">
        <v>172</v>
      </c>
      <c r="I480">
        <v>688</v>
      </c>
      <c r="J480">
        <v>458</v>
      </c>
      <c r="K480">
        <v>2015</v>
      </c>
      <c r="L480" t="str">
        <f t="shared" si="21"/>
        <v>003</v>
      </c>
      <c r="M480" t="str">
        <f t="shared" si="22"/>
        <v>H</v>
      </c>
      <c r="N480" t="str">
        <f t="shared" si="23"/>
        <v/>
      </c>
      <c r="O480">
        <v>2015</v>
      </c>
    </row>
    <row r="481" spans="1:15" x14ac:dyDescent="0.3">
      <c r="A481">
        <v>320</v>
      </c>
      <c r="B481" t="s">
        <v>63</v>
      </c>
      <c r="C481" t="s">
        <v>201</v>
      </c>
      <c r="D481">
        <v>0</v>
      </c>
      <c r="E481">
        <v>0</v>
      </c>
      <c r="F481">
        <v>0</v>
      </c>
      <c r="G481">
        <v>13153</v>
      </c>
      <c r="H481">
        <v>172</v>
      </c>
      <c r="I481">
        <v>2339</v>
      </c>
      <c r="J481">
        <v>2823</v>
      </c>
      <c r="K481">
        <v>2015</v>
      </c>
      <c r="L481" t="str">
        <f t="shared" si="21"/>
        <v>009</v>
      </c>
      <c r="M481" t="str">
        <f t="shared" si="22"/>
        <v>H</v>
      </c>
      <c r="N481" t="str">
        <f t="shared" si="23"/>
        <v/>
      </c>
      <c r="O481">
        <v>2015</v>
      </c>
    </row>
    <row r="482" spans="1:15" x14ac:dyDescent="0.3">
      <c r="A482">
        <v>320</v>
      </c>
      <c r="B482" t="s">
        <v>59</v>
      </c>
      <c r="C482" t="s">
        <v>201</v>
      </c>
      <c r="D482">
        <v>0</v>
      </c>
      <c r="E482">
        <v>0</v>
      </c>
      <c r="F482">
        <v>0</v>
      </c>
      <c r="G482">
        <v>4384</v>
      </c>
      <c r="H482">
        <v>172</v>
      </c>
      <c r="I482">
        <v>687</v>
      </c>
      <c r="J482">
        <v>931</v>
      </c>
      <c r="K482">
        <v>2015</v>
      </c>
      <c r="L482" t="str">
        <f t="shared" si="21"/>
        <v>010</v>
      </c>
      <c r="M482" t="str">
        <f t="shared" si="22"/>
        <v>H</v>
      </c>
      <c r="N482" t="str">
        <f t="shared" si="23"/>
        <v/>
      </c>
      <c r="O482">
        <v>2015</v>
      </c>
    </row>
    <row r="483" spans="1:15" x14ac:dyDescent="0.3">
      <c r="A483">
        <v>343</v>
      </c>
      <c r="B483" t="s">
        <v>59</v>
      </c>
      <c r="C483" t="s">
        <v>202</v>
      </c>
      <c r="D483">
        <v>0</v>
      </c>
      <c r="E483">
        <v>0</v>
      </c>
      <c r="F483">
        <v>0</v>
      </c>
      <c r="G483">
        <v>2256</v>
      </c>
      <c r="H483">
        <v>83</v>
      </c>
      <c r="I483">
        <v>708</v>
      </c>
      <c r="J483">
        <v>573</v>
      </c>
      <c r="K483">
        <v>2015</v>
      </c>
      <c r="L483" t="str">
        <f t="shared" si="21"/>
        <v>010</v>
      </c>
      <c r="M483" t="str">
        <f t="shared" si="22"/>
        <v>H</v>
      </c>
      <c r="N483" t="str">
        <f t="shared" si="23"/>
        <v/>
      </c>
      <c r="O483">
        <v>2015</v>
      </c>
    </row>
    <row r="484" spans="1:15" x14ac:dyDescent="0.3">
      <c r="A484">
        <v>343</v>
      </c>
      <c r="B484" t="s">
        <v>75</v>
      </c>
      <c r="C484" t="s">
        <v>202</v>
      </c>
      <c r="D484">
        <v>0</v>
      </c>
      <c r="E484">
        <v>0</v>
      </c>
      <c r="F484">
        <v>0</v>
      </c>
      <c r="G484">
        <v>1063</v>
      </c>
      <c r="H484">
        <v>84</v>
      </c>
      <c r="I484">
        <v>333</v>
      </c>
      <c r="J484">
        <v>269</v>
      </c>
      <c r="K484">
        <v>2015</v>
      </c>
      <c r="L484" t="str">
        <f t="shared" si="21"/>
        <v>012</v>
      </c>
      <c r="M484" t="str">
        <f t="shared" si="22"/>
        <v>H</v>
      </c>
      <c r="N484" t="str">
        <f t="shared" si="23"/>
        <v/>
      </c>
      <c r="O484">
        <v>2015</v>
      </c>
    </row>
    <row r="485" spans="1:15" x14ac:dyDescent="0.3">
      <c r="A485">
        <v>399</v>
      </c>
      <c r="B485" t="s">
        <v>70</v>
      </c>
      <c r="C485" t="s">
        <v>203</v>
      </c>
      <c r="D485">
        <v>0</v>
      </c>
      <c r="E485">
        <v>0</v>
      </c>
      <c r="F485">
        <v>0</v>
      </c>
      <c r="G485">
        <v>1581</v>
      </c>
      <c r="H485">
        <v>99</v>
      </c>
      <c r="I485">
        <v>398</v>
      </c>
      <c r="J485">
        <v>56</v>
      </c>
      <c r="K485">
        <v>2015</v>
      </c>
      <c r="L485" t="str">
        <f t="shared" si="21"/>
        <v>009</v>
      </c>
      <c r="M485" t="str">
        <f t="shared" si="22"/>
        <v>S</v>
      </c>
      <c r="N485" t="str">
        <f t="shared" si="23"/>
        <v/>
      </c>
      <c r="O485">
        <v>2015</v>
      </c>
    </row>
    <row r="486" spans="1:15" x14ac:dyDescent="0.3">
      <c r="A486">
        <v>399</v>
      </c>
      <c r="B486" t="s">
        <v>67</v>
      </c>
      <c r="C486" t="s">
        <v>203</v>
      </c>
      <c r="D486">
        <v>0</v>
      </c>
      <c r="E486">
        <v>0</v>
      </c>
      <c r="F486">
        <v>0</v>
      </c>
      <c r="G486">
        <v>2531</v>
      </c>
      <c r="H486">
        <v>99</v>
      </c>
      <c r="I486">
        <v>795</v>
      </c>
      <c r="J486">
        <v>90</v>
      </c>
      <c r="K486">
        <v>2015</v>
      </c>
      <c r="L486" t="str">
        <f t="shared" si="21"/>
        <v>010</v>
      </c>
      <c r="M486" t="str">
        <f t="shared" si="22"/>
        <v>S</v>
      </c>
      <c r="N486" t="str">
        <f t="shared" si="23"/>
        <v/>
      </c>
      <c r="O486">
        <v>2015</v>
      </c>
    </row>
    <row r="487" spans="1:15" x14ac:dyDescent="0.3">
      <c r="A487">
        <v>390</v>
      </c>
      <c r="B487" t="s">
        <v>71</v>
      </c>
      <c r="C487" t="s">
        <v>128</v>
      </c>
      <c r="D487">
        <v>17</v>
      </c>
      <c r="E487">
        <v>0</v>
      </c>
      <c r="F487">
        <v>61298</v>
      </c>
      <c r="G487">
        <v>5532</v>
      </c>
      <c r="H487">
        <v>434</v>
      </c>
      <c r="I487">
        <v>1735</v>
      </c>
      <c r="J487">
        <v>981</v>
      </c>
      <c r="K487">
        <v>2015</v>
      </c>
      <c r="L487" t="str">
        <f t="shared" si="21"/>
        <v>004</v>
      </c>
      <c r="M487" t="str">
        <f t="shared" si="22"/>
        <v>H</v>
      </c>
      <c r="N487" t="str">
        <f t="shared" si="23"/>
        <v/>
      </c>
      <c r="O487">
        <v>2015</v>
      </c>
    </row>
    <row r="488" spans="1:15" x14ac:dyDescent="0.3">
      <c r="A488">
        <v>390</v>
      </c>
      <c r="B488" t="s">
        <v>75</v>
      </c>
      <c r="C488" t="s">
        <v>128</v>
      </c>
      <c r="D488">
        <v>0</v>
      </c>
      <c r="E488">
        <v>0</v>
      </c>
      <c r="F488">
        <v>0</v>
      </c>
      <c r="G488">
        <v>2603</v>
      </c>
      <c r="H488">
        <v>204</v>
      </c>
      <c r="I488">
        <v>817</v>
      </c>
      <c r="J488">
        <v>462</v>
      </c>
      <c r="K488">
        <v>2015</v>
      </c>
      <c r="L488" t="str">
        <f t="shared" si="21"/>
        <v>012</v>
      </c>
      <c r="M488" t="str">
        <f t="shared" si="22"/>
        <v>H</v>
      </c>
      <c r="N488" t="str">
        <f t="shared" si="23"/>
        <v/>
      </c>
      <c r="O488">
        <v>2015</v>
      </c>
    </row>
    <row r="489" spans="1:15" x14ac:dyDescent="0.3">
      <c r="A489">
        <v>195</v>
      </c>
      <c r="B489" t="s">
        <v>85</v>
      </c>
      <c r="C489" t="s">
        <v>121</v>
      </c>
      <c r="D489">
        <v>0</v>
      </c>
      <c r="E489">
        <v>0</v>
      </c>
      <c r="F489">
        <v>0</v>
      </c>
      <c r="G489">
        <v>2477</v>
      </c>
      <c r="H489">
        <v>16</v>
      </c>
      <c r="I489">
        <v>449</v>
      </c>
      <c r="J489">
        <v>92</v>
      </c>
      <c r="K489">
        <v>2015</v>
      </c>
      <c r="L489" t="str">
        <f t="shared" si="21"/>
        <v>005</v>
      </c>
      <c r="M489" t="str">
        <f t="shared" si="22"/>
        <v/>
      </c>
      <c r="N489" t="str">
        <f t="shared" si="23"/>
        <v/>
      </c>
      <c r="O489">
        <v>2015</v>
      </c>
    </row>
    <row r="490" spans="1:15" x14ac:dyDescent="0.3">
      <c r="A490">
        <v>106</v>
      </c>
      <c r="B490" t="s">
        <v>86</v>
      </c>
      <c r="C490" t="s">
        <v>122</v>
      </c>
      <c r="D490">
        <v>166</v>
      </c>
      <c r="E490">
        <v>0</v>
      </c>
      <c r="F490">
        <v>4930</v>
      </c>
      <c r="G490">
        <v>9004</v>
      </c>
      <c r="H490">
        <v>600</v>
      </c>
      <c r="I490">
        <v>2824</v>
      </c>
      <c r="J490">
        <v>1892</v>
      </c>
      <c r="K490">
        <v>2015</v>
      </c>
      <c r="L490" t="str">
        <f t="shared" si="21"/>
        <v>002</v>
      </c>
      <c r="M490" t="str">
        <f t="shared" si="22"/>
        <v/>
      </c>
      <c r="N490" t="str">
        <f t="shared" si="23"/>
        <v/>
      </c>
      <c r="O490">
        <v>2015</v>
      </c>
    </row>
    <row r="491" spans="1:15" x14ac:dyDescent="0.3">
      <c r="A491">
        <v>106</v>
      </c>
      <c r="B491" t="s">
        <v>85</v>
      </c>
      <c r="C491" t="s">
        <v>122</v>
      </c>
      <c r="D491">
        <v>0</v>
      </c>
      <c r="E491">
        <v>0</v>
      </c>
      <c r="F491">
        <v>0</v>
      </c>
      <c r="G491">
        <v>2760</v>
      </c>
      <c r="H491">
        <v>59</v>
      </c>
      <c r="I491">
        <v>864</v>
      </c>
      <c r="J491">
        <v>593</v>
      </c>
      <c r="K491">
        <v>2015</v>
      </c>
      <c r="L491" t="str">
        <f t="shared" si="21"/>
        <v>005</v>
      </c>
      <c r="M491" t="str">
        <f t="shared" si="22"/>
        <v/>
      </c>
      <c r="N491" t="str">
        <f t="shared" si="23"/>
        <v/>
      </c>
      <c r="O491">
        <v>2015</v>
      </c>
    </row>
    <row r="492" spans="1:15" x14ac:dyDescent="0.3">
      <c r="A492">
        <v>304</v>
      </c>
      <c r="B492" t="s">
        <v>87</v>
      </c>
      <c r="C492" t="s">
        <v>123</v>
      </c>
      <c r="D492">
        <v>19</v>
      </c>
      <c r="E492">
        <v>0</v>
      </c>
      <c r="F492">
        <v>437</v>
      </c>
      <c r="G492">
        <v>915</v>
      </c>
      <c r="H492">
        <v>32</v>
      </c>
      <c r="I492">
        <v>288</v>
      </c>
      <c r="J492">
        <v>206</v>
      </c>
      <c r="K492">
        <v>2015</v>
      </c>
      <c r="L492" t="str">
        <f t="shared" si="21"/>
        <v>008</v>
      </c>
      <c r="M492" t="str">
        <f t="shared" si="22"/>
        <v>H</v>
      </c>
      <c r="N492" t="str">
        <f t="shared" si="23"/>
        <v/>
      </c>
      <c r="O492">
        <v>2015</v>
      </c>
    </row>
    <row r="493" spans="1:15" x14ac:dyDescent="0.3">
      <c r="A493">
        <v>274</v>
      </c>
      <c r="B493" t="s">
        <v>85</v>
      </c>
      <c r="C493" t="s">
        <v>124</v>
      </c>
      <c r="D493">
        <v>0</v>
      </c>
      <c r="E493">
        <v>0</v>
      </c>
      <c r="F493">
        <v>0</v>
      </c>
      <c r="G493">
        <v>2388</v>
      </c>
      <c r="H493">
        <v>38</v>
      </c>
      <c r="I493">
        <v>749</v>
      </c>
      <c r="J493">
        <v>468</v>
      </c>
      <c r="K493">
        <v>2015</v>
      </c>
      <c r="L493" t="str">
        <f t="shared" si="21"/>
        <v>005</v>
      </c>
      <c r="M493" t="str">
        <f t="shared" si="22"/>
        <v/>
      </c>
      <c r="N493" t="str">
        <f t="shared" si="23"/>
        <v/>
      </c>
      <c r="O493">
        <v>2015</v>
      </c>
    </row>
    <row r="494" spans="1:15" x14ac:dyDescent="0.3">
      <c r="A494">
        <v>274</v>
      </c>
      <c r="B494" t="s">
        <v>87</v>
      </c>
      <c r="C494" t="s">
        <v>124</v>
      </c>
      <c r="D494">
        <v>17</v>
      </c>
      <c r="E494">
        <v>0</v>
      </c>
      <c r="F494">
        <v>427</v>
      </c>
      <c r="G494">
        <v>685</v>
      </c>
      <c r="H494">
        <v>39</v>
      </c>
      <c r="I494">
        <v>133</v>
      </c>
      <c r="J494">
        <v>91</v>
      </c>
      <c r="K494">
        <v>2015</v>
      </c>
      <c r="L494" t="str">
        <f t="shared" si="21"/>
        <v>008</v>
      </c>
      <c r="M494" t="str">
        <f t="shared" si="22"/>
        <v>H</v>
      </c>
      <c r="N494" t="str">
        <f t="shared" si="23"/>
        <v/>
      </c>
      <c r="O494">
        <v>2015</v>
      </c>
    </row>
    <row r="495" spans="1:15" x14ac:dyDescent="0.3">
      <c r="A495">
        <v>391</v>
      </c>
      <c r="B495" t="s">
        <v>85</v>
      </c>
      <c r="C495" t="s">
        <v>126</v>
      </c>
      <c r="D495">
        <v>0</v>
      </c>
      <c r="E495">
        <v>0</v>
      </c>
      <c r="F495">
        <v>0</v>
      </c>
      <c r="G495">
        <v>1397</v>
      </c>
      <c r="H495">
        <v>31</v>
      </c>
      <c r="I495">
        <v>875</v>
      </c>
      <c r="J495">
        <v>264</v>
      </c>
      <c r="K495">
        <v>2015</v>
      </c>
      <c r="L495" t="str">
        <f t="shared" si="21"/>
        <v>005</v>
      </c>
      <c r="M495" t="str">
        <f t="shared" si="22"/>
        <v/>
      </c>
      <c r="N495" t="str">
        <f t="shared" si="23"/>
        <v/>
      </c>
      <c r="O495">
        <v>2015</v>
      </c>
    </row>
    <row r="496" spans="1:15" x14ac:dyDescent="0.3">
      <c r="A496">
        <v>391</v>
      </c>
      <c r="B496" t="s">
        <v>88</v>
      </c>
      <c r="C496" t="s">
        <v>126</v>
      </c>
      <c r="D496">
        <v>313</v>
      </c>
      <c r="E496">
        <v>0</v>
      </c>
      <c r="F496">
        <v>411073</v>
      </c>
      <c r="G496">
        <v>50492</v>
      </c>
      <c r="H496">
        <v>702</v>
      </c>
      <c r="I496">
        <v>31945</v>
      </c>
      <c r="J496">
        <v>14961</v>
      </c>
      <c r="K496">
        <v>2015</v>
      </c>
      <c r="L496" t="str">
        <f t="shared" si="21"/>
        <v>001</v>
      </c>
      <c r="M496" t="str">
        <f t="shared" si="22"/>
        <v>H</v>
      </c>
      <c r="N496" t="str">
        <f t="shared" si="23"/>
        <v>B</v>
      </c>
      <c r="O496">
        <v>2015</v>
      </c>
    </row>
    <row r="497" spans="1:15" x14ac:dyDescent="0.3">
      <c r="A497">
        <v>259</v>
      </c>
      <c r="B497" t="s">
        <v>85</v>
      </c>
      <c r="C497" t="s">
        <v>127</v>
      </c>
      <c r="D497">
        <v>0</v>
      </c>
      <c r="E497">
        <v>0</v>
      </c>
      <c r="F497">
        <v>0</v>
      </c>
      <c r="G497">
        <v>2182</v>
      </c>
      <c r="H497">
        <v>40</v>
      </c>
      <c r="I497">
        <v>812</v>
      </c>
      <c r="J497">
        <v>546</v>
      </c>
      <c r="K497">
        <v>2015</v>
      </c>
      <c r="L497" t="str">
        <f t="shared" si="21"/>
        <v>005</v>
      </c>
      <c r="M497" t="str">
        <f t="shared" si="22"/>
        <v/>
      </c>
      <c r="N497" t="str">
        <f t="shared" si="23"/>
        <v/>
      </c>
      <c r="O497">
        <v>2015</v>
      </c>
    </row>
    <row r="498" spans="1:15" x14ac:dyDescent="0.3">
      <c r="A498">
        <v>259</v>
      </c>
      <c r="B498" t="s">
        <v>73</v>
      </c>
      <c r="C498" t="s">
        <v>127</v>
      </c>
      <c r="D498">
        <v>1114</v>
      </c>
      <c r="E498">
        <v>0</v>
      </c>
      <c r="F498">
        <v>379561</v>
      </c>
      <c r="G498">
        <v>27456</v>
      </c>
      <c r="H498">
        <v>391</v>
      </c>
      <c r="I498">
        <v>10836</v>
      </c>
      <c r="J498">
        <v>7124</v>
      </c>
      <c r="K498">
        <v>2015</v>
      </c>
      <c r="L498" t="str">
        <f t="shared" si="21"/>
        <v>004</v>
      </c>
      <c r="M498" t="str">
        <f t="shared" si="22"/>
        <v>S</v>
      </c>
      <c r="N498" t="str">
        <f t="shared" si="23"/>
        <v/>
      </c>
      <c r="O498">
        <v>2015</v>
      </c>
    </row>
    <row r="499" spans="1:15" x14ac:dyDescent="0.3">
      <c r="A499">
        <v>259</v>
      </c>
      <c r="B499" t="s">
        <v>89</v>
      </c>
      <c r="C499" t="s">
        <v>127</v>
      </c>
      <c r="D499">
        <v>120</v>
      </c>
      <c r="E499">
        <v>0</v>
      </c>
      <c r="F499">
        <v>37862</v>
      </c>
      <c r="G499">
        <v>2973</v>
      </c>
      <c r="H499">
        <v>41</v>
      </c>
      <c r="I499">
        <v>368</v>
      </c>
      <c r="J499">
        <v>694</v>
      </c>
      <c r="K499">
        <v>2015</v>
      </c>
      <c r="L499" t="str">
        <f t="shared" si="21"/>
        <v>008</v>
      </c>
      <c r="M499" t="str">
        <f t="shared" si="22"/>
        <v>S</v>
      </c>
      <c r="N499" t="str">
        <f t="shared" si="23"/>
        <v/>
      </c>
      <c r="O499">
        <v>2015</v>
      </c>
    </row>
    <row r="500" spans="1:15" x14ac:dyDescent="0.3">
      <c r="A500">
        <v>168</v>
      </c>
      <c r="B500" t="s">
        <v>85</v>
      </c>
      <c r="C500" t="s">
        <v>129</v>
      </c>
      <c r="D500">
        <v>0</v>
      </c>
      <c r="E500">
        <v>0</v>
      </c>
      <c r="F500">
        <v>0</v>
      </c>
      <c r="G500">
        <v>2672</v>
      </c>
      <c r="H500">
        <v>26</v>
      </c>
      <c r="I500">
        <v>666</v>
      </c>
      <c r="J500">
        <v>593</v>
      </c>
      <c r="K500">
        <v>2015</v>
      </c>
      <c r="L500" t="str">
        <f t="shared" si="21"/>
        <v>005</v>
      </c>
      <c r="M500" t="str">
        <f t="shared" si="22"/>
        <v/>
      </c>
      <c r="N500" t="str">
        <f t="shared" si="23"/>
        <v/>
      </c>
      <c r="O500">
        <v>2015</v>
      </c>
    </row>
    <row r="501" spans="1:15" x14ac:dyDescent="0.3">
      <c r="A501">
        <v>168</v>
      </c>
      <c r="B501" t="s">
        <v>90</v>
      </c>
      <c r="C501" t="s">
        <v>129</v>
      </c>
      <c r="D501">
        <v>122</v>
      </c>
      <c r="E501">
        <v>0</v>
      </c>
      <c r="F501">
        <v>74453</v>
      </c>
      <c r="G501">
        <v>28702</v>
      </c>
      <c r="H501">
        <v>749</v>
      </c>
      <c r="I501">
        <v>8689</v>
      </c>
      <c r="J501">
        <v>3412</v>
      </c>
      <c r="K501">
        <v>2015</v>
      </c>
      <c r="L501" t="str">
        <f t="shared" si="21"/>
        <v>001</v>
      </c>
      <c r="M501" t="str">
        <f t="shared" si="22"/>
        <v>H</v>
      </c>
      <c r="N501" t="str">
        <f t="shared" si="23"/>
        <v>SG</v>
      </c>
      <c r="O501">
        <v>2015</v>
      </c>
    </row>
    <row r="502" spans="1:15" x14ac:dyDescent="0.3">
      <c r="A502">
        <v>291</v>
      </c>
      <c r="B502" t="s">
        <v>85</v>
      </c>
      <c r="C502" t="s">
        <v>130</v>
      </c>
      <c r="D502">
        <v>0</v>
      </c>
      <c r="E502">
        <v>0</v>
      </c>
      <c r="F502">
        <v>0</v>
      </c>
      <c r="G502">
        <v>298</v>
      </c>
      <c r="H502">
        <v>22</v>
      </c>
      <c r="I502">
        <v>95</v>
      </c>
      <c r="J502">
        <v>61</v>
      </c>
      <c r="K502">
        <v>2015</v>
      </c>
      <c r="L502" t="str">
        <f t="shared" si="21"/>
        <v>005</v>
      </c>
      <c r="M502" t="str">
        <f t="shared" si="22"/>
        <v/>
      </c>
      <c r="N502" t="str">
        <f t="shared" si="23"/>
        <v/>
      </c>
      <c r="O502">
        <v>2015</v>
      </c>
    </row>
    <row r="503" spans="1:15" x14ac:dyDescent="0.3">
      <c r="A503">
        <v>291</v>
      </c>
      <c r="B503" t="s">
        <v>87</v>
      </c>
      <c r="C503" t="s">
        <v>130</v>
      </c>
      <c r="D503">
        <v>2</v>
      </c>
      <c r="E503">
        <v>0</v>
      </c>
      <c r="F503">
        <v>467</v>
      </c>
      <c r="G503">
        <v>358</v>
      </c>
      <c r="H503">
        <v>28</v>
      </c>
      <c r="I503">
        <v>112</v>
      </c>
      <c r="J503">
        <v>75</v>
      </c>
      <c r="K503">
        <v>2015</v>
      </c>
      <c r="L503" t="str">
        <f t="shared" si="21"/>
        <v>008</v>
      </c>
      <c r="M503" t="str">
        <f t="shared" si="22"/>
        <v>H</v>
      </c>
      <c r="N503" t="str">
        <f t="shared" si="23"/>
        <v/>
      </c>
      <c r="O503">
        <v>2015</v>
      </c>
    </row>
    <row r="504" spans="1:15" x14ac:dyDescent="0.3">
      <c r="A504">
        <v>249</v>
      </c>
      <c r="B504" t="s">
        <v>91</v>
      </c>
      <c r="C504" t="s">
        <v>131</v>
      </c>
      <c r="D504">
        <v>0</v>
      </c>
      <c r="E504">
        <v>0</v>
      </c>
      <c r="F504">
        <v>0</v>
      </c>
      <c r="G504">
        <v>2135</v>
      </c>
      <c r="H504">
        <v>167</v>
      </c>
      <c r="I504">
        <v>67</v>
      </c>
      <c r="J504">
        <v>48</v>
      </c>
      <c r="K504">
        <v>2015</v>
      </c>
      <c r="L504" t="str">
        <f t="shared" si="21"/>
        <v>011</v>
      </c>
      <c r="M504" t="str">
        <f t="shared" si="22"/>
        <v>S</v>
      </c>
      <c r="N504" t="str">
        <f t="shared" si="23"/>
        <v/>
      </c>
      <c r="O504">
        <v>2015</v>
      </c>
    </row>
    <row r="505" spans="1:15" x14ac:dyDescent="0.3">
      <c r="A505">
        <v>179</v>
      </c>
      <c r="B505" t="s">
        <v>85</v>
      </c>
      <c r="C505" t="s">
        <v>132</v>
      </c>
      <c r="D505">
        <v>0</v>
      </c>
      <c r="E505">
        <v>0</v>
      </c>
      <c r="F505">
        <v>0</v>
      </c>
      <c r="G505">
        <v>2411</v>
      </c>
      <c r="H505">
        <v>20</v>
      </c>
      <c r="I505">
        <v>543</v>
      </c>
      <c r="J505">
        <v>535</v>
      </c>
      <c r="K505">
        <v>2015</v>
      </c>
      <c r="L505" t="str">
        <f t="shared" si="21"/>
        <v>005</v>
      </c>
      <c r="M505" t="str">
        <f t="shared" si="22"/>
        <v/>
      </c>
      <c r="N505" t="str">
        <f t="shared" si="23"/>
        <v/>
      </c>
      <c r="O505">
        <v>2015</v>
      </c>
    </row>
    <row r="506" spans="1:15" x14ac:dyDescent="0.3">
      <c r="A506">
        <v>179</v>
      </c>
      <c r="B506" t="s">
        <v>58</v>
      </c>
      <c r="C506" t="s">
        <v>132</v>
      </c>
      <c r="D506">
        <v>225</v>
      </c>
      <c r="E506">
        <v>0</v>
      </c>
      <c r="F506">
        <v>183562</v>
      </c>
      <c r="G506">
        <v>11431</v>
      </c>
      <c r="H506">
        <v>63</v>
      </c>
      <c r="I506">
        <v>3066</v>
      </c>
      <c r="J506">
        <v>2188</v>
      </c>
      <c r="K506">
        <v>2015</v>
      </c>
      <c r="L506" t="str">
        <f t="shared" si="21"/>
        <v>002</v>
      </c>
      <c r="M506" t="str">
        <f t="shared" si="22"/>
        <v>H</v>
      </c>
      <c r="N506" t="str">
        <f t="shared" si="23"/>
        <v/>
      </c>
      <c r="O506">
        <v>2015</v>
      </c>
    </row>
    <row r="507" spans="1:15" x14ac:dyDescent="0.3">
      <c r="A507">
        <v>368</v>
      </c>
      <c r="B507" t="s">
        <v>85</v>
      </c>
      <c r="C507" t="s">
        <v>133</v>
      </c>
      <c r="D507">
        <v>0</v>
      </c>
      <c r="E507">
        <v>0</v>
      </c>
      <c r="F507">
        <v>0</v>
      </c>
      <c r="G507">
        <v>2089</v>
      </c>
      <c r="H507">
        <v>42</v>
      </c>
      <c r="I507">
        <v>703</v>
      </c>
      <c r="J507">
        <v>515</v>
      </c>
      <c r="K507">
        <v>2015</v>
      </c>
      <c r="L507" t="str">
        <f t="shared" si="21"/>
        <v>005</v>
      </c>
      <c r="M507" t="str">
        <f t="shared" si="22"/>
        <v/>
      </c>
      <c r="N507" t="str">
        <f t="shared" si="23"/>
        <v/>
      </c>
      <c r="O507">
        <v>2015</v>
      </c>
    </row>
    <row r="508" spans="1:15" x14ac:dyDescent="0.3">
      <c r="A508">
        <v>27</v>
      </c>
      <c r="B508" t="s">
        <v>85</v>
      </c>
      <c r="C508" t="s">
        <v>134</v>
      </c>
      <c r="D508">
        <v>0</v>
      </c>
      <c r="E508">
        <v>0</v>
      </c>
      <c r="F508">
        <v>0</v>
      </c>
      <c r="G508">
        <v>2384</v>
      </c>
      <c r="H508">
        <v>22</v>
      </c>
      <c r="I508">
        <v>496</v>
      </c>
      <c r="J508">
        <v>535</v>
      </c>
      <c r="K508">
        <v>2015</v>
      </c>
      <c r="L508" t="str">
        <f t="shared" si="21"/>
        <v>005</v>
      </c>
      <c r="M508" t="str">
        <f t="shared" si="22"/>
        <v/>
      </c>
      <c r="N508" t="str">
        <f t="shared" si="23"/>
        <v/>
      </c>
      <c r="O508">
        <v>2015</v>
      </c>
    </row>
    <row r="509" spans="1:15" x14ac:dyDescent="0.3">
      <c r="A509">
        <v>27</v>
      </c>
      <c r="B509" t="s">
        <v>89</v>
      </c>
      <c r="C509" t="s">
        <v>134</v>
      </c>
      <c r="D509">
        <v>95</v>
      </c>
      <c r="E509">
        <v>22</v>
      </c>
      <c r="F509">
        <v>51942</v>
      </c>
      <c r="G509">
        <v>10614</v>
      </c>
      <c r="H509">
        <v>89</v>
      </c>
      <c r="I509">
        <v>1205</v>
      </c>
      <c r="J509">
        <v>2291</v>
      </c>
      <c r="K509">
        <v>2015</v>
      </c>
      <c r="L509" t="str">
        <f t="shared" si="21"/>
        <v>008</v>
      </c>
      <c r="M509" t="str">
        <f t="shared" si="22"/>
        <v>S</v>
      </c>
      <c r="N509" t="str">
        <f t="shared" si="23"/>
        <v/>
      </c>
      <c r="O509">
        <v>2015</v>
      </c>
    </row>
    <row r="510" spans="1:15" x14ac:dyDescent="0.3">
      <c r="A510">
        <v>27</v>
      </c>
      <c r="B510" t="s">
        <v>70</v>
      </c>
      <c r="C510" t="s">
        <v>134</v>
      </c>
      <c r="D510">
        <v>0</v>
      </c>
      <c r="E510">
        <v>0</v>
      </c>
      <c r="F510">
        <v>0</v>
      </c>
      <c r="G510">
        <v>11086</v>
      </c>
      <c r="H510">
        <v>134</v>
      </c>
      <c r="I510">
        <v>3186</v>
      </c>
      <c r="J510">
        <v>2253</v>
      </c>
      <c r="K510">
        <v>2015</v>
      </c>
      <c r="L510" t="str">
        <f t="shared" si="21"/>
        <v>009</v>
      </c>
      <c r="M510" t="str">
        <f t="shared" si="22"/>
        <v>S</v>
      </c>
      <c r="N510" t="str">
        <f t="shared" si="23"/>
        <v/>
      </c>
      <c r="O510">
        <v>2015</v>
      </c>
    </row>
    <row r="511" spans="1:15" x14ac:dyDescent="0.3">
      <c r="A511">
        <v>369</v>
      </c>
      <c r="B511" t="s">
        <v>63</v>
      </c>
      <c r="C511" t="s">
        <v>136</v>
      </c>
      <c r="D511">
        <v>0</v>
      </c>
      <c r="E511">
        <v>0</v>
      </c>
      <c r="F511">
        <v>0</v>
      </c>
      <c r="G511">
        <v>1588</v>
      </c>
      <c r="H511">
        <v>30</v>
      </c>
      <c r="I511">
        <v>399</v>
      </c>
      <c r="J511">
        <v>55</v>
      </c>
      <c r="K511">
        <v>2015</v>
      </c>
      <c r="L511" t="str">
        <f t="shared" si="21"/>
        <v>009</v>
      </c>
      <c r="M511" t="str">
        <f t="shared" si="22"/>
        <v>H</v>
      </c>
      <c r="N511" t="str">
        <f t="shared" si="23"/>
        <v/>
      </c>
      <c r="O511">
        <v>2015</v>
      </c>
    </row>
    <row r="512" spans="1:15" x14ac:dyDescent="0.3">
      <c r="A512">
        <v>38</v>
      </c>
      <c r="B512" t="s">
        <v>85</v>
      </c>
      <c r="C512" t="s">
        <v>137</v>
      </c>
      <c r="D512">
        <v>0</v>
      </c>
      <c r="E512">
        <v>0</v>
      </c>
      <c r="F512">
        <v>0</v>
      </c>
      <c r="G512">
        <v>2694</v>
      </c>
      <c r="H512">
        <v>18</v>
      </c>
      <c r="I512">
        <v>414</v>
      </c>
      <c r="J512">
        <v>96</v>
      </c>
      <c r="K512">
        <v>2015</v>
      </c>
      <c r="L512" t="str">
        <f t="shared" si="21"/>
        <v>005</v>
      </c>
      <c r="M512" t="str">
        <f t="shared" si="22"/>
        <v/>
      </c>
      <c r="N512" t="str">
        <f t="shared" si="23"/>
        <v/>
      </c>
      <c r="O512">
        <v>2015</v>
      </c>
    </row>
    <row r="513" spans="1:15" x14ac:dyDescent="0.3">
      <c r="A513">
        <v>38</v>
      </c>
      <c r="B513" t="s">
        <v>58</v>
      </c>
      <c r="C513" t="s">
        <v>137</v>
      </c>
      <c r="D513">
        <v>955</v>
      </c>
      <c r="E513">
        <v>0</v>
      </c>
      <c r="F513">
        <v>3603635</v>
      </c>
      <c r="G513">
        <v>319240</v>
      </c>
      <c r="H513">
        <v>192</v>
      </c>
      <c r="I513">
        <v>43122</v>
      </c>
      <c r="J513">
        <v>10149</v>
      </c>
      <c r="K513">
        <v>2015</v>
      </c>
      <c r="L513" t="str">
        <f t="shared" si="21"/>
        <v>002</v>
      </c>
      <c r="M513" t="str">
        <f t="shared" si="22"/>
        <v>H</v>
      </c>
      <c r="N513" t="str">
        <f t="shared" si="23"/>
        <v/>
      </c>
      <c r="O513">
        <v>2015</v>
      </c>
    </row>
    <row r="514" spans="1:15" x14ac:dyDescent="0.3">
      <c r="A514">
        <v>169</v>
      </c>
      <c r="B514" t="s">
        <v>85</v>
      </c>
      <c r="C514" t="s">
        <v>138</v>
      </c>
      <c r="D514">
        <v>0</v>
      </c>
      <c r="E514">
        <v>0</v>
      </c>
      <c r="F514">
        <v>0</v>
      </c>
      <c r="G514">
        <v>2452</v>
      </c>
      <c r="H514">
        <v>30</v>
      </c>
      <c r="I514">
        <v>732</v>
      </c>
      <c r="J514">
        <v>570</v>
      </c>
      <c r="K514">
        <v>2015</v>
      </c>
      <c r="L514" t="str">
        <f t="shared" ref="L514:L577" si="24">IF(OR(MID(B514,3,1)="H",MID(B514,3,1)="S"),MID(B514,4,3),MID(B514,3,3))</f>
        <v>005</v>
      </c>
      <c r="M514" t="str">
        <f t="shared" ref="M514:M577" si="25">IF(OR(MID(B514,3,1)="H",MID(B514,3,1)="S"),MID(B514,3,1),"")</f>
        <v/>
      </c>
      <c r="N514" t="str">
        <f t="shared" ref="N514:N577" si="26">IF(RIGHT(B514,2)="SG","SG",IF(RIGHT(B514,1)="B","B",""))</f>
        <v/>
      </c>
      <c r="O514">
        <v>2015</v>
      </c>
    </row>
    <row r="515" spans="1:15" x14ac:dyDescent="0.3">
      <c r="A515">
        <v>169</v>
      </c>
      <c r="B515" t="s">
        <v>71</v>
      </c>
      <c r="C515" t="s">
        <v>138</v>
      </c>
      <c r="D515">
        <v>311</v>
      </c>
      <c r="E515">
        <v>0</v>
      </c>
      <c r="F515">
        <v>212092</v>
      </c>
      <c r="G515">
        <v>20252</v>
      </c>
      <c r="H515">
        <v>160</v>
      </c>
      <c r="I515">
        <v>6731</v>
      </c>
      <c r="J515">
        <v>4362</v>
      </c>
      <c r="K515">
        <v>2015</v>
      </c>
      <c r="L515" t="str">
        <f t="shared" si="24"/>
        <v>004</v>
      </c>
      <c r="M515" t="str">
        <f t="shared" si="25"/>
        <v>H</v>
      </c>
      <c r="N515" t="str">
        <f t="shared" si="26"/>
        <v/>
      </c>
      <c r="O515">
        <v>2015</v>
      </c>
    </row>
    <row r="516" spans="1:15" x14ac:dyDescent="0.3">
      <c r="A516">
        <v>169</v>
      </c>
      <c r="B516" t="s">
        <v>87</v>
      </c>
      <c r="C516" t="s">
        <v>138</v>
      </c>
      <c r="D516">
        <v>47</v>
      </c>
      <c r="E516">
        <v>0</v>
      </c>
      <c r="F516">
        <v>21289</v>
      </c>
      <c r="G516">
        <v>1572</v>
      </c>
      <c r="H516">
        <v>29</v>
      </c>
      <c r="I516">
        <v>483</v>
      </c>
      <c r="J516">
        <v>347</v>
      </c>
      <c r="K516">
        <v>2015</v>
      </c>
      <c r="L516" t="str">
        <f t="shared" si="24"/>
        <v>008</v>
      </c>
      <c r="M516" t="str">
        <f t="shared" si="25"/>
        <v>H</v>
      </c>
      <c r="N516" t="str">
        <f t="shared" si="26"/>
        <v/>
      </c>
      <c r="O516">
        <v>2015</v>
      </c>
    </row>
    <row r="517" spans="1:15" x14ac:dyDescent="0.3">
      <c r="A517">
        <v>44</v>
      </c>
      <c r="B517" t="s">
        <v>92</v>
      </c>
      <c r="C517" t="s">
        <v>139</v>
      </c>
      <c r="D517">
        <v>960</v>
      </c>
      <c r="E517">
        <v>0</v>
      </c>
      <c r="F517">
        <v>92400</v>
      </c>
      <c r="G517">
        <v>706872</v>
      </c>
      <c r="H517">
        <v>0</v>
      </c>
      <c r="I517">
        <v>5556</v>
      </c>
      <c r="J517">
        <v>7889</v>
      </c>
      <c r="K517">
        <v>2015</v>
      </c>
      <c r="L517" t="str">
        <f t="shared" si="24"/>
        <v>001</v>
      </c>
      <c r="M517" t="str">
        <f t="shared" si="25"/>
        <v/>
      </c>
      <c r="N517" t="str">
        <f t="shared" si="26"/>
        <v/>
      </c>
      <c r="O517">
        <v>2015</v>
      </c>
    </row>
    <row r="518" spans="1:15" x14ac:dyDescent="0.3">
      <c r="A518">
        <v>396</v>
      </c>
      <c r="B518" t="s">
        <v>85</v>
      </c>
      <c r="C518" t="s">
        <v>140</v>
      </c>
      <c r="D518">
        <v>0</v>
      </c>
      <c r="E518">
        <v>0</v>
      </c>
      <c r="F518">
        <v>0</v>
      </c>
      <c r="G518">
        <v>2641</v>
      </c>
      <c r="H518">
        <v>19</v>
      </c>
      <c r="I518">
        <v>692</v>
      </c>
      <c r="J518">
        <v>1471</v>
      </c>
      <c r="K518">
        <v>2015</v>
      </c>
      <c r="L518" t="str">
        <f t="shared" si="24"/>
        <v>005</v>
      </c>
      <c r="M518" t="str">
        <f t="shared" si="25"/>
        <v/>
      </c>
      <c r="N518" t="str">
        <f t="shared" si="26"/>
        <v/>
      </c>
      <c r="O518">
        <v>2015</v>
      </c>
    </row>
    <row r="519" spans="1:15" x14ac:dyDescent="0.3">
      <c r="A519">
        <v>396</v>
      </c>
      <c r="B519" t="s">
        <v>93</v>
      </c>
      <c r="C519" t="s">
        <v>140</v>
      </c>
      <c r="D519">
        <v>33</v>
      </c>
      <c r="E519">
        <v>0</v>
      </c>
      <c r="F519">
        <v>768</v>
      </c>
      <c r="G519">
        <v>4978</v>
      </c>
      <c r="H519">
        <v>56</v>
      </c>
      <c r="I519">
        <v>404</v>
      </c>
      <c r="J519">
        <v>3280</v>
      </c>
      <c r="K519">
        <v>2015</v>
      </c>
      <c r="L519" t="str">
        <f t="shared" si="24"/>
        <v>001</v>
      </c>
      <c r="M519" t="str">
        <f t="shared" si="25"/>
        <v>H</v>
      </c>
      <c r="N519" t="str">
        <f t="shared" si="26"/>
        <v/>
      </c>
      <c r="O519">
        <v>2015</v>
      </c>
    </row>
    <row r="520" spans="1:15" x14ac:dyDescent="0.3">
      <c r="A520">
        <v>396</v>
      </c>
      <c r="B520" t="s">
        <v>94</v>
      </c>
      <c r="C520" t="s">
        <v>140</v>
      </c>
      <c r="D520">
        <v>66</v>
      </c>
      <c r="E520">
        <v>0</v>
      </c>
      <c r="F520">
        <v>2112</v>
      </c>
      <c r="G520">
        <v>9116</v>
      </c>
      <c r="H520">
        <v>134</v>
      </c>
      <c r="I520">
        <v>4206</v>
      </c>
      <c r="J520">
        <v>9018</v>
      </c>
      <c r="K520">
        <v>2015</v>
      </c>
      <c r="L520" t="str">
        <f t="shared" si="24"/>
        <v>004</v>
      </c>
      <c r="M520" t="str">
        <f t="shared" si="25"/>
        <v>H</v>
      </c>
      <c r="N520" t="str">
        <f t="shared" si="26"/>
        <v/>
      </c>
      <c r="O520">
        <v>2015</v>
      </c>
    </row>
    <row r="521" spans="1:15" x14ac:dyDescent="0.3">
      <c r="A521">
        <v>204</v>
      </c>
      <c r="B521" t="s">
        <v>85</v>
      </c>
      <c r="C521" t="s">
        <v>141</v>
      </c>
      <c r="D521">
        <v>0</v>
      </c>
      <c r="E521">
        <v>0</v>
      </c>
      <c r="F521">
        <v>0</v>
      </c>
      <c r="G521">
        <v>2780</v>
      </c>
      <c r="H521">
        <v>29</v>
      </c>
      <c r="I521">
        <v>847</v>
      </c>
      <c r="J521">
        <v>545</v>
      </c>
      <c r="K521">
        <v>2015</v>
      </c>
      <c r="L521" t="str">
        <f t="shared" si="24"/>
        <v>005</v>
      </c>
      <c r="M521" t="str">
        <f t="shared" si="25"/>
        <v/>
      </c>
      <c r="N521" t="str">
        <f t="shared" si="26"/>
        <v/>
      </c>
      <c r="O521">
        <v>2015</v>
      </c>
    </row>
    <row r="522" spans="1:15" x14ac:dyDescent="0.3">
      <c r="A522">
        <v>204</v>
      </c>
      <c r="B522" t="s">
        <v>87</v>
      </c>
      <c r="C522" t="s">
        <v>141</v>
      </c>
      <c r="D522">
        <v>2</v>
      </c>
      <c r="E522">
        <v>0</v>
      </c>
      <c r="F522">
        <v>6046</v>
      </c>
      <c r="G522">
        <v>436</v>
      </c>
      <c r="H522">
        <v>17</v>
      </c>
      <c r="I522">
        <v>137</v>
      </c>
      <c r="J522">
        <v>53</v>
      </c>
      <c r="K522">
        <v>2015</v>
      </c>
      <c r="L522" t="str">
        <f t="shared" si="24"/>
        <v>008</v>
      </c>
      <c r="M522" t="str">
        <f t="shared" si="25"/>
        <v>H</v>
      </c>
      <c r="N522" t="str">
        <f t="shared" si="26"/>
        <v/>
      </c>
      <c r="O522">
        <v>2015</v>
      </c>
    </row>
    <row r="523" spans="1:15" x14ac:dyDescent="0.3">
      <c r="A523">
        <v>53</v>
      </c>
      <c r="B523" t="s">
        <v>85</v>
      </c>
      <c r="C523" t="s">
        <v>142</v>
      </c>
      <c r="D523">
        <v>0</v>
      </c>
      <c r="E523">
        <v>0</v>
      </c>
      <c r="F523">
        <v>0</v>
      </c>
      <c r="G523">
        <v>2425</v>
      </c>
      <c r="H523">
        <v>48</v>
      </c>
      <c r="I523">
        <v>742</v>
      </c>
      <c r="J523">
        <v>464</v>
      </c>
      <c r="K523">
        <v>2015</v>
      </c>
      <c r="L523" t="str">
        <f t="shared" si="24"/>
        <v>005</v>
      </c>
      <c r="M523" t="str">
        <f t="shared" si="25"/>
        <v/>
      </c>
      <c r="N523" t="str">
        <f t="shared" si="26"/>
        <v/>
      </c>
      <c r="O523">
        <v>2015</v>
      </c>
    </row>
    <row r="524" spans="1:15" x14ac:dyDescent="0.3">
      <c r="A524">
        <v>15</v>
      </c>
      <c r="B524" t="s">
        <v>85</v>
      </c>
      <c r="C524" t="s">
        <v>143</v>
      </c>
      <c r="D524">
        <v>0</v>
      </c>
      <c r="E524">
        <v>0</v>
      </c>
      <c r="F524">
        <v>0</v>
      </c>
      <c r="G524">
        <v>2372</v>
      </c>
      <c r="H524">
        <v>32</v>
      </c>
      <c r="I524">
        <v>744</v>
      </c>
      <c r="J524">
        <v>569</v>
      </c>
      <c r="K524">
        <v>2015</v>
      </c>
      <c r="L524" t="str">
        <f t="shared" si="24"/>
        <v>005</v>
      </c>
      <c r="M524" t="str">
        <f t="shared" si="25"/>
        <v/>
      </c>
      <c r="N524" t="str">
        <f t="shared" si="26"/>
        <v/>
      </c>
      <c r="O524">
        <v>2015</v>
      </c>
    </row>
    <row r="525" spans="1:15" x14ac:dyDescent="0.3">
      <c r="A525">
        <v>15</v>
      </c>
      <c r="B525" t="s">
        <v>84</v>
      </c>
      <c r="C525" t="s">
        <v>143</v>
      </c>
      <c r="D525">
        <v>19</v>
      </c>
      <c r="E525">
        <v>0</v>
      </c>
      <c r="F525">
        <v>52525</v>
      </c>
      <c r="G525">
        <v>3578</v>
      </c>
      <c r="H525">
        <v>15</v>
      </c>
      <c r="I525">
        <v>1122</v>
      </c>
      <c r="J525">
        <v>853</v>
      </c>
      <c r="K525">
        <v>2015</v>
      </c>
      <c r="L525" t="str">
        <f t="shared" si="24"/>
        <v>003</v>
      </c>
      <c r="M525" t="str">
        <f t="shared" si="25"/>
        <v>H</v>
      </c>
      <c r="N525" t="str">
        <f t="shared" si="26"/>
        <v/>
      </c>
      <c r="O525">
        <v>2015</v>
      </c>
    </row>
    <row r="526" spans="1:15" x14ac:dyDescent="0.3">
      <c r="A526">
        <v>15</v>
      </c>
      <c r="B526" t="s">
        <v>87</v>
      </c>
      <c r="C526" t="s">
        <v>143</v>
      </c>
      <c r="D526">
        <v>5</v>
      </c>
      <c r="E526">
        <v>0</v>
      </c>
      <c r="F526">
        <v>13821</v>
      </c>
      <c r="G526">
        <v>943</v>
      </c>
      <c r="H526">
        <v>28</v>
      </c>
      <c r="I526">
        <v>295</v>
      </c>
      <c r="J526">
        <v>226</v>
      </c>
      <c r="K526">
        <v>2015</v>
      </c>
      <c r="L526" t="str">
        <f t="shared" si="24"/>
        <v>008</v>
      </c>
      <c r="M526" t="str">
        <f t="shared" si="25"/>
        <v>H</v>
      </c>
      <c r="N526" t="str">
        <f t="shared" si="26"/>
        <v/>
      </c>
      <c r="O526">
        <v>2015</v>
      </c>
    </row>
    <row r="527" spans="1:15" x14ac:dyDescent="0.3">
      <c r="A527">
        <v>11</v>
      </c>
      <c r="B527" t="s">
        <v>71</v>
      </c>
      <c r="C527" t="s">
        <v>144</v>
      </c>
      <c r="D527">
        <v>130</v>
      </c>
      <c r="E527">
        <v>0</v>
      </c>
      <c r="F527">
        <v>482365</v>
      </c>
      <c r="G527">
        <v>34803</v>
      </c>
      <c r="H527">
        <v>155</v>
      </c>
      <c r="I527">
        <v>8530</v>
      </c>
      <c r="J527">
        <v>7901</v>
      </c>
      <c r="K527">
        <v>2015</v>
      </c>
      <c r="L527" t="str">
        <f t="shared" si="24"/>
        <v>004</v>
      </c>
      <c r="M527" t="str">
        <f t="shared" si="25"/>
        <v>H</v>
      </c>
      <c r="N527" t="str">
        <f t="shared" si="26"/>
        <v/>
      </c>
      <c r="O527">
        <v>2015</v>
      </c>
    </row>
    <row r="528" spans="1:15" x14ac:dyDescent="0.3">
      <c r="A528">
        <v>180</v>
      </c>
      <c r="B528" t="s">
        <v>85</v>
      </c>
      <c r="C528" t="s">
        <v>146</v>
      </c>
      <c r="D528">
        <v>0</v>
      </c>
      <c r="E528">
        <v>0</v>
      </c>
      <c r="F528">
        <v>0</v>
      </c>
      <c r="G528">
        <v>2076</v>
      </c>
      <c r="H528">
        <v>44</v>
      </c>
      <c r="I528">
        <v>469</v>
      </c>
      <c r="J528">
        <v>452</v>
      </c>
      <c r="K528">
        <v>2015</v>
      </c>
      <c r="L528" t="str">
        <f t="shared" si="24"/>
        <v>005</v>
      </c>
      <c r="M528" t="str">
        <f t="shared" si="25"/>
        <v/>
      </c>
      <c r="N528" t="str">
        <f t="shared" si="26"/>
        <v/>
      </c>
      <c r="O528">
        <v>2015</v>
      </c>
    </row>
    <row r="529" spans="1:15" x14ac:dyDescent="0.3">
      <c r="A529">
        <v>180</v>
      </c>
      <c r="B529" t="s">
        <v>78</v>
      </c>
      <c r="C529" t="s">
        <v>146</v>
      </c>
      <c r="D529">
        <v>366</v>
      </c>
      <c r="E529">
        <v>18</v>
      </c>
      <c r="F529">
        <v>155409</v>
      </c>
      <c r="G529">
        <v>11312</v>
      </c>
      <c r="H529">
        <v>152</v>
      </c>
      <c r="I529">
        <v>3985</v>
      </c>
      <c r="J529">
        <v>2849</v>
      </c>
      <c r="K529">
        <v>2015</v>
      </c>
      <c r="L529" t="str">
        <f t="shared" si="24"/>
        <v>006</v>
      </c>
      <c r="M529" t="str">
        <f t="shared" si="25"/>
        <v>H</v>
      </c>
      <c r="N529" t="str">
        <f t="shared" si="26"/>
        <v/>
      </c>
      <c r="O529">
        <v>2015</v>
      </c>
    </row>
    <row r="530" spans="1:15" x14ac:dyDescent="0.3">
      <c r="A530">
        <v>180</v>
      </c>
      <c r="B530" t="s">
        <v>87</v>
      </c>
      <c r="C530" t="s">
        <v>146</v>
      </c>
      <c r="D530">
        <v>408</v>
      </c>
      <c r="E530">
        <v>0</v>
      </c>
      <c r="F530">
        <v>113698</v>
      </c>
      <c r="G530">
        <v>7768</v>
      </c>
      <c r="H530">
        <v>35</v>
      </c>
      <c r="I530">
        <v>2478</v>
      </c>
      <c r="J530">
        <v>2009</v>
      </c>
      <c r="K530">
        <v>2015</v>
      </c>
      <c r="L530" t="str">
        <f t="shared" si="24"/>
        <v>008</v>
      </c>
      <c r="M530" t="str">
        <f t="shared" si="25"/>
        <v>H</v>
      </c>
      <c r="N530" t="str">
        <f t="shared" si="26"/>
        <v/>
      </c>
      <c r="O530">
        <v>2015</v>
      </c>
    </row>
    <row r="531" spans="1:15" x14ac:dyDescent="0.3">
      <c r="A531">
        <v>45</v>
      </c>
      <c r="B531" t="s">
        <v>86</v>
      </c>
      <c r="C531" t="s">
        <v>148</v>
      </c>
      <c r="D531">
        <v>960</v>
      </c>
      <c r="E531">
        <v>0</v>
      </c>
      <c r="F531">
        <v>10141536</v>
      </c>
      <c r="G531">
        <v>748676</v>
      </c>
      <c r="H531">
        <v>0</v>
      </c>
      <c r="I531">
        <v>55610</v>
      </c>
      <c r="J531">
        <v>12462</v>
      </c>
      <c r="K531">
        <v>2015</v>
      </c>
      <c r="L531" t="str">
        <f t="shared" si="24"/>
        <v>002</v>
      </c>
      <c r="M531" t="str">
        <f t="shared" si="25"/>
        <v/>
      </c>
      <c r="N531" t="str">
        <f t="shared" si="26"/>
        <v/>
      </c>
      <c r="O531">
        <v>2015</v>
      </c>
    </row>
    <row r="532" spans="1:15" x14ac:dyDescent="0.3">
      <c r="A532">
        <v>375</v>
      </c>
      <c r="B532" t="s">
        <v>85</v>
      </c>
      <c r="C532" t="s">
        <v>149</v>
      </c>
      <c r="D532">
        <v>0</v>
      </c>
      <c r="E532">
        <v>0</v>
      </c>
      <c r="F532">
        <v>0</v>
      </c>
      <c r="G532">
        <v>2573</v>
      </c>
      <c r="H532">
        <v>56</v>
      </c>
      <c r="I532">
        <v>807</v>
      </c>
      <c r="J532">
        <v>490</v>
      </c>
      <c r="K532">
        <v>2015</v>
      </c>
      <c r="L532" t="str">
        <f t="shared" si="24"/>
        <v>005</v>
      </c>
      <c r="M532" t="str">
        <f t="shared" si="25"/>
        <v/>
      </c>
      <c r="N532" t="str">
        <f t="shared" si="26"/>
        <v/>
      </c>
      <c r="O532">
        <v>2015</v>
      </c>
    </row>
    <row r="533" spans="1:15" x14ac:dyDescent="0.3">
      <c r="A533">
        <v>375</v>
      </c>
      <c r="B533" t="s">
        <v>65</v>
      </c>
      <c r="C533" t="s">
        <v>149</v>
      </c>
      <c r="D533">
        <v>1</v>
      </c>
      <c r="E533">
        <v>0</v>
      </c>
      <c r="F533">
        <v>21</v>
      </c>
      <c r="G533">
        <v>161</v>
      </c>
      <c r="H533">
        <v>13</v>
      </c>
      <c r="I533">
        <v>5</v>
      </c>
      <c r="J533">
        <v>34</v>
      </c>
      <c r="K533">
        <v>2015</v>
      </c>
      <c r="L533" t="str">
        <f t="shared" si="24"/>
        <v>001</v>
      </c>
      <c r="M533" t="str">
        <f t="shared" si="25"/>
        <v>S</v>
      </c>
      <c r="N533" t="str">
        <f t="shared" si="26"/>
        <v/>
      </c>
      <c r="O533">
        <v>2015</v>
      </c>
    </row>
    <row r="534" spans="1:15" x14ac:dyDescent="0.3">
      <c r="A534">
        <v>375</v>
      </c>
      <c r="B534" t="s">
        <v>73</v>
      </c>
      <c r="C534" t="s">
        <v>149</v>
      </c>
      <c r="D534">
        <v>738</v>
      </c>
      <c r="E534">
        <v>0</v>
      </c>
      <c r="F534">
        <v>9796</v>
      </c>
      <c r="G534">
        <v>21445</v>
      </c>
      <c r="H534">
        <v>524</v>
      </c>
      <c r="I534">
        <v>6202</v>
      </c>
      <c r="J534">
        <v>3919</v>
      </c>
      <c r="K534">
        <v>2015</v>
      </c>
      <c r="L534" t="str">
        <f t="shared" si="24"/>
        <v>004</v>
      </c>
      <c r="M534" t="str">
        <f t="shared" si="25"/>
        <v>S</v>
      </c>
      <c r="N534" t="str">
        <f t="shared" si="26"/>
        <v/>
      </c>
      <c r="O534">
        <v>2015</v>
      </c>
    </row>
    <row r="535" spans="1:15" x14ac:dyDescent="0.3">
      <c r="A535">
        <v>381</v>
      </c>
      <c r="B535" t="s">
        <v>85</v>
      </c>
      <c r="C535" t="s">
        <v>151</v>
      </c>
      <c r="D535">
        <v>0</v>
      </c>
      <c r="E535">
        <v>0</v>
      </c>
      <c r="F535">
        <v>0</v>
      </c>
      <c r="G535">
        <v>2233</v>
      </c>
      <c r="H535">
        <v>36</v>
      </c>
      <c r="I535">
        <v>531</v>
      </c>
      <c r="J535">
        <v>96</v>
      </c>
      <c r="K535">
        <v>2015</v>
      </c>
      <c r="L535" t="str">
        <f t="shared" si="24"/>
        <v>005</v>
      </c>
      <c r="M535" t="str">
        <f t="shared" si="25"/>
        <v/>
      </c>
      <c r="N535" t="str">
        <f t="shared" si="26"/>
        <v/>
      </c>
      <c r="O535">
        <v>2015</v>
      </c>
    </row>
    <row r="536" spans="1:15" x14ac:dyDescent="0.3">
      <c r="A536">
        <v>133</v>
      </c>
      <c r="B536" t="s">
        <v>85</v>
      </c>
      <c r="C536" t="s">
        <v>152</v>
      </c>
      <c r="D536">
        <v>0</v>
      </c>
      <c r="E536">
        <v>0</v>
      </c>
      <c r="F536">
        <v>0</v>
      </c>
      <c r="G536">
        <v>1803</v>
      </c>
      <c r="H536">
        <v>25</v>
      </c>
      <c r="I536">
        <v>662</v>
      </c>
      <c r="J536">
        <v>472</v>
      </c>
      <c r="K536">
        <v>2015</v>
      </c>
      <c r="L536" t="str">
        <f t="shared" si="24"/>
        <v>005</v>
      </c>
      <c r="M536" t="str">
        <f t="shared" si="25"/>
        <v/>
      </c>
      <c r="N536" t="str">
        <f t="shared" si="26"/>
        <v/>
      </c>
      <c r="O536">
        <v>2015</v>
      </c>
    </row>
    <row r="537" spans="1:15" x14ac:dyDescent="0.3">
      <c r="A537">
        <v>133</v>
      </c>
      <c r="B537" t="s">
        <v>95</v>
      </c>
      <c r="C537" t="s">
        <v>152</v>
      </c>
      <c r="D537">
        <v>127</v>
      </c>
      <c r="E537">
        <v>0</v>
      </c>
      <c r="F537">
        <v>34570</v>
      </c>
      <c r="G537">
        <v>5089</v>
      </c>
      <c r="H537">
        <v>333</v>
      </c>
      <c r="I537">
        <v>1597</v>
      </c>
      <c r="J537">
        <v>947</v>
      </c>
      <c r="K537">
        <v>2015</v>
      </c>
      <c r="L537" t="str">
        <f t="shared" si="24"/>
        <v>005</v>
      </c>
      <c r="M537" t="str">
        <f t="shared" si="25"/>
        <v>S</v>
      </c>
      <c r="N537" t="str">
        <f t="shared" si="26"/>
        <v/>
      </c>
      <c r="O537">
        <v>2015</v>
      </c>
    </row>
    <row r="538" spans="1:15" x14ac:dyDescent="0.3">
      <c r="A538">
        <v>402</v>
      </c>
      <c r="B538" t="s">
        <v>85</v>
      </c>
      <c r="C538" t="s">
        <v>153</v>
      </c>
      <c r="D538">
        <v>0</v>
      </c>
      <c r="E538">
        <v>0</v>
      </c>
      <c r="F538">
        <v>0</v>
      </c>
      <c r="G538">
        <v>2495</v>
      </c>
      <c r="H538">
        <v>53</v>
      </c>
      <c r="I538">
        <v>991</v>
      </c>
      <c r="J538">
        <v>1510</v>
      </c>
      <c r="K538">
        <v>2015</v>
      </c>
      <c r="L538" t="str">
        <f t="shared" si="24"/>
        <v>005</v>
      </c>
      <c r="M538" t="str">
        <f t="shared" si="25"/>
        <v/>
      </c>
      <c r="N538" t="str">
        <f t="shared" si="26"/>
        <v/>
      </c>
      <c r="O538">
        <v>2015</v>
      </c>
    </row>
    <row r="539" spans="1:15" x14ac:dyDescent="0.3">
      <c r="A539">
        <v>402</v>
      </c>
      <c r="B539" t="s">
        <v>93</v>
      </c>
      <c r="C539" t="s">
        <v>153</v>
      </c>
      <c r="D539">
        <v>25</v>
      </c>
      <c r="E539">
        <v>0</v>
      </c>
      <c r="F539">
        <v>369</v>
      </c>
      <c r="G539">
        <v>2609</v>
      </c>
      <c r="H539">
        <v>30</v>
      </c>
      <c r="I539">
        <v>216</v>
      </c>
      <c r="J539">
        <v>1573</v>
      </c>
      <c r="K539">
        <v>2015</v>
      </c>
      <c r="L539" t="str">
        <f t="shared" si="24"/>
        <v>001</v>
      </c>
      <c r="M539" t="str">
        <f t="shared" si="25"/>
        <v>H</v>
      </c>
      <c r="N539" t="str">
        <f t="shared" si="26"/>
        <v/>
      </c>
      <c r="O539">
        <v>2015</v>
      </c>
    </row>
    <row r="540" spans="1:15" x14ac:dyDescent="0.3">
      <c r="A540">
        <v>194</v>
      </c>
      <c r="B540" t="s">
        <v>87</v>
      </c>
      <c r="C540" t="s">
        <v>154</v>
      </c>
      <c r="D540">
        <v>19</v>
      </c>
      <c r="E540">
        <v>0</v>
      </c>
      <c r="F540">
        <v>3870</v>
      </c>
      <c r="G540">
        <v>772</v>
      </c>
      <c r="H540">
        <v>22</v>
      </c>
      <c r="I540">
        <v>243</v>
      </c>
      <c r="J540">
        <v>202</v>
      </c>
      <c r="K540">
        <v>2015</v>
      </c>
      <c r="L540" t="str">
        <f t="shared" si="24"/>
        <v>008</v>
      </c>
      <c r="M540" t="str">
        <f t="shared" si="25"/>
        <v>H</v>
      </c>
      <c r="N540" t="str">
        <f t="shared" si="26"/>
        <v/>
      </c>
      <c r="O540">
        <v>2015</v>
      </c>
    </row>
    <row r="541" spans="1:15" x14ac:dyDescent="0.3">
      <c r="A541">
        <v>194</v>
      </c>
      <c r="B541" t="s">
        <v>96</v>
      </c>
      <c r="C541" t="s">
        <v>154</v>
      </c>
      <c r="D541">
        <v>0</v>
      </c>
      <c r="E541">
        <v>0</v>
      </c>
      <c r="F541">
        <v>0</v>
      </c>
      <c r="G541">
        <v>1115</v>
      </c>
      <c r="H541">
        <v>87</v>
      </c>
      <c r="I541">
        <v>35</v>
      </c>
      <c r="J541">
        <v>288</v>
      </c>
      <c r="K541">
        <v>2015</v>
      </c>
      <c r="L541" t="str">
        <f t="shared" si="24"/>
        <v>011</v>
      </c>
      <c r="M541" t="str">
        <f t="shared" si="25"/>
        <v>H</v>
      </c>
      <c r="N541" t="str">
        <f t="shared" si="26"/>
        <v/>
      </c>
      <c r="O541">
        <v>2015</v>
      </c>
    </row>
    <row r="542" spans="1:15" x14ac:dyDescent="0.3">
      <c r="A542">
        <v>203</v>
      </c>
      <c r="B542" t="s">
        <v>85</v>
      </c>
      <c r="C542" t="s">
        <v>155</v>
      </c>
      <c r="D542">
        <v>0</v>
      </c>
      <c r="E542">
        <v>0</v>
      </c>
      <c r="F542">
        <v>0</v>
      </c>
      <c r="G542">
        <v>3463</v>
      </c>
      <c r="H542">
        <v>1</v>
      </c>
      <c r="I542">
        <v>512</v>
      </c>
      <c r="J542">
        <v>69</v>
      </c>
      <c r="K542">
        <v>2015</v>
      </c>
      <c r="L542" t="str">
        <f t="shared" si="24"/>
        <v>005</v>
      </c>
      <c r="M542" t="str">
        <f t="shared" si="25"/>
        <v/>
      </c>
      <c r="N542" t="str">
        <f t="shared" si="26"/>
        <v/>
      </c>
      <c r="O542">
        <v>2015</v>
      </c>
    </row>
    <row r="543" spans="1:15" x14ac:dyDescent="0.3">
      <c r="A543">
        <v>203</v>
      </c>
      <c r="B543" t="s">
        <v>88</v>
      </c>
      <c r="C543" t="s">
        <v>155</v>
      </c>
      <c r="D543">
        <v>44</v>
      </c>
      <c r="E543">
        <v>0</v>
      </c>
      <c r="F543">
        <v>285170</v>
      </c>
      <c r="G543">
        <v>20509</v>
      </c>
      <c r="H543">
        <v>128</v>
      </c>
      <c r="I543">
        <v>3403</v>
      </c>
      <c r="J543">
        <v>353</v>
      </c>
      <c r="K543">
        <v>2015</v>
      </c>
      <c r="L543" t="str">
        <f t="shared" si="24"/>
        <v>001</v>
      </c>
      <c r="M543" t="str">
        <f t="shared" si="25"/>
        <v>H</v>
      </c>
      <c r="N543" t="str">
        <f t="shared" si="26"/>
        <v>B</v>
      </c>
      <c r="O543">
        <v>2015</v>
      </c>
    </row>
    <row r="544" spans="1:15" x14ac:dyDescent="0.3">
      <c r="A544">
        <v>203</v>
      </c>
      <c r="B544" t="s">
        <v>97</v>
      </c>
      <c r="C544" t="s">
        <v>155</v>
      </c>
      <c r="D544">
        <v>46</v>
      </c>
      <c r="E544">
        <v>0</v>
      </c>
      <c r="F544">
        <v>298132</v>
      </c>
      <c r="G544">
        <v>21432</v>
      </c>
      <c r="H544">
        <v>191</v>
      </c>
      <c r="I544">
        <v>3692</v>
      </c>
      <c r="J544">
        <v>370</v>
      </c>
      <c r="K544">
        <v>2015</v>
      </c>
      <c r="L544" t="str">
        <f t="shared" si="24"/>
        <v>006</v>
      </c>
      <c r="M544" t="str">
        <f t="shared" si="25"/>
        <v>H</v>
      </c>
      <c r="N544" t="str">
        <f t="shared" si="26"/>
        <v>B</v>
      </c>
      <c r="O544">
        <v>2015</v>
      </c>
    </row>
    <row r="545" spans="1:15" x14ac:dyDescent="0.3">
      <c r="A545">
        <v>203</v>
      </c>
      <c r="B545" t="s">
        <v>98</v>
      </c>
      <c r="C545" t="s">
        <v>155</v>
      </c>
      <c r="D545">
        <v>44</v>
      </c>
      <c r="E545">
        <v>0</v>
      </c>
      <c r="F545">
        <v>285170</v>
      </c>
      <c r="G545">
        <v>20500</v>
      </c>
      <c r="H545">
        <v>127</v>
      </c>
      <c r="I545">
        <v>3406</v>
      </c>
      <c r="J545">
        <v>353</v>
      </c>
      <c r="K545">
        <v>2015</v>
      </c>
      <c r="L545" t="str">
        <f t="shared" si="24"/>
        <v>001</v>
      </c>
      <c r="M545" t="str">
        <f t="shared" si="25"/>
        <v>S</v>
      </c>
      <c r="N545" t="str">
        <f t="shared" si="26"/>
        <v>B</v>
      </c>
      <c r="O545">
        <v>2015</v>
      </c>
    </row>
    <row r="546" spans="1:15" x14ac:dyDescent="0.3">
      <c r="A546">
        <v>203</v>
      </c>
      <c r="B546" t="s">
        <v>99</v>
      </c>
      <c r="C546" t="s">
        <v>155</v>
      </c>
      <c r="D546">
        <v>46</v>
      </c>
      <c r="E546">
        <v>0</v>
      </c>
      <c r="F546">
        <v>298132</v>
      </c>
      <c r="G546">
        <v>21424</v>
      </c>
      <c r="H546">
        <v>192</v>
      </c>
      <c r="I546">
        <v>3692</v>
      </c>
      <c r="J546">
        <v>370</v>
      </c>
      <c r="K546">
        <v>2015</v>
      </c>
      <c r="L546" t="str">
        <f t="shared" si="24"/>
        <v>006</v>
      </c>
      <c r="M546" t="str">
        <f t="shared" si="25"/>
        <v>S</v>
      </c>
      <c r="N546" t="str">
        <f t="shared" si="26"/>
        <v>B</v>
      </c>
      <c r="O546">
        <v>2015</v>
      </c>
    </row>
    <row r="547" spans="1:15" x14ac:dyDescent="0.3">
      <c r="A547">
        <v>357</v>
      </c>
      <c r="B547" t="s">
        <v>85</v>
      </c>
      <c r="C547" t="s">
        <v>156</v>
      </c>
      <c r="D547">
        <v>0</v>
      </c>
      <c r="E547">
        <v>0</v>
      </c>
      <c r="F547">
        <v>0</v>
      </c>
      <c r="G547">
        <v>2081</v>
      </c>
      <c r="H547">
        <v>48</v>
      </c>
      <c r="I547">
        <v>549</v>
      </c>
      <c r="J547">
        <v>372</v>
      </c>
      <c r="K547">
        <v>2015</v>
      </c>
      <c r="L547" t="str">
        <f t="shared" si="24"/>
        <v>005</v>
      </c>
      <c r="M547" t="str">
        <f t="shared" si="25"/>
        <v/>
      </c>
      <c r="N547" t="str">
        <f t="shared" si="26"/>
        <v/>
      </c>
      <c r="O547">
        <v>2015</v>
      </c>
    </row>
    <row r="548" spans="1:15" x14ac:dyDescent="0.3">
      <c r="A548">
        <v>357</v>
      </c>
      <c r="B548" t="s">
        <v>65</v>
      </c>
      <c r="C548" t="s">
        <v>156</v>
      </c>
      <c r="D548">
        <v>4</v>
      </c>
      <c r="E548">
        <v>0</v>
      </c>
      <c r="F548">
        <v>80</v>
      </c>
      <c r="G548">
        <v>517</v>
      </c>
      <c r="H548">
        <v>1</v>
      </c>
      <c r="I548">
        <v>89</v>
      </c>
      <c r="J548">
        <v>131</v>
      </c>
      <c r="K548">
        <v>2015</v>
      </c>
      <c r="L548" t="str">
        <f t="shared" si="24"/>
        <v>001</v>
      </c>
      <c r="M548" t="str">
        <f t="shared" si="25"/>
        <v>S</v>
      </c>
      <c r="N548" t="str">
        <f t="shared" si="26"/>
        <v/>
      </c>
      <c r="O548">
        <v>2015</v>
      </c>
    </row>
    <row r="549" spans="1:15" x14ac:dyDescent="0.3">
      <c r="A549">
        <v>357</v>
      </c>
      <c r="B549" t="s">
        <v>72</v>
      </c>
      <c r="C549" t="s">
        <v>156</v>
      </c>
      <c r="D549">
        <v>36</v>
      </c>
      <c r="E549">
        <v>0</v>
      </c>
      <c r="F549">
        <v>360</v>
      </c>
      <c r="G549">
        <v>2300</v>
      </c>
      <c r="H549">
        <v>46</v>
      </c>
      <c r="I549">
        <v>702</v>
      </c>
      <c r="J549">
        <v>578</v>
      </c>
      <c r="K549">
        <v>2015</v>
      </c>
      <c r="L549" t="str">
        <f t="shared" si="24"/>
        <v>002</v>
      </c>
      <c r="M549" t="str">
        <f t="shared" si="25"/>
        <v>S</v>
      </c>
      <c r="N549" t="str">
        <f t="shared" si="26"/>
        <v/>
      </c>
      <c r="O549">
        <v>2015</v>
      </c>
    </row>
    <row r="550" spans="1:15" x14ac:dyDescent="0.3">
      <c r="A550">
        <v>269</v>
      </c>
      <c r="B550" t="s">
        <v>85</v>
      </c>
      <c r="C550" t="s">
        <v>157</v>
      </c>
      <c r="D550">
        <v>0</v>
      </c>
      <c r="E550">
        <v>0</v>
      </c>
      <c r="F550">
        <v>0</v>
      </c>
      <c r="G550">
        <v>2140</v>
      </c>
      <c r="H550">
        <v>28</v>
      </c>
      <c r="I550">
        <v>587</v>
      </c>
      <c r="J550">
        <v>513</v>
      </c>
      <c r="K550">
        <v>2015</v>
      </c>
      <c r="L550" t="str">
        <f t="shared" si="24"/>
        <v>005</v>
      </c>
      <c r="M550" t="str">
        <f t="shared" si="25"/>
        <v/>
      </c>
      <c r="N550" t="str">
        <f t="shared" si="26"/>
        <v/>
      </c>
      <c r="O550">
        <v>2015</v>
      </c>
    </row>
    <row r="551" spans="1:15" x14ac:dyDescent="0.3">
      <c r="A551">
        <v>269</v>
      </c>
      <c r="B551" t="s">
        <v>100</v>
      </c>
      <c r="C551" t="s">
        <v>157</v>
      </c>
      <c r="D551">
        <v>18</v>
      </c>
      <c r="E551">
        <v>1</v>
      </c>
      <c r="F551">
        <v>546</v>
      </c>
      <c r="G551">
        <v>2827</v>
      </c>
      <c r="H551">
        <v>94</v>
      </c>
      <c r="I551">
        <v>842</v>
      </c>
      <c r="J551">
        <v>787</v>
      </c>
      <c r="K551">
        <v>2015</v>
      </c>
      <c r="L551" t="str">
        <f t="shared" si="24"/>
        <v>002</v>
      </c>
      <c r="M551" t="str">
        <f t="shared" si="25"/>
        <v>H</v>
      </c>
      <c r="N551" t="str">
        <f t="shared" si="26"/>
        <v>SG</v>
      </c>
      <c r="O551">
        <v>2015</v>
      </c>
    </row>
    <row r="552" spans="1:15" x14ac:dyDescent="0.3">
      <c r="A552">
        <v>248</v>
      </c>
      <c r="B552" t="s">
        <v>64</v>
      </c>
      <c r="C552" t="s">
        <v>158</v>
      </c>
      <c r="D552">
        <v>4305</v>
      </c>
      <c r="E552">
        <v>0</v>
      </c>
      <c r="F552">
        <v>90652</v>
      </c>
      <c r="G552">
        <v>29696</v>
      </c>
      <c r="H552">
        <v>1623</v>
      </c>
      <c r="I552">
        <v>18982</v>
      </c>
      <c r="J552">
        <v>1089</v>
      </c>
      <c r="K552">
        <v>2015</v>
      </c>
      <c r="L552" t="str">
        <f t="shared" si="24"/>
        <v>001</v>
      </c>
      <c r="M552" t="str">
        <f t="shared" si="25"/>
        <v>H</v>
      </c>
      <c r="N552" t="str">
        <f t="shared" si="26"/>
        <v/>
      </c>
      <c r="O552">
        <v>2015</v>
      </c>
    </row>
    <row r="553" spans="1:15" x14ac:dyDescent="0.3">
      <c r="A553">
        <v>248</v>
      </c>
      <c r="B553" t="s">
        <v>65</v>
      </c>
      <c r="C553" t="s">
        <v>158</v>
      </c>
      <c r="D553">
        <v>2525</v>
      </c>
      <c r="E553">
        <v>0</v>
      </c>
      <c r="F553">
        <v>90139</v>
      </c>
      <c r="G553">
        <v>27239</v>
      </c>
      <c r="H553">
        <v>1616</v>
      </c>
      <c r="I553">
        <v>18035</v>
      </c>
      <c r="J553">
        <v>1088</v>
      </c>
      <c r="K553">
        <v>2015</v>
      </c>
      <c r="L553" t="str">
        <f t="shared" si="24"/>
        <v>001</v>
      </c>
      <c r="M553" t="str">
        <f t="shared" si="25"/>
        <v>S</v>
      </c>
      <c r="N553" t="str">
        <f t="shared" si="26"/>
        <v/>
      </c>
      <c r="O553">
        <v>2015</v>
      </c>
    </row>
    <row r="554" spans="1:15" x14ac:dyDescent="0.3">
      <c r="A554">
        <v>30</v>
      </c>
      <c r="B554" t="s">
        <v>58</v>
      </c>
      <c r="C554" t="s">
        <v>159</v>
      </c>
      <c r="D554">
        <v>131</v>
      </c>
      <c r="E554">
        <v>0</v>
      </c>
      <c r="F554">
        <v>86856</v>
      </c>
      <c r="G554">
        <v>5395</v>
      </c>
      <c r="H554">
        <v>215</v>
      </c>
      <c r="I554">
        <v>2730</v>
      </c>
      <c r="J554">
        <v>139</v>
      </c>
      <c r="K554">
        <v>2015</v>
      </c>
      <c r="L554" t="str">
        <f t="shared" si="24"/>
        <v>002</v>
      </c>
      <c r="M554" t="str">
        <f t="shared" si="25"/>
        <v>H</v>
      </c>
      <c r="N554" t="str">
        <f t="shared" si="26"/>
        <v/>
      </c>
      <c r="O554">
        <v>2015</v>
      </c>
    </row>
    <row r="555" spans="1:15" x14ac:dyDescent="0.3">
      <c r="A555">
        <v>30</v>
      </c>
      <c r="B555" t="s">
        <v>84</v>
      </c>
      <c r="C555" t="s">
        <v>159</v>
      </c>
      <c r="D555">
        <v>188</v>
      </c>
      <c r="E555">
        <v>0</v>
      </c>
      <c r="F555">
        <v>247908</v>
      </c>
      <c r="G555">
        <v>17117</v>
      </c>
      <c r="H555">
        <v>378</v>
      </c>
      <c r="I555">
        <v>5160</v>
      </c>
      <c r="J555">
        <v>327</v>
      </c>
      <c r="K555">
        <v>2015</v>
      </c>
      <c r="L555" t="str">
        <f t="shared" si="24"/>
        <v>003</v>
      </c>
      <c r="M555" t="str">
        <f t="shared" si="25"/>
        <v>H</v>
      </c>
      <c r="N555" t="str">
        <f t="shared" si="26"/>
        <v/>
      </c>
      <c r="O555">
        <v>2015</v>
      </c>
    </row>
    <row r="556" spans="1:15" x14ac:dyDescent="0.3">
      <c r="A556">
        <v>376</v>
      </c>
      <c r="B556" t="s">
        <v>85</v>
      </c>
      <c r="C556" t="s">
        <v>161</v>
      </c>
      <c r="D556">
        <v>0</v>
      </c>
      <c r="E556">
        <v>0</v>
      </c>
      <c r="F556">
        <v>0</v>
      </c>
      <c r="G556">
        <v>1209</v>
      </c>
      <c r="H556">
        <v>17</v>
      </c>
      <c r="I556">
        <v>378</v>
      </c>
      <c r="J556">
        <v>228</v>
      </c>
      <c r="K556">
        <v>2015</v>
      </c>
      <c r="L556" t="str">
        <f t="shared" si="24"/>
        <v>005</v>
      </c>
      <c r="M556" t="str">
        <f t="shared" si="25"/>
        <v/>
      </c>
      <c r="N556" t="str">
        <f t="shared" si="26"/>
        <v/>
      </c>
      <c r="O556">
        <v>2015</v>
      </c>
    </row>
    <row r="557" spans="1:15" x14ac:dyDescent="0.3">
      <c r="A557">
        <v>6</v>
      </c>
      <c r="B557" t="s">
        <v>85</v>
      </c>
      <c r="C557" t="s">
        <v>162</v>
      </c>
      <c r="D557">
        <v>0</v>
      </c>
      <c r="E557">
        <v>0</v>
      </c>
      <c r="F557">
        <v>0</v>
      </c>
      <c r="G557">
        <v>1270</v>
      </c>
      <c r="H557">
        <v>55</v>
      </c>
      <c r="I557">
        <v>400</v>
      </c>
      <c r="J557">
        <v>224</v>
      </c>
      <c r="K557">
        <v>2015</v>
      </c>
      <c r="L557" t="str">
        <f t="shared" si="24"/>
        <v>005</v>
      </c>
      <c r="M557" t="str">
        <f t="shared" si="25"/>
        <v/>
      </c>
      <c r="N557" t="str">
        <f t="shared" si="26"/>
        <v/>
      </c>
      <c r="O557">
        <v>2015</v>
      </c>
    </row>
    <row r="558" spans="1:15" x14ac:dyDescent="0.3">
      <c r="A558">
        <v>6</v>
      </c>
      <c r="B558" t="s">
        <v>87</v>
      </c>
      <c r="C558" t="s">
        <v>162</v>
      </c>
      <c r="D558">
        <v>8</v>
      </c>
      <c r="E558">
        <v>0</v>
      </c>
      <c r="F558">
        <v>176</v>
      </c>
      <c r="G558">
        <v>1298</v>
      </c>
      <c r="H558">
        <v>53</v>
      </c>
      <c r="I558">
        <v>407</v>
      </c>
      <c r="J558">
        <v>94</v>
      </c>
      <c r="K558">
        <v>2015</v>
      </c>
      <c r="L558" t="str">
        <f t="shared" si="24"/>
        <v>008</v>
      </c>
      <c r="M558" t="str">
        <f t="shared" si="25"/>
        <v>H</v>
      </c>
      <c r="N558" t="str">
        <f t="shared" si="26"/>
        <v/>
      </c>
      <c r="O558">
        <v>2015</v>
      </c>
    </row>
    <row r="559" spans="1:15" x14ac:dyDescent="0.3">
      <c r="A559">
        <v>210</v>
      </c>
      <c r="B559" t="s">
        <v>85</v>
      </c>
      <c r="C559" t="s">
        <v>163</v>
      </c>
      <c r="D559">
        <v>0</v>
      </c>
      <c r="E559">
        <v>0</v>
      </c>
      <c r="F559">
        <v>0</v>
      </c>
      <c r="G559">
        <v>1999</v>
      </c>
      <c r="H559">
        <v>47</v>
      </c>
      <c r="I559">
        <v>1252</v>
      </c>
      <c r="J559">
        <v>339</v>
      </c>
      <c r="K559">
        <v>2015</v>
      </c>
      <c r="L559" t="str">
        <f t="shared" si="24"/>
        <v>005</v>
      </c>
      <c r="M559" t="str">
        <f t="shared" si="25"/>
        <v/>
      </c>
      <c r="N559" t="str">
        <f t="shared" si="26"/>
        <v/>
      </c>
      <c r="O559">
        <v>2015</v>
      </c>
    </row>
    <row r="560" spans="1:15" x14ac:dyDescent="0.3">
      <c r="A560">
        <v>210</v>
      </c>
      <c r="B560" t="s">
        <v>88</v>
      </c>
      <c r="C560" t="s">
        <v>163</v>
      </c>
      <c r="D560">
        <v>707</v>
      </c>
      <c r="E560">
        <v>25</v>
      </c>
      <c r="F560">
        <v>470250</v>
      </c>
      <c r="G560">
        <v>36792</v>
      </c>
      <c r="H560">
        <v>493</v>
      </c>
      <c r="I560">
        <v>20620</v>
      </c>
      <c r="J560">
        <v>9204</v>
      </c>
      <c r="K560">
        <v>2015</v>
      </c>
      <c r="L560" t="str">
        <f t="shared" si="24"/>
        <v>001</v>
      </c>
      <c r="M560" t="str">
        <f t="shared" si="25"/>
        <v>H</v>
      </c>
      <c r="N560" t="str">
        <f t="shared" si="26"/>
        <v>B</v>
      </c>
      <c r="O560">
        <v>2015</v>
      </c>
    </row>
    <row r="561" spans="1:15" x14ac:dyDescent="0.3">
      <c r="A561">
        <v>37</v>
      </c>
      <c r="B561" t="s">
        <v>101</v>
      </c>
      <c r="C561" t="s">
        <v>164</v>
      </c>
      <c r="D561">
        <v>12</v>
      </c>
      <c r="E561">
        <v>0</v>
      </c>
      <c r="F561">
        <v>2058</v>
      </c>
      <c r="G561">
        <v>1287</v>
      </c>
      <c r="H561">
        <v>90</v>
      </c>
      <c r="I561">
        <v>404</v>
      </c>
      <c r="J561">
        <v>275</v>
      </c>
      <c r="K561">
        <v>2015</v>
      </c>
      <c r="L561" t="str">
        <f t="shared" si="24"/>
        <v>005</v>
      </c>
      <c r="M561" t="str">
        <f t="shared" si="25"/>
        <v>H</v>
      </c>
      <c r="N561" t="str">
        <f t="shared" si="26"/>
        <v/>
      </c>
      <c r="O561">
        <v>2015</v>
      </c>
    </row>
    <row r="562" spans="1:15" x14ac:dyDescent="0.3">
      <c r="A562">
        <v>37</v>
      </c>
      <c r="B562" t="s">
        <v>87</v>
      </c>
      <c r="C562" t="s">
        <v>164</v>
      </c>
      <c r="D562">
        <v>4</v>
      </c>
      <c r="E562">
        <v>0</v>
      </c>
      <c r="F562">
        <v>539</v>
      </c>
      <c r="G562">
        <v>679</v>
      </c>
      <c r="H562">
        <v>40</v>
      </c>
      <c r="I562">
        <v>214</v>
      </c>
      <c r="J562">
        <v>121</v>
      </c>
      <c r="K562">
        <v>2015</v>
      </c>
      <c r="L562" t="str">
        <f t="shared" si="24"/>
        <v>008</v>
      </c>
      <c r="M562" t="str">
        <f t="shared" si="25"/>
        <v>H</v>
      </c>
      <c r="N562" t="str">
        <f t="shared" si="26"/>
        <v/>
      </c>
      <c r="O562">
        <v>2015</v>
      </c>
    </row>
    <row r="563" spans="1:15" x14ac:dyDescent="0.3">
      <c r="A563">
        <v>35</v>
      </c>
      <c r="B563" t="s">
        <v>58</v>
      </c>
      <c r="C563" t="s">
        <v>165</v>
      </c>
      <c r="D563">
        <v>941</v>
      </c>
      <c r="E563">
        <v>0</v>
      </c>
      <c r="F563">
        <v>2653855</v>
      </c>
      <c r="G563">
        <v>188867</v>
      </c>
      <c r="H563">
        <v>1278</v>
      </c>
      <c r="I563">
        <v>23233</v>
      </c>
      <c r="J563">
        <v>123</v>
      </c>
      <c r="K563">
        <v>2015</v>
      </c>
      <c r="L563" t="str">
        <f t="shared" si="24"/>
        <v>002</v>
      </c>
      <c r="M563" t="str">
        <f t="shared" si="25"/>
        <v>H</v>
      </c>
      <c r="N563" t="str">
        <f t="shared" si="26"/>
        <v/>
      </c>
      <c r="O563">
        <v>2015</v>
      </c>
    </row>
    <row r="564" spans="1:15" x14ac:dyDescent="0.3">
      <c r="A564">
        <v>302</v>
      </c>
      <c r="B564" t="s">
        <v>85</v>
      </c>
      <c r="C564" t="s">
        <v>166</v>
      </c>
      <c r="D564">
        <v>0</v>
      </c>
      <c r="E564">
        <v>0</v>
      </c>
      <c r="F564">
        <v>0</v>
      </c>
      <c r="G564">
        <v>115</v>
      </c>
      <c r="H564">
        <v>9</v>
      </c>
      <c r="I564">
        <v>36</v>
      </c>
      <c r="J564">
        <v>24</v>
      </c>
      <c r="K564">
        <v>2015</v>
      </c>
      <c r="L564" t="str">
        <f t="shared" si="24"/>
        <v>005</v>
      </c>
      <c r="M564" t="str">
        <f t="shared" si="25"/>
        <v/>
      </c>
      <c r="N564" t="str">
        <f t="shared" si="26"/>
        <v/>
      </c>
      <c r="O564">
        <v>2015</v>
      </c>
    </row>
    <row r="565" spans="1:15" x14ac:dyDescent="0.3">
      <c r="A565">
        <v>287</v>
      </c>
      <c r="B565" t="s">
        <v>64</v>
      </c>
      <c r="C565" t="s">
        <v>167</v>
      </c>
      <c r="D565">
        <v>550</v>
      </c>
      <c r="E565">
        <v>0</v>
      </c>
      <c r="F565">
        <v>274598</v>
      </c>
      <c r="G565">
        <v>32376</v>
      </c>
      <c r="H565">
        <v>1106</v>
      </c>
      <c r="I565">
        <v>18762</v>
      </c>
      <c r="J565">
        <v>1090</v>
      </c>
      <c r="K565">
        <v>2015</v>
      </c>
      <c r="L565" t="str">
        <f t="shared" si="24"/>
        <v>001</v>
      </c>
      <c r="M565" t="str">
        <f t="shared" si="25"/>
        <v>H</v>
      </c>
      <c r="N565" t="str">
        <f t="shared" si="26"/>
        <v/>
      </c>
      <c r="O565">
        <v>2015</v>
      </c>
    </row>
    <row r="566" spans="1:15" x14ac:dyDescent="0.3">
      <c r="A566">
        <v>287</v>
      </c>
      <c r="B566" t="s">
        <v>88</v>
      </c>
      <c r="C566" t="s">
        <v>167</v>
      </c>
      <c r="D566">
        <v>1518</v>
      </c>
      <c r="E566">
        <v>0</v>
      </c>
      <c r="F566">
        <v>313791</v>
      </c>
      <c r="G566">
        <v>23687</v>
      </c>
      <c r="H566">
        <v>886</v>
      </c>
      <c r="I566">
        <v>19175</v>
      </c>
      <c r="J566">
        <v>903</v>
      </c>
      <c r="K566">
        <v>2015</v>
      </c>
      <c r="L566" t="str">
        <f t="shared" si="24"/>
        <v>001</v>
      </c>
      <c r="M566" t="str">
        <f t="shared" si="25"/>
        <v>H</v>
      </c>
      <c r="N566" t="str">
        <f t="shared" si="26"/>
        <v>B</v>
      </c>
      <c r="O566">
        <v>2015</v>
      </c>
    </row>
    <row r="567" spans="1:15" x14ac:dyDescent="0.3">
      <c r="A567">
        <v>287</v>
      </c>
      <c r="B567" t="s">
        <v>97</v>
      </c>
      <c r="C567" t="s">
        <v>167</v>
      </c>
      <c r="D567">
        <v>1460</v>
      </c>
      <c r="E567">
        <v>0</v>
      </c>
      <c r="F567">
        <v>314503</v>
      </c>
      <c r="G567">
        <v>26157</v>
      </c>
      <c r="H567">
        <v>913</v>
      </c>
      <c r="I567">
        <v>19206</v>
      </c>
      <c r="J567">
        <v>905</v>
      </c>
      <c r="K567">
        <v>2015</v>
      </c>
      <c r="L567" t="str">
        <f t="shared" si="24"/>
        <v>006</v>
      </c>
      <c r="M567" t="str">
        <f t="shared" si="25"/>
        <v>H</v>
      </c>
      <c r="N567" t="str">
        <f t="shared" si="26"/>
        <v>B</v>
      </c>
      <c r="O567">
        <v>2015</v>
      </c>
    </row>
    <row r="568" spans="1:15" x14ac:dyDescent="0.3">
      <c r="A568">
        <v>255</v>
      </c>
      <c r="B568" t="s">
        <v>85</v>
      </c>
      <c r="C568" t="s">
        <v>169</v>
      </c>
      <c r="D568">
        <v>0</v>
      </c>
      <c r="E568">
        <v>0</v>
      </c>
      <c r="F568">
        <v>0</v>
      </c>
      <c r="G568">
        <v>795</v>
      </c>
      <c r="H568">
        <v>62</v>
      </c>
      <c r="I568">
        <v>590</v>
      </c>
      <c r="J568">
        <v>418</v>
      </c>
      <c r="K568">
        <v>2015</v>
      </c>
      <c r="L568" t="str">
        <f t="shared" si="24"/>
        <v>005</v>
      </c>
      <c r="M568" t="str">
        <f t="shared" si="25"/>
        <v/>
      </c>
      <c r="N568" t="str">
        <f t="shared" si="26"/>
        <v/>
      </c>
      <c r="O568">
        <v>2015</v>
      </c>
    </row>
    <row r="569" spans="1:15" x14ac:dyDescent="0.3">
      <c r="A569">
        <v>153</v>
      </c>
      <c r="B569" t="s">
        <v>87</v>
      </c>
      <c r="C569" t="s">
        <v>170</v>
      </c>
      <c r="D569">
        <v>6</v>
      </c>
      <c r="E569">
        <v>0</v>
      </c>
      <c r="F569">
        <v>87</v>
      </c>
      <c r="G569">
        <v>666</v>
      </c>
      <c r="H569">
        <v>52</v>
      </c>
      <c r="I569">
        <v>145</v>
      </c>
      <c r="J569">
        <v>140</v>
      </c>
      <c r="K569">
        <v>2015</v>
      </c>
      <c r="L569" t="str">
        <f t="shared" si="24"/>
        <v>008</v>
      </c>
      <c r="M569" t="str">
        <f t="shared" si="25"/>
        <v>H</v>
      </c>
      <c r="N569" t="str">
        <f t="shared" si="26"/>
        <v/>
      </c>
      <c r="O569">
        <v>2015</v>
      </c>
    </row>
    <row r="570" spans="1:15" x14ac:dyDescent="0.3">
      <c r="A570">
        <v>13</v>
      </c>
      <c r="B570" t="s">
        <v>58</v>
      </c>
      <c r="C570" t="s">
        <v>171</v>
      </c>
      <c r="D570">
        <v>206</v>
      </c>
      <c r="E570">
        <v>0</v>
      </c>
      <c r="F570">
        <v>742572</v>
      </c>
      <c r="G570">
        <v>73342</v>
      </c>
      <c r="H570">
        <v>447</v>
      </c>
      <c r="I570">
        <v>9338</v>
      </c>
      <c r="J570">
        <v>15704</v>
      </c>
      <c r="K570">
        <v>2015</v>
      </c>
      <c r="L570" t="str">
        <f t="shared" si="24"/>
        <v>002</v>
      </c>
      <c r="M570" t="str">
        <f t="shared" si="25"/>
        <v>H</v>
      </c>
      <c r="N570" t="str">
        <f t="shared" si="26"/>
        <v/>
      </c>
      <c r="O570">
        <v>2015</v>
      </c>
    </row>
    <row r="571" spans="1:15" x14ac:dyDescent="0.3">
      <c r="A571">
        <v>13</v>
      </c>
      <c r="B571" t="s">
        <v>84</v>
      </c>
      <c r="C571" t="s">
        <v>171</v>
      </c>
      <c r="D571">
        <v>159</v>
      </c>
      <c r="E571">
        <v>0</v>
      </c>
      <c r="F571">
        <v>604675</v>
      </c>
      <c r="G571">
        <v>55006</v>
      </c>
      <c r="H571">
        <v>112</v>
      </c>
      <c r="I571">
        <v>8066</v>
      </c>
      <c r="J571">
        <v>10283</v>
      </c>
      <c r="K571">
        <v>2015</v>
      </c>
      <c r="L571" t="str">
        <f t="shared" si="24"/>
        <v>003</v>
      </c>
      <c r="M571" t="str">
        <f t="shared" si="25"/>
        <v>H</v>
      </c>
      <c r="N571" t="str">
        <f t="shared" si="26"/>
        <v/>
      </c>
      <c r="O571">
        <v>2015</v>
      </c>
    </row>
    <row r="572" spans="1:15" x14ac:dyDescent="0.3">
      <c r="A572">
        <v>316</v>
      </c>
      <c r="B572" t="s">
        <v>85</v>
      </c>
      <c r="C572" t="s">
        <v>173</v>
      </c>
      <c r="D572">
        <v>0</v>
      </c>
      <c r="E572">
        <v>0</v>
      </c>
      <c r="F572">
        <v>0</v>
      </c>
      <c r="G572">
        <v>1281</v>
      </c>
      <c r="H572">
        <v>44</v>
      </c>
      <c r="I572">
        <v>435</v>
      </c>
      <c r="J572">
        <v>267</v>
      </c>
      <c r="K572">
        <v>2015</v>
      </c>
      <c r="L572" t="str">
        <f t="shared" si="24"/>
        <v>005</v>
      </c>
      <c r="M572" t="str">
        <f t="shared" si="25"/>
        <v/>
      </c>
      <c r="N572" t="str">
        <f t="shared" si="26"/>
        <v/>
      </c>
      <c r="O572">
        <v>2015</v>
      </c>
    </row>
    <row r="573" spans="1:15" x14ac:dyDescent="0.3">
      <c r="A573">
        <v>314</v>
      </c>
      <c r="B573" t="s">
        <v>85</v>
      </c>
      <c r="C573" t="s">
        <v>174</v>
      </c>
      <c r="D573">
        <v>0</v>
      </c>
      <c r="E573">
        <v>0</v>
      </c>
      <c r="F573">
        <v>0</v>
      </c>
      <c r="G573">
        <v>2459</v>
      </c>
      <c r="H573">
        <v>50</v>
      </c>
      <c r="I573">
        <v>772</v>
      </c>
      <c r="J573">
        <v>510</v>
      </c>
      <c r="K573">
        <v>2015</v>
      </c>
      <c r="L573" t="str">
        <f t="shared" si="24"/>
        <v>005</v>
      </c>
      <c r="M573" t="str">
        <f t="shared" si="25"/>
        <v/>
      </c>
      <c r="N573" t="str">
        <f t="shared" si="26"/>
        <v/>
      </c>
      <c r="O573">
        <v>2015</v>
      </c>
    </row>
    <row r="574" spans="1:15" x14ac:dyDescent="0.3">
      <c r="A574">
        <v>314</v>
      </c>
      <c r="B574" t="s">
        <v>102</v>
      </c>
      <c r="C574" t="s">
        <v>174</v>
      </c>
      <c r="D574">
        <v>8</v>
      </c>
      <c r="E574">
        <v>0</v>
      </c>
      <c r="F574">
        <v>174</v>
      </c>
      <c r="G574">
        <v>1331</v>
      </c>
      <c r="H574">
        <v>104</v>
      </c>
      <c r="I574">
        <v>418</v>
      </c>
      <c r="J574">
        <v>278</v>
      </c>
      <c r="K574">
        <v>2015</v>
      </c>
      <c r="L574" t="str">
        <f t="shared" si="24"/>
        <v>005</v>
      </c>
      <c r="M574" t="str">
        <f t="shared" si="25"/>
        <v>H</v>
      </c>
      <c r="N574" t="str">
        <f t="shared" si="26"/>
        <v>SG</v>
      </c>
      <c r="O574">
        <v>2015</v>
      </c>
    </row>
    <row r="575" spans="1:15" x14ac:dyDescent="0.3">
      <c r="A575">
        <v>39</v>
      </c>
      <c r="B575" t="s">
        <v>85</v>
      </c>
      <c r="C575" t="s">
        <v>175</v>
      </c>
      <c r="D575">
        <v>120</v>
      </c>
      <c r="E575">
        <v>0</v>
      </c>
      <c r="F575">
        <v>8700</v>
      </c>
      <c r="G575">
        <v>2869</v>
      </c>
      <c r="H575">
        <v>109</v>
      </c>
      <c r="I575">
        <v>900</v>
      </c>
      <c r="J575">
        <v>1392</v>
      </c>
      <c r="K575">
        <v>2015</v>
      </c>
      <c r="L575" t="str">
        <f t="shared" si="24"/>
        <v>005</v>
      </c>
      <c r="M575" t="str">
        <f t="shared" si="25"/>
        <v/>
      </c>
      <c r="N575" t="str">
        <f t="shared" si="26"/>
        <v/>
      </c>
      <c r="O575">
        <v>2015</v>
      </c>
    </row>
    <row r="576" spans="1:15" x14ac:dyDescent="0.3">
      <c r="A576">
        <v>22</v>
      </c>
      <c r="B576" t="s">
        <v>84</v>
      </c>
      <c r="C576" t="s">
        <v>176</v>
      </c>
      <c r="D576">
        <v>40</v>
      </c>
      <c r="E576">
        <v>0</v>
      </c>
      <c r="F576">
        <v>108526</v>
      </c>
      <c r="G576">
        <v>7844</v>
      </c>
      <c r="H576">
        <v>105</v>
      </c>
      <c r="I576">
        <v>2165</v>
      </c>
      <c r="J576">
        <v>1968</v>
      </c>
      <c r="K576">
        <v>2015</v>
      </c>
      <c r="L576" t="str">
        <f t="shared" si="24"/>
        <v>003</v>
      </c>
      <c r="M576" t="str">
        <f t="shared" si="25"/>
        <v>H</v>
      </c>
      <c r="N576" t="str">
        <f t="shared" si="26"/>
        <v/>
      </c>
      <c r="O576">
        <v>2015</v>
      </c>
    </row>
    <row r="577" spans="1:15" x14ac:dyDescent="0.3">
      <c r="A577">
        <v>23</v>
      </c>
      <c r="B577" t="s">
        <v>58</v>
      </c>
      <c r="C577" t="s">
        <v>178</v>
      </c>
      <c r="D577">
        <v>14</v>
      </c>
      <c r="E577">
        <v>0</v>
      </c>
      <c r="F577">
        <v>43485</v>
      </c>
      <c r="G577">
        <v>3557</v>
      </c>
      <c r="H577">
        <v>45</v>
      </c>
      <c r="I577">
        <v>982</v>
      </c>
      <c r="J577">
        <v>809</v>
      </c>
      <c r="K577">
        <v>2015</v>
      </c>
      <c r="L577" t="str">
        <f t="shared" si="24"/>
        <v>002</v>
      </c>
      <c r="M577" t="str">
        <f t="shared" si="25"/>
        <v>H</v>
      </c>
      <c r="N577" t="str">
        <f t="shared" si="26"/>
        <v/>
      </c>
      <c r="O577">
        <v>2015</v>
      </c>
    </row>
    <row r="578" spans="1:15" x14ac:dyDescent="0.3">
      <c r="A578">
        <v>401</v>
      </c>
      <c r="B578" t="s">
        <v>85</v>
      </c>
      <c r="C578" t="s">
        <v>179</v>
      </c>
      <c r="D578">
        <v>0</v>
      </c>
      <c r="E578">
        <v>0</v>
      </c>
      <c r="F578">
        <v>0</v>
      </c>
      <c r="G578">
        <v>1186</v>
      </c>
      <c r="H578">
        <v>33</v>
      </c>
      <c r="I578">
        <v>1218</v>
      </c>
      <c r="J578">
        <v>586</v>
      </c>
      <c r="K578">
        <v>2015</v>
      </c>
      <c r="L578" t="str">
        <f t="shared" ref="L578:L641" si="27">IF(OR(MID(B578,3,1)="H",MID(B578,3,1)="S"),MID(B578,4,3),MID(B578,3,3))</f>
        <v>005</v>
      </c>
      <c r="M578" t="str">
        <f t="shared" ref="M578:M641" si="28">IF(OR(MID(B578,3,1)="H",MID(B578,3,1)="S"),MID(B578,3,1),"")</f>
        <v/>
      </c>
      <c r="N578" t="str">
        <f t="shared" ref="N578:N641" si="29">IF(RIGHT(B578,2)="SG","SG",IF(RIGHT(B578,1)="B","B",""))</f>
        <v/>
      </c>
      <c r="O578">
        <v>2015</v>
      </c>
    </row>
    <row r="579" spans="1:15" x14ac:dyDescent="0.3">
      <c r="A579">
        <v>401</v>
      </c>
      <c r="B579" t="s">
        <v>88</v>
      </c>
      <c r="C579" t="s">
        <v>179</v>
      </c>
      <c r="D579">
        <v>247</v>
      </c>
      <c r="E579">
        <v>4</v>
      </c>
      <c r="F579">
        <v>6578</v>
      </c>
      <c r="G579">
        <v>41338</v>
      </c>
      <c r="H579">
        <v>260</v>
      </c>
      <c r="I579">
        <v>25680</v>
      </c>
      <c r="J579">
        <v>12667</v>
      </c>
      <c r="K579">
        <v>2015</v>
      </c>
      <c r="L579" t="str">
        <f t="shared" si="27"/>
        <v>001</v>
      </c>
      <c r="M579" t="str">
        <f t="shared" si="28"/>
        <v>H</v>
      </c>
      <c r="N579" t="str">
        <f t="shared" si="29"/>
        <v>B</v>
      </c>
      <c r="O579">
        <v>2015</v>
      </c>
    </row>
    <row r="580" spans="1:15" x14ac:dyDescent="0.3">
      <c r="A580">
        <v>3</v>
      </c>
      <c r="B580" t="s">
        <v>64</v>
      </c>
      <c r="C580" t="s">
        <v>180</v>
      </c>
      <c r="D580">
        <v>790</v>
      </c>
      <c r="E580">
        <v>0</v>
      </c>
      <c r="F580">
        <v>2005481</v>
      </c>
      <c r="G580">
        <v>469577</v>
      </c>
      <c r="H580">
        <v>32</v>
      </c>
      <c r="I580">
        <v>44178</v>
      </c>
      <c r="J580">
        <v>5838</v>
      </c>
      <c r="K580">
        <v>2015</v>
      </c>
      <c r="L580" t="str">
        <f t="shared" si="27"/>
        <v>001</v>
      </c>
      <c r="M580" t="str">
        <f t="shared" si="28"/>
        <v>H</v>
      </c>
      <c r="N580" t="str">
        <f t="shared" si="29"/>
        <v/>
      </c>
      <c r="O580">
        <v>2015</v>
      </c>
    </row>
    <row r="581" spans="1:15" x14ac:dyDescent="0.3">
      <c r="A581">
        <v>3</v>
      </c>
      <c r="B581" t="s">
        <v>93</v>
      </c>
      <c r="C581" t="s">
        <v>180</v>
      </c>
      <c r="D581">
        <v>20</v>
      </c>
      <c r="E581">
        <v>0</v>
      </c>
      <c r="F581">
        <v>3801</v>
      </c>
      <c r="G581">
        <v>7816</v>
      </c>
      <c r="H581">
        <v>128</v>
      </c>
      <c r="I581">
        <v>172</v>
      </c>
      <c r="J581">
        <v>131</v>
      </c>
      <c r="K581">
        <v>2015</v>
      </c>
      <c r="L581" t="str">
        <f t="shared" si="27"/>
        <v>001</v>
      </c>
      <c r="M581" t="str">
        <f t="shared" si="28"/>
        <v>H</v>
      </c>
      <c r="N581" t="str">
        <f t="shared" si="29"/>
        <v/>
      </c>
      <c r="O581">
        <v>2015</v>
      </c>
    </row>
    <row r="582" spans="1:15" x14ac:dyDescent="0.3">
      <c r="A582">
        <v>3</v>
      </c>
      <c r="B582" t="s">
        <v>58</v>
      </c>
      <c r="C582" t="s">
        <v>180</v>
      </c>
      <c r="D582">
        <v>64</v>
      </c>
      <c r="E582">
        <v>0</v>
      </c>
      <c r="F582">
        <v>215065</v>
      </c>
      <c r="G582">
        <v>25959</v>
      </c>
      <c r="H582">
        <v>96</v>
      </c>
      <c r="I582">
        <v>1254</v>
      </c>
      <c r="J582">
        <v>533</v>
      </c>
      <c r="K582">
        <v>2015</v>
      </c>
      <c r="L582" t="str">
        <f t="shared" si="27"/>
        <v>002</v>
      </c>
      <c r="M582" t="str">
        <f t="shared" si="28"/>
        <v>H</v>
      </c>
      <c r="N582" t="str">
        <f t="shared" si="29"/>
        <v/>
      </c>
      <c r="O582">
        <v>2015</v>
      </c>
    </row>
    <row r="583" spans="1:15" x14ac:dyDescent="0.3">
      <c r="A583">
        <v>374</v>
      </c>
      <c r="B583" t="s">
        <v>64</v>
      </c>
      <c r="C583" t="s">
        <v>181</v>
      </c>
      <c r="D583">
        <v>752</v>
      </c>
      <c r="E583">
        <v>0</v>
      </c>
      <c r="F583">
        <v>14937</v>
      </c>
      <c r="G583">
        <v>15116</v>
      </c>
      <c r="H583">
        <v>366</v>
      </c>
      <c r="I583">
        <v>6900</v>
      </c>
      <c r="J583">
        <v>878</v>
      </c>
      <c r="K583">
        <v>2015</v>
      </c>
      <c r="L583" t="str">
        <f t="shared" si="27"/>
        <v>001</v>
      </c>
      <c r="M583" t="str">
        <f t="shared" si="28"/>
        <v>H</v>
      </c>
      <c r="N583" t="str">
        <f t="shared" si="29"/>
        <v/>
      </c>
      <c r="O583">
        <v>2015</v>
      </c>
    </row>
    <row r="584" spans="1:15" x14ac:dyDescent="0.3">
      <c r="A584">
        <v>374</v>
      </c>
      <c r="B584" t="s">
        <v>93</v>
      </c>
      <c r="C584" t="s">
        <v>181</v>
      </c>
      <c r="D584">
        <v>2575</v>
      </c>
      <c r="E584">
        <v>0</v>
      </c>
      <c r="F584">
        <v>54063</v>
      </c>
      <c r="G584">
        <v>39712</v>
      </c>
      <c r="H584">
        <v>1313</v>
      </c>
      <c r="I584">
        <v>21975</v>
      </c>
      <c r="J584">
        <v>2790</v>
      </c>
      <c r="K584">
        <v>2015</v>
      </c>
      <c r="L584" t="str">
        <f t="shared" si="27"/>
        <v>001</v>
      </c>
      <c r="M584" t="str">
        <f t="shared" si="28"/>
        <v>H</v>
      </c>
      <c r="N584" t="str">
        <f t="shared" si="29"/>
        <v/>
      </c>
      <c r="O584">
        <v>2015</v>
      </c>
    </row>
    <row r="585" spans="1:15" x14ac:dyDescent="0.3">
      <c r="A585">
        <v>374</v>
      </c>
      <c r="B585" t="s">
        <v>78</v>
      </c>
      <c r="C585" t="s">
        <v>181</v>
      </c>
      <c r="D585">
        <v>1745</v>
      </c>
      <c r="E585">
        <v>0</v>
      </c>
      <c r="F585">
        <v>32370</v>
      </c>
      <c r="G585">
        <v>46785</v>
      </c>
      <c r="H585">
        <v>1355</v>
      </c>
      <c r="I585">
        <v>16155</v>
      </c>
      <c r="J585">
        <v>2477</v>
      </c>
      <c r="K585">
        <v>2015</v>
      </c>
      <c r="L585" t="str">
        <f t="shared" si="27"/>
        <v>006</v>
      </c>
      <c r="M585" t="str">
        <f t="shared" si="28"/>
        <v>H</v>
      </c>
      <c r="N585" t="str">
        <f t="shared" si="29"/>
        <v/>
      </c>
      <c r="O585">
        <v>2015</v>
      </c>
    </row>
    <row r="586" spans="1:15" x14ac:dyDescent="0.3">
      <c r="A586">
        <v>374</v>
      </c>
      <c r="B586" t="s">
        <v>103</v>
      </c>
      <c r="C586" t="s">
        <v>181</v>
      </c>
      <c r="D586">
        <v>123</v>
      </c>
      <c r="E586">
        <v>0</v>
      </c>
      <c r="F586">
        <v>2582</v>
      </c>
      <c r="G586">
        <v>3713</v>
      </c>
      <c r="H586">
        <v>99</v>
      </c>
      <c r="I586">
        <v>1566</v>
      </c>
      <c r="J586">
        <v>232</v>
      </c>
      <c r="K586">
        <v>2015</v>
      </c>
      <c r="L586" t="str">
        <f t="shared" si="27"/>
        <v>006</v>
      </c>
      <c r="M586" t="str">
        <f t="shared" si="28"/>
        <v>H</v>
      </c>
      <c r="N586" t="str">
        <f t="shared" si="29"/>
        <v/>
      </c>
      <c r="O586">
        <v>2015</v>
      </c>
    </row>
    <row r="587" spans="1:15" x14ac:dyDescent="0.3">
      <c r="A587">
        <v>201</v>
      </c>
      <c r="B587" t="s">
        <v>85</v>
      </c>
      <c r="C587" t="s">
        <v>182</v>
      </c>
      <c r="D587">
        <v>0</v>
      </c>
      <c r="E587">
        <v>0</v>
      </c>
      <c r="F587">
        <v>0</v>
      </c>
      <c r="G587">
        <v>2597</v>
      </c>
      <c r="H587">
        <v>26</v>
      </c>
      <c r="I587">
        <v>706</v>
      </c>
      <c r="J587">
        <v>540</v>
      </c>
      <c r="K587">
        <v>2015</v>
      </c>
      <c r="L587" t="str">
        <f t="shared" si="27"/>
        <v>005</v>
      </c>
      <c r="M587" t="str">
        <f t="shared" si="28"/>
        <v/>
      </c>
      <c r="N587" t="str">
        <f t="shared" si="29"/>
        <v/>
      </c>
      <c r="O587">
        <v>2015</v>
      </c>
    </row>
    <row r="588" spans="1:15" x14ac:dyDescent="0.3">
      <c r="A588">
        <v>192</v>
      </c>
      <c r="B588" t="s">
        <v>85</v>
      </c>
      <c r="C588" t="s">
        <v>183</v>
      </c>
      <c r="D588">
        <v>0</v>
      </c>
      <c r="E588">
        <v>0</v>
      </c>
      <c r="F588">
        <v>0</v>
      </c>
      <c r="G588">
        <v>2141</v>
      </c>
      <c r="H588">
        <v>21</v>
      </c>
      <c r="I588">
        <v>608</v>
      </c>
      <c r="J588">
        <v>1177</v>
      </c>
      <c r="K588">
        <v>2015</v>
      </c>
      <c r="L588" t="str">
        <f t="shared" si="27"/>
        <v>005</v>
      </c>
      <c r="M588" t="str">
        <f t="shared" si="28"/>
        <v/>
      </c>
      <c r="N588" t="str">
        <f t="shared" si="29"/>
        <v/>
      </c>
      <c r="O588">
        <v>2015</v>
      </c>
    </row>
    <row r="589" spans="1:15" x14ac:dyDescent="0.3">
      <c r="A589">
        <v>192</v>
      </c>
      <c r="B589" t="s">
        <v>104</v>
      </c>
      <c r="C589" t="s">
        <v>183</v>
      </c>
      <c r="D589">
        <v>683</v>
      </c>
      <c r="E589">
        <v>0</v>
      </c>
      <c r="F589">
        <v>1579955</v>
      </c>
      <c r="G589">
        <v>98847</v>
      </c>
      <c r="H589">
        <v>1083</v>
      </c>
      <c r="I589">
        <v>31312</v>
      </c>
      <c r="J589">
        <v>58684</v>
      </c>
      <c r="K589">
        <v>2015</v>
      </c>
      <c r="L589" t="str">
        <f t="shared" si="27"/>
        <v>002</v>
      </c>
      <c r="M589" t="str">
        <f t="shared" si="28"/>
        <v>H</v>
      </c>
      <c r="N589" t="str">
        <f t="shared" si="29"/>
        <v/>
      </c>
      <c r="O589">
        <v>2015</v>
      </c>
    </row>
    <row r="590" spans="1:15" x14ac:dyDescent="0.3">
      <c r="A590">
        <v>192</v>
      </c>
      <c r="B590" t="s">
        <v>105</v>
      </c>
      <c r="C590" t="s">
        <v>183</v>
      </c>
      <c r="D590">
        <v>22</v>
      </c>
      <c r="E590">
        <v>0</v>
      </c>
      <c r="F590">
        <v>52885</v>
      </c>
      <c r="G590">
        <v>3611</v>
      </c>
      <c r="H590">
        <v>121</v>
      </c>
      <c r="I590">
        <v>1480</v>
      </c>
      <c r="J590">
        <v>2242</v>
      </c>
      <c r="K590">
        <v>2015</v>
      </c>
      <c r="L590" t="str">
        <f t="shared" si="27"/>
        <v>002</v>
      </c>
      <c r="M590" t="str">
        <f t="shared" si="28"/>
        <v>S</v>
      </c>
      <c r="N590" t="str">
        <f t="shared" si="29"/>
        <v/>
      </c>
      <c r="O590">
        <v>2015</v>
      </c>
    </row>
    <row r="591" spans="1:15" x14ac:dyDescent="0.3">
      <c r="A591">
        <v>398</v>
      </c>
      <c r="B591" t="s">
        <v>95</v>
      </c>
      <c r="C591" t="s">
        <v>184</v>
      </c>
      <c r="D591">
        <v>310</v>
      </c>
      <c r="E591">
        <v>0</v>
      </c>
      <c r="F591">
        <v>480</v>
      </c>
      <c r="G591">
        <v>3669</v>
      </c>
      <c r="H591">
        <v>174</v>
      </c>
      <c r="I591">
        <v>806</v>
      </c>
      <c r="J591">
        <v>735</v>
      </c>
      <c r="K591">
        <v>2015</v>
      </c>
      <c r="L591" t="str">
        <f t="shared" si="27"/>
        <v>005</v>
      </c>
      <c r="M591" t="str">
        <f t="shared" si="28"/>
        <v>S</v>
      </c>
      <c r="N591" t="str">
        <f t="shared" si="29"/>
        <v/>
      </c>
      <c r="O591">
        <v>2015</v>
      </c>
    </row>
    <row r="592" spans="1:15" x14ac:dyDescent="0.3">
      <c r="A592">
        <v>398</v>
      </c>
      <c r="B592" t="s">
        <v>89</v>
      </c>
      <c r="C592" t="s">
        <v>184</v>
      </c>
      <c r="D592">
        <v>114</v>
      </c>
      <c r="E592">
        <v>0</v>
      </c>
      <c r="F592">
        <v>234</v>
      </c>
      <c r="G592">
        <v>1790</v>
      </c>
      <c r="H592">
        <v>89</v>
      </c>
      <c r="I592">
        <v>558</v>
      </c>
      <c r="J592">
        <v>118</v>
      </c>
      <c r="K592">
        <v>2015</v>
      </c>
      <c r="L592" t="str">
        <f t="shared" si="27"/>
        <v>008</v>
      </c>
      <c r="M592" t="str">
        <f t="shared" si="28"/>
        <v>S</v>
      </c>
      <c r="N592" t="str">
        <f t="shared" si="29"/>
        <v/>
      </c>
      <c r="O592">
        <v>2015</v>
      </c>
    </row>
    <row r="593" spans="1:15" x14ac:dyDescent="0.3">
      <c r="A593">
        <v>276</v>
      </c>
      <c r="B593" t="s">
        <v>85</v>
      </c>
      <c r="C593" t="s">
        <v>185</v>
      </c>
      <c r="D593">
        <v>0</v>
      </c>
      <c r="E593">
        <v>0</v>
      </c>
      <c r="F593">
        <v>0</v>
      </c>
      <c r="G593">
        <v>1964</v>
      </c>
      <c r="H593">
        <v>36</v>
      </c>
      <c r="I593">
        <v>622</v>
      </c>
      <c r="J593">
        <v>424</v>
      </c>
      <c r="K593">
        <v>2015</v>
      </c>
      <c r="L593" t="str">
        <f t="shared" si="27"/>
        <v>005</v>
      </c>
      <c r="M593" t="str">
        <f t="shared" si="28"/>
        <v/>
      </c>
      <c r="N593" t="str">
        <f t="shared" si="29"/>
        <v/>
      </c>
      <c r="O593">
        <v>2015</v>
      </c>
    </row>
    <row r="594" spans="1:15" x14ac:dyDescent="0.3">
      <c r="A594">
        <v>276</v>
      </c>
      <c r="B594" t="s">
        <v>96</v>
      </c>
      <c r="C594" t="s">
        <v>185</v>
      </c>
      <c r="D594">
        <v>0</v>
      </c>
      <c r="E594">
        <v>0</v>
      </c>
      <c r="F594">
        <v>0</v>
      </c>
      <c r="G594">
        <v>3914</v>
      </c>
      <c r="H594">
        <v>307</v>
      </c>
      <c r="I594">
        <v>1228</v>
      </c>
      <c r="J594">
        <v>874</v>
      </c>
      <c r="K594">
        <v>2015</v>
      </c>
      <c r="L594" t="str">
        <f t="shared" si="27"/>
        <v>011</v>
      </c>
      <c r="M594" t="str">
        <f t="shared" si="28"/>
        <v>H</v>
      </c>
      <c r="N594" t="str">
        <f t="shared" si="29"/>
        <v/>
      </c>
      <c r="O594">
        <v>2015</v>
      </c>
    </row>
    <row r="595" spans="1:15" x14ac:dyDescent="0.3">
      <c r="A595">
        <v>352</v>
      </c>
      <c r="B595" t="s">
        <v>85</v>
      </c>
      <c r="C595" t="s">
        <v>186</v>
      </c>
      <c r="D595">
        <v>0</v>
      </c>
      <c r="E595">
        <v>0</v>
      </c>
      <c r="F595">
        <v>0</v>
      </c>
      <c r="G595">
        <v>1532</v>
      </c>
      <c r="H595">
        <v>45</v>
      </c>
      <c r="I595">
        <v>510</v>
      </c>
      <c r="J595">
        <v>353</v>
      </c>
      <c r="K595">
        <v>2015</v>
      </c>
      <c r="L595" t="str">
        <f t="shared" si="27"/>
        <v>005</v>
      </c>
      <c r="M595" t="str">
        <f t="shared" si="28"/>
        <v/>
      </c>
      <c r="N595" t="str">
        <f t="shared" si="29"/>
        <v/>
      </c>
      <c r="O595">
        <v>2015</v>
      </c>
    </row>
    <row r="596" spans="1:15" x14ac:dyDescent="0.3">
      <c r="A596">
        <v>352</v>
      </c>
      <c r="B596" t="s">
        <v>95</v>
      </c>
      <c r="C596" t="s">
        <v>186</v>
      </c>
      <c r="D596">
        <v>4</v>
      </c>
      <c r="E596">
        <v>0</v>
      </c>
      <c r="F596">
        <v>76</v>
      </c>
      <c r="G596">
        <v>537</v>
      </c>
      <c r="H596">
        <v>33</v>
      </c>
      <c r="I596">
        <v>133</v>
      </c>
      <c r="J596">
        <v>67</v>
      </c>
      <c r="K596">
        <v>2015</v>
      </c>
      <c r="L596" t="str">
        <f t="shared" si="27"/>
        <v>005</v>
      </c>
      <c r="M596" t="str">
        <f t="shared" si="28"/>
        <v>S</v>
      </c>
      <c r="N596" t="str">
        <f t="shared" si="29"/>
        <v/>
      </c>
      <c r="O596">
        <v>2015</v>
      </c>
    </row>
    <row r="597" spans="1:15" x14ac:dyDescent="0.3">
      <c r="A597">
        <v>199</v>
      </c>
      <c r="B597" t="s">
        <v>85</v>
      </c>
      <c r="C597" t="s">
        <v>187</v>
      </c>
      <c r="D597">
        <v>0</v>
      </c>
      <c r="E597">
        <v>0</v>
      </c>
      <c r="F597">
        <v>0</v>
      </c>
      <c r="G597">
        <v>2254</v>
      </c>
      <c r="H597">
        <v>15</v>
      </c>
      <c r="I597">
        <v>475</v>
      </c>
      <c r="J597">
        <v>503</v>
      </c>
      <c r="K597">
        <v>2015</v>
      </c>
      <c r="L597" t="str">
        <f t="shared" si="27"/>
        <v>005</v>
      </c>
      <c r="M597" t="str">
        <f t="shared" si="28"/>
        <v/>
      </c>
      <c r="N597" t="str">
        <f t="shared" si="29"/>
        <v/>
      </c>
      <c r="O597">
        <v>2015</v>
      </c>
    </row>
    <row r="598" spans="1:15" x14ac:dyDescent="0.3">
      <c r="A598">
        <v>199</v>
      </c>
      <c r="B598" t="s">
        <v>88</v>
      </c>
      <c r="C598" t="s">
        <v>187</v>
      </c>
      <c r="D598">
        <v>2</v>
      </c>
      <c r="E598">
        <v>0</v>
      </c>
      <c r="F598">
        <v>714</v>
      </c>
      <c r="G598">
        <v>512</v>
      </c>
      <c r="H598">
        <v>4</v>
      </c>
      <c r="I598">
        <v>16</v>
      </c>
      <c r="J598">
        <v>114</v>
      </c>
      <c r="K598">
        <v>2015</v>
      </c>
      <c r="L598" t="str">
        <f t="shared" si="27"/>
        <v>001</v>
      </c>
      <c r="M598" t="str">
        <f t="shared" si="28"/>
        <v>H</v>
      </c>
      <c r="N598" t="str">
        <f t="shared" si="29"/>
        <v>B</v>
      </c>
      <c r="O598">
        <v>2015</v>
      </c>
    </row>
    <row r="599" spans="1:15" x14ac:dyDescent="0.3">
      <c r="A599">
        <v>199</v>
      </c>
      <c r="B599" t="s">
        <v>58</v>
      </c>
      <c r="C599" t="s">
        <v>187</v>
      </c>
      <c r="D599">
        <v>6</v>
      </c>
      <c r="E599">
        <v>38</v>
      </c>
      <c r="F599">
        <v>27310</v>
      </c>
      <c r="G599">
        <v>4092</v>
      </c>
      <c r="H599">
        <v>2</v>
      </c>
      <c r="I599">
        <v>53</v>
      </c>
      <c r="J599">
        <v>531</v>
      </c>
      <c r="K599">
        <v>2015</v>
      </c>
      <c r="L599" t="str">
        <f t="shared" si="27"/>
        <v>002</v>
      </c>
      <c r="M599" t="str">
        <f t="shared" si="28"/>
        <v>H</v>
      </c>
      <c r="N599" t="str">
        <f t="shared" si="29"/>
        <v/>
      </c>
      <c r="O599">
        <v>2015</v>
      </c>
    </row>
    <row r="600" spans="1:15" x14ac:dyDescent="0.3">
      <c r="A600">
        <v>199</v>
      </c>
      <c r="B600" t="s">
        <v>78</v>
      </c>
      <c r="C600" t="s">
        <v>187</v>
      </c>
      <c r="D600">
        <v>700</v>
      </c>
      <c r="E600">
        <v>79</v>
      </c>
      <c r="F600">
        <v>321122</v>
      </c>
      <c r="G600">
        <v>44961</v>
      </c>
      <c r="H600">
        <v>286</v>
      </c>
      <c r="I600">
        <v>9141</v>
      </c>
      <c r="J600">
        <v>9722</v>
      </c>
      <c r="K600">
        <v>2015</v>
      </c>
      <c r="L600" t="str">
        <f t="shared" si="27"/>
        <v>006</v>
      </c>
      <c r="M600" t="str">
        <f t="shared" si="28"/>
        <v>H</v>
      </c>
      <c r="N600" t="str">
        <f t="shared" si="29"/>
        <v/>
      </c>
      <c r="O600">
        <v>2015</v>
      </c>
    </row>
    <row r="601" spans="1:15" x14ac:dyDescent="0.3">
      <c r="A601">
        <v>199</v>
      </c>
      <c r="B601" t="s">
        <v>87</v>
      </c>
      <c r="C601" t="s">
        <v>187</v>
      </c>
      <c r="D601">
        <v>305</v>
      </c>
      <c r="E601">
        <v>0</v>
      </c>
      <c r="F601">
        <v>108885</v>
      </c>
      <c r="G601">
        <v>6833</v>
      </c>
      <c r="H601">
        <v>10</v>
      </c>
      <c r="I601">
        <v>881</v>
      </c>
      <c r="J601">
        <v>1784</v>
      </c>
      <c r="K601">
        <v>2015</v>
      </c>
      <c r="L601" t="str">
        <f t="shared" si="27"/>
        <v>008</v>
      </c>
      <c r="M601" t="str">
        <f t="shared" si="28"/>
        <v>H</v>
      </c>
      <c r="N601" t="str">
        <f t="shared" si="29"/>
        <v/>
      </c>
      <c r="O601">
        <v>2015</v>
      </c>
    </row>
    <row r="602" spans="1:15" x14ac:dyDescent="0.3">
      <c r="A602">
        <v>260</v>
      </c>
      <c r="B602" t="s">
        <v>85</v>
      </c>
      <c r="C602" t="s">
        <v>188</v>
      </c>
      <c r="D602">
        <v>0</v>
      </c>
      <c r="E602">
        <v>0</v>
      </c>
      <c r="F602">
        <v>0</v>
      </c>
      <c r="G602">
        <v>2143</v>
      </c>
      <c r="H602">
        <v>44</v>
      </c>
      <c r="I602">
        <v>720</v>
      </c>
      <c r="J602">
        <v>497</v>
      </c>
      <c r="K602">
        <v>2015</v>
      </c>
      <c r="L602" t="str">
        <f t="shared" si="27"/>
        <v>005</v>
      </c>
      <c r="M602" t="str">
        <f t="shared" si="28"/>
        <v/>
      </c>
      <c r="N602" t="str">
        <f t="shared" si="29"/>
        <v/>
      </c>
      <c r="O602">
        <v>2015</v>
      </c>
    </row>
    <row r="603" spans="1:15" x14ac:dyDescent="0.3">
      <c r="A603">
        <v>260</v>
      </c>
      <c r="B603" t="s">
        <v>87</v>
      </c>
      <c r="C603" t="s">
        <v>188</v>
      </c>
      <c r="D603">
        <v>49</v>
      </c>
      <c r="E603">
        <v>0</v>
      </c>
      <c r="F603">
        <v>16584</v>
      </c>
      <c r="G603">
        <v>1508</v>
      </c>
      <c r="H603">
        <v>35</v>
      </c>
      <c r="I603">
        <v>475</v>
      </c>
      <c r="J603">
        <v>308</v>
      </c>
      <c r="K603">
        <v>2015</v>
      </c>
      <c r="L603" t="str">
        <f t="shared" si="27"/>
        <v>008</v>
      </c>
      <c r="M603" t="str">
        <f t="shared" si="28"/>
        <v>H</v>
      </c>
      <c r="N603" t="str">
        <f t="shared" si="29"/>
        <v/>
      </c>
      <c r="O603">
        <v>2015</v>
      </c>
    </row>
    <row r="604" spans="1:15" x14ac:dyDescent="0.3">
      <c r="A604">
        <v>380</v>
      </c>
      <c r="B604" t="s">
        <v>85</v>
      </c>
      <c r="C604" t="s">
        <v>189</v>
      </c>
      <c r="D604">
        <v>0</v>
      </c>
      <c r="E604">
        <v>0</v>
      </c>
      <c r="F604">
        <v>0</v>
      </c>
      <c r="G604">
        <v>1967</v>
      </c>
      <c r="H604">
        <v>55</v>
      </c>
      <c r="I604">
        <v>558</v>
      </c>
      <c r="J604">
        <v>517</v>
      </c>
      <c r="K604">
        <v>2015</v>
      </c>
      <c r="L604" t="str">
        <f t="shared" si="27"/>
        <v>005</v>
      </c>
      <c r="M604" t="str">
        <f t="shared" si="28"/>
        <v/>
      </c>
      <c r="N604" t="str">
        <f t="shared" si="29"/>
        <v/>
      </c>
      <c r="O604">
        <v>2015</v>
      </c>
    </row>
    <row r="605" spans="1:15" x14ac:dyDescent="0.3">
      <c r="A605">
        <v>380</v>
      </c>
      <c r="B605" t="s">
        <v>65</v>
      </c>
      <c r="C605" t="s">
        <v>189</v>
      </c>
      <c r="D605">
        <v>221</v>
      </c>
      <c r="E605">
        <v>1</v>
      </c>
      <c r="F605">
        <v>1521</v>
      </c>
      <c r="G605">
        <v>4368</v>
      </c>
      <c r="H605">
        <v>71</v>
      </c>
      <c r="I605">
        <v>1521</v>
      </c>
      <c r="J605">
        <v>1162</v>
      </c>
      <c r="K605">
        <v>2015</v>
      </c>
      <c r="L605" t="str">
        <f t="shared" si="27"/>
        <v>001</v>
      </c>
      <c r="M605" t="str">
        <f t="shared" si="28"/>
        <v>S</v>
      </c>
      <c r="N605" t="str">
        <f t="shared" si="29"/>
        <v/>
      </c>
      <c r="O605">
        <v>2015</v>
      </c>
    </row>
    <row r="606" spans="1:15" x14ac:dyDescent="0.3">
      <c r="A606">
        <v>181</v>
      </c>
      <c r="B606" t="s">
        <v>85</v>
      </c>
      <c r="C606" t="s">
        <v>190</v>
      </c>
      <c r="D606">
        <v>0</v>
      </c>
      <c r="E606">
        <v>0</v>
      </c>
      <c r="F606">
        <v>0</v>
      </c>
      <c r="G606">
        <v>115</v>
      </c>
      <c r="H606">
        <v>9</v>
      </c>
      <c r="I606">
        <v>36</v>
      </c>
      <c r="J606">
        <v>24</v>
      </c>
      <c r="K606">
        <v>2015</v>
      </c>
      <c r="L606" t="str">
        <f t="shared" si="27"/>
        <v>005</v>
      </c>
      <c r="M606" t="str">
        <f t="shared" si="28"/>
        <v/>
      </c>
      <c r="N606" t="str">
        <f t="shared" si="29"/>
        <v/>
      </c>
      <c r="O606">
        <v>2015</v>
      </c>
    </row>
    <row r="607" spans="1:15" x14ac:dyDescent="0.3">
      <c r="A607">
        <v>386</v>
      </c>
      <c r="B607" t="s">
        <v>64</v>
      </c>
      <c r="C607" t="s">
        <v>204</v>
      </c>
      <c r="D607">
        <v>1311</v>
      </c>
      <c r="E607">
        <v>0</v>
      </c>
      <c r="F607">
        <v>2143</v>
      </c>
      <c r="G607">
        <v>16185</v>
      </c>
      <c r="H607">
        <v>1255</v>
      </c>
      <c r="I607">
        <v>4727</v>
      </c>
      <c r="J607">
        <v>3520</v>
      </c>
      <c r="K607">
        <v>2015</v>
      </c>
      <c r="L607" t="str">
        <f t="shared" si="27"/>
        <v>001</v>
      </c>
      <c r="M607" t="str">
        <f t="shared" si="28"/>
        <v>H</v>
      </c>
      <c r="N607" t="str">
        <f t="shared" si="29"/>
        <v/>
      </c>
      <c r="O607">
        <v>2015</v>
      </c>
    </row>
    <row r="608" spans="1:15" x14ac:dyDescent="0.3">
      <c r="A608">
        <v>117</v>
      </c>
      <c r="B608" t="s">
        <v>78</v>
      </c>
      <c r="C608" t="s">
        <v>191</v>
      </c>
      <c r="D608">
        <v>227</v>
      </c>
      <c r="E608">
        <v>0</v>
      </c>
      <c r="F608">
        <v>3405</v>
      </c>
      <c r="G608">
        <v>26057</v>
      </c>
      <c r="H608">
        <v>36</v>
      </c>
      <c r="I608">
        <v>2016</v>
      </c>
      <c r="J608">
        <v>4715</v>
      </c>
      <c r="K608">
        <v>2015</v>
      </c>
      <c r="L608" t="str">
        <f t="shared" si="27"/>
        <v>006</v>
      </c>
      <c r="M608" t="str">
        <f t="shared" si="28"/>
        <v>H</v>
      </c>
      <c r="N608" t="str">
        <f t="shared" si="29"/>
        <v/>
      </c>
      <c r="O608">
        <v>2015</v>
      </c>
    </row>
    <row r="609" spans="1:15" x14ac:dyDescent="0.3">
      <c r="A609">
        <v>117</v>
      </c>
      <c r="B609" t="s">
        <v>87</v>
      </c>
      <c r="C609" t="s">
        <v>191</v>
      </c>
      <c r="D609">
        <v>28</v>
      </c>
      <c r="E609">
        <v>0</v>
      </c>
      <c r="F609">
        <v>700</v>
      </c>
      <c r="G609">
        <v>2494</v>
      </c>
      <c r="H609">
        <v>32</v>
      </c>
      <c r="I609">
        <v>783</v>
      </c>
      <c r="J609">
        <v>206</v>
      </c>
      <c r="K609">
        <v>2015</v>
      </c>
      <c r="L609" t="str">
        <f t="shared" si="27"/>
        <v>008</v>
      </c>
      <c r="M609" t="str">
        <f t="shared" si="28"/>
        <v>H</v>
      </c>
      <c r="N609" t="str">
        <f t="shared" si="29"/>
        <v/>
      </c>
      <c r="O609">
        <v>2015</v>
      </c>
    </row>
    <row r="610" spans="1:15" x14ac:dyDescent="0.3">
      <c r="A610">
        <v>400</v>
      </c>
      <c r="B610" t="s">
        <v>85</v>
      </c>
      <c r="C610" t="s">
        <v>192</v>
      </c>
      <c r="D610">
        <v>0</v>
      </c>
      <c r="E610">
        <v>0</v>
      </c>
      <c r="F610">
        <v>0</v>
      </c>
      <c r="G610">
        <v>1935</v>
      </c>
      <c r="H610">
        <v>53</v>
      </c>
      <c r="I610">
        <v>198</v>
      </c>
      <c r="J610">
        <v>84</v>
      </c>
      <c r="K610">
        <v>2015</v>
      </c>
      <c r="L610" t="str">
        <f t="shared" si="27"/>
        <v>005</v>
      </c>
      <c r="M610" t="str">
        <f t="shared" si="28"/>
        <v/>
      </c>
      <c r="N610" t="str">
        <f t="shared" si="29"/>
        <v/>
      </c>
      <c r="O610">
        <v>2015</v>
      </c>
    </row>
    <row r="611" spans="1:15" x14ac:dyDescent="0.3">
      <c r="A611">
        <v>400</v>
      </c>
      <c r="B611" t="s">
        <v>58</v>
      </c>
      <c r="C611" t="s">
        <v>192</v>
      </c>
      <c r="D611">
        <v>2338</v>
      </c>
      <c r="E611">
        <v>0</v>
      </c>
      <c r="F611">
        <v>1756597</v>
      </c>
      <c r="G611">
        <v>112738</v>
      </c>
      <c r="H611">
        <v>3186</v>
      </c>
      <c r="I611">
        <v>35366</v>
      </c>
      <c r="J611">
        <v>4562</v>
      </c>
      <c r="K611">
        <v>2015</v>
      </c>
      <c r="L611" t="str">
        <f t="shared" si="27"/>
        <v>002</v>
      </c>
      <c r="M611" t="str">
        <f t="shared" si="28"/>
        <v>H</v>
      </c>
      <c r="N611" t="str">
        <f t="shared" si="29"/>
        <v/>
      </c>
      <c r="O611">
        <v>2015</v>
      </c>
    </row>
    <row r="612" spans="1:15" x14ac:dyDescent="0.3">
      <c r="A612">
        <v>367</v>
      </c>
      <c r="B612" t="s">
        <v>87</v>
      </c>
      <c r="C612" t="s">
        <v>193</v>
      </c>
      <c r="D612">
        <v>4</v>
      </c>
      <c r="E612">
        <v>0</v>
      </c>
      <c r="F612">
        <v>48</v>
      </c>
      <c r="G612">
        <v>359</v>
      </c>
      <c r="H612">
        <v>28</v>
      </c>
      <c r="I612">
        <v>112</v>
      </c>
      <c r="J612">
        <v>78</v>
      </c>
      <c r="K612">
        <v>2015</v>
      </c>
      <c r="L612" t="str">
        <f t="shared" si="27"/>
        <v>008</v>
      </c>
      <c r="M612" t="str">
        <f t="shared" si="28"/>
        <v>H</v>
      </c>
      <c r="N612" t="str">
        <f t="shared" si="29"/>
        <v/>
      </c>
      <c r="O612">
        <v>2015</v>
      </c>
    </row>
    <row r="613" spans="1:15" x14ac:dyDescent="0.3">
      <c r="A613">
        <v>7</v>
      </c>
      <c r="B613" t="s">
        <v>72</v>
      </c>
      <c r="C613" t="s">
        <v>194</v>
      </c>
      <c r="D613">
        <v>42</v>
      </c>
      <c r="E613">
        <v>0</v>
      </c>
      <c r="F613">
        <v>93865</v>
      </c>
      <c r="G613">
        <v>7158</v>
      </c>
      <c r="H613">
        <v>83</v>
      </c>
      <c r="I613">
        <v>2245</v>
      </c>
      <c r="J613">
        <v>1607</v>
      </c>
      <c r="K613">
        <v>2015</v>
      </c>
      <c r="L613" t="str">
        <f t="shared" si="27"/>
        <v>002</v>
      </c>
      <c r="M613" t="str">
        <f t="shared" si="28"/>
        <v>S</v>
      </c>
      <c r="N613" t="str">
        <f t="shared" si="29"/>
        <v/>
      </c>
      <c r="O613">
        <v>2015</v>
      </c>
    </row>
    <row r="614" spans="1:15" x14ac:dyDescent="0.3">
      <c r="A614">
        <v>34</v>
      </c>
      <c r="B614" t="s">
        <v>85</v>
      </c>
      <c r="C614" t="s">
        <v>195</v>
      </c>
      <c r="D614">
        <v>0</v>
      </c>
      <c r="E614">
        <v>0</v>
      </c>
      <c r="F614">
        <v>0</v>
      </c>
      <c r="G614">
        <v>887</v>
      </c>
      <c r="H614">
        <v>8</v>
      </c>
      <c r="I614">
        <v>34</v>
      </c>
      <c r="J614">
        <v>224</v>
      </c>
      <c r="K614">
        <v>2015</v>
      </c>
      <c r="L614" t="str">
        <f t="shared" si="27"/>
        <v>005</v>
      </c>
      <c r="M614" t="str">
        <f t="shared" si="28"/>
        <v/>
      </c>
      <c r="N614" t="str">
        <f t="shared" si="29"/>
        <v/>
      </c>
      <c r="O614">
        <v>2015</v>
      </c>
    </row>
    <row r="615" spans="1:15" x14ac:dyDescent="0.3">
      <c r="A615">
        <v>34</v>
      </c>
      <c r="B615" t="s">
        <v>58</v>
      </c>
      <c r="C615" t="s">
        <v>195</v>
      </c>
      <c r="D615">
        <v>40</v>
      </c>
      <c r="E615">
        <v>0</v>
      </c>
      <c r="F615">
        <v>169586</v>
      </c>
      <c r="G615">
        <v>13169</v>
      </c>
      <c r="H615">
        <v>22</v>
      </c>
      <c r="I615">
        <v>2083</v>
      </c>
      <c r="J615">
        <v>2947</v>
      </c>
      <c r="K615">
        <v>2015</v>
      </c>
      <c r="L615" t="str">
        <f t="shared" si="27"/>
        <v>002</v>
      </c>
      <c r="M615" t="str">
        <f t="shared" si="28"/>
        <v>H</v>
      </c>
      <c r="N615" t="str">
        <f t="shared" si="29"/>
        <v/>
      </c>
      <c r="O615">
        <v>2015</v>
      </c>
    </row>
    <row r="616" spans="1:15" x14ac:dyDescent="0.3">
      <c r="A616">
        <v>34</v>
      </c>
      <c r="B616" t="s">
        <v>71</v>
      </c>
      <c r="C616" t="s">
        <v>195</v>
      </c>
      <c r="D616">
        <v>102</v>
      </c>
      <c r="E616">
        <v>0</v>
      </c>
      <c r="F616">
        <v>418831</v>
      </c>
      <c r="G616">
        <v>32124</v>
      </c>
      <c r="H616">
        <v>154</v>
      </c>
      <c r="I616">
        <v>5174</v>
      </c>
      <c r="J616">
        <v>6207</v>
      </c>
      <c r="K616">
        <v>2015</v>
      </c>
      <c r="L616" t="str">
        <f t="shared" si="27"/>
        <v>004</v>
      </c>
      <c r="M616" t="str">
        <f t="shared" si="28"/>
        <v>H</v>
      </c>
      <c r="N616" t="str">
        <f t="shared" si="29"/>
        <v/>
      </c>
      <c r="O616">
        <v>2015</v>
      </c>
    </row>
    <row r="617" spans="1:15" x14ac:dyDescent="0.3">
      <c r="A617">
        <v>34</v>
      </c>
      <c r="B617" t="s">
        <v>106</v>
      </c>
      <c r="C617" t="s">
        <v>195</v>
      </c>
      <c r="D617">
        <v>60</v>
      </c>
      <c r="E617">
        <v>0</v>
      </c>
      <c r="F617">
        <v>246335</v>
      </c>
      <c r="G617">
        <v>4232</v>
      </c>
      <c r="H617">
        <v>177</v>
      </c>
      <c r="I617">
        <v>5609</v>
      </c>
      <c r="J617">
        <v>4026</v>
      </c>
      <c r="K617">
        <v>2015</v>
      </c>
      <c r="L617" t="str">
        <f t="shared" si="27"/>
        <v>007</v>
      </c>
      <c r="M617" t="str">
        <f t="shared" si="28"/>
        <v>H</v>
      </c>
      <c r="N617" t="str">
        <f t="shared" si="29"/>
        <v/>
      </c>
      <c r="O617">
        <v>2015</v>
      </c>
    </row>
    <row r="618" spans="1:15" x14ac:dyDescent="0.3">
      <c r="A618">
        <v>336</v>
      </c>
      <c r="B618" t="s">
        <v>85</v>
      </c>
      <c r="C618" t="s">
        <v>196</v>
      </c>
      <c r="D618">
        <v>0</v>
      </c>
      <c r="E618">
        <v>0</v>
      </c>
      <c r="F618">
        <v>0</v>
      </c>
      <c r="G618">
        <v>2404</v>
      </c>
      <c r="H618">
        <v>32</v>
      </c>
      <c r="I618">
        <v>751</v>
      </c>
      <c r="J618">
        <v>437</v>
      </c>
      <c r="K618">
        <v>2015</v>
      </c>
      <c r="L618" t="str">
        <f t="shared" si="27"/>
        <v>005</v>
      </c>
      <c r="M618" t="str">
        <f t="shared" si="28"/>
        <v/>
      </c>
      <c r="N618" t="str">
        <f t="shared" si="29"/>
        <v/>
      </c>
      <c r="O618">
        <v>2015</v>
      </c>
    </row>
    <row r="619" spans="1:15" x14ac:dyDescent="0.3">
      <c r="A619">
        <v>336</v>
      </c>
      <c r="B619" t="s">
        <v>101</v>
      </c>
      <c r="C619" t="s">
        <v>196</v>
      </c>
      <c r="D619">
        <v>4</v>
      </c>
      <c r="E619">
        <v>2</v>
      </c>
      <c r="F619">
        <v>833</v>
      </c>
      <c r="G619">
        <v>1313</v>
      </c>
      <c r="H619">
        <v>29</v>
      </c>
      <c r="I619">
        <v>412</v>
      </c>
      <c r="J619">
        <v>240</v>
      </c>
      <c r="K619">
        <v>2015</v>
      </c>
      <c r="L619" t="str">
        <f t="shared" si="27"/>
        <v>005</v>
      </c>
      <c r="M619" t="str">
        <f t="shared" si="28"/>
        <v>H</v>
      </c>
      <c r="N619" t="str">
        <f t="shared" si="29"/>
        <v/>
      </c>
      <c r="O619">
        <v>2015</v>
      </c>
    </row>
    <row r="620" spans="1:15" x14ac:dyDescent="0.3">
      <c r="A620">
        <v>336</v>
      </c>
      <c r="B620" t="s">
        <v>87</v>
      </c>
      <c r="C620" t="s">
        <v>196</v>
      </c>
      <c r="D620">
        <v>7</v>
      </c>
      <c r="E620">
        <v>0</v>
      </c>
      <c r="F620">
        <v>833</v>
      </c>
      <c r="G620">
        <v>1314</v>
      </c>
      <c r="H620">
        <v>29</v>
      </c>
      <c r="I620">
        <v>413</v>
      </c>
      <c r="J620">
        <v>206</v>
      </c>
      <c r="K620">
        <v>2015</v>
      </c>
      <c r="L620" t="str">
        <f t="shared" si="27"/>
        <v>008</v>
      </c>
      <c r="M620" t="str">
        <f t="shared" si="28"/>
        <v>H</v>
      </c>
      <c r="N620" t="str">
        <f t="shared" si="29"/>
        <v/>
      </c>
      <c r="O620">
        <v>2015</v>
      </c>
    </row>
    <row r="621" spans="1:15" x14ac:dyDescent="0.3">
      <c r="A621">
        <v>99</v>
      </c>
      <c r="B621" t="s">
        <v>63</v>
      </c>
      <c r="C621" t="s">
        <v>198</v>
      </c>
      <c r="D621">
        <v>0</v>
      </c>
      <c r="E621">
        <v>0</v>
      </c>
      <c r="F621">
        <v>0</v>
      </c>
      <c r="G621">
        <v>3935</v>
      </c>
      <c r="H621">
        <v>117</v>
      </c>
      <c r="I621">
        <v>1234</v>
      </c>
      <c r="J621">
        <v>860</v>
      </c>
      <c r="K621">
        <v>2015</v>
      </c>
      <c r="L621" t="str">
        <f t="shared" si="27"/>
        <v>009</v>
      </c>
      <c r="M621" t="str">
        <f t="shared" si="28"/>
        <v>H</v>
      </c>
      <c r="N621" t="str">
        <f t="shared" si="29"/>
        <v/>
      </c>
      <c r="O621">
        <v>2015</v>
      </c>
    </row>
    <row r="622" spans="1:15" x14ac:dyDescent="0.3">
      <c r="A622">
        <v>99</v>
      </c>
      <c r="B622" t="s">
        <v>70</v>
      </c>
      <c r="C622" t="s">
        <v>198</v>
      </c>
      <c r="D622">
        <v>0</v>
      </c>
      <c r="E622">
        <v>0</v>
      </c>
      <c r="F622">
        <v>0</v>
      </c>
      <c r="G622">
        <v>3934</v>
      </c>
      <c r="H622">
        <v>189</v>
      </c>
      <c r="I622">
        <v>695</v>
      </c>
      <c r="J622">
        <v>860</v>
      </c>
      <c r="K622">
        <v>2015</v>
      </c>
      <c r="L622" t="str">
        <f t="shared" si="27"/>
        <v>009</v>
      </c>
      <c r="M622" t="str">
        <f t="shared" si="28"/>
        <v>S</v>
      </c>
      <c r="N622" t="str">
        <f t="shared" si="29"/>
        <v/>
      </c>
      <c r="O622">
        <v>2015</v>
      </c>
    </row>
    <row r="623" spans="1:15" x14ac:dyDescent="0.3">
      <c r="A623">
        <v>25</v>
      </c>
      <c r="B623" t="s">
        <v>64</v>
      </c>
      <c r="C623" t="s">
        <v>199</v>
      </c>
      <c r="D623">
        <v>1995</v>
      </c>
      <c r="E623">
        <v>0</v>
      </c>
      <c r="F623">
        <v>519734</v>
      </c>
      <c r="G623">
        <v>69252</v>
      </c>
      <c r="H623">
        <v>1346</v>
      </c>
      <c r="I623">
        <v>21723</v>
      </c>
      <c r="J623">
        <v>1001</v>
      </c>
      <c r="K623">
        <v>2015</v>
      </c>
      <c r="L623" t="str">
        <f t="shared" si="27"/>
        <v>001</v>
      </c>
      <c r="M623" t="str">
        <f t="shared" si="28"/>
        <v>H</v>
      </c>
      <c r="N623" t="str">
        <f t="shared" si="29"/>
        <v/>
      </c>
      <c r="O623">
        <v>2015</v>
      </c>
    </row>
    <row r="624" spans="1:15" x14ac:dyDescent="0.3">
      <c r="A624">
        <v>25</v>
      </c>
      <c r="B624" t="s">
        <v>65</v>
      </c>
      <c r="C624" t="s">
        <v>199</v>
      </c>
      <c r="D624">
        <v>1932</v>
      </c>
      <c r="E624">
        <v>0</v>
      </c>
      <c r="F624">
        <v>502090</v>
      </c>
      <c r="G624">
        <v>62648</v>
      </c>
      <c r="H624">
        <v>1554</v>
      </c>
      <c r="I624">
        <v>19404</v>
      </c>
      <c r="J624">
        <v>976</v>
      </c>
      <c r="K624">
        <v>2015</v>
      </c>
      <c r="L624" t="str">
        <f t="shared" si="27"/>
        <v>001</v>
      </c>
      <c r="M624" t="str">
        <f t="shared" si="28"/>
        <v>S</v>
      </c>
      <c r="N624" t="str">
        <f t="shared" si="29"/>
        <v/>
      </c>
      <c r="O624">
        <v>2015</v>
      </c>
    </row>
    <row r="625" spans="1:15" x14ac:dyDescent="0.3">
      <c r="A625">
        <v>184</v>
      </c>
      <c r="B625" t="s">
        <v>85</v>
      </c>
      <c r="C625" t="s">
        <v>200</v>
      </c>
      <c r="D625">
        <v>0</v>
      </c>
      <c r="E625">
        <v>0</v>
      </c>
      <c r="F625">
        <v>0</v>
      </c>
      <c r="G625">
        <v>2562</v>
      </c>
      <c r="H625">
        <v>34</v>
      </c>
      <c r="I625">
        <v>798</v>
      </c>
      <c r="J625">
        <v>593</v>
      </c>
      <c r="K625">
        <v>2015</v>
      </c>
      <c r="L625" t="str">
        <f t="shared" si="27"/>
        <v>005</v>
      </c>
      <c r="M625" t="str">
        <f t="shared" si="28"/>
        <v/>
      </c>
      <c r="N625" t="str">
        <f t="shared" si="29"/>
        <v/>
      </c>
      <c r="O625">
        <v>2015</v>
      </c>
    </row>
    <row r="626" spans="1:15" x14ac:dyDescent="0.3">
      <c r="A626">
        <v>184</v>
      </c>
      <c r="B626" t="s">
        <v>84</v>
      </c>
      <c r="C626" t="s">
        <v>200</v>
      </c>
      <c r="D626">
        <v>20</v>
      </c>
      <c r="E626">
        <v>0</v>
      </c>
      <c r="F626">
        <v>51119</v>
      </c>
      <c r="G626">
        <v>3427</v>
      </c>
      <c r="H626">
        <v>17</v>
      </c>
      <c r="I626">
        <v>1118</v>
      </c>
      <c r="J626">
        <v>963</v>
      </c>
      <c r="K626">
        <v>2015</v>
      </c>
      <c r="L626" t="str">
        <f t="shared" si="27"/>
        <v>003</v>
      </c>
      <c r="M626" t="str">
        <f t="shared" si="28"/>
        <v>H</v>
      </c>
      <c r="N626" t="str">
        <f t="shared" si="29"/>
        <v/>
      </c>
      <c r="O626">
        <v>2015</v>
      </c>
    </row>
    <row r="627" spans="1:15" x14ac:dyDescent="0.3">
      <c r="A627">
        <v>320</v>
      </c>
      <c r="B627" t="s">
        <v>85</v>
      </c>
      <c r="C627" t="s">
        <v>201</v>
      </c>
      <c r="D627">
        <v>0</v>
      </c>
      <c r="E627">
        <v>0</v>
      </c>
      <c r="F627">
        <v>0</v>
      </c>
      <c r="G627">
        <v>2644</v>
      </c>
      <c r="H627">
        <v>26</v>
      </c>
      <c r="I627">
        <v>647</v>
      </c>
      <c r="J627">
        <v>550</v>
      </c>
      <c r="K627">
        <v>2015</v>
      </c>
      <c r="L627" t="str">
        <f t="shared" si="27"/>
        <v>005</v>
      </c>
      <c r="M627" t="str">
        <f t="shared" si="28"/>
        <v/>
      </c>
      <c r="N627" t="str">
        <f t="shared" si="29"/>
        <v/>
      </c>
      <c r="O627">
        <v>2015</v>
      </c>
    </row>
    <row r="628" spans="1:15" x14ac:dyDescent="0.3">
      <c r="A628">
        <v>320</v>
      </c>
      <c r="B628" t="s">
        <v>58</v>
      </c>
      <c r="C628" t="s">
        <v>201</v>
      </c>
      <c r="D628">
        <v>334</v>
      </c>
      <c r="E628">
        <v>0</v>
      </c>
      <c r="F628">
        <v>1193712</v>
      </c>
      <c r="G628">
        <v>84187</v>
      </c>
      <c r="H628">
        <v>408</v>
      </c>
      <c r="I628">
        <v>22075</v>
      </c>
      <c r="J628">
        <v>20015</v>
      </c>
      <c r="K628">
        <v>2015</v>
      </c>
      <c r="L628" t="str">
        <f t="shared" si="27"/>
        <v>002</v>
      </c>
      <c r="M628" t="str">
        <f t="shared" si="28"/>
        <v>H</v>
      </c>
      <c r="N628" t="str">
        <f t="shared" si="29"/>
        <v/>
      </c>
      <c r="O628">
        <v>2015</v>
      </c>
    </row>
    <row r="629" spans="1:15" x14ac:dyDescent="0.3">
      <c r="A629">
        <v>320</v>
      </c>
      <c r="B629" t="s">
        <v>87</v>
      </c>
      <c r="C629" t="s">
        <v>201</v>
      </c>
      <c r="D629">
        <v>2</v>
      </c>
      <c r="E629">
        <v>0</v>
      </c>
      <c r="F629">
        <v>7163</v>
      </c>
      <c r="G629">
        <v>548</v>
      </c>
      <c r="H629">
        <v>22</v>
      </c>
      <c r="I629">
        <v>86</v>
      </c>
      <c r="J629">
        <v>116</v>
      </c>
      <c r="K629">
        <v>2015</v>
      </c>
      <c r="L629" t="str">
        <f t="shared" si="27"/>
        <v>008</v>
      </c>
      <c r="M629" t="str">
        <f t="shared" si="28"/>
        <v>H</v>
      </c>
      <c r="N629" t="str">
        <f t="shared" si="29"/>
        <v/>
      </c>
      <c r="O629">
        <v>2015</v>
      </c>
    </row>
    <row r="630" spans="1:15" x14ac:dyDescent="0.3">
      <c r="A630">
        <v>343</v>
      </c>
      <c r="B630" t="s">
        <v>85</v>
      </c>
      <c r="C630" t="s">
        <v>202</v>
      </c>
      <c r="D630">
        <v>0</v>
      </c>
      <c r="E630">
        <v>0</v>
      </c>
      <c r="F630">
        <v>0</v>
      </c>
      <c r="G630">
        <v>2296</v>
      </c>
      <c r="H630">
        <v>55</v>
      </c>
      <c r="I630">
        <v>529</v>
      </c>
      <c r="J630">
        <v>519</v>
      </c>
      <c r="K630">
        <v>2015</v>
      </c>
      <c r="L630" t="str">
        <f t="shared" si="27"/>
        <v>005</v>
      </c>
      <c r="M630" t="str">
        <f t="shared" si="28"/>
        <v/>
      </c>
      <c r="N630" t="str">
        <f t="shared" si="29"/>
        <v/>
      </c>
      <c r="O630">
        <v>2015</v>
      </c>
    </row>
    <row r="631" spans="1:15" x14ac:dyDescent="0.3">
      <c r="A631">
        <v>343</v>
      </c>
      <c r="B631" t="s">
        <v>64</v>
      </c>
      <c r="C631" t="s">
        <v>202</v>
      </c>
      <c r="D631">
        <v>233</v>
      </c>
      <c r="E631">
        <v>15</v>
      </c>
      <c r="F631">
        <v>10522</v>
      </c>
      <c r="G631">
        <v>4557</v>
      </c>
      <c r="H631">
        <v>82</v>
      </c>
      <c r="I631">
        <v>1367</v>
      </c>
      <c r="J631">
        <v>947</v>
      </c>
      <c r="K631">
        <v>2015</v>
      </c>
      <c r="L631" t="str">
        <f t="shared" si="27"/>
        <v>001</v>
      </c>
      <c r="M631" t="str">
        <f t="shared" si="28"/>
        <v>H</v>
      </c>
      <c r="N631" t="str">
        <f t="shared" si="29"/>
        <v/>
      </c>
      <c r="O631">
        <v>2015</v>
      </c>
    </row>
    <row r="632" spans="1:15" x14ac:dyDescent="0.3">
      <c r="A632">
        <v>343</v>
      </c>
      <c r="B632" t="s">
        <v>78</v>
      </c>
      <c r="C632" t="s">
        <v>202</v>
      </c>
      <c r="D632">
        <v>304</v>
      </c>
      <c r="E632">
        <v>16</v>
      </c>
      <c r="F632">
        <v>7536</v>
      </c>
      <c r="G632">
        <v>10869</v>
      </c>
      <c r="H632">
        <v>244</v>
      </c>
      <c r="I632">
        <v>4106</v>
      </c>
      <c r="J632">
        <v>2689</v>
      </c>
      <c r="K632">
        <v>2015</v>
      </c>
      <c r="L632" t="str">
        <f t="shared" si="27"/>
        <v>006</v>
      </c>
      <c r="M632" t="str">
        <f t="shared" si="28"/>
        <v>H</v>
      </c>
      <c r="N632" t="str">
        <f t="shared" si="29"/>
        <v/>
      </c>
      <c r="O632">
        <v>2015</v>
      </c>
    </row>
    <row r="633" spans="1:15" x14ac:dyDescent="0.3">
      <c r="A633">
        <v>343</v>
      </c>
      <c r="B633" t="s">
        <v>87</v>
      </c>
      <c r="C633" t="s">
        <v>202</v>
      </c>
      <c r="D633">
        <v>75</v>
      </c>
      <c r="E633">
        <v>0</v>
      </c>
      <c r="F633">
        <v>1723</v>
      </c>
      <c r="G633">
        <v>5860</v>
      </c>
      <c r="H633">
        <v>390</v>
      </c>
      <c r="I633">
        <v>1777</v>
      </c>
      <c r="J633">
        <v>1440</v>
      </c>
      <c r="K633">
        <v>2015</v>
      </c>
      <c r="L633" t="str">
        <f t="shared" si="27"/>
        <v>008</v>
      </c>
      <c r="M633" t="str">
        <f t="shared" si="28"/>
        <v>H</v>
      </c>
      <c r="N633" t="str">
        <f t="shared" si="29"/>
        <v/>
      </c>
      <c r="O633">
        <v>2015</v>
      </c>
    </row>
    <row r="634" spans="1:15" x14ac:dyDescent="0.3">
      <c r="A634">
        <v>399</v>
      </c>
      <c r="B634" t="s">
        <v>85</v>
      </c>
      <c r="C634" t="s">
        <v>203</v>
      </c>
      <c r="D634">
        <v>0</v>
      </c>
      <c r="E634">
        <v>0</v>
      </c>
      <c r="F634">
        <v>0</v>
      </c>
      <c r="G634">
        <v>472</v>
      </c>
      <c r="H634">
        <v>53</v>
      </c>
      <c r="I634">
        <v>820</v>
      </c>
      <c r="J634">
        <v>96</v>
      </c>
      <c r="K634">
        <v>2015</v>
      </c>
      <c r="L634" t="str">
        <f t="shared" si="27"/>
        <v>005</v>
      </c>
      <c r="M634" t="str">
        <f t="shared" si="28"/>
        <v/>
      </c>
      <c r="N634" t="str">
        <f t="shared" si="29"/>
        <v/>
      </c>
      <c r="O634">
        <v>2015</v>
      </c>
    </row>
    <row r="635" spans="1:15" x14ac:dyDescent="0.3">
      <c r="A635">
        <v>399</v>
      </c>
      <c r="B635" t="s">
        <v>72</v>
      </c>
      <c r="C635" t="s">
        <v>203</v>
      </c>
      <c r="D635">
        <v>950</v>
      </c>
      <c r="E635">
        <v>0</v>
      </c>
      <c r="F635">
        <v>2055301</v>
      </c>
      <c r="G635">
        <v>138936</v>
      </c>
      <c r="H635">
        <v>2975</v>
      </c>
      <c r="I635">
        <v>47349</v>
      </c>
      <c r="J635">
        <v>5344</v>
      </c>
      <c r="K635">
        <v>2015</v>
      </c>
      <c r="L635" t="str">
        <f t="shared" si="27"/>
        <v>002</v>
      </c>
      <c r="M635" t="str">
        <f t="shared" si="28"/>
        <v>S</v>
      </c>
      <c r="N635" t="str">
        <f t="shared" si="29"/>
        <v/>
      </c>
      <c r="O635">
        <v>2015</v>
      </c>
    </row>
    <row r="636" spans="1:15" x14ac:dyDescent="0.3">
      <c r="A636">
        <v>404</v>
      </c>
      <c r="B636" t="s">
        <v>84</v>
      </c>
      <c r="C636" t="s">
        <v>205</v>
      </c>
      <c r="D636">
        <v>133</v>
      </c>
      <c r="E636">
        <v>0</v>
      </c>
      <c r="F636">
        <v>198175</v>
      </c>
      <c r="G636">
        <v>21779</v>
      </c>
      <c r="H636">
        <v>915</v>
      </c>
      <c r="I636">
        <v>6833</v>
      </c>
      <c r="J636">
        <v>4678</v>
      </c>
      <c r="K636">
        <v>2015</v>
      </c>
      <c r="L636" t="str">
        <f t="shared" si="27"/>
        <v>003</v>
      </c>
      <c r="M636" t="str">
        <f t="shared" si="28"/>
        <v>H</v>
      </c>
      <c r="N636" t="str">
        <f t="shared" si="29"/>
        <v/>
      </c>
      <c r="O636">
        <v>2015</v>
      </c>
    </row>
    <row r="637" spans="1:15" x14ac:dyDescent="0.3">
      <c r="A637">
        <v>249</v>
      </c>
      <c r="B637" t="s">
        <v>72</v>
      </c>
      <c r="C637" t="s">
        <v>131</v>
      </c>
      <c r="D637">
        <v>567</v>
      </c>
      <c r="E637">
        <v>0</v>
      </c>
      <c r="F637">
        <v>1949032</v>
      </c>
      <c r="G637">
        <v>131032</v>
      </c>
      <c r="H637">
        <v>360</v>
      </c>
      <c r="I637">
        <v>31361</v>
      </c>
      <c r="J637">
        <v>32104</v>
      </c>
      <c r="K637">
        <v>2015</v>
      </c>
      <c r="L637" t="str">
        <f t="shared" si="27"/>
        <v>002</v>
      </c>
      <c r="M637" t="str">
        <f t="shared" si="28"/>
        <v>S</v>
      </c>
      <c r="N637" t="str">
        <f t="shared" si="29"/>
        <v/>
      </c>
      <c r="O637">
        <v>2015</v>
      </c>
    </row>
    <row r="638" spans="1:15" x14ac:dyDescent="0.3">
      <c r="A638">
        <v>249</v>
      </c>
      <c r="B638" t="s">
        <v>73</v>
      </c>
      <c r="C638" t="s">
        <v>131</v>
      </c>
      <c r="D638">
        <v>75</v>
      </c>
      <c r="E638">
        <v>0</v>
      </c>
      <c r="F638">
        <v>246272</v>
      </c>
      <c r="G638">
        <v>24579</v>
      </c>
      <c r="H638">
        <v>74</v>
      </c>
      <c r="I638">
        <v>8103</v>
      </c>
      <c r="J638">
        <v>3803</v>
      </c>
      <c r="K638">
        <v>2015</v>
      </c>
      <c r="L638" t="str">
        <f t="shared" si="27"/>
        <v>004</v>
      </c>
      <c r="M638" t="str">
        <f t="shared" si="28"/>
        <v>S</v>
      </c>
      <c r="N638" t="str">
        <f t="shared" si="29"/>
        <v/>
      </c>
      <c r="O638">
        <v>2015</v>
      </c>
    </row>
    <row r="639" spans="1:15" x14ac:dyDescent="0.3">
      <c r="A639">
        <v>368</v>
      </c>
      <c r="B639" t="s">
        <v>89</v>
      </c>
      <c r="C639" t="s">
        <v>133</v>
      </c>
      <c r="D639">
        <v>85</v>
      </c>
      <c r="E639">
        <v>0</v>
      </c>
      <c r="F639">
        <v>18620</v>
      </c>
      <c r="G639">
        <v>3701</v>
      </c>
      <c r="H639">
        <v>66</v>
      </c>
      <c r="I639">
        <v>1328</v>
      </c>
      <c r="J639">
        <v>772</v>
      </c>
      <c r="K639">
        <v>2015</v>
      </c>
      <c r="L639" t="str">
        <f t="shared" si="27"/>
        <v>008</v>
      </c>
      <c r="M639" t="str">
        <f t="shared" si="28"/>
        <v>S</v>
      </c>
      <c r="N639" t="str">
        <f t="shared" si="29"/>
        <v/>
      </c>
      <c r="O639">
        <v>2015</v>
      </c>
    </row>
    <row r="640" spans="1:15" x14ac:dyDescent="0.3">
      <c r="A640">
        <v>38</v>
      </c>
      <c r="B640" t="s">
        <v>30</v>
      </c>
      <c r="C640" t="s">
        <v>137</v>
      </c>
      <c r="D640">
        <v>0</v>
      </c>
      <c r="E640">
        <v>0</v>
      </c>
      <c r="F640">
        <v>0</v>
      </c>
      <c r="G640">
        <v>9562</v>
      </c>
      <c r="H640">
        <v>162</v>
      </c>
      <c r="I640">
        <v>30</v>
      </c>
      <c r="J640">
        <v>325</v>
      </c>
      <c r="K640">
        <v>2015</v>
      </c>
      <c r="L640" t="str">
        <f t="shared" si="27"/>
        <v>002</v>
      </c>
      <c r="M640" t="str">
        <f t="shared" si="28"/>
        <v>S</v>
      </c>
      <c r="N640" t="str">
        <f t="shared" si="29"/>
        <v/>
      </c>
      <c r="O640">
        <v>2015</v>
      </c>
    </row>
    <row r="641" spans="1:15" x14ac:dyDescent="0.3">
      <c r="A641">
        <v>15</v>
      </c>
      <c r="B641" t="s">
        <v>78</v>
      </c>
      <c r="C641" t="s">
        <v>143</v>
      </c>
      <c r="D641">
        <v>5</v>
      </c>
      <c r="E641">
        <v>0</v>
      </c>
      <c r="F641">
        <v>13822</v>
      </c>
      <c r="G641">
        <v>94</v>
      </c>
      <c r="H641">
        <v>74</v>
      </c>
      <c r="I641">
        <v>295</v>
      </c>
      <c r="J641">
        <v>221</v>
      </c>
      <c r="K641">
        <v>2015</v>
      </c>
      <c r="L641" t="str">
        <f t="shared" si="27"/>
        <v>006</v>
      </c>
      <c r="M641" t="str">
        <f t="shared" si="28"/>
        <v>H</v>
      </c>
      <c r="N641" t="str">
        <f t="shared" si="29"/>
        <v/>
      </c>
      <c r="O641">
        <v>2015</v>
      </c>
    </row>
    <row r="642" spans="1:15" x14ac:dyDescent="0.3">
      <c r="A642">
        <v>11</v>
      </c>
      <c r="B642" t="s">
        <v>85</v>
      </c>
      <c r="C642" t="s">
        <v>144</v>
      </c>
      <c r="D642">
        <v>0</v>
      </c>
      <c r="E642">
        <v>0</v>
      </c>
      <c r="F642">
        <v>0</v>
      </c>
      <c r="G642">
        <v>2393</v>
      </c>
      <c r="H642">
        <v>13</v>
      </c>
      <c r="I642">
        <v>614</v>
      </c>
      <c r="J642">
        <v>536</v>
      </c>
      <c r="K642">
        <v>2015</v>
      </c>
      <c r="L642" t="str">
        <f t="shared" ref="L642:L705" si="30">IF(OR(MID(B642,3,1)="H",MID(B642,3,1)="S"),MID(B642,4,3),MID(B642,3,3))</f>
        <v>005</v>
      </c>
      <c r="M642" t="str">
        <f t="shared" ref="M642:M705" si="31">IF(OR(MID(B642,3,1)="H",MID(B642,3,1)="S"),MID(B642,3,1),"")</f>
        <v/>
      </c>
      <c r="N642" t="str">
        <f t="shared" ref="N642:N705" si="32">IF(RIGHT(B642,2)="SG","SG",IF(RIGHT(B642,1)="B","B",""))</f>
        <v/>
      </c>
      <c r="O642">
        <v>2015</v>
      </c>
    </row>
    <row r="643" spans="1:15" x14ac:dyDescent="0.3">
      <c r="A643">
        <v>180</v>
      </c>
      <c r="B643" t="s">
        <v>64</v>
      </c>
      <c r="C643" t="s">
        <v>146</v>
      </c>
      <c r="D643">
        <v>26</v>
      </c>
      <c r="E643">
        <v>25</v>
      </c>
      <c r="F643">
        <v>37782</v>
      </c>
      <c r="G643">
        <v>2518</v>
      </c>
      <c r="H643">
        <v>98</v>
      </c>
      <c r="I643">
        <v>480</v>
      </c>
      <c r="J643">
        <v>568</v>
      </c>
      <c r="K643">
        <v>2015</v>
      </c>
      <c r="L643" t="str">
        <f t="shared" si="30"/>
        <v>001</v>
      </c>
      <c r="M643" t="str">
        <f t="shared" si="31"/>
        <v>H</v>
      </c>
      <c r="N643" t="str">
        <f t="shared" si="32"/>
        <v/>
      </c>
      <c r="O643">
        <v>2015</v>
      </c>
    </row>
    <row r="644" spans="1:15" x14ac:dyDescent="0.3">
      <c r="A644">
        <v>19</v>
      </c>
      <c r="B644" t="s">
        <v>74</v>
      </c>
      <c r="C644" t="s">
        <v>150</v>
      </c>
      <c r="D644">
        <v>46</v>
      </c>
      <c r="E644">
        <v>0</v>
      </c>
      <c r="F644">
        <v>1242</v>
      </c>
      <c r="G644">
        <v>8631</v>
      </c>
      <c r="H644">
        <v>131</v>
      </c>
      <c r="I644">
        <v>2429</v>
      </c>
      <c r="J644">
        <v>1800</v>
      </c>
      <c r="K644">
        <v>2015</v>
      </c>
      <c r="L644" t="str">
        <f t="shared" si="30"/>
        <v>006</v>
      </c>
      <c r="M644" t="str">
        <f t="shared" si="31"/>
        <v>S</v>
      </c>
      <c r="N644" t="str">
        <f t="shared" si="32"/>
        <v/>
      </c>
      <c r="O644">
        <v>2015</v>
      </c>
    </row>
    <row r="645" spans="1:15" x14ac:dyDescent="0.3">
      <c r="A645">
        <v>203</v>
      </c>
      <c r="B645" t="s">
        <v>63</v>
      </c>
      <c r="C645" t="s">
        <v>155</v>
      </c>
      <c r="D645">
        <v>0</v>
      </c>
      <c r="E645">
        <v>0</v>
      </c>
      <c r="F645">
        <v>0</v>
      </c>
      <c r="G645">
        <v>13916</v>
      </c>
      <c r="H645">
        <v>0</v>
      </c>
      <c r="I645">
        <v>1446</v>
      </c>
      <c r="J645">
        <v>234</v>
      </c>
      <c r="K645">
        <v>2015</v>
      </c>
      <c r="L645" t="str">
        <f t="shared" si="30"/>
        <v>009</v>
      </c>
      <c r="M645" t="str">
        <f t="shared" si="31"/>
        <v>H</v>
      </c>
      <c r="N645" t="str">
        <f t="shared" si="32"/>
        <v/>
      </c>
      <c r="O645">
        <v>2015</v>
      </c>
    </row>
    <row r="646" spans="1:15" x14ac:dyDescent="0.3">
      <c r="A646">
        <v>203</v>
      </c>
      <c r="B646" t="s">
        <v>70</v>
      </c>
      <c r="C646" t="s">
        <v>155</v>
      </c>
      <c r="D646">
        <v>0</v>
      </c>
      <c r="E646">
        <v>0</v>
      </c>
      <c r="F646">
        <v>0</v>
      </c>
      <c r="G646">
        <v>8858</v>
      </c>
      <c r="H646">
        <v>0</v>
      </c>
      <c r="I646">
        <v>1445</v>
      </c>
      <c r="J646">
        <v>234</v>
      </c>
      <c r="K646">
        <v>2015</v>
      </c>
      <c r="L646" t="str">
        <f t="shared" si="30"/>
        <v>009</v>
      </c>
      <c r="M646" t="str">
        <f t="shared" si="31"/>
        <v>S</v>
      </c>
      <c r="N646" t="str">
        <f t="shared" si="32"/>
        <v/>
      </c>
      <c r="O646">
        <v>2015</v>
      </c>
    </row>
    <row r="647" spans="1:15" x14ac:dyDescent="0.3">
      <c r="A647">
        <v>403</v>
      </c>
      <c r="B647" t="s">
        <v>89</v>
      </c>
      <c r="C647" t="s">
        <v>160</v>
      </c>
      <c r="D647">
        <v>84</v>
      </c>
      <c r="E647">
        <v>0</v>
      </c>
      <c r="F647">
        <v>1428</v>
      </c>
      <c r="G647">
        <v>2464</v>
      </c>
      <c r="H647">
        <v>57</v>
      </c>
      <c r="I647">
        <v>877</v>
      </c>
      <c r="J647">
        <v>645</v>
      </c>
      <c r="K647">
        <v>2015</v>
      </c>
      <c r="L647" t="str">
        <f t="shared" si="30"/>
        <v>008</v>
      </c>
      <c r="M647" t="str">
        <f t="shared" si="31"/>
        <v>S</v>
      </c>
      <c r="N647" t="str">
        <f t="shared" si="32"/>
        <v/>
      </c>
      <c r="O647">
        <v>2015</v>
      </c>
    </row>
    <row r="648" spans="1:15" x14ac:dyDescent="0.3">
      <c r="A648">
        <v>210</v>
      </c>
      <c r="B648" t="s">
        <v>107</v>
      </c>
      <c r="C648" t="s">
        <v>163</v>
      </c>
      <c r="D648">
        <v>211</v>
      </c>
      <c r="E648">
        <v>0</v>
      </c>
      <c r="F648">
        <v>148625</v>
      </c>
      <c r="G648">
        <v>13006</v>
      </c>
      <c r="H648">
        <v>178</v>
      </c>
      <c r="I648">
        <v>6056</v>
      </c>
      <c r="J648">
        <v>3664</v>
      </c>
      <c r="K648">
        <v>2015</v>
      </c>
      <c r="L648" t="str">
        <f t="shared" si="30"/>
        <v>002</v>
      </c>
      <c r="M648" t="str">
        <f t="shared" si="31"/>
        <v>H</v>
      </c>
      <c r="N648" t="str">
        <f t="shared" si="32"/>
        <v>B</v>
      </c>
      <c r="O648">
        <v>2015</v>
      </c>
    </row>
    <row r="649" spans="1:15" x14ac:dyDescent="0.3">
      <c r="A649">
        <v>405</v>
      </c>
      <c r="B649" t="s">
        <v>64</v>
      </c>
      <c r="C649" t="s">
        <v>206</v>
      </c>
      <c r="D649">
        <v>417</v>
      </c>
      <c r="E649">
        <v>7</v>
      </c>
      <c r="F649">
        <v>7956</v>
      </c>
      <c r="G649">
        <v>32197</v>
      </c>
      <c r="H649">
        <v>2090</v>
      </c>
      <c r="I649">
        <v>10099</v>
      </c>
      <c r="J649">
        <v>6874</v>
      </c>
      <c r="K649">
        <v>2015</v>
      </c>
      <c r="L649" t="str">
        <f t="shared" si="30"/>
        <v>001</v>
      </c>
      <c r="M649" t="str">
        <f t="shared" si="31"/>
        <v>H</v>
      </c>
      <c r="N649" t="str">
        <f t="shared" si="32"/>
        <v/>
      </c>
      <c r="O649">
        <v>2015</v>
      </c>
    </row>
    <row r="650" spans="1:15" x14ac:dyDescent="0.3">
      <c r="A650">
        <v>405</v>
      </c>
      <c r="B650" t="s">
        <v>65</v>
      </c>
      <c r="C650" t="s">
        <v>206</v>
      </c>
      <c r="D650">
        <v>242</v>
      </c>
      <c r="E650">
        <v>1</v>
      </c>
      <c r="F650">
        <v>4369</v>
      </c>
      <c r="G650">
        <v>26893</v>
      </c>
      <c r="H650">
        <v>2065</v>
      </c>
      <c r="I650">
        <v>9355</v>
      </c>
      <c r="J650">
        <v>6721</v>
      </c>
      <c r="K650">
        <v>2015</v>
      </c>
      <c r="L650" t="str">
        <f t="shared" si="30"/>
        <v>001</v>
      </c>
      <c r="M650" t="str">
        <f t="shared" si="31"/>
        <v>S</v>
      </c>
      <c r="N650" t="str">
        <f t="shared" si="32"/>
        <v/>
      </c>
      <c r="O650">
        <v>2015</v>
      </c>
    </row>
    <row r="651" spans="1:15" x14ac:dyDescent="0.3">
      <c r="A651">
        <v>13</v>
      </c>
      <c r="B651" t="s">
        <v>106</v>
      </c>
      <c r="C651" t="s">
        <v>171</v>
      </c>
      <c r="D651">
        <v>362</v>
      </c>
      <c r="E651">
        <v>0</v>
      </c>
      <c r="F651">
        <v>1630760</v>
      </c>
      <c r="G651">
        <v>150002</v>
      </c>
      <c r="H651">
        <v>849</v>
      </c>
      <c r="I651">
        <v>14604</v>
      </c>
      <c r="J651">
        <v>31733</v>
      </c>
      <c r="K651">
        <v>2015</v>
      </c>
      <c r="L651" t="str">
        <f t="shared" si="30"/>
        <v>007</v>
      </c>
      <c r="M651" t="str">
        <f t="shared" si="31"/>
        <v>H</v>
      </c>
      <c r="N651" t="str">
        <f t="shared" si="32"/>
        <v/>
      </c>
      <c r="O651">
        <v>2015</v>
      </c>
    </row>
    <row r="652" spans="1:15" x14ac:dyDescent="0.3">
      <c r="A652">
        <v>281</v>
      </c>
      <c r="B652" t="s">
        <v>65</v>
      </c>
      <c r="C652" t="s">
        <v>207</v>
      </c>
      <c r="D652">
        <v>195</v>
      </c>
      <c r="E652">
        <v>2</v>
      </c>
      <c r="F652">
        <v>1521</v>
      </c>
      <c r="G652">
        <v>11451</v>
      </c>
      <c r="H652">
        <v>355</v>
      </c>
      <c r="I652">
        <v>3595</v>
      </c>
      <c r="J652">
        <v>2310</v>
      </c>
      <c r="K652">
        <v>2015</v>
      </c>
      <c r="L652" t="str">
        <f t="shared" si="30"/>
        <v>001</v>
      </c>
      <c r="M652" t="str">
        <f t="shared" si="31"/>
        <v>S</v>
      </c>
      <c r="N652" t="str">
        <f t="shared" si="32"/>
        <v/>
      </c>
      <c r="O652">
        <v>2015</v>
      </c>
    </row>
    <row r="653" spans="1:15" x14ac:dyDescent="0.3">
      <c r="A653">
        <v>314</v>
      </c>
      <c r="B653" t="s">
        <v>108</v>
      </c>
      <c r="C653" t="s">
        <v>174</v>
      </c>
      <c r="D653">
        <v>0</v>
      </c>
      <c r="E653">
        <v>0</v>
      </c>
      <c r="F653">
        <v>0</v>
      </c>
      <c r="G653">
        <v>8652</v>
      </c>
      <c r="H653">
        <v>105</v>
      </c>
      <c r="I653">
        <v>2713</v>
      </c>
      <c r="J653">
        <v>1858</v>
      </c>
      <c r="K653">
        <v>2015</v>
      </c>
      <c r="L653" t="str">
        <f t="shared" si="30"/>
        <v>009</v>
      </c>
      <c r="M653" t="str">
        <f t="shared" si="31"/>
        <v>H</v>
      </c>
      <c r="N653" t="str">
        <f t="shared" si="32"/>
        <v>SG</v>
      </c>
      <c r="O653">
        <v>2015</v>
      </c>
    </row>
    <row r="654" spans="1:15" x14ac:dyDescent="0.3">
      <c r="A654">
        <v>401</v>
      </c>
      <c r="B654" t="s">
        <v>107</v>
      </c>
      <c r="C654" t="s">
        <v>179</v>
      </c>
      <c r="D654">
        <v>11</v>
      </c>
      <c r="E654">
        <v>0</v>
      </c>
      <c r="F654">
        <v>286</v>
      </c>
      <c r="G654">
        <v>1344</v>
      </c>
      <c r="H654">
        <v>25</v>
      </c>
      <c r="I654">
        <v>842</v>
      </c>
      <c r="J654">
        <v>623</v>
      </c>
      <c r="K654">
        <v>2015</v>
      </c>
      <c r="L654" t="str">
        <f t="shared" si="30"/>
        <v>002</v>
      </c>
      <c r="M654" t="str">
        <f t="shared" si="31"/>
        <v>H</v>
      </c>
      <c r="N654" t="str">
        <f t="shared" si="32"/>
        <v>B</v>
      </c>
      <c r="O654">
        <v>2015</v>
      </c>
    </row>
    <row r="655" spans="1:15" x14ac:dyDescent="0.3">
      <c r="A655">
        <v>401</v>
      </c>
      <c r="B655" t="s">
        <v>109</v>
      </c>
      <c r="C655" t="s">
        <v>179</v>
      </c>
      <c r="D655">
        <v>78</v>
      </c>
      <c r="E655">
        <v>0</v>
      </c>
      <c r="F655">
        <v>2028</v>
      </c>
      <c r="G655">
        <v>12823</v>
      </c>
      <c r="H655">
        <v>460</v>
      </c>
      <c r="I655">
        <v>7093</v>
      </c>
      <c r="J655">
        <v>4216</v>
      </c>
      <c r="K655">
        <v>2015</v>
      </c>
      <c r="L655" t="str">
        <f t="shared" si="30"/>
        <v>003</v>
      </c>
      <c r="M655" t="str">
        <f t="shared" si="31"/>
        <v>H</v>
      </c>
      <c r="N655" t="str">
        <f t="shared" si="32"/>
        <v>B</v>
      </c>
      <c r="O655">
        <v>2015</v>
      </c>
    </row>
    <row r="656" spans="1:15" x14ac:dyDescent="0.3">
      <c r="A656">
        <v>320</v>
      </c>
      <c r="B656" t="s">
        <v>84</v>
      </c>
      <c r="C656" t="s">
        <v>201</v>
      </c>
      <c r="D656">
        <v>47</v>
      </c>
      <c r="E656">
        <v>0</v>
      </c>
      <c r="F656">
        <v>168342</v>
      </c>
      <c r="G656">
        <v>12878</v>
      </c>
      <c r="H656">
        <v>86</v>
      </c>
      <c r="I656">
        <v>4040</v>
      </c>
      <c r="J656">
        <v>2755</v>
      </c>
      <c r="K656">
        <v>2015</v>
      </c>
      <c r="L656" t="str">
        <f t="shared" si="30"/>
        <v>003</v>
      </c>
      <c r="M656" t="str">
        <f t="shared" si="31"/>
        <v>H</v>
      </c>
      <c r="N656" t="str">
        <f t="shared" si="32"/>
        <v/>
      </c>
      <c r="O656">
        <v>2015</v>
      </c>
    </row>
    <row r="657" spans="1:15" x14ac:dyDescent="0.3">
      <c r="A657">
        <v>404</v>
      </c>
      <c r="B657" t="s">
        <v>87</v>
      </c>
      <c r="C657" t="s">
        <v>205</v>
      </c>
      <c r="D657">
        <v>177</v>
      </c>
      <c r="E657">
        <v>0</v>
      </c>
      <c r="F657">
        <v>338153</v>
      </c>
      <c r="G657">
        <v>28408</v>
      </c>
      <c r="H657">
        <v>947</v>
      </c>
      <c r="I657">
        <v>7717</v>
      </c>
      <c r="J657">
        <v>5564</v>
      </c>
      <c r="K657">
        <v>2015</v>
      </c>
      <c r="L657" t="str">
        <f t="shared" si="30"/>
        <v>008</v>
      </c>
      <c r="M657" t="str">
        <f t="shared" si="31"/>
        <v>H</v>
      </c>
      <c r="N657" t="str">
        <f t="shared" si="32"/>
        <v/>
      </c>
      <c r="O657">
        <v>2015</v>
      </c>
    </row>
    <row r="658" spans="1:15" x14ac:dyDescent="0.3">
      <c r="A658">
        <v>274</v>
      </c>
      <c r="B658" t="s">
        <v>63</v>
      </c>
      <c r="C658" t="s">
        <v>124</v>
      </c>
      <c r="D658">
        <v>0</v>
      </c>
      <c r="E658">
        <v>0</v>
      </c>
      <c r="F658">
        <v>0</v>
      </c>
      <c r="G658">
        <v>11638</v>
      </c>
      <c r="H658">
        <v>250</v>
      </c>
      <c r="I658">
        <v>3155</v>
      </c>
      <c r="J658">
        <v>2479</v>
      </c>
      <c r="K658">
        <v>2015</v>
      </c>
      <c r="L658" t="str">
        <f t="shared" si="30"/>
        <v>009</v>
      </c>
      <c r="M658" t="str">
        <f t="shared" si="31"/>
        <v>H</v>
      </c>
      <c r="N658" t="str">
        <f t="shared" si="32"/>
        <v/>
      </c>
      <c r="O658">
        <v>2015</v>
      </c>
    </row>
    <row r="659" spans="1:15" x14ac:dyDescent="0.3">
      <c r="A659">
        <v>391</v>
      </c>
      <c r="B659" t="s">
        <v>87</v>
      </c>
      <c r="C659" t="s">
        <v>126</v>
      </c>
      <c r="D659">
        <v>12</v>
      </c>
      <c r="E659">
        <v>0</v>
      </c>
      <c r="F659">
        <v>309</v>
      </c>
      <c r="G659">
        <v>2364</v>
      </c>
      <c r="H659">
        <v>186</v>
      </c>
      <c r="I659">
        <v>1483</v>
      </c>
      <c r="J659">
        <v>618</v>
      </c>
      <c r="K659">
        <v>2015</v>
      </c>
      <c r="L659" t="str">
        <f t="shared" si="30"/>
        <v>008</v>
      </c>
      <c r="M659" t="str">
        <f t="shared" si="31"/>
        <v>H</v>
      </c>
      <c r="N659" t="str">
        <f t="shared" si="32"/>
        <v/>
      </c>
      <c r="O659">
        <v>2015</v>
      </c>
    </row>
    <row r="660" spans="1:15" x14ac:dyDescent="0.3">
      <c r="A660">
        <v>168</v>
      </c>
      <c r="B660" t="s">
        <v>100</v>
      </c>
      <c r="C660" t="s">
        <v>129</v>
      </c>
      <c r="D660">
        <v>56</v>
      </c>
      <c r="E660">
        <v>0</v>
      </c>
      <c r="F660">
        <v>2100</v>
      </c>
      <c r="G660">
        <v>11638</v>
      </c>
      <c r="H660">
        <v>33</v>
      </c>
      <c r="I660">
        <v>2587</v>
      </c>
      <c r="J660">
        <v>2125</v>
      </c>
      <c r="K660">
        <v>2015</v>
      </c>
      <c r="L660" t="str">
        <f t="shared" si="30"/>
        <v>002</v>
      </c>
      <c r="M660" t="str">
        <f t="shared" si="31"/>
        <v>H</v>
      </c>
      <c r="N660" t="str">
        <f t="shared" si="32"/>
        <v>SG</v>
      </c>
      <c r="O660">
        <v>2015</v>
      </c>
    </row>
    <row r="661" spans="1:15" x14ac:dyDescent="0.3">
      <c r="A661">
        <v>368</v>
      </c>
      <c r="B661" t="s">
        <v>95</v>
      </c>
      <c r="C661" t="s">
        <v>133</v>
      </c>
      <c r="D661">
        <v>23</v>
      </c>
      <c r="E661">
        <v>0</v>
      </c>
      <c r="F661">
        <v>5194</v>
      </c>
      <c r="G661">
        <v>856</v>
      </c>
      <c r="H661">
        <v>41</v>
      </c>
      <c r="I661">
        <v>269</v>
      </c>
      <c r="J661">
        <v>180</v>
      </c>
      <c r="K661">
        <v>2015</v>
      </c>
      <c r="L661" t="str">
        <f t="shared" si="30"/>
        <v>005</v>
      </c>
      <c r="M661" t="str">
        <f t="shared" si="31"/>
        <v>S</v>
      </c>
      <c r="N661" t="str">
        <f t="shared" si="32"/>
        <v/>
      </c>
      <c r="O661">
        <v>2015</v>
      </c>
    </row>
    <row r="662" spans="1:15" x14ac:dyDescent="0.3">
      <c r="A662">
        <v>53</v>
      </c>
      <c r="B662" t="s">
        <v>75</v>
      </c>
      <c r="C662" t="s">
        <v>142</v>
      </c>
      <c r="D662">
        <v>0</v>
      </c>
      <c r="E662">
        <v>0</v>
      </c>
      <c r="F662">
        <v>0</v>
      </c>
      <c r="G662">
        <v>1056</v>
      </c>
      <c r="H662">
        <v>83</v>
      </c>
      <c r="I662">
        <v>331</v>
      </c>
      <c r="J662">
        <v>221</v>
      </c>
      <c r="K662">
        <v>2015</v>
      </c>
      <c r="L662" t="str">
        <f t="shared" si="30"/>
        <v>012</v>
      </c>
      <c r="M662" t="str">
        <f t="shared" si="31"/>
        <v>H</v>
      </c>
      <c r="N662" t="str">
        <f t="shared" si="32"/>
        <v/>
      </c>
      <c r="O662">
        <v>2015</v>
      </c>
    </row>
    <row r="663" spans="1:15" x14ac:dyDescent="0.3">
      <c r="A663">
        <v>20</v>
      </c>
      <c r="B663" t="s">
        <v>70</v>
      </c>
      <c r="C663" t="s">
        <v>145</v>
      </c>
      <c r="D663">
        <v>0</v>
      </c>
      <c r="E663">
        <v>0</v>
      </c>
      <c r="F663">
        <v>0</v>
      </c>
      <c r="G663">
        <v>5858</v>
      </c>
      <c r="H663">
        <v>0</v>
      </c>
      <c r="I663">
        <v>858</v>
      </c>
      <c r="J663">
        <v>86</v>
      </c>
      <c r="K663">
        <v>2015</v>
      </c>
      <c r="L663" t="str">
        <f t="shared" si="30"/>
        <v>009</v>
      </c>
      <c r="M663" t="str">
        <f t="shared" si="31"/>
        <v>S</v>
      </c>
      <c r="N663" t="str">
        <f t="shared" si="32"/>
        <v/>
      </c>
      <c r="O663">
        <v>2015</v>
      </c>
    </row>
    <row r="664" spans="1:15" x14ac:dyDescent="0.3">
      <c r="A664">
        <v>375</v>
      </c>
      <c r="B664" t="s">
        <v>74</v>
      </c>
      <c r="C664" t="s">
        <v>149</v>
      </c>
      <c r="D664">
        <v>36</v>
      </c>
      <c r="E664">
        <v>0</v>
      </c>
      <c r="F664">
        <v>474</v>
      </c>
      <c r="G664">
        <v>1242</v>
      </c>
      <c r="H664">
        <v>76</v>
      </c>
      <c r="I664">
        <v>457</v>
      </c>
      <c r="J664">
        <v>308</v>
      </c>
      <c r="K664">
        <v>2015</v>
      </c>
      <c r="L664" t="str">
        <f t="shared" si="30"/>
        <v>006</v>
      </c>
      <c r="M664" t="str">
        <f t="shared" si="31"/>
        <v>S</v>
      </c>
      <c r="N664" t="str">
        <f t="shared" si="32"/>
        <v/>
      </c>
      <c r="O664">
        <v>2015</v>
      </c>
    </row>
    <row r="665" spans="1:15" x14ac:dyDescent="0.3">
      <c r="A665">
        <v>19</v>
      </c>
      <c r="B665" t="s">
        <v>72</v>
      </c>
      <c r="C665" t="s">
        <v>150</v>
      </c>
      <c r="D665">
        <v>20</v>
      </c>
      <c r="E665">
        <v>0</v>
      </c>
      <c r="F665">
        <v>540</v>
      </c>
      <c r="G665">
        <v>1310</v>
      </c>
      <c r="H665">
        <v>32</v>
      </c>
      <c r="I665">
        <v>295</v>
      </c>
      <c r="J665">
        <v>287</v>
      </c>
      <c r="K665">
        <v>2015</v>
      </c>
      <c r="L665" t="str">
        <f t="shared" si="30"/>
        <v>002</v>
      </c>
      <c r="M665" t="str">
        <f t="shared" si="31"/>
        <v>S</v>
      </c>
      <c r="N665" t="str">
        <f t="shared" si="32"/>
        <v/>
      </c>
      <c r="O665">
        <v>2015</v>
      </c>
    </row>
    <row r="666" spans="1:15" x14ac:dyDescent="0.3">
      <c r="A666">
        <v>133</v>
      </c>
      <c r="B666" t="s">
        <v>73</v>
      </c>
      <c r="C666" t="s">
        <v>152</v>
      </c>
      <c r="D666">
        <v>152</v>
      </c>
      <c r="E666">
        <v>0</v>
      </c>
      <c r="F666">
        <v>142146</v>
      </c>
      <c r="G666">
        <v>18589</v>
      </c>
      <c r="H666">
        <v>93</v>
      </c>
      <c r="I666">
        <v>6546</v>
      </c>
      <c r="J666">
        <v>5439</v>
      </c>
      <c r="K666">
        <v>2015</v>
      </c>
      <c r="L666" t="str">
        <f t="shared" si="30"/>
        <v>004</v>
      </c>
      <c r="M666" t="str">
        <f t="shared" si="31"/>
        <v>S</v>
      </c>
      <c r="N666" t="str">
        <f t="shared" si="32"/>
        <v/>
      </c>
      <c r="O666">
        <v>2015</v>
      </c>
    </row>
    <row r="667" spans="1:15" x14ac:dyDescent="0.3">
      <c r="A667">
        <v>133</v>
      </c>
      <c r="B667" t="s">
        <v>68</v>
      </c>
      <c r="C667" t="s">
        <v>152</v>
      </c>
      <c r="D667">
        <v>0</v>
      </c>
      <c r="E667">
        <v>0</v>
      </c>
      <c r="F667">
        <v>0</v>
      </c>
      <c r="G667">
        <v>1821</v>
      </c>
      <c r="H667">
        <v>142</v>
      </c>
      <c r="I667">
        <v>571</v>
      </c>
      <c r="J667">
        <v>381</v>
      </c>
      <c r="K667">
        <v>2015</v>
      </c>
      <c r="L667" t="str">
        <f t="shared" si="30"/>
        <v>012</v>
      </c>
      <c r="M667" t="str">
        <f t="shared" si="31"/>
        <v>S</v>
      </c>
      <c r="N667" t="str">
        <f t="shared" si="32"/>
        <v/>
      </c>
      <c r="O667">
        <v>2015</v>
      </c>
    </row>
    <row r="668" spans="1:15" x14ac:dyDescent="0.3">
      <c r="A668">
        <v>403</v>
      </c>
      <c r="B668" t="s">
        <v>95</v>
      </c>
      <c r="C668" t="s">
        <v>160</v>
      </c>
      <c r="D668">
        <v>21</v>
      </c>
      <c r="E668">
        <v>0</v>
      </c>
      <c r="F668">
        <v>357</v>
      </c>
      <c r="G668">
        <v>221</v>
      </c>
      <c r="H668">
        <v>5</v>
      </c>
      <c r="I668">
        <v>106</v>
      </c>
      <c r="J668">
        <v>83</v>
      </c>
      <c r="K668">
        <v>2015</v>
      </c>
      <c r="L668" t="str">
        <f t="shared" si="30"/>
        <v>005</v>
      </c>
      <c r="M668" t="str">
        <f t="shared" si="31"/>
        <v>S</v>
      </c>
      <c r="N668" t="str">
        <f t="shared" si="32"/>
        <v/>
      </c>
      <c r="O668">
        <v>2015</v>
      </c>
    </row>
    <row r="669" spans="1:15" x14ac:dyDescent="0.3">
      <c r="A669">
        <v>210</v>
      </c>
      <c r="B669" t="s">
        <v>97</v>
      </c>
      <c r="C669" t="s">
        <v>163</v>
      </c>
      <c r="D669">
        <v>20</v>
      </c>
      <c r="E669">
        <v>0</v>
      </c>
      <c r="F669">
        <v>36859</v>
      </c>
      <c r="G669">
        <v>3638</v>
      </c>
      <c r="H669">
        <v>49</v>
      </c>
      <c r="I669">
        <v>2283</v>
      </c>
      <c r="J669">
        <v>704</v>
      </c>
      <c r="K669">
        <v>2015</v>
      </c>
      <c r="L669" t="str">
        <f t="shared" si="30"/>
        <v>006</v>
      </c>
      <c r="M669" t="str">
        <f t="shared" si="31"/>
        <v>H</v>
      </c>
      <c r="N669" t="str">
        <f t="shared" si="32"/>
        <v>B</v>
      </c>
      <c r="O669">
        <v>2015</v>
      </c>
    </row>
    <row r="670" spans="1:15" x14ac:dyDescent="0.3">
      <c r="A670">
        <v>37</v>
      </c>
      <c r="B670" t="s">
        <v>63</v>
      </c>
      <c r="C670" t="s">
        <v>164</v>
      </c>
      <c r="D670">
        <v>0</v>
      </c>
      <c r="E670">
        <v>0</v>
      </c>
      <c r="F670">
        <v>0</v>
      </c>
      <c r="G670">
        <v>5552</v>
      </c>
      <c r="H670">
        <v>110</v>
      </c>
      <c r="I670">
        <v>1953</v>
      </c>
      <c r="J670">
        <v>1503</v>
      </c>
      <c r="K670">
        <v>2015</v>
      </c>
      <c r="L670" t="str">
        <f t="shared" si="30"/>
        <v>009</v>
      </c>
      <c r="M670" t="str">
        <f t="shared" si="31"/>
        <v>H</v>
      </c>
      <c r="N670" t="str">
        <f t="shared" si="32"/>
        <v/>
      </c>
      <c r="O670">
        <v>2015</v>
      </c>
    </row>
    <row r="671" spans="1:15" x14ac:dyDescent="0.3">
      <c r="A671">
        <v>405</v>
      </c>
      <c r="B671" t="s">
        <v>85</v>
      </c>
      <c r="C671" t="s">
        <v>206</v>
      </c>
      <c r="D671">
        <v>0</v>
      </c>
      <c r="E671">
        <v>0</v>
      </c>
      <c r="F671">
        <v>0</v>
      </c>
      <c r="G671">
        <v>575</v>
      </c>
      <c r="H671">
        <v>45</v>
      </c>
      <c r="I671">
        <v>180</v>
      </c>
      <c r="J671">
        <v>121</v>
      </c>
      <c r="K671">
        <v>2015</v>
      </c>
      <c r="L671" t="str">
        <f t="shared" si="30"/>
        <v>005</v>
      </c>
      <c r="M671" t="str">
        <f t="shared" si="31"/>
        <v/>
      </c>
      <c r="N671" t="str">
        <f t="shared" si="32"/>
        <v/>
      </c>
      <c r="O671">
        <v>2015</v>
      </c>
    </row>
    <row r="672" spans="1:15" x14ac:dyDescent="0.3">
      <c r="A672">
        <v>358</v>
      </c>
      <c r="B672" t="s">
        <v>63</v>
      </c>
      <c r="C672" t="s">
        <v>172</v>
      </c>
      <c r="D672">
        <v>0</v>
      </c>
      <c r="E672">
        <v>0</v>
      </c>
      <c r="F672">
        <v>0</v>
      </c>
      <c r="G672">
        <v>4086</v>
      </c>
      <c r="H672">
        <v>15</v>
      </c>
      <c r="I672">
        <v>1291</v>
      </c>
      <c r="J672">
        <v>73</v>
      </c>
      <c r="K672">
        <v>2015</v>
      </c>
      <c r="L672" t="str">
        <f t="shared" si="30"/>
        <v>009</v>
      </c>
      <c r="M672" t="str">
        <f t="shared" si="31"/>
        <v>H</v>
      </c>
      <c r="N672" t="str">
        <f t="shared" si="32"/>
        <v/>
      </c>
      <c r="O672">
        <v>2015</v>
      </c>
    </row>
    <row r="673" spans="1:15" x14ac:dyDescent="0.3">
      <c r="A673">
        <v>281</v>
      </c>
      <c r="B673" t="s">
        <v>85</v>
      </c>
      <c r="C673" t="s">
        <v>207</v>
      </c>
      <c r="D673">
        <v>0</v>
      </c>
      <c r="E673">
        <v>0</v>
      </c>
      <c r="F673">
        <v>0</v>
      </c>
      <c r="G673">
        <v>2236</v>
      </c>
      <c r="H673">
        <v>57</v>
      </c>
      <c r="I673">
        <v>728</v>
      </c>
      <c r="J673">
        <v>309</v>
      </c>
      <c r="K673">
        <v>2015</v>
      </c>
      <c r="L673" t="str">
        <f t="shared" si="30"/>
        <v>005</v>
      </c>
      <c r="M673" t="str">
        <f t="shared" si="31"/>
        <v/>
      </c>
      <c r="N673" t="str">
        <f t="shared" si="32"/>
        <v/>
      </c>
      <c r="O673">
        <v>2015</v>
      </c>
    </row>
    <row r="674" spans="1:15" x14ac:dyDescent="0.3">
      <c r="A674">
        <v>23</v>
      </c>
      <c r="B674" t="s">
        <v>84</v>
      </c>
      <c r="C674" t="s">
        <v>178</v>
      </c>
      <c r="D674">
        <v>24</v>
      </c>
      <c r="E674">
        <v>0</v>
      </c>
      <c r="F674">
        <v>86450</v>
      </c>
      <c r="G674">
        <v>6330</v>
      </c>
      <c r="H674">
        <v>22</v>
      </c>
      <c r="I674">
        <v>1985</v>
      </c>
      <c r="J674">
        <v>1458</v>
      </c>
      <c r="K674">
        <v>2015</v>
      </c>
      <c r="L674" t="str">
        <f t="shared" si="30"/>
        <v>003</v>
      </c>
      <c r="M674" t="str">
        <f t="shared" si="31"/>
        <v>H</v>
      </c>
      <c r="N674" t="str">
        <f t="shared" si="32"/>
        <v/>
      </c>
      <c r="O674">
        <v>2015</v>
      </c>
    </row>
    <row r="675" spans="1:15" x14ac:dyDescent="0.3">
      <c r="A675">
        <v>380</v>
      </c>
      <c r="B675" t="s">
        <v>89</v>
      </c>
      <c r="C675" t="s">
        <v>189</v>
      </c>
      <c r="D675">
        <v>7</v>
      </c>
      <c r="E675">
        <v>0</v>
      </c>
      <c r="F675">
        <v>140</v>
      </c>
      <c r="G675">
        <v>433</v>
      </c>
      <c r="H675">
        <v>47</v>
      </c>
      <c r="I675">
        <v>308</v>
      </c>
      <c r="J675">
        <v>227</v>
      </c>
      <c r="K675">
        <v>2015</v>
      </c>
      <c r="L675" t="str">
        <f t="shared" si="30"/>
        <v>008</v>
      </c>
      <c r="M675" t="str">
        <f t="shared" si="31"/>
        <v>S</v>
      </c>
      <c r="N675" t="str">
        <f t="shared" si="32"/>
        <v/>
      </c>
      <c r="O675">
        <v>2015</v>
      </c>
    </row>
    <row r="676" spans="1:15" x14ac:dyDescent="0.3">
      <c r="A676">
        <v>34</v>
      </c>
      <c r="B676" t="s">
        <v>72</v>
      </c>
      <c r="C676" t="s">
        <v>195</v>
      </c>
      <c r="D676">
        <v>48</v>
      </c>
      <c r="E676">
        <v>0</v>
      </c>
      <c r="F676">
        <v>149195</v>
      </c>
      <c r="G676">
        <v>12480</v>
      </c>
      <c r="H676">
        <v>0</v>
      </c>
      <c r="I676">
        <v>2391</v>
      </c>
      <c r="J676">
        <v>3396</v>
      </c>
      <c r="K676">
        <v>2015</v>
      </c>
      <c r="L676" t="str">
        <f t="shared" si="30"/>
        <v>002</v>
      </c>
      <c r="M676" t="str">
        <f t="shared" si="31"/>
        <v>S</v>
      </c>
      <c r="N676" t="str">
        <f t="shared" si="32"/>
        <v/>
      </c>
      <c r="O676">
        <v>2015</v>
      </c>
    </row>
    <row r="677" spans="1:15" x14ac:dyDescent="0.3">
      <c r="A677">
        <v>179</v>
      </c>
      <c r="B677" t="s">
        <v>63</v>
      </c>
      <c r="C677" t="s">
        <v>132</v>
      </c>
      <c r="D677">
        <v>0</v>
      </c>
      <c r="E677">
        <v>0</v>
      </c>
      <c r="F677">
        <v>0</v>
      </c>
      <c r="G677">
        <v>26388</v>
      </c>
      <c r="H677">
        <v>0</v>
      </c>
      <c r="I677">
        <v>7042</v>
      </c>
      <c r="J677">
        <v>6116</v>
      </c>
      <c r="K677">
        <v>2015</v>
      </c>
      <c r="L677" t="str">
        <f t="shared" si="30"/>
        <v>009</v>
      </c>
      <c r="M677" t="str">
        <f t="shared" si="31"/>
        <v>H</v>
      </c>
      <c r="N677" t="str">
        <f t="shared" si="32"/>
        <v/>
      </c>
      <c r="O677">
        <v>2015</v>
      </c>
    </row>
    <row r="678" spans="1:15" x14ac:dyDescent="0.3">
      <c r="A678">
        <v>239</v>
      </c>
      <c r="B678" t="s">
        <v>106</v>
      </c>
      <c r="C678" t="s">
        <v>135</v>
      </c>
      <c r="D678">
        <v>777</v>
      </c>
      <c r="E678">
        <v>0</v>
      </c>
      <c r="F678">
        <v>27748</v>
      </c>
      <c r="G678">
        <v>2248</v>
      </c>
      <c r="H678">
        <v>37</v>
      </c>
      <c r="I678">
        <v>705</v>
      </c>
      <c r="J678">
        <v>45</v>
      </c>
      <c r="K678">
        <v>2015</v>
      </c>
      <c r="L678" t="str">
        <f t="shared" si="30"/>
        <v>007</v>
      </c>
      <c r="M678" t="str">
        <f t="shared" si="31"/>
        <v>H</v>
      </c>
      <c r="N678" t="str">
        <f t="shared" si="32"/>
        <v/>
      </c>
      <c r="O678">
        <v>2015</v>
      </c>
    </row>
    <row r="679" spans="1:15" x14ac:dyDescent="0.3">
      <c r="A679">
        <v>369</v>
      </c>
      <c r="B679" t="s">
        <v>85</v>
      </c>
      <c r="C679" t="s">
        <v>136</v>
      </c>
      <c r="D679">
        <v>0</v>
      </c>
      <c r="E679">
        <v>0</v>
      </c>
      <c r="F679">
        <v>0</v>
      </c>
      <c r="G679">
        <v>114</v>
      </c>
      <c r="H679">
        <v>9</v>
      </c>
      <c r="I679">
        <v>36</v>
      </c>
      <c r="J679">
        <v>4</v>
      </c>
      <c r="K679">
        <v>2015</v>
      </c>
      <c r="L679" t="str">
        <f t="shared" si="30"/>
        <v>005</v>
      </c>
      <c r="M679" t="str">
        <f t="shared" si="31"/>
        <v/>
      </c>
      <c r="N679" t="str">
        <f t="shared" si="32"/>
        <v/>
      </c>
      <c r="O679">
        <v>2015</v>
      </c>
    </row>
    <row r="680" spans="1:15" x14ac:dyDescent="0.3">
      <c r="A680">
        <v>369</v>
      </c>
      <c r="B680" t="s">
        <v>72</v>
      </c>
      <c r="C680" t="s">
        <v>136</v>
      </c>
      <c r="D680">
        <v>20</v>
      </c>
      <c r="E680">
        <v>0</v>
      </c>
      <c r="F680">
        <v>420</v>
      </c>
      <c r="G680">
        <v>3183</v>
      </c>
      <c r="H680">
        <v>249</v>
      </c>
      <c r="I680">
        <v>998</v>
      </c>
      <c r="J680">
        <v>109</v>
      </c>
      <c r="K680">
        <v>2015</v>
      </c>
      <c r="L680" t="str">
        <f t="shared" si="30"/>
        <v>002</v>
      </c>
      <c r="M680" t="str">
        <f t="shared" si="31"/>
        <v>S</v>
      </c>
      <c r="N680" t="str">
        <f t="shared" si="32"/>
        <v/>
      </c>
      <c r="O680">
        <v>2015</v>
      </c>
    </row>
    <row r="681" spans="1:15" x14ac:dyDescent="0.3">
      <c r="A681">
        <v>204</v>
      </c>
      <c r="B681" t="s">
        <v>75</v>
      </c>
      <c r="C681" t="s">
        <v>141</v>
      </c>
      <c r="D681">
        <v>0</v>
      </c>
      <c r="E681">
        <v>0</v>
      </c>
      <c r="F681">
        <v>0</v>
      </c>
      <c r="G681">
        <v>1749</v>
      </c>
      <c r="H681">
        <v>125</v>
      </c>
      <c r="I681">
        <v>549</v>
      </c>
      <c r="J681">
        <v>387</v>
      </c>
      <c r="K681">
        <v>2015</v>
      </c>
      <c r="L681" t="str">
        <f t="shared" si="30"/>
        <v>012</v>
      </c>
      <c r="M681" t="str">
        <f t="shared" si="31"/>
        <v>H</v>
      </c>
      <c r="N681" t="str">
        <f t="shared" si="32"/>
        <v/>
      </c>
      <c r="O681">
        <v>2015</v>
      </c>
    </row>
    <row r="682" spans="1:15" x14ac:dyDescent="0.3">
      <c r="A682">
        <v>20</v>
      </c>
      <c r="B682" t="s">
        <v>68</v>
      </c>
      <c r="C682" t="s">
        <v>145</v>
      </c>
      <c r="D682">
        <v>0</v>
      </c>
      <c r="E682">
        <v>0</v>
      </c>
      <c r="F682">
        <v>0</v>
      </c>
      <c r="G682">
        <v>3065</v>
      </c>
      <c r="H682">
        <v>0</v>
      </c>
      <c r="I682">
        <v>521</v>
      </c>
      <c r="J682">
        <v>64</v>
      </c>
      <c r="K682">
        <v>2015</v>
      </c>
      <c r="L682" t="str">
        <f t="shared" si="30"/>
        <v>012</v>
      </c>
      <c r="M682" t="str">
        <f t="shared" si="31"/>
        <v>S</v>
      </c>
      <c r="N682" t="str">
        <f t="shared" si="32"/>
        <v/>
      </c>
      <c r="O682">
        <v>2015</v>
      </c>
    </row>
    <row r="683" spans="1:15" x14ac:dyDescent="0.3">
      <c r="A683">
        <v>269</v>
      </c>
      <c r="B683" t="s">
        <v>108</v>
      </c>
      <c r="C683" t="s">
        <v>157</v>
      </c>
      <c r="D683">
        <v>0</v>
      </c>
      <c r="E683">
        <v>0</v>
      </c>
      <c r="F683">
        <v>0</v>
      </c>
      <c r="G683">
        <v>25880</v>
      </c>
      <c r="H683">
        <v>121</v>
      </c>
      <c r="I683">
        <v>8119</v>
      </c>
      <c r="J683">
        <v>5891</v>
      </c>
      <c r="K683">
        <v>2015</v>
      </c>
      <c r="L683" t="str">
        <f t="shared" si="30"/>
        <v>009</v>
      </c>
      <c r="M683" t="str">
        <f t="shared" si="31"/>
        <v>H</v>
      </c>
      <c r="N683" t="str">
        <f t="shared" si="32"/>
        <v>SG</v>
      </c>
      <c r="O683">
        <v>2015</v>
      </c>
    </row>
    <row r="684" spans="1:15" x14ac:dyDescent="0.3">
      <c r="A684">
        <v>210</v>
      </c>
      <c r="B684" t="s">
        <v>110</v>
      </c>
      <c r="C684" t="s">
        <v>163</v>
      </c>
      <c r="D684">
        <v>4</v>
      </c>
      <c r="E684">
        <v>0</v>
      </c>
      <c r="F684">
        <v>9512</v>
      </c>
      <c r="G684">
        <v>726</v>
      </c>
      <c r="H684">
        <v>58</v>
      </c>
      <c r="I684">
        <v>456</v>
      </c>
      <c r="J684">
        <v>191</v>
      </c>
      <c r="K684">
        <v>2015</v>
      </c>
      <c r="L684" t="str">
        <f t="shared" si="30"/>
        <v>004</v>
      </c>
      <c r="M684" t="str">
        <f t="shared" si="31"/>
        <v>H</v>
      </c>
      <c r="N684" t="str">
        <f t="shared" si="32"/>
        <v>B</v>
      </c>
      <c r="O684">
        <v>2015</v>
      </c>
    </row>
    <row r="685" spans="1:15" x14ac:dyDescent="0.3">
      <c r="A685">
        <v>352</v>
      </c>
      <c r="B685" t="s">
        <v>89</v>
      </c>
      <c r="C685" t="s">
        <v>186</v>
      </c>
      <c r="D685">
        <v>415</v>
      </c>
      <c r="E685">
        <v>0</v>
      </c>
      <c r="F685">
        <v>7885</v>
      </c>
      <c r="G685">
        <v>6953</v>
      </c>
      <c r="H685">
        <v>22</v>
      </c>
      <c r="I685">
        <v>1967</v>
      </c>
      <c r="J685">
        <v>1721</v>
      </c>
      <c r="K685">
        <v>2015</v>
      </c>
      <c r="L685" t="str">
        <f t="shared" si="30"/>
        <v>008</v>
      </c>
      <c r="M685" t="str">
        <f t="shared" si="31"/>
        <v>S</v>
      </c>
      <c r="N685" t="str">
        <f t="shared" si="32"/>
        <v/>
      </c>
      <c r="O685">
        <v>2015</v>
      </c>
    </row>
    <row r="686" spans="1:15" x14ac:dyDescent="0.3">
      <c r="A686">
        <v>106</v>
      </c>
      <c r="B686" t="s">
        <v>64</v>
      </c>
      <c r="C686" t="s">
        <v>122</v>
      </c>
      <c r="D686">
        <v>311</v>
      </c>
      <c r="E686">
        <v>0</v>
      </c>
      <c r="F686">
        <v>113427</v>
      </c>
      <c r="G686">
        <v>42969</v>
      </c>
      <c r="H686">
        <v>252</v>
      </c>
      <c r="I686">
        <v>13479</v>
      </c>
      <c r="J686">
        <v>3988</v>
      </c>
      <c r="K686">
        <v>2015</v>
      </c>
      <c r="L686" t="str">
        <f t="shared" si="30"/>
        <v>001</v>
      </c>
      <c r="M686" t="str">
        <f t="shared" si="31"/>
        <v>H</v>
      </c>
      <c r="N686" t="str">
        <f t="shared" si="32"/>
        <v/>
      </c>
      <c r="O686">
        <v>2015</v>
      </c>
    </row>
    <row r="687" spans="1:15" x14ac:dyDescent="0.3">
      <c r="A687">
        <v>106</v>
      </c>
      <c r="B687" t="s">
        <v>65</v>
      </c>
      <c r="C687" t="s">
        <v>122</v>
      </c>
      <c r="D687">
        <v>335</v>
      </c>
      <c r="E687">
        <v>0</v>
      </c>
      <c r="F687">
        <v>113907</v>
      </c>
      <c r="G687">
        <v>46626</v>
      </c>
      <c r="H687">
        <v>269</v>
      </c>
      <c r="I687">
        <v>14630</v>
      </c>
      <c r="J687">
        <v>4756</v>
      </c>
      <c r="K687">
        <v>2015</v>
      </c>
      <c r="L687" t="str">
        <f t="shared" si="30"/>
        <v>001</v>
      </c>
      <c r="M687" t="str">
        <f t="shared" si="31"/>
        <v>S</v>
      </c>
      <c r="N687" t="str">
        <f t="shared" si="32"/>
        <v/>
      </c>
      <c r="O687">
        <v>2015</v>
      </c>
    </row>
    <row r="688" spans="1:15" x14ac:dyDescent="0.3">
      <c r="A688">
        <v>357</v>
      </c>
      <c r="B688" t="s">
        <v>89</v>
      </c>
      <c r="C688" t="s">
        <v>156</v>
      </c>
      <c r="D688">
        <v>170</v>
      </c>
      <c r="E688">
        <v>0</v>
      </c>
      <c r="F688">
        <v>1510</v>
      </c>
      <c r="G688">
        <v>2681</v>
      </c>
      <c r="H688">
        <v>203</v>
      </c>
      <c r="I688">
        <v>1637</v>
      </c>
      <c r="J688">
        <v>1284</v>
      </c>
      <c r="K688">
        <v>2015</v>
      </c>
      <c r="L688" t="str">
        <f t="shared" si="30"/>
        <v>008</v>
      </c>
      <c r="M688" t="str">
        <f t="shared" si="31"/>
        <v>S</v>
      </c>
      <c r="N688" t="str">
        <f t="shared" si="32"/>
        <v/>
      </c>
      <c r="O688">
        <v>2015</v>
      </c>
    </row>
    <row r="689" spans="1:15" x14ac:dyDescent="0.3">
      <c r="A689">
        <v>30</v>
      </c>
      <c r="B689" t="s">
        <v>87</v>
      </c>
      <c r="C689" t="s">
        <v>159</v>
      </c>
      <c r="D689">
        <v>5</v>
      </c>
      <c r="E689">
        <v>0</v>
      </c>
      <c r="F689">
        <v>12183</v>
      </c>
      <c r="G689">
        <v>786</v>
      </c>
      <c r="H689">
        <v>25</v>
      </c>
      <c r="I689">
        <v>245</v>
      </c>
      <c r="J689">
        <v>15</v>
      </c>
      <c r="K689">
        <v>2015</v>
      </c>
      <c r="L689" t="str">
        <f t="shared" si="30"/>
        <v>008</v>
      </c>
      <c r="M689" t="str">
        <f t="shared" si="31"/>
        <v>H</v>
      </c>
      <c r="N689" t="str">
        <f t="shared" si="32"/>
        <v/>
      </c>
      <c r="O689">
        <v>2015</v>
      </c>
    </row>
    <row r="690" spans="1:15" x14ac:dyDescent="0.3">
      <c r="A690">
        <v>30</v>
      </c>
      <c r="B690" t="s">
        <v>72</v>
      </c>
      <c r="C690" t="s">
        <v>159</v>
      </c>
      <c r="D690">
        <v>7</v>
      </c>
      <c r="E690">
        <v>0</v>
      </c>
      <c r="F690">
        <v>6092</v>
      </c>
      <c r="G690">
        <v>393</v>
      </c>
      <c r="H690">
        <v>13</v>
      </c>
      <c r="I690">
        <v>123</v>
      </c>
      <c r="J690">
        <v>7</v>
      </c>
      <c r="K690">
        <v>2015</v>
      </c>
      <c r="L690" t="str">
        <f t="shared" si="30"/>
        <v>002</v>
      </c>
      <c r="M690" t="str">
        <f t="shared" si="31"/>
        <v>S</v>
      </c>
      <c r="N690" t="str">
        <f t="shared" si="32"/>
        <v/>
      </c>
      <c r="O690">
        <v>2015</v>
      </c>
    </row>
    <row r="691" spans="1:15" x14ac:dyDescent="0.3">
      <c r="A691">
        <v>385</v>
      </c>
      <c r="B691" t="s">
        <v>101</v>
      </c>
      <c r="C691" t="s">
        <v>168</v>
      </c>
      <c r="D691">
        <v>0</v>
      </c>
      <c r="E691">
        <v>0</v>
      </c>
      <c r="F691">
        <v>0</v>
      </c>
      <c r="G691">
        <v>0</v>
      </c>
      <c r="H691">
        <v>0</v>
      </c>
      <c r="I691">
        <v>0</v>
      </c>
      <c r="J691">
        <v>0</v>
      </c>
      <c r="K691">
        <v>2015</v>
      </c>
      <c r="L691" t="str">
        <f t="shared" si="30"/>
        <v>005</v>
      </c>
      <c r="M691" t="str">
        <f t="shared" si="31"/>
        <v>H</v>
      </c>
      <c r="N691" t="str">
        <f t="shared" si="32"/>
        <v/>
      </c>
      <c r="O691">
        <v>2015</v>
      </c>
    </row>
    <row r="692" spans="1:15" x14ac:dyDescent="0.3">
      <c r="A692">
        <v>39</v>
      </c>
      <c r="B692" t="s">
        <v>101</v>
      </c>
      <c r="C692" t="s">
        <v>175</v>
      </c>
      <c r="D692">
        <v>600</v>
      </c>
      <c r="E692">
        <v>0</v>
      </c>
      <c r="F692">
        <v>43500</v>
      </c>
      <c r="G692">
        <v>9301</v>
      </c>
      <c r="H692">
        <v>621</v>
      </c>
      <c r="I692">
        <v>2916</v>
      </c>
      <c r="J692">
        <v>7147</v>
      </c>
      <c r="K692">
        <v>2015</v>
      </c>
      <c r="L692" t="str">
        <f t="shared" si="30"/>
        <v>005</v>
      </c>
      <c r="M692" t="str">
        <f t="shared" si="31"/>
        <v>H</v>
      </c>
      <c r="N692" t="str">
        <f t="shared" si="32"/>
        <v/>
      </c>
      <c r="O692">
        <v>2015</v>
      </c>
    </row>
    <row r="693" spans="1:15" x14ac:dyDescent="0.3">
      <c r="A693">
        <v>23</v>
      </c>
      <c r="B693" t="s">
        <v>87</v>
      </c>
      <c r="C693" t="s">
        <v>178</v>
      </c>
      <c r="D693">
        <v>10</v>
      </c>
      <c r="E693">
        <v>0</v>
      </c>
      <c r="F693">
        <v>35882</v>
      </c>
      <c r="G693">
        <v>2556</v>
      </c>
      <c r="H693">
        <v>0</v>
      </c>
      <c r="I693">
        <v>803</v>
      </c>
      <c r="J693">
        <v>578</v>
      </c>
      <c r="K693">
        <v>2015</v>
      </c>
      <c r="L693" t="str">
        <f t="shared" si="30"/>
        <v>008</v>
      </c>
      <c r="M693" t="str">
        <f t="shared" si="31"/>
        <v>H</v>
      </c>
      <c r="N693" t="str">
        <f t="shared" si="32"/>
        <v/>
      </c>
      <c r="O693">
        <v>2015</v>
      </c>
    </row>
    <row r="694" spans="1:15" x14ac:dyDescent="0.3">
      <c r="A694">
        <v>401</v>
      </c>
      <c r="B694" t="s">
        <v>111</v>
      </c>
      <c r="C694" t="s">
        <v>179</v>
      </c>
      <c r="D694">
        <v>0</v>
      </c>
      <c r="E694">
        <v>0</v>
      </c>
      <c r="F694">
        <v>0</v>
      </c>
      <c r="G694">
        <v>1925</v>
      </c>
      <c r="H694">
        <v>54</v>
      </c>
      <c r="I694">
        <v>1208</v>
      </c>
      <c r="J694">
        <v>647</v>
      </c>
      <c r="K694">
        <v>2015</v>
      </c>
      <c r="L694" t="str">
        <f t="shared" si="30"/>
        <v>012</v>
      </c>
      <c r="M694" t="str">
        <f t="shared" si="31"/>
        <v>H</v>
      </c>
      <c r="N694" t="str">
        <f t="shared" si="32"/>
        <v>B</v>
      </c>
      <c r="O694">
        <v>2015</v>
      </c>
    </row>
    <row r="695" spans="1:15" x14ac:dyDescent="0.3">
      <c r="A695">
        <v>201</v>
      </c>
      <c r="B695" t="s">
        <v>87</v>
      </c>
      <c r="C695" t="s">
        <v>182</v>
      </c>
      <c r="D695">
        <v>18</v>
      </c>
      <c r="E695">
        <v>0</v>
      </c>
      <c r="F695">
        <v>423</v>
      </c>
      <c r="G695">
        <v>1067</v>
      </c>
      <c r="H695">
        <v>0</v>
      </c>
      <c r="I695">
        <v>335</v>
      </c>
      <c r="J695">
        <v>228</v>
      </c>
      <c r="K695">
        <v>2015</v>
      </c>
      <c r="L695" t="str">
        <f t="shared" si="30"/>
        <v>008</v>
      </c>
      <c r="M695" t="str">
        <f t="shared" si="31"/>
        <v>H</v>
      </c>
      <c r="N695" t="str">
        <f t="shared" si="32"/>
        <v/>
      </c>
      <c r="O695">
        <v>2015</v>
      </c>
    </row>
    <row r="696" spans="1:15" x14ac:dyDescent="0.3">
      <c r="A696">
        <v>276</v>
      </c>
      <c r="B696" t="s">
        <v>87</v>
      </c>
      <c r="C696" t="s">
        <v>185</v>
      </c>
      <c r="D696">
        <v>4</v>
      </c>
      <c r="E696">
        <v>0</v>
      </c>
      <c r="F696">
        <v>930</v>
      </c>
      <c r="G696">
        <v>669</v>
      </c>
      <c r="H696">
        <v>26</v>
      </c>
      <c r="I696">
        <v>209</v>
      </c>
      <c r="J696">
        <v>151</v>
      </c>
      <c r="K696">
        <v>2015</v>
      </c>
      <c r="L696" t="str">
        <f t="shared" si="30"/>
        <v>008</v>
      </c>
      <c r="M696" t="str">
        <f t="shared" si="31"/>
        <v>H</v>
      </c>
      <c r="N696" t="str">
        <f t="shared" si="32"/>
        <v/>
      </c>
      <c r="O696">
        <v>2015</v>
      </c>
    </row>
    <row r="697" spans="1:15" x14ac:dyDescent="0.3">
      <c r="A697">
        <v>345</v>
      </c>
      <c r="B697" t="s">
        <v>87</v>
      </c>
      <c r="C697" t="s">
        <v>197</v>
      </c>
      <c r="D697">
        <v>33</v>
      </c>
      <c r="E697">
        <v>0</v>
      </c>
      <c r="F697">
        <v>758</v>
      </c>
      <c r="G697">
        <v>1049</v>
      </c>
      <c r="H697">
        <v>13</v>
      </c>
      <c r="I697">
        <v>230</v>
      </c>
      <c r="J697">
        <v>225</v>
      </c>
      <c r="K697">
        <v>2015</v>
      </c>
      <c r="L697" t="str">
        <f t="shared" si="30"/>
        <v>008</v>
      </c>
      <c r="M697" t="str">
        <f t="shared" si="31"/>
        <v>H</v>
      </c>
      <c r="N697" t="str">
        <f t="shared" si="32"/>
        <v/>
      </c>
      <c r="O697">
        <v>2015</v>
      </c>
    </row>
    <row r="698" spans="1:15" x14ac:dyDescent="0.3">
      <c r="A698">
        <v>320</v>
      </c>
      <c r="B698" t="s">
        <v>64</v>
      </c>
      <c r="C698" t="s">
        <v>201</v>
      </c>
      <c r="D698">
        <v>10</v>
      </c>
      <c r="E698">
        <v>0</v>
      </c>
      <c r="F698">
        <v>35819</v>
      </c>
      <c r="G698">
        <v>2740</v>
      </c>
      <c r="H698">
        <v>0</v>
      </c>
      <c r="I698">
        <v>516</v>
      </c>
      <c r="J698">
        <v>587</v>
      </c>
      <c r="K698">
        <v>2015</v>
      </c>
      <c r="L698" t="str">
        <f t="shared" si="30"/>
        <v>001</v>
      </c>
      <c r="M698" t="str">
        <f t="shared" si="31"/>
        <v>H</v>
      </c>
      <c r="N698" t="str">
        <f t="shared" si="32"/>
        <v/>
      </c>
      <c r="O698">
        <v>2015</v>
      </c>
    </row>
    <row r="699" spans="1:15" x14ac:dyDescent="0.3">
      <c r="A699">
        <v>343</v>
      </c>
      <c r="B699" t="s">
        <v>65</v>
      </c>
      <c r="C699" t="s">
        <v>202</v>
      </c>
      <c r="D699">
        <v>126</v>
      </c>
      <c r="E699">
        <v>0</v>
      </c>
      <c r="F699">
        <v>2898</v>
      </c>
      <c r="G699">
        <v>338</v>
      </c>
      <c r="H699">
        <v>23</v>
      </c>
      <c r="I699">
        <v>107</v>
      </c>
      <c r="J699">
        <v>83</v>
      </c>
      <c r="K699">
        <v>2015</v>
      </c>
      <c r="L699" t="str">
        <f t="shared" si="30"/>
        <v>001</v>
      </c>
      <c r="M699" t="str">
        <f t="shared" si="31"/>
        <v>S</v>
      </c>
      <c r="N699" t="str">
        <f t="shared" si="32"/>
        <v/>
      </c>
      <c r="O699">
        <v>2015</v>
      </c>
    </row>
    <row r="700" spans="1:15" x14ac:dyDescent="0.3">
      <c r="A700">
        <v>195</v>
      </c>
      <c r="B700" t="s">
        <v>63</v>
      </c>
      <c r="C700" t="s">
        <v>121</v>
      </c>
      <c r="D700">
        <v>0</v>
      </c>
      <c r="E700">
        <v>0</v>
      </c>
      <c r="F700">
        <v>0</v>
      </c>
      <c r="G700">
        <v>20323</v>
      </c>
      <c r="H700">
        <v>0</v>
      </c>
      <c r="I700">
        <v>1822</v>
      </c>
      <c r="J700">
        <v>571</v>
      </c>
      <c r="K700">
        <v>2015</v>
      </c>
      <c r="L700" t="str">
        <f t="shared" si="30"/>
        <v>009</v>
      </c>
      <c r="M700" t="str">
        <f t="shared" si="31"/>
        <v>H</v>
      </c>
      <c r="N700" t="str">
        <f t="shared" si="32"/>
        <v/>
      </c>
      <c r="O700">
        <v>2015</v>
      </c>
    </row>
    <row r="701" spans="1:15" x14ac:dyDescent="0.3">
      <c r="A701">
        <v>168</v>
      </c>
      <c r="B701" t="s">
        <v>63</v>
      </c>
      <c r="C701" t="s">
        <v>129</v>
      </c>
      <c r="D701">
        <v>0</v>
      </c>
      <c r="E701">
        <v>0</v>
      </c>
      <c r="F701">
        <v>0</v>
      </c>
      <c r="G701">
        <v>16754</v>
      </c>
      <c r="H701">
        <v>0</v>
      </c>
      <c r="I701">
        <v>4537</v>
      </c>
      <c r="J701">
        <v>1704</v>
      </c>
      <c r="K701">
        <v>2015</v>
      </c>
      <c r="L701" t="str">
        <f t="shared" si="30"/>
        <v>009</v>
      </c>
      <c r="M701" t="str">
        <f t="shared" si="31"/>
        <v>H</v>
      </c>
      <c r="N701" t="str">
        <f t="shared" si="32"/>
        <v/>
      </c>
      <c r="O701">
        <v>2015</v>
      </c>
    </row>
    <row r="702" spans="1:15" x14ac:dyDescent="0.3">
      <c r="A702">
        <v>239</v>
      </c>
      <c r="B702" t="s">
        <v>63</v>
      </c>
      <c r="C702" t="s">
        <v>135</v>
      </c>
      <c r="D702">
        <v>0</v>
      </c>
      <c r="E702">
        <v>0</v>
      </c>
      <c r="F702">
        <v>0</v>
      </c>
      <c r="G702">
        <v>3118</v>
      </c>
      <c r="H702">
        <v>98</v>
      </c>
      <c r="I702">
        <v>978</v>
      </c>
      <c r="J702">
        <v>36</v>
      </c>
      <c r="K702">
        <v>2015</v>
      </c>
      <c r="L702" t="str">
        <f t="shared" si="30"/>
        <v>009</v>
      </c>
      <c r="M702" t="str">
        <f t="shared" si="31"/>
        <v>H</v>
      </c>
      <c r="N702" t="str">
        <f t="shared" si="32"/>
        <v/>
      </c>
      <c r="O702">
        <v>2015</v>
      </c>
    </row>
    <row r="703" spans="1:15" x14ac:dyDescent="0.3">
      <c r="A703">
        <v>239</v>
      </c>
      <c r="B703" t="s">
        <v>70</v>
      </c>
      <c r="C703" t="s">
        <v>135</v>
      </c>
      <c r="D703">
        <v>0</v>
      </c>
      <c r="E703">
        <v>0</v>
      </c>
      <c r="F703">
        <v>0</v>
      </c>
      <c r="G703">
        <v>3117</v>
      </c>
      <c r="H703">
        <v>98</v>
      </c>
      <c r="I703">
        <v>978</v>
      </c>
      <c r="J703">
        <v>36</v>
      </c>
      <c r="K703">
        <v>2015</v>
      </c>
      <c r="L703" t="str">
        <f t="shared" si="30"/>
        <v>009</v>
      </c>
      <c r="M703" t="str">
        <f t="shared" si="31"/>
        <v>S</v>
      </c>
      <c r="N703" t="str">
        <f t="shared" si="32"/>
        <v/>
      </c>
      <c r="O703">
        <v>2015</v>
      </c>
    </row>
    <row r="704" spans="1:15" x14ac:dyDescent="0.3">
      <c r="A704">
        <v>180</v>
      </c>
      <c r="B704" t="s">
        <v>63</v>
      </c>
      <c r="C704" t="s">
        <v>146</v>
      </c>
      <c r="D704">
        <v>0</v>
      </c>
      <c r="E704">
        <v>0</v>
      </c>
      <c r="F704">
        <v>0</v>
      </c>
      <c r="G704">
        <v>10118</v>
      </c>
      <c r="H704">
        <v>245</v>
      </c>
      <c r="I704">
        <v>3172</v>
      </c>
      <c r="J704">
        <v>1724</v>
      </c>
      <c r="K704">
        <v>2015</v>
      </c>
      <c r="L704" t="str">
        <f t="shared" si="30"/>
        <v>009</v>
      </c>
      <c r="M704" t="str">
        <f t="shared" si="31"/>
        <v>H</v>
      </c>
      <c r="N704" t="str">
        <f t="shared" si="32"/>
        <v/>
      </c>
      <c r="O704">
        <v>2015</v>
      </c>
    </row>
    <row r="705" spans="1:15" x14ac:dyDescent="0.3">
      <c r="A705">
        <v>30</v>
      </c>
      <c r="B705" t="s">
        <v>112</v>
      </c>
      <c r="C705" t="s">
        <v>159</v>
      </c>
      <c r="D705">
        <v>11</v>
      </c>
      <c r="E705">
        <v>0</v>
      </c>
      <c r="F705">
        <v>20226</v>
      </c>
      <c r="G705">
        <v>1727</v>
      </c>
      <c r="H705">
        <v>37</v>
      </c>
      <c r="I705">
        <v>541</v>
      </c>
      <c r="J705">
        <v>25</v>
      </c>
      <c r="K705">
        <v>2015</v>
      </c>
      <c r="L705" t="str">
        <f t="shared" si="30"/>
        <v>003</v>
      </c>
      <c r="M705" t="str">
        <f t="shared" si="31"/>
        <v>S</v>
      </c>
      <c r="N705" t="str">
        <f t="shared" si="32"/>
        <v/>
      </c>
      <c r="O705">
        <v>2015</v>
      </c>
    </row>
    <row r="706" spans="1:15" x14ac:dyDescent="0.3">
      <c r="A706">
        <v>210</v>
      </c>
      <c r="B706" t="s">
        <v>113</v>
      </c>
      <c r="C706" t="s">
        <v>163</v>
      </c>
      <c r="D706">
        <v>7</v>
      </c>
      <c r="E706">
        <v>0</v>
      </c>
      <c r="F706">
        <v>16646</v>
      </c>
      <c r="G706">
        <v>1273</v>
      </c>
      <c r="H706">
        <v>27</v>
      </c>
      <c r="I706">
        <v>798</v>
      </c>
      <c r="J706">
        <v>177</v>
      </c>
      <c r="K706">
        <v>2015</v>
      </c>
      <c r="L706" t="str">
        <f t="shared" ref="L706:L769" si="33">IF(OR(MID(B706,3,1)="H",MID(B706,3,1)="S"),MID(B706,4,3),MID(B706,3,3))</f>
        <v>008</v>
      </c>
      <c r="M706" t="str">
        <f t="shared" ref="M706:M769" si="34">IF(OR(MID(B706,3,1)="H",MID(B706,3,1)="S"),MID(B706,3,1),"")</f>
        <v>H</v>
      </c>
      <c r="N706" t="str">
        <f t="shared" ref="N706:N769" si="35">IF(RIGHT(B706,2)="SG","SG",IF(RIGHT(B706,1)="B","B",""))</f>
        <v>B</v>
      </c>
      <c r="O706">
        <v>2015</v>
      </c>
    </row>
    <row r="707" spans="1:15" x14ac:dyDescent="0.3">
      <c r="A707">
        <v>199</v>
      </c>
      <c r="B707" t="s">
        <v>64</v>
      </c>
      <c r="C707" t="s">
        <v>187</v>
      </c>
      <c r="D707">
        <v>2</v>
      </c>
      <c r="E707">
        <v>0</v>
      </c>
      <c r="F707">
        <v>714</v>
      </c>
      <c r="G707">
        <v>529</v>
      </c>
      <c r="H707">
        <v>0</v>
      </c>
      <c r="I707">
        <v>8</v>
      </c>
      <c r="J707">
        <v>116</v>
      </c>
      <c r="K707">
        <v>2015</v>
      </c>
      <c r="L707" t="str">
        <f t="shared" si="33"/>
        <v>001</v>
      </c>
      <c r="M707" t="str">
        <f t="shared" si="34"/>
        <v>H</v>
      </c>
      <c r="N707" t="str">
        <f t="shared" si="35"/>
        <v/>
      </c>
      <c r="O707">
        <v>2015</v>
      </c>
    </row>
    <row r="708" spans="1:15" x14ac:dyDescent="0.3">
      <c r="A708">
        <v>181</v>
      </c>
      <c r="B708" t="s">
        <v>84</v>
      </c>
      <c r="C708" t="s">
        <v>190</v>
      </c>
      <c r="D708">
        <v>31</v>
      </c>
      <c r="E708">
        <v>0</v>
      </c>
      <c r="F708">
        <v>69670</v>
      </c>
      <c r="G708">
        <v>6942</v>
      </c>
      <c r="H708">
        <v>0</v>
      </c>
      <c r="I708">
        <v>1925</v>
      </c>
      <c r="J708">
        <v>1486</v>
      </c>
      <c r="K708">
        <v>2015</v>
      </c>
      <c r="L708" t="str">
        <f t="shared" si="33"/>
        <v>003</v>
      </c>
      <c r="M708" t="str">
        <f t="shared" si="34"/>
        <v>H</v>
      </c>
      <c r="N708" t="str">
        <f t="shared" si="35"/>
        <v/>
      </c>
      <c r="O708">
        <v>2015</v>
      </c>
    </row>
    <row r="709" spans="1:15" x14ac:dyDescent="0.3">
      <c r="A709">
        <v>106</v>
      </c>
      <c r="B709" t="s">
        <v>70</v>
      </c>
      <c r="C709" t="s">
        <v>122</v>
      </c>
      <c r="D709">
        <v>0</v>
      </c>
      <c r="E709">
        <v>0</v>
      </c>
      <c r="F709">
        <v>0</v>
      </c>
      <c r="G709">
        <v>6995</v>
      </c>
      <c r="H709">
        <v>113</v>
      </c>
      <c r="I709">
        <v>2193</v>
      </c>
      <c r="J709">
        <v>1492</v>
      </c>
      <c r="K709">
        <v>2015</v>
      </c>
      <c r="L709" t="str">
        <f t="shared" si="33"/>
        <v>009</v>
      </c>
      <c r="M709" t="str">
        <f t="shared" si="34"/>
        <v>S</v>
      </c>
      <c r="N709" t="str">
        <f t="shared" si="35"/>
        <v/>
      </c>
      <c r="O709">
        <v>2015</v>
      </c>
    </row>
    <row r="710" spans="1:15" x14ac:dyDescent="0.3">
      <c r="A710">
        <v>38</v>
      </c>
      <c r="B710" t="s">
        <v>63</v>
      </c>
      <c r="C710" t="s">
        <v>137</v>
      </c>
      <c r="D710">
        <v>0</v>
      </c>
      <c r="E710">
        <v>0</v>
      </c>
      <c r="F710">
        <v>0</v>
      </c>
      <c r="G710">
        <v>2449</v>
      </c>
      <c r="H710">
        <v>0</v>
      </c>
      <c r="I710">
        <v>768</v>
      </c>
      <c r="J710">
        <v>85</v>
      </c>
      <c r="K710">
        <v>2015</v>
      </c>
      <c r="L710" t="str">
        <f t="shared" si="33"/>
        <v>009</v>
      </c>
      <c r="M710" t="str">
        <f t="shared" si="34"/>
        <v>H</v>
      </c>
      <c r="N710" t="str">
        <f t="shared" si="35"/>
        <v/>
      </c>
      <c r="O710">
        <v>2015</v>
      </c>
    </row>
    <row r="711" spans="1:15" x14ac:dyDescent="0.3">
      <c r="A711">
        <v>180</v>
      </c>
      <c r="B711" t="s">
        <v>75</v>
      </c>
      <c r="C711" t="s">
        <v>146</v>
      </c>
      <c r="D711">
        <v>0</v>
      </c>
      <c r="E711">
        <v>0</v>
      </c>
      <c r="F711">
        <v>0</v>
      </c>
      <c r="G711">
        <v>1209</v>
      </c>
      <c r="H711">
        <v>0</v>
      </c>
      <c r="I711">
        <v>379</v>
      </c>
      <c r="J711">
        <v>298</v>
      </c>
      <c r="K711">
        <v>2015</v>
      </c>
      <c r="L711" t="str">
        <f t="shared" si="33"/>
        <v>012</v>
      </c>
      <c r="M711" t="str">
        <f t="shared" si="34"/>
        <v>H</v>
      </c>
      <c r="N711" t="str">
        <f t="shared" si="35"/>
        <v/>
      </c>
      <c r="O711">
        <v>2015</v>
      </c>
    </row>
    <row r="712" spans="1:15" x14ac:dyDescent="0.3">
      <c r="A712">
        <v>381</v>
      </c>
      <c r="B712" t="s">
        <v>70</v>
      </c>
      <c r="C712" t="s">
        <v>151</v>
      </c>
      <c r="D712">
        <v>0</v>
      </c>
      <c r="E712">
        <v>0</v>
      </c>
      <c r="F712">
        <v>0</v>
      </c>
      <c r="G712">
        <v>4272</v>
      </c>
      <c r="H712">
        <v>0</v>
      </c>
      <c r="I712">
        <v>800</v>
      </c>
      <c r="J712">
        <v>160</v>
      </c>
      <c r="K712">
        <v>2015</v>
      </c>
      <c r="L712" t="str">
        <f t="shared" si="33"/>
        <v>009</v>
      </c>
      <c r="M712" t="str">
        <f t="shared" si="34"/>
        <v>S</v>
      </c>
      <c r="N712" t="str">
        <f t="shared" si="35"/>
        <v/>
      </c>
      <c r="O712">
        <v>2015</v>
      </c>
    </row>
    <row r="713" spans="1:15" x14ac:dyDescent="0.3">
      <c r="A713">
        <v>6</v>
      </c>
      <c r="B713" t="s">
        <v>96</v>
      </c>
      <c r="C713" t="s">
        <v>162</v>
      </c>
      <c r="D713">
        <v>0</v>
      </c>
      <c r="E713">
        <v>0</v>
      </c>
      <c r="F713">
        <v>0</v>
      </c>
      <c r="G713">
        <v>1298</v>
      </c>
      <c r="H713">
        <v>1</v>
      </c>
      <c r="I713">
        <v>407</v>
      </c>
      <c r="J713">
        <v>282</v>
      </c>
      <c r="K713">
        <v>2015</v>
      </c>
      <c r="L713" t="str">
        <f t="shared" si="33"/>
        <v>011</v>
      </c>
      <c r="M713" t="str">
        <f t="shared" si="34"/>
        <v>H</v>
      </c>
      <c r="N713" t="str">
        <f t="shared" si="35"/>
        <v/>
      </c>
      <c r="O713">
        <v>2015</v>
      </c>
    </row>
    <row r="714" spans="1:15" x14ac:dyDescent="0.3">
      <c r="A714">
        <v>6</v>
      </c>
      <c r="B714" t="s">
        <v>75</v>
      </c>
      <c r="C714" t="s">
        <v>162</v>
      </c>
      <c r="D714">
        <v>0</v>
      </c>
      <c r="E714">
        <v>0</v>
      </c>
      <c r="F714">
        <v>0</v>
      </c>
      <c r="G714">
        <v>1297</v>
      </c>
      <c r="H714">
        <v>1</v>
      </c>
      <c r="I714">
        <v>407</v>
      </c>
      <c r="J714">
        <v>282</v>
      </c>
      <c r="K714">
        <v>2015</v>
      </c>
      <c r="L714" t="str">
        <f t="shared" si="33"/>
        <v>012</v>
      </c>
      <c r="M714" t="str">
        <f t="shared" si="34"/>
        <v>H</v>
      </c>
      <c r="N714" t="str">
        <f t="shared" si="35"/>
        <v/>
      </c>
      <c r="O714">
        <v>2015</v>
      </c>
    </row>
    <row r="715" spans="1:15" x14ac:dyDescent="0.3">
      <c r="A715">
        <v>281</v>
      </c>
      <c r="B715" t="s">
        <v>74</v>
      </c>
      <c r="C715" t="s">
        <v>207</v>
      </c>
      <c r="D715">
        <v>33</v>
      </c>
      <c r="E715">
        <v>14</v>
      </c>
      <c r="F715">
        <v>702</v>
      </c>
      <c r="G715">
        <v>5147</v>
      </c>
      <c r="H715">
        <v>94</v>
      </c>
      <c r="I715">
        <v>1171</v>
      </c>
      <c r="J715">
        <v>853</v>
      </c>
      <c r="K715">
        <v>2015</v>
      </c>
      <c r="L715" t="str">
        <f t="shared" si="33"/>
        <v>006</v>
      </c>
      <c r="M715" t="str">
        <f t="shared" si="34"/>
        <v>S</v>
      </c>
      <c r="N715" t="str">
        <f t="shared" si="35"/>
        <v/>
      </c>
      <c r="O715">
        <v>2015</v>
      </c>
    </row>
    <row r="716" spans="1:15" x14ac:dyDescent="0.3">
      <c r="A716">
        <v>398</v>
      </c>
      <c r="B716" t="s">
        <v>85</v>
      </c>
      <c r="C716" t="s">
        <v>184</v>
      </c>
      <c r="D716">
        <v>0</v>
      </c>
      <c r="E716">
        <v>0</v>
      </c>
      <c r="F716">
        <v>0</v>
      </c>
      <c r="G716">
        <v>115</v>
      </c>
      <c r="H716">
        <v>9</v>
      </c>
      <c r="I716">
        <v>36</v>
      </c>
      <c r="J716">
        <v>24</v>
      </c>
      <c r="K716">
        <v>2015</v>
      </c>
      <c r="L716" t="str">
        <f t="shared" si="33"/>
        <v>005</v>
      </c>
      <c r="M716" t="str">
        <f t="shared" si="34"/>
        <v/>
      </c>
      <c r="N716" t="str">
        <f t="shared" si="35"/>
        <v/>
      </c>
      <c r="O716">
        <v>2015</v>
      </c>
    </row>
    <row r="717" spans="1:15" x14ac:dyDescent="0.3">
      <c r="A717">
        <v>276</v>
      </c>
      <c r="B717" t="s">
        <v>63</v>
      </c>
      <c r="C717" t="s">
        <v>185</v>
      </c>
      <c r="D717">
        <v>0</v>
      </c>
      <c r="E717">
        <v>0</v>
      </c>
      <c r="F717">
        <v>0</v>
      </c>
      <c r="G717">
        <v>3356</v>
      </c>
      <c r="H717">
        <v>48</v>
      </c>
      <c r="I717">
        <v>1051</v>
      </c>
      <c r="J717">
        <v>761</v>
      </c>
      <c r="K717">
        <v>2015</v>
      </c>
      <c r="L717" t="str">
        <f t="shared" si="33"/>
        <v>009</v>
      </c>
      <c r="M717" t="str">
        <f t="shared" si="34"/>
        <v>H</v>
      </c>
      <c r="N717" t="str">
        <f t="shared" si="35"/>
        <v/>
      </c>
      <c r="O717">
        <v>2015</v>
      </c>
    </row>
    <row r="718" spans="1:15" x14ac:dyDescent="0.3">
      <c r="A718">
        <v>380</v>
      </c>
      <c r="B718" t="s">
        <v>68</v>
      </c>
      <c r="C718" t="s">
        <v>189</v>
      </c>
      <c r="D718">
        <v>0</v>
      </c>
      <c r="E718">
        <v>0</v>
      </c>
      <c r="F718">
        <v>0</v>
      </c>
      <c r="G718">
        <v>1046</v>
      </c>
      <c r="H718">
        <v>82</v>
      </c>
      <c r="I718">
        <v>329</v>
      </c>
      <c r="J718">
        <v>256</v>
      </c>
      <c r="K718">
        <v>2015</v>
      </c>
      <c r="L718" t="str">
        <f t="shared" si="33"/>
        <v>012</v>
      </c>
      <c r="M718" t="str">
        <f t="shared" si="34"/>
        <v>S</v>
      </c>
      <c r="N718" t="str">
        <f t="shared" si="35"/>
        <v/>
      </c>
      <c r="O718">
        <v>2015</v>
      </c>
    </row>
    <row r="719" spans="1:15" x14ac:dyDescent="0.3">
      <c r="A719">
        <v>7</v>
      </c>
      <c r="B719" t="s">
        <v>64</v>
      </c>
      <c r="C719" t="s">
        <v>194</v>
      </c>
      <c r="D719">
        <v>3</v>
      </c>
      <c r="E719">
        <v>0</v>
      </c>
      <c r="F719">
        <v>6868</v>
      </c>
      <c r="G719">
        <v>525</v>
      </c>
      <c r="H719">
        <v>0</v>
      </c>
      <c r="I719">
        <v>165</v>
      </c>
      <c r="J719">
        <v>11</v>
      </c>
      <c r="K719">
        <v>2015</v>
      </c>
      <c r="L719" t="str">
        <f t="shared" si="33"/>
        <v>001</v>
      </c>
      <c r="M719" t="str">
        <f t="shared" si="34"/>
        <v>H</v>
      </c>
      <c r="N719" t="str">
        <f t="shared" si="35"/>
        <v/>
      </c>
      <c r="O719">
        <v>2015</v>
      </c>
    </row>
    <row r="720" spans="1:15" x14ac:dyDescent="0.3">
      <c r="A720">
        <v>34</v>
      </c>
      <c r="B720" t="s">
        <v>78</v>
      </c>
      <c r="C720" t="s">
        <v>195</v>
      </c>
      <c r="D720">
        <v>6</v>
      </c>
      <c r="E720">
        <v>0</v>
      </c>
      <c r="F720">
        <v>25709</v>
      </c>
      <c r="G720">
        <v>187</v>
      </c>
      <c r="H720">
        <v>0</v>
      </c>
      <c r="I720">
        <v>586</v>
      </c>
      <c r="J720">
        <v>411</v>
      </c>
      <c r="K720">
        <v>2015</v>
      </c>
      <c r="L720" t="str">
        <f t="shared" si="33"/>
        <v>006</v>
      </c>
      <c r="M720" t="str">
        <f t="shared" si="34"/>
        <v>H</v>
      </c>
      <c r="N720" t="str">
        <f t="shared" si="35"/>
        <v/>
      </c>
      <c r="O720">
        <v>2015</v>
      </c>
    </row>
    <row r="721" spans="1:15" x14ac:dyDescent="0.3">
      <c r="A721">
        <v>345</v>
      </c>
      <c r="B721" t="s">
        <v>75</v>
      </c>
      <c r="C721" t="s">
        <v>197</v>
      </c>
      <c r="D721">
        <v>0</v>
      </c>
      <c r="E721">
        <v>0</v>
      </c>
      <c r="F721">
        <v>0</v>
      </c>
      <c r="G721">
        <v>2754</v>
      </c>
      <c r="H721">
        <v>0</v>
      </c>
      <c r="I721">
        <v>864</v>
      </c>
      <c r="J721">
        <v>586</v>
      </c>
      <c r="K721">
        <v>2015</v>
      </c>
      <c r="L721" t="str">
        <f t="shared" si="33"/>
        <v>012</v>
      </c>
      <c r="M721" t="str">
        <f t="shared" si="34"/>
        <v>H</v>
      </c>
      <c r="N721" t="str">
        <f t="shared" si="35"/>
        <v/>
      </c>
      <c r="O721">
        <v>2015</v>
      </c>
    </row>
    <row r="722" spans="1:15" x14ac:dyDescent="0.3">
      <c r="A722">
        <v>343</v>
      </c>
      <c r="B722" t="s">
        <v>63</v>
      </c>
      <c r="C722" t="s">
        <v>202</v>
      </c>
      <c r="D722">
        <v>0</v>
      </c>
      <c r="E722">
        <v>0</v>
      </c>
      <c r="F722">
        <v>0</v>
      </c>
      <c r="G722">
        <v>1916</v>
      </c>
      <c r="H722">
        <v>88</v>
      </c>
      <c r="I722">
        <v>1190</v>
      </c>
      <c r="J722">
        <v>642</v>
      </c>
      <c r="K722">
        <v>2015</v>
      </c>
      <c r="L722" t="str">
        <f t="shared" si="33"/>
        <v>009</v>
      </c>
      <c r="M722" t="str">
        <f t="shared" si="34"/>
        <v>H</v>
      </c>
      <c r="N722" t="str">
        <f t="shared" si="35"/>
        <v/>
      </c>
      <c r="O722">
        <v>2015</v>
      </c>
    </row>
    <row r="723" spans="1:15" x14ac:dyDescent="0.3">
      <c r="A723">
        <v>1</v>
      </c>
      <c r="B723" t="s">
        <v>58</v>
      </c>
      <c r="C723" t="s">
        <v>125</v>
      </c>
      <c r="D723">
        <v>0</v>
      </c>
      <c r="E723">
        <v>0</v>
      </c>
      <c r="F723">
        <v>0</v>
      </c>
      <c r="G723">
        <v>37294</v>
      </c>
      <c r="H723">
        <v>0</v>
      </c>
      <c r="I723">
        <v>267</v>
      </c>
      <c r="J723">
        <v>288</v>
      </c>
      <c r="K723">
        <v>2015</v>
      </c>
      <c r="L723" t="str">
        <f t="shared" si="33"/>
        <v>002</v>
      </c>
      <c r="M723" t="str">
        <f t="shared" si="34"/>
        <v>H</v>
      </c>
      <c r="N723" t="str">
        <f t="shared" si="35"/>
        <v/>
      </c>
      <c r="O723">
        <v>2015</v>
      </c>
    </row>
    <row r="724" spans="1:15" x14ac:dyDescent="0.3">
      <c r="A724">
        <v>1</v>
      </c>
      <c r="B724" t="s">
        <v>72</v>
      </c>
      <c r="C724" t="s">
        <v>125</v>
      </c>
      <c r="D724">
        <v>0</v>
      </c>
      <c r="E724">
        <v>0</v>
      </c>
      <c r="F724">
        <v>0</v>
      </c>
      <c r="G724">
        <v>37294</v>
      </c>
      <c r="H724">
        <v>0</v>
      </c>
      <c r="I724">
        <v>267</v>
      </c>
      <c r="J724">
        <v>288</v>
      </c>
      <c r="K724">
        <v>2015</v>
      </c>
      <c r="L724" t="str">
        <f t="shared" si="33"/>
        <v>002</v>
      </c>
      <c r="M724" t="str">
        <f t="shared" si="34"/>
        <v>S</v>
      </c>
      <c r="N724" t="str">
        <f t="shared" si="35"/>
        <v/>
      </c>
      <c r="O724">
        <v>2015</v>
      </c>
    </row>
    <row r="725" spans="1:15" x14ac:dyDescent="0.3">
      <c r="A725">
        <v>38</v>
      </c>
      <c r="B725" t="s">
        <v>72</v>
      </c>
      <c r="C725" t="s">
        <v>137</v>
      </c>
      <c r="D725">
        <v>55</v>
      </c>
      <c r="E725">
        <v>0</v>
      </c>
      <c r="F725">
        <v>192096</v>
      </c>
      <c r="G725">
        <v>63167</v>
      </c>
      <c r="H725">
        <v>0</v>
      </c>
      <c r="I725">
        <v>78</v>
      </c>
      <c r="J725">
        <v>1431</v>
      </c>
      <c r="K725">
        <v>2015</v>
      </c>
      <c r="L725" t="str">
        <f t="shared" si="33"/>
        <v>002</v>
      </c>
      <c r="M725" t="str">
        <f t="shared" si="34"/>
        <v>S</v>
      </c>
      <c r="N725" t="str">
        <f t="shared" si="35"/>
        <v/>
      </c>
      <c r="O725">
        <v>2015</v>
      </c>
    </row>
    <row r="726" spans="1:15" x14ac:dyDescent="0.3">
      <c r="A726">
        <v>106</v>
      </c>
      <c r="B726" t="s">
        <v>63</v>
      </c>
      <c r="C726" t="s">
        <v>122</v>
      </c>
      <c r="D726">
        <v>0</v>
      </c>
      <c r="E726">
        <v>0</v>
      </c>
      <c r="F726">
        <v>0</v>
      </c>
      <c r="G726">
        <v>5156</v>
      </c>
      <c r="H726">
        <v>0</v>
      </c>
      <c r="I726">
        <v>1618</v>
      </c>
      <c r="J726">
        <v>1112</v>
      </c>
      <c r="K726">
        <v>2015</v>
      </c>
      <c r="L726" t="str">
        <f t="shared" si="33"/>
        <v>009</v>
      </c>
      <c r="M726" t="str">
        <f t="shared" si="34"/>
        <v>H</v>
      </c>
      <c r="N726" t="str">
        <f t="shared" si="35"/>
        <v/>
      </c>
      <c r="O726">
        <v>2015</v>
      </c>
    </row>
    <row r="727" spans="1:15" x14ac:dyDescent="0.3">
      <c r="A727">
        <v>369</v>
      </c>
      <c r="B727" t="s">
        <v>75</v>
      </c>
      <c r="C727" t="s">
        <v>136</v>
      </c>
      <c r="D727">
        <v>0</v>
      </c>
      <c r="E727">
        <v>0</v>
      </c>
      <c r="F727">
        <v>0</v>
      </c>
      <c r="G727">
        <v>1271</v>
      </c>
      <c r="H727">
        <v>0</v>
      </c>
      <c r="I727">
        <v>399</v>
      </c>
      <c r="J727">
        <v>44</v>
      </c>
      <c r="K727">
        <v>2015</v>
      </c>
      <c r="L727" t="str">
        <f t="shared" si="33"/>
        <v>012</v>
      </c>
      <c r="M727" t="str">
        <f t="shared" si="34"/>
        <v>H</v>
      </c>
      <c r="N727" t="str">
        <f t="shared" si="35"/>
        <v/>
      </c>
      <c r="O727">
        <v>2015</v>
      </c>
    </row>
    <row r="728" spans="1:15" x14ac:dyDescent="0.3">
      <c r="A728">
        <v>180</v>
      </c>
      <c r="B728" t="s">
        <v>96</v>
      </c>
      <c r="C728" t="s">
        <v>146</v>
      </c>
      <c r="D728">
        <v>0</v>
      </c>
      <c r="E728">
        <v>0</v>
      </c>
      <c r="F728">
        <v>0</v>
      </c>
      <c r="G728">
        <v>3619</v>
      </c>
      <c r="H728">
        <v>0</v>
      </c>
      <c r="I728">
        <v>1136</v>
      </c>
      <c r="J728">
        <v>921</v>
      </c>
      <c r="K728">
        <v>2015</v>
      </c>
      <c r="L728" t="str">
        <f t="shared" si="33"/>
        <v>011</v>
      </c>
      <c r="M728" t="str">
        <f t="shared" si="34"/>
        <v>H</v>
      </c>
      <c r="N728" t="str">
        <f t="shared" si="35"/>
        <v/>
      </c>
      <c r="O728">
        <v>2015</v>
      </c>
    </row>
    <row r="729" spans="1:15" x14ac:dyDescent="0.3">
      <c r="A729">
        <v>375</v>
      </c>
      <c r="B729" t="s">
        <v>89</v>
      </c>
      <c r="C729" t="s">
        <v>149</v>
      </c>
      <c r="D729">
        <v>39</v>
      </c>
      <c r="E729">
        <v>0</v>
      </c>
      <c r="F729">
        <v>838</v>
      </c>
      <c r="G729">
        <v>6411</v>
      </c>
      <c r="H729">
        <v>0</v>
      </c>
      <c r="I729">
        <v>2012</v>
      </c>
      <c r="J729">
        <v>1383</v>
      </c>
      <c r="K729">
        <v>2015</v>
      </c>
      <c r="L729" t="str">
        <f t="shared" si="33"/>
        <v>008</v>
      </c>
      <c r="M729" t="str">
        <f t="shared" si="34"/>
        <v>S</v>
      </c>
      <c r="N729" t="str">
        <f t="shared" si="35"/>
        <v/>
      </c>
      <c r="O729">
        <v>2015</v>
      </c>
    </row>
    <row r="730" spans="1:15" x14ac:dyDescent="0.3">
      <c r="A730">
        <v>406</v>
      </c>
      <c r="B730" t="s">
        <v>64</v>
      </c>
      <c r="C730" t="s">
        <v>208</v>
      </c>
      <c r="D730">
        <v>2988</v>
      </c>
      <c r="E730">
        <v>0</v>
      </c>
      <c r="F730">
        <v>558169</v>
      </c>
      <c r="G730">
        <v>46350</v>
      </c>
      <c r="H730">
        <v>606</v>
      </c>
      <c r="I730">
        <v>11285</v>
      </c>
      <c r="J730">
        <v>779</v>
      </c>
      <c r="K730">
        <v>2015</v>
      </c>
      <c r="L730" t="str">
        <f t="shared" si="33"/>
        <v>001</v>
      </c>
      <c r="M730" t="str">
        <f t="shared" si="34"/>
        <v>H</v>
      </c>
      <c r="N730" t="str">
        <f t="shared" si="35"/>
        <v/>
      </c>
      <c r="O730">
        <v>2015</v>
      </c>
    </row>
    <row r="731" spans="1:15" x14ac:dyDescent="0.3">
      <c r="A731">
        <v>406</v>
      </c>
      <c r="B731" t="s">
        <v>58</v>
      </c>
      <c r="C731" t="s">
        <v>208</v>
      </c>
      <c r="D731">
        <v>1307</v>
      </c>
      <c r="E731">
        <v>0</v>
      </c>
      <c r="F731">
        <v>1005284</v>
      </c>
      <c r="G731">
        <v>74247</v>
      </c>
      <c r="H731">
        <v>1491</v>
      </c>
      <c r="I731">
        <v>17522</v>
      </c>
      <c r="J731">
        <v>1236</v>
      </c>
      <c r="K731">
        <v>2015</v>
      </c>
      <c r="L731" t="str">
        <f t="shared" si="33"/>
        <v>002</v>
      </c>
      <c r="M731" t="str">
        <f t="shared" si="34"/>
        <v>H</v>
      </c>
      <c r="N731" t="str">
        <f t="shared" si="35"/>
        <v/>
      </c>
      <c r="O731">
        <v>2015</v>
      </c>
    </row>
    <row r="732" spans="1:15" x14ac:dyDescent="0.3">
      <c r="A732">
        <v>406</v>
      </c>
      <c r="B732" t="s">
        <v>71</v>
      </c>
      <c r="C732" t="s">
        <v>208</v>
      </c>
      <c r="D732">
        <v>18</v>
      </c>
      <c r="E732">
        <v>0</v>
      </c>
      <c r="F732">
        <v>58772</v>
      </c>
      <c r="G732">
        <v>4128</v>
      </c>
      <c r="H732">
        <v>15</v>
      </c>
      <c r="I732">
        <v>1237</v>
      </c>
      <c r="J732">
        <v>80</v>
      </c>
      <c r="K732">
        <v>2015</v>
      </c>
      <c r="L732" t="str">
        <f t="shared" si="33"/>
        <v>004</v>
      </c>
      <c r="M732" t="str">
        <f t="shared" si="34"/>
        <v>H</v>
      </c>
      <c r="N732" t="str">
        <f t="shared" si="35"/>
        <v/>
      </c>
      <c r="O732">
        <v>2015</v>
      </c>
    </row>
    <row r="733" spans="1:15" x14ac:dyDescent="0.3">
      <c r="A733">
        <v>406</v>
      </c>
      <c r="B733" t="s">
        <v>78</v>
      </c>
      <c r="C733" t="s">
        <v>208</v>
      </c>
      <c r="D733">
        <v>2273</v>
      </c>
      <c r="E733">
        <v>0</v>
      </c>
      <c r="F733">
        <v>1234528</v>
      </c>
      <c r="G733">
        <v>81341</v>
      </c>
      <c r="H733">
        <v>1285</v>
      </c>
      <c r="I733">
        <v>22791</v>
      </c>
      <c r="J733">
        <v>1456</v>
      </c>
      <c r="K733">
        <v>2015</v>
      </c>
      <c r="L733" t="str">
        <f t="shared" si="33"/>
        <v>006</v>
      </c>
      <c r="M733" t="str">
        <f t="shared" si="34"/>
        <v>H</v>
      </c>
      <c r="N733" t="str">
        <f t="shared" si="35"/>
        <v/>
      </c>
      <c r="O733">
        <v>2015</v>
      </c>
    </row>
    <row r="734" spans="1:15" x14ac:dyDescent="0.3">
      <c r="A734">
        <v>13</v>
      </c>
      <c r="B734" t="s">
        <v>87</v>
      </c>
      <c r="C734" t="s">
        <v>171</v>
      </c>
      <c r="D734">
        <v>6</v>
      </c>
      <c r="E734">
        <v>0</v>
      </c>
      <c r="F734">
        <v>27923</v>
      </c>
      <c r="G734">
        <v>2136</v>
      </c>
      <c r="H734">
        <v>0</v>
      </c>
      <c r="I734">
        <v>223</v>
      </c>
      <c r="J734">
        <v>461</v>
      </c>
      <c r="K734">
        <v>2015</v>
      </c>
      <c r="L734" t="str">
        <f t="shared" si="33"/>
        <v>008</v>
      </c>
      <c r="M734" t="str">
        <f t="shared" si="34"/>
        <v>H</v>
      </c>
      <c r="N734" t="str">
        <f t="shared" si="35"/>
        <v/>
      </c>
      <c r="O734">
        <v>2015</v>
      </c>
    </row>
    <row r="735" spans="1:15" x14ac:dyDescent="0.3">
      <c r="A735">
        <v>181</v>
      </c>
      <c r="B735" t="s">
        <v>63</v>
      </c>
      <c r="C735" t="s">
        <v>190</v>
      </c>
      <c r="D735">
        <v>0</v>
      </c>
      <c r="E735">
        <v>0</v>
      </c>
      <c r="F735">
        <v>0</v>
      </c>
      <c r="G735">
        <v>13437</v>
      </c>
      <c r="H735">
        <v>0</v>
      </c>
      <c r="I735">
        <v>4215</v>
      </c>
      <c r="J735">
        <v>2376</v>
      </c>
      <c r="K735">
        <v>2015</v>
      </c>
      <c r="L735" t="str">
        <f t="shared" si="33"/>
        <v>009</v>
      </c>
      <c r="M735" t="str">
        <f t="shared" si="34"/>
        <v>H</v>
      </c>
      <c r="N735" t="str">
        <f t="shared" si="35"/>
        <v/>
      </c>
      <c r="O735">
        <v>2015</v>
      </c>
    </row>
    <row r="736" spans="1:15" x14ac:dyDescent="0.3">
      <c r="A736">
        <v>239</v>
      </c>
      <c r="B736" t="s">
        <v>114</v>
      </c>
      <c r="C736" t="s">
        <v>135</v>
      </c>
      <c r="D736">
        <v>629</v>
      </c>
      <c r="E736">
        <v>0</v>
      </c>
      <c r="F736">
        <v>33580</v>
      </c>
      <c r="G736">
        <v>2075</v>
      </c>
      <c r="H736">
        <v>0</v>
      </c>
      <c r="I736">
        <v>651</v>
      </c>
      <c r="J736">
        <v>45</v>
      </c>
      <c r="K736">
        <v>2015</v>
      </c>
      <c r="L736" t="str">
        <f t="shared" si="33"/>
        <v>007</v>
      </c>
      <c r="M736" t="str">
        <f t="shared" si="34"/>
        <v>S</v>
      </c>
      <c r="N736" t="str">
        <f t="shared" si="35"/>
        <v/>
      </c>
      <c r="O736">
        <v>2015</v>
      </c>
    </row>
    <row r="737" spans="1:15" x14ac:dyDescent="0.3">
      <c r="A737">
        <v>6</v>
      </c>
      <c r="B737" t="s">
        <v>101</v>
      </c>
      <c r="C737" t="s">
        <v>162</v>
      </c>
      <c r="D737">
        <v>4</v>
      </c>
      <c r="E737">
        <v>0</v>
      </c>
      <c r="F737">
        <v>88</v>
      </c>
      <c r="G737">
        <v>2121</v>
      </c>
      <c r="H737">
        <v>0</v>
      </c>
      <c r="I737">
        <v>666</v>
      </c>
      <c r="J737">
        <v>146</v>
      </c>
      <c r="K737">
        <v>2015</v>
      </c>
      <c r="L737" t="str">
        <f t="shared" si="33"/>
        <v>005</v>
      </c>
      <c r="M737" t="str">
        <f t="shared" si="34"/>
        <v>H</v>
      </c>
      <c r="N737" t="str">
        <f t="shared" si="35"/>
        <v/>
      </c>
      <c r="O737">
        <v>2015</v>
      </c>
    </row>
    <row r="738" spans="1:15" x14ac:dyDescent="0.3">
      <c r="A738">
        <v>37</v>
      </c>
      <c r="B738" t="s">
        <v>78</v>
      </c>
      <c r="C738" t="s">
        <v>164</v>
      </c>
      <c r="D738">
        <v>1</v>
      </c>
      <c r="E738">
        <v>0</v>
      </c>
      <c r="F738">
        <v>245</v>
      </c>
      <c r="G738">
        <v>167</v>
      </c>
      <c r="H738">
        <v>0</v>
      </c>
      <c r="I738">
        <v>53</v>
      </c>
      <c r="J738">
        <v>4</v>
      </c>
      <c r="K738">
        <v>2015</v>
      </c>
      <c r="L738" t="str">
        <f t="shared" si="33"/>
        <v>006</v>
      </c>
      <c r="M738" t="str">
        <f t="shared" si="34"/>
        <v>H</v>
      </c>
      <c r="N738" t="str">
        <f t="shared" si="35"/>
        <v/>
      </c>
      <c r="O738">
        <v>2015</v>
      </c>
    </row>
    <row r="739" spans="1:15" x14ac:dyDescent="0.3">
      <c r="A739">
        <v>153</v>
      </c>
      <c r="B739" t="s">
        <v>101</v>
      </c>
      <c r="C739" t="s">
        <v>170</v>
      </c>
      <c r="D739">
        <v>2</v>
      </c>
      <c r="E739">
        <v>0</v>
      </c>
      <c r="F739">
        <v>29</v>
      </c>
      <c r="G739">
        <v>222</v>
      </c>
      <c r="H739">
        <v>17</v>
      </c>
      <c r="I739">
        <v>7</v>
      </c>
      <c r="J739">
        <v>48</v>
      </c>
      <c r="K739">
        <v>2015</v>
      </c>
      <c r="L739" t="str">
        <f t="shared" si="33"/>
        <v>005</v>
      </c>
      <c r="M739" t="str">
        <f t="shared" si="34"/>
        <v>H</v>
      </c>
      <c r="N739" t="str">
        <f t="shared" si="35"/>
        <v/>
      </c>
      <c r="O739">
        <v>2015</v>
      </c>
    </row>
    <row r="740" spans="1:15" x14ac:dyDescent="0.3">
      <c r="A740">
        <v>314</v>
      </c>
      <c r="B740" t="s">
        <v>70</v>
      </c>
      <c r="C740" t="s">
        <v>174</v>
      </c>
      <c r="D740">
        <v>0</v>
      </c>
      <c r="E740">
        <v>0</v>
      </c>
      <c r="F740">
        <v>0</v>
      </c>
      <c r="G740">
        <v>2163</v>
      </c>
      <c r="H740">
        <v>0</v>
      </c>
      <c r="I740">
        <v>678</v>
      </c>
      <c r="J740">
        <v>467</v>
      </c>
      <c r="K740">
        <v>2015</v>
      </c>
      <c r="L740" t="str">
        <f t="shared" si="33"/>
        <v>009</v>
      </c>
      <c r="M740" t="str">
        <f t="shared" si="34"/>
        <v>S</v>
      </c>
      <c r="N740" t="str">
        <f t="shared" si="35"/>
        <v/>
      </c>
      <c r="O740">
        <v>2015</v>
      </c>
    </row>
    <row r="741" spans="1:15" x14ac:dyDescent="0.3">
      <c r="A741">
        <v>192</v>
      </c>
      <c r="B741" t="s">
        <v>107</v>
      </c>
      <c r="C741" t="s">
        <v>183</v>
      </c>
      <c r="D741">
        <v>225</v>
      </c>
      <c r="E741">
        <v>0</v>
      </c>
      <c r="F741">
        <v>540867</v>
      </c>
      <c r="G741">
        <v>34145</v>
      </c>
      <c r="H741">
        <v>0</v>
      </c>
      <c r="I741">
        <v>5558</v>
      </c>
      <c r="J741">
        <v>21194</v>
      </c>
      <c r="K741">
        <v>2015</v>
      </c>
      <c r="L741" t="str">
        <f t="shared" si="33"/>
        <v>002</v>
      </c>
      <c r="M741" t="str">
        <f t="shared" si="34"/>
        <v>H</v>
      </c>
      <c r="N741" t="str">
        <f t="shared" si="35"/>
        <v>B</v>
      </c>
      <c r="O741">
        <v>2015</v>
      </c>
    </row>
    <row r="742" spans="1:15" x14ac:dyDescent="0.3">
      <c r="A742">
        <v>260</v>
      </c>
      <c r="B742" t="s">
        <v>101</v>
      </c>
      <c r="C742" t="s">
        <v>188</v>
      </c>
      <c r="D742">
        <v>79</v>
      </c>
      <c r="E742">
        <v>0</v>
      </c>
      <c r="F742">
        <v>18662</v>
      </c>
      <c r="G742">
        <v>2059</v>
      </c>
      <c r="H742">
        <v>0</v>
      </c>
      <c r="I742">
        <v>646</v>
      </c>
      <c r="J742">
        <v>469</v>
      </c>
      <c r="K742">
        <v>2015</v>
      </c>
      <c r="L742" t="str">
        <f t="shared" si="33"/>
        <v>005</v>
      </c>
      <c r="M742" t="str">
        <f t="shared" si="34"/>
        <v>H</v>
      </c>
      <c r="N742" t="str">
        <f t="shared" si="35"/>
        <v/>
      </c>
      <c r="O742">
        <v>2015</v>
      </c>
    </row>
    <row r="743" spans="1:15" x14ac:dyDescent="0.3">
      <c r="A743">
        <v>386</v>
      </c>
      <c r="B743" t="s">
        <v>58</v>
      </c>
      <c r="C743" t="s">
        <v>204</v>
      </c>
      <c r="D743">
        <v>5</v>
      </c>
      <c r="E743">
        <v>0</v>
      </c>
      <c r="F743">
        <v>60</v>
      </c>
      <c r="G743">
        <v>457</v>
      </c>
      <c r="H743">
        <v>37</v>
      </c>
      <c r="I743">
        <v>144</v>
      </c>
      <c r="J743">
        <v>81</v>
      </c>
      <c r="K743">
        <v>2015</v>
      </c>
      <c r="L743" t="str">
        <f t="shared" si="33"/>
        <v>002</v>
      </c>
      <c r="M743" t="str">
        <f t="shared" si="34"/>
        <v>H</v>
      </c>
      <c r="N743" t="str">
        <f t="shared" si="35"/>
        <v/>
      </c>
      <c r="O743">
        <v>2015</v>
      </c>
    </row>
    <row r="744" spans="1:15" x14ac:dyDescent="0.3">
      <c r="A744">
        <v>386</v>
      </c>
      <c r="B744" t="s">
        <v>65</v>
      </c>
      <c r="C744" t="s">
        <v>204</v>
      </c>
      <c r="D744">
        <v>2</v>
      </c>
      <c r="E744">
        <v>0</v>
      </c>
      <c r="F744">
        <v>24</v>
      </c>
      <c r="G744">
        <v>184</v>
      </c>
      <c r="H744">
        <v>14</v>
      </c>
      <c r="I744">
        <v>58</v>
      </c>
      <c r="J744">
        <v>4</v>
      </c>
      <c r="K744">
        <v>2015</v>
      </c>
      <c r="L744" t="str">
        <f t="shared" si="33"/>
        <v>001</v>
      </c>
      <c r="M744" t="str">
        <f t="shared" si="34"/>
        <v>S</v>
      </c>
      <c r="N744" t="str">
        <f t="shared" si="35"/>
        <v/>
      </c>
      <c r="O744">
        <v>2015</v>
      </c>
    </row>
    <row r="745" spans="1:15" x14ac:dyDescent="0.3">
      <c r="A745">
        <v>117</v>
      </c>
      <c r="B745" t="s">
        <v>84</v>
      </c>
      <c r="C745" t="s">
        <v>191</v>
      </c>
      <c r="D745">
        <v>23</v>
      </c>
      <c r="E745">
        <v>0</v>
      </c>
      <c r="F745">
        <v>575</v>
      </c>
      <c r="G745">
        <v>1635</v>
      </c>
      <c r="H745">
        <v>0</v>
      </c>
      <c r="I745">
        <v>513</v>
      </c>
      <c r="J745">
        <v>391</v>
      </c>
      <c r="K745">
        <v>2015</v>
      </c>
      <c r="L745" t="str">
        <f t="shared" si="33"/>
        <v>003</v>
      </c>
      <c r="M745" t="str">
        <f t="shared" si="34"/>
        <v>H</v>
      </c>
      <c r="N745" t="str">
        <f t="shared" si="35"/>
        <v/>
      </c>
      <c r="O745">
        <v>2015</v>
      </c>
    </row>
    <row r="746" spans="1:15" x14ac:dyDescent="0.3">
      <c r="A746">
        <v>367</v>
      </c>
      <c r="B746" t="s">
        <v>85</v>
      </c>
      <c r="C746" t="s">
        <v>193</v>
      </c>
      <c r="D746">
        <v>0</v>
      </c>
      <c r="E746">
        <v>0</v>
      </c>
      <c r="F746">
        <v>0</v>
      </c>
      <c r="G746">
        <v>11</v>
      </c>
      <c r="H746">
        <v>9</v>
      </c>
      <c r="I746">
        <v>34</v>
      </c>
      <c r="J746">
        <v>25</v>
      </c>
      <c r="K746">
        <v>2015</v>
      </c>
      <c r="L746" t="str">
        <f t="shared" si="33"/>
        <v>005</v>
      </c>
      <c r="M746" t="str">
        <f t="shared" si="34"/>
        <v/>
      </c>
      <c r="N746" t="str">
        <f t="shared" si="35"/>
        <v/>
      </c>
      <c r="O746">
        <v>2015</v>
      </c>
    </row>
    <row r="747" spans="1:15" x14ac:dyDescent="0.3">
      <c r="A747">
        <v>345</v>
      </c>
      <c r="B747" t="s">
        <v>63</v>
      </c>
      <c r="C747" t="s">
        <v>197</v>
      </c>
      <c r="D747">
        <v>0</v>
      </c>
      <c r="E747">
        <v>0</v>
      </c>
      <c r="F747">
        <v>0</v>
      </c>
      <c r="G747">
        <v>6122</v>
      </c>
      <c r="H747">
        <v>0</v>
      </c>
      <c r="I747">
        <v>1921</v>
      </c>
      <c r="J747">
        <v>1059</v>
      </c>
      <c r="K747">
        <v>2015</v>
      </c>
      <c r="L747" t="str">
        <f t="shared" si="33"/>
        <v>009</v>
      </c>
      <c r="M747" t="str">
        <f t="shared" si="34"/>
        <v>H</v>
      </c>
      <c r="N747" t="str">
        <f t="shared" si="35"/>
        <v/>
      </c>
      <c r="O747">
        <v>2015</v>
      </c>
    </row>
    <row r="748" spans="1:15" x14ac:dyDescent="0.3">
      <c r="A748">
        <v>345</v>
      </c>
      <c r="B748" t="s">
        <v>96</v>
      </c>
      <c r="C748" t="s">
        <v>197</v>
      </c>
      <c r="D748">
        <v>0</v>
      </c>
      <c r="E748">
        <v>0</v>
      </c>
      <c r="F748">
        <v>0</v>
      </c>
      <c r="G748">
        <v>4038</v>
      </c>
      <c r="H748">
        <v>0</v>
      </c>
      <c r="I748">
        <v>1267</v>
      </c>
      <c r="J748">
        <v>610</v>
      </c>
      <c r="K748">
        <v>2015</v>
      </c>
      <c r="L748" t="str">
        <f t="shared" si="33"/>
        <v>011</v>
      </c>
      <c r="M748" t="str">
        <f t="shared" si="34"/>
        <v>H</v>
      </c>
      <c r="N748" t="str">
        <f t="shared" si="35"/>
        <v/>
      </c>
      <c r="O748">
        <v>2015</v>
      </c>
    </row>
    <row r="749" spans="1:15" x14ac:dyDescent="0.3">
      <c r="A749">
        <v>259</v>
      </c>
      <c r="B749" t="s">
        <v>70</v>
      </c>
      <c r="C749" t="s">
        <v>127</v>
      </c>
      <c r="D749">
        <v>0</v>
      </c>
      <c r="E749">
        <v>0</v>
      </c>
      <c r="F749">
        <v>0</v>
      </c>
      <c r="G749">
        <v>3687</v>
      </c>
      <c r="H749">
        <v>0</v>
      </c>
      <c r="I749">
        <v>1157</v>
      </c>
      <c r="J749">
        <v>829</v>
      </c>
      <c r="K749">
        <v>2015</v>
      </c>
      <c r="L749" t="str">
        <f t="shared" si="33"/>
        <v>009</v>
      </c>
      <c r="M749" t="str">
        <f t="shared" si="34"/>
        <v>S</v>
      </c>
      <c r="N749" t="str">
        <f t="shared" si="35"/>
        <v/>
      </c>
      <c r="O749">
        <v>2015</v>
      </c>
    </row>
    <row r="750" spans="1:15" x14ac:dyDescent="0.3">
      <c r="A750">
        <v>239</v>
      </c>
      <c r="B750" t="s">
        <v>72</v>
      </c>
      <c r="C750" t="s">
        <v>135</v>
      </c>
      <c r="D750">
        <v>224</v>
      </c>
      <c r="E750">
        <v>1</v>
      </c>
      <c r="F750">
        <v>39327</v>
      </c>
      <c r="G750">
        <v>2843</v>
      </c>
      <c r="H750">
        <v>0</v>
      </c>
      <c r="I750">
        <v>772</v>
      </c>
      <c r="J750">
        <v>37</v>
      </c>
      <c r="K750">
        <v>2015</v>
      </c>
      <c r="L750" t="str">
        <f t="shared" si="33"/>
        <v>002</v>
      </c>
      <c r="M750" t="str">
        <f t="shared" si="34"/>
        <v>S</v>
      </c>
      <c r="N750" t="str">
        <f t="shared" si="35"/>
        <v/>
      </c>
      <c r="O750">
        <v>2015</v>
      </c>
    </row>
    <row r="751" spans="1:15" x14ac:dyDescent="0.3">
      <c r="A751">
        <v>11</v>
      </c>
      <c r="B751" t="s">
        <v>87</v>
      </c>
      <c r="C751" t="s">
        <v>144</v>
      </c>
      <c r="D751">
        <v>8</v>
      </c>
      <c r="E751">
        <v>0</v>
      </c>
      <c r="F751">
        <v>30385</v>
      </c>
      <c r="G751">
        <v>2246</v>
      </c>
      <c r="H751">
        <v>0</v>
      </c>
      <c r="I751">
        <v>704</v>
      </c>
      <c r="J751">
        <v>501</v>
      </c>
      <c r="K751">
        <v>2015</v>
      </c>
      <c r="L751" t="str">
        <f t="shared" si="33"/>
        <v>008</v>
      </c>
      <c r="M751" t="str">
        <f t="shared" si="34"/>
        <v>H</v>
      </c>
      <c r="N751" t="str">
        <f t="shared" si="35"/>
        <v/>
      </c>
      <c r="O751">
        <v>2015</v>
      </c>
    </row>
    <row r="752" spans="1:15" x14ac:dyDescent="0.3">
      <c r="A752">
        <v>406</v>
      </c>
      <c r="B752" t="s">
        <v>84</v>
      </c>
      <c r="C752" t="s">
        <v>208</v>
      </c>
      <c r="D752">
        <v>64</v>
      </c>
      <c r="E752">
        <v>0</v>
      </c>
      <c r="F752">
        <v>270224</v>
      </c>
      <c r="G752">
        <v>16259</v>
      </c>
      <c r="H752">
        <v>388</v>
      </c>
      <c r="I752">
        <v>5127</v>
      </c>
      <c r="J752">
        <v>373</v>
      </c>
      <c r="K752">
        <v>2015</v>
      </c>
      <c r="L752" t="str">
        <f t="shared" si="33"/>
        <v>003</v>
      </c>
      <c r="M752" t="str">
        <f t="shared" si="34"/>
        <v>H</v>
      </c>
      <c r="N752" t="str">
        <f t="shared" si="35"/>
        <v/>
      </c>
      <c r="O752">
        <v>2015</v>
      </c>
    </row>
    <row r="753" spans="1:15" x14ac:dyDescent="0.3">
      <c r="A753">
        <v>210</v>
      </c>
      <c r="B753" t="s">
        <v>115</v>
      </c>
      <c r="C753" t="s">
        <v>163</v>
      </c>
      <c r="D753">
        <v>110</v>
      </c>
      <c r="E753">
        <v>0</v>
      </c>
      <c r="F753">
        <v>26158</v>
      </c>
      <c r="G753">
        <v>2001</v>
      </c>
      <c r="H753">
        <v>0</v>
      </c>
      <c r="I753">
        <v>1257</v>
      </c>
      <c r="J753">
        <v>581</v>
      </c>
      <c r="K753">
        <v>2015</v>
      </c>
      <c r="L753" t="str">
        <f t="shared" si="33"/>
        <v>002</v>
      </c>
      <c r="M753" t="str">
        <f t="shared" si="34"/>
        <v>S</v>
      </c>
      <c r="N753" t="str">
        <f t="shared" si="35"/>
        <v>B</v>
      </c>
      <c r="O753">
        <v>2015</v>
      </c>
    </row>
    <row r="754" spans="1:15" x14ac:dyDescent="0.3">
      <c r="A754">
        <v>401</v>
      </c>
      <c r="B754" t="s">
        <v>113</v>
      </c>
      <c r="C754" t="s">
        <v>179</v>
      </c>
      <c r="D754">
        <v>31</v>
      </c>
      <c r="E754">
        <v>0</v>
      </c>
      <c r="F754">
        <v>806</v>
      </c>
      <c r="G754">
        <v>4865</v>
      </c>
      <c r="H754">
        <v>0</v>
      </c>
      <c r="I754">
        <v>3052</v>
      </c>
      <c r="J754">
        <v>646</v>
      </c>
      <c r="K754">
        <v>2015</v>
      </c>
      <c r="L754" t="str">
        <f t="shared" si="33"/>
        <v>008</v>
      </c>
      <c r="M754" t="str">
        <f t="shared" si="34"/>
        <v>H</v>
      </c>
      <c r="N754" t="str">
        <f t="shared" si="35"/>
        <v>B</v>
      </c>
      <c r="O754">
        <v>2015</v>
      </c>
    </row>
    <row r="755" spans="1:15" x14ac:dyDescent="0.3">
      <c r="A755">
        <v>398</v>
      </c>
      <c r="B755" t="s">
        <v>68</v>
      </c>
      <c r="C755" t="s">
        <v>184</v>
      </c>
      <c r="D755">
        <v>0</v>
      </c>
      <c r="E755">
        <v>0</v>
      </c>
      <c r="F755">
        <v>0</v>
      </c>
      <c r="G755">
        <v>780</v>
      </c>
      <c r="H755">
        <v>47</v>
      </c>
      <c r="I755">
        <v>245</v>
      </c>
      <c r="J755">
        <v>133</v>
      </c>
      <c r="K755">
        <v>2015</v>
      </c>
      <c r="L755" t="str">
        <f t="shared" si="33"/>
        <v>012</v>
      </c>
      <c r="M755" t="str">
        <f t="shared" si="34"/>
        <v>S</v>
      </c>
      <c r="N755" t="str">
        <f t="shared" si="35"/>
        <v/>
      </c>
      <c r="O755">
        <v>2015</v>
      </c>
    </row>
    <row r="756" spans="1:15" x14ac:dyDescent="0.3">
      <c r="A756">
        <v>380</v>
      </c>
      <c r="B756" t="s">
        <v>74</v>
      </c>
      <c r="C756" t="s">
        <v>189</v>
      </c>
      <c r="D756">
        <v>16</v>
      </c>
      <c r="E756">
        <v>2</v>
      </c>
      <c r="F756">
        <v>113</v>
      </c>
      <c r="G756">
        <v>773</v>
      </c>
      <c r="H756">
        <v>0</v>
      </c>
      <c r="I756">
        <v>243</v>
      </c>
      <c r="J756">
        <v>151</v>
      </c>
      <c r="K756">
        <v>2015</v>
      </c>
      <c r="L756" t="str">
        <f t="shared" si="33"/>
        <v>006</v>
      </c>
      <c r="M756" t="str">
        <f t="shared" si="34"/>
        <v>S</v>
      </c>
      <c r="N756" t="str">
        <f t="shared" si="35"/>
        <v/>
      </c>
      <c r="O756">
        <v>2015</v>
      </c>
    </row>
    <row r="757" spans="1:15" x14ac:dyDescent="0.3">
      <c r="A757">
        <v>386</v>
      </c>
      <c r="B757" t="s">
        <v>72</v>
      </c>
      <c r="C757" t="s">
        <v>204</v>
      </c>
      <c r="D757">
        <v>375</v>
      </c>
      <c r="E757">
        <v>0</v>
      </c>
      <c r="F757">
        <v>45</v>
      </c>
      <c r="G757">
        <v>344</v>
      </c>
      <c r="H757">
        <v>27</v>
      </c>
      <c r="I757">
        <v>108</v>
      </c>
      <c r="J757">
        <v>74</v>
      </c>
      <c r="K757">
        <v>2015</v>
      </c>
      <c r="L757" t="str">
        <f t="shared" si="33"/>
        <v>002</v>
      </c>
      <c r="M757" t="str">
        <f t="shared" si="34"/>
        <v>S</v>
      </c>
      <c r="N757" t="str">
        <f t="shared" si="35"/>
        <v/>
      </c>
      <c r="O757">
        <v>2015</v>
      </c>
    </row>
    <row r="758" spans="1:15" x14ac:dyDescent="0.3">
      <c r="A758">
        <v>336</v>
      </c>
      <c r="B758" t="s">
        <v>63</v>
      </c>
      <c r="C758" t="s">
        <v>196</v>
      </c>
      <c r="D758">
        <v>0</v>
      </c>
      <c r="E758">
        <v>0</v>
      </c>
      <c r="F758">
        <v>0</v>
      </c>
      <c r="G758">
        <v>4685</v>
      </c>
      <c r="H758">
        <v>0</v>
      </c>
      <c r="I758">
        <v>1047</v>
      </c>
      <c r="J758">
        <v>974</v>
      </c>
      <c r="K758">
        <v>2015</v>
      </c>
      <c r="L758" t="str">
        <f t="shared" si="33"/>
        <v>009</v>
      </c>
      <c r="M758" t="str">
        <f t="shared" si="34"/>
        <v>H</v>
      </c>
      <c r="N758" t="str">
        <f t="shared" si="35"/>
        <v/>
      </c>
      <c r="O758">
        <v>2015</v>
      </c>
    </row>
    <row r="759" spans="1:15" x14ac:dyDescent="0.3">
      <c r="A759">
        <v>210</v>
      </c>
      <c r="B759" t="s">
        <v>111</v>
      </c>
      <c r="C759" t="s">
        <v>163</v>
      </c>
      <c r="D759">
        <v>0</v>
      </c>
      <c r="E759">
        <v>0</v>
      </c>
      <c r="F759">
        <v>0</v>
      </c>
      <c r="G759">
        <v>2910</v>
      </c>
      <c r="H759">
        <v>0</v>
      </c>
      <c r="I759">
        <v>1826</v>
      </c>
      <c r="J759">
        <v>844</v>
      </c>
      <c r="K759">
        <v>2015</v>
      </c>
      <c r="L759" t="str">
        <f t="shared" si="33"/>
        <v>012</v>
      </c>
      <c r="M759" t="str">
        <f t="shared" si="34"/>
        <v>H</v>
      </c>
      <c r="N759" t="str">
        <f t="shared" si="35"/>
        <v>B</v>
      </c>
      <c r="O759">
        <v>2015</v>
      </c>
    </row>
    <row r="760" spans="1:15" x14ac:dyDescent="0.3">
      <c r="A760">
        <v>407</v>
      </c>
      <c r="B760" t="s">
        <v>89</v>
      </c>
      <c r="C760" t="s">
        <v>209</v>
      </c>
      <c r="D760">
        <v>53</v>
      </c>
      <c r="E760">
        <v>0</v>
      </c>
      <c r="F760">
        <v>344</v>
      </c>
      <c r="G760">
        <v>2241</v>
      </c>
      <c r="H760">
        <v>109</v>
      </c>
      <c r="I760">
        <v>822</v>
      </c>
      <c r="J760">
        <v>564</v>
      </c>
      <c r="K760">
        <v>2015</v>
      </c>
      <c r="L760" t="str">
        <f t="shared" si="33"/>
        <v>008</v>
      </c>
      <c r="M760" t="str">
        <f t="shared" si="34"/>
        <v>S</v>
      </c>
      <c r="N760" t="str">
        <f t="shared" si="35"/>
        <v/>
      </c>
      <c r="O760">
        <v>2015</v>
      </c>
    </row>
    <row r="761" spans="1:15" x14ac:dyDescent="0.3">
      <c r="A761">
        <v>34</v>
      </c>
      <c r="B761" t="s">
        <v>114</v>
      </c>
      <c r="C761" t="s">
        <v>195</v>
      </c>
      <c r="D761">
        <v>1</v>
      </c>
      <c r="E761">
        <v>0</v>
      </c>
      <c r="F761">
        <v>4211</v>
      </c>
      <c r="G761">
        <v>306</v>
      </c>
      <c r="H761">
        <v>0</v>
      </c>
      <c r="I761">
        <v>96</v>
      </c>
      <c r="J761">
        <v>69</v>
      </c>
      <c r="K761">
        <v>2015</v>
      </c>
      <c r="L761" t="str">
        <f t="shared" si="33"/>
        <v>007</v>
      </c>
      <c r="M761" t="str">
        <f t="shared" si="34"/>
        <v>S</v>
      </c>
      <c r="N761" t="str">
        <f t="shared" si="35"/>
        <v/>
      </c>
      <c r="O761">
        <v>2015</v>
      </c>
    </row>
    <row r="762" spans="1:15" x14ac:dyDescent="0.3">
      <c r="A762">
        <v>396</v>
      </c>
      <c r="B762" t="s">
        <v>104</v>
      </c>
      <c r="C762" t="s">
        <v>140</v>
      </c>
      <c r="D762">
        <v>9</v>
      </c>
      <c r="E762">
        <v>0</v>
      </c>
      <c r="F762">
        <v>288</v>
      </c>
      <c r="G762">
        <v>1320</v>
      </c>
      <c r="H762">
        <v>0</v>
      </c>
      <c r="I762">
        <v>717</v>
      </c>
      <c r="J762">
        <v>1233</v>
      </c>
      <c r="K762">
        <v>2015</v>
      </c>
      <c r="L762" t="str">
        <f t="shared" si="33"/>
        <v>002</v>
      </c>
      <c r="M762" t="str">
        <f t="shared" si="34"/>
        <v>H</v>
      </c>
      <c r="N762" t="str">
        <f t="shared" si="35"/>
        <v/>
      </c>
      <c r="O762">
        <v>2015</v>
      </c>
    </row>
    <row r="763" spans="1:15" x14ac:dyDescent="0.3">
      <c r="A763">
        <v>396</v>
      </c>
      <c r="B763" t="s">
        <v>83</v>
      </c>
      <c r="C763" t="s">
        <v>140</v>
      </c>
      <c r="D763">
        <v>0</v>
      </c>
      <c r="E763">
        <v>0</v>
      </c>
      <c r="F763">
        <v>0</v>
      </c>
      <c r="G763">
        <v>3916</v>
      </c>
      <c r="H763">
        <v>0</v>
      </c>
      <c r="I763">
        <v>1433</v>
      </c>
      <c r="J763">
        <v>2192</v>
      </c>
      <c r="K763">
        <v>2015</v>
      </c>
      <c r="L763" t="str">
        <f t="shared" si="33"/>
        <v>009</v>
      </c>
      <c r="M763" t="str">
        <f t="shared" si="34"/>
        <v>H</v>
      </c>
      <c r="N763" t="str">
        <f t="shared" si="35"/>
        <v/>
      </c>
      <c r="O763">
        <v>2015</v>
      </c>
    </row>
    <row r="764" spans="1:15" x14ac:dyDescent="0.3">
      <c r="A764">
        <v>407</v>
      </c>
      <c r="B764" t="s">
        <v>85</v>
      </c>
      <c r="C764" t="s">
        <v>209</v>
      </c>
      <c r="D764">
        <v>0</v>
      </c>
      <c r="E764">
        <v>0</v>
      </c>
      <c r="F764">
        <v>0</v>
      </c>
      <c r="G764">
        <v>230</v>
      </c>
      <c r="H764">
        <v>9</v>
      </c>
      <c r="I764">
        <v>72</v>
      </c>
      <c r="J764">
        <v>50</v>
      </c>
      <c r="K764">
        <v>2015</v>
      </c>
      <c r="L764" t="str">
        <f t="shared" si="33"/>
        <v>005</v>
      </c>
      <c r="M764" t="str">
        <f t="shared" si="34"/>
        <v/>
      </c>
      <c r="N764" t="str">
        <f t="shared" si="35"/>
        <v/>
      </c>
      <c r="O764">
        <v>2015</v>
      </c>
    </row>
    <row r="765" spans="1:15" x14ac:dyDescent="0.3">
      <c r="A765">
        <v>320</v>
      </c>
      <c r="B765" t="s">
        <v>106</v>
      </c>
      <c r="C765" t="s">
        <v>201</v>
      </c>
      <c r="D765">
        <v>8</v>
      </c>
      <c r="E765">
        <v>0</v>
      </c>
      <c r="F765">
        <v>28654</v>
      </c>
      <c r="G765">
        <v>2192</v>
      </c>
      <c r="H765">
        <v>0</v>
      </c>
      <c r="I765">
        <v>688</v>
      </c>
      <c r="J765">
        <v>473</v>
      </c>
      <c r="K765">
        <v>2015</v>
      </c>
      <c r="L765" t="str">
        <f t="shared" si="33"/>
        <v>007</v>
      </c>
      <c r="M765" t="str">
        <f t="shared" si="34"/>
        <v>H</v>
      </c>
      <c r="N765" t="str">
        <f t="shared" si="35"/>
        <v/>
      </c>
      <c r="O765">
        <v>2015</v>
      </c>
    </row>
    <row r="766" spans="1:15" x14ac:dyDescent="0.3">
      <c r="A766">
        <v>396</v>
      </c>
      <c r="B766" t="s">
        <v>77</v>
      </c>
      <c r="C766" t="s">
        <v>140</v>
      </c>
      <c r="D766">
        <v>21</v>
      </c>
      <c r="E766">
        <v>0</v>
      </c>
      <c r="F766">
        <v>672</v>
      </c>
      <c r="G766">
        <v>5142</v>
      </c>
      <c r="H766">
        <v>0</v>
      </c>
      <c r="I766">
        <v>1882</v>
      </c>
      <c r="J766">
        <v>2876</v>
      </c>
      <c r="K766">
        <v>2015</v>
      </c>
      <c r="L766" t="str">
        <f t="shared" si="33"/>
        <v>008</v>
      </c>
      <c r="M766" t="str">
        <f t="shared" si="34"/>
        <v>H</v>
      </c>
      <c r="N766" t="str">
        <f t="shared" si="35"/>
        <v/>
      </c>
      <c r="O766">
        <v>2015</v>
      </c>
    </row>
    <row r="767" spans="1:15" x14ac:dyDescent="0.3">
      <c r="A767">
        <v>19</v>
      </c>
      <c r="B767" t="s">
        <v>89</v>
      </c>
      <c r="C767" t="s">
        <v>150</v>
      </c>
      <c r="D767">
        <v>3</v>
      </c>
      <c r="E767">
        <v>0</v>
      </c>
      <c r="F767">
        <v>81</v>
      </c>
      <c r="G767">
        <v>597</v>
      </c>
      <c r="H767">
        <v>0</v>
      </c>
      <c r="I767">
        <v>187</v>
      </c>
      <c r="J767">
        <v>134</v>
      </c>
      <c r="K767">
        <v>2015</v>
      </c>
      <c r="L767" t="str">
        <f t="shared" si="33"/>
        <v>008</v>
      </c>
      <c r="M767" t="str">
        <f t="shared" si="34"/>
        <v>S</v>
      </c>
      <c r="N767" t="str">
        <f t="shared" si="35"/>
        <v/>
      </c>
      <c r="O767">
        <v>2015</v>
      </c>
    </row>
    <row r="768" spans="1:15" x14ac:dyDescent="0.3">
      <c r="A768">
        <v>402</v>
      </c>
      <c r="B768" t="s">
        <v>104</v>
      </c>
      <c r="C768" t="s">
        <v>153</v>
      </c>
      <c r="D768">
        <v>4</v>
      </c>
      <c r="E768">
        <v>0</v>
      </c>
      <c r="F768">
        <v>72</v>
      </c>
      <c r="G768">
        <v>489</v>
      </c>
      <c r="H768">
        <v>0</v>
      </c>
      <c r="I768">
        <v>202</v>
      </c>
      <c r="J768">
        <v>308</v>
      </c>
      <c r="K768">
        <v>2015</v>
      </c>
      <c r="L768" t="str">
        <f t="shared" si="33"/>
        <v>002</v>
      </c>
      <c r="M768" t="str">
        <f t="shared" si="34"/>
        <v>H</v>
      </c>
      <c r="N768" t="str">
        <f t="shared" si="35"/>
        <v/>
      </c>
      <c r="O768">
        <v>2015</v>
      </c>
    </row>
    <row r="769" spans="1:15" x14ac:dyDescent="0.3">
      <c r="A769">
        <v>30</v>
      </c>
      <c r="B769" t="s">
        <v>64</v>
      </c>
      <c r="C769" t="s">
        <v>159</v>
      </c>
      <c r="D769">
        <v>2</v>
      </c>
      <c r="E769">
        <v>0</v>
      </c>
      <c r="F769">
        <v>4873</v>
      </c>
      <c r="G769">
        <v>314</v>
      </c>
      <c r="H769">
        <v>0</v>
      </c>
      <c r="I769">
        <v>99</v>
      </c>
      <c r="J769">
        <v>6</v>
      </c>
      <c r="K769">
        <v>2015</v>
      </c>
      <c r="L769" t="str">
        <f t="shared" si="33"/>
        <v>001</v>
      </c>
      <c r="M769" t="str">
        <f t="shared" si="34"/>
        <v>H</v>
      </c>
      <c r="N769" t="str">
        <f t="shared" si="35"/>
        <v/>
      </c>
      <c r="O769">
        <v>2015</v>
      </c>
    </row>
    <row r="770" spans="1:15" x14ac:dyDescent="0.3">
      <c r="A770">
        <v>316</v>
      </c>
      <c r="B770" t="s">
        <v>75</v>
      </c>
      <c r="C770" t="s">
        <v>173</v>
      </c>
      <c r="D770">
        <v>0</v>
      </c>
      <c r="E770">
        <v>0</v>
      </c>
      <c r="F770">
        <v>0</v>
      </c>
      <c r="G770">
        <v>1551</v>
      </c>
      <c r="H770">
        <v>0</v>
      </c>
      <c r="I770">
        <v>486</v>
      </c>
      <c r="J770">
        <v>346</v>
      </c>
      <c r="K770">
        <v>2015</v>
      </c>
      <c r="L770" t="str">
        <f t="shared" ref="L770:L833" si="36">IF(OR(MID(B770,3,1)="H",MID(B770,3,1)="S"),MID(B770,4,3),MID(B770,3,3))</f>
        <v>012</v>
      </c>
      <c r="M770" t="str">
        <f t="shared" ref="M770:M833" si="37">IF(OR(MID(B770,3,1)="H",MID(B770,3,1)="S"),MID(B770,3,1),"")</f>
        <v>H</v>
      </c>
      <c r="N770" t="str">
        <f t="shared" ref="N770:N833" si="38">IF(RIGHT(B770,2)="SG","SG",IF(RIGHT(B770,1)="B","B",""))</f>
        <v/>
      </c>
      <c r="O770">
        <v>2015</v>
      </c>
    </row>
    <row r="771" spans="1:15" x14ac:dyDescent="0.3">
      <c r="A771">
        <v>3</v>
      </c>
      <c r="B771" t="s">
        <v>88</v>
      </c>
      <c r="C771" t="s">
        <v>180</v>
      </c>
      <c r="D771">
        <v>2</v>
      </c>
      <c r="E771">
        <v>0</v>
      </c>
      <c r="F771">
        <v>15385</v>
      </c>
      <c r="G771">
        <v>1164</v>
      </c>
      <c r="H771">
        <v>0</v>
      </c>
      <c r="I771">
        <v>0</v>
      </c>
      <c r="J771">
        <v>18</v>
      </c>
      <c r="K771">
        <v>2015</v>
      </c>
      <c r="L771" t="str">
        <f t="shared" si="36"/>
        <v>001</v>
      </c>
      <c r="M771" t="str">
        <f t="shared" si="37"/>
        <v>H</v>
      </c>
      <c r="N771" t="str">
        <f t="shared" si="38"/>
        <v>B</v>
      </c>
      <c r="O771">
        <v>2015</v>
      </c>
    </row>
    <row r="772" spans="1:15" x14ac:dyDescent="0.3">
      <c r="A772">
        <v>199</v>
      </c>
      <c r="B772" t="s">
        <v>109</v>
      </c>
      <c r="C772" t="s">
        <v>187</v>
      </c>
      <c r="D772">
        <v>0</v>
      </c>
      <c r="E772">
        <v>1</v>
      </c>
      <c r="F772">
        <v>5355</v>
      </c>
      <c r="G772">
        <v>38</v>
      </c>
      <c r="H772">
        <v>0</v>
      </c>
      <c r="I772">
        <v>12</v>
      </c>
      <c r="J772">
        <v>59</v>
      </c>
      <c r="K772">
        <v>2015</v>
      </c>
      <c r="L772" t="str">
        <f t="shared" si="36"/>
        <v>003</v>
      </c>
      <c r="M772" t="str">
        <f t="shared" si="37"/>
        <v>H</v>
      </c>
      <c r="N772" t="str">
        <f t="shared" si="38"/>
        <v>B</v>
      </c>
      <c r="O772">
        <v>2015</v>
      </c>
    </row>
    <row r="773" spans="1:15" x14ac:dyDescent="0.3">
      <c r="A773">
        <v>7</v>
      </c>
      <c r="B773" t="s">
        <v>63</v>
      </c>
      <c r="C773" t="s">
        <v>194</v>
      </c>
      <c r="D773">
        <v>0</v>
      </c>
      <c r="E773">
        <v>0</v>
      </c>
      <c r="F773">
        <v>0</v>
      </c>
      <c r="G773">
        <v>2521</v>
      </c>
      <c r="H773">
        <v>0</v>
      </c>
      <c r="I773">
        <v>563</v>
      </c>
      <c r="J773">
        <v>913</v>
      </c>
      <c r="K773">
        <v>2015</v>
      </c>
      <c r="L773" t="str">
        <f t="shared" si="36"/>
        <v>009</v>
      </c>
      <c r="M773" t="str">
        <f t="shared" si="37"/>
        <v>H</v>
      </c>
      <c r="N773" t="str">
        <f t="shared" si="38"/>
        <v/>
      </c>
      <c r="O773">
        <v>2015</v>
      </c>
    </row>
    <row r="774" spans="1:15" x14ac:dyDescent="0.3">
      <c r="A774">
        <v>375</v>
      </c>
      <c r="B774" t="s">
        <v>70</v>
      </c>
      <c r="C774" t="s">
        <v>149</v>
      </c>
      <c r="D774">
        <v>0</v>
      </c>
      <c r="E774">
        <v>0</v>
      </c>
      <c r="F774">
        <v>0</v>
      </c>
      <c r="G774">
        <v>4183</v>
      </c>
      <c r="H774">
        <v>0</v>
      </c>
      <c r="I774">
        <v>1478</v>
      </c>
      <c r="J774">
        <v>1016</v>
      </c>
      <c r="K774">
        <v>2015</v>
      </c>
      <c r="L774" t="str">
        <f t="shared" si="36"/>
        <v>009</v>
      </c>
      <c r="M774" t="str">
        <f t="shared" si="37"/>
        <v>S</v>
      </c>
      <c r="N774" t="str">
        <f t="shared" si="38"/>
        <v/>
      </c>
      <c r="O774">
        <v>2015</v>
      </c>
    </row>
    <row r="775" spans="1:15" x14ac:dyDescent="0.3">
      <c r="A775">
        <v>376</v>
      </c>
      <c r="B775" t="s">
        <v>87</v>
      </c>
      <c r="C775" t="s">
        <v>161</v>
      </c>
      <c r="D775">
        <v>2</v>
      </c>
      <c r="E775">
        <v>0</v>
      </c>
      <c r="F775">
        <v>374</v>
      </c>
      <c r="G775">
        <v>271</v>
      </c>
      <c r="H775">
        <v>0</v>
      </c>
      <c r="I775">
        <v>85</v>
      </c>
      <c r="J775">
        <v>62</v>
      </c>
      <c r="K775">
        <v>2015</v>
      </c>
      <c r="L775" t="str">
        <f t="shared" si="36"/>
        <v>008</v>
      </c>
      <c r="M775" t="str">
        <f t="shared" si="37"/>
        <v>H</v>
      </c>
      <c r="N775" t="str">
        <f t="shared" si="38"/>
        <v/>
      </c>
      <c r="O775">
        <v>2015</v>
      </c>
    </row>
    <row r="776" spans="1:15" x14ac:dyDescent="0.3">
      <c r="A776">
        <v>37</v>
      </c>
      <c r="B776" t="s">
        <v>75</v>
      </c>
      <c r="C776" t="s">
        <v>164</v>
      </c>
      <c r="D776">
        <v>0</v>
      </c>
      <c r="E776">
        <v>0</v>
      </c>
      <c r="F776">
        <v>0</v>
      </c>
      <c r="G776">
        <v>1344</v>
      </c>
      <c r="H776">
        <v>0</v>
      </c>
      <c r="I776">
        <v>421</v>
      </c>
      <c r="J776">
        <v>323</v>
      </c>
      <c r="K776">
        <v>2015</v>
      </c>
      <c r="L776" t="str">
        <f t="shared" si="36"/>
        <v>012</v>
      </c>
      <c r="M776" t="str">
        <f t="shared" si="37"/>
        <v>H</v>
      </c>
      <c r="N776" t="str">
        <f t="shared" si="38"/>
        <v/>
      </c>
      <c r="O776">
        <v>2015</v>
      </c>
    </row>
    <row r="777" spans="1:15" x14ac:dyDescent="0.3">
      <c r="A777">
        <v>153</v>
      </c>
      <c r="B777" t="s">
        <v>85</v>
      </c>
      <c r="C777" t="s">
        <v>170</v>
      </c>
      <c r="D777">
        <v>0</v>
      </c>
      <c r="E777">
        <v>0</v>
      </c>
      <c r="F777">
        <v>0</v>
      </c>
      <c r="G777">
        <v>793</v>
      </c>
      <c r="H777">
        <v>0</v>
      </c>
      <c r="I777">
        <v>312</v>
      </c>
      <c r="J777">
        <v>185</v>
      </c>
      <c r="K777">
        <v>2015</v>
      </c>
      <c r="L777" t="str">
        <f t="shared" si="36"/>
        <v>005</v>
      </c>
      <c r="M777" t="str">
        <f t="shared" si="37"/>
        <v/>
      </c>
      <c r="N777" t="str">
        <f t="shared" si="38"/>
        <v/>
      </c>
      <c r="O777">
        <v>2015</v>
      </c>
    </row>
    <row r="778" spans="1:15" x14ac:dyDescent="0.3">
      <c r="A778">
        <v>201</v>
      </c>
      <c r="B778" t="s">
        <v>63</v>
      </c>
      <c r="C778" t="s">
        <v>182</v>
      </c>
      <c r="D778">
        <v>0</v>
      </c>
      <c r="E778">
        <v>0</v>
      </c>
      <c r="F778">
        <v>0</v>
      </c>
      <c r="G778">
        <v>14218</v>
      </c>
      <c r="H778">
        <v>0</v>
      </c>
      <c r="I778">
        <v>4460</v>
      </c>
      <c r="J778">
        <v>3067</v>
      </c>
      <c r="K778">
        <v>2015</v>
      </c>
      <c r="L778" t="str">
        <f t="shared" si="36"/>
        <v>009</v>
      </c>
      <c r="M778" t="str">
        <f t="shared" si="37"/>
        <v>H</v>
      </c>
      <c r="N778" t="str">
        <f t="shared" si="38"/>
        <v/>
      </c>
      <c r="O778">
        <v>2015</v>
      </c>
    </row>
    <row r="779" spans="1:15" x14ac:dyDescent="0.3">
      <c r="A779">
        <v>408</v>
      </c>
      <c r="B779" t="s">
        <v>87</v>
      </c>
      <c r="C779" t="s">
        <v>210</v>
      </c>
      <c r="D779">
        <v>2</v>
      </c>
      <c r="E779">
        <v>0</v>
      </c>
      <c r="F779">
        <v>30</v>
      </c>
      <c r="G779">
        <v>23</v>
      </c>
      <c r="H779">
        <v>18</v>
      </c>
      <c r="I779">
        <v>72</v>
      </c>
      <c r="J779">
        <v>49</v>
      </c>
      <c r="K779">
        <v>2015</v>
      </c>
      <c r="L779" t="str">
        <f t="shared" si="36"/>
        <v>008</v>
      </c>
      <c r="M779" t="str">
        <f t="shared" si="37"/>
        <v>H</v>
      </c>
      <c r="N779" t="str">
        <f t="shared" si="38"/>
        <v/>
      </c>
      <c r="O779">
        <v>2015</v>
      </c>
    </row>
    <row r="780" spans="1:15" x14ac:dyDescent="0.3">
      <c r="A780">
        <v>409</v>
      </c>
      <c r="B780" t="s">
        <v>87</v>
      </c>
      <c r="C780" t="s">
        <v>211</v>
      </c>
      <c r="D780">
        <v>2</v>
      </c>
      <c r="E780">
        <v>0</v>
      </c>
      <c r="F780">
        <v>49</v>
      </c>
      <c r="G780">
        <v>375</v>
      </c>
      <c r="H780">
        <v>29</v>
      </c>
      <c r="I780">
        <v>118</v>
      </c>
      <c r="J780">
        <v>81</v>
      </c>
      <c r="K780">
        <v>2015</v>
      </c>
      <c r="L780" t="str">
        <f t="shared" si="36"/>
        <v>008</v>
      </c>
      <c r="M780" t="str">
        <f t="shared" si="37"/>
        <v>H</v>
      </c>
      <c r="N780" t="str">
        <f t="shared" si="38"/>
        <v/>
      </c>
      <c r="O780">
        <v>2015</v>
      </c>
    </row>
    <row r="781" spans="1:15" x14ac:dyDescent="0.3">
      <c r="A781">
        <v>34</v>
      </c>
      <c r="B781" t="s">
        <v>87</v>
      </c>
      <c r="C781" t="s">
        <v>195</v>
      </c>
      <c r="D781">
        <v>6</v>
      </c>
      <c r="E781">
        <v>0</v>
      </c>
      <c r="F781">
        <v>27156</v>
      </c>
      <c r="G781">
        <v>1976</v>
      </c>
      <c r="H781">
        <v>0</v>
      </c>
      <c r="I781">
        <v>0</v>
      </c>
      <c r="J781">
        <v>448</v>
      </c>
      <c r="K781">
        <v>2015</v>
      </c>
      <c r="L781" t="str">
        <f t="shared" si="36"/>
        <v>008</v>
      </c>
      <c r="M781" t="str">
        <f t="shared" si="37"/>
        <v>H</v>
      </c>
      <c r="N781" t="str">
        <f t="shared" si="38"/>
        <v/>
      </c>
      <c r="O781">
        <v>2015</v>
      </c>
    </row>
    <row r="782" spans="1:15" x14ac:dyDescent="0.3">
      <c r="A782">
        <v>184</v>
      </c>
      <c r="B782" t="s">
        <v>58</v>
      </c>
      <c r="C782" t="s">
        <v>200</v>
      </c>
      <c r="D782">
        <v>4</v>
      </c>
      <c r="E782">
        <v>0</v>
      </c>
      <c r="F782">
        <v>12013</v>
      </c>
      <c r="G782">
        <v>851</v>
      </c>
      <c r="H782">
        <v>0</v>
      </c>
      <c r="I782">
        <v>267</v>
      </c>
      <c r="J782">
        <v>198</v>
      </c>
      <c r="K782">
        <v>2015</v>
      </c>
      <c r="L782" t="str">
        <f t="shared" si="36"/>
        <v>002</v>
      </c>
      <c r="M782" t="str">
        <f t="shared" si="37"/>
        <v>H</v>
      </c>
      <c r="N782" t="str">
        <f t="shared" si="38"/>
        <v/>
      </c>
      <c r="O782">
        <v>2015</v>
      </c>
    </row>
    <row r="783" spans="1:15" x14ac:dyDescent="0.3">
      <c r="A783">
        <v>274</v>
      </c>
      <c r="B783" t="s">
        <v>75</v>
      </c>
      <c r="C783" t="s">
        <v>124</v>
      </c>
      <c r="D783">
        <v>0</v>
      </c>
      <c r="E783">
        <v>0</v>
      </c>
      <c r="F783">
        <v>0</v>
      </c>
      <c r="G783">
        <v>1591</v>
      </c>
      <c r="H783">
        <v>0</v>
      </c>
      <c r="I783">
        <v>5</v>
      </c>
      <c r="J783">
        <v>343</v>
      </c>
      <c r="K783">
        <v>2015</v>
      </c>
      <c r="L783" t="str">
        <f t="shared" si="36"/>
        <v>012</v>
      </c>
      <c r="M783" t="str">
        <f t="shared" si="37"/>
        <v>H</v>
      </c>
      <c r="N783" t="str">
        <f t="shared" si="38"/>
        <v/>
      </c>
      <c r="O783">
        <v>2015</v>
      </c>
    </row>
    <row r="784" spans="1:15" x14ac:dyDescent="0.3">
      <c r="A784">
        <v>316</v>
      </c>
      <c r="B784" t="s">
        <v>101</v>
      </c>
      <c r="C784" t="s">
        <v>173</v>
      </c>
      <c r="D784">
        <v>0</v>
      </c>
      <c r="E784">
        <v>0</v>
      </c>
      <c r="F784">
        <v>0</v>
      </c>
      <c r="G784">
        <v>841</v>
      </c>
      <c r="H784">
        <v>0</v>
      </c>
      <c r="I784">
        <v>264</v>
      </c>
      <c r="J784">
        <v>0</v>
      </c>
      <c r="K784">
        <v>2015</v>
      </c>
      <c r="L784" t="str">
        <f t="shared" si="36"/>
        <v>005</v>
      </c>
      <c r="M784" t="str">
        <f t="shared" si="37"/>
        <v>H</v>
      </c>
      <c r="N784" t="str">
        <f t="shared" si="38"/>
        <v/>
      </c>
      <c r="O784">
        <v>2015</v>
      </c>
    </row>
    <row r="785" spans="1:15" x14ac:dyDescent="0.3">
      <c r="A785">
        <v>199</v>
      </c>
      <c r="B785" t="s">
        <v>75</v>
      </c>
      <c r="C785" t="s">
        <v>187</v>
      </c>
      <c r="D785">
        <v>0</v>
      </c>
      <c r="E785">
        <v>0</v>
      </c>
      <c r="F785">
        <v>0</v>
      </c>
      <c r="G785">
        <v>1015</v>
      </c>
      <c r="H785">
        <v>0</v>
      </c>
      <c r="I785">
        <v>293</v>
      </c>
      <c r="J785">
        <v>236</v>
      </c>
      <c r="K785">
        <v>2015</v>
      </c>
      <c r="L785" t="str">
        <f t="shared" si="36"/>
        <v>012</v>
      </c>
      <c r="M785" t="str">
        <f t="shared" si="37"/>
        <v>H</v>
      </c>
      <c r="N785" t="str">
        <f t="shared" si="38"/>
        <v/>
      </c>
      <c r="O785">
        <v>2015</v>
      </c>
    </row>
    <row r="786" spans="1:15" x14ac:dyDescent="0.3">
      <c r="A786">
        <v>409</v>
      </c>
      <c r="B786" t="s">
        <v>101</v>
      </c>
      <c r="C786" t="s">
        <v>211</v>
      </c>
      <c r="D786">
        <v>6</v>
      </c>
      <c r="E786">
        <v>4</v>
      </c>
      <c r="F786">
        <v>294</v>
      </c>
      <c r="G786">
        <v>1574</v>
      </c>
      <c r="H786">
        <v>176</v>
      </c>
      <c r="I786">
        <v>706</v>
      </c>
      <c r="J786">
        <v>405</v>
      </c>
      <c r="K786">
        <v>2015</v>
      </c>
      <c r="L786" t="str">
        <f t="shared" si="36"/>
        <v>005</v>
      </c>
      <c r="M786" t="str">
        <f t="shared" si="37"/>
        <v>H</v>
      </c>
      <c r="N786" t="str">
        <f t="shared" si="38"/>
        <v/>
      </c>
      <c r="O786">
        <v>2015</v>
      </c>
    </row>
    <row r="787" spans="1:15" x14ac:dyDescent="0.3">
      <c r="A787">
        <v>255</v>
      </c>
      <c r="B787" t="s">
        <v>58</v>
      </c>
      <c r="C787" t="s">
        <v>169</v>
      </c>
      <c r="D787">
        <v>2</v>
      </c>
      <c r="E787">
        <v>0</v>
      </c>
      <c r="F787">
        <v>36</v>
      </c>
      <c r="G787">
        <v>264</v>
      </c>
      <c r="H787">
        <v>0</v>
      </c>
      <c r="I787">
        <v>82</v>
      </c>
      <c r="J787">
        <v>59</v>
      </c>
      <c r="K787">
        <v>2015</v>
      </c>
      <c r="L787" t="str">
        <f t="shared" si="36"/>
        <v>002</v>
      </c>
      <c r="M787" t="str">
        <f t="shared" si="37"/>
        <v>H</v>
      </c>
      <c r="N787" t="str">
        <f t="shared" si="38"/>
        <v/>
      </c>
      <c r="O787">
        <v>2015</v>
      </c>
    </row>
    <row r="788" spans="1:15" x14ac:dyDescent="0.3">
      <c r="A788">
        <v>281</v>
      </c>
      <c r="B788" t="s">
        <v>89</v>
      </c>
      <c r="C788" t="s">
        <v>207</v>
      </c>
      <c r="D788">
        <v>38</v>
      </c>
      <c r="E788">
        <v>0</v>
      </c>
      <c r="F788">
        <v>988</v>
      </c>
      <c r="G788">
        <v>7558</v>
      </c>
      <c r="H788">
        <v>0</v>
      </c>
      <c r="I788">
        <v>2372</v>
      </c>
      <c r="J788">
        <v>163</v>
      </c>
      <c r="K788">
        <v>2015</v>
      </c>
      <c r="L788" t="str">
        <f t="shared" si="36"/>
        <v>008</v>
      </c>
      <c r="M788" t="str">
        <f t="shared" si="37"/>
        <v>S</v>
      </c>
      <c r="N788" t="str">
        <f t="shared" si="38"/>
        <v/>
      </c>
      <c r="O788">
        <v>2015</v>
      </c>
    </row>
    <row r="789" spans="1:15" x14ac:dyDescent="0.3">
      <c r="A789">
        <v>239</v>
      </c>
      <c r="B789" t="s">
        <v>87</v>
      </c>
      <c r="C789" t="s">
        <v>135</v>
      </c>
      <c r="D789">
        <v>80</v>
      </c>
      <c r="E789">
        <v>0</v>
      </c>
      <c r="F789">
        <v>2938</v>
      </c>
      <c r="G789">
        <v>218</v>
      </c>
      <c r="H789">
        <v>0</v>
      </c>
      <c r="I789">
        <v>69</v>
      </c>
      <c r="J789">
        <v>3</v>
      </c>
      <c r="K789">
        <v>2015</v>
      </c>
      <c r="L789" t="str">
        <f t="shared" si="36"/>
        <v>008</v>
      </c>
      <c r="M789" t="str">
        <f t="shared" si="37"/>
        <v>H</v>
      </c>
      <c r="N789" t="str">
        <f t="shared" si="38"/>
        <v/>
      </c>
      <c r="O789">
        <v>2015</v>
      </c>
    </row>
    <row r="790" spans="1:15" x14ac:dyDescent="0.3">
      <c r="A790">
        <v>239</v>
      </c>
      <c r="B790" t="s">
        <v>89</v>
      </c>
      <c r="C790" t="s">
        <v>135</v>
      </c>
      <c r="D790">
        <v>80</v>
      </c>
      <c r="E790">
        <v>0</v>
      </c>
      <c r="F790">
        <v>2938</v>
      </c>
      <c r="G790">
        <v>137</v>
      </c>
      <c r="H790">
        <v>0</v>
      </c>
      <c r="I790">
        <v>32</v>
      </c>
      <c r="J790">
        <v>3</v>
      </c>
      <c r="K790">
        <v>2015</v>
      </c>
      <c r="L790" t="str">
        <f t="shared" si="36"/>
        <v>008</v>
      </c>
      <c r="M790" t="str">
        <f t="shared" si="37"/>
        <v>S</v>
      </c>
      <c r="N790" t="str">
        <f t="shared" si="38"/>
        <v/>
      </c>
      <c r="O790">
        <v>2015</v>
      </c>
    </row>
    <row r="791" spans="1:15" x14ac:dyDescent="0.3">
      <c r="A791">
        <v>204</v>
      </c>
      <c r="B791" t="s">
        <v>101</v>
      </c>
      <c r="C791" t="s">
        <v>141</v>
      </c>
      <c r="D791">
        <v>0</v>
      </c>
      <c r="E791">
        <v>8</v>
      </c>
      <c r="F791">
        <v>36276</v>
      </c>
      <c r="G791">
        <v>2659</v>
      </c>
      <c r="H791">
        <v>0</v>
      </c>
      <c r="I791">
        <v>834</v>
      </c>
      <c r="J791">
        <v>399</v>
      </c>
      <c r="K791">
        <v>2015</v>
      </c>
      <c r="L791" t="str">
        <f t="shared" si="36"/>
        <v>005</v>
      </c>
      <c r="M791" t="str">
        <f t="shared" si="37"/>
        <v>H</v>
      </c>
      <c r="N791" t="str">
        <f t="shared" si="38"/>
        <v/>
      </c>
      <c r="O791">
        <v>2015</v>
      </c>
    </row>
    <row r="792" spans="1:15" x14ac:dyDescent="0.3">
      <c r="A792">
        <v>381</v>
      </c>
      <c r="B792" t="s">
        <v>68</v>
      </c>
      <c r="C792" t="s">
        <v>151</v>
      </c>
      <c r="D792">
        <v>0</v>
      </c>
      <c r="E792">
        <v>0</v>
      </c>
      <c r="F792">
        <v>0</v>
      </c>
      <c r="G792">
        <v>2577</v>
      </c>
      <c r="H792">
        <v>0</v>
      </c>
      <c r="I792">
        <v>0</v>
      </c>
      <c r="J792">
        <v>96</v>
      </c>
      <c r="K792">
        <v>2015</v>
      </c>
      <c r="L792" t="str">
        <f t="shared" si="36"/>
        <v>012</v>
      </c>
      <c r="M792" t="str">
        <f t="shared" si="37"/>
        <v>S</v>
      </c>
      <c r="N792" t="str">
        <f t="shared" si="38"/>
        <v/>
      </c>
      <c r="O792">
        <v>2015</v>
      </c>
    </row>
    <row r="793" spans="1:15" x14ac:dyDescent="0.3">
      <c r="A793">
        <v>133</v>
      </c>
      <c r="B793" t="s">
        <v>89</v>
      </c>
      <c r="C793" t="s">
        <v>152</v>
      </c>
      <c r="D793">
        <v>8</v>
      </c>
      <c r="E793">
        <v>0</v>
      </c>
      <c r="F793">
        <v>238</v>
      </c>
      <c r="G793">
        <v>1734</v>
      </c>
      <c r="H793">
        <v>0</v>
      </c>
      <c r="I793">
        <v>544</v>
      </c>
      <c r="J793">
        <v>393</v>
      </c>
      <c r="K793">
        <v>2015</v>
      </c>
      <c r="L793" t="str">
        <f t="shared" si="36"/>
        <v>008</v>
      </c>
      <c r="M793" t="str">
        <f t="shared" si="37"/>
        <v>S</v>
      </c>
      <c r="N793" t="str">
        <f t="shared" si="38"/>
        <v/>
      </c>
      <c r="O793">
        <v>2015</v>
      </c>
    </row>
    <row r="794" spans="1:15" x14ac:dyDescent="0.3">
      <c r="A794">
        <v>368</v>
      </c>
      <c r="B794" t="s">
        <v>68</v>
      </c>
      <c r="C794" t="s">
        <v>133</v>
      </c>
      <c r="D794">
        <v>0</v>
      </c>
      <c r="E794">
        <v>0</v>
      </c>
      <c r="F794">
        <v>0</v>
      </c>
      <c r="G794">
        <v>1312</v>
      </c>
      <c r="H794">
        <v>0</v>
      </c>
      <c r="I794">
        <v>411</v>
      </c>
      <c r="J794">
        <v>323</v>
      </c>
      <c r="K794">
        <v>2015</v>
      </c>
      <c r="L794" t="str">
        <f t="shared" si="36"/>
        <v>012</v>
      </c>
      <c r="M794" t="str">
        <f t="shared" si="37"/>
        <v>S</v>
      </c>
      <c r="N794" t="str">
        <f t="shared" si="38"/>
        <v/>
      </c>
      <c r="O794">
        <v>2015</v>
      </c>
    </row>
    <row r="795" spans="1:15" x14ac:dyDescent="0.3">
      <c r="A795">
        <v>194</v>
      </c>
      <c r="B795" t="s">
        <v>78</v>
      </c>
      <c r="C795" t="s">
        <v>154</v>
      </c>
      <c r="D795">
        <v>2</v>
      </c>
      <c r="E795">
        <v>0</v>
      </c>
      <c r="F795">
        <v>45</v>
      </c>
      <c r="G795">
        <v>279</v>
      </c>
      <c r="H795">
        <v>0</v>
      </c>
      <c r="I795">
        <v>88</v>
      </c>
      <c r="J795">
        <v>74</v>
      </c>
      <c r="K795">
        <v>2015</v>
      </c>
      <c r="L795" t="str">
        <f t="shared" si="36"/>
        <v>006</v>
      </c>
      <c r="M795" t="str">
        <f t="shared" si="37"/>
        <v>H</v>
      </c>
      <c r="N795" t="str">
        <f t="shared" si="38"/>
        <v/>
      </c>
      <c r="O795">
        <v>2015</v>
      </c>
    </row>
    <row r="796" spans="1:15" x14ac:dyDescent="0.3">
      <c r="A796">
        <v>403</v>
      </c>
      <c r="B796" t="s">
        <v>68</v>
      </c>
      <c r="C796" t="s">
        <v>160</v>
      </c>
      <c r="D796">
        <v>0</v>
      </c>
      <c r="E796">
        <v>0</v>
      </c>
      <c r="F796">
        <v>0</v>
      </c>
      <c r="G796">
        <v>642</v>
      </c>
      <c r="H796">
        <v>0</v>
      </c>
      <c r="I796">
        <v>201</v>
      </c>
      <c r="J796">
        <v>168</v>
      </c>
      <c r="K796">
        <v>2015</v>
      </c>
      <c r="L796" t="str">
        <f t="shared" si="36"/>
        <v>012</v>
      </c>
      <c r="M796" t="str">
        <f t="shared" si="37"/>
        <v>S</v>
      </c>
      <c r="N796" t="str">
        <f t="shared" si="38"/>
        <v/>
      </c>
      <c r="O796">
        <v>2015</v>
      </c>
    </row>
    <row r="797" spans="1:15" x14ac:dyDescent="0.3">
      <c r="A797">
        <v>153</v>
      </c>
      <c r="B797" t="s">
        <v>75</v>
      </c>
      <c r="C797" t="s">
        <v>170</v>
      </c>
      <c r="D797">
        <v>0</v>
      </c>
      <c r="E797">
        <v>0</v>
      </c>
      <c r="F797">
        <v>0</v>
      </c>
      <c r="G797">
        <v>2181</v>
      </c>
      <c r="H797">
        <v>0</v>
      </c>
      <c r="I797">
        <v>684</v>
      </c>
      <c r="J797">
        <v>528</v>
      </c>
      <c r="K797">
        <v>2015</v>
      </c>
      <c r="L797" t="str">
        <f t="shared" si="36"/>
        <v>012</v>
      </c>
      <c r="M797" t="str">
        <f t="shared" si="37"/>
        <v>H</v>
      </c>
      <c r="N797" t="str">
        <f t="shared" si="38"/>
        <v/>
      </c>
      <c r="O797">
        <v>2015</v>
      </c>
    </row>
    <row r="798" spans="1:15" x14ac:dyDescent="0.3">
      <c r="A798">
        <v>412</v>
      </c>
      <c r="B798" t="s">
        <v>64</v>
      </c>
      <c r="C798" t="s">
        <v>212</v>
      </c>
      <c r="D798">
        <v>290</v>
      </c>
      <c r="E798">
        <v>18</v>
      </c>
      <c r="F798">
        <v>2228</v>
      </c>
      <c r="G798">
        <v>14734</v>
      </c>
      <c r="H798">
        <v>1336</v>
      </c>
      <c r="I798">
        <v>5348</v>
      </c>
      <c r="J798">
        <v>3579</v>
      </c>
      <c r="K798">
        <v>2015</v>
      </c>
      <c r="L798" t="str">
        <f t="shared" si="36"/>
        <v>001</v>
      </c>
      <c r="M798" t="str">
        <f t="shared" si="37"/>
        <v>H</v>
      </c>
      <c r="N798" t="str">
        <f t="shared" si="38"/>
        <v/>
      </c>
      <c r="O798">
        <v>2015</v>
      </c>
    </row>
    <row r="799" spans="1:15" x14ac:dyDescent="0.3">
      <c r="A799">
        <v>412</v>
      </c>
      <c r="B799" t="s">
        <v>65</v>
      </c>
      <c r="C799" t="s">
        <v>212</v>
      </c>
      <c r="D799">
        <v>445</v>
      </c>
      <c r="E799">
        <v>10</v>
      </c>
      <c r="F799">
        <v>2104</v>
      </c>
      <c r="G799">
        <v>14166</v>
      </c>
      <c r="H799">
        <v>1263</v>
      </c>
      <c r="I799">
        <v>5049</v>
      </c>
      <c r="J799">
        <v>3458</v>
      </c>
      <c r="K799">
        <v>2015</v>
      </c>
      <c r="L799" t="str">
        <f t="shared" si="36"/>
        <v>001</v>
      </c>
      <c r="M799" t="str">
        <f t="shared" si="37"/>
        <v>S</v>
      </c>
      <c r="N799" t="str">
        <f t="shared" si="38"/>
        <v/>
      </c>
      <c r="O799">
        <v>2015</v>
      </c>
    </row>
    <row r="800" spans="1:15" x14ac:dyDescent="0.3">
      <c r="A800">
        <v>409</v>
      </c>
      <c r="B800" t="s">
        <v>85</v>
      </c>
      <c r="C800" t="s">
        <v>211</v>
      </c>
      <c r="D800">
        <v>0</v>
      </c>
      <c r="E800">
        <v>0</v>
      </c>
      <c r="F800">
        <v>0</v>
      </c>
      <c r="G800">
        <v>597</v>
      </c>
      <c r="H800">
        <v>26</v>
      </c>
      <c r="I800">
        <v>187</v>
      </c>
      <c r="J800">
        <v>103</v>
      </c>
      <c r="K800">
        <v>2015</v>
      </c>
      <c r="L800" t="str">
        <f t="shared" si="36"/>
        <v>005</v>
      </c>
      <c r="M800" t="str">
        <f t="shared" si="37"/>
        <v/>
      </c>
      <c r="N800" t="str">
        <f t="shared" si="38"/>
        <v/>
      </c>
      <c r="O800">
        <v>2015</v>
      </c>
    </row>
    <row r="801" spans="1:15" x14ac:dyDescent="0.3">
      <c r="A801">
        <v>184</v>
      </c>
      <c r="B801" t="s">
        <v>87</v>
      </c>
      <c r="C801" t="s">
        <v>200</v>
      </c>
      <c r="D801">
        <v>2</v>
      </c>
      <c r="E801">
        <v>0</v>
      </c>
      <c r="F801">
        <v>5797</v>
      </c>
      <c r="G801">
        <v>410</v>
      </c>
      <c r="H801">
        <v>0</v>
      </c>
      <c r="I801">
        <v>129</v>
      </c>
      <c r="J801">
        <v>51</v>
      </c>
      <c r="K801">
        <v>2015</v>
      </c>
      <c r="L801" t="str">
        <f t="shared" si="36"/>
        <v>008</v>
      </c>
      <c r="M801" t="str">
        <f t="shared" si="37"/>
        <v>H</v>
      </c>
      <c r="N801" t="str">
        <f t="shared" si="38"/>
        <v/>
      </c>
      <c r="O801">
        <v>2015</v>
      </c>
    </row>
    <row r="802" spans="1:15" x14ac:dyDescent="0.3">
      <c r="A802">
        <v>404</v>
      </c>
      <c r="B802" t="s">
        <v>63</v>
      </c>
      <c r="C802" t="s">
        <v>205</v>
      </c>
      <c r="D802">
        <v>0</v>
      </c>
      <c r="E802">
        <v>0</v>
      </c>
      <c r="F802">
        <v>0</v>
      </c>
      <c r="G802">
        <v>176</v>
      </c>
      <c r="H802">
        <v>0</v>
      </c>
      <c r="I802">
        <v>459</v>
      </c>
      <c r="J802">
        <v>322</v>
      </c>
      <c r="K802">
        <v>2015</v>
      </c>
      <c r="L802" t="str">
        <f t="shared" si="36"/>
        <v>009</v>
      </c>
      <c r="M802" t="str">
        <f t="shared" si="37"/>
        <v>H</v>
      </c>
      <c r="N802" t="str">
        <f t="shared" si="38"/>
        <v/>
      </c>
      <c r="O802">
        <v>2015</v>
      </c>
    </row>
    <row r="803" spans="1:15" x14ac:dyDescent="0.3">
      <c r="A803">
        <v>106</v>
      </c>
      <c r="B803" t="s">
        <v>75</v>
      </c>
      <c r="C803" t="s">
        <v>122</v>
      </c>
      <c r="D803">
        <v>0</v>
      </c>
      <c r="E803">
        <v>0</v>
      </c>
      <c r="F803">
        <v>0</v>
      </c>
      <c r="G803">
        <v>1353</v>
      </c>
      <c r="H803">
        <v>0</v>
      </c>
      <c r="I803">
        <v>425</v>
      </c>
      <c r="J803">
        <v>292</v>
      </c>
      <c r="K803">
        <v>2015</v>
      </c>
      <c r="L803" t="str">
        <f t="shared" si="36"/>
        <v>012</v>
      </c>
      <c r="M803" t="str">
        <f t="shared" si="37"/>
        <v>H</v>
      </c>
      <c r="N803" t="str">
        <f t="shared" si="38"/>
        <v/>
      </c>
      <c r="O803">
        <v>2015</v>
      </c>
    </row>
    <row r="804" spans="1:15" x14ac:dyDescent="0.3">
      <c r="A804">
        <v>281</v>
      </c>
      <c r="B804" t="s">
        <v>70</v>
      </c>
      <c r="C804" t="s">
        <v>207</v>
      </c>
      <c r="D804">
        <v>0</v>
      </c>
      <c r="E804">
        <v>0</v>
      </c>
      <c r="F804">
        <v>0</v>
      </c>
      <c r="G804">
        <v>958</v>
      </c>
      <c r="H804">
        <v>0</v>
      </c>
      <c r="I804">
        <v>301</v>
      </c>
      <c r="J804">
        <v>236</v>
      </c>
      <c r="K804">
        <v>2015</v>
      </c>
      <c r="L804" t="str">
        <f t="shared" si="36"/>
        <v>009</v>
      </c>
      <c r="M804" t="str">
        <f t="shared" si="37"/>
        <v>S</v>
      </c>
      <c r="N804" t="str">
        <f t="shared" si="38"/>
        <v/>
      </c>
      <c r="O804">
        <v>2015</v>
      </c>
    </row>
    <row r="805" spans="1:15" x14ac:dyDescent="0.3">
      <c r="A805">
        <v>249</v>
      </c>
      <c r="B805" t="s">
        <v>89</v>
      </c>
      <c r="C805" t="s">
        <v>131</v>
      </c>
      <c r="D805">
        <v>40</v>
      </c>
      <c r="E805">
        <v>0</v>
      </c>
      <c r="F805">
        <v>163462</v>
      </c>
      <c r="G805">
        <v>12505</v>
      </c>
      <c r="H805">
        <v>0</v>
      </c>
      <c r="I805">
        <v>0</v>
      </c>
      <c r="J805">
        <v>2697</v>
      </c>
      <c r="K805">
        <v>2015</v>
      </c>
      <c r="L805" t="str">
        <f t="shared" si="36"/>
        <v>008</v>
      </c>
      <c r="M805" t="str">
        <f t="shared" si="37"/>
        <v>S</v>
      </c>
      <c r="N805" t="str">
        <f t="shared" si="38"/>
        <v/>
      </c>
      <c r="O805">
        <v>2015</v>
      </c>
    </row>
    <row r="806" spans="1:15" x14ac:dyDescent="0.3">
      <c r="A806">
        <v>368</v>
      </c>
      <c r="B806" t="s">
        <v>65</v>
      </c>
      <c r="C806" t="s">
        <v>133</v>
      </c>
      <c r="D806">
        <v>1</v>
      </c>
      <c r="E806">
        <v>0</v>
      </c>
      <c r="F806">
        <v>245</v>
      </c>
      <c r="G806">
        <v>188</v>
      </c>
      <c r="H806">
        <v>0</v>
      </c>
      <c r="I806">
        <v>58</v>
      </c>
      <c r="J806">
        <v>4</v>
      </c>
      <c r="K806">
        <v>2015</v>
      </c>
      <c r="L806" t="str">
        <f t="shared" si="36"/>
        <v>001</v>
      </c>
      <c r="M806" t="str">
        <f t="shared" si="37"/>
        <v>S</v>
      </c>
      <c r="N806" t="str">
        <f t="shared" si="38"/>
        <v/>
      </c>
      <c r="O806">
        <v>2015</v>
      </c>
    </row>
    <row r="807" spans="1:15" x14ac:dyDescent="0.3">
      <c r="A807">
        <v>411</v>
      </c>
      <c r="B807" t="s">
        <v>101</v>
      </c>
      <c r="C807" t="s">
        <v>213</v>
      </c>
      <c r="D807">
        <v>25</v>
      </c>
      <c r="E807">
        <v>0</v>
      </c>
      <c r="F807">
        <v>5625</v>
      </c>
      <c r="G807">
        <v>431</v>
      </c>
      <c r="H807">
        <v>34</v>
      </c>
      <c r="I807">
        <v>135</v>
      </c>
      <c r="J807">
        <v>93</v>
      </c>
      <c r="K807">
        <v>2015</v>
      </c>
      <c r="L807" t="str">
        <f t="shared" si="36"/>
        <v>005</v>
      </c>
      <c r="M807" t="str">
        <f t="shared" si="37"/>
        <v>H</v>
      </c>
      <c r="N807" t="str">
        <f t="shared" si="38"/>
        <v/>
      </c>
      <c r="O807">
        <v>2015</v>
      </c>
    </row>
    <row r="808" spans="1:15" x14ac:dyDescent="0.3">
      <c r="A808">
        <v>203</v>
      </c>
      <c r="B808" t="s">
        <v>75</v>
      </c>
      <c r="C808" t="s">
        <v>155</v>
      </c>
      <c r="D808">
        <v>0</v>
      </c>
      <c r="E808">
        <v>0</v>
      </c>
      <c r="F808">
        <v>0</v>
      </c>
      <c r="G808">
        <v>991</v>
      </c>
      <c r="H808">
        <v>0</v>
      </c>
      <c r="I808">
        <v>0</v>
      </c>
      <c r="J808">
        <v>16</v>
      </c>
      <c r="K808">
        <v>2015</v>
      </c>
      <c r="L808" t="str">
        <f t="shared" si="36"/>
        <v>012</v>
      </c>
      <c r="M808" t="str">
        <f t="shared" si="37"/>
        <v>H</v>
      </c>
      <c r="N808" t="str">
        <f t="shared" si="38"/>
        <v/>
      </c>
      <c r="O808">
        <v>2015</v>
      </c>
    </row>
    <row r="809" spans="1:15" x14ac:dyDescent="0.3">
      <c r="A809">
        <v>203</v>
      </c>
      <c r="B809" t="s">
        <v>68</v>
      </c>
      <c r="C809" t="s">
        <v>155</v>
      </c>
      <c r="D809">
        <v>0</v>
      </c>
      <c r="E809">
        <v>0</v>
      </c>
      <c r="F809">
        <v>0</v>
      </c>
      <c r="G809">
        <v>992</v>
      </c>
      <c r="H809">
        <v>0</v>
      </c>
      <c r="I809">
        <v>0</v>
      </c>
      <c r="J809">
        <v>16</v>
      </c>
      <c r="K809">
        <v>2015</v>
      </c>
      <c r="L809" t="str">
        <f t="shared" si="36"/>
        <v>012</v>
      </c>
      <c r="M809" t="str">
        <f t="shared" si="37"/>
        <v>S</v>
      </c>
      <c r="N809" t="str">
        <f t="shared" si="38"/>
        <v/>
      </c>
      <c r="O809">
        <v>2015</v>
      </c>
    </row>
    <row r="810" spans="1:15" x14ac:dyDescent="0.3">
      <c r="A810">
        <v>403</v>
      </c>
      <c r="B810" t="s">
        <v>65</v>
      </c>
      <c r="C810" t="s">
        <v>160</v>
      </c>
      <c r="D810">
        <v>1</v>
      </c>
      <c r="E810">
        <v>0</v>
      </c>
      <c r="F810">
        <v>17</v>
      </c>
      <c r="G810">
        <v>13</v>
      </c>
      <c r="H810">
        <v>0</v>
      </c>
      <c r="I810">
        <v>41</v>
      </c>
      <c r="J810">
        <v>28</v>
      </c>
      <c r="K810">
        <v>2015</v>
      </c>
      <c r="L810" t="str">
        <f t="shared" si="36"/>
        <v>001</v>
      </c>
      <c r="M810" t="str">
        <f t="shared" si="37"/>
        <v>S</v>
      </c>
      <c r="N810" t="str">
        <f t="shared" si="38"/>
        <v/>
      </c>
      <c r="O810">
        <v>2015</v>
      </c>
    </row>
    <row r="811" spans="1:15" x14ac:dyDescent="0.3">
      <c r="A811">
        <v>403</v>
      </c>
      <c r="B811" t="s">
        <v>70</v>
      </c>
      <c r="C811" t="s">
        <v>160</v>
      </c>
      <c r="D811">
        <v>0</v>
      </c>
      <c r="E811">
        <v>0</v>
      </c>
      <c r="F811">
        <v>0</v>
      </c>
      <c r="G811">
        <v>104</v>
      </c>
      <c r="H811">
        <v>0</v>
      </c>
      <c r="I811">
        <v>326</v>
      </c>
      <c r="J811">
        <v>224</v>
      </c>
      <c r="K811">
        <v>2015</v>
      </c>
      <c r="L811" t="str">
        <f t="shared" si="36"/>
        <v>009</v>
      </c>
      <c r="M811" t="str">
        <f t="shared" si="37"/>
        <v>S</v>
      </c>
      <c r="N811" t="str">
        <f t="shared" si="38"/>
        <v/>
      </c>
      <c r="O811">
        <v>2015</v>
      </c>
    </row>
    <row r="812" spans="1:15" x14ac:dyDescent="0.3">
      <c r="A812">
        <v>352</v>
      </c>
      <c r="B812" t="s">
        <v>68</v>
      </c>
      <c r="C812" t="s">
        <v>186</v>
      </c>
      <c r="D812">
        <v>0</v>
      </c>
      <c r="E812">
        <v>0</v>
      </c>
      <c r="F812">
        <v>0</v>
      </c>
      <c r="G812">
        <v>2326</v>
      </c>
      <c r="H812">
        <v>0</v>
      </c>
      <c r="I812">
        <v>729</v>
      </c>
      <c r="J812">
        <v>502</v>
      </c>
      <c r="K812">
        <v>2015</v>
      </c>
      <c r="L812" t="str">
        <f t="shared" si="36"/>
        <v>012</v>
      </c>
      <c r="M812" t="str">
        <f t="shared" si="37"/>
        <v>S</v>
      </c>
      <c r="N812" t="str">
        <f t="shared" si="38"/>
        <v/>
      </c>
      <c r="O812">
        <v>2015</v>
      </c>
    </row>
    <row r="813" spans="1:15" x14ac:dyDescent="0.3">
      <c r="A813">
        <v>412</v>
      </c>
      <c r="B813" t="s">
        <v>75</v>
      </c>
      <c r="C813" t="s">
        <v>212</v>
      </c>
      <c r="D813">
        <v>0</v>
      </c>
      <c r="E813">
        <v>0</v>
      </c>
      <c r="F813">
        <v>0</v>
      </c>
      <c r="G813">
        <v>98</v>
      </c>
      <c r="H813">
        <v>77</v>
      </c>
      <c r="I813">
        <v>307</v>
      </c>
      <c r="J813">
        <v>211</v>
      </c>
      <c r="K813">
        <v>2015</v>
      </c>
      <c r="L813" t="str">
        <f t="shared" si="36"/>
        <v>012</v>
      </c>
      <c r="M813" t="str">
        <f t="shared" si="37"/>
        <v>H</v>
      </c>
      <c r="N813" t="str">
        <f t="shared" si="38"/>
        <v/>
      </c>
      <c r="O813">
        <v>2015</v>
      </c>
    </row>
    <row r="814" spans="1:15" x14ac:dyDescent="0.3">
      <c r="A814">
        <v>400</v>
      </c>
      <c r="B814" t="s">
        <v>64</v>
      </c>
      <c r="C814" t="s">
        <v>192</v>
      </c>
      <c r="D814">
        <v>2725</v>
      </c>
      <c r="E814">
        <v>0</v>
      </c>
      <c r="F814">
        <v>56393</v>
      </c>
      <c r="G814">
        <v>4314</v>
      </c>
      <c r="H814">
        <v>0</v>
      </c>
      <c r="I814">
        <v>1353</v>
      </c>
      <c r="J814">
        <v>147</v>
      </c>
      <c r="K814">
        <v>2015</v>
      </c>
      <c r="L814" t="str">
        <f t="shared" si="36"/>
        <v>001</v>
      </c>
      <c r="M814" t="str">
        <f t="shared" si="37"/>
        <v>H</v>
      </c>
      <c r="N814" t="str">
        <f t="shared" si="38"/>
        <v/>
      </c>
      <c r="O814">
        <v>2015</v>
      </c>
    </row>
    <row r="815" spans="1:15" x14ac:dyDescent="0.3">
      <c r="A815">
        <v>404</v>
      </c>
      <c r="B815" t="s">
        <v>59</v>
      </c>
      <c r="C815" t="s">
        <v>205</v>
      </c>
      <c r="D815">
        <v>0</v>
      </c>
      <c r="E815">
        <v>0</v>
      </c>
      <c r="F815">
        <v>0</v>
      </c>
      <c r="G815">
        <v>1301</v>
      </c>
      <c r="H815">
        <v>0</v>
      </c>
      <c r="I815">
        <v>408</v>
      </c>
      <c r="J815">
        <v>286</v>
      </c>
      <c r="K815">
        <v>2015</v>
      </c>
      <c r="L815" t="str">
        <f t="shared" si="36"/>
        <v>010</v>
      </c>
      <c r="M815" t="str">
        <f t="shared" si="37"/>
        <v>H</v>
      </c>
      <c r="N815" t="str">
        <f t="shared" si="38"/>
        <v/>
      </c>
      <c r="O815">
        <v>2015</v>
      </c>
    </row>
    <row r="816" spans="1:15" x14ac:dyDescent="0.3">
      <c r="A816">
        <v>106</v>
      </c>
      <c r="B816" t="s">
        <v>59</v>
      </c>
      <c r="C816" t="s">
        <v>122</v>
      </c>
      <c r="D816">
        <v>0</v>
      </c>
      <c r="E816">
        <v>0</v>
      </c>
      <c r="F816">
        <v>0</v>
      </c>
      <c r="G816">
        <v>676</v>
      </c>
      <c r="H816">
        <v>0</v>
      </c>
      <c r="I816">
        <v>213</v>
      </c>
      <c r="J816">
        <v>146</v>
      </c>
      <c r="K816">
        <v>2015</v>
      </c>
      <c r="L816" t="str">
        <f t="shared" si="36"/>
        <v>010</v>
      </c>
      <c r="M816" t="str">
        <f t="shared" si="37"/>
        <v>H</v>
      </c>
      <c r="N816" t="str">
        <f t="shared" si="38"/>
        <v/>
      </c>
      <c r="O816">
        <v>2015</v>
      </c>
    </row>
    <row r="817" spans="1:15" x14ac:dyDescent="0.3">
      <c r="A817">
        <v>106</v>
      </c>
      <c r="B817" t="s">
        <v>67</v>
      </c>
      <c r="C817" t="s">
        <v>122</v>
      </c>
      <c r="D817">
        <v>0</v>
      </c>
      <c r="E817">
        <v>0</v>
      </c>
      <c r="F817">
        <v>0</v>
      </c>
      <c r="G817">
        <v>677</v>
      </c>
      <c r="H817">
        <v>0</v>
      </c>
      <c r="I817">
        <v>212</v>
      </c>
      <c r="J817">
        <v>146</v>
      </c>
      <c r="K817">
        <v>2015</v>
      </c>
      <c r="L817" t="str">
        <f t="shared" si="36"/>
        <v>010</v>
      </c>
      <c r="M817" t="str">
        <f t="shared" si="37"/>
        <v>S</v>
      </c>
      <c r="N817" t="str">
        <f t="shared" si="38"/>
        <v/>
      </c>
      <c r="O817">
        <v>2015</v>
      </c>
    </row>
    <row r="818" spans="1:15" x14ac:dyDescent="0.3">
      <c r="A818">
        <v>274</v>
      </c>
      <c r="B818" t="s">
        <v>74</v>
      </c>
      <c r="C818" t="s">
        <v>124</v>
      </c>
      <c r="D818">
        <v>0</v>
      </c>
      <c r="E818">
        <v>0</v>
      </c>
      <c r="F818">
        <v>0</v>
      </c>
      <c r="G818">
        <v>91</v>
      </c>
      <c r="H818">
        <v>0</v>
      </c>
      <c r="I818">
        <v>29</v>
      </c>
      <c r="J818">
        <v>2</v>
      </c>
      <c r="K818">
        <v>2015</v>
      </c>
      <c r="L818" t="str">
        <f t="shared" si="36"/>
        <v>006</v>
      </c>
      <c r="M818" t="str">
        <f t="shared" si="37"/>
        <v>S</v>
      </c>
      <c r="N818" t="str">
        <f t="shared" si="38"/>
        <v/>
      </c>
      <c r="O818">
        <v>2015</v>
      </c>
    </row>
    <row r="819" spans="1:15" x14ac:dyDescent="0.3">
      <c r="A819">
        <v>168</v>
      </c>
      <c r="B819" t="s">
        <v>108</v>
      </c>
      <c r="C819" t="s">
        <v>129</v>
      </c>
      <c r="D819">
        <v>0</v>
      </c>
      <c r="E819">
        <v>0</v>
      </c>
      <c r="F819">
        <v>0</v>
      </c>
      <c r="G819">
        <v>6671</v>
      </c>
      <c r="H819">
        <v>0</v>
      </c>
      <c r="I819">
        <v>0</v>
      </c>
      <c r="J819">
        <v>594</v>
      </c>
      <c r="K819">
        <v>2015</v>
      </c>
      <c r="L819" t="str">
        <f t="shared" si="36"/>
        <v>009</v>
      </c>
      <c r="M819" t="str">
        <f t="shared" si="37"/>
        <v>H</v>
      </c>
      <c r="N819" t="str">
        <f t="shared" si="38"/>
        <v>SG</v>
      </c>
      <c r="O819">
        <v>2015</v>
      </c>
    </row>
    <row r="820" spans="1:15" x14ac:dyDescent="0.3">
      <c r="A820">
        <v>168</v>
      </c>
      <c r="B820" t="s">
        <v>80</v>
      </c>
      <c r="C820" t="s">
        <v>129</v>
      </c>
      <c r="D820">
        <v>0</v>
      </c>
      <c r="E820">
        <v>0</v>
      </c>
      <c r="F820">
        <v>0</v>
      </c>
      <c r="G820">
        <v>2225</v>
      </c>
      <c r="H820">
        <v>0</v>
      </c>
      <c r="I820">
        <v>0</v>
      </c>
      <c r="J820">
        <v>495</v>
      </c>
      <c r="K820">
        <v>2015</v>
      </c>
      <c r="L820" t="str">
        <f t="shared" si="36"/>
        <v>010</v>
      </c>
      <c r="M820" t="str">
        <f t="shared" si="37"/>
        <v>H</v>
      </c>
      <c r="N820" t="str">
        <f t="shared" si="38"/>
        <v>SG</v>
      </c>
      <c r="O820">
        <v>2015</v>
      </c>
    </row>
    <row r="821" spans="1:15" x14ac:dyDescent="0.3">
      <c r="A821">
        <v>411</v>
      </c>
      <c r="B821" t="s">
        <v>85</v>
      </c>
      <c r="C821" t="s">
        <v>213</v>
      </c>
      <c r="D821">
        <v>0</v>
      </c>
      <c r="E821">
        <v>0</v>
      </c>
      <c r="F821">
        <v>0</v>
      </c>
      <c r="G821">
        <v>459</v>
      </c>
      <c r="H821">
        <v>28</v>
      </c>
      <c r="I821">
        <v>144</v>
      </c>
      <c r="J821">
        <v>55</v>
      </c>
      <c r="K821">
        <v>2015</v>
      </c>
      <c r="L821" t="str">
        <f t="shared" si="36"/>
        <v>005</v>
      </c>
      <c r="M821" t="str">
        <f t="shared" si="37"/>
        <v/>
      </c>
      <c r="N821" t="str">
        <f t="shared" si="38"/>
        <v/>
      </c>
      <c r="O821">
        <v>2015</v>
      </c>
    </row>
    <row r="822" spans="1:15" x14ac:dyDescent="0.3">
      <c r="A822">
        <v>411</v>
      </c>
      <c r="B822" t="s">
        <v>59</v>
      </c>
      <c r="C822" t="s">
        <v>213</v>
      </c>
      <c r="D822">
        <v>0</v>
      </c>
      <c r="E822">
        <v>0</v>
      </c>
      <c r="F822">
        <v>0</v>
      </c>
      <c r="G822">
        <v>1377</v>
      </c>
      <c r="H822">
        <v>108</v>
      </c>
      <c r="I822">
        <v>432</v>
      </c>
      <c r="J822">
        <v>297</v>
      </c>
      <c r="K822">
        <v>2015</v>
      </c>
      <c r="L822" t="str">
        <f t="shared" si="36"/>
        <v>010</v>
      </c>
      <c r="M822" t="str">
        <f t="shared" si="37"/>
        <v>H</v>
      </c>
      <c r="N822" t="str">
        <f t="shared" si="38"/>
        <v/>
      </c>
      <c r="O822">
        <v>2015</v>
      </c>
    </row>
    <row r="823" spans="1:15" x14ac:dyDescent="0.3">
      <c r="A823">
        <v>169</v>
      </c>
      <c r="B823" t="s">
        <v>75</v>
      </c>
      <c r="C823" t="s">
        <v>138</v>
      </c>
      <c r="D823">
        <v>0</v>
      </c>
      <c r="E823">
        <v>0</v>
      </c>
      <c r="F823">
        <v>0</v>
      </c>
      <c r="G823">
        <v>1937</v>
      </c>
      <c r="H823">
        <v>0</v>
      </c>
      <c r="I823">
        <v>608</v>
      </c>
      <c r="J823">
        <v>432</v>
      </c>
      <c r="K823">
        <v>2015</v>
      </c>
      <c r="L823" t="str">
        <f t="shared" si="36"/>
        <v>012</v>
      </c>
      <c r="M823" t="str">
        <f t="shared" si="37"/>
        <v>H</v>
      </c>
      <c r="N823" t="str">
        <f t="shared" si="38"/>
        <v/>
      </c>
      <c r="O823">
        <v>2015</v>
      </c>
    </row>
    <row r="824" spans="1:15" x14ac:dyDescent="0.3">
      <c r="A824">
        <v>406</v>
      </c>
      <c r="B824" t="s">
        <v>59</v>
      </c>
      <c r="C824" t="s">
        <v>208</v>
      </c>
      <c r="D824">
        <v>0</v>
      </c>
      <c r="E824">
        <v>0</v>
      </c>
      <c r="F824">
        <v>0</v>
      </c>
      <c r="G824">
        <v>2711</v>
      </c>
      <c r="H824">
        <v>0</v>
      </c>
      <c r="I824">
        <v>851</v>
      </c>
      <c r="J824">
        <v>51</v>
      </c>
      <c r="K824">
        <v>2015</v>
      </c>
      <c r="L824" t="str">
        <f t="shared" si="36"/>
        <v>010</v>
      </c>
      <c r="M824" t="str">
        <f t="shared" si="37"/>
        <v>H</v>
      </c>
      <c r="N824" t="str">
        <f t="shared" si="38"/>
        <v/>
      </c>
      <c r="O824">
        <v>2015</v>
      </c>
    </row>
    <row r="825" spans="1:15" x14ac:dyDescent="0.3">
      <c r="A825">
        <v>357</v>
      </c>
      <c r="B825" t="s">
        <v>68</v>
      </c>
      <c r="C825" t="s">
        <v>156</v>
      </c>
      <c r="D825">
        <v>0</v>
      </c>
      <c r="E825">
        <v>0</v>
      </c>
      <c r="F825">
        <v>0</v>
      </c>
      <c r="G825">
        <v>565</v>
      </c>
      <c r="H825">
        <v>0</v>
      </c>
      <c r="I825">
        <v>177</v>
      </c>
      <c r="J825">
        <v>149</v>
      </c>
      <c r="K825">
        <v>2015</v>
      </c>
      <c r="L825" t="str">
        <f t="shared" si="36"/>
        <v>012</v>
      </c>
      <c r="M825" t="str">
        <f t="shared" si="37"/>
        <v>S</v>
      </c>
      <c r="N825" t="str">
        <f t="shared" si="38"/>
        <v/>
      </c>
      <c r="O825">
        <v>2015</v>
      </c>
    </row>
    <row r="826" spans="1:15" x14ac:dyDescent="0.3">
      <c r="A826">
        <v>269</v>
      </c>
      <c r="B826" t="s">
        <v>116</v>
      </c>
      <c r="C826" t="s">
        <v>157</v>
      </c>
      <c r="D826">
        <v>0</v>
      </c>
      <c r="E826">
        <v>0</v>
      </c>
      <c r="F826">
        <v>0</v>
      </c>
      <c r="G826">
        <v>1608</v>
      </c>
      <c r="H826">
        <v>0</v>
      </c>
      <c r="I826">
        <v>49</v>
      </c>
      <c r="J826">
        <v>37</v>
      </c>
      <c r="K826">
        <v>2015</v>
      </c>
      <c r="L826" t="str">
        <f t="shared" si="36"/>
        <v>010</v>
      </c>
      <c r="M826" t="str">
        <f t="shared" si="37"/>
        <v>H</v>
      </c>
      <c r="N826" t="str">
        <f t="shared" si="38"/>
        <v/>
      </c>
      <c r="O826">
        <v>2015</v>
      </c>
    </row>
    <row r="827" spans="1:15" x14ac:dyDescent="0.3">
      <c r="A827">
        <v>37</v>
      </c>
      <c r="B827" t="s">
        <v>59</v>
      </c>
      <c r="C827" t="s">
        <v>164</v>
      </c>
      <c r="D827">
        <v>0</v>
      </c>
      <c r="E827">
        <v>0</v>
      </c>
      <c r="F827">
        <v>0</v>
      </c>
      <c r="G827">
        <v>1351</v>
      </c>
      <c r="H827">
        <v>0</v>
      </c>
      <c r="I827">
        <v>424</v>
      </c>
      <c r="J827">
        <v>323</v>
      </c>
      <c r="K827">
        <v>2015</v>
      </c>
      <c r="L827" t="str">
        <f t="shared" si="36"/>
        <v>010</v>
      </c>
      <c r="M827" t="str">
        <f t="shared" si="37"/>
        <v>H</v>
      </c>
      <c r="N827" t="str">
        <f t="shared" si="38"/>
        <v/>
      </c>
      <c r="O827">
        <v>2015</v>
      </c>
    </row>
    <row r="828" spans="1:15" x14ac:dyDescent="0.3">
      <c r="A828">
        <v>281</v>
      </c>
      <c r="B828" t="s">
        <v>72</v>
      </c>
      <c r="C828" t="s">
        <v>207</v>
      </c>
      <c r="D828">
        <v>7</v>
      </c>
      <c r="E828">
        <v>0</v>
      </c>
      <c r="F828">
        <v>182</v>
      </c>
      <c r="G828">
        <v>1252</v>
      </c>
      <c r="H828">
        <v>0</v>
      </c>
      <c r="I828">
        <v>393</v>
      </c>
      <c r="J828">
        <v>301</v>
      </c>
      <c r="K828">
        <v>2015</v>
      </c>
      <c r="L828" t="str">
        <f t="shared" si="36"/>
        <v>002</v>
      </c>
      <c r="M828" t="str">
        <f t="shared" si="37"/>
        <v>S</v>
      </c>
      <c r="N828" t="str">
        <f t="shared" si="38"/>
        <v/>
      </c>
      <c r="O828">
        <v>2015</v>
      </c>
    </row>
    <row r="829" spans="1:15" x14ac:dyDescent="0.3">
      <c r="A829">
        <v>281</v>
      </c>
      <c r="B829" t="s">
        <v>67</v>
      </c>
      <c r="C829" t="s">
        <v>207</v>
      </c>
      <c r="D829">
        <v>0</v>
      </c>
      <c r="E829">
        <v>0</v>
      </c>
      <c r="F829">
        <v>0</v>
      </c>
      <c r="G829">
        <v>1393</v>
      </c>
      <c r="H829">
        <v>0</v>
      </c>
      <c r="I829">
        <v>437</v>
      </c>
      <c r="J829">
        <v>343</v>
      </c>
      <c r="K829">
        <v>2015</v>
      </c>
      <c r="L829" t="str">
        <f t="shared" si="36"/>
        <v>010</v>
      </c>
      <c r="M829" t="str">
        <f t="shared" si="37"/>
        <v>S</v>
      </c>
      <c r="N829" t="str">
        <f t="shared" si="38"/>
        <v/>
      </c>
      <c r="O829">
        <v>2015</v>
      </c>
    </row>
    <row r="830" spans="1:15" x14ac:dyDescent="0.3">
      <c r="A830">
        <v>407</v>
      </c>
      <c r="B830" t="s">
        <v>67</v>
      </c>
      <c r="C830" t="s">
        <v>209</v>
      </c>
      <c r="D830">
        <v>0</v>
      </c>
      <c r="E830">
        <v>0</v>
      </c>
      <c r="F830">
        <v>0</v>
      </c>
      <c r="G830">
        <v>978</v>
      </c>
      <c r="H830">
        <v>0</v>
      </c>
      <c r="I830">
        <v>307</v>
      </c>
      <c r="J830">
        <v>211</v>
      </c>
      <c r="K830">
        <v>2015</v>
      </c>
      <c r="L830" t="str">
        <f t="shared" si="36"/>
        <v>010</v>
      </c>
      <c r="M830" t="str">
        <f t="shared" si="37"/>
        <v>S</v>
      </c>
      <c r="N830" t="str">
        <f t="shared" si="38"/>
        <v/>
      </c>
      <c r="O830">
        <v>2015</v>
      </c>
    </row>
    <row r="831" spans="1:15" x14ac:dyDescent="0.3">
      <c r="A831">
        <v>374</v>
      </c>
      <c r="B831" t="s">
        <v>59</v>
      </c>
      <c r="C831" t="s">
        <v>181</v>
      </c>
      <c r="D831">
        <v>0</v>
      </c>
      <c r="E831">
        <v>0</v>
      </c>
      <c r="F831">
        <v>0</v>
      </c>
      <c r="G831">
        <v>1094</v>
      </c>
      <c r="H831">
        <v>0</v>
      </c>
      <c r="I831">
        <v>47</v>
      </c>
      <c r="J831">
        <v>64</v>
      </c>
      <c r="K831">
        <v>2015</v>
      </c>
      <c r="L831" t="str">
        <f t="shared" si="36"/>
        <v>010</v>
      </c>
      <c r="M831" t="str">
        <f t="shared" si="37"/>
        <v>H</v>
      </c>
      <c r="N831" t="str">
        <f t="shared" si="38"/>
        <v/>
      </c>
      <c r="O831">
        <v>2015</v>
      </c>
    </row>
    <row r="832" spans="1:15" x14ac:dyDescent="0.3">
      <c r="A832">
        <v>412</v>
      </c>
      <c r="B832" t="s">
        <v>59</v>
      </c>
      <c r="C832" t="s">
        <v>212</v>
      </c>
      <c r="D832">
        <v>0</v>
      </c>
      <c r="E832">
        <v>0</v>
      </c>
      <c r="F832">
        <v>0</v>
      </c>
      <c r="G832">
        <v>49</v>
      </c>
      <c r="H832">
        <v>39</v>
      </c>
      <c r="I832">
        <v>153</v>
      </c>
      <c r="J832">
        <v>106</v>
      </c>
      <c r="K832">
        <v>2015</v>
      </c>
      <c r="L832" t="str">
        <f t="shared" si="36"/>
        <v>010</v>
      </c>
      <c r="M832" t="str">
        <f t="shared" si="37"/>
        <v>H</v>
      </c>
      <c r="N832" t="str">
        <f t="shared" si="38"/>
        <v/>
      </c>
      <c r="O832">
        <v>2015</v>
      </c>
    </row>
    <row r="833" spans="1:15" x14ac:dyDescent="0.3">
      <c r="A833">
        <v>412</v>
      </c>
      <c r="B833" t="s">
        <v>67</v>
      </c>
      <c r="C833" t="s">
        <v>212</v>
      </c>
      <c r="D833">
        <v>0</v>
      </c>
      <c r="E833">
        <v>0</v>
      </c>
      <c r="F833">
        <v>0</v>
      </c>
      <c r="G833">
        <v>49</v>
      </c>
      <c r="H833">
        <v>38</v>
      </c>
      <c r="I833">
        <v>154</v>
      </c>
      <c r="J833">
        <v>106</v>
      </c>
      <c r="K833">
        <v>2015</v>
      </c>
      <c r="L833" t="str">
        <f t="shared" si="36"/>
        <v>010</v>
      </c>
      <c r="M833" t="str">
        <f t="shared" si="37"/>
        <v>S</v>
      </c>
      <c r="N833" t="str">
        <f t="shared" si="38"/>
        <v/>
      </c>
      <c r="O833">
        <v>2015</v>
      </c>
    </row>
    <row r="834" spans="1:15" x14ac:dyDescent="0.3">
      <c r="A834">
        <v>408</v>
      </c>
      <c r="B834" t="s">
        <v>59</v>
      </c>
      <c r="C834" t="s">
        <v>210</v>
      </c>
      <c r="D834">
        <v>0</v>
      </c>
      <c r="E834">
        <v>0</v>
      </c>
      <c r="F834">
        <v>0</v>
      </c>
      <c r="G834">
        <v>918</v>
      </c>
      <c r="H834">
        <v>72</v>
      </c>
      <c r="I834">
        <v>288</v>
      </c>
      <c r="J834">
        <v>198</v>
      </c>
      <c r="K834">
        <v>2015</v>
      </c>
      <c r="L834" t="str">
        <f t="shared" ref="L834:L852" si="39">IF(OR(MID(B834,3,1)="H",MID(B834,3,1)="S"),MID(B834,4,3),MID(B834,3,3))</f>
        <v>010</v>
      </c>
      <c r="M834" t="str">
        <f t="shared" ref="M834:M852" si="40">IF(OR(MID(B834,3,1)="H",MID(B834,3,1)="S"),MID(B834,3,1),"")</f>
        <v>H</v>
      </c>
      <c r="N834" t="str">
        <f t="shared" ref="N834:N852" si="41">IF(RIGHT(B834,2)="SG","SG",IF(RIGHT(B834,1)="B","B",""))</f>
        <v/>
      </c>
      <c r="O834">
        <v>2015</v>
      </c>
    </row>
    <row r="835" spans="1:15" x14ac:dyDescent="0.3">
      <c r="A835">
        <v>409</v>
      </c>
      <c r="B835" t="s">
        <v>59</v>
      </c>
      <c r="C835" t="s">
        <v>211</v>
      </c>
      <c r="D835">
        <v>0</v>
      </c>
      <c r="E835">
        <v>0</v>
      </c>
      <c r="F835">
        <v>0</v>
      </c>
      <c r="G835">
        <v>1499</v>
      </c>
      <c r="H835">
        <v>0</v>
      </c>
      <c r="I835">
        <v>471</v>
      </c>
      <c r="J835">
        <v>323</v>
      </c>
      <c r="K835">
        <v>2015</v>
      </c>
      <c r="L835" t="str">
        <f t="shared" si="39"/>
        <v>010</v>
      </c>
      <c r="M835" t="str">
        <f t="shared" si="40"/>
        <v>H</v>
      </c>
      <c r="N835" t="str">
        <f t="shared" si="41"/>
        <v/>
      </c>
      <c r="O835">
        <v>2015</v>
      </c>
    </row>
    <row r="836" spans="1:15" x14ac:dyDescent="0.3">
      <c r="A836">
        <v>106</v>
      </c>
      <c r="B836" t="s">
        <v>96</v>
      </c>
      <c r="C836" t="s">
        <v>122</v>
      </c>
      <c r="D836">
        <v>0</v>
      </c>
      <c r="E836">
        <v>0</v>
      </c>
      <c r="F836">
        <v>0</v>
      </c>
      <c r="G836">
        <v>1352</v>
      </c>
      <c r="H836">
        <v>0</v>
      </c>
      <c r="I836">
        <v>426</v>
      </c>
      <c r="J836">
        <v>292</v>
      </c>
      <c r="K836">
        <v>2015</v>
      </c>
      <c r="L836" t="str">
        <f t="shared" si="39"/>
        <v>011</v>
      </c>
      <c r="M836" t="str">
        <f t="shared" si="40"/>
        <v>H</v>
      </c>
      <c r="N836" t="str">
        <f t="shared" si="41"/>
        <v/>
      </c>
      <c r="O836">
        <v>2015</v>
      </c>
    </row>
    <row r="837" spans="1:15" x14ac:dyDescent="0.3">
      <c r="A837">
        <v>106</v>
      </c>
      <c r="B837" t="s">
        <v>91</v>
      </c>
      <c r="C837" t="s">
        <v>122</v>
      </c>
      <c r="D837">
        <v>0</v>
      </c>
      <c r="E837">
        <v>0</v>
      </c>
      <c r="F837">
        <v>0</v>
      </c>
      <c r="G837">
        <v>1354</v>
      </c>
      <c r="H837">
        <v>0</v>
      </c>
      <c r="I837">
        <v>424</v>
      </c>
      <c r="J837">
        <v>292</v>
      </c>
      <c r="K837">
        <v>2015</v>
      </c>
      <c r="L837" t="str">
        <f t="shared" si="39"/>
        <v>011</v>
      </c>
      <c r="M837" t="str">
        <f t="shared" si="40"/>
        <v>S</v>
      </c>
      <c r="N837" t="str">
        <f t="shared" si="41"/>
        <v/>
      </c>
      <c r="O837">
        <v>2015</v>
      </c>
    </row>
    <row r="838" spans="1:15" x14ac:dyDescent="0.3">
      <c r="A838">
        <v>391</v>
      </c>
      <c r="B838" t="s">
        <v>64</v>
      </c>
      <c r="C838" t="s">
        <v>126</v>
      </c>
      <c r="D838">
        <v>2</v>
      </c>
      <c r="E838">
        <v>0</v>
      </c>
      <c r="F838">
        <v>515</v>
      </c>
      <c r="G838">
        <v>37</v>
      </c>
      <c r="H838">
        <v>0</v>
      </c>
      <c r="I838">
        <v>232</v>
      </c>
      <c r="J838">
        <v>114</v>
      </c>
      <c r="K838">
        <v>2015</v>
      </c>
      <c r="L838" t="str">
        <f t="shared" si="39"/>
        <v>001</v>
      </c>
      <c r="M838" t="str">
        <f t="shared" si="40"/>
        <v>H</v>
      </c>
      <c r="N838" t="str">
        <f t="shared" si="41"/>
        <v/>
      </c>
      <c r="O838">
        <v>2015</v>
      </c>
    </row>
    <row r="839" spans="1:15" x14ac:dyDescent="0.3">
      <c r="A839">
        <v>53</v>
      </c>
      <c r="B839" t="s">
        <v>87</v>
      </c>
      <c r="C839" t="s">
        <v>142</v>
      </c>
      <c r="D839">
        <v>2</v>
      </c>
      <c r="E839">
        <v>0</v>
      </c>
      <c r="F839">
        <v>50</v>
      </c>
      <c r="G839">
        <v>361</v>
      </c>
      <c r="H839">
        <v>0</v>
      </c>
      <c r="I839">
        <v>113</v>
      </c>
      <c r="J839">
        <v>82</v>
      </c>
      <c r="K839">
        <v>2015</v>
      </c>
      <c r="L839" t="str">
        <f t="shared" si="39"/>
        <v>008</v>
      </c>
      <c r="M839" t="str">
        <f t="shared" si="40"/>
        <v>H</v>
      </c>
      <c r="N839" t="str">
        <f t="shared" si="41"/>
        <v/>
      </c>
      <c r="O839">
        <v>2015</v>
      </c>
    </row>
    <row r="840" spans="1:15" x14ac:dyDescent="0.3">
      <c r="A840">
        <v>255</v>
      </c>
      <c r="B840" t="s">
        <v>117</v>
      </c>
      <c r="C840" t="s">
        <v>169</v>
      </c>
      <c r="D840">
        <v>0</v>
      </c>
      <c r="E840">
        <v>0</v>
      </c>
      <c r="F840">
        <v>0</v>
      </c>
      <c r="G840">
        <v>111</v>
      </c>
      <c r="H840">
        <v>0</v>
      </c>
      <c r="I840">
        <v>35</v>
      </c>
      <c r="J840">
        <v>25</v>
      </c>
      <c r="K840">
        <v>2015</v>
      </c>
      <c r="L840" t="str">
        <f t="shared" si="39"/>
        <v>006</v>
      </c>
      <c r="M840" t="str">
        <f t="shared" si="40"/>
        <v/>
      </c>
      <c r="N840" t="str">
        <f t="shared" si="41"/>
        <v/>
      </c>
      <c r="O840">
        <v>2015</v>
      </c>
    </row>
    <row r="841" spans="1:15" x14ac:dyDescent="0.3">
      <c r="A841">
        <v>407</v>
      </c>
      <c r="B841" t="s">
        <v>70</v>
      </c>
      <c r="C841" t="s">
        <v>209</v>
      </c>
      <c r="D841">
        <v>0</v>
      </c>
      <c r="E841">
        <v>0</v>
      </c>
      <c r="F841">
        <v>0</v>
      </c>
      <c r="G841">
        <v>428</v>
      </c>
      <c r="H841">
        <v>0</v>
      </c>
      <c r="I841">
        <v>134</v>
      </c>
      <c r="J841">
        <v>92</v>
      </c>
      <c r="K841">
        <v>2015</v>
      </c>
      <c r="L841" t="str">
        <f t="shared" si="39"/>
        <v>009</v>
      </c>
      <c r="M841" t="str">
        <f t="shared" si="40"/>
        <v>S</v>
      </c>
      <c r="N841" t="str">
        <f t="shared" si="41"/>
        <v/>
      </c>
      <c r="O841">
        <v>2015</v>
      </c>
    </row>
    <row r="842" spans="1:15" x14ac:dyDescent="0.3">
      <c r="A842">
        <v>398</v>
      </c>
      <c r="B842" t="s">
        <v>92</v>
      </c>
      <c r="C842" t="s">
        <v>184</v>
      </c>
      <c r="D842">
        <v>0</v>
      </c>
      <c r="E842">
        <v>0</v>
      </c>
      <c r="F842">
        <v>0</v>
      </c>
      <c r="G842">
        <v>115</v>
      </c>
      <c r="H842">
        <v>0</v>
      </c>
      <c r="I842">
        <v>36</v>
      </c>
      <c r="J842">
        <v>25</v>
      </c>
      <c r="K842">
        <v>2015</v>
      </c>
      <c r="L842" t="str">
        <f t="shared" si="39"/>
        <v>001</v>
      </c>
      <c r="M842" t="str">
        <f t="shared" si="40"/>
        <v/>
      </c>
      <c r="N842" t="str">
        <f t="shared" si="41"/>
        <v/>
      </c>
      <c r="O842">
        <v>2015</v>
      </c>
    </row>
    <row r="843" spans="1:15" x14ac:dyDescent="0.3">
      <c r="A843">
        <v>398</v>
      </c>
      <c r="B843" t="s">
        <v>70</v>
      </c>
      <c r="C843" t="s">
        <v>184</v>
      </c>
      <c r="D843">
        <v>0</v>
      </c>
      <c r="E843">
        <v>0</v>
      </c>
      <c r="F843">
        <v>0</v>
      </c>
      <c r="G843">
        <v>3443</v>
      </c>
      <c r="H843">
        <v>0</v>
      </c>
      <c r="I843">
        <v>108</v>
      </c>
      <c r="J843">
        <v>742</v>
      </c>
      <c r="K843">
        <v>2015</v>
      </c>
      <c r="L843" t="str">
        <f t="shared" si="39"/>
        <v>009</v>
      </c>
      <c r="M843" t="str">
        <f t="shared" si="40"/>
        <v>S</v>
      </c>
      <c r="N843" t="str">
        <f t="shared" si="41"/>
        <v/>
      </c>
      <c r="O843">
        <v>2015</v>
      </c>
    </row>
    <row r="844" spans="1:15" x14ac:dyDescent="0.3">
      <c r="A844">
        <v>181</v>
      </c>
      <c r="B844" t="s">
        <v>87</v>
      </c>
      <c r="C844" t="s">
        <v>190</v>
      </c>
      <c r="D844">
        <v>3</v>
      </c>
      <c r="E844">
        <v>0</v>
      </c>
      <c r="F844">
        <v>8782</v>
      </c>
      <c r="G844">
        <v>671</v>
      </c>
      <c r="H844">
        <v>0</v>
      </c>
      <c r="I844">
        <v>211</v>
      </c>
      <c r="J844">
        <v>145</v>
      </c>
      <c r="K844">
        <v>2015</v>
      </c>
      <c r="L844" t="str">
        <f t="shared" si="39"/>
        <v>008</v>
      </c>
      <c r="M844" t="str">
        <f t="shared" si="40"/>
        <v>H</v>
      </c>
      <c r="N844" t="str">
        <f t="shared" si="41"/>
        <v/>
      </c>
      <c r="O844">
        <v>2015</v>
      </c>
    </row>
    <row r="845" spans="1:15" x14ac:dyDescent="0.3">
      <c r="A845">
        <v>168</v>
      </c>
      <c r="B845" t="s">
        <v>87</v>
      </c>
      <c r="C845" t="s">
        <v>129</v>
      </c>
      <c r="D845">
        <v>4</v>
      </c>
      <c r="E845">
        <v>0</v>
      </c>
      <c r="F845">
        <v>150</v>
      </c>
      <c r="G845">
        <v>1113</v>
      </c>
      <c r="H845">
        <v>0</v>
      </c>
      <c r="I845">
        <v>0</v>
      </c>
      <c r="J845">
        <v>248</v>
      </c>
      <c r="K845">
        <v>2015</v>
      </c>
      <c r="L845" t="str">
        <f t="shared" si="39"/>
        <v>008</v>
      </c>
      <c r="M845" t="str">
        <f t="shared" si="40"/>
        <v>H</v>
      </c>
      <c r="N845" t="str">
        <f t="shared" si="41"/>
        <v/>
      </c>
      <c r="O845">
        <v>2015</v>
      </c>
    </row>
    <row r="846" spans="1:15" x14ac:dyDescent="0.3">
      <c r="A846">
        <v>380</v>
      </c>
      <c r="B846" t="s">
        <v>118</v>
      </c>
      <c r="C846" t="s">
        <v>189</v>
      </c>
      <c r="D846">
        <v>0</v>
      </c>
      <c r="E846">
        <v>1</v>
      </c>
      <c r="F846">
        <v>315</v>
      </c>
      <c r="G846">
        <v>2</v>
      </c>
      <c r="H846">
        <v>0</v>
      </c>
      <c r="I846">
        <v>63</v>
      </c>
      <c r="J846">
        <v>35</v>
      </c>
      <c r="K846">
        <v>2015</v>
      </c>
      <c r="L846" t="str">
        <f t="shared" si="39"/>
        <v>144</v>
      </c>
      <c r="M846" t="str">
        <f t="shared" si="40"/>
        <v>S</v>
      </c>
      <c r="N846" t="str">
        <f t="shared" si="41"/>
        <v/>
      </c>
      <c r="O846">
        <v>2015</v>
      </c>
    </row>
    <row r="847" spans="1:15" x14ac:dyDescent="0.3">
      <c r="A847">
        <v>1</v>
      </c>
      <c r="B847" t="s">
        <v>63</v>
      </c>
      <c r="C847" t="s">
        <v>125</v>
      </c>
      <c r="D847">
        <v>0</v>
      </c>
      <c r="E847">
        <v>0</v>
      </c>
      <c r="F847">
        <v>0</v>
      </c>
      <c r="G847">
        <v>1606</v>
      </c>
      <c r="H847">
        <v>0</v>
      </c>
      <c r="I847">
        <v>0</v>
      </c>
      <c r="J847">
        <v>29</v>
      </c>
      <c r="K847">
        <v>2015</v>
      </c>
      <c r="L847" t="str">
        <f t="shared" si="39"/>
        <v>009</v>
      </c>
      <c r="M847" t="str">
        <f t="shared" si="40"/>
        <v>H</v>
      </c>
      <c r="N847" t="str">
        <f t="shared" si="41"/>
        <v/>
      </c>
      <c r="O847">
        <v>2015</v>
      </c>
    </row>
    <row r="848" spans="1:15" x14ac:dyDescent="0.3">
      <c r="A848">
        <v>415</v>
      </c>
      <c r="B848" t="s">
        <v>64</v>
      </c>
      <c r="C848" t="s">
        <v>214</v>
      </c>
      <c r="D848">
        <v>8</v>
      </c>
      <c r="E848">
        <v>0</v>
      </c>
      <c r="F848">
        <v>23077</v>
      </c>
      <c r="G848">
        <v>1766</v>
      </c>
      <c r="H848">
        <v>138</v>
      </c>
      <c r="I848">
        <v>554</v>
      </c>
      <c r="J848">
        <v>28</v>
      </c>
      <c r="K848">
        <v>2015</v>
      </c>
      <c r="L848" t="str">
        <f t="shared" si="39"/>
        <v>001</v>
      </c>
      <c r="M848" t="str">
        <f t="shared" si="40"/>
        <v>H</v>
      </c>
      <c r="N848" t="str">
        <f t="shared" si="41"/>
        <v/>
      </c>
      <c r="O848">
        <v>2015</v>
      </c>
    </row>
    <row r="849" spans="1:15" x14ac:dyDescent="0.3">
      <c r="A849">
        <v>415</v>
      </c>
      <c r="B849" t="s">
        <v>87</v>
      </c>
      <c r="C849" t="s">
        <v>214</v>
      </c>
      <c r="D849">
        <v>32</v>
      </c>
      <c r="E849">
        <v>0</v>
      </c>
      <c r="F849">
        <v>92308</v>
      </c>
      <c r="G849">
        <v>7061</v>
      </c>
      <c r="H849">
        <v>554</v>
      </c>
      <c r="I849">
        <v>2215</v>
      </c>
      <c r="J849">
        <v>111</v>
      </c>
      <c r="K849">
        <v>2015</v>
      </c>
      <c r="L849" t="str">
        <f t="shared" si="39"/>
        <v>008</v>
      </c>
      <c r="M849" t="str">
        <f t="shared" si="40"/>
        <v>H</v>
      </c>
      <c r="N849" t="str">
        <f t="shared" si="41"/>
        <v/>
      </c>
      <c r="O849">
        <v>2015</v>
      </c>
    </row>
    <row r="850" spans="1:15" x14ac:dyDescent="0.3">
      <c r="A850">
        <v>358</v>
      </c>
      <c r="B850" t="s">
        <v>75</v>
      </c>
      <c r="C850" t="s">
        <v>172</v>
      </c>
      <c r="D850">
        <v>0</v>
      </c>
      <c r="E850">
        <v>0</v>
      </c>
      <c r="F850">
        <v>0</v>
      </c>
      <c r="G850">
        <v>332</v>
      </c>
      <c r="H850">
        <v>0</v>
      </c>
      <c r="I850">
        <v>104</v>
      </c>
      <c r="J850">
        <v>7</v>
      </c>
      <c r="K850">
        <v>2015</v>
      </c>
      <c r="L850" t="str">
        <f t="shared" si="39"/>
        <v>012</v>
      </c>
      <c r="M850" t="str">
        <f t="shared" si="40"/>
        <v>H</v>
      </c>
      <c r="N850" t="str">
        <f t="shared" si="41"/>
        <v/>
      </c>
      <c r="O850">
        <v>2015</v>
      </c>
    </row>
    <row r="851" spans="1:15" x14ac:dyDescent="0.3">
      <c r="A851">
        <v>314</v>
      </c>
      <c r="B851" t="s">
        <v>95</v>
      </c>
      <c r="C851" t="s">
        <v>174</v>
      </c>
      <c r="D851">
        <v>2</v>
      </c>
      <c r="E851">
        <v>0</v>
      </c>
      <c r="F851">
        <v>435</v>
      </c>
      <c r="G851">
        <v>333</v>
      </c>
      <c r="H851">
        <v>0</v>
      </c>
      <c r="I851">
        <v>105</v>
      </c>
      <c r="J851">
        <v>72</v>
      </c>
      <c r="K851">
        <v>2015</v>
      </c>
      <c r="L851" t="str">
        <f t="shared" si="39"/>
        <v>005</v>
      </c>
      <c r="M851" t="str">
        <f t="shared" si="40"/>
        <v>S</v>
      </c>
      <c r="N851" t="str">
        <f t="shared" si="41"/>
        <v/>
      </c>
      <c r="O851">
        <v>2015</v>
      </c>
    </row>
    <row r="852" spans="1:15" x14ac:dyDescent="0.3">
      <c r="A852">
        <v>201</v>
      </c>
      <c r="B852" t="s">
        <v>70</v>
      </c>
      <c r="C852" t="s">
        <v>182</v>
      </c>
      <c r="D852">
        <v>0</v>
      </c>
      <c r="E852">
        <v>0</v>
      </c>
      <c r="F852">
        <v>0</v>
      </c>
      <c r="G852">
        <v>1927</v>
      </c>
      <c r="H852">
        <v>0</v>
      </c>
      <c r="I852">
        <v>0</v>
      </c>
      <c r="J852">
        <v>416</v>
      </c>
      <c r="K852">
        <v>2015</v>
      </c>
      <c r="L852" t="str">
        <f t="shared" si="39"/>
        <v>009</v>
      </c>
      <c r="M852" t="str">
        <f t="shared" si="40"/>
        <v>S</v>
      </c>
      <c r="N852" t="str">
        <f t="shared" si="41"/>
        <v/>
      </c>
      <c r="O852">
        <v>2015</v>
      </c>
    </row>
  </sheetData>
  <phoneticPr fontId="1" type="noConversion"/>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AC6CB-31CB-4BC8-A32B-8D984D093A9E}">
  <dimension ref="A1:P805"/>
  <sheetViews>
    <sheetView topLeftCell="A2" workbookViewId="0">
      <selection activeCell="F18" sqref="F18"/>
    </sheetView>
  </sheetViews>
  <sheetFormatPr defaultRowHeight="14.4" x14ac:dyDescent="0.3"/>
  <cols>
    <col min="1" max="1" width="9.6640625" bestFit="1" customWidth="1"/>
    <col min="2" max="2" width="9.5546875" bestFit="1" customWidth="1"/>
    <col min="3" max="3" width="10.109375" bestFit="1" customWidth="1"/>
    <col min="4" max="4" width="17.44140625" bestFit="1" customWidth="1"/>
    <col min="5" max="5" width="9.88671875" bestFit="1" customWidth="1"/>
    <col min="6" max="6" width="9.109375" bestFit="1" customWidth="1"/>
    <col min="7" max="7" width="14.21875" bestFit="1" customWidth="1"/>
    <col min="8" max="8" width="12.109375" bestFit="1" customWidth="1"/>
    <col min="9" max="9" width="6.88671875" bestFit="1" customWidth="1"/>
    <col min="10" max="10" width="7" bestFit="1" customWidth="1"/>
    <col min="11" max="11" width="13.33203125" bestFit="1" customWidth="1"/>
    <col min="12" max="12" width="7.44140625" bestFit="1" customWidth="1"/>
    <col min="13" max="13" width="10.88671875" bestFit="1" customWidth="1"/>
    <col min="14" max="14" width="13.21875" bestFit="1" customWidth="1"/>
    <col min="15" max="15" width="10.33203125" bestFit="1" customWidth="1"/>
    <col min="16" max="16" width="8.44140625" bestFit="1" customWidth="1"/>
  </cols>
  <sheetData>
    <row r="1" spans="1:16" x14ac:dyDescent="0.3">
      <c r="A1" t="s">
        <v>5</v>
      </c>
      <c r="B1" t="s">
        <v>215</v>
      </c>
      <c r="C1" t="s">
        <v>2</v>
      </c>
      <c r="D1" t="s">
        <v>119</v>
      </c>
      <c r="E1" t="s">
        <v>6</v>
      </c>
      <c r="F1" t="s">
        <v>7</v>
      </c>
      <c r="G1" t="s">
        <v>120</v>
      </c>
      <c r="H1" t="s">
        <v>12</v>
      </c>
      <c r="I1" t="s">
        <v>10</v>
      </c>
      <c r="J1" t="s">
        <v>11</v>
      </c>
      <c r="K1" t="s">
        <v>13</v>
      </c>
      <c r="L1" t="s">
        <v>374</v>
      </c>
      <c r="M1" s="2" t="s">
        <v>371</v>
      </c>
      <c r="N1" s="2" t="s">
        <v>372</v>
      </c>
      <c r="O1" s="2" t="s">
        <v>373</v>
      </c>
      <c r="P1" s="2" t="s">
        <v>506</v>
      </c>
    </row>
    <row r="2" spans="1:16" x14ac:dyDescent="0.3">
      <c r="A2" t="s">
        <v>92</v>
      </c>
      <c r="B2" t="s">
        <v>216</v>
      </c>
      <c r="C2">
        <v>44</v>
      </c>
      <c r="D2" t="s">
        <v>139</v>
      </c>
      <c r="E2">
        <v>40</v>
      </c>
      <c r="F2">
        <v>0</v>
      </c>
      <c r="G2">
        <v>3850</v>
      </c>
      <c r="H2">
        <v>29453</v>
      </c>
      <c r="I2">
        <v>231</v>
      </c>
      <c r="J2">
        <v>924</v>
      </c>
      <c r="K2">
        <v>481</v>
      </c>
      <c r="L2">
        <v>2016</v>
      </c>
      <c r="M2" t="str">
        <f t="shared" ref="M2:M65" si="0">IF(OR(MID(A2,3,1)="H",MID(A2,3,1)="S"),MID(A2,4,3),MID(A2,3,3))</f>
        <v>001</v>
      </c>
      <c r="N2" t="str">
        <f t="shared" ref="N2:N65" si="1">IF(OR(MID(A2,3,1)="H",MID(A2,3,1)="S"),MID(A2,3,1),"")</f>
        <v/>
      </c>
      <c r="O2" t="str">
        <f t="shared" ref="O2:O65" si="2">IF(RIGHT(A2,2)="SG","SG",IF(RIGHT(A2,1)="B","B",""))</f>
        <v/>
      </c>
      <c r="P2">
        <v>2016</v>
      </c>
    </row>
    <row r="3" spans="1:16" x14ac:dyDescent="0.3">
      <c r="A3" t="s">
        <v>86</v>
      </c>
      <c r="B3" t="s">
        <v>217</v>
      </c>
      <c r="C3">
        <v>45</v>
      </c>
      <c r="D3" t="s">
        <v>148</v>
      </c>
      <c r="E3">
        <v>40</v>
      </c>
      <c r="F3">
        <v>0</v>
      </c>
      <c r="G3">
        <v>422564</v>
      </c>
      <c r="H3">
        <v>30984</v>
      </c>
      <c r="I3">
        <v>243</v>
      </c>
      <c r="J3">
        <v>9721</v>
      </c>
      <c r="K3">
        <v>528</v>
      </c>
      <c r="L3">
        <v>2016</v>
      </c>
      <c r="M3" t="str">
        <f t="shared" si="0"/>
        <v>002</v>
      </c>
      <c r="N3" t="str">
        <f t="shared" si="1"/>
        <v/>
      </c>
      <c r="O3" t="str">
        <f t="shared" si="2"/>
        <v/>
      </c>
      <c r="P3">
        <v>2016</v>
      </c>
    </row>
    <row r="4" spans="1:16" x14ac:dyDescent="0.3">
      <c r="A4" t="s">
        <v>85</v>
      </c>
      <c r="B4" t="s">
        <v>218</v>
      </c>
      <c r="C4">
        <v>422</v>
      </c>
      <c r="D4" t="s">
        <v>219</v>
      </c>
      <c r="E4">
        <v>1</v>
      </c>
      <c r="F4">
        <v>0</v>
      </c>
      <c r="G4">
        <v>3</v>
      </c>
      <c r="H4">
        <v>24</v>
      </c>
      <c r="I4">
        <v>1</v>
      </c>
      <c r="J4">
        <v>8</v>
      </c>
      <c r="K4">
        <v>5</v>
      </c>
      <c r="L4">
        <v>2016</v>
      </c>
      <c r="M4" t="str">
        <f t="shared" si="0"/>
        <v>005</v>
      </c>
      <c r="N4" t="str">
        <f t="shared" si="1"/>
        <v/>
      </c>
      <c r="O4" t="str">
        <f t="shared" si="2"/>
        <v/>
      </c>
      <c r="P4">
        <v>2016</v>
      </c>
    </row>
    <row r="5" spans="1:16" x14ac:dyDescent="0.3">
      <c r="A5" t="s">
        <v>85</v>
      </c>
      <c r="B5" t="s">
        <v>220</v>
      </c>
      <c r="C5">
        <v>269</v>
      </c>
      <c r="D5" t="s">
        <v>157</v>
      </c>
      <c r="E5">
        <v>1</v>
      </c>
      <c r="F5">
        <v>0</v>
      </c>
      <c r="G5">
        <v>9</v>
      </c>
      <c r="H5">
        <v>61</v>
      </c>
      <c r="I5">
        <v>4</v>
      </c>
      <c r="J5">
        <v>2</v>
      </c>
      <c r="K5">
        <v>14</v>
      </c>
      <c r="L5">
        <v>2016</v>
      </c>
      <c r="M5" t="str">
        <f t="shared" si="0"/>
        <v>005</v>
      </c>
      <c r="N5" t="str">
        <f t="shared" si="1"/>
        <v/>
      </c>
      <c r="O5" t="str">
        <f t="shared" si="2"/>
        <v/>
      </c>
      <c r="P5">
        <v>2016</v>
      </c>
    </row>
    <row r="6" spans="1:16" x14ac:dyDescent="0.3">
      <c r="A6" t="s">
        <v>85</v>
      </c>
      <c r="B6" t="s">
        <v>221</v>
      </c>
      <c r="C6">
        <v>357</v>
      </c>
      <c r="D6" t="s">
        <v>222</v>
      </c>
      <c r="E6">
        <v>1</v>
      </c>
      <c r="F6">
        <v>0</v>
      </c>
      <c r="G6">
        <v>12</v>
      </c>
      <c r="H6">
        <v>81</v>
      </c>
      <c r="I6">
        <v>7</v>
      </c>
      <c r="J6">
        <v>24</v>
      </c>
      <c r="K6">
        <v>21</v>
      </c>
      <c r="L6">
        <v>2016</v>
      </c>
      <c r="M6" t="str">
        <f t="shared" si="0"/>
        <v>005</v>
      </c>
      <c r="N6" t="str">
        <f t="shared" si="1"/>
        <v/>
      </c>
      <c r="O6" t="str">
        <f t="shared" si="2"/>
        <v/>
      </c>
      <c r="P6">
        <v>2016</v>
      </c>
    </row>
    <row r="7" spans="1:16" x14ac:dyDescent="0.3">
      <c r="A7" t="s">
        <v>85</v>
      </c>
      <c r="B7" t="s">
        <v>223</v>
      </c>
      <c r="C7">
        <v>314</v>
      </c>
      <c r="D7" t="s">
        <v>174</v>
      </c>
      <c r="E7">
        <v>1</v>
      </c>
      <c r="F7">
        <v>0</v>
      </c>
      <c r="G7">
        <v>3</v>
      </c>
      <c r="H7">
        <v>23</v>
      </c>
      <c r="I7">
        <v>3</v>
      </c>
      <c r="J7">
        <v>6</v>
      </c>
      <c r="K7">
        <v>7</v>
      </c>
      <c r="L7">
        <v>2016</v>
      </c>
      <c r="M7" t="str">
        <f t="shared" si="0"/>
        <v>005</v>
      </c>
      <c r="N7" t="str">
        <f t="shared" si="1"/>
        <v/>
      </c>
      <c r="O7" t="str">
        <f t="shared" si="2"/>
        <v/>
      </c>
      <c r="P7">
        <v>2016</v>
      </c>
    </row>
    <row r="8" spans="1:16" x14ac:dyDescent="0.3">
      <c r="A8" t="s">
        <v>85</v>
      </c>
      <c r="B8" t="s">
        <v>224</v>
      </c>
      <c r="C8">
        <v>400</v>
      </c>
      <c r="D8" t="s">
        <v>192</v>
      </c>
      <c r="E8">
        <v>1</v>
      </c>
      <c r="F8">
        <v>0</v>
      </c>
      <c r="G8">
        <v>15</v>
      </c>
      <c r="H8">
        <v>93</v>
      </c>
      <c r="I8">
        <v>8</v>
      </c>
      <c r="J8">
        <v>3</v>
      </c>
      <c r="K8">
        <v>5</v>
      </c>
      <c r="L8">
        <v>2016</v>
      </c>
      <c r="M8" t="str">
        <f t="shared" si="0"/>
        <v>005</v>
      </c>
      <c r="N8" t="str">
        <f t="shared" si="1"/>
        <v/>
      </c>
      <c r="O8" t="str">
        <f t="shared" si="2"/>
        <v/>
      </c>
      <c r="P8">
        <v>2016</v>
      </c>
    </row>
    <row r="9" spans="1:16" x14ac:dyDescent="0.3">
      <c r="A9" t="s">
        <v>85</v>
      </c>
      <c r="B9" t="s">
        <v>225</v>
      </c>
      <c r="C9">
        <v>415</v>
      </c>
      <c r="D9" t="s">
        <v>214</v>
      </c>
      <c r="E9">
        <v>1</v>
      </c>
      <c r="F9">
        <v>0</v>
      </c>
      <c r="G9">
        <v>15</v>
      </c>
      <c r="H9">
        <v>1</v>
      </c>
      <c r="I9">
        <v>8</v>
      </c>
      <c r="J9">
        <v>32</v>
      </c>
      <c r="K9">
        <v>26</v>
      </c>
      <c r="L9">
        <v>2016</v>
      </c>
      <c r="M9" t="str">
        <f t="shared" si="0"/>
        <v>005</v>
      </c>
      <c r="N9" t="str">
        <f t="shared" si="1"/>
        <v/>
      </c>
      <c r="O9" t="str">
        <f t="shared" si="2"/>
        <v/>
      </c>
      <c r="P9">
        <v>2016</v>
      </c>
    </row>
    <row r="10" spans="1:16" x14ac:dyDescent="0.3">
      <c r="A10" t="s">
        <v>85</v>
      </c>
      <c r="B10" t="s">
        <v>226</v>
      </c>
      <c r="C10">
        <v>34</v>
      </c>
      <c r="D10" t="s">
        <v>195</v>
      </c>
      <c r="E10">
        <v>1</v>
      </c>
      <c r="F10">
        <v>0</v>
      </c>
      <c r="G10">
        <v>15</v>
      </c>
      <c r="H10">
        <v>105</v>
      </c>
      <c r="I10">
        <v>9</v>
      </c>
      <c r="J10">
        <v>33</v>
      </c>
      <c r="K10">
        <v>24</v>
      </c>
      <c r="L10">
        <v>2016</v>
      </c>
      <c r="M10" t="str">
        <f t="shared" si="0"/>
        <v>005</v>
      </c>
      <c r="N10" t="str">
        <f t="shared" si="1"/>
        <v/>
      </c>
      <c r="O10" t="str">
        <f t="shared" si="2"/>
        <v/>
      </c>
      <c r="P10">
        <v>2016</v>
      </c>
    </row>
    <row r="11" spans="1:16" x14ac:dyDescent="0.3">
      <c r="A11" t="s">
        <v>85</v>
      </c>
      <c r="B11" t="s">
        <v>227</v>
      </c>
      <c r="C11">
        <v>281</v>
      </c>
      <c r="D11" t="s">
        <v>207</v>
      </c>
      <c r="E11">
        <v>1</v>
      </c>
      <c r="F11">
        <v>0</v>
      </c>
      <c r="G11">
        <v>6</v>
      </c>
      <c r="H11">
        <v>42</v>
      </c>
      <c r="I11">
        <v>3</v>
      </c>
      <c r="J11">
        <v>13</v>
      </c>
      <c r="K11">
        <v>1</v>
      </c>
      <c r="L11">
        <v>2016</v>
      </c>
      <c r="M11" t="str">
        <f t="shared" si="0"/>
        <v>005</v>
      </c>
      <c r="N11" t="str">
        <f t="shared" si="1"/>
        <v/>
      </c>
      <c r="O11" t="str">
        <f t="shared" si="2"/>
        <v/>
      </c>
      <c r="P11">
        <v>2016</v>
      </c>
    </row>
    <row r="12" spans="1:16" x14ac:dyDescent="0.3">
      <c r="A12" t="s">
        <v>85</v>
      </c>
      <c r="B12" t="s">
        <v>228</v>
      </c>
      <c r="C12">
        <v>179</v>
      </c>
      <c r="D12" t="s">
        <v>132</v>
      </c>
      <c r="E12">
        <v>1</v>
      </c>
      <c r="F12">
        <v>0</v>
      </c>
      <c r="G12">
        <v>9</v>
      </c>
      <c r="H12">
        <v>66</v>
      </c>
      <c r="I12">
        <v>6</v>
      </c>
      <c r="J12">
        <v>21</v>
      </c>
      <c r="K12">
        <v>14</v>
      </c>
      <c r="L12">
        <v>2016</v>
      </c>
      <c r="M12" t="str">
        <f t="shared" si="0"/>
        <v>005</v>
      </c>
      <c r="N12" t="str">
        <f t="shared" si="1"/>
        <v/>
      </c>
      <c r="O12" t="str">
        <f t="shared" si="2"/>
        <v/>
      </c>
      <c r="P12">
        <v>2016</v>
      </c>
    </row>
    <row r="13" spans="1:16" x14ac:dyDescent="0.3">
      <c r="A13" t="s">
        <v>85</v>
      </c>
      <c r="B13" t="s">
        <v>229</v>
      </c>
      <c r="D13" t="s">
        <v>229</v>
      </c>
      <c r="E13">
        <v>1</v>
      </c>
      <c r="F13">
        <v>0</v>
      </c>
      <c r="G13">
        <v>12</v>
      </c>
      <c r="H13">
        <v>92</v>
      </c>
      <c r="I13">
        <v>8</v>
      </c>
      <c r="J13">
        <v>27</v>
      </c>
      <c r="K13">
        <v>19</v>
      </c>
      <c r="L13">
        <v>2016</v>
      </c>
      <c r="M13" t="str">
        <f t="shared" si="0"/>
        <v>005</v>
      </c>
      <c r="N13" t="str">
        <f t="shared" si="1"/>
        <v/>
      </c>
      <c r="O13" t="str">
        <f t="shared" si="2"/>
        <v/>
      </c>
      <c r="P13">
        <v>2016</v>
      </c>
    </row>
    <row r="14" spans="1:16" x14ac:dyDescent="0.3">
      <c r="A14" t="s">
        <v>85</v>
      </c>
      <c r="B14" t="s">
        <v>230</v>
      </c>
      <c r="C14">
        <v>192</v>
      </c>
      <c r="D14" t="s">
        <v>183</v>
      </c>
      <c r="E14">
        <v>1</v>
      </c>
      <c r="F14">
        <v>0</v>
      </c>
      <c r="G14">
        <v>9</v>
      </c>
      <c r="H14">
        <v>61</v>
      </c>
      <c r="I14">
        <v>5</v>
      </c>
      <c r="J14">
        <v>27</v>
      </c>
      <c r="K14">
        <v>8</v>
      </c>
      <c r="L14">
        <v>2016</v>
      </c>
      <c r="M14" t="str">
        <f t="shared" si="0"/>
        <v>005</v>
      </c>
      <c r="N14" t="str">
        <f t="shared" si="1"/>
        <v/>
      </c>
      <c r="O14" t="str">
        <f t="shared" si="2"/>
        <v/>
      </c>
      <c r="P14">
        <v>2016</v>
      </c>
    </row>
    <row r="15" spans="1:16" x14ac:dyDescent="0.3">
      <c r="A15" t="s">
        <v>85</v>
      </c>
      <c r="B15" t="s">
        <v>231</v>
      </c>
      <c r="C15">
        <v>195</v>
      </c>
      <c r="D15" t="s">
        <v>121</v>
      </c>
      <c r="E15">
        <v>1</v>
      </c>
      <c r="F15">
        <v>0</v>
      </c>
      <c r="G15">
        <v>15</v>
      </c>
      <c r="H15">
        <v>107</v>
      </c>
      <c r="I15">
        <v>9</v>
      </c>
      <c r="J15">
        <v>34</v>
      </c>
      <c r="K15">
        <v>2</v>
      </c>
      <c r="L15">
        <v>2016</v>
      </c>
      <c r="M15" t="str">
        <f t="shared" si="0"/>
        <v>005</v>
      </c>
      <c r="N15" t="str">
        <f t="shared" si="1"/>
        <v/>
      </c>
      <c r="O15" t="str">
        <f t="shared" si="2"/>
        <v/>
      </c>
      <c r="P15">
        <v>2016</v>
      </c>
    </row>
    <row r="16" spans="1:16" x14ac:dyDescent="0.3">
      <c r="A16" t="s">
        <v>85</v>
      </c>
      <c r="B16" t="s">
        <v>232</v>
      </c>
      <c r="C16">
        <v>199</v>
      </c>
      <c r="D16" t="s">
        <v>187</v>
      </c>
      <c r="E16">
        <v>1</v>
      </c>
      <c r="F16">
        <v>0</v>
      </c>
      <c r="G16">
        <v>12</v>
      </c>
      <c r="H16">
        <v>81</v>
      </c>
      <c r="I16">
        <v>5</v>
      </c>
      <c r="J16">
        <v>27</v>
      </c>
      <c r="K16">
        <v>22</v>
      </c>
      <c r="L16">
        <v>2016</v>
      </c>
      <c r="M16" t="str">
        <f t="shared" si="0"/>
        <v>005</v>
      </c>
      <c r="N16" t="str">
        <f t="shared" si="1"/>
        <v/>
      </c>
      <c r="O16" t="str">
        <f t="shared" si="2"/>
        <v/>
      </c>
      <c r="P16">
        <v>2016</v>
      </c>
    </row>
    <row r="17" spans="1:16" x14ac:dyDescent="0.3">
      <c r="A17" t="s">
        <v>85</v>
      </c>
      <c r="B17" t="s">
        <v>233</v>
      </c>
      <c r="C17">
        <v>274</v>
      </c>
      <c r="D17" t="s">
        <v>124</v>
      </c>
      <c r="E17">
        <v>1</v>
      </c>
      <c r="F17">
        <v>0</v>
      </c>
      <c r="G17">
        <v>15</v>
      </c>
      <c r="H17">
        <v>114</v>
      </c>
      <c r="I17">
        <v>9</v>
      </c>
      <c r="J17">
        <v>36</v>
      </c>
      <c r="K17">
        <v>24</v>
      </c>
      <c r="L17">
        <v>2016</v>
      </c>
      <c r="M17" t="str">
        <f t="shared" si="0"/>
        <v>005</v>
      </c>
      <c r="N17" t="str">
        <f t="shared" si="1"/>
        <v/>
      </c>
      <c r="O17" t="str">
        <f t="shared" si="2"/>
        <v/>
      </c>
      <c r="P17">
        <v>2016</v>
      </c>
    </row>
    <row r="18" spans="1:16" x14ac:dyDescent="0.3">
      <c r="A18" t="s">
        <v>85</v>
      </c>
      <c r="B18" t="s">
        <v>234</v>
      </c>
      <c r="C18">
        <v>27</v>
      </c>
      <c r="D18" t="s">
        <v>134</v>
      </c>
      <c r="E18">
        <v>1</v>
      </c>
      <c r="F18">
        <v>0</v>
      </c>
      <c r="G18">
        <v>6</v>
      </c>
      <c r="H18">
        <v>42</v>
      </c>
      <c r="I18">
        <v>5</v>
      </c>
      <c r="J18">
        <v>12</v>
      </c>
      <c r="K18">
        <v>1</v>
      </c>
      <c r="L18">
        <v>2016</v>
      </c>
      <c r="M18" t="str">
        <f t="shared" si="0"/>
        <v>005</v>
      </c>
      <c r="N18" t="str">
        <f t="shared" si="1"/>
        <v/>
      </c>
      <c r="O18" t="str">
        <f t="shared" si="2"/>
        <v/>
      </c>
      <c r="P18">
        <v>2016</v>
      </c>
    </row>
    <row r="19" spans="1:16" x14ac:dyDescent="0.3">
      <c r="A19" t="s">
        <v>85</v>
      </c>
      <c r="B19" t="s">
        <v>235</v>
      </c>
      <c r="C19">
        <v>201</v>
      </c>
      <c r="D19" t="s">
        <v>182</v>
      </c>
      <c r="E19">
        <v>1</v>
      </c>
      <c r="F19">
        <v>0</v>
      </c>
      <c r="G19">
        <v>9</v>
      </c>
      <c r="H19">
        <v>69</v>
      </c>
      <c r="I19">
        <v>5</v>
      </c>
      <c r="J19">
        <v>22</v>
      </c>
      <c r="K19">
        <v>15</v>
      </c>
      <c r="L19">
        <v>2016</v>
      </c>
      <c r="M19" t="str">
        <f t="shared" si="0"/>
        <v>005</v>
      </c>
      <c r="N19" t="str">
        <f t="shared" si="1"/>
        <v/>
      </c>
      <c r="O19" t="str">
        <f t="shared" si="2"/>
        <v/>
      </c>
      <c r="P19">
        <v>2016</v>
      </c>
    </row>
    <row r="20" spans="1:16" x14ac:dyDescent="0.3">
      <c r="A20" t="s">
        <v>85</v>
      </c>
      <c r="B20" t="s">
        <v>236</v>
      </c>
      <c r="C20">
        <v>203</v>
      </c>
      <c r="D20" t="s">
        <v>155</v>
      </c>
      <c r="E20">
        <v>1</v>
      </c>
      <c r="F20">
        <v>0</v>
      </c>
      <c r="G20">
        <v>21</v>
      </c>
      <c r="H20">
        <v>151</v>
      </c>
      <c r="I20">
        <v>14</v>
      </c>
      <c r="J20">
        <v>46</v>
      </c>
      <c r="K20">
        <v>6</v>
      </c>
      <c r="L20">
        <v>2016</v>
      </c>
      <c r="M20" t="str">
        <f t="shared" si="0"/>
        <v>005</v>
      </c>
      <c r="N20" t="str">
        <f t="shared" si="1"/>
        <v/>
      </c>
      <c r="O20" t="str">
        <f t="shared" si="2"/>
        <v/>
      </c>
      <c r="P20">
        <v>2016</v>
      </c>
    </row>
    <row r="21" spans="1:16" x14ac:dyDescent="0.3">
      <c r="A21" t="s">
        <v>85</v>
      </c>
      <c r="B21" t="s">
        <v>237</v>
      </c>
      <c r="C21">
        <v>259</v>
      </c>
      <c r="D21" t="s">
        <v>127</v>
      </c>
      <c r="E21">
        <v>1</v>
      </c>
      <c r="F21">
        <v>0</v>
      </c>
      <c r="G21">
        <v>9</v>
      </c>
      <c r="H21">
        <v>68</v>
      </c>
      <c r="I21">
        <v>6</v>
      </c>
      <c r="J21">
        <v>21</v>
      </c>
      <c r="K21">
        <v>14</v>
      </c>
      <c r="L21">
        <v>2016</v>
      </c>
      <c r="M21" t="str">
        <f t="shared" si="0"/>
        <v>005</v>
      </c>
      <c r="N21" t="str">
        <f t="shared" si="1"/>
        <v/>
      </c>
      <c r="O21" t="str">
        <f t="shared" si="2"/>
        <v/>
      </c>
      <c r="P21">
        <v>2016</v>
      </c>
    </row>
    <row r="22" spans="1:16" x14ac:dyDescent="0.3">
      <c r="A22" t="s">
        <v>85</v>
      </c>
      <c r="B22" t="s">
        <v>238</v>
      </c>
      <c r="C22">
        <v>320</v>
      </c>
      <c r="D22" t="s">
        <v>201</v>
      </c>
      <c r="E22">
        <v>1</v>
      </c>
      <c r="F22">
        <v>0</v>
      </c>
      <c r="G22">
        <v>3</v>
      </c>
      <c r="H22">
        <v>23</v>
      </c>
      <c r="I22">
        <v>1</v>
      </c>
      <c r="J22">
        <v>6</v>
      </c>
      <c r="K22">
        <v>5</v>
      </c>
      <c r="L22">
        <v>2016</v>
      </c>
      <c r="M22" t="str">
        <f t="shared" si="0"/>
        <v>005</v>
      </c>
      <c r="N22" t="str">
        <f t="shared" si="1"/>
        <v/>
      </c>
      <c r="O22" t="str">
        <f t="shared" si="2"/>
        <v/>
      </c>
      <c r="P22">
        <v>2016</v>
      </c>
    </row>
    <row r="23" spans="1:16" x14ac:dyDescent="0.3">
      <c r="A23" t="s">
        <v>85</v>
      </c>
      <c r="B23" t="s">
        <v>239</v>
      </c>
      <c r="C23">
        <v>396</v>
      </c>
      <c r="D23" t="s">
        <v>140</v>
      </c>
      <c r="E23">
        <v>1</v>
      </c>
      <c r="F23">
        <v>0</v>
      </c>
      <c r="G23">
        <v>9</v>
      </c>
      <c r="H23">
        <v>67</v>
      </c>
      <c r="I23">
        <v>6</v>
      </c>
      <c r="J23">
        <v>26</v>
      </c>
      <c r="K23">
        <v>38</v>
      </c>
      <c r="L23">
        <v>2016</v>
      </c>
      <c r="M23" t="str">
        <f t="shared" si="0"/>
        <v>005</v>
      </c>
      <c r="N23" t="str">
        <f t="shared" si="1"/>
        <v/>
      </c>
      <c r="O23" t="str">
        <f t="shared" si="2"/>
        <v/>
      </c>
      <c r="P23">
        <v>2016</v>
      </c>
    </row>
    <row r="24" spans="1:16" x14ac:dyDescent="0.3">
      <c r="A24" t="s">
        <v>85</v>
      </c>
      <c r="B24" t="s">
        <v>240</v>
      </c>
      <c r="C24">
        <v>210</v>
      </c>
      <c r="D24" t="s">
        <v>163</v>
      </c>
      <c r="E24">
        <v>1</v>
      </c>
      <c r="F24">
        <v>0</v>
      </c>
      <c r="G24">
        <v>6</v>
      </c>
      <c r="H24">
        <v>4</v>
      </c>
      <c r="I24">
        <v>2</v>
      </c>
      <c r="J24">
        <v>25</v>
      </c>
      <c r="K24">
        <v>14</v>
      </c>
      <c r="L24">
        <v>2016</v>
      </c>
      <c r="M24" t="str">
        <f t="shared" si="0"/>
        <v>005</v>
      </c>
      <c r="N24" t="str">
        <f t="shared" si="1"/>
        <v/>
      </c>
      <c r="O24" t="str">
        <f t="shared" si="2"/>
        <v/>
      </c>
      <c r="P24">
        <v>2016</v>
      </c>
    </row>
    <row r="25" spans="1:16" x14ac:dyDescent="0.3">
      <c r="A25" t="s">
        <v>85</v>
      </c>
      <c r="B25" t="s">
        <v>241</v>
      </c>
      <c r="C25">
        <v>411</v>
      </c>
      <c r="D25" t="s">
        <v>213</v>
      </c>
      <c r="E25">
        <v>1</v>
      </c>
      <c r="F25">
        <v>0</v>
      </c>
      <c r="G25">
        <v>9</v>
      </c>
      <c r="H25">
        <v>69</v>
      </c>
      <c r="I25">
        <v>5</v>
      </c>
      <c r="J25">
        <v>22</v>
      </c>
      <c r="K25">
        <v>14</v>
      </c>
      <c r="L25">
        <v>2016</v>
      </c>
      <c r="M25" t="str">
        <f t="shared" si="0"/>
        <v>005</v>
      </c>
      <c r="N25" t="str">
        <f t="shared" si="1"/>
        <v/>
      </c>
      <c r="O25" t="str">
        <f t="shared" si="2"/>
        <v/>
      </c>
      <c r="P25">
        <v>2016</v>
      </c>
    </row>
    <row r="26" spans="1:16" x14ac:dyDescent="0.3">
      <c r="A26" t="s">
        <v>85</v>
      </c>
      <c r="B26" t="s">
        <v>242</v>
      </c>
      <c r="C26">
        <v>402</v>
      </c>
      <c r="D26" t="s">
        <v>153</v>
      </c>
      <c r="E26">
        <v>1</v>
      </c>
      <c r="F26">
        <v>0</v>
      </c>
      <c r="G26">
        <v>9</v>
      </c>
      <c r="H26">
        <v>61</v>
      </c>
      <c r="I26">
        <v>5</v>
      </c>
      <c r="J26">
        <v>27</v>
      </c>
      <c r="K26">
        <v>38</v>
      </c>
      <c r="L26">
        <v>2016</v>
      </c>
      <c r="M26" t="str">
        <f t="shared" si="0"/>
        <v>005</v>
      </c>
      <c r="N26" t="str">
        <f t="shared" si="1"/>
        <v/>
      </c>
      <c r="O26" t="str">
        <f t="shared" si="2"/>
        <v/>
      </c>
      <c r="P26">
        <v>2016</v>
      </c>
    </row>
    <row r="27" spans="1:16" x14ac:dyDescent="0.3">
      <c r="A27" t="s">
        <v>85</v>
      </c>
      <c r="B27" t="s">
        <v>243</v>
      </c>
      <c r="C27">
        <v>153</v>
      </c>
      <c r="D27" t="s">
        <v>170</v>
      </c>
      <c r="E27">
        <v>1</v>
      </c>
      <c r="F27">
        <v>0</v>
      </c>
      <c r="G27">
        <v>9</v>
      </c>
      <c r="H27">
        <v>68</v>
      </c>
      <c r="I27">
        <v>5</v>
      </c>
      <c r="J27">
        <v>21</v>
      </c>
      <c r="K27">
        <v>17</v>
      </c>
      <c r="L27">
        <v>2016</v>
      </c>
      <c r="M27" t="str">
        <f t="shared" si="0"/>
        <v>005</v>
      </c>
      <c r="N27" t="str">
        <f t="shared" si="1"/>
        <v/>
      </c>
      <c r="O27" t="str">
        <f t="shared" si="2"/>
        <v/>
      </c>
      <c r="P27">
        <v>2016</v>
      </c>
    </row>
    <row r="28" spans="1:16" x14ac:dyDescent="0.3">
      <c r="A28" t="s">
        <v>85</v>
      </c>
      <c r="B28" t="s">
        <v>244</v>
      </c>
      <c r="C28">
        <v>180</v>
      </c>
      <c r="D28" t="s">
        <v>146</v>
      </c>
      <c r="E28">
        <v>1</v>
      </c>
      <c r="F28">
        <v>0</v>
      </c>
      <c r="G28">
        <v>9</v>
      </c>
      <c r="H28">
        <v>56</v>
      </c>
      <c r="I28">
        <v>5</v>
      </c>
      <c r="J28">
        <v>18</v>
      </c>
      <c r="K28">
        <v>15</v>
      </c>
      <c r="L28">
        <v>2016</v>
      </c>
      <c r="M28" t="str">
        <f t="shared" si="0"/>
        <v>005</v>
      </c>
      <c r="N28" t="str">
        <f t="shared" si="1"/>
        <v/>
      </c>
      <c r="O28" t="str">
        <f t="shared" si="2"/>
        <v/>
      </c>
      <c r="P28">
        <v>2016</v>
      </c>
    </row>
    <row r="29" spans="1:16" x14ac:dyDescent="0.3">
      <c r="A29" t="s">
        <v>85</v>
      </c>
      <c r="B29" t="s">
        <v>245</v>
      </c>
      <c r="C29">
        <v>343</v>
      </c>
      <c r="D29" t="s">
        <v>202</v>
      </c>
      <c r="E29">
        <v>1</v>
      </c>
      <c r="F29">
        <v>0</v>
      </c>
      <c r="G29">
        <v>9</v>
      </c>
      <c r="H29">
        <v>6</v>
      </c>
      <c r="I29">
        <v>5</v>
      </c>
      <c r="J29">
        <v>18</v>
      </c>
      <c r="K29">
        <v>14</v>
      </c>
      <c r="L29">
        <v>2016</v>
      </c>
      <c r="M29" t="str">
        <f t="shared" si="0"/>
        <v>005</v>
      </c>
      <c r="N29" t="str">
        <f t="shared" si="1"/>
        <v/>
      </c>
      <c r="O29" t="str">
        <f t="shared" si="2"/>
        <v/>
      </c>
      <c r="P29">
        <v>2016</v>
      </c>
    </row>
    <row r="30" spans="1:16" x14ac:dyDescent="0.3">
      <c r="A30" t="s">
        <v>85</v>
      </c>
      <c r="B30" t="s">
        <v>246</v>
      </c>
      <c r="C30">
        <v>375</v>
      </c>
      <c r="D30" t="s">
        <v>149</v>
      </c>
      <c r="E30">
        <v>1</v>
      </c>
      <c r="F30">
        <v>0</v>
      </c>
      <c r="G30">
        <v>9</v>
      </c>
      <c r="H30">
        <v>68</v>
      </c>
      <c r="I30">
        <v>6</v>
      </c>
      <c r="J30">
        <v>21</v>
      </c>
      <c r="K30">
        <v>14</v>
      </c>
      <c r="L30">
        <v>2016</v>
      </c>
      <c r="M30" t="str">
        <f t="shared" si="0"/>
        <v>005</v>
      </c>
      <c r="N30" t="str">
        <f t="shared" si="1"/>
        <v/>
      </c>
      <c r="O30" t="str">
        <f t="shared" si="2"/>
        <v/>
      </c>
      <c r="P30">
        <v>2016</v>
      </c>
    </row>
    <row r="31" spans="1:16" x14ac:dyDescent="0.3">
      <c r="A31" t="s">
        <v>85</v>
      </c>
      <c r="B31" t="s">
        <v>247</v>
      </c>
      <c r="C31">
        <v>38</v>
      </c>
      <c r="D31" t="s">
        <v>137</v>
      </c>
      <c r="E31">
        <v>1</v>
      </c>
      <c r="F31">
        <v>0</v>
      </c>
      <c r="G31">
        <v>15</v>
      </c>
      <c r="H31">
        <v>112</v>
      </c>
      <c r="I31">
        <v>8</v>
      </c>
      <c r="J31">
        <v>34</v>
      </c>
      <c r="K31">
        <v>5</v>
      </c>
      <c r="L31">
        <v>2016</v>
      </c>
      <c r="M31" t="str">
        <f t="shared" si="0"/>
        <v>005</v>
      </c>
      <c r="N31" t="str">
        <f t="shared" si="1"/>
        <v/>
      </c>
      <c r="O31" t="str">
        <f t="shared" si="2"/>
        <v/>
      </c>
      <c r="P31">
        <v>2016</v>
      </c>
    </row>
    <row r="32" spans="1:16" x14ac:dyDescent="0.3">
      <c r="A32" t="s">
        <v>85</v>
      </c>
      <c r="B32" t="s">
        <v>248</v>
      </c>
      <c r="C32">
        <v>169</v>
      </c>
      <c r="D32" t="s">
        <v>138</v>
      </c>
      <c r="E32">
        <v>1</v>
      </c>
      <c r="F32">
        <v>0</v>
      </c>
      <c r="G32">
        <v>9</v>
      </c>
      <c r="H32">
        <v>63</v>
      </c>
      <c r="I32">
        <v>9</v>
      </c>
      <c r="J32">
        <v>2</v>
      </c>
      <c r="K32">
        <v>17</v>
      </c>
      <c r="L32">
        <v>2016</v>
      </c>
      <c r="M32" t="str">
        <f t="shared" si="0"/>
        <v>005</v>
      </c>
      <c r="N32" t="str">
        <f t="shared" si="1"/>
        <v/>
      </c>
      <c r="O32" t="str">
        <f t="shared" si="2"/>
        <v/>
      </c>
      <c r="P32">
        <v>2016</v>
      </c>
    </row>
    <row r="33" spans="1:16" x14ac:dyDescent="0.3">
      <c r="A33" t="s">
        <v>85</v>
      </c>
      <c r="B33" t="s">
        <v>249</v>
      </c>
      <c r="C33">
        <v>168</v>
      </c>
      <c r="D33" t="s">
        <v>129</v>
      </c>
      <c r="E33">
        <v>1</v>
      </c>
      <c r="F33">
        <v>0</v>
      </c>
      <c r="G33">
        <v>15</v>
      </c>
      <c r="H33">
        <v>111</v>
      </c>
      <c r="I33">
        <v>9</v>
      </c>
      <c r="J33">
        <v>36</v>
      </c>
      <c r="K33">
        <v>25</v>
      </c>
      <c r="L33">
        <v>2016</v>
      </c>
      <c r="M33" t="str">
        <f t="shared" si="0"/>
        <v>005</v>
      </c>
      <c r="N33" t="str">
        <f t="shared" si="1"/>
        <v/>
      </c>
      <c r="O33" t="str">
        <f t="shared" si="2"/>
        <v/>
      </c>
      <c r="P33">
        <v>2016</v>
      </c>
    </row>
    <row r="34" spans="1:16" x14ac:dyDescent="0.3">
      <c r="A34" t="s">
        <v>85</v>
      </c>
      <c r="B34" t="s">
        <v>250</v>
      </c>
      <c r="C34">
        <v>399</v>
      </c>
      <c r="D34" t="s">
        <v>203</v>
      </c>
      <c r="E34">
        <v>1</v>
      </c>
      <c r="F34">
        <v>0</v>
      </c>
      <c r="G34">
        <v>15</v>
      </c>
      <c r="H34">
        <v>115</v>
      </c>
      <c r="I34">
        <v>9</v>
      </c>
      <c r="J34">
        <v>37</v>
      </c>
      <c r="K34">
        <v>4</v>
      </c>
      <c r="L34">
        <v>2016</v>
      </c>
      <c r="M34" t="str">
        <f t="shared" si="0"/>
        <v>005</v>
      </c>
      <c r="N34" t="str">
        <f t="shared" si="1"/>
        <v/>
      </c>
      <c r="O34" t="str">
        <f t="shared" si="2"/>
        <v/>
      </c>
      <c r="P34">
        <v>2016</v>
      </c>
    </row>
    <row r="35" spans="1:16" x14ac:dyDescent="0.3">
      <c r="A35" t="s">
        <v>85</v>
      </c>
      <c r="B35" t="s">
        <v>251</v>
      </c>
      <c r="C35">
        <v>381</v>
      </c>
      <c r="D35" t="s">
        <v>151</v>
      </c>
      <c r="E35">
        <v>1</v>
      </c>
      <c r="F35">
        <v>0</v>
      </c>
      <c r="G35">
        <v>15</v>
      </c>
      <c r="H35">
        <v>97</v>
      </c>
      <c r="I35">
        <v>7</v>
      </c>
      <c r="J35">
        <v>3</v>
      </c>
      <c r="K35">
        <v>4</v>
      </c>
      <c r="L35">
        <v>2016</v>
      </c>
      <c r="M35" t="str">
        <f t="shared" si="0"/>
        <v>005</v>
      </c>
      <c r="N35" t="str">
        <f t="shared" si="1"/>
        <v/>
      </c>
      <c r="O35" t="str">
        <f t="shared" si="2"/>
        <v/>
      </c>
      <c r="P35">
        <v>2016</v>
      </c>
    </row>
    <row r="36" spans="1:16" x14ac:dyDescent="0.3">
      <c r="A36" t="s">
        <v>85</v>
      </c>
      <c r="B36" t="s">
        <v>252</v>
      </c>
      <c r="C36">
        <v>414</v>
      </c>
      <c r="D36" t="s">
        <v>253</v>
      </c>
      <c r="E36">
        <v>1</v>
      </c>
      <c r="F36">
        <v>0</v>
      </c>
      <c r="G36">
        <v>6</v>
      </c>
      <c r="H36">
        <v>4</v>
      </c>
      <c r="I36">
        <v>3</v>
      </c>
      <c r="J36">
        <v>13</v>
      </c>
      <c r="K36">
        <v>1</v>
      </c>
      <c r="L36">
        <v>2016</v>
      </c>
      <c r="M36" t="str">
        <f t="shared" si="0"/>
        <v>005</v>
      </c>
      <c r="N36" t="str">
        <f t="shared" si="1"/>
        <v/>
      </c>
      <c r="O36" t="str">
        <f t="shared" si="2"/>
        <v/>
      </c>
      <c r="P36">
        <v>2016</v>
      </c>
    </row>
    <row r="37" spans="1:16" x14ac:dyDescent="0.3">
      <c r="A37" t="s">
        <v>64</v>
      </c>
      <c r="B37" t="s">
        <v>254</v>
      </c>
      <c r="C37">
        <v>374</v>
      </c>
      <c r="D37" t="s">
        <v>181</v>
      </c>
      <c r="E37">
        <v>4</v>
      </c>
      <c r="F37">
        <v>0</v>
      </c>
      <c r="G37">
        <v>84</v>
      </c>
      <c r="H37">
        <v>54</v>
      </c>
      <c r="I37">
        <v>42</v>
      </c>
      <c r="J37">
        <v>248</v>
      </c>
      <c r="K37">
        <v>32</v>
      </c>
      <c r="L37">
        <v>2016</v>
      </c>
      <c r="M37" t="str">
        <f t="shared" si="0"/>
        <v>001</v>
      </c>
      <c r="N37" t="str">
        <f t="shared" si="1"/>
        <v>H</v>
      </c>
      <c r="O37" t="str">
        <f t="shared" si="2"/>
        <v/>
      </c>
      <c r="P37">
        <v>2016</v>
      </c>
    </row>
    <row r="38" spans="1:16" x14ac:dyDescent="0.3">
      <c r="A38" t="s">
        <v>64</v>
      </c>
      <c r="B38" t="s">
        <v>255</v>
      </c>
      <c r="C38">
        <v>248</v>
      </c>
      <c r="D38" t="s">
        <v>158</v>
      </c>
      <c r="E38">
        <v>12</v>
      </c>
      <c r="F38">
        <v>0</v>
      </c>
      <c r="G38">
        <v>246</v>
      </c>
      <c r="H38">
        <v>1666</v>
      </c>
      <c r="I38">
        <v>131</v>
      </c>
      <c r="J38">
        <v>523</v>
      </c>
      <c r="K38">
        <v>31</v>
      </c>
      <c r="L38">
        <v>2016</v>
      </c>
      <c r="M38" t="str">
        <f t="shared" si="0"/>
        <v>001</v>
      </c>
      <c r="N38" t="str">
        <f t="shared" si="1"/>
        <v>H</v>
      </c>
      <c r="O38" t="str">
        <f t="shared" si="2"/>
        <v/>
      </c>
      <c r="P38">
        <v>2016</v>
      </c>
    </row>
    <row r="39" spans="1:16" x14ac:dyDescent="0.3">
      <c r="A39" t="s">
        <v>64</v>
      </c>
      <c r="B39" t="s">
        <v>256</v>
      </c>
      <c r="C39">
        <v>1</v>
      </c>
      <c r="D39" t="s">
        <v>125</v>
      </c>
      <c r="E39">
        <v>125</v>
      </c>
      <c r="F39">
        <v>0</v>
      </c>
      <c r="G39">
        <v>38313</v>
      </c>
      <c r="H39">
        <v>2537</v>
      </c>
      <c r="I39">
        <v>199</v>
      </c>
      <c r="J39">
        <v>796</v>
      </c>
      <c r="K39">
        <v>48</v>
      </c>
      <c r="L39">
        <v>2016</v>
      </c>
      <c r="M39" t="str">
        <f t="shared" si="0"/>
        <v>001</v>
      </c>
      <c r="N39" t="str">
        <f t="shared" si="1"/>
        <v>H</v>
      </c>
      <c r="O39" t="str">
        <f t="shared" si="2"/>
        <v/>
      </c>
      <c r="P39">
        <v>2016</v>
      </c>
    </row>
    <row r="40" spans="1:16" x14ac:dyDescent="0.3">
      <c r="A40" t="s">
        <v>64</v>
      </c>
      <c r="B40" t="s">
        <v>257</v>
      </c>
      <c r="C40">
        <v>358</v>
      </c>
      <c r="D40" t="s">
        <v>172</v>
      </c>
      <c r="E40">
        <v>24</v>
      </c>
      <c r="F40">
        <v>0</v>
      </c>
      <c r="G40">
        <v>378</v>
      </c>
      <c r="H40">
        <v>2252</v>
      </c>
      <c r="I40">
        <v>176</v>
      </c>
      <c r="J40">
        <v>706</v>
      </c>
      <c r="K40">
        <v>48</v>
      </c>
      <c r="L40">
        <v>2016</v>
      </c>
      <c r="M40" t="str">
        <f t="shared" si="0"/>
        <v>001</v>
      </c>
      <c r="N40" t="str">
        <f t="shared" si="1"/>
        <v>H</v>
      </c>
      <c r="O40" t="str">
        <f t="shared" si="2"/>
        <v/>
      </c>
      <c r="P40">
        <v>2016</v>
      </c>
    </row>
    <row r="41" spans="1:16" x14ac:dyDescent="0.3">
      <c r="A41" t="s">
        <v>64</v>
      </c>
      <c r="B41" t="s">
        <v>225</v>
      </c>
      <c r="C41">
        <v>415</v>
      </c>
      <c r="D41" t="s">
        <v>214</v>
      </c>
      <c r="E41">
        <v>2</v>
      </c>
      <c r="F41">
        <v>0</v>
      </c>
      <c r="G41">
        <v>5769</v>
      </c>
      <c r="H41">
        <v>387</v>
      </c>
      <c r="I41">
        <v>3</v>
      </c>
      <c r="J41">
        <v>122</v>
      </c>
      <c r="K41">
        <v>95</v>
      </c>
      <c r="L41">
        <v>2016</v>
      </c>
      <c r="M41" t="str">
        <f t="shared" si="0"/>
        <v>001</v>
      </c>
      <c r="N41" t="str">
        <f t="shared" si="1"/>
        <v>H</v>
      </c>
      <c r="O41" t="str">
        <f t="shared" si="2"/>
        <v/>
      </c>
      <c r="P41">
        <v>2016</v>
      </c>
    </row>
    <row r="42" spans="1:16" x14ac:dyDescent="0.3">
      <c r="A42" t="s">
        <v>64</v>
      </c>
      <c r="B42" t="s">
        <v>232</v>
      </c>
      <c r="C42">
        <v>199</v>
      </c>
      <c r="D42" t="s">
        <v>187</v>
      </c>
      <c r="E42">
        <v>1</v>
      </c>
      <c r="F42">
        <v>0</v>
      </c>
      <c r="G42">
        <v>357</v>
      </c>
      <c r="H42">
        <v>25</v>
      </c>
      <c r="I42">
        <v>2</v>
      </c>
      <c r="J42">
        <v>79</v>
      </c>
      <c r="K42">
        <v>57</v>
      </c>
      <c r="L42">
        <v>2016</v>
      </c>
      <c r="M42" t="str">
        <f t="shared" si="0"/>
        <v>001</v>
      </c>
      <c r="N42" t="str">
        <f t="shared" si="1"/>
        <v>H</v>
      </c>
      <c r="O42" t="str">
        <f t="shared" si="2"/>
        <v/>
      </c>
      <c r="P42">
        <v>2016</v>
      </c>
    </row>
    <row r="43" spans="1:16" x14ac:dyDescent="0.3">
      <c r="A43" t="s">
        <v>64</v>
      </c>
      <c r="B43" t="s">
        <v>236</v>
      </c>
      <c r="C43">
        <v>203</v>
      </c>
      <c r="D43" t="s">
        <v>155</v>
      </c>
      <c r="E43">
        <v>8</v>
      </c>
      <c r="F43">
        <v>0</v>
      </c>
      <c r="G43">
        <v>51849</v>
      </c>
      <c r="H43">
        <v>3741</v>
      </c>
      <c r="I43">
        <v>293</v>
      </c>
      <c r="J43">
        <v>1174</v>
      </c>
      <c r="K43">
        <v>64</v>
      </c>
      <c r="L43">
        <v>2016</v>
      </c>
      <c r="M43" t="str">
        <f t="shared" si="0"/>
        <v>001</v>
      </c>
      <c r="N43" t="str">
        <f t="shared" si="1"/>
        <v>H</v>
      </c>
      <c r="O43" t="str">
        <f t="shared" si="2"/>
        <v/>
      </c>
      <c r="P43">
        <v>2016</v>
      </c>
    </row>
    <row r="44" spans="1:16" x14ac:dyDescent="0.3">
      <c r="A44" t="s">
        <v>64</v>
      </c>
      <c r="B44" t="s">
        <v>258</v>
      </c>
      <c r="C44">
        <v>287</v>
      </c>
      <c r="D44" t="s">
        <v>167</v>
      </c>
      <c r="E44">
        <v>8</v>
      </c>
      <c r="F44">
        <v>0</v>
      </c>
      <c r="G44">
        <v>114</v>
      </c>
      <c r="H44">
        <v>824</v>
      </c>
      <c r="I44">
        <v>65</v>
      </c>
      <c r="J44">
        <v>517</v>
      </c>
      <c r="K44">
        <v>28</v>
      </c>
      <c r="L44">
        <v>2016</v>
      </c>
      <c r="M44" t="str">
        <f t="shared" si="0"/>
        <v>001</v>
      </c>
      <c r="N44" t="str">
        <f t="shared" si="1"/>
        <v>H</v>
      </c>
      <c r="O44" t="str">
        <f t="shared" si="2"/>
        <v/>
      </c>
      <c r="P44">
        <v>2016</v>
      </c>
    </row>
    <row r="45" spans="1:16" x14ac:dyDescent="0.3">
      <c r="A45" t="s">
        <v>64</v>
      </c>
      <c r="B45" t="s">
        <v>259</v>
      </c>
      <c r="C45">
        <v>412</v>
      </c>
      <c r="D45" t="s">
        <v>212</v>
      </c>
      <c r="E45">
        <v>9</v>
      </c>
      <c r="F45">
        <v>0</v>
      </c>
      <c r="G45">
        <v>1755</v>
      </c>
      <c r="H45">
        <v>1342</v>
      </c>
      <c r="I45">
        <v>105</v>
      </c>
      <c r="J45">
        <v>421</v>
      </c>
      <c r="K45">
        <v>291</v>
      </c>
      <c r="L45">
        <v>2016</v>
      </c>
      <c r="M45" t="str">
        <f t="shared" si="0"/>
        <v>001</v>
      </c>
      <c r="N45" t="str">
        <f t="shared" si="1"/>
        <v>H</v>
      </c>
      <c r="O45" t="str">
        <f t="shared" si="2"/>
        <v/>
      </c>
      <c r="P45">
        <v>2016</v>
      </c>
    </row>
    <row r="46" spans="1:16" x14ac:dyDescent="0.3">
      <c r="A46" t="s">
        <v>64</v>
      </c>
      <c r="B46" t="s">
        <v>260</v>
      </c>
      <c r="C46">
        <v>18</v>
      </c>
      <c r="D46" t="s">
        <v>177</v>
      </c>
      <c r="E46">
        <v>1075</v>
      </c>
      <c r="F46">
        <v>0</v>
      </c>
      <c r="G46">
        <v>215</v>
      </c>
      <c r="H46">
        <v>1645</v>
      </c>
      <c r="I46">
        <v>129</v>
      </c>
      <c r="J46">
        <v>516</v>
      </c>
      <c r="K46">
        <v>28</v>
      </c>
      <c r="L46">
        <v>2016</v>
      </c>
      <c r="M46" t="str">
        <f t="shared" si="0"/>
        <v>001</v>
      </c>
      <c r="N46" t="str">
        <f t="shared" si="1"/>
        <v>H</v>
      </c>
      <c r="O46" t="str">
        <f t="shared" si="2"/>
        <v/>
      </c>
      <c r="P46">
        <v>2016</v>
      </c>
    </row>
    <row r="47" spans="1:16" x14ac:dyDescent="0.3">
      <c r="A47" t="s">
        <v>64</v>
      </c>
      <c r="B47" t="s">
        <v>261</v>
      </c>
      <c r="C47">
        <v>239</v>
      </c>
      <c r="D47" t="s">
        <v>135</v>
      </c>
      <c r="E47">
        <v>6</v>
      </c>
      <c r="F47">
        <v>0</v>
      </c>
      <c r="G47">
        <v>141</v>
      </c>
      <c r="H47">
        <v>1079</v>
      </c>
      <c r="I47">
        <v>85</v>
      </c>
      <c r="J47">
        <v>338</v>
      </c>
      <c r="K47">
        <v>18</v>
      </c>
      <c r="L47">
        <v>2016</v>
      </c>
      <c r="M47" t="str">
        <f t="shared" si="0"/>
        <v>001</v>
      </c>
      <c r="N47" t="str">
        <f t="shared" si="1"/>
        <v>H</v>
      </c>
      <c r="O47" t="str">
        <f t="shared" si="2"/>
        <v/>
      </c>
      <c r="P47">
        <v>2016</v>
      </c>
    </row>
    <row r="48" spans="1:16" x14ac:dyDescent="0.3">
      <c r="A48" t="s">
        <v>64</v>
      </c>
      <c r="B48" t="s">
        <v>262</v>
      </c>
      <c r="C48">
        <v>406</v>
      </c>
      <c r="D48" t="s">
        <v>208</v>
      </c>
      <c r="E48">
        <v>6</v>
      </c>
      <c r="F48">
        <v>0</v>
      </c>
      <c r="G48">
        <v>31731</v>
      </c>
      <c r="H48">
        <v>2184</v>
      </c>
      <c r="I48">
        <v>171</v>
      </c>
      <c r="J48">
        <v>685</v>
      </c>
      <c r="K48">
        <v>39</v>
      </c>
      <c r="L48">
        <v>2016</v>
      </c>
      <c r="M48" t="str">
        <f t="shared" si="0"/>
        <v>001</v>
      </c>
      <c r="N48" t="str">
        <f t="shared" si="1"/>
        <v>H</v>
      </c>
      <c r="O48" t="str">
        <f t="shared" si="2"/>
        <v/>
      </c>
      <c r="P48">
        <v>2016</v>
      </c>
    </row>
    <row r="49" spans="1:16" x14ac:dyDescent="0.3">
      <c r="A49" t="s">
        <v>64</v>
      </c>
      <c r="B49" t="s">
        <v>263</v>
      </c>
      <c r="C49">
        <v>3</v>
      </c>
      <c r="D49" t="s">
        <v>180</v>
      </c>
      <c r="E49">
        <v>16</v>
      </c>
      <c r="F49">
        <v>0</v>
      </c>
      <c r="G49">
        <v>12308</v>
      </c>
      <c r="H49">
        <v>9309</v>
      </c>
      <c r="I49">
        <v>73</v>
      </c>
      <c r="J49">
        <v>292</v>
      </c>
      <c r="K49">
        <v>154</v>
      </c>
      <c r="L49">
        <v>2016</v>
      </c>
      <c r="M49" t="str">
        <f t="shared" si="0"/>
        <v>001</v>
      </c>
      <c r="N49" t="str">
        <f t="shared" si="1"/>
        <v>H</v>
      </c>
      <c r="O49" t="str">
        <f t="shared" si="2"/>
        <v/>
      </c>
      <c r="P49">
        <v>2016</v>
      </c>
    </row>
    <row r="50" spans="1:16" x14ac:dyDescent="0.3">
      <c r="A50" t="s">
        <v>64</v>
      </c>
      <c r="B50" t="s">
        <v>244</v>
      </c>
      <c r="C50">
        <v>180</v>
      </c>
      <c r="D50" t="s">
        <v>146</v>
      </c>
      <c r="E50">
        <v>15</v>
      </c>
      <c r="F50">
        <v>0</v>
      </c>
      <c r="G50">
        <v>3488</v>
      </c>
      <c r="H50">
        <v>221</v>
      </c>
      <c r="I50">
        <v>17</v>
      </c>
      <c r="J50">
        <v>69</v>
      </c>
      <c r="K50">
        <v>58</v>
      </c>
      <c r="L50">
        <v>2016</v>
      </c>
      <c r="M50" t="str">
        <f t="shared" si="0"/>
        <v>001</v>
      </c>
      <c r="N50" t="str">
        <f t="shared" si="1"/>
        <v>H</v>
      </c>
      <c r="O50" t="str">
        <f t="shared" si="2"/>
        <v/>
      </c>
      <c r="P50">
        <v>2016</v>
      </c>
    </row>
    <row r="51" spans="1:16" x14ac:dyDescent="0.3">
      <c r="A51" t="s">
        <v>64</v>
      </c>
      <c r="B51" t="s">
        <v>264</v>
      </c>
      <c r="C51">
        <v>421</v>
      </c>
      <c r="D51" t="s">
        <v>265</v>
      </c>
      <c r="E51">
        <v>33</v>
      </c>
      <c r="F51">
        <v>0</v>
      </c>
      <c r="G51">
        <v>462</v>
      </c>
      <c r="H51">
        <v>3434</v>
      </c>
      <c r="I51">
        <v>101</v>
      </c>
      <c r="J51">
        <v>1077</v>
      </c>
      <c r="K51">
        <v>762</v>
      </c>
      <c r="L51">
        <v>2016</v>
      </c>
      <c r="M51" t="str">
        <f t="shared" si="0"/>
        <v>001</v>
      </c>
      <c r="N51" t="str">
        <f t="shared" si="1"/>
        <v>H</v>
      </c>
      <c r="O51" t="str">
        <f t="shared" si="2"/>
        <v/>
      </c>
      <c r="P51">
        <v>2016</v>
      </c>
    </row>
    <row r="52" spans="1:16" x14ac:dyDescent="0.3">
      <c r="A52" t="s">
        <v>64</v>
      </c>
      <c r="B52" t="s">
        <v>266</v>
      </c>
      <c r="C52">
        <v>25</v>
      </c>
      <c r="D52" t="s">
        <v>199</v>
      </c>
      <c r="E52">
        <v>105</v>
      </c>
      <c r="F52">
        <v>0</v>
      </c>
      <c r="G52">
        <v>25977</v>
      </c>
      <c r="H52">
        <v>1761</v>
      </c>
      <c r="I52">
        <v>138</v>
      </c>
      <c r="J52">
        <v>552</v>
      </c>
      <c r="K52">
        <v>32</v>
      </c>
      <c r="L52">
        <v>2016</v>
      </c>
      <c r="M52" t="str">
        <f t="shared" si="0"/>
        <v>001</v>
      </c>
      <c r="N52" t="str">
        <f t="shared" si="1"/>
        <v>H</v>
      </c>
      <c r="O52" t="str">
        <f t="shared" si="2"/>
        <v/>
      </c>
      <c r="P52">
        <v>2016</v>
      </c>
    </row>
    <row r="53" spans="1:16" x14ac:dyDescent="0.3">
      <c r="A53" t="s">
        <v>88</v>
      </c>
      <c r="B53" t="s">
        <v>267</v>
      </c>
      <c r="C53">
        <v>7</v>
      </c>
      <c r="D53" t="s">
        <v>194</v>
      </c>
      <c r="E53">
        <v>4</v>
      </c>
      <c r="F53">
        <v>0</v>
      </c>
      <c r="G53">
        <v>13077</v>
      </c>
      <c r="H53">
        <v>978</v>
      </c>
      <c r="I53">
        <v>77</v>
      </c>
      <c r="J53">
        <v>614</v>
      </c>
      <c r="K53">
        <v>58</v>
      </c>
      <c r="L53">
        <v>2016</v>
      </c>
      <c r="M53" t="str">
        <f t="shared" si="0"/>
        <v>001</v>
      </c>
      <c r="N53" t="str">
        <f t="shared" si="1"/>
        <v>H</v>
      </c>
      <c r="O53" t="str">
        <f t="shared" si="2"/>
        <v>B</v>
      </c>
      <c r="P53">
        <v>2016</v>
      </c>
    </row>
    <row r="54" spans="1:16" x14ac:dyDescent="0.3">
      <c r="A54" t="s">
        <v>88</v>
      </c>
      <c r="B54" t="s">
        <v>258</v>
      </c>
      <c r="C54">
        <v>287</v>
      </c>
      <c r="D54" t="s">
        <v>167</v>
      </c>
      <c r="E54">
        <v>4</v>
      </c>
      <c r="F54">
        <v>0</v>
      </c>
      <c r="G54">
        <v>57</v>
      </c>
      <c r="H54">
        <v>412</v>
      </c>
      <c r="I54">
        <v>32</v>
      </c>
      <c r="J54">
        <v>259</v>
      </c>
      <c r="K54">
        <v>14</v>
      </c>
      <c r="L54">
        <v>2016</v>
      </c>
      <c r="M54" t="str">
        <f t="shared" si="0"/>
        <v>001</v>
      </c>
      <c r="N54" t="str">
        <f t="shared" si="1"/>
        <v>H</v>
      </c>
      <c r="O54" t="str">
        <f t="shared" si="2"/>
        <v>B</v>
      </c>
      <c r="P54">
        <v>2016</v>
      </c>
    </row>
    <row r="55" spans="1:16" x14ac:dyDescent="0.3">
      <c r="A55" t="s">
        <v>88</v>
      </c>
      <c r="B55" t="s">
        <v>240</v>
      </c>
      <c r="C55">
        <v>210</v>
      </c>
      <c r="D55" t="s">
        <v>163</v>
      </c>
      <c r="E55">
        <v>2</v>
      </c>
      <c r="F55">
        <v>0</v>
      </c>
      <c r="G55">
        <v>4756</v>
      </c>
      <c r="H55">
        <v>333</v>
      </c>
      <c r="I55">
        <v>26</v>
      </c>
      <c r="J55">
        <v>209</v>
      </c>
      <c r="K55">
        <v>106</v>
      </c>
      <c r="L55">
        <v>2016</v>
      </c>
      <c r="M55" t="str">
        <f t="shared" si="0"/>
        <v>001</v>
      </c>
      <c r="N55" t="str">
        <f t="shared" si="1"/>
        <v>H</v>
      </c>
      <c r="O55" t="str">
        <f t="shared" si="2"/>
        <v>B</v>
      </c>
      <c r="P55">
        <v>2016</v>
      </c>
    </row>
    <row r="56" spans="1:16" x14ac:dyDescent="0.3">
      <c r="A56" t="s">
        <v>93</v>
      </c>
      <c r="B56" t="s">
        <v>254</v>
      </c>
      <c r="C56">
        <v>374</v>
      </c>
      <c r="D56" t="s">
        <v>181</v>
      </c>
      <c r="E56">
        <v>15</v>
      </c>
      <c r="F56">
        <v>0</v>
      </c>
      <c r="G56">
        <v>315</v>
      </c>
      <c r="H56">
        <v>2027</v>
      </c>
      <c r="I56">
        <v>159</v>
      </c>
      <c r="J56">
        <v>929</v>
      </c>
      <c r="K56">
        <v>119</v>
      </c>
      <c r="L56">
        <v>2016</v>
      </c>
      <c r="M56" t="str">
        <f t="shared" si="0"/>
        <v>001</v>
      </c>
      <c r="N56" t="str">
        <f t="shared" si="1"/>
        <v>H</v>
      </c>
      <c r="O56" t="str">
        <f t="shared" si="2"/>
        <v/>
      </c>
      <c r="P56">
        <v>2016</v>
      </c>
    </row>
    <row r="57" spans="1:16" x14ac:dyDescent="0.3">
      <c r="A57" t="s">
        <v>93</v>
      </c>
      <c r="B57" t="s">
        <v>239</v>
      </c>
      <c r="C57">
        <v>396</v>
      </c>
      <c r="D57" t="s">
        <v>140</v>
      </c>
      <c r="E57">
        <v>1</v>
      </c>
      <c r="F57">
        <v>0</v>
      </c>
      <c r="G57">
        <v>335</v>
      </c>
      <c r="H57">
        <v>257</v>
      </c>
      <c r="I57">
        <v>2</v>
      </c>
      <c r="J57">
        <v>99</v>
      </c>
      <c r="K57">
        <v>144</v>
      </c>
      <c r="L57">
        <v>2016</v>
      </c>
      <c r="M57" t="str">
        <f t="shared" si="0"/>
        <v>001</v>
      </c>
      <c r="N57" t="str">
        <f t="shared" si="1"/>
        <v>H</v>
      </c>
      <c r="O57" t="str">
        <f t="shared" si="2"/>
        <v/>
      </c>
      <c r="P57">
        <v>2016</v>
      </c>
    </row>
    <row r="58" spans="1:16" x14ac:dyDescent="0.3">
      <c r="A58" t="s">
        <v>58</v>
      </c>
      <c r="B58" t="s">
        <v>224</v>
      </c>
      <c r="C58">
        <v>400</v>
      </c>
      <c r="D58" t="s">
        <v>192</v>
      </c>
      <c r="E58">
        <v>18</v>
      </c>
      <c r="F58">
        <v>0</v>
      </c>
      <c r="G58">
        <v>37212</v>
      </c>
      <c r="H58">
        <v>2359</v>
      </c>
      <c r="I58">
        <v>185</v>
      </c>
      <c r="J58">
        <v>74</v>
      </c>
      <c r="K58">
        <v>99</v>
      </c>
      <c r="L58">
        <v>2016</v>
      </c>
      <c r="M58" t="str">
        <f t="shared" si="0"/>
        <v>002</v>
      </c>
      <c r="N58" t="str">
        <f t="shared" si="1"/>
        <v>H</v>
      </c>
      <c r="O58" t="str">
        <f t="shared" si="2"/>
        <v/>
      </c>
      <c r="P58">
        <v>2016</v>
      </c>
    </row>
    <row r="59" spans="1:16" x14ac:dyDescent="0.3">
      <c r="A59" t="s">
        <v>58</v>
      </c>
      <c r="B59" t="s">
        <v>268</v>
      </c>
      <c r="C59">
        <v>35</v>
      </c>
      <c r="D59" t="s">
        <v>165</v>
      </c>
      <c r="E59">
        <v>8</v>
      </c>
      <c r="F59">
        <v>0</v>
      </c>
      <c r="G59">
        <v>23077</v>
      </c>
      <c r="H59">
        <v>1906</v>
      </c>
      <c r="I59">
        <v>15</v>
      </c>
      <c r="J59">
        <v>598</v>
      </c>
      <c r="K59">
        <v>61</v>
      </c>
      <c r="L59">
        <v>2016</v>
      </c>
      <c r="M59" t="str">
        <f t="shared" si="0"/>
        <v>002</v>
      </c>
      <c r="N59" t="str">
        <f t="shared" si="1"/>
        <v>H</v>
      </c>
      <c r="O59" t="str">
        <f t="shared" si="2"/>
        <v/>
      </c>
      <c r="P59">
        <v>2016</v>
      </c>
    </row>
    <row r="60" spans="1:16" x14ac:dyDescent="0.3">
      <c r="A60" t="s">
        <v>58</v>
      </c>
      <c r="B60" t="s">
        <v>269</v>
      </c>
      <c r="C60">
        <v>417</v>
      </c>
      <c r="D60" t="s">
        <v>270</v>
      </c>
      <c r="E60">
        <v>12</v>
      </c>
      <c r="F60">
        <v>0</v>
      </c>
      <c r="G60">
        <v>2112</v>
      </c>
      <c r="H60">
        <v>1512</v>
      </c>
      <c r="I60">
        <v>119</v>
      </c>
      <c r="J60">
        <v>474</v>
      </c>
      <c r="K60">
        <v>26</v>
      </c>
      <c r="L60">
        <v>2016</v>
      </c>
      <c r="M60" t="str">
        <f t="shared" si="0"/>
        <v>002</v>
      </c>
      <c r="N60" t="str">
        <f t="shared" si="1"/>
        <v>H</v>
      </c>
      <c r="O60" t="str">
        <f t="shared" si="2"/>
        <v/>
      </c>
      <c r="P60">
        <v>2016</v>
      </c>
    </row>
    <row r="61" spans="1:16" x14ac:dyDescent="0.3">
      <c r="A61" t="s">
        <v>58</v>
      </c>
      <c r="B61" t="s">
        <v>231</v>
      </c>
      <c r="C61">
        <v>195</v>
      </c>
      <c r="D61" t="s">
        <v>121</v>
      </c>
      <c r="E61">
        <v>24</v>
      </c>
      <c r="F61">
        <v>0</v>
      </c>
      <c r="G61">
        <v>69429</v>
      </c>
      <c r="H61">
        <v>4935</v>
      </c>
      <c r="I61">
        <v>387</v>
      </c>
      <c r="J61">
        <v>1548</v>
      </c>
      <c r="K61">
        <v>184</v>
      </c>
      <c r="L61">
        <v>2016</v>
      </c>
      <c r="M61" t="str">
        <f t="shared" si="0"/>
        <v>002</v>
      </c>
      <c r="N61" t="str">
        <f t="shared" si="1"/>
        <v>H</v>
      </c>
      <c r="O61" t="str">
        <f t="shared" si="2"/>
        <v/>
      </c>
      <c r="P61">
        <v>2016</v>
      </c>
    </row>
    <row r="62" spans="1:16" x14ac:dyDescent="0.3">
      <c r="A62" t="s">
        <v>58</v>
      </c>
      <c r="B62" t="s">
        <v>232</v>
      </c>
      <c r="C62">
        <v>199</v>
      </c>
      <c r="D62" t="s">
        <v>187</v>
      </c>
      <c r="E62">
        <v>1</v>
      </c>
      <c r="F62">
        <v>0</v>
      </c>
      <c r="G62">
        <v>357</v>
      </c>
      <c r="H62">
        <v>25</v>
      </c>
      <c r="I62">
        <v>2</v>
      </c>
      <c r="J62">
        <v>79</v>
      </c>
      <c r="K62">
        <v>57</v>
      </c>
      <c r="L62">
        <v>2016</v>
      </c>
      <c r="M62" t="str">
        <f t="shared" si="0"/>
        <v>002</v>
      </c>
      <c r="N62" t="str">
        <f t="shared" si="1"/>
        <v>H</v>
      </c>
      <c r="O62" t="str">
        <f t="shared" si="2"/>
        <v/>
      </c>
      <c r="P62">
        <v>2016</v>
      </c>
    </row>
    <row r="63" spans="1:16" x14ac:dyDescent="0.3">
      <c r="A63" t="s">
        <v>58</v>
      </c>
      <c r="B63" t="s">
        <v>262</v>
      </c>
      <c r="C63">
        <v>406</v>
      </c>
      <c r="D63" t="s">
        <v>208</v>
      </c>
      <c r="E63">
        <v>45</v>
      </c>
      <c r="F63">
        <v>0</v>
      </c>
      <c r="G63">
        <v>23798</v>
      </c>
      <c r="H63">
        <v>1638</v>
      </c>
      <c r="I63">
        <v>128</v>
      </c>
      <c r="J63">
        <v>514</v>
      </c>
      <c r="K63">
        <v>3</v>
      </c>
      <c r="L63">
        <v>2016</v>
      </c>
      <c r="M63" t="str">
        <f t="shared" si="0"/>
        <v>002</v>
      </c>
      <c r="N63" t="str">
        <f t="shared" si="1"/>
        <v>H</v>
      </c>
      <c r="O63" t="str">
        <f t="shared" si="2"/>
        <v/>
      </c>
      <c r="P63">
        <v>2016</v>
      </c>
    </row>
    <row r="64" spans="1:16" x14ac:dyDescent="0.3">
      <c r="A64" t="s">
        <v>58</v>
      </c>
      <c r="B64" t="s">
        <v>271</v>
      </c>
      <c r="C64">
        <v>106</v>
      </c>
      <c r="D64" t="s">
        <v>122</v>
      </c>
      <c r="E64">
        <v>65</v>
      </c>
      <c r="F64">
        <v>0</v>
      </c>
      <c r="G64">
        <v>27393</v>
      </c>
      <c r="H64">
        <v>197</v>
      </c>
      <c r="I64">
        <v>154</v>
      </c>
      <c r="J64">
        <v>618</v>
      </c>
      <c r="K64">
        <v>35</v>
      </c>
      <c r="L64">
        <v>2016</v>
      </c>
      <c r="M64" t="str">
        <f t="shared" si="0"/>
        <v>002</v>
      </c>
      <c r="N64" t="str">
        <f t="shared" si="1"/>
        <v>H</v>
      </c>
      <c r="O64" t="str">
        <f t="shared" si="2"/>
        <v/>
      </c>
      <c r="P64">
        <v>2016</v>
      </c>
    </row>
    <row r="65" spans="1:16" x14ac:dyDescent="0.3">
      <c r="A65" t="s">
        <v>58</v>
      </c>
      <c r="B65" t="s">
        <v>247</v>
      </c>
      <c r="C65">
        <v>38</v>
      </c>
      <c r="D65" t="s">
        <v>137</v>
      </c>
      <c r="E65">
        <v>4</v>
      </c>
      <c r="F65">
        <v>0</v>
      </c>
      <c r="G65">
        <v>187259</v>
      </c>
      <c r="H65">
        <v>14305</v>
      </c>
      <c r="I65">
        <v>721</v>
      </c>
      <c r="J65">
        <v>4488</v>
      </c>
      <c r="K65">
        <v>496</v>
      </c>
      <c r="L65">
        <v>2016</v>
      </c>
      <c r="M65" t="str">
        <f t="shared" si="0"/>
        <v>002</v>
      </c>
      <c r="N65" t="str">
        <f t="shared" si="1"/>
        <v>H</v>
      </c>
      <c r="O65" t="str">
        <f t="shared" si="2"/>
        <v/>
      </c>
      <c r="P65">
        <v>2016</v>
      </c>
    </row>
    <row r="66" spans="1:16" x14ac:dyDescent="0.3">
      <c r="A66" t="s">
        <v>107</v>
      </c>
      <c r="B66" t="s">
        <v>267</v>
      </c>
      <c r="C66">
        <v>7</v>
      </c>
      <c r="D66" t="s">
        <v>194</v>
      </c>
      <c r="E66">
        <v>6</v>
      </c>
      <c r="F66">
        <v>0</v>
      </c>
      <c r="G66">
        <v>19615</v>
      </c>
      <c r="H66">
        <v>1467</v>
      </c>
      <c r="I66">
        <v>115</v>
      </c>
      <c r="J66">
        <v>921</v>
      </c>
      <c r="K66">
        <v>86</v>
      </c>
      <c r="L66">
        <v>2016</v>
      </c>
      <c r="M66" t="str">
        <f t="shared" ref="M66:M129" si="3">IF(OR(MID(A66,3,1)="H",MID(A66,3,1)="S"),MID(A66,4,3),MID(A66,3,3))</f>
        <v>002</v>
      </c>
      <c r="N66" t="str">
        <f t="shared" ref="N66:N129" si="4">IF(OR(MID(A66,3,1)="H",MID(A66,3,1)="S"),MID(A66,3,1),"")</f>
        <v>H</v>
      </c>
      <c r="O66" t="str">
        <f t="shared" ref="O66:O129" si="5">IF(RIGHT(A66,2)="SG","SG",IF(RIGHT(A66,1)="B","B",""))</f>
        <v>B</v>
      </c>
      <c r="P66">
        <v>2016</v>
      </c>
    </row>
    <row r="67" spans="1:16" x14ac:dyDescent="0.3">
      <c r="A67" t="s">
        <v>104</v>
      </c>
      <c r="B67" t="s">
        <v>230</v>
      </c>
      <c r="C67">
        <v>192</v>
      </c>
      <c r="D67" t="s">
        <v>183</v>
      </c>
      <c r="E67">
        <v>32</v>
      </c>
      <c r="F67">
        <v>0</v>
      </c>
      <c r="G67">
        <v>76923</v>
      </c>
      <c r="H67">
        <v>5192</v>
      </c>
      <c r="I67">
        <v>407</v>
      </c>
      <c r="J67">
        <v>2269</v>
      </c>
      <c r="K67">
        <v>742</v>
      </c>
      <c r="L67">
        <v>2016</v>
      </c>
      <c r="M67" t="str">
        <f t="shared" si="3"/>
        <v>002</v>
      </c>
      <c r="N67" t="str">
        <f t="shared" si="4"/>
        <v>H</v>
      </c>
      <c r="O67" t="str">
        <f t="shared" si="5"/>
        <v/>
      </c>
      <c r="P67">
        <v>2016</v>
      </c>
    </row>
    <row r="68" spans="1:16" x14ac:dyDescent="0.3">
      <c r="A68" t="s">
        <v>84</v>
      </c>
      <c r="B68" t="s">
        <v>226</v>
      </c>
      <c r="C68">
        <v>34</v>
      </c>
      <c r="D68" t="s">
        <v>195</v>
      </c>
      <c r="E68">
        <v>2</v>
      </c>
      <c r="F68">
        <v>0</v>
      </c>
      <c r="G68">
        <v>11101</v>
      </c>
      <c r="H68">
        <v>788</v>
      </c>
      <c r="I68">
        <v>62</v>
      </c>
      <c r="J68">
        <v>247</v>
      </c>
      <c r="K68">
        <v>183</v>
      </c>
      <c r="L68">
        <v>2016</v>
      </c>
      <c r="M68" t="str">
        <f t="shared" si="3"/>
        <v>003</v>
      </c>
      <c r="N68" t="str">
        <f t="shared" si="4"/>
        <v>H</v>
      </c>
      <c r="O68" t="str">
        <f t="shared" si="5"/>
        <v/>
      </c>
      <c r="P68">
        <v>2016</v>
      </c>
    </row>
    <row r="69" spans="1:16" x14ac:dyDescent="0.3">
      <c r="A69" t="s">
        <v>71</v>
      </c>
      <c r="B69" t="s">
        <v>228</v>
      </c>
      <c r="C69">
        <v>179</v>
      </c>
      <c r="D69" t="s">
        <v>132</v>
      </c>
      <c r="E69">
        <v>15</v>
      </c>
      <c r="F69">
        <v>0</v>
      </c>
      <c r="G69">
        <v>68175</v>
      </c>
      <c r="H69">
        <v>486</v>
      </c>
      <c r="I69">
        <v>381</v>
      </c>
      <c r="J69">
        <v>1525</v>
      </c>
      <c r="K69">
        <v>1128</v>
      </c>
      <c r="L69">
        <v>2016</v>
      </c>
      <c r="M69" t="str">
        <f t="shared" si="3"/>
        <v>004</v>
      </c>
      <c r="N69" t="str">
        <f t="shared" si="4"/>
        <v>H</v>
      </c>
      <c r="O69" t="str">
        <f t="shared" si="5"/>
        <v/>
      </c>
      <c r="P69">
        <v>2016</v>
      </c>
    </row>
    <row r="70" spans="1:16" x14ac:dyDescent="0.3">
      <c r="A70" t="s">
        <v>71</v>
      </c>
      <c r="B70" t="s">
        <v>262</v>
      </c>
      <c r="C70">
        <v>406</v>
      </c>
      <c r="D70" t="s">
        <v>208</v>
      </c>
      <c r="E70">
        <v>5</v>
      </c>
      <c r="F70">
        <v>0</v>
      </c>
      <c r="G70">
        <v>2644</v>
      </c>
      <c r="H70">
        <v>182</v>
      </c>
      <c r="I70">
        <v>14</v>
      </c>
      <c r="J70">
        <v>57</v>
      </c>
      <c r="K70">
        <v>4</v>
      </c>
      <c r="L70">
        <v>2016</v>
      </c>
      <c r="M70" t="str">
        <f t="shared" si="3"/>
        <v>004</v>
      </c>
      <c r="N70" t="str">
        <f t="shared" si="4"/>
        <v>H</v>
      </c>
      <c r="O70" t="str">
        <f t="shared" si="5"/>
        <v/>
      </c>
      <c r="P70">
        <v>2016</v>
      </c>
    </row>
    <row r="71" spans="1:16" x14ac:dyDescent="0.3">
      <c r="A71" t="s">
        <v>71</v>
      </c>
      <c r="B71" t="s">
        <v>248</v>
      </c>
      <c r="C71">
        <v>169</v>
      </c>
      <c r="D71" t="s">
        <v>138</v>
      </c>
      <c r="E71">
        <v>2</v>
      </c>
      <c r="F71">
        <v>0</v>
      </c>
      <c r="G71">
        <v>655</v>
      </c>
      <c r="H71">
        <v>484</v>
      </c>
      <c r="I71">
        <v>38</v>
      </c>
      <c r="J71">
        <v>152</v>
      </c>
      <c r="K71">
        <v>108</v>
      </c>
      <c r="L71">
        <v>2016</v>
      </c>
      <c r="M71" t="str">
        <f t="shared" si="3"/>
        <v>004</v>
      </c>
      <c r="N71" t="str">
        <f t="shared" si="4"/>
        <v>H</v>
      </c>
      <c r="O71" t="str">
        <f t="shared" si="5"/>
        <v/>
      </c>
      <c r="P71">
        <v>2016</v>
      </c>
    </row>
    <row r="72" spans="1:16" x14ac:dyDescent="0.3">
      <c r="A72" t="s">
        <v>94</v>
      </c>
      <c r="B72" t="s">
        <v>239</v>
      </c>
      <c r="C72">
        <v>396</v>
      </c>
      <c r="D72" t="s">
        <v>140</v>
      </c>
      <c r="E72">
        <v>3</v>
      </c>
      <c r="F72">
        <v>0</v>
      </c>
      <c r="G72">
        <v>1005</v>
      </c>
      <c r="H72">
        <v>769</v>
      </c>
      <c r="I72">
        <v>6</v>
      </c>
      <c r="J72">
        <v>297</v>
      </c>
      <c r="K72">
        <v>43</v>
      </c>
      <c r="L72">
        <v>2016</v>
      </c>
      <c r="M72" t="str">
        <f t="shared" si="3"/>
        <v>004</v>
      </c>
      <c r="N72" t="str">
        <f t="shared" si="4"/>
        <v>H</v>
      </c>
      <c r="O72" t="str">
        <f t="shared" si="5"/>
        <v/>
      </c>
      <c r="P72">
        <v>2016</v>
      </c>
    </row>
    <row r="73" spans="1:16" x14ac:dyDescent="0.3">
      <c r="A73" t="s">
        <v>101</v>
      </c>
      <c r="B73" t="s">
        <v>225</v>
      </c>
      <c r="C73">
        <v>415</v>
      </c>
      <c r="D73" t="s">
        <v>214</v>
      </c>
      <c r="E73">
        <v>12</v>
      </c>
      <c r="F73">
        <v>0</v>
      </c>
      <c r="G73">
        <v>34616</v>
      </c>
      <c r="H73">
        <v>2326</v>
      </c>
      <c r="I73">
        <v>182</v>
      </c>
      <c r="J73">
        <v>73</v>
      </c>
      <c r="K73">
        <v>573</v>
      </c>
      <c r="L73">
        <v>2016</v>
      </c>
      <c r="M73" t="str">
        <f t="shared" si="3"/>
        <v>005</v>
      </c>
      <c r="N73" t="str">
        <f t="shared" si="4"/>
        <v>H</v>
      </c>
      <c r="O73" t="str">
        <f t="shared" si="5"/>
        <v/>
      </c>
      <c r="P73">
        <v>2016</v>
      </c>
    </row>
    <row r="74" spans="1:16" x14ac:dyDescent="0.3">
      <c r="A74" t="s">
        <v>101</v>
      </c>
      <c r="B74" t="s">
        <v>272</v>
      </c>
      <c r="C74">
        <v>39</v>
      </c>
      <c r="D74" t="s">
        <v>175</v>
      </c>
      <c r="E74">
        <v>30</v>
      </c>
      <c r="F74">
        <v>0</v>
      </c>
      <c r="G74">
        <v>2175</v>
      </c>
      <c r="H74">
        <v>295</v>
      </c>
      <c r="I74">
        <v>23</v>
      </c>
      <c r="J74">
        <v>92</v>
      </c>
      <c r="K74">
        <v>36</v>
      </c>
      <c r="L74">
        <v>2016</v>
      </c>
      <c r="M74" t="str">
        <f t="shared" si="3"/>
        <v>005</v>
      </c>
      <c r="N74" t="str">
        <f t="shared" si="4"/>
        <v>H</v>
      </c>
      <c r="O74" t="str">
        <f t="shared" si="5"/>
        <v/>
      </c>
      <c r="P74">
        <v>2016</v>
      </c>
    </row>
    <row r="75" spans="1:16" x14ac:dyDescent="0.3">
      <c r="A75" t="s">
        <v>78</v>
      </c>
      <c r="B75" t="s">
        <v>254</v>
      </c>
      <c r="C75">
        <v>374</v>
      </c>
      <c r="D75" t="s">
        <v>181</v>
      </c>
      <c r="E75">
        <v>125</v>
      </c>
      <c r="F75">
        <v>0</v>
      </c>
      <c r="G75">
        <v>2625</v>
      </c>
      <c r="H75">
        <v>1689</v>
      </c>
      <c r="I75">
        <v>133</v>
      </c>
      <c r="J75">
        <v>774</v>
      </c>
      <c r="K75">
        <v>99</v>
      </c>
      <c r="L75">
        <v>2016</v>
      </c>
      <c r="M75" t="str">
        <f t="shared" si="3"/>
        <v>006</v>
      </c>
      <c r="N75" t="str">
        <f t="shared" si="4"/>
        <v>H</v>
      </c>
      <c r="O75" t="str">
        <f t="shared" si="5"/>
        <v/>
      </c>
      <c r="P75">
        <v>2016</v>
      </c>
    </row>
    <row r="76" spans="1:16" x14ac:dyDescent="0.3">
      <c r="A76" t="s">
        <v>78</v>
      </c>
      <c r="B76" t="s">
        <v>225</v>
      </c>
      <c r="C76">
        <v>415</v>
      </c>
      <c r="D76" t="s">
        <v>214</v>
      </c>
      <c r="E76">
        <v>9</v>
      </c>
      <c r="F76">
        <v>0</v>
      </c>
      <c r="G76">
        <v>25962</v>
      </c>
      <c r="H76">
        <v>1745</v>
      </c>
      <c r="I76">
        <v>137</v>
      </c>
      <c r="J76">
        <v>547</v>
      </c>
      <c r="K76">
        <v>429</v>
      </c>
      <c r="L76">
        <v>2016</v>
      </c>
      <c r="M76" t="str">
        <f t="shared" si="3"/>
        <v>006</v>
      </c>
      <c r="N76" t="str">
        <f t="shared" si="4"/>
        <v>H</v>
      </c>
      <c r="O76" t="str">
        <f t="shared" si="5"/>
        <v/>
      </c>
      <c r="P76">
        <v>2016</v>
      </c>
    </row>
    <row r="77" spans="1:16" x14ac:dyDescent="0.3">
      <c r="A77" t="s">
        <v>78</v>
      </c>
      <c r="B77" t="s">
        <v>273</v>
      </c>
      <c r="C77">
        <v>99</v>
      </c>
      <c r="D77" t="s">
        <v>198</v>
      </c>
      <c r="E77">
        <v>16</v>
      </c>
      <c r="F77">
        <v>0</v>
      </c>
      <c r="G77">
        <v>360</v>
      </c>
      <c r="H77">
        <v>2665</v>
      </c>
      <c r="I77">
        <v>209</v>
      </c>
      <c r="J77">
        <v>836</v>
      </c>
      <c r="K77">
        <v>595</v>
      </c>
      <c r="L77">
        <v>2016</v>
      </c>
      <c r="M77" t="str">
        <f t="shared" si="3"/>
        <v>006</v>
      </c>
      <c r="N77" t="str">
        <f t="shared" si="4"/>
        <v>H</v>
      </c>
      <c r="O77" t="str">
        <f t="shared" si="5"/>
        <v/>
      </c>
      <c r="P77">
        <v>2016</v>
      </c>
    </row>
    <row r="78" spans="1:16" x14ac:dyDescent="0.3">
      <c r="A78" t="s">
        <v>78</v>
      </c>
      <c r="B78" t="s">
        <v>232</v>
      </c>
      <c r="C78">
        <v>199</v>
      </c>
      <c r="D78" t="s">
        <v>187</v>
      </c>
      <c r="E78">
        <v>11</v>
      </c>
      <c r="F78">
        <v>0</v>
      </c>
      <c r="G78">
        <v>3927</v>
      </c>
      <c r="H78">
        <v>2754</v>
      </c>
      <c r="I78">
        <v>216</v>
      </c>
      <c r="J78">
        <v>864</v>
      </c>
      <c r="K78">
        <v>624</v>
      </c>
      <c r="L78">
        <v>2016</v>
      </c>
      <c r="M78" t="str">
        <f t="shared" si="3"/>
        <v>006</v>
      </c>
      <c r="N78" t="str">
        <f t="shared" si="4"/>
        <v>H</v>
      </c>
      <c r="O78" t="str">
        <f t="shared" si="5"/>
        <v/>
      </c>
      <c r="P78">
        <v>2016</v>
      </c>
    </row>
    <row r="79" spans="1:16" x14ac:dyDescent="0.3">
      <c r="A79" t="s">
        <v>78</v>
      </c>
      <c r="B79" t="s">
        <v>236</v>
      </c>
      <c r="C79">
        <v>203</v>
      </c>
      <c r="D79" t="s">
        <v>155</v>
      </c>
      <c r="E79">
        <v>8</v>
      </c>
      <c r="F79">
        <v>0</v>
      </c>
      <c r="G79">
        <v>51849</v>
      </c>
      <c r="H79">
        <v>3741</v>
      </c>
      <c r="I79">
        <v>293</v>
      </c>
      <c r="J79">
        <v>1174</v>
      </c>
      <c r="K79">
        <v>64</v>
      </c>
      <c r="L79">
        <v>2016</v>
      </c>
      <c r="M79" t="str">
        <f t="shared" si="3"/>
        <v>006</v>
      </c>
      <c r="N79" t="str">
        <f t="shared" si="4"/>
        <v>H</v>
      </c>
      <c r="O79" t="str">
        <f t="shared" si="5"/>
        <v/>
      </c>
      <c r="P79">
        <v>2016</v>
      </c>
    </row>
    <row r="80" spans="1:16" x14ac:dyDescent="0.3">
      <c r="A80" t="s">
        <v>78</v>
      </c>
      <c r="B80" t="s">
        <v>262</v>
      </c>
      <c r="C80">
        <v>406</v>
      </c>
      <c r="D80" t="s">
        <v>208</v>
      </c>
      <c r="E80">
        <v>13</v>
      </c>
      <c r="F80">
        <v>0</v>
      </c>
      <c r="G80">
        <v>6875</v>
      </c>
      <c r="H80">
        <v>4732</v>
      </c>
      <c r="I80">
        <v>371</v>
      </c>
      <c r="J80">
        <v>1485</v>
      </c>
      <c r="K80">
        <v>86</v>
      </c>
      <c r="L80">
        <v>2016</v>
      </c>
      <c r="M80" t="str">
        <f t="shared" si="3"/>
        <v>006</v>
      </c>
      <c r="N80" t="str">
        <f t="shared" si="4"/>
        <v>H</v>
      </c>
      <c r="O80" t="str">
        <f t="shared" si="5"/>
        <v/>
      </c>
      <c r="P80">
        <v>2016</v>
      </c>
    </row>
    <row r="81" spans="1:16" x14ac:dyDescent="0.3">
      <c r="A81" t="s">
        <v>78</v>
      </c>
      <c r="B81" t="s">
        <v>245</v>
      </c>
      <c r="C81">
        <v>343</v>
      </c>
      <c r="D81" t="s">
        <v>202</v>
      </c>
      <c r="E81">
        <v>1</v>
      </c>
      <c r="F81">
        <v>0</v>
      </c>
      <c r="G81">
        <v>23</v>
      </c>
      <c r="H81">
        <v>153</v>
      </c>
      <c r="I81">
        <v>12</v>
      </c>
      <c r="J81">
        <v>48</v>
      </c>
      <c r="K81">
        <v>38</v>
      </c>
      <c r="L81">
        <v>2016</v>
      </c>
      <c r="M81" t="str">
        <f t="shared" si="3"/>
        <v>006</v>
      </c>
      <c r="N81" t="str">
        <f t="shared" si="4"/>
        <v>H</v>
      </c>
      <c r="O81" t="str">
        <f t="shared" si="5"/>
        <v/>
      </c>
      <c r="P81">
        <v>2016</v>
      </c>
    </row>
    <row r="82" spans="1:16" x14ac:dyDescent="0.3">
      <c r="A82" t="s">
        <v>97</v>
      </c>
      <c r="B82" t="s">
        <v>258</v>
      </c>
      <c r="C82">
        <v>287</v>
      </c>
      <c r="D82" t="s">
        <v>167</v>
      </c>
      <c r="E82">
        <v>4</v>
      </c>
      <c r="F82">
        <v>0</v>
      </c>
      <c r="G82">
        <v>57</v>
      </c>
      <c r="H82">
        <v>412</v>
      </c>
      <c r="I82">
        <v>32</v>
      </c>
      <c r="J82">
        <v>259</v>
      </c>
      <c r="K82">
        <v>14</v>
      </c>
      <c r="L82">
        <v>2016</v>
      </c>
      <c r="M82" t="str">
        <f t="shared" si="3"/>
        <v>006</v>
      </c>
      <c r="N82" t="str">
        <f t="shared" si="4"/>
        <v>H</v>
      </c>
      <c r="O82" t="str">
        <f t="shared" si="5"/>
        <v>B</v>
      </c>
      <c r="P82">
        <v>2016</v>
      </c>
    </row>
    <row r="83" spans="1:16" x14ac:dyDescent="0.3">
      <c r="A83" t="s">
        <v>103</v>
      </c>
      <c r="B83" t="s">
        <v>254</v>
      </c>
      <c r="C83">
        <v>374</v>
      </c>
      <c r="D83" t="s">
        <v>181</v>
      </c>
      <c r="E83">
        <v>5</v>
      </c>
      <c r="F83">
        <v>0</v>
      </c>
      <c r="G83">
        <v>105</v>
      </c>
      <c r="H83">
        <v>68</v>
      </c>
      <c r="I83">
        <v>5</v>
      </c>
      <c r="J83">
        <v>31</v>
      </c>
      <c r="K83">
        <v>4</v>
      </c>
      <c r="L83">
        <v>2016</v>
      </c>
      <c r="M83" t="str">
        <f t="shared" si="3"/>
        <v>006</v>
      </c>
      <c r="N83" t="str">
        <f t="shared" si="4"/>
        <v>H</v>
      </c>
      <c r="O83" t="str">
        <f t="shared" si="5"/>
        <v/>
      </c>
      <c r="P83">
        <v>2016</v>
      </c>
    </row>
    <row r="84" spans="1:16" x14ac:dyDescent="0.3">
      <c r="A84" t="s">
        <v>87</v>
      </c>
      <c r="B84" t="s">
        <v>225</v>
      </c>
      <c r="C84">
        <v>415</v>
      </c>
      <c r="D84" t="s">
        <v>214</v>
      </c>
      <c r="E84">
        <v>9</v>
      </c>
      <c r="F84">
        <v>0</v>
      </c>
      <c r="G84">
        <v>25962</v>
      </c>
      <c r="H84">
        <v>1745</v>
      </c>
      <c r="I84">
        <v>137</v>
      </c>
      <c r="J84">
        <v>547</v>
      </c>
      <c r="K84">
        <v>429</v>
      </c>
      <c r="L84">
        <v>2016</v>
      </c>
      <c r="M84" t="str">
        <f t="shared" si="3"/>
        <v>008</v>
      </c>
      <c r="N84" t="str">
        <f t="shared" si="4"/>
        <v>H</v>
      </c>
      <c r="O84" t="str">
        <f t="shared" si="5"/>
        <v/>
      </c>
      <c r="P84">
        <v>2016</v>
      </c>
    </row>
    <row r="85" spans="1:16" x14ac:dyDescent="0.3">
      <c r="A85" t="s">
        <v>87</v>
      </c>
      <c r="B85" t="s">
        <v>232</v>
      </c>
      <c r="C85">
        <v>199</v>
      </c>
      <c r="D85" t="s">
        <v>187</v>
      </c>
      <c r="E85">
        <v>5</v>
      </c>
      <c r="F85">
        <v>0</v>
      </c>
      <c r="G85">
        <v>1785</v>
      </c>
      <c r="H85">
        <v>125</v>
      </c>
      <c r="I85">
        <v>1</v>
      </c>
      <c r="J85">
        <v>39</v>
      </c>
      <c r="K85">
        <v>28</v>
      </c>
      <c r="L85">
        <v>2016</v>
      </c>
      <c r="M85" t="str">
        <f t="shared" si="3"/>
        <v>008</v>
      </c>
      <c r="N85" t="str">
        <f t="shared" si="4"/>
        <v>H</v>
      </c>
      <c r="O85" t="str">
        <f t="shared" si="5"/>
        <v/>
      </c>
      <c r="P85">
        <v>2016</v>
      </c>
    </row>
    <row r="86" spans="1:16" x14ac:dyDescent="0.3">
      <c r="A86" t="s">
        <v>87</v>
      </c>
      <c r="B86" t="s">
        <v>245</v>
      </c>
      <c r="C86">
        <v>343</v>
      </c>
      <c r="D86" t="s">
        <v>202</v>
      </c>
      <c r="E86">
        <v>5</v>
      </c>
      <c r="F86">
        <v>0</v>
      </c>
      <c r="G86">
        <v>115</v>
      </c>
      <c r="H86">
        <v>76</v>
      </c>
      <c r="I86">
        <v>6</v>
      </c>
      <c r="J86">
        <v>24</v>
      </c>
      <c r="K86">
        <v>19</v>
      </c>
      <c r="L86">
        <v>2016</v>
      </c>
      <c r="M86" t="str">
        <f t="shared" si="3"/>
        <v>008</v>
      </c>
      <c r="N86" t="str">
        <f t="shared" si="4"/>
        <v>H</v>
      </c>
      <c r="O86" t="str">
        <f t="shared" si="5"/>
        <v/>
      </c>
      <c r="P86">
        <v>2016</v>
      </c>
    </row>
    <row r="87" spans="1:16" x14ac:dyDescent="0.3">
      <c r="A87" t="s">
        <v>63</v>
      </c>
      <c r="B87" t="s">
        <v>274</v>
      </c>
      <c r="C87">
        <v>407</v>
      </c>
      <c r="D87" t="s">
        <v>209</v>
      </c>
      <c r="E87">
        <v>8</v>
      </c>
      <c r="F87">
        <v>0</v>
      </c>
      <c r="G87">
        <v>136</v>
      </c>
      <c r="H87">
        <v>1042</v>
      </c>
      <c r="I87">
        <v>81</v>
      </c>
      <c r="J87">
        <v>327</v>
      </c>
      <c r="K87">
        <v>225</v>
      </c>
      <c r="L87">
        <v>2016</v>
      </c>
      <c r="M87" t="str">
        <f t="shared" si="3"/>
        <v>009</v>
      </c>
      <c r="N87" t="str">
        <f t="shared" si="4"/>
        <v>H</v>
      </c>
      <c r="O87" t="str">
        <f t="shared" si="5"/>
        <v/>
      </c>
      <c r="P87">
        <v>2016</v>
      </c>
    </row>
    <row r="88" spans="1:16" x14ac:dyDescent="0.3">
      <c r="A88" t="s">
        <v>63</v>
      </c>
      <c r="B88" t="s">
        <v>275</v>
      </c>
      <c r="C88">
        <v>53</v>
      </c>
      <c r="D88" t="s">
        <v>142</v>
      </c>
      <c r="E88">
        <v>14</v>
      </c>
      <c r="F88">
        <v>0</v>
      </c>
      <c r="G88">
        <v>350</v>
      </c>
      <c r="H88">
        <v>2432</v>
      </c>
      <c r="I88">
        <v>191</v>
      </c>
      <c r="J88">
        <v>763</v>
      </c>
      <c r="K88">
        <v>579</v>
      </c>
      <c r="L88">
        <v>2016</v>
      </c>
      <c r="M88" t="str">
        <f t="shared" si="3"/>
        <v>009</v>
      </c>
      <c r="N88" t="str">
        <f t="shared" si="4"/>
        <v>H</v>
      </c>
      <c r="O88" t="str">
        <f t="shared" si="5"/>
        <v/>
      </c>
      <c r="P88">
        <v>2016</v>
      </c>
    </row>
    <row r="89" spans="1:16" x14ac:dyDescent="0.3">
      <c r="A89" t="s">
        <v>63</v>
      </c>
      <c r="B89" t="s">
        <v>276</v>
      </c>
      <c r="C89">
        <v>260</v>
      </c>
      <c r="D89" t="s">
        <v>188</v>
      </c>
      <c r="E89">
        <v>8</v>
      </c>
      <c r="F89">
        <v>0</v>
      </c>
      <c r="G89">
        <v>198</v>
      </c>
      <c r="H89">
        <v>1409</v>
      </c>
      <c r="I89">
        <v>111</v>
      </c>
      <c r="J89">
        <v>442</v>
      </c>
      <c r="K89">
        <v>327</v>
      </c>
      <c r="L89">
        <v>2016</v>
      </c>
      <c r="M89" t="str">
        <f t="shared" si="3"/>
        <v>009</v>
      </c>
      <c r="N89" t="str">
        <f t="shared" si="4"/>
        <v>H</v>
      </c>
      <c r="O89" t="str">
        <f t="shared" si="5"/>
        <v/>
      </c>
      <c r="P89">
        <v>2016</v>
      </c>
    </row>
    <row r="90" spans="1:16" x14ac:dyDescent="0.3">
      <c r="A90" t="s">
        <v>63</v>
      </c>
      <c r="B90" t="s">
        <v>277</v>
      </c>
      <c r="C90">
        <v>376</v>
      </c>
      <c r="D90" t="s">
        <v>161</v>
      </c>
      <c r="E90">
        <v>8</v>
      </c>
      <c r="F90">
        <v>0</v>
      </c>
      <c r="G90">
        <v>1496</v>
      </c>
      <c r="H90">
        <v>108</v>
      </c>
      <c r="I90">
        <v>85</v>
      </c>
      <c r="J90">
        <v>339</v>
      </c>
      <c r="K90">
        <v>248</v>
      </c>
      <c r="L90">
        <v>2016</v>
      </c>
      <c r="M90" t="str">
        <f t="shared" si="3"/>
        <v>009</v>
      </c>
      <c r="N90" t="str">
        <f t="shared" si="4"/>
        <v>H</v>
      </c>
      <c r="O90" t="str">
        <f t="shared" si="5"/>
        <v/>
      </c>
      <c r="P90">
        <v>2016</v>
      </c>
    </row>
    <row r="91" spans="1:16" x14ac:dyDescent="0.3">
      <c r="A91" t="s">
        <v>63</v>
      </c>
      <c r="B91" t="s">
        <v>278</v>
      </c>
      <c r="C91">
        <v>117</v>
      </c>
      <c r="D91" t="s">
        <v>191</v>
      </c>
      <c r="E91">
        <v>16</v>
      </c>
      <c r="F91">
        <v>0</v>
      </c>
      <c r="G91">
        <v>420</v>
      </c>
      <c r="H91">
        <v>2877</v>
      </c>
      <c r="I91">
        <v>226</v>
      </c>
      <c r="J91">
        <v>902</v>
      </c>
      <c r="K91">
        <v>695</v>
      </c>
      <c r="L91">
        <v>2016</v>
      </c>
      <c r="M91" t="str">
        <f t="shared" si="3"/>
        <v>009</v>
      </c>
      <c r="N91" t="str">
        <f t="shared" si="4"/>
        <v>H</v>
      </c>
      <c r="O91" t="str">
        <f t="shared" si="5"/>
        <v/>
      </c>
      <c r="P91">
        <v>2016</v>
      </c>
    </row>
    <row r="92" spans="1:16" x14ac:dyDescent="0.3">
      <c r="A92" t="s">
        <v>63</v>
      </c>
      <c r="B92" t="s">
        <v>224</v>
      </c>
      <c r="C92">
        <v>400</v>
      </c>
      <c r="D92" t="s">
        <v>192</v>
      </c>
      <c r="E92">
        <v>1</v>
      </c>
      <c r="F92">
        <v>0</v>
      </c>
      <c r="G92">
        <v>2067</v>
      </c>
      <c r="H92">
        <v>131</v>
      </c>
      <c r="I92">
        <v>1</v>
      </c>
      <c r="J92">
        <v>41</v>
      </c>
      <c r="K92">
        <v>5</v>
      </c>
      <c r="L92">
        <v>2016</v>
      </c>
      <c r="M92" t="str">
        <f t="shared" si="3"/>
        <v>009</v>
      </c>
      <c r="N92" t="str">
        <f t="shared" si="4"/>
        <v>H</v>
      </c>
      <c r="O92" t="str">
        <f t="shared" si="5"/>
        <v/>
      </c>
      <c r="P92">
        <v>2016</v>
      </c>
    </row>
    <row r="93" spans="1:16" x14ac:dyDescent="0.3">
      <c r="A93" t="s">
        <v>63</v>
      </c>
      <c r="B93" t="s">
        <v>279</v>
      </c>
      <c r="C93">
        <v>255</v>
      </c>
      <c r="D93" t="s">
        <v>169</v>
      </c>
      <c r="E93">
        <v>12</v>
      </c>
      <c r="F93">
        <v>0</v>
      </c>
      <c r="G93">
        <v>216</v>
      </c>
      <c r="H93">
        <v>1604</v>
      </c>
      <c r="I93">
        <v>126</v>
      </c>
      <c r="J93">
        <v>503</v>
      </c>
      <c r="K93">
        <v>357</v>
      </c>
      <c r="L93">
        <v>2016</v>
      </c>
      <c r="M93" t="str">
        <f t="shared" si="3"/>
        <v>009</v>
      </c>
      <c r="N93" t="str">
        <f t="shared" si="4"/>
        <v>H</v>
      </c>
      <c r="O93" t="str">
        <f t="shared" si="5"/>
        <v/>
      </c>
      <c r="P93">
        <v>2016</v>
      </c>
    </row>
    <row r="94" spans="1:16" x14ac:dyDescent="0.3">
      <c r="A94" t="s">
        <v>63</v>
      </c>
      <c r="B94" t="s">
        <v>268</v>
      </c>
      <c r="C94">
        <v>35</v>
      </c>
      <c r="D94" t="s">
        <v>165</v>
      </c>
      <c r="E94">
        <v>8</v>
      </c>
      <c r="F94">
        <v>0</v>
      </c>
      <c r="G94">
        <v>23077</v>
      </c>
      <c r="H94">
        <v>1908</v>
      </c>
      <c r="I94">
        <v>149</v>
      </c>
      <c r="J94">
        <v>599</v>
      </c>
      <c r="K94">
        <v>61</v>
      </c>
      <c r="L94">
        <v>2016</v>
      </c>
      <c r="M94" t="str">
        <f t="shared" si="3"/>
        <v>009</v>
      </c>
      <c r="N94" t="str">
        <f t="shared" si="4"/>
        <v>H</v>
      </c>
      <c r="O94" t="str">
        <f t="shared" si="5"/>
        <v/>
      </c>
      <c r="P94">
        <v>2016</v>
      </c>
    </row>
    <row r="95" spans="1:16" x14ac:dyDescent="0.3">
      <c r="A95" t="s">
        <v>63</v>
      </c>
      <c r="B95" t="s">
        <v>280</v>
      </c>
      <c r="C95">
        <v>13</v>
      </c>
      <c r="D95" t="s">
        <v>171</v>
      </c>
      <c r="E95">
        <v>8</v>
      </c>
      <c r="F95">
        <v>0</v>
      </c>
      <c r="G95">
        <v>37231</v>
      </c>
      <c r="H95">
        <v>2849</v>
      </c>
      <c r="I95">
        <v>224</v>
      </c>
      <c r="J95">
        <v>893</v>
      </c>
      <c r="K95">
        <v>617</v>
      </c>
      <c r="L95">
        <v>2016</v>
      </c>
      <c r="M95" t="str">
        <f t="shared" si="3"/>
        <v>009</v>
      </c>
      <c r="N95" t="str">
        <f t="shared" si="4"/>
        <v>H</v>
      </c>
      <c r="O95" t="str">
        <f t="shared" si="5"/>
        <v/>
      </c>
      <c r="P95">
        <v>2016</v>
      </c>
    </row>
    <row r="96" spans="1:16" x14ac:dyDescent="0.3">
      <c r="A96" t="s">
        <v>63</v>
      </c>
      <c r="B96" t="s">
        <v>228</v>
      </c>
      <c r="C96">
        <v>179</v>
      </c>
      <c r="D96" t="s">
        <v>132</v>
      </c>
      <c r="E96">
        <v>15</v>
      </c>
      <c r="F96">
        <v>0</v>
      </c>
      <c r="G96">
        <v>68175</v>
      </c>
      <c r="H96">
        <v>486</v>
      </c>
      <c r="I96">
        <v>381</v>
      </c>
      <c r="J96">
        <v>1525</v>
      </c>
      <c r="K96">
        <v>1128</v>
      </c>
      <c r="L96">
        <v>2016</v>
      </c>
      <c r="M96" t="str">
        <f t="shared" si="3"/>
        <v>009</v>
      </c>
      <c r="N96" t="str">
        <f t="shared" si="4"/>
        <v>H</v>
      </c>
      <c r="O96" t="str">
        <f t="shared" si="5"/>
        <v/>
      </c>
      <c r="P96">
        <v>2016</v>
      </c>
    </row>
    <row r="97" spans="1:16" x14ac:dyDescent="0.3">
      <c r="A97" t="s">
        <v>63</v>
      </c>
      <c r="B97" t="s">
        <v>281</v>
      </c>
      <c r="C97">
        <v>181</v>
      </c>
      <c r="D97" t="s">
        <v>190</v>
      </c>
      <c r="E97">
        <v>16</v>
      </c>
      <c r="F97">
        <v>0</v>
      </c>
      <c r="G97">
        <v>46838</v>
      </c>
      <c r="H97">
        <v>3583</v>
      </c>
      <c r="I97">
        <v>281</v>
      </c>
      <c r="J97">
        <v>1124</v>
      </c>
      <c r="K97">
        <v>775</v>
      </c>
      <c r="L97">
        <v>2016</v>
      </c>
      <c r="M97" t="str">
        <f t="shared" si="3"/>
        <v>009</v>
      </c>
      <c r="N97" t="str">
        <f t="shared" si="4"/>
        <v>H</v>
      </c>
      <c r="O97" t="str">
        <f t="shared" si="5"/>
        <v/>
      </c>
      <c r="P97">
        <v>2016</v>
      </c>
    </row>
    <row r="98" spans="1:16" x14ac:dyDescent="0.3">
      <c r="A98" t="s">
        <v>63</v>
      </c>
      <c r="B98" t="s">
        <v>282</v>
      </c>
      <c r="C98">
        <v>133</v>
      </c>
      <c r="D98" t="s">
        <v>152</v>
      </c>
      <c r="E98">
        <v>32</v>
      </c>
      <c r="F98">
        <v>0</v>
      </c>
      <c r="G98">
        <v>952</v>
      </c>
      <c r="H98">
        <v>6885</v>
      </c>
      <c r="I98">
        <v>54</v>
      </c>
      <c r="J98">
        <v>216</v>
      </c>
      <c r="K98">
        <v>1575</v>
      </c>
      <c r="L98">
        <v>2016</v>
      </c>
      <c r="M98" t="str">
        <f t="shared" si="3"/>
        <v>009</v>
      </c>
      <c r="N98" t="str">
        <f t="shared" si="4"/>
        <v>H</v>
      </c>
      <c r="O98" t="str">
        <f t="shared" si="5"/>
        <v/>
      </c>
      <c r="P98">
        <v>2016</v>
      </c>
    </row>
    <row r="99" spans="1:16" x14ac:dyDescent="0.3">
      <c r="A99" t="s">
        <v>63</v>
      </c>
      <c r="B99" t="s">
        <v>283</v>
      </c>
      <c r="C99">
        <v>194</v>
      </c>
      <c r="D99" t="s">
        <v>154</v>
      </c>
      <c r="E99">
        <v>24</v>
      </c>
      <c r="F99">
        <v>0</v>
      </c>
      <c r="G99">
        <v>540</v>
      </c>
      <c r="H99">
        <v>3301</v>
      </c>
      <c r="I99">
        <v>259</v>
      </c>
      <c r="J99">
        <v>1035</v>
      </c>
      <c r="K99">
        <v>893</v>
      </c>
      <c r="L99">
        <v>2016</v>
      </c>
      <c r="M99" t="str">
        <f t="shared" si="3"/>
        <v>009</v>
      </c>
      <c r="N99" t="str">
        <f t="shared" si="4"/>
        <v>H</v>
      </c>
      <c r="O99" t="str">
        <f t="shared" si="5"/>
        <v/>
      </c>
      <c r="P99">
        <v>2016</v>
      </c>
    </row>
    <row r="100" spans="1:16" x14ac:dyDescent="0.3">
      <c r="A100" t="s">
        <v>63</v>
      </c>
      <c r="B100" t="s">
        <v>233</v>
      </c>
      <c r="C100">
        <v>274</v>
      </c>
      <c r="D100" t="s">
        <v>124</v>
      </c>
      <c r="E100">
        <v>32</v>
      </c>
      <c r="F100">
        <v>0</v>
      </c>
      <c r="G100">
        <v>832</v>
      </c>
      <c r="H100">
        <v>6365</v>
      </c>
      <c r="I100">
        <v>499</v>
      </c>
      <c r="J100">
        <v>1997</v>
      </c>
      <c r="K100">
        <v>1377</v>
      </c>
      <c r="L100">
        <v>2016</v>
      </c>
      <c r="M100" t="str">
        <f t="shared" si="3"/>
        <v>009</v>
      </c>
      <c r="N100" t="str">
        <f t="shared" si="4"/>
        <v>H</v>
      </c>
      <c r="O100" t="str">
        <f t="shared" si="5"/>
        <v/>
      </c>
      <c r="P100">
        <v>2016</v>
      </c>
    </row>
    <row r="101" spans="1:16" x14ac:dyDescent="0.3">
      <c r="A101" t="s">
        <v>63</v>
      </c>
      <c r="B101" t="s">
        <v>235</v>
      </c>
      <c r="C101">
        <v>201</v>
      </c>
      <c r="D101" t="s">
        <v>182</v>
      </c>
      <c r="E101">
        <v>3</v>
      </c>
      <c r="F101">
        <v>0</v>
      </c>
      <c r="G101">
        <v>945</v>
      </c>
      <c r="H101">
        <v>723</v>
      </c>
      <c r="I101">
        <v>58</v>
      </c>
      <c r="J101">
        <v>226</v>
      </c>
      <c r="K101">
        <v>157</v>
      </c>
      <c r="L101">
        <v>2016</v>
      </c>
      <c r="M101" t="str">
        <f t="shared" si="3"/>
        <v>009</v>
      </c>
      <c r="N101" t="str">
        <f t="shared" si="4"/>
        <v>H</v>
      </c>
      <c r="O101" t="str">
        <f t="shared" si="5"/>
        <v/>
      </c>
      <c r="P101">
        <v>2016</v>
      </c>
    </row>
    <row r="102" spans="1:16" x14ac:dyDescent="0.3">
      <c r="A102" t="s">
        <v>63</v>
      </c>
      <c r="B102" t="s">
        <v>237</v>
      </c>
      <c r="C102">
        <v>259</v>
      </c>
      <c r="D102" t="s">
        <v>127</v>
      </c>
      <c r="E102">
        <v>15</v>
      </c>
      <c r="F102">
        <v>0</v>
      </c>
      <c r="G102">
        <v>4013</v>
      </c>
      <c r="H102">
        <v>296</v>
      </c>
      <c r="I102">
        <v>23</v>
      </c>
      <c r="J102">
        <v>93</v>
      </c>
      <c r="K102">
        <v>67</v>
      </c>
      <c r="L102">
        <v>2016</v>
      </c>
      <c r="M102" t="str">
        <f t="shared" si="3"/>
        <v>009</v>
      </c>
      <c r="N102" t="str">
        <f t="shared" si="4"/>
        <v>H</v>
      </c>
      <c r="O102" t="str">
        <f t="shared" si="5"/>
        <v/>
      </c>
      <c r="P102">
        <v>2016</v>
      </c>
    </row>
    <row r="103" spans="1:16" x14ac:dyDescent="0.3">
      <c r="A103" t="s">
        <v>63</v>
      </c>
      <c r="B103" t="s">
        <v>284</v>
      </c>
      <c r="C103">
        <v>409</v>
      </c>
      <c r="D103" t="s">
        <v>211</v>
      </c>
      <c r="E103">
        <v>16</v>
      </c>
      <c r="F103">
        <v>0</v>
      </c>
      <c r="G103">
        <v>392</v>
      </c>
      <c r="H103">
        <v>30</v>
      </c>
      <c r="I103">
        <v>235</v>
      </c>
      <c r="J103">
        <v>941</v>
      </c>
      <c r="K103">
        <v>649</v>
      </c>
      <c r="L103">
        <v>2016</v>
      </c>
      <c r="M103" t="str">
        <f t="shared" si="3"/>
        <v>009</v>
      </c>
      <c r="N103" t="str">
        <f t="shared" si="4"/>
        <v>H</v>
      </c>
      <c r="O103" t="str">
        <f t="shared" si="5"/>
        <v/>
      </c>
      <c r="P103">
        <v>2016</v>
      </c>
    </row>
    <row r="104" spans="1:16" x14ac:dyDescent="0.3">
      <c r="A104" t="s">
        <v>63</v>
      </c>
      <c r="B104" t="s">
        <v>285</v>
      </c>
      <c r="C104">
        <v>276</v>
      </c>
      <c r="D104" t="s">
        <v>185</v>
      </c>
      <c r="E104">
        <v>32</v>
      </c>
      <c r="F104">
        <v>0</v>
      </c>
      <c r="G104">
        <v>760</v>
      </c>
      <c r="H104">
        <v>5495</v>
      </c>
      <c r="I104">
        <v>431</v>
      </c>
      <c r="J104">
        <v>1724</v>
      </c>
      <c r="K104">
        <v>1257</v>
      </c>
      <c r="L104">
        <v>2016</v>
      </c>
      <c r="M104" t="str">
        <f t="shared" si="3"/>
        <v>009</v>
      </c>
      <c r="N104" t="str">
        <f t="shared" si="4"/>
        <v>H</v>
      </c>
      <c r="O104" t="str">
        <f t="shared" si="5"/>
        <v/>
      </c>
      <c r="P104">
        <v>2016</v>
      </c>
    </row>
    <row r="105" spans="1:16" x14ac:dyDescent="0.3">
      <c r="A105" t="s">
        <v>63</v>
      </c>
      <c r="B105" t="s">
        <v>286</v>
      </c>
      <c r="C105">
        <v>204</v>
      </c>
      <c r="D105" t="s">
        <v>141</v>
      </c>
      <c r="E105">
        <v>24</v>
      </c>
      <c r="F105">
        <v>0</v>
      </c>
      <c r="G105">
        <v>75552</v>
      </c>
      <c r="H105">
        <v>5506</v>
      </c>
      <c r="I105">
        <v>432</v>
      </c>
      <c r="J105">
        <v>1727</v>
      </c>
      <c r="K105">
        <v>1249</v>
      </c>
      <c r="L105">
        <v>2016</v>
      </c>
      <c r="M105" t="str">
        <f t="shared" si="3"/>
        <v>009</v>
      </c>
      <c r="N105" t="str">
        <f t="shared" si="4"/>
        <v>H</v>
      </c>
      <c r="O105" t="str">
        <f t="shared" si="5"/>
        <v/>
      </c>
      <c r="P105">
        <v>2016</v>
      </c>
    </row>
    <row r="106" spans="1:16" x14ac:dyDescent="0.3">
      <c r="A106" t="s">
        <v>63</v>
      </c>
      <c r="B106" t="s">
        <v>287</v>
      </c>
      <c r="C106">
        <v>30</v>
      </c>
      <c r="D106" t="s">
        <v>159</v>
      </c>
      <c r="E106">
        <v>8</v>
      </c>
      <c r="F106">
        <v>0</v>
      </c>
      <c r="G106">
        <v>2008</v>
      </c>
      <c r="H106">
        <v>1331</v>
      </c>
      <c r="I106">
        <v>104</v>
      </c>
      <c r="J106">
        <v>418</v>
      </c>
      <c r="K106">
        <v>25</v>
      </c>
      <c r="L106">
        <v>2016</v>
      </c>
      <c r="M106" t="str">
        <f t="shared" si="3"/>
        <v>009</v>
      </c>
      <c r="N106" t="str">
        <f t="shared" si="4"/>
        <v>H</v>
      </c>
      <c r="O106" t="str">
        <f t="shared" si="5"/>
        <v/>
      </c>
      <c r="P106">
        <v>2016</v>
      </c>
    </row>
    <row r="107" spans="1:16" x14ac:dyDescent="0.3">
      <c r="A107" t="s">
        <v>63</v>
      </c>
      <c r="B107" t="s">
        <v>262</v>
      </c>
      <c r="C107">
        <v>406</v>
      </c>
      <c r="D107" t="s">
        <v>208</v>
      </c>
      <c r="E107">
        <v>8</v>
      </c>
      <c r="F107">
        <v>0</v>
      </c>
      <c r="G107">
        <v>42308</v>
      </c>
      <c r="H107">
        <v>2913</v>
      </c>
      <c r="I107">
        <v>23</v>
      </c>
      <c r="J107">
        <v>913</v>
      </c>
      <c r="K107">
        <v>53</v>
      </c>
      <c r="L107">
        <v>2016</v>
      </c>
      <c r="M107" t="str">
        <f t="shared" si="3"/>
        <v>009</v>
      </c>
      <c r="N107" t="str">
        <f t="shared" si="4"/>
        <v>H</v>
      </c>
      <c r="O107" t="str">
        <f t="shared" si="5"/>
        <v/>
      </c>
      <c r="P107">
        <v>2016</v>
      </c>
    </row>
    <row r="108" spans="1:16" x14ac:dyDescent="0.3">
      <c r="A108" t="s">
        <v>63</v>
      </c>
      <c r="B108" t="s">
        <v>288</v>
      </c>
      <c r="C108">
        <v>11</v>
      </c>
      <c r="D108" t="s">
        <v>144</v>
      </c>
      <c r="E108">
        <v>8</v>
      </c>
      <c r="F108">
        <v>0</v>
      </c>
      <c r="G108">
        <v>30385</v>
      </c>
      <c r="H108">
        <v>2266</v>
      </c>
      <c r="I108">
        <v>177</v>
      </c>
      <c r="J108">
        <v>711</v>
      </c>
      <c r="K108">
        <v>502</v>
      </c>
      <c r="L108">
        <v>2016</v>
      </c>
      <c r="M108" t="str">
        <f t="shared" si="3"/>
        <v>009</v>
      </c>
      <c r="N108" t="str">
        <f t="shared" si="4"/>
        <v>H</v>
      </c>
      <c r="O108" t="str">
        <f t="shared" si="5"/>
        <v/>
      </c>
      <c r="P108">
        <v>2016</v>
      </c>
    </row>
    <row r="109" spans="1:16" x14ac:dyDescent="0.3">
      <c r="A109" t="s">
        <v>63</v>
      </c>
      <c r="B109" t="s">
        <v>263</v>
      </c>
      <c r="C109">
        <v>3</v>
      </c>
      <c r="D109" t="s">
        <v>180</v>
      </c>
      <c r="E109">
        <v>16</v>
      </c>
      <c r="F109">
        <v>0</v>
      </c>
      <c r="G109">
        <v>12308</v>
      </c>
      <c r="H109">
        <v>931</v>
      </c>
      <c r="I109">
        <v>73</v>
      </c>
      <c r="J109">
        <v>2921</v>
      </c>
      <c r="K109">
        <v>154</v>
      </c>
      <c r="L109">
        <v>2016</v>
      </c>
      <c r="M109" t="str">
        <f t="shared" si="3"/>
        <v>009</v>
      </c>
      <c r="N109" t="str">
        <f t="shared" si="4"/>
        <v>H</v>
      </c>
      <c r="O109" t="str">
        <f t="shared" si="5"/>
        <v/>
      </c>
      <c r="P109">
        <v>2016</v>
      </c>
    </row>
    <row r="110" spans="1:16" x14ac:dyDescent="0.3">
      <c r="A110" t="s">
        <v>63</v>
      </c>
      <c r="B110" t="s">
        <v>289</v>
      </c>
      <c r="C110">
        <v>304</v>
      </c>
      <c r="D110" t="s">
        <v>123</v>
      </c>
      <c r="E110">
        <v>8</v>
      </c>
      <c r="F110">
        <v>0</v>
      </c>
      <c r="G110">
        <v>184</v>
      </c>
      <c r="H110">
        <v>134</v>
      </c>
      <c r="I110">
        <v>105</v>
      </c>
      <c r="J110">
        <v>42</v>
      </c>
      <c r="K110">
        <v>303</v>
      </c>
      <c r="L110">
        <v>2016</v>
      </c>
      <c r="M110" t="str">
        <f t="shared" si="3"/>
        <v>009</v>
      </c>
      <c r="N110" t="str">
        <f t="shared" si="4"/>
        <v>H</v>
      </c>
      <c r="O110" t="str">
        <f t="shared" si="5"/>
        <v/>
      </c>
      <c r="P110">
        <v>2016</v>
      </c>
    </row>
    <row r="111" spans="1:16" x14ac:dyDescent="0.3">
      <c r="A111" t="s">
        <v>63</v>
      </c>
      <c r="B111" t="s">
        <v>290</v>
      </c>
      <c r="C111">
        <v>37</v>
      </c>
      <c r="D111" t="s">
        <v>164</v>
      </c>
      <c r="E111">
        <v>24</v>
      </c>
      <c r="F111">
        <v>0</v>
      </c>
      <c r="G111">
        <v>588</v>
      </c>
      <c r="H111">
        <v>3988</v>
      </c>
      <c r="I111">
        <v>313</v>
      </c>
      <c r="J111">
        <v>1251</v>
      </c>
      <c r="K111">
        <v>973</v>
      </c>
      <c r="L111">
        <v>2016</v>
      </c>
      <c r="M111" t="str">
        <f t="shared" si="3"/>
        <v>009</v>
      </c>
      <c r="N111" t="str">
        <f t="shared" si="4"/>
        <v>H</v>
      </c>
      <c r="O111" t="str">
        <f t="shared" si="5"/>
        <v/>
      </c>
      <c r="P111">
        <v>2016</v>
      </c>
    </row>
    <row r="112" spans="1:16" x14ac:dyDescent="0.3">
      <c r="A112" t="s">
        <v>63</v>
      </c>
      <c r="B112" t="s">
        <v>244</v>
      </c>
      <c r="C112">
        <v>180</v>
      </c>
      <c r="D112" t="s">
        <v>146</v>
      </c>
      <c r="E112">
        <v>8</v>
      </c>
      <c r="F112">
        <v>0</v>
      </c>
      <c r="G112">
        <v>186</v>
      </c>
      <c r="H112">
        <v>1176</v>
      </c>
      <c r="I112">
        <v>92</v>
      </c>
      <c r="J112">
        <v>369</v>
      </c>
      <c r="K112">
        <v>308</v>
      </c>
      <c r="L112">
        <v>2016</v>
      </c>
      <c r="M112" t="str">
        <f t="shared" si="3"/>
        <v>009</v>
      </c>
      <c r="N112" t="str">
        <f t="shared" si="4"/>
        <v>H</v>
      </c>
      <c r="O112" t="str">
        <f t="shared" si="5"/>
        <v/>
      </c>
      <c r="P112">
        <v>2016</v>
      </c>
    </row>
    <row r="113" spans="1:16" x14ac:dyDescent="0.3">
      <c r="A113" t="s">
        <v>63</v>
      </c>
      <c r="B113" t="s">
        <v>291</v>
      </c>
      <c r="C113">
        <v>420</v>
      </c>
      <c r="D113" t="s">
        <v>292</v>
      </c>
      <c r="E113">
        <v>185</v>
      </c>
      <c r="F113">
        <v>0</v>
      </c>
      <c r="G113">
        <v>4255</v>
      </c>
      <c r="H113">
        <v>3255</v>
      </c>
      <c r="I113">
        <v>256</v>
      </c>
      <c r="J113">
        <v>102</v>
      </c>
      <c r="K113">
        <v>703</v>
      </c>
      <c r="L113">
        <v>2016</v>
      </c>
      <c r="M113" t="str">
        <f t="shared" si="3"/>
        <v>009</v>
      </c>
      <c r="N113" t="str">
        <f t="shared" si="4"/>
        <v>H</v>
      </c>
      <c r="O113" t="str">
        <f t="shared" si="5"/>
        <v/>
      </c>
      <c r="P113">
        <v>2016</v>
      </c>
    </row>
    <row r="114" spans="1:16" x14ac:dyDescent="0.3">
      <c r="A114" t="s">
        <v>63</v>
      </c>
      <c r="B114" t="s">
        <v>245</v>
      </c>
      <c r="C114">
        <v>343</v>
      </c>
      <c r="D114" t="s">
        <v>202</v>
      </c>
      <c r="E114">
        <v>85</v>
      </c>
      <c r="F114">
        <v>0</v>
      </c>
      <c r="G114">
        <v>1955</v>
      </c>
      <c r="H114">
        <v>13</v>
      </c>
      <c r="I114">
        <v>102</v>
      </c>
      <c r="J114">
        <v>408</v>
      </c>
      <c r="K114">
        <v>323</v>
      </c>
      <c r="L114">
        <v>2016</v>
      </c>
      <c r="M114" t="str">
        <f t="shared" si="3"/>
        <v>009</v>
      </c>
      <c r="N114" t="str">
        <f t="shared" si="4"/>
        <v>H</v>
      </c>
      <c r="O114" t="str">
        <f t="shared" si="5"/>
        <v/>
      </c>
      <c r="P114">
        <v>2016</v>
      </c>
    </row>
    <row r="115" spans="1:16" x14ac:dyDescent="0.3">
      <c r="A115" t="s">
        <v>63</v>
      </c>
      <c r="B115" t="s">
        <v>264</v>
      </c>
      <c r="C115">
        <v>421</v>
      </c>
      <c r="D115" t="s">
        <v>265</v>
      </c>
      <c r="E115">
        <v>3</v>
      </c>
      <c r="F115">
        <v>0</v>
      </c>
      <c r="G115">
        <v>42</v>
      </c>
      <c r="H115">
        <v>298</v>
      </c>
      <c r="I115">
        <v>23</v>
      </c>
      <c r="J115">
        <v>94</v>
      </c>
      <c r="K115">
        <v>7</v>
      </c>
      <c r="L115">
        <v>2016</v>
      </c>
      <c r="M115" t="str">
        <f t="shared" si="3"/>
        <v>009</v>
      </c>
      <c r="N115" t="str">
        <f t="shared" si="4"/>
        <v>H</v>
      </c>
      <c r="O115" t="str">
        <f t="shared" si="5"/>
        <v/>
      </c>
      <c r="P115">
        <v>2016</v>
      </c>
    </row>
    <row r="116" spans="1:16" x14ac:dyDescent="0.3">
      <c r="A116" t="s">
        <v>63</v>
      </c>
      <c r="B116" t="s">
        <v>293</v>
      </c>
      <c r="C116">
        <v>23</v>
      </c>
      <c r="D116" t="s">
        <v>178</v>
      </c>
      <c r="E116">
        <v>8</v>
      </c>
      <c r="F116">
        <v>0</v>
      </c>
      <c r="G116">
        <v>28846</v>
      </c>
      <c r="H116">
        <v>2041</v>
      </c>
      <c r="I116">
        <v>16</v>
      </c>
      <c r="J116">
        <v>64</v>
      </c>
      <c r="K116">
        <v>36</v>
      </c>
      <c r="L116">
        <v>2016</v>
      </c>
      <c r="M116" t="str">
        <f t="shared" si="3"/>
        <v>009</v>
      </c>
      <c r="N116" t="str">
        <f t="shared" si="4"/>
        <v>H</v>
      </c>
      <c r="O116" t="str">
        <f t="shared" si="5"/>
        <v/>
      </c>
      <c r="P116">
        <v>2016</v>
      </c>
    </row>
    <row r="117" spans="1:16" x14ac:dyDescent="0.3">
      <c r="A117" t="s">
        <v>63</v>
      </c>
      <c r="B117" t="s">
        <v>248</v>
      </c>
      <c r="C117">
        <v>169</v>
      </c>
      <c r="D117" t="s">
        <v>138</v>
      </c>
      <c r="E117">
        <v>8</v>
      </c>
      <c r="F117">
        <v>0</v>
      </c>
      <c r="G117">
        <v>262</v>
      </c>
      <c r="H117">
        <v>1933</v>
      </c>
      <c r="I117">
        <v>152</v>
      </c>
      <c r="J117">
        <v>606</v>
      </c>
      <c r="K117">
        <v>433</v>
      </c>
      <c r="L117">
        <v>2016</v>
      </c>
      <c r="M117" t="str">
        <f t="shared" si="3"/>
        <v>009</v>
      </c>
      <c r="N117" t="str">
        <f t="shared" si="4"/>
        <v>H</v>
      </c>
      <c r="O117" t="str">
        <f t="shared" si="5"/>
        <v/>
      </c>
      <c r="P117">
        <v>2016</v>
      </c>
    </row>
    <row r="118" spans="1:16" x14ac:dyDescent="0.3">
      <c r="A118" t="s">
        <v>63</v>
      </c>
      <c r="B118" t="s">
        <v>249</v>
      </c>
      <c r="C118">
        <v>168</v>
      </c>
      <c r="D118" t="s">
        <v>129</v>
      </c>
      <c r="E118">
        <v>24</v>
      </c>
      <c r="F118">
        <v>0</v>
      </c>
      <c r="G118">
        <v>900</v>
      </c>
      <c r="H118">
        <v>666</v>
      </c>
      <c r="I118">
        <v>522</v>
      </c>
      <c r="J118">
        <v>2089</v>
      </c>
      <c r="K118">
        <v>1489</v>
      </c>
      <c r="L118">
        <v>2016</v>
      </c>
      <c r="M118" t="str">
        <f t="shared" si="3"/>
        <v>009</v>
      </c>
      <c r="N118" t="str">
        <f t="shared" si="4"/>
        <v>H</v>
      </c>
      <c r="O118" t="str">
        <f t="shared" si="5"/>
        <v/>
      </c>
      <c r="P118">
        <v>2016</v>
      </c>
    </row>
    <row r="119" spans="1:16" x14ac:dyDescent="0.3">
      <c r="A119" t="s">
        <v>63</v>
      </c>
      <c r="B119" t="s">
        <v>294</v>
      </c>
      <c r="C119">
        <v>416</v>
      </c>
      <c r="D119" t="s">
        <v>295</v>
      </c>
      <c r="E119">
        <v>2</v>
      </c>
      <c r="F119">
        <v>0</v>
      </c>
      <c r="G119">
        <v>34</v>
      </c>
      <c r="H119">
        <v>233</v>
      </c>
      <c r="I119">
        <v>18</v>
      </c>
      <c r="J119">
        <v>73</v>
      </c>
      <c r="K119">
        <v>57</v>
      </c>
      <c r="L119">
        <v>2016</v>
      </c>
      <c r="M119" t="str">
        <f t="shared" si="3"/>
        <v>009</v>
      </c>
      <c r="N119" t="str">
        <f t="shared" si="4"/>
        <v>H</v>
      </c>
      <c r="O119" t="str">
        <f t="shared" si="5"/>
        <v/>
      </c>
      <c r="P119">
        <v>2016</v>
      </c>
    </row>
    <row r="120" spans="1:16" x14ac:dyDescent="0.3">
      <c r="A120" t="s">
        <v>63</v>
      </c>
      <c r="B120" t="s">
        <v>296</v>
      </c>
      <c r="C120">
        <v>336</v>
      </c>
      <c r="D120" t="s">
        <v>196</v>
      </c>
      <c r="E120">
        <v>24</v>
      </c>
      <c r="F120">
        <v>0</v>
      </c>
      <c r="G120">
        <v>588</v>
      </c>
      <c r="H120">
        <v>4499</v>
      </c>
      <c r="I120">
        <v>353</v>
      </c>
      <c r="J120">
        <v>1411</v>
      </c>
      <c r="K120">
        <v>973</v>
      </c>
      <c r="L120">
        <v>2016</v>
      </c>
      <c r="M120" t="str">
        <f t="shared" si="3"/>
        <v>009</v>
      </c>
      <c r="N120" t="str">
        <f t="shared" si="4"/>
        <v>H</v>
      </c>
      <c r="O120" t="str">
        <f t="shared" si="5"/>
        <v/>
      </c>
      <c r="P120">
        <v>2016</v>
      </c>
    </row>
    <row r="121" spans="1:16" x14ac:dyDescent="0.3">
      <c r="A121" t="s">
        <v>63</v>
      </c>
      <c r="B121" t="s">
        <v>297</v>
      </c>
      <c r="C121">
        <v>22</v>
      </c>
      <c r="D121" t="s">
        <v>176</v>
      </c>
      <c r="E121">
        <v>16</v>
      </c>
      <c r="F121">
        <v>0</v>
      </c>
      <c r="G121">
        <v>5492</v>
      </c>
      <c r="H121">
        <v>3794</v>
      </c>
      <c r="I121">
        <v>298</v>
      </c>
      <c r="J121">
        <v>119</v>
      </c>
      <c r="K121">
        <v>909</v>
      </c>
      <c r="L121">
        <v>2016</v>
      </c>
      <c r="M121" t="str">
        <f t="shared" si="3"/>
        <v>009</v>
      </c>
      <c r="N121" t="str">
        <f t="shared" si="4"/>
        <v>H</v>
      </c>
      <c r="O121" t="str">
        <f t="shared" si="5"/>
        <v/>
      </c>
      <c r="P121">
        <v>2016</v>
      </c>
    </row>
    <row r="122" spans="1:16" x14ac:dyDescent="0.3">
      <c r="A122" t="s">
        <v>82</v>
      </c>
      <c r="B122" t="s">
        <v>240</v>
      </c>
      <c r="C122">
        <v>210</v>
      </c>
      <c r="D122" t="s">
        <v>163</v>
      </c>
      <c r="E122">
        <v>8</v>
      </c>
      <c r="F122">
        <v>0</v>
      </c>
      <c r="G122">
        <v>19024</v>
      </c>
      <c r="H122">
        <v>1334</v>
      </c>
      <c r="I122">
        <v>105</v>
      </c>
      <c r="J122">
        <v>837</v>
      </c>
      <c r="K122">
        <v>423</v>
      </c>
      <c r="L122">
        <v>2016</v>
      </c>
      <c r="M122" t="str">
        <f t="shared" si="3"/>
        <v>009</v>
      </c>
      <c r="N122" t="str">
        <f t="shared" si="4"/>
        <v>H</v>
      </c>
      <c r="O122" t="str">
        <f t="shared" si="5"/>
        <v>B</v>
      </c>
      <c r="P122">
        <v>2016</v>
      </c>
    </row>
    <row r="123" spans="1:16" x14ac:dyDescent="0.3">
      <c r="A123" t="s">
        <v>75</v>
      </c>
      <c r="B123" t="s">
        <v>274</v>
      </c>
      <c r="C123">
        <v>407</v>
      </c>
      <c r="D123" t="s">
        <v>209</v>
      </c>
      <c r="E123">
        <v>16</v>
      </c>
      <c r="F123">
        <v>0</v>
      </c>
      <c r="G123">
        <v>272</v>
      </c>
      <c r="H123">
        <v>208</v>
      </c>
      <c r="I123">
        <v>163</v>
      </c>
      <c r="J123">
        <v>653</v>
      </c>
      <c r="K123">
        <v>45</v>
      </c>
      <c r="L123">
        <v>2016</v>
      </c>
      <c r="M123" t="str">
        <f t="shared" si="3"/>
        <v>012</v>
      </c>
      <c r="N123" t="str">
        <f t="shared" si="4"/>
        <v>H</v>
      </c>
      <c r="O123" t="str">
        <f t="shared" si="5"/>
        <v/>
      </c>
      <c r="P123">
        <v>2016</v>
      </c>
    </row>
    <row r="124" spans="1:16" x14ac:dyDescent="0.3">
      <c r="A124" t="s">
        <v>75</v>
      </c>
      <c r="B124" t="s">
        <v>275</v>
      </c>
      <c r="C124">
        <v>53</v>
      </c>
      <c r="D124" t="s">
        <v>142</v>
      </c>
      <c r="E124">
        <v>18</v>
      </c>
      <c r="F124">
        <v>0</v>
      </c>
      <c r="G124">
        <v>450</v>
      </c>
      <c r="H124">
        <v>3128</v>
      </c>
      <c r="I124">
        <v>245</v>
      </c>
      <c r="J124">
        <v>981</v>
      </c>
      <c r="K124">
        <v>745</v>
      </c>
      <c r="L124">
        <v>2016</v>
      </c>
      <c r="M124" t="str">
        <f t="shared" si="3"/>
        <v>012</v>
      </c>
      <c r="N124" t="str">
        <f t="shared" si="4"/>
        <v>H</v>
      </c>
      <c r="O124" t="str">
        <f t="shared" si="5"/>
        <v/>
      </c>
      <c r="P124">
        <v>2016</v>
      </c>
    </row>
    <row r="125" spans="1:16" x14ac:dyDescent="0.3">
      <c r="A125" t="s">
        <v>75</v>
      </c>
      <c r="B125" t="s">
        <v>276</v>
      </c>
      <c r="C125">
        <v>260</v>
      </c>
      <c r="D125" t="s">
        <v>188</v>
      </c>
      <c r="E125">
        <v>24</v>
      </c>
      <c r="F125">
        <v>0</v>
      </c>
      <c r="G125">
        <v>594</v>
      </c>
      <c r="H125">
        <v>4229</v>
      </c>
      <c r="I125">
        <v>332</v>
      </c>
      <c r="J125">
        <v>1327</v>
      </c>
      <c r="K125">
        <v>982</v>
      </c>
      <c r="L125">
        <v>2016</v>
      </c>
      <c r="M125" t="str">
        <f t="shared" si="3"/>
        <v>012</v>
      </c>
      <c r="N125" t="str">
        <f t="shared" si="4"/>
        <v>H</v>
      </c>
      <c r="O125" t="str">
        <f t="shared" si="5"/>
        <v/>
      </c>
      <c r="P125">
        <v>2016</v>
      </c>
    </row>
    <row r="126" spans="1:16" x14ac:dyDescent="0.3">
      <c r="A126" t="s">
        <v>75</v>
      </c>
      <c r="B126" t="s">
        <v>277</v>
      </c>
      <c r="C126">
        <v>376</v>
      </c>
      <c r="D126" t="s">
        <v>161</v>
      </c>
      <c r="E126">
        <v>24</v>
      </c>
      <c r="F126">
        <v>0</v>
      </c>
      <c r="G126">
        <v>4488</v>
      </c>
      <c r="H126">
        <v>3241</v>
      </c>
      <c r="I126">
        <v>254</v>
      </c>
      <c r="J126">
        <v>1016</v>
      </c>
      <c r="K126">
        <v>742</v>
      </c>
      <c r="L126">
        <v>2016</v>
      </c>
      <c r="M126" t="str">
        <f t="shared" si="3"/>
        <v>012</v>
      </c>
      <c r="N126" t="str">
        <f t="shared" si="4"/>
        <v>H</v>
      </c>
      <c r="O126" t="str">
        <f t="shared" si="5"/>
        <v/>
      </c>
      <c r="P126">
        <v>2016</v>
      </c>
    </row>
    <row r="127" spans="1:16" x14ac:dyDescent="0.3">
      <c r="A127" t="s">
        <v>75</v>
      </c>
      <c r="B127" t="s">
        <v>298</v>
      </c>
      <c r="C127">
        <v>404</v>
      </c>
      <c r="D127" t="s">
        <v>205</v>
      </c>
      <c r="E127">
        <v>24</v>
      </c>
      <c r="F127">
        <v>0</v>
      </c>
      <c r="G127">
        <v>54231</v>
      </c>
      <c r="H127">
        <v>4076</v>
      </c>
      <c r="I127">
        <v>319</v>
      </c>
      <c r="J127">
        <v>1279</v>
      </c>
      <c r="K127">
        <v>896</v>
      </c>
      <c r="L127">
        <v>2016</v>
      </c>
      <c r="M127" t="str">
        <f t="shared" si="3"/>
        <v>012</v>
      </c>
      <c r="N127" t="str">
        <f t="shared" si="4"/>
        <v>H</v>
      </c>
      <c r="O127" t="str">
        <f t="shared" si="5"/>
        <v/>
      </c>
      <c r="P127">
        <v>2016</v>
      </c>
    </row>
    <row r="128" spans="1:16" x14ac:dyDescent="0.3">
      <c r="A128" t="s">
        <v>75</v>
      </c>
      <c r="B128" t="s">
        <v>255</v>
      </c>
      <c r="C128">
        <v>248</v>
      </c>
      <c r="D128" t="s">
        <v>158</v>
      </c>
      <c r="E128">
        <v>4</v>
      </c>
      <c r="F128">
        <v>0</v>
      </c>
      <c r="G128">
        <v>82</v>
      </c>
      <c r="H128">
        <v>555</v>
      </c>
      <c r="I128">
        <v>44</v>
      </c>
      <c r="J128">
        <v>174</v>
      </c>
      <c r="K128">
        <v>11</v>
      </c>
      <c r="L128">
        <v>2016</v>
      </c>
      <c r="M128" t="str">
        <f t="shared" si="3"/>
        <v>012</v>
      </c>
      <c r="N128" t="str">
        <f t="shared" si="4"/>
        <v>H</v>
      </c>
      <c r="O128" t="str">
        <f t="shared" si="5"/>
        <v/>
      </c>
      <c r="P128">
        <v>2016</v>
      </c>
    </row>
    <row r="129" spans="1:16" x14ac:dyDescent="0.3">
      <c r="A129" t="s">
        <v>75</v>
      </c>
      <c r="B129" t="s">
        <v>256</v>
      </c>
      <c r="C129">
        <v>1</v>
      </c>
      <c r="D129" t="s">
        <v>125</v>
      </c>
      <c r="E129">
        <v>4</v>
      </c>
      <c r="F129">
        <v>0</v>
      </c>
      <c r="G129">
        <v>1226</v>
      </c>
      <c r="H129">
        <v>812</v>
      </c>
      <c r="I129">
        <v>64</v>
      </c>
      <c r="J129">
        <v>255</v>
      </c>
      <c r="K129">
        <v>15</v>
      </c>
      <c r="L129">
        <v>2016</v>
      </c>
      <c r="M129" t="str">
        <f t="shared" si="3"/>
        <v>012</v>
      </c>
      <c r="N129" t="str">
        <f t="shared" si="4"/>
        <v>H</v>
      </c>
      <c r="O129" t="str">
        <f t="shared" si="5"/>
        <v/>
      </c>
      <c r="P129">
        <v>2016</v>
      </c>
    </row>
    <row r="130" spans="1:16" x14ac:dyDescent="0.3">
      <c r="A130" t="s">
        <v>75</v>
      </c>
      <c r="B130" t="s">
        <v>257</v>
      </c>
      <c r="C130">
        <v>358</v>
      </c>
      <c r="D130" t="s">
        <v>172</v>
      </c>
      <c r="E130">
        <v>8</v>
      </c>
      <c r="F130">
        <v>0</v>
      </c>
      <c r="G130">
        <v>126</v>
      </c>
      <c r="H130">
        <v>751</v>
      </c>
      <c r="I130">
        <v>59</v>
      </c>
      <c r="J130">
        <v>236</v>
      </c>
      <c r="K130">
        <v>15</v>
      </c>
      <c r="L130">
        <v>2016</v>
      </c>
      <c r="M130" t="str">
        <f t="shared" ref="M130:M193" si="6">IF(OR(MID(A130,3,1)="H",MID(A130,3,1)="S"),MID(A130,4,3),MID(A130,3,3))</f>
        <v>012</v>
      </c>
      <c r="N130" t="str">
        <f t="shared" ref="N130:N193" si="7">IF(OR(MID(A130,3,1)="H",MID(A130,3,1)="S"),MID(A130,3,1),"")</f>
        <v>H</v>
      </c>
      <c r="O130" t="str">
        <f t="shared" ref="O130:O193" si="8">IF(RIGHT(A130,2)="SG","SG",IF(RIGHT(A130,1)="B","B",""))</f>
        <v/>
      </c>
      <c r="P130">
        <v>2016</v>
      </c>
    </row>
    <row r="131" spans="1:16" x14ac:dyDescent="0.3">
      <c r="A131" t="s">
        <v>75</v>
      </c>
      <c r="B131" t="s">
        <v>278</v>
      </c>
      <c r="C131">
        <v>117</v>
      </c>
      <c r="D131" t="s">
        <v>191</v>
      </c>
      <c r="E131">
        <v>16</v>
      </c>
      <c r="F131">
        <v>0</v>
      </c>
      <c r="G131">
        <v>420</v>
      </c>
      <c r="H131">
        <v>2876</v>
      </c>
      <c r="I131">
        <v>225</v>
      </c>
      <c r="J131">
        <v>903</v>
      </c>
      <c r="K131">
        <v>696</v>
      </c>
      <c r="L131">
        <v>2016</v>
      </c>
      <c r="M131" t="str">
        <f t="shared" si="6"/>
        <v>012</v>
      </c>
      <c r="N131" t="str">
        <f t="shared" si="7"/>
        <v>H</v>
      </c>
      <c r="O131" t="str">
        <f t="shared" si="8"/>
        <v/>
      </c>
      <c r="P131">
        <v>2016</v>
      </c>
    </row>
    <row r="132" spans="1:16" x14ac:dyDescent="0.3">
      <c r="A132" t="s">
        <v>75</v>
      </c>
      <c r="B132" t="s">
        <v>223</v>
      </c>
      <c r="C132">
        <v>314</v>
      </c>
      <c r="D132" t="s">
        <v>174</v>
      </c>
      <c r="E132">
        <v>24</v>
      </c>
      <c r="F132">
        <v>0</v>
      </c>
      <c r="G132">
        <v>522</v>
      </c>
      <c r="H132">
        <v>3994</v>
      </c>
      <c r="I132">
        <v>313</v>
      </c>
      <c r="J132">
        <v>1253</v>
      </c>
      <c r="K132">
        <v>863</v>
      </c>
      <c r="L132">
        <v>2016</v>
      </c>
      <c r="M132" t="str">
        <f t="shared" si="6"/>
        <v>012</v>
      </c>
      <c r="N132" t="str">
        <f t="shared" si="7"/>
        <v>H</v>
      </c>
      <c r="O132" t="str">
        <f t="shared" si="8"/>
        <v/>
      </c>
      <c r="P132">
        <v>2016</v>
      </c>
    </row>
    <row r="133" spans="1:16" x14ac:dyDescent="0.3">
      <c r="A133" t="s">
        <v>75</v>
      </c>
      <c r="B133" t="s">
        <v>224</v>
      </c>
      <c r="C133">
        <v>400</v>
      </c>
      <c r="D133" t="s">
        <v>192</v>
      </c>
      <c r="E133">
        <v>13</v>
      </c>
      <c r="F133">
        <v>0</v>
      </c>
      <c r="G133">
        <v>26875</v>
      </c>
      <c r="H133">
        <v>1704</v>
      </c>
      <c r="I133">
        <v>134</v>
      </c>
      <c r="J133">
        <v>534</v>
      </c>
      <c r="K133">
        <v>71</v>
      </c>
      <c r="L133">
        <v>2016</v>
      </c>
      <c r="M133" t="str">
        <f t="shared" si="6"/>
        <v>012</v>
      </c>
      <c r="N133" t="str">
        <f t="shared" si="7"/>
        <v>H</v>
      </c>
      <c r="O133" t="str">
        <f t="shared" si="8"/>
        <v/>
      </c>
      <c r="P133">
        <v>2016</v>
      </c>
    </row>
    <row r="134" spans="1:16" x14ac:dyDescent="0.3">
      <c r="A134" t="s">
        <v>75</v>
      </c>
      <c r="B134" t="s">
        <v>279</v>
      </c>
      <c r="C134">
        <v>255</v>
      </c>
      <c r="D134" t="s">
        <v>169</v>
      </c>
      <c r="E134">
        <v>20</v>
      </c>
      <c r="F134">
        <v>0</v>
      </c>
      <c r="G134">
        <v>360</v>
      </c>
      <c r="H134">
        <v>2674</v>
      </c>
      <c r="I134">
        <v>21</v>
      </c>
      <c r="J134">
        <v>839</v>
      </c>
      <c r="K134">
        <v>596</v>
      </c>
      <c r="L134">
        <v>2016</v>
      </c>
      <c r="M134" t="str">
        <f t="shared" si="6"/>
        <v>012</v>
      </c>
      <c r="N134" t="str">
        <f t="shared" si="7"/>
        <v>H</v>
      </c>
      <c r="O134" t="str">
        <f t="shared" si="8"/>
        <v/>
      </c>
      <c r="P134">
        <v>2016</v>
      </c>
    </row>
    <row r="135" spans="1:16" x14ac:dyDescent="0.3">
      <c r="A135" t="s">
        <v>75</v>
      </c>
      <c r="B135" t="s">
        <v>268</v>
      </c>
      <c r="C135">
        <v>35</v>
      </c>
      <c r="D135" t="s">
        <v>165</v>
      </c>
      <c r="E135">
        <v>16</v>
      </c>
      <c r="F135">
        <v>0</v>
      </c>
      <c r="G135">
        <v>46154</v>
      </c>
      <c r="H135">
        <v>3814</v>
      </c>
      <c r="I135">
        <v>299</v>
      </c>
      <c r="J135">
        <v>1196</v>
      </c>
      <c r="K135">
        <v>122</v>
      </c>
      <c r="L135">
        <v>2016</v>
      </c>
      <c r="M135" t="str">
        <f t="shared" si="6"/>
        <v>012</v>
      </c>
      <c r="N135" t="str">
        <f t="shared" si="7"/>
        <v>H</v>
      </c>
      <c r="O135" t="str">
        <f t="shared" si="8"/>
        <v/>
      </c>
      <c r="P135">
        <v>2016</v>
      </c>
    </row>
    <row r="136" spans="1:16" x14ac:dyDescent="0.3">
      <c r="A136" t="s">
        <v>75</v>
      </c>
      <c r="B136" t="s">
        <v>269</v>
      </c>
      <c r="C136">
        <v>417</v>
      </c>
      <c r="D136" t="s">
        <v>270</v>
      </c>
      <c r="E136">
        <v>4</v>
      </c>
      <c r="F136">
        <v>0</v>
      </c>
      <c r="G136">
        <v>704</v>
      </c>
      <c r="H136">
        <v>504</v>
      </c>
      <c r="I136">
        <v>4</v>
      </c>
      <c r="J136">
        <v>158</v>
      </c>
      <c r="K136">
        <v>8</v>
      </c>
      <c r="L136">
        <v>2016</v>
      </c>
      <c r="M136" t="str">
        <f t="shared" si="6"/>
        <v>012</v>
      </c>
      <c r="N136" t="str">
        <f t="shared" si="7"/>
        <v>H</v>
      </c>
      <c r="O136" t="str">
        <f t="shared" si="8"/>
        <v/>
      </c>
      <c r="P136">
        <v>2016</v>
      </c>
    </row>
    <row r="137" spans="1:16" x14ac:dyDescent="0.3">
      <c r="A137" t="s">
        <v>75</v>
      </c>
      <c r="B137" t="s">
        <v>280</v>
      </c>
      <c r="C137">
        <v>13</v>
      </c>
      <c r="D137" t="s">
        <v>171</v>
      </c>
      <c r="E137">
        <v>24</v>
      </c>
      <c r="F137">
        <v>0</v>
      </c>
      <c r="G137">
        <v>111692</v>
      </c>
      <c r="H137">
        <v>8544</v>
      </c>
      <c r="I137">
        <v>67</v>
      </c>
      <c r="J137">
        <v>2681</v>
      </c>
      <c r="K137">
        <v>1847</v>
      </c>
      <c r="L137">
        <v>2016</v>
      </c>
      <c r="M137" t="str">
        <f t="shared" si="6"/>
        <v>012</v>
      </c>
      <c r="N137" t="str">
        <f t="shared" si="7"/>
        <v>H</v>
      </c>
      <c r="O137" t="str">
        <f t="shared" si="8"/>
        <v/>
      </c>
      <c r="P137">
        <v>2016</v>
      </c>
    </row>
    <row r="138" spans="1:16" x14ac:dyDescent="0.3">
      <c r="A138" t="s">
        <v>75</v>
      </c>
      <c r="B138" t="s">
        <v>283</v>
      </c>
      <c r="C138">
        <v>194</v>
      </c>
      <c r="D138" t="s">
        <v>154</v>
      </c>
      <c r="E138">
        <v>8</v>
      </c>
      <c r="F138">
        <v>0</v>
      </c>
      <c r="G138">
        <v>180</v>
      </c>
      <c r="H138">
        <v>1099</v>
      </c>
      <c r="I138">
        <v>86</v>
      </c>
      <c r="J138">
        <v>345</v>
      </c>
      <c r="K138">
        <v>298</v>
      </c>
      <c r="L138">
        <v>2016</v>
      </c>
      <c r="M138" t="str">
        <f t="shared" si="6"/>
        <v>012</v>
      </c>
      <c r="N138" t="str">
        <f t="shared" si="7"/>
        <v>H</v>
      </c>
      <c r="O138" t="str">
        <f t="shared" si="8"/>
        <v/>
      </c>
      <c r="P138">
        <v>2016</v>
      </c>
    </row>
    <row r="139" spans="1:16" x14ac:dyDescent="0.3">
      <c r="A139" t="s">
        <v>75</v>
      </c>
      <c r="B139" t="s">
        <v>231</v>
      </c>
      <c r="C139">
        <v>195</v>
      </c>
      <c r="D139" t="s">
        <v>121</v>
      </c>
      <c r="E139">
        <v>8</v>
      </c>
      <c r="F139">
        <v>0</v>
      </c>
      <c r="G139">
        <v>23143</v>
      </c>
      <c r="H139">
        <v>1645</v>
      </c>
      <c r="I139">
        <v>129</v>
      </c>
      <c r="J139">
        <v>516</v>
      </c>
      <c r="K139">
        <v>62</v>
      </c>
      <c r="L139">
        <v>2016</v>
      </c>
      <c r="M139" t="str">
        <f t="shared" si="6"/>
        <v>012</v>
      </c>
      <c r="N139" t="str">
        <f t="shared" si="7"/>
        <v>H</v>
      </c>
      <c r="O139" t="str">
        <f t="shared" si="8"/>
        <v/>
      </c>
      <c r="P139">
        <v>2016</v>
      </c>
    </row>
    <row r="140" spans="1:16" x14ac:dyDescent="0.3">
      <c r="A140" t="s">
        <v>75</v>
      </c>
      <c r="B140" t="s">
        <v>235</v>
      </c>
      <c r="C140">
        <v>201</v>
      </c>
      <c r="D140" t="s">
        <v>182</v>
      </c>
      <c r="E140">
        <v>5</v>
      </c>
      <c r="F140">
        <v>0</v>
      </c>
      <c r="G140">
        <v>1575</v>
      </c>
      <c r="H140">
        <v>1205</v>
      </c>
      <c r="I140">
        <v>94</v>
      </c>
      <c r="J140">
        <v>378</v>
      </c>
      <c r="K140">
        <v>26</v>
      </c>
      <c r="L140">
        <v>2016</v>
      </c>
      <c r="M140" t="str">
        <f t="shared" si="6"/>
        <v>012</v>
      </c>
      <c r="N140" t="str">
        <f t="shared" si="7"/>
        <v>H</v>
      </c>
      <c r="O140" t="str">
        <f t="shared" si="8"/>
        <v/>
      </c>
      <c r="P140">
        <v>2016</v>
      </c>
    </row>
    <row r="141" spans="1:16" x14ac:dyDescent="0.3">
      <c r="A141" t="s">
        <v>75</v>
      </c>
      <c r="B141" t="s">
        <v>238</v>
      </c>
      <c r="C141">
        <v>320</v>
      </c>
      <c r="D141" t="s">
        <v>201</v>
      </c>
      <c r="E141">
        <v>24</v>
      </c>
      <c r="F141">
        <v>0</v>
      </c>
      <c r="G141">
        <v>9231</v>
      </c>
      <c r="H141">
        <v>7061</v>
      </c>
      <c r="I141">
        <v>554</v>
      </c>
      <c r="J141">
        <v>2216</v>
      </c>
      <c r="K141">
        <v>1528</v>
      </c>
      <c r="L141">
        <v>2016</v>
      </c>
      <c r="M141" t="str">
        <f t="shared" si="6"/>
        <v>012</v>
      </c>
      <c r="N141" t="str">
        <f t="shared" si="7"/>
        <v>H</v>
      </c>
      <c r="O141" t="str">
        <f t="shared" si="8"/>
        <v/>
      </c>
      <c r="P141">
        <v>2016</v>
      </c>
    </row>
    <row r="142" spans="1:16" x14ac:dyDescent="0.3">
      <c r="A142" t="s">
        <v>75</v>
      </c>
      <c r="B142" t="s">
        <v>259</v>
      </c>
      <c r="C142">
        <v>412</v>
      </c>
      <c r="D142" t="s">
        <v>212</v>
      </c>
      <c r="E142">
        <v>8</v>
      </c>
      <c r="F142">
        <v>0</v>
      </c>
      <c r="G142">
        <v>156</v>
      </c>
      <c r="H142">
        <v>1193</v>
      </c>
      <c r="I142">
        <v>94</v>
      </c>
      <c r="J142">
        <v>374</v>
      </c>
      <c r="K142">
        <v>258</v>
      </c>
      <c r="L142">
        <v>2016</v>
      </c>
      <c r="M142" t="str">
        <f t="shared" si="6"/>
        <v>012</v>
      </c>
      <c r="N142" t="str">
        <f t="shared" si="7"/>
        <v>H</v>
      </c>
      <c r="O142" t="str">
        <f t="shared" si="8"/>
        <v/>
      </c>
      <c r="P142">
        <v>2016</v>
      </c>
    </row>
    <row r="143" spans="1:16" x14ac:dyDescent="0.3">
      <c r="A143" t="s">
        <v>75</v>
      </c>
      <c r="B143" t="s">
        <v>284</v>
      </c>
      <c r="C143">
        <v>409</v>
      </c>
      <c r="D143" t="s">
        <v>211</v>
      </c>
      <c r="E143">
        <v>16</v>
      </c>
      <c r="F143">
        <v>0</v>
      </c>
      <c r="G143">
        <v>392</v>
      </c>
      <c r="H143">
        <v>2998</v>
      </c>
      <c r="I143">
        <v>235</v>
      </c>
      <c r="J143">
        <v>941</v>
      </c>
      <c r="K143">
        <v>649</v>
      </c>
      <c r="L143">
        <v>2016</v>
      </c>
      <c r="M143" t="str">
        <f t="shared" si="6"/>
        <v>012</v>
      </c>
      <c r="N143" t="str">
        <f t="shared" si="7"/>
        <v>H</v>
      </c>
      <c r="O143" t="str">
        <f t="shared" si="8"/>
        <v/>
      </c>
      <c r="P143">
        <v>2016</v>
      </c>
    </row>
    <row r="144" spans="1:16" x14ac:dyDescent="0.3">
      <c r="A144" t="s">
        <v>75</v>
      </c>
      <c r="B144" t="s">
        <v>286</v>
      </c>
      <c r="C144">
        <v>204</v>
      </c>
      <c r="D144" t="s">
        <v>141</v>
      </c>
      <c r="E144">
        <v>8</v>
      </c>
      <c r="F144">
        <v>0</v>
      </c>
      <c r="G144">
        <v>25184</v>
      </c>
      <c r="H144">
        <v>1836</v>
      </c>
      <c r="I144">
        <v>144</v>
      </c>
      <c r="J144">
        <v>576</v>
      </c>
      <c r="K144">
        <v>417</v>
      </c>
      <c r="L144">
        <v>2016</v>
      </c>
      <c r="M144" t="str">
        <f t="shared" si="6"/>
        <v>012</v>
      </c>
      <c r="N144" t="str">
        <f t="shared" si="7"/>
        <v>H</v>
      </c>
      <c r="O144" t="str">
        <f t="shared" si="8"/>
        <v/>
      </c>
      <c r="P144">
        <v>2016</v>
      </c>
    </row>
    <row r="145" spans="1:16" x14ac:dyDescent="0.3">
      <c r="A145" t="s">
        <v>75</v>
      </c>
      <c r="B145" t="s">
        <v>287</v>
      </c>
      <c r="C145">
        <v>30</v>
      </c>
      <c r="D145" t="s">
        <v>159</v>
      </c>
      <c r="E145">
        <v>24</v>
      </c>
      <c r="F145">
        <v>0</v>
      </c>
      <c r="G145">
        <v>6024</v>
      </c>
      <c r="H145">
        <v>3993</v>
      </c>
      <c r="I145">
        <v>313</v>
      </c>
      <c r="J145">
        <v>1253</v>
      </c>
      <c r="K145">
        <v>75</v>
      </c>
      <c r="L145">
        <v>2016</v>
      </c>
      <c r="M145" t="str">
        <f t="shared" si="6"/>
        <v>012</v>
      </c>
      <c r="N145" t="str">
        <f t="shared" si="7"/>
        <v>H</v>
      </c>
      <c r="O145" t="str">
        <f t="shared" si="8"/>
        <v/>
      </c>
      <c r="P145">
        <v>2016</v>
      </c>
    </row>
    <row r="146" spans="1:16" x14ac:dyDescent="0.3">
      <c r="A146" t="s">
        <v>75</v>
      </c>
      <c r="B146" t="s">
        <v>241</v>
      </c>
      <c r="C146">
        <v>411</v>
      </c>
      <c r="D146" t="s">
        <v>213</v>
      </c>
      <c r="E146">
        <v>8</v>
      </c>
      <c r="F146">
        <v>0</v>
      </c>
      <c r="G146">
        <v>180</v>
      </c>
      <c r="H146">
        <v>1377</v>
      </c>
      <c r="I146">
        <v>108</v>
      </c>
      <c r="J146">
        <v>432</v>
      </c>
      <c r="K146">
        <v>298</v>
      </c>
      <c r="L146">
        <v>2016</v>
      </c>
      <c r="M146" t="str">
        <f t="shared" si="6"/>
        <v>012</v>
      </c>
      <c r="N146" t="str">
        <f t="shared" si="7"/>
        <v>H</v>
      </c>
      <c r="O146" t="str">
        <f t="shared" si="8"/>
        <v/>
      </c>
      <c r="P146">
        <v>2016</v>
      </c>
    </row>
    <row r="147" spans="1:16" x14ac:dyDescent="0.3">
      <c r="A147" t="s">
        <v>75</v>
      </c>
      <c r="B147" t="s">
        <v>242</v>
      </c>
      <c r="C147">
        <v>402</v>
      </c>
      <c r="D147" t="s">
        <v>153</v>
      </c>
      <c r="E147">
        <v>8</v>
      </c>
      <c r="F147">
        <v>0</v>
      </c>
      <c r="G147">
        <v>160</v>
      </c>
      <c r="H147">
        <v>1113</v>
      </c>
      <c r="I147">
        <v>87</v>
      </c>
      <c r="J147">
        <v>472</v>
      </c>
      <c r="K147">
        <v>684</v>
      </c>
      <c r="L147">
        <v>2016</v>
      </c>
      <c r="M147" t="str">
        <f t="shared" si="6"/>
        <v>012</v>
      </c>
      <c r="N147" t="str">
        <f t="shared" si="7"/>
        <v>H</v>
      </c>
      <c r="O147" t="str">
        <f t="shared" si="8"/>
        <v/>
      </c>
      <c r="P147">
        <v>2016</v>
      </c>
    </row>
    <row r="148" spans="1:16" x14ac:dyDescent="0.3">
      <c r="A148" t="s">
        <v>75</v>
      </c>
      <c r="B148" t="s">
        <v>243</v>
      </c>
      <c r="C148">
        <v>153</v>
      </c>
      <c r="D148" t="s">
        <v>170</v>
      </c>
      <c r="E148">
        <v>8</v>
      </c>
      <c r="F148">
        <v>0</v>
      </c>
      <c r="G148">
        <v>160</v>
      </c>
      <c r="H148">
        <v>1182</v>
      </c>
      <c r="I148">
        <v>93</v>
      </c>
      <c r="J148">
        <v>371</v>
      </c>
      <c r="K148">
        <v>264</v>
      </c>
      <c r="L148">
        <v>2016</v>
      </c>
      <c r="M148" t="str">
        <f t="shared" si="6"/>
        <v>012</v>
      </c>
      <c r="N148" t="str">
        <f t="shared" si="7"/>
        <v>H</v>
      </c>
      <c r="O148" t="str">
        <f t="shared" si="8"/>
        <v/>
      </c>
      <c r="P148">
        <v>2016</v>
      </c>
    </row>
    <row r="149" spans="1:16" x14ac:dyDescent="0.3">
      <c r="A149" t="s">
        <v>75</v>
      </c>
      <c r="B149" t="s">
        <v>288</v>
      </c>
      <c r="C149">
        <v>11</v>
      </c>
      <c r="D149" t="s">
        <v>144</v>
      </c>
      <c r="E149">
        <v>24</v>
      </c>
      <c r="F149">
        <v>0</v>
      </c>
      <c r="G149">
        <v>91154</v>
      </c>
      <c r="H149">
        <v>6797</v>
      </c>
      <c r="I149">
        <v>533</v>
      </c>
      <c r="J149">
        <v>2132</v>
      </c>
      <c r="K149">
        <v>1508</v>
      </c>
      <c r="L149">
        <v>2016</v>
      </c>
      <c r="M149" t="str">
        <f t="shared" si="6"/>
        <v>012</v>
      </c>
      <c r="N149" t="str">
        <f t="shared" si="7"/>
        <v>H</v>
      </c>
      <c r="O149" t="str">
        <f t="shared" si="8"/>
        <v/>
      </c>
      <c r="P149">
        <v>2016</v>
      </c>
    </row>
    <row r="150" spans="1:16" x14ac:dyDescent="0.3">
      <c r="A150" t="s">
        <v>75</v>
      </c>
      <c r="B150" t="s">
        <v>289</v>
      </c>
      <c r="C150">
        <v>304</v>
      </c>
      <c r="D150" t="s">
        <v>123</v>
      </c>
      <c r="E150">
        <v>24</v>
      </c>
      <c r="F150">
        <v>0</v>
      </c>
      <c r="G150">
        <v>552</v>
      </c>
      <c r="H150">
        <v>4017</v>
      </c>
      <c r="I150">
        <v>315</v>
      </c>
      <c r="J150">
        <v>1261</v>
      </c>
      <c r="K150">
        <v>913</v>
      </c>
      <c r="L150">
        <v>2016</v>
      </c>
      <c r="M150" t="str">
        <f t="shared" si="6"/>
        <v>012</v>
      </c>
      <c r="N150" t="str">
        <f t="shared" si="7"/>
        <v>H</v>
      </c>
      <c r="O150" t="str">
        <f t="shared" si="8"/>
        <v/>
      </c>
      <c r="P150">
        <v>2016</v>
      </c>
    </row>
    <row r="151" spans="1:16" x14ac:dyDescent="0.3">
      <c r="A151" t="s">
        <v>75</v>
      </c>
      <c r="B151" t="s">
        <v>290</v>
      </c>
      <c r="C151">
        <v>37</v>
      </c>
      <c r="D151" t="s">
        <v>164</v>
      </c>
      <c r="E151">
        <v>8</v>
      </c>
      <c r="F151">
        <v>0</v>
      </c>
      <c r="G151">
        <v>196</v>
      </c>
      <c r="H151">
        <v>1329</v>
      </c>
      <c r="I151">
        <v>104</v>
      </c>
      <c r="J151">
        <v>417</v>
      </c>
      <c r="K151">
        <v>324</v>
      </c>
      <c r="L151">
        <v>2016</v>
      </c>
      <c r="M151" t="str">
        <f t="shared" si="6"/>
        <v>012</v>
      </c>
      <c r="N151" t="str">
        <f t="shared" si="7"/>
        <v>H</v>
      </c>
      <c r="O151" t="str">
        <f t="shared" si="8"/>
        <v/>
      </c>
      <c r="P151">
        <v>2016</v>
      </c>
    </row>
    <row r="152" spans="1:16" x14ac:dyDescent="0.3">
      <c r="A152" t="s">
        <v>75</v>
      </c>
      <c r="B152" t="s">
        <v>291</v>
      </c>
      <c r="C152">
        <v>420</v>
      </c>
      <c r="D152" t="s">
        <v>292</v>
      </c>
      <c r="E152">
        <v>8</v>
      </c>
      <c r="F152">
        <v>0</v>
      </c>
      <c r="G152">
        <v>184</v>
      </c>
      <c r="H152">
        <v>1408</v>
      </c>
      <c r="I152">
        <v>11</v>
      </c>
      <c r="J152">
        <v>442</v>
      </c>
      <c r="K152">
        <v>305</v>
      </c>
      <c r="L152">
        <v>2016</v>
      </c>
      <c r="M152" t="str">
        <f t="shared" si="6"/>
        <v>012</v>
      </c>
      <c r="N152" t="str">
        <f t="shared" si="7"/>
        <v>H</v>
      </c>
      <c r="O152" t="str">
        <f t="shared" si="8"/>
        <v/>
      </c>
      <c r="P152">
        <v>2016</v>
      </c>
    </row>
    <row r="153" spans="1:16" x14ac:dyDescent="0.3">
      <c r="A153" t="s">
        <v>75</v>
      </c>
      <c r="B153" t="s">
        <v>293</v>
      </c>
      <c r="C153">
        <v>23</v>
      </c>
      <c r="D153" t="s">
        <v>178</v>
      </c>
      <c r="E153">
        <v>24</v>
      </c>
      <c r="F153">
        <v>0</v>
      </c>
      <c r="G153">
        <v>86538</v>
      </c>
      <c r="H153">
        <v>6121</v>
      </c>
      <c r="I153">
        <v>48</v>
      </c>
      <c r="J153">
        <v>1921</v>
      </c>
      <c r="K153">
        <v>108</v>
      </c>
      <c r="L153">
        <v>2016</v>
      </c>
      <c r="M153" t="str">
        <f t="shared" si="6"/>
        <v>012</v>
      </c>
      <c r="N153" t="str">
        <f t="shared" si="7"/>
        <v>H</v>
      </c>
      <c r="O153" t="str">
        <f t="shared" si="8"/>
        <v/>
      </c>
      <c r="P153">
        <v>2016</v>
      </c>
    </row>
    <row r="154" spans="1:16" x14ac:dyDescent="0.3">
      <c r="A154" t="s">
        <v>75</v>
      </c>
      <c r="B154" t="s">
        <v>249</v>
      </c>
      <c r="C154">
        <v>168</v>
      </c>
      <c r="D154" t="s">
        <v>129</v>
      </c>
      <c r="E154">
        <v>8</v>
      </c>
      <c r="F154">
        <v>0</v>
      </c>
      <c r="G154">
        <v>300</v>
      </c>
      <c r="H154">
        <v>222</v>
      </c>
      <c r="I154">
        <v>174</v>
      </c>
      <c r="J154">
        <v>696</v>
      </c>
      <c r="K154">
        <v>496</v>
      </c>
      <c r="L154">
        <v>2016</v>
      </c>
      <c r="M154" t="str">
        <f t="shared" si="6"/>
        <v>012</v>
      </c>
      <c r="N154" t="str">
        <f t="shared" si="7"/>
        <v>H</v>
      </c>
      <c r="O154" t="str">
        <f t="shared" si="8"/>
        <v/>
      </c>
      <c r="P154">
        <v>2016</v>
      </c>
    </row>
    <row r="155" spans="1:16" x14ac:dyDescent="0.3">
      <c r="A155" t="s">
        <v>75</v>
      </c>
      <c r="B155" t="s">
        <v>266</v>
      </c>
      <c r="C155">
        <v>25</v>
      </c>
      <c r="D155" t="s">
        <v>199</v>
      </c>
      <c r="E155">
        <v>75</v>
      </c>
      <c r="F155">
        <v>0</v>
      </c>
      <c r="G155">
        <v>18555</v>
      </c>
      <c r="H155">
        <v>1257</v>
      </c>
      <c r="I155">
        <v>99</v>
      </c>
      <c r="J155">
        <v>395</v>
      </c>
      <c r="K155">
        <v>24</v>
      </c>
      <c r="L155">
        <v>2016</v>
      </c>
      <c r="M155" t="str">
        <f t="shared" si="6"/>
        <v>012</v>
      </c>
      <c r="N155" t="str">
        <f t="shared" si="7"/>
        <v>H</v>
      </c>
      <c r="O155" t="str">
        <f t="shared" si="8"/>
        <v/>
      </c>
      <c r="P155">
        <v>2016</v>
      </c>
    </row>
    <row r="156" spans="1:16" x14ac:dyDescent="0.3">
      <c r="A156" t="s">
        <v>75</v>
      </c>
      <c r="B156" t="s">
        <v>252</v>
      </c>
      <c r="C156">
        <v>414</v>
      </c>
      <c r="D156" t="s">
        <v>253</v>
      </c>
      <c r="E156">
        <v>16</v>
      </c>
      <c r="F156">
        <v>0</v>
      </c>
      <c r="G156">
        <v>328</v>
      </c>
      <c r="H156">
        <v>2142</v>
      </c>
      <c r="I156">
        <v>168</v>
      </c>
      <c r="J156">
        <v>672</v>
      </c>
      <c r="K156">
        <v>543</v>
      </c>
      <c r="L156">
        <v>2016</v>
      </c>
      <c r="M156" t="str">
        <f t="shared" si="6"/>
        <v>012</v>
      </c>
      <c r="N156" t="str">
        <f t="shared" si="7"/>
        <v>H</v>
      </c>
      <c r="O156" t="str">
        <f t="shared" si="8"/>
        <v/>
      </c>
      <c r="P156">
        <v>2016</v>
      </c>
    </row>
    <row r="157" spans="1:16" x14ac:dyDescent="0.3">
      <c r="A157" t="s">
        <v>75</v>
      </c>
      <c r="B157" t="s">
        <v>296</v>
      </c>
      <c r="C157">
        <v>336</v>
      </c>
      <c r="D157" t="s">
        <v>196</v>
      </c>
      <c r="E157">
        <v>8</v>
      </c>
      <c r="F157">
        <v>0</v>
      </c>
      <c r="G157">
        <v>196</v>
      </c>
      <c r="H157">
        <v>1499</v>
      </c>
      <c r="I157">
        <v>118</v>
      </c>
      <c r="J157">
        <v>47</v>
      </c>
      <c r="K157">
        <v>324</v>
      </c>
      <c r="L157">
        <v>2016</v>
      </c>
      <c r="M157" t="str">
        <f t="shared" si="6"/>
        <v>012</v>
      </c>
      <c r="N157" t="str">
        <f t="shared" si="7"/>
        <v>H</v>
      </c>
      <c r="O157" t="str">
        <f t="shared" si="8"/>
        <v/>
      </c>
      <c r="P157">
        <v>2016</v>
      </c>
    </row>
    <row r="158" spans="1:16" x14ac:dyDescent="0.3">
      <c r="A158" t="s">
        <v>75</v>
      </c>
      <c r="B158" t="s">
        <v>297</v>
      </c>
      <c r="C158">
        <v>22</v>
      </c>
      <c r="D158" t="s">
        <v>176</v>
      </c>
      <c r="E158">
        <v>16</v>
      </c>
      <c r="F158">
        <v>0</v>
      </c>
      <c r="G158">
        <v>5492</v>
      </c>
      <c r="H158">
        <v>3794</v>
      </c>
      <c r="I158">
        <v>298</v>
      </c>
      <c r="J158">
        <v>119</v>
      </c>
      <c r="K158">
        <v>909</v>
      </c>
      <c r="L158">
        <v>2016</v>
      </c>
      <c r="M158" t="str">
        <f t="shared" si="6"/>
        <v>012</v>
      </c>
      <c r="N158" t="str">
        <f t="shared" si="7"/>
        <v>H</v>
      </c>
      <c r="O158" t="str">
        <f t="shared" si="8"/>
        <v/>
      </c>
      <c r="P158">
        <v>2016</v>
      </c>
    </row>
    <row r="159" spans="1:16" x14ac:dyDescent="0.3">
      <c r="A159" t="s">
        <v>111</v>
      </c>
      <c r="B159" t="s">
        <v>267</v>
      </c>
      <c r="C159">
        <v>7</v>
      </c>
      <c r="D159" t="s">
        <v>194</v>
      </c>
      <c r="E159">
        <v>13</v>
      </c>
      <c r="F159">
        <v>0</v>
      </c>
      <c r="G159">
        <v>42501</v>
      </c>
      <c r="H159">
        <v>318</v>
      </c>
      <c r="I159">
        <v>249</v>
      </c>
      <c r="J159">
        <v>1994</v>
      </c>
      <c r="K159">
        <v>188</v>
      </c>
      <c r="L159">
        <v>2016</v>
      </c>
      <c r="M159" t="str">
        <f t="shared" si="6"/>
        <v>012</v>
      </c>
      <c r="N159" t="str">
        <f t="shared" si="7"/>
        <v>H</v>
      </c>
      <c r="O159" t="str">
        <f t="shared" si="8"/>
        <v>B</v>
      </c>
      <c r="P159">
        <v>2016</v>
      </c>
    </row>
    <row r="160" spans="1:16" x14ac:dyDescent="0.3">
      <c r="A160" t="s">
        <v>111</v>
      </c>
      <c r="B160" t="s">
        <v>258</v>
      </c>
      <c r="C160">
        <v>287</v>
      </c>
      <c r="D160" t="s">
        <v>167</v>
      </c>
      <c r="E160">
        <v>16</v>
      </c>
      <c r="F160">
        <v>0</v>
      </c>
      <c r="G160">
        <v>228</v>
      </c>
      <c r="H160">
        <v>1648</v>
      </c>
      <c r="I160">
        <v>129</v>
      </c>
      <c r="J160">
        <v>1033</v>
      </c>
      <c r="K160">
        <v>57</v>
      </c>
      <c r="L160">
        <v>2016</v>
      </c>
      <c r="M160" t="str">
        <f t="shared" si="6"/>
        <v>012</v>
      </c>
      <c r="N160" t="str">
        <f t="shared" si="7"/>
        <v>H</v>
      </c>
      <c r="O160" t="str">
        <f t="shared" si="8"/>
        <v>B</v>
      </c>
      <c r="P160">
        <v>2016</v>
      </c>
    </row>
    <row r="161" spans="1:16" x14ac:dyDescent="0.3">
      <c r="A161" t="s">
        <v>111</v>
      </c>
      <c r="B161" t="s">
        <v>240</v>
      </c>
      <c r="C161">
        <v>210</v>
      </c>
      <c r="D161" t="s">
        <v>163</v>
      </c>
      <c r="E161">
        <v>8</v>
      </c>
      <c r="F161">
        <v>0</v>
      </c>
      <c r="G161">
        <v>19024</v>
      </c>
      <c r="H161">
        <v>1334</v>
      </c>
      <c r="I161">
        <v>105</v>
      </c>
      <c r="J161">
        <v>837</v>
      </c>
      <c r="K161">
        <v>423</v>
      </c>
      <c r="L161">
        <v>2016</v>
      </c>
      <c r="M161" t="str">
        <f t="shared" si="6"/>
        <v>012</v>
      </c>
      <c r="N161" t="str">
        <f t="shared" si="7"/>
        <v>H</v>
      </c>
      <c r="O161" t="str">
        <f t="shared" si="8"/>
        <v>B</v>
      </c>
      <c r="P161">
        <v>2016</v>
      </c>
    </row>
    <row r="162" spans="1:16" x14ac:dyDescent="0.3">
      <c r="A162" t="s">
        <v>111</v>
      </c>
      <c r="B162" t="s">
        <v>299</v>
      </c>
      <c r="C162">
        <v>391</v>
      </c>
      <c r="D162" t="s">
        <v>126</v>
      </c>
      <c r="E162">
        <v>32</v>
      </c>
      <c r="F162">
        <v>0</v>
      </c>
      <c r="G162">
        <v>824</v>
      </c>
      <c r="H162">
        <v>5642</v>
      </c>
      <c r="I162">
        <v>442</v>
      </c>
      <c r="J162">
        <v>3539</v>
      </c>
      <c r="K162">
        <v>1832</v>
      </c>
      <c r="L162">
        <v>2016</v>
      </c>
      <c r="M162" t="str">
        <f t="shared" si="6"/>
        <v>012</v>
      </c>
      <c r="N162" t="str">
        <f t="shared" si="7"/>
        <v>H</v>
      </c>
      <c r="O162" t="str">
        <f t="shared" si="8"/>
        <v>B</v>
      </c>
      <c r="P162">
        <v>2016</v>
      </c>
    </row>
    <row r="163" spans="1:16" x14ac:dyDescent="0.3">
      <c r="A163" t="s">
        <v>300</v>
      </c>
      <c r="B163" t="s">
        <v>239</v>
      </c>
      <c r="C163">
        <v>396</v>
      </c>
      <c r="D163" t="s">
        <v>140</v>
      </c>
      <c r="E163">
        <v>8</v>
      </c>
      <c r="F163">
        <v>0</v>
      </c>
      <c r="G163">
        <v>268</v>
      </c>
      <c r="H163">
        <v>2051</v>
      </c>
      <c r="I163">
        <v>161</v>
      </c>
      <c r="J163">
        <v>791</v>
      </c>
      <c r="K163">
        <v>1146</v>
      </c>
      <c r="L163">
        <v>2016</v>
      </c>
      <c r="M163" t="str">
        <f t="shared" si="6"/>
        <v>012</v>
      </c>
      <c r="N163" t="str">
        <f t="shared" si="7"/>
        <v>H</v>
      </c>
      <c r="O163" t="str">
        <f t="shared" si="8"/>
        <v/>
      </c>
      <c r="P163">
        <v>2016</v>
      </c>
    </row>
    <row r="164" spans="1:16" x14ac:dyDescent="0.3">
      <c r="A164" t="s">
        <v>301</v>
      </c>
      <c r="B164" t="s">
        <v>220</v>
      </c>
      <c r="C164">
        <v>269</v>
      </c>
      <c r="D164" t="s">
        <v>157</v>
      </c>
      <c r="E164">
        <v>24</v>
      </c>
      <c r="F164">
        <v>0</v>
      </c>
      <c r="G164">
        <v>708</v>
      </c>
      <c r="H164">
        <v>4775</v>
      </c>
      <c r="I164">
        <v>375</v>
      </c>
      <c r="J164">
        <v>1498</v>
      </c>
      <c r="K164">
        <v>1171</v>
      </c>
      <c r="L164">
        <v>2016</v>
      </c>
      <c r="M164" t="str">
        <f t="shared" si="6"/>
        <v>012</v>
      </c>
      <c r="N164" t="str">
        <f t="shared" si="7"/>
        <v>H</v>
      </c>
      <c r="O164" t="str">
        <f t="shared" si="8"/>
        <v>SG</v>
      </c>
      <c r="P164">
        <v>2016</v>
      </c>
    </row>
    <row r="165" spans="1:16" x14ac:dyDescent="0.3">
      <c r="A165" t="s">
        <v>65</v>
      </c>
      <c r="B165" t="s">
        <v>255</v>
      </c>
      <c r="C165">
        <v>248</v>
      </c>
      <c r="D165" t="s">
        <v>158</v>
      </c>
      <c r="E165">
        <v>12</v>
      </c>
      <c r="F165">
        <v>0</v>
      </c>
      <c r="G165">
        <v>246</v>
      </c>
      <c r="H165">
        <v>1666</v>
      </c>
      <c r="I165">
        <v>131</v>
      </c>
      <c r="J165">
        <v>523</v>
      </c>
      <c r="K165">
        <v>31</v>
      </c>
      <c r="L165">
        <v>2016</v>
      </c>
      <c r="M165" t="str">
        <f t="shared" si="6"/>
        <v>001</v>
      </c>
      <c r="N165" t="str">
        <f t="shared" si="7"/>
        <v>S</v>
      </c>
      <c r="O165" t="str">
        <f t="shared" si="8"/>
        <v/>
      </c>
      <c r="P165">
        <v>2016</v>
      </c>
    </row>
    <row r="166" spans="1:16" x14ac:dyDescent="0.3">
      <c r="A166" t="s">
        <v>65</v>
      </c>
      <c r="B166" t="s">
        <v>256</v>
      </c>
      <c r="C166">
        <v>1</v>
      </c>
      <c r="D166" t="s">
        <v>125</v>
      </c>
      <c r="E166">
        <v>125</v>
      </c>
      <c r="F166">
        <v>0</v>
      </c>
      <c r="G166">
        <v>38313</v>
      </c>
      <c r="H166">
        <v>2537</v>
      </c>
      <c r="I166">
        <v>199</v>
      </c>
      <c r="J166">
        <v>796</v>
      </c>
      <c r="K166">
        <v>48</v>
      </c>
      <c r="L166">
        <v>2016</v>
      </c>
      <c r="M166" t="str">
        <f t="shared" si="6"/>
        <v>001</v>
      </c>
      <c r="N166" t="str">
        <f t="shared" si="7"/>
        <v>S</v>
      </c>
      <c r="O166" t="str">
        <f t="shared" si="8"/>
        <v/>
      </c>
      <c r="P166">
        <v>2016</v>
      </c>
    </row>
    <row r="167" spans="1:16" x14ac:dyDescent="0.3">
      <c r="A167" t="s">
        <v>65</v>
      </c>
      <c r="B167" t="s">
        <v>234</v>
      </c>
      <c r="C167">
        <v>27</v>
      </c>
      <c r="D167" t="s">
        <v>134</v>
      </c>
      <c r="E167">
        <v>5</v>
      </c>
      <c r="F167">
        <v>0</v>
      </c>
      <c r="G167">
        <v>1525</v>
      </c>
      <c r="H167">
        <v>104</v>
      </c>
      <c r="I167">
        <v>8</v>
      </c>
      <c r="J167">
        <v>33</v>
      </c>
      <c r="K167">
        <v>25</v>
      </c>
      <c r="L167">
        <v>2016</v>
      </c>
      <c r="M167" t="str">
        <f t="shared" si="6"/>
        <v>001</v>
      </c>
      <c r="N167" t="str">
        <f t="shared" si="7"/>
        <v>S</v>
      </c>
      <c r="O167" t="str">
        <f t="shared" si="8"/>
        <v/>
      </c>
      <c r="P167">
        <v>2016</v>
      </c>
    </row>
    <row r="168" spans="1:16" x14ac:dyDescent="0.3">
      <c r="A168" t="s">
        <v>65</v>
      </c>
      <c r="B168" t="s">
        <v>236</v>
      </c>
      <c r="C168">
        <v>203</v>
      </c>
      <c r="D168" t="s">
        <v>155</v>
      </c>
      <c r="E168">
        <v>8</v>
      </c>
      <c r="F168">
        <v>0</v>
      </c>
      <c r="G168">
        <v>51849</v>
      </c>
      <c r="H168">
        <v>3741</v>
      </c>
      <c r="I168">
        <v>293</v>
      </c>
      <c r="J168">
        <v>1174</v>
      </c>
      <c r="K168">
        <v>64</v>
      </c>
      <c r="L168">
        <v>2016</v>
      </c>
      <c r="M168" t="str">
        <f t="shared" si="6"/>
        <v>001</v>
      </c>
      <c r="N168" t="str">
        <f t="shared" si="7"/>
        <v>S</v>
      </c>
      <c r="O168" t="str">
        <f t="shared" si="8"/>
        <v/>
      </c>
      <c r="P168">
        <v>2016</v>
      </c>
    </row>
    <row r="169" spans="1:16" x14ac:dyDescent="0.3">
      <c r="A169" t="s">
        <v>65</v>
      </c>
      <c r="B169" t="s">
        <v>259</v>
      </c>
      <c r="C169">
        <v>412</v>
      </c>
      <c r="D169" t="s">
        <v>212</v>
      </c>
      <c r="E169">
        <v>95</v>
      </c>
      <c r="F169">
        <v>0</v>
      </c>
      <c r="G169">
        <v>18525</v>
      </c>
      <c r="H169">
        <v>1416</v>
      </c>
      <c r="I169">
        <v>111</v>
      </c>
      <c r="J169">
        <v>444</v>
      </c>
      <c r="K169">
        <v>307</v>
      </c>
      <c r="L169">
        <v>2016</v>
      </c>
      <c r="M169" t="str">
        <f t="shared" si="6"/>
        <v>001</v>
      </c>
      <c r="N169" t="str">
        <f t="shared" si="7"/>
        <v>S</v>
      </c>
      <c r="O169" t="str">
        <f t="shared" si="8"/>
        <v/>
      </c>
      <c r="P169">
        <v>2016</v>
      </c>
    </row>
    <row r="170" spans="1:16" x14ac:dyDescent="0.3">
      <c r="A170" t="s">
        <v>65</v>
      </c>
      <c r="B170" t="s">
        <v>260</v>
      </c>
      <c r="C170">
        <v>18</v>
      </c>
      <c r="D170" t="s">
        <v>177</v>
      </c>
      <c r="E170">
        <v>1075</v>
      </c>
      <c r="F170">
        <v>0</v>
      </c>
      <c r="G170">
        <v>215</v>
      </c>
      <c r="H170">
        <v>1645</v>
      </c>
      <c r="I170">
        <v>129</v>
      </c>
      <c r="J170">
        <v>516</v>
      </c>
      <c r="K170">
        <v>26</v>
      </c>
      <c r="L170">
        <v>2016</v>
      </c>
      <c r="M170" t="str">
        <f t="shared" si="6"/>
        <v>001</v>
      </c>
      <c r="N170" t="str">
        <f t="shared" si="7"/>
        <v>S</v>
      </c>
      <c r="O170" t="str">
        <f t="shared" si="8"/>
        <v/>
      </c>
      <c r="P170">
        <v>2016</v>
      </c>
    </row>
    <row r="171" spans="1:16" x14ac:dyDescent="0.3">
      <c r="A171" t="s">
        <v>65</v>
      </c>
      <c r="B171" t="s">
        <v>261</v>
      </c>
      <c r="C171">
        <v>239</v>
      </c>
      <c r="D171" t="s">
        <v>135</v>
      </c>
      <c r="E171">
        <v>6</v>
      </c>
      <c r="F171">
        <v>0</v>
      </c>
      <c r="G171">
        <v>141</v>
      </c>
      <c r="H171">
        <v>1079</v>
      </c>
      <c r="I171">
        <v>85</v>
      </c>
      <c r="J171">
        <v>338</v>
      </c>
      <c r="K171">
        <v>18</v>
      </c>
      <c r="L171">
        <v>2016</v>
      </c>
      <c r="M171" t="str">
        <f t="shared" si="6"/>
        <v>001</v>
      </c>
      <c r="N171" t="str">
        <f t="shared" si="7"/>
        <v>S</v>
      </c>
      <c r="O171" t="str">
        <f t="shared" si="8"/>
        <v/>
      </c>
      <c r="P171">
        <v>2016</v>
      </c>
    </row>
    <row r="172" spans="1:16" x14ac:dyDescent="0.3">
      <c r="A172" t="s">
        <v>65</v>
      </c>
      <c r="B172" t="s">
        <v>264</v>
      </c>
      <c r="C172">
        <v>421</v>
      </c>
      <c r="D172" t="s">
        <v>265</v>
      </c>
      <c r="E172">
        <v>33</v>
      </c>
      <c r="F172">
        <v>0</v>
      </c>
      <c r="G172">
        <v>462</v>
      </c>
      <c r="H172">
        <v>3434</v>
      </c>
      <c r="I172">
        <v>101</v>
      </c>
      <c r="J172">
        <v>1077</v>
      </c>
      <c r="K172">
        <v>761</v>
      </c>
      <c r="L172">
        <v>2016</v>
      </c>
      <c r="M172" t="str">
        <f t="shared" si="6"/>
        <v>001</v>
      </c>
      <c r="N172" t="str">
        <f t="shared" si="7"/>
        <v>S</v>
      </c>
      <c r="O172" t="str">
        <f t="shared" si="8"/>
        <v/>
      </c>
      <c r="P172">
        <v>2016</v>
      </c>
    </row>
    <row r="173" spans="1:16" x14ac:dyDescent="0.3">
      <c r="A173" t="s">
        <v>65</v>
      </c>
      <c r="B173" t="s">
        <v>266</v>
      </c>
      <c r="C173">
        <v>25</v>
      </c>
      <c r="D173" t="s">
        <v>199</v>
      </c>
      <c r="E173">
        <v>105</v>
      </c>
      <c r="F173">
        <v>0</v>
      </c>
      <c r="G173">
        <v>25977</v>
      </c>
      <c r="H173">
        <v>1761</v>
      </c>
      <c r="I173">
        <v>138</v>
      </c>
      <c r="J173">
        <v>552</v>
      </c>
      <c r="K173">
        <v>32</v>
      </c>
      <c r="L173">
        <v>2016</v>
      </c>
      <c r="M173" t="str">
        <f t="shared" si="6"/>
        <v>001</v>
      </c>
      <c r="N173" t="str">
        <f t="shared" si="7"/>
        <v>S</v>
      </c>
      <c r="O173" t="str">
        <f t="shared" si="8"/>
        <v/>
      </c>
      <c r="P173">
        <v>2016</v>
      </c>
    </row>
    <row r="174" spans="1:16" x14ac:dyDescent="0.3">
      <c r="A174" t="s">
        <v>72</v>
      </c>
      <c r="B174" t="s">
        <v>302</v>
      </c>
      <c r="C174">
        <v>398</v>
      </c>
      <c r="D174" t="s">
        <v>184</v>
      </c>
      <c r="E174">
        <v>2</v>
      </c>
      <c r="F174">
        <v>0</v>
      </c>
      <c r="G174">
        <v>30</v>
      </c>
      <c r="H174">
        <v>215</v>
      </c>
      <c r="I174">
        <v>17</v>
      </c>
      <c r="J174">
        <v>68</v>
      </c>
      <c r="K174">
        <v>5</v>
      </c>
      <c r="L174">
        <v>2016</v>
      </c>
      <c r="M174" t="str">
        <f t="shared" si="6"/>
        <v>002</v>
      </c>
      <c r="N174" t="str">
        <f t="shared" si="7"/>
        <v>S</v>
      </c>
      <c r="O174" t="str">
        <f t="shared" si="8"/>
        <v/>
      </c>
      <c r="P174">
        <v>2016</v>
      </c>
    </row>
    <row r="175" spans="1:16" x14ac:dyDescent="0.3">
      <c r="A175" t="s">
        <v>72</v>
      </c>
      <c r="B175" t="s">
        <v>303</v>
      </c>
      <c r="C175">
        <v>20</v>
      </c>
      <c r="D175" t="s">
        <v>145</v>
      </c>
      <c r="E175">
        <v>12</v>
      </c>
      <c r="F175">
        <v>0</v>
      </c>
      <c r="G175">
        <v>34662</v>
      </c>
      <c r="H175">
        <v>2346</v>
      </c>
      <c r="I175">
        <v>184</v>
      </c>
      <c r="J175">
        <v>736</v>
      </c>
      <c r="K175">
        <v>47</v>
      </c>
      <c r="L175">
        <v>2016</v>
      </c>
      <c r="M175" t="str">
        <f t="shared" si="6"/>
        <v>002</v>
      </c>
      <c r="N175" t="str">
        <f t="shared" si="7"/>
        <v>S</v>
      </c>
      <c r="O175" t="str">
        <f t="shared" si="8"/>
        <v/>
      </c>
      <c r="P175">
        <v>2016</v>
      </c>
    </row>
    <row r="176" spans="1:16" x14ac:dyDescent="0.3">
      <c r="A176" t="s">
        <v>72</v>
      </c>
      <c r="B176" t="s">
        <v>269</v>
      </c>
      <c r="C176">
        <v>417</v>
      </c>
      <c r="D176" t="s">
        <v>270</v>
      </c>
      <c r="E176">
        <v>12</v>
      </c>
      <c r="F176">
        <v>0</v>
      </c>
      <c r="G176">
        <v>2112</v>
      </c>
      <c r="H176">
        <v>1512</v>
      </c>
      <c r="I176">
        <v>119</v>
      </c>
      <c r="J176">
        <v>474</v>
      </c>
      <c r="K176">
        <v>26</v>
      </c>
      <c r="L176">
        <v>2016</v>
      </c>
      <c r="M176" t="str">
        <f t="shared" si="6"/>
        <v>002</v>
      </c>
      <c r="N176" t="str">
        <f t="shared" si="7"/>
        <v>S</v>
      </c>
      <c r="O176" t="str">
        <f t="shared" si="8"/>
        <v/>
      </c>
      <c r="P176">
        <v>2016</v>
      </c>
    </row>
    <row r="177" spans="1:16" x14ac:dyDescent="0.3">
      <c r="A177" t="s">
        <v>72</v>
      </c>
      <c r="B177" t="s">
        <v>234</v>
      </c>
      <c r="C177">
        <v>27</v>
      </c>
      <c r="D177" t="s">
        <v>134</v>
      </c>
      <c r="E177">
        <v>5</v>
      </c>
      <c r="F177">
        <v>0</v>
      </c>
      <c r="G177">
        <v>1525</v>
      </c>
      <c r="H177">
        <v>104</v>
      </c>
      <c r="I177">
        <v>8</v>
      </c>
      <c r="J177">
        <v>33</v>
      </c>
      <c r="K177">
        <v>25</v>
      </c>
      <c r="L177">
        <v>2016</v>
      </c>
      <c r="M177" t="str">
        <f t="shared" si="6"/>
        <v>002</v>
      </c>
      <c r="N177" t="str">
        <f t="shared" si="7"/>
        <v>S</v>
      </c>
      <c r="O177" t="str">
        <f t="shared" si="8"/>
        <v/>
      </c>
      <c r="P177">
        <v>2016</v>
      </c>
    </row>
    <row r="178" spans="1:16" x14ac:dyDescent="0.3">
      <c r="A178" t="s">
        <v>72</v>
      </c>
      <c r="B178" t="s">
        <v>271</v>
      </c>
      <c r="C178">
        <v>106</v>
      </c>
      <c r="D178" t="s">
        <v>122</v>
      </c>
      <c r="E178">
        <v>65</v>
      </c>
      <c r="F178">
        <v>0</v>
      </c>
      <c r="G178">
        <v>27393</v>
      </c>
      <c r="H178">
        <v>197</v>
      </c>
      <c r="I178">
        <v>155</v>
      </c>
      <c r="J178">
        <v>619</v>
      </c>
      <c r="K178">
        <v>34</v>
      </c>
      <c r="L178">
        <v>2016</v>
      </c>
      <c r="M178" t="str">
        <f t="shared" si="6"/>
        <v>002</v>
      </c>
      <c r="N178" t="str">
        <f t="shared" si="7"/>
        <v>S</v>
      </c>
      <c r="O178" t="str">
        <f t="shared" si="8"/>
        <v/>
      </c>
      <c r="P178">
        <v>2016</v>
      </c>
    </row>
    <row r="179" spans="1:16" x14ac:dyDescent="0.3">
      <c r="A179" t="s">
        <v>72</v>
      </c>
      <c r="B179" t="s">
        <v>247</v>
      </c>
      <c r="C179">
        <v>38</v>
      </c>
      <c r="D179" t="s">
        <v>137</v>
      </c>
      <c r="E179">
        <v>4</v>
      </c>
      <c r="F179">
        <v>0</v>
      </c>
      <c r="G179">
        <v>187259</v>
      </c>
      <c r="H179">
        <v>14304</v>
      </c>
      <c r="I179">
        <v>721</v>
      </c>
      <c r="J179">
        <v>4488</v>
      </c>
      <c r="K179">
        <v>495</v>
      </c>
      <c r="L179">
        <v>2016</v>
      </c>
      <c r="M179" t="str">
        <f t="shared" si="6"/>
        <v>002</v>
      </c>
      <c r="N179" t="str">
        <f t="shared" si="7"/>
        <v>S</v>
      </c>
      <c r="O179" t="str">
        <f t="shared" si="8"/>
        <v/>
      </c>
      <c r="P179">
        <v>2016</v>
      </c>
    </row>
    <row r="180" spans="1:16" x14ac:dyDescent="0.3">
      <c r="A180" t="s">
        <v>72</v>
      </c>
      <c r="B180" t="s">
        <v>250</v>
      </c>
      <c r="C180">
        <v>399</v>
      </c>
      <c r="D180" t="s">
        <v>203</v>
      </c>
      <c r="E180">
        <v>24</v>
      </c>
      <c r="F180">
        <v>0</v>
      </c>
      <c r="G180">
        <v>51924</v>
      </c>
      <c r="H180">
        <v>3972</v>
      </c>
      <c r="I180">
        <v>311</v>
      </c>
      <c r="J180">
        <v>1246</v>
      </c>
      <c r="K180">
        <v>138</v>
      </c>
      <c r="L180">
        <v>2016</v>
      </c>
      <c r="M180" t="str">
        <f t="shared" si="6"/>
        <v>002</v>
      </c>
      <c r="N180" t="str">
        <f t="shared" si="7"/>
        <v>S</v>
      </c>
      <c r="O180" t="str">
        <f t="shared" si="8"/>
        <v/>
      </c>
      <c r="P180">
        <v>2016</v>
      </c>
    </row>
    <row r="181" spans="1:16" x14ac:dyDescent="0.3">
      <c r="A181" t="s">
        <v>72</v>
      </c>
      <c r="B181" t="s">
        <v>251</v>
      </c>
      <c r="C181">
        <v>381</v>
      </c>
      <c r="D181" t="s">
        <v>151</v>
      </c>
      <c r="E181">
        <v>19</v>
      </c>
      <c r="F181">
        <v>0</v>
      </c>
      <c r="G181">
        <v>41106</v>
      </c>
      <c r="H181">
        <v>2623</v>
      </c>
      <c r="I181">
        <v>206</v>
      </c>
      <c r="J181">
        <v>823</v>
      </c>
      <c r="K181">
        <v>109</v>
      </c>
      <c r="L181">
        <v>2016</v>
      </c>
      <c r="M181" t="str">
        <f t="shared" si="6"/>
        <v>002</v>
      </c>
      <c r="N181" t="str">
        <f t="shared" si="7"/>
        <v>S</v>
      </c>
      <c r="O181" t="str">
        <f t="shared" si="8"/>
        <v/>
      </c>
      <c r="P181">
        <v>2016</v>
      </c>
    </row>
    <row r="182" spans="1:16" x14ac:dyDescent="0.3">
      <c r="A182" t="s">
        <v>72</v>
      </c>
      <c r="B182" t="s">
        <v>304</v>
      </c>
      <c r="C182">
        <v>249</v>
      </c>
      <c r="D182" t="s">
        <v>131</v>
      </c>
      <c r="E182">
        <v>24</v>
      </c>
      <c r="F182">
        <v>0</v>
      </c>
      <c r="G182">
        <v>98077</v>
      </c>
      <c r="H182">
        <v>6979</v>
      </c>
      <c r="I182">
        <v>547</v>
      </c>
      <c r="J182">
        <v>219</v>
      </c>
      <c r="K182">
        <v>1623</v>
      </c>
      <c r="L182">
        <v>2016</v>
      </c>
      <c r="M182" t="str">
        <f t="shared" si="6"/>
        <v>002</v>
      </c>
      <c r="N182" t="str">
        <f t="shared" si="7"/>
        <v>S</v>
      </c>
      <c r="O182" t="str">
        <f t="shared" si="8"/>
        <v/>
      </c>
      <c r="P182">
        <v>2016</v>
      </c>
    </row>
    <row r="183" spans="1:16" x14ac:dyDescent="0.3">
      <c r="A183" t="s">
        <v>73</v>
      </c>
      <c r="B183" t="s">
        <v>234</v>
      </c>
      <c r="C183">
        <v>27</v>
      </c>
      <c r="D183" t="s">
        <v>134</v>
      </c>
      <c r="E183">
        <v>5</v>
      </c>
      <c r="F183">
        <v>0</v>
      </c>
      <c r="G183">
        <v>1525</v>
      </c>
      <c r="H183">
        <v>104</v>
      </c>
      <c r="I183">
        <v>8</v>
      </c>
      <c r="J183">
        <v>33</v>
      </c>
      <c r="K183">
        <v>25</v>
      </c>
      <c r="L183">
        <v>2016</v>
      </c>
      <c r="M183" t="str">
        <f t="shared" si="6"/>
        <v>004</v>
      </c>
      <c r="N183" t="str">
        <f t="shared" si="7"/>
        <v>S</v>
      </c>
      <c r="O183" t="str">
        <f t="shared" si="8"/>
        <v/>
      </c>
      <c r="P183">
        <v>2016</v>
      </c>
    </row>
    <row r="184" spans="1:16" x14ac:dyDescent="0.3">
      <c r="A184" t="s">
        <v>73</v>
      </c>
      <c r="B184" t="s">
        <v>237</v>
      </c>
      <c r="C184">
        <v>259</v>
      </c>
      <c r="D184" t="s">
        <v>127</v>
      </c>
      <c r="E184">
        <v>4</v>
      </c>
      <c r="F184">
        <v>0</v>
      </c>
      <c r="G184">
        <v>107</v>
      </c>
      <c r="H184">
        <v>791</v>
      </c>
      <c r="I184">
        <v>62</v>
      </c>
      <c r="J184">
        <v>248</v>
      </c>
      <c r="K184">
        <v>177</v>
      </c>
      <c r="L184">
        <v>2016</v>
      </c>
      <c r="M184" t="str">
        <f t="shared" si="6"/>
        <v>004</v>
      </c>
      <c r="N184" t="str">
        <f t="shared" si="7"/>
        <v>S</v>
      </c>
      <c r="O184" t="str">
        <f t="shared" si="8"/>
        <v/>
      </c>
      <c r="P184">
        <v>2016</v>
      </c>
    </row>
    <row r="185" spans="1:16" x14ac:dyDescent="0.3">
      <c r="A185" t="s">
        <v>73</v>
      </c>
      <c r="B185" t="s">
        <v>246</v>
      </c>
      <c r="C185">
        <v>375</v>
      </c>
      <c r="D185" t="s">
        <v>149</v>
      </c>
      <c r="E185">
        <v>45</v>
      </c>
      <c r="F185">
        <v>0</v>
      </c>
      <c r="G185">
        <v>99</v>
      </c>
      <c r="H185">
        <v>758</v>
      </c>
      <c r="I185">
        <v>59</v>
      </c>
      <c r="J185">
        <v>238</v>
      </c>
      <c r="K185">
        <v>164</v>
      </c>
      <c r="L185">
        <v>2016</v>
      </c>
      <c r="M185" t="str">
        <f t="shared" si="6"/>
        <v>004</v>
      </c>
      <c r="N185" t="str">
        <f t="shared" si="7"/>
        <v>S</v>
      </c>
      <c r="O185" t="str">
        <f t="shared" si="8"/>
        <v/>
      </c>
      <c r="P185">
        <v>2016</v>
      </c>
    </row>
    <row r="186" spans="1:16" x14ac:dyDescent="0.3">
      <c r="A186" t="s">
        <v>95</v>
      </c>
      <c r="B186" t="s">
        <v>229</v>
      </c>
      <c r="D186" t="s">
        <v>229</v>
      </c>
      <c r="E186">
        <v>3</v>
      </c>
      <c r="F186">
        <v>0</v>
      </c>
      <c r="G186">
        <v>69</v>
      </c>
      <c r="H186">
        <v>528</v>
      </c>
      <c r="I186">
        <v>41</v>
      </c>
      <c r="J186">
        <v>166</v>
      </c>
      <c r="K186">
        <v>114</v>
      </c>
      <c r="L186">
        <v>2016</v>
      </c>
      <c r="M186" t="str">
        <f t="shared" si="6"/>
        <v>005</v>
      </c>
      <c r="N186" t="str">
        <f t="shared" si="7"/>
        <v>S</v>
      </c>
      <c r="O186" t="str">
        <f t="shared" si="8"/>
        <v/>
      </c>
      <c r="P186">
        <v>2016</v>
      </c>
    </row>
    <row r="187" spans="1:16" x14ac:dyDescent="0.3">
      <c r="A187" t="s">
        <v>74</v>
      </c>
      <c r="B187" t="s">
        <v>221</v>
      </c>
      <c r="C187">
        <v>357</v>
      </c>
      <c r="D187" t="s">
        <v>222</v>
      </c>
      <c r="E187">
        <v>3</v>
      </c>
      <c r="F187">
        <v>0</v>
      </c>
      <c r="G187">
        <v>75</v>
      </c>
      <c r="H187">
        <v>494</v>
      </c>
      <c r="I187">
        <v>39</v>
      </c>
      <c r="J187">
        <v>155</v>
      </c>
      <c r="K187">
        <v>124</v>
      </c>
      <c r="L187">
        <v>2016</v>
      </c>
      <c r="M187" t="str">
        <f t="shared" si="6"/>
        <v>006</v>
      </c>
      <c r="N187" t="str">
        <f t="shared" si="7"/>
        <v>S</v>
      </c>
      <c r="O187" t="str">
        <f t="shared" si="8"/>
        <v/>
      </c>
      <c r="P187">
        <v>2016</v>
      </c>
    </row>
    <row r="188" spans="1:16" x14ac:dyDescent="0.3">
      <c r="A188" t="s">
        <v>74</v>
      </c>
      <c r="B188" t="s">
        <v>227</v>
      </c>
      <c r="C188">
        <v>281</v>
      </c>
      <c r="D188" t="s">
        <v>207</v>
      </c>
      <c r="E188">
        <v>2</v>
      </c>
      <c r="F188">
        <v>2</v>
      </c>
      <c r="G188">
        <v>130</v>
      </c>
      <c r="H188">
        <v>929</v>
      </c>
      <c r="I188">
        <v>73</v>
      </c>
      <c r="J188">
        <v>292</v>
      </c>
      <c r="K188">
        <v>21</v>
      </c>
      <c r="L188">
        <v>2016</v>
      </c>
      <c r="M188" t="str">
        <f t="shared" si="6"/>
        <v>006</v>
      </c>
      <c r="N188" t="str">
        <f t="shared" si="7"/>
        <v>S</v>
      </c>
      <c r="O188" t="str">
        <f t="shared" si="8"/>
        <v/>
      </c>
      <c r="P188">
        <v>2016</v>
      </c>
    </row>
    <row r="189" spans="1:16" x14ac:dyDescent="0.3">
      <c r="A189" t="s">
        <v>74</v>
      </c>
      <c r="B189" t="s">
        <v>273</v>
      </c>
      <c r="C189">
        <v>99</v>
      </c>
      <c r="D189" t="s">
        <v>198</v>
      </c>
      <c r="E189">
        <v>16</v>
      </c>
      <c r="F189">
        <v>0</v>
      </c>
      <c r="G189">
        <v>360</v>
      </c>
      <c r="H189">
        <v>2665</v>
      </c>
      <c r="I189">
        <v>209</v>
      </c>
      <c r="J189">
        <v>836</v>
      </c>
      <c r="K189">
        <v>595</v>
      </c>
      <c r="L189">
        <v>2016</v>
      </c>
      <c r="M189" t="str">
        <f t="shared" si="6"/>
        <v>006</v>
      </c>
      <c r="N189" t="str">
        <f t="shared" si="7"/>
        <v>S</v>
      </c>
      <c r="O189" t="str">
        <f t="shared" si="8"/>
        <v/>
      </c>
      <c r="P189">
        <v>2016</v>
      </c>
    </row>
    <row r="190" spans="1:16" x14ac:dyDescent="0.3">
      <c r="A190" t="s">
        <v>74</v>
      </c>
      <c r="B190" t="s">
        <v>234</v>
      </c>
      <c r="C190">
        <v>27</v>
      </c>
      <c r="D190" t="s">
        <v>134</v>
      </c>
      <c r="E190">
        <v>2</v>
      </c>
      <c r="F190">
        <v>0</v>
      </c>
      <c r="G190">
        <v>61</v>
      </c>
      <c r="H190">
        <v>416</v>
      </c>
      <c r="I190">
        <v>33</v>
      </c>
      <c r="J190">
        <v>131</v>
      </c>
      <c r="K190">
        <v>101</v>
      </c>
      <c r="L190">
        <v>2016</v>
      </c>
      <c r="M190" t="str">
        <f t="shared" si="6"/>
        <v>006</v>
      </c>
      <c r="N190" t="str">
        <f t="shared" si="7"/>
        <v>S</v>
      </c>
      <c r="O190" t="str">
        <f t="shared" si="8"/>
        <v/>
      </c>
      <c r="P190">
        <v>2016</v>
      </c>
    </row>
    <row r="191" spans="1:16" x14ac:dyDescent="0.3">
      <c r="A191" t="s">
        <v>74</v>
      </c>
      <c r="B191" t="s">
        <v>305</v>
      </c>
      <c r="C191">
        <v>19</v>
      </c>
      <c r="D191" t="s">
        <v>150</v>
      </c>
      <c r="E191">
        <v>2</v>
      </c>
      <c r="F191">
        <v>0</v>
      </c>
      <c r="G191">
        <v>54</v>
      </c>
      <c r="H191">
        <v>397</v>
      </c>
      <c r="I191">
        <v>31</v>
      </c>
      <c r="J191">
        <v>125</v>
      </c>
      <c r="K191">
        <v>89</v>
      </c>
      <c r="L191">
        <v>2016</v>
      </c>
      <c r="M191" t="str">
        <f t="shared" si="6"/>
        <v>006</v>
      </c>
      <c r="N191" t="str">
        <f t="shared" si="7"/>
        <v>S</v>
      </c>
      <c r="O191" t="str">
        <f t="shared" si="8"/>
        <v/>
      </c>
      <c r="P191">
        <v>2016</v>
      </c>
    </row>
    <row r="192" spans="1:16" x14ac:dyDescent="0.3">
      <c r="A192" t="s">
        <v>74</v>
      </c>
      <c r="B192" t="s">
        <v>236</v>
      </c>
      <c r="C192">
        <v>203</v>
      </c>
      <c r="D192" t="s">
        <v>155</v>
      </c>
      <c r="E192">
        <v>8</v>
      </c>
      <c r="F192">
        <v>0</v>
      </c>
      <c r="G192">
        <v>51849</v>
      </c>
      <c r="H192">
        <v>3741</v>
      </c>
      <c r="I192">
        <v>293</v>
      </c>
      <c r="J192">
        <v>1174</v>
      </c>
      <c r="K192">
        <v>64</v>
      </c>
      <c r="L192">
        <v>2016</v>
      </c>
      <c r="M192" t="str">
        <f t="shared" si="6"/>
        <v>006</v>
      </c>
      <c r="N192" t="str">
        <f t="shared" si="7"/>
        <v>S</v>
      </c>
      <c r="O192" t="str">
        <f t="shared" si="8"/>
        <v/>
      </c>
      <c r="P192">
        <v>2016</v>
      </c>
    </row>
    <row r="193" spans="1:16" x14ac:dyDescent="0.3">
      <c r="A193" t="s">
        <v>89</v>
      </c>
      <c r="B193" t="s">
        <v>221</v>
      </c>
      <c r="C193">
        <v>357</v>
      </c>
      <c r="D193" t="s">
        <v>222</v>
      </c>
      <c r="E193">
        <v>5</v>
      </c>
      <c r="F193">
        <v>0</v>
      </c>
      <c r="G193">
        <v>125</v>
      </c>
      <c r="H193">
        <v>83</v>
      </c>
      <c r="I193">
        <v>6</v>
      </c>
      <c r="J193">
        <v>26</v>
      </c>
      <c r="K193">
        <v>2</v>
      </c>
      <c r="L193">
        <v>2016</v>
      </c>
      <c r="M193" t="str">
        <f t="shared" si="6"/>
        <v>008</v>
      </c>
      <c r="N193" t="str">
        <f t="shared" si="7"/>
        <v>S</v>
      </c>
      <c r="O193" t="str">
        <f t="shared" si="8"/>
        <v/>
      </c>
      <c r="P193">
        <v>2016</v>
      </c>
    </row>
    <row r="194" spans="1:16" x14ac:dyDescent="0.3">
      <c r="A194" t="s">
        <v>89</v>
      </c>
      <c r="B194" t="s">
        <v>229</v>
      </c>
      <c r="D194" t="s">
        <v>229</v>
      </c>
      <c r="E194">
        <v>5</v>
      </c>
      <c r="F194">
        <v>0</v>
      </c>
      <c r="G194">
        <v>115</v>
      </c>
      <c r="H194">
        <v>88</v>
      </c>
      <c r="I194">
        <v>7</v>
      </c>
      <c r="J194">
        <v>28</v>
      </c>
      <c r="K194">
        <v>19</v>
      </c>
      <c r="L194">
        <v>2016</v>
      </c>
      <c r="M194" t="str">
        <f t="shared" ref="M194:M257" si="9">IF(OR(MID(A194,3,1)="H",MID(A194,3,1)="S"),MID(A194,4,3),MID(A194,3,3))</f>
        <v>008</v>
      </c>
      <c r="N194" t="str">
        <f t="shared" ref="N194:N257" si="10">IF(OR(MID(A194,3,1)="H",MID(A194,3,1)="S"),MID(A194,3,1),"")</f>
        <v>S</v>
      </c>
      <c r="O194" t="str">
        <f t="shared" ref="O194:O257" si="11">IF(RIGHT(A194,2)="SG","SG",IF(RIGHT(A194,1)="B","B",""))</f>
        <v/>
      </c>
      <c r="P194">
        <v>2016</v>
      </c>
    </row>
    <row r="195" spans="1:16" x14ac:dyDescent="0.3">
      <c r="A195" t="s">
        <v>89</v>
      </c>
      <c r="B195" t="s">
        <v>237</v>
      </c>
      <c r="C195">
        <v>259</v>
      </c>
      <c r="D195" t="s">
        <v>127</v>
      </c>
      <c r="E195">
        <v>5</v>
      </c>
      <c r="F195">
        <v>0</v>
      </c>
      <c r="G195">
        <v>1338</v>
      </c>
      <c r="H195">
        <v>99</v>
      </c>
      <c r="I195">
        <v>8</v>
      </c>
      <c r="J195">
        <v>31</v>
      </c>
      <c r="K195">
        <v>22</v>
      </c>
      <c r="L195">
        <v>2016</v>
      </c>
      <c r="M195" t="str">
        <f t="shared" si="9"/>
        <v>008</v>
      </c>
      <c r="N195" t="str">
        <f t="shared" si="10"/>
        <v>S</v>
      </c>
      <c r="O195" t="str">
        <f t="shared" si="11"/>
        <v/>
      </c>
      <c r="P195">
        <v>2016</v>
      </c>
    </row>
    <row r="196" spans="1:16" x14ac:dyDescent="0.3">
      <c r="A196" t="s">
        <v>70</v>
      </c>
      <c r="B196" t="s">
        <v>218</v>
      </c>
      <c r="C196">
        <v>422</v>
      </c>
      <c r="D196" t="s">
        <v>219</v>
      </c>
      <c r="E196">
        <v>14</v>
      </c>
      <c r="F196">
        <v>0</v>
      </c>
      <c r="G196">
        <v>196</v>
      </c>
      <c r="H196">
        <v>1499</v>
      </c>
      <c r="I196">
        <v>118</v>
      </c>
      <c r="J196">
        <v>47</v>
      </c>
      <c r="K196">
        <v>324</v>
      </c>
      <c r="L196">
        <v>2016</v>
      </c>
      <c r="M196" t="str">
        <f t="shared" si="9"/>
        <v>009</v>
      </c>
      <c r="N196" t="str">
        <f t="shared" si="10"/>
        <v>S</v>
      </c>
      <c r="O196" t="str">
        <f t="shared" si="11"/>
        <v/>
      </c>
      <c r="P196">
        <v>2016</v>
      </c>
    </row>
    <row r="197" spans="1:16" x14ac:dyDescent="0.3">
      <c r="A197" t="s">
        <v>70</v>
      </c>
      <c r="B197" t="s">
        <v>306</v>
      </c>
      <c r="C197">
        <v>368</v>
      </c>
      <c r="D197" t="s">
        <v>133</v>
      </c>
      <c r="E197">
        <v>16</v>
      </c>
      <c r="F197">
        <v>0</v>
      </c>
      <c r="G197">
        <v>392</v>
      </c>
      <c r="H197">
        <v>2466</v>
      </c>
      <c r="I197">
        <v>194</v>
      </c>
      <c r="J197">
        <v>774</v>
      </c>
      <c r="K197">
        <v>649</v>
      </c>
      <c r="L197">
        <v>2016</v>
      </c>
      <c r="M197" t="str">
        <f t="shared" si="9"/>
        <v>009</v>
      </c>
      <c r="N197" t="str">
        <f t="shared" si="10"/>
        <v>S</v>
      </c>
      <c r="O197" t="str">
        <f t="shared" si="11"/>
        <v/>
      </c>
      <c r="P197">
        <v>2016</v>
      </c>
    </row>
    <row r="198" spans="1:16" x14ac:dyDescent="0.3">
      <c r="A198" t="s">
        <v>70</v>
      </c>
      <c r="B198" t="s">
        <v>227</v>
      </c>
      <c r="C198">
        <v>281</v>
      </c>
      <c r="D198" t="s">
        <v>207</v>
      </c>
      <c r="E198">
        <v>16</v>
      </c>
      <c r="F198">
        <v>0</v>
      </c>
      <c r="G198">
        <v>416</v>
      </c>
      <c r="H198">
        <v>2972</v>
      </c>
      <c r="I198">
        <v>233</v>
      </c>
      <c r="J198">
        <v>933</v>
      </c>
      <c r="K198">
        <v>672</v>
      </c>
      <c r="L198">
        <v>2016</v>
      </c>
      <c r="M198" t="str">
        <f t="shared" si="9"/>
        <v>009</v>
      </c>
      <c r="N198" t="str">
        <f t="shared" si="10"/>
        <v>S</v>
      </c>
      <c r="O198" t="str">
        <f t="shared" si="11"/>
        <v/>
      </c>
      <c r="P198">
        <v>2016</v>
      </c>
    </row>
    <row r="199" spans="1:16" x14ac:dyDescent="0.3">
      <c r="A199" t="s">
        <v>70</v>
      </c>
      <c r="B199" t="s">
        <v>234</v>
      </c>
      <c r="C199">
        <v>27</v>
      </c>
      <c r="D199" t="s">
        <v>134</v>
      </c>
      <c r="E199">
        <v>4</v>
      </c>
      <c r="F199">
        <v>0</v>
      </c>
      <c r="G199">
        <v>122</v>
      </c>
      <c r="H199">
        <v>832</v>
      </c>
      <c r="I199">
        <v>65</v>
      </c>
      <c r="J199">
        <v>261</v>
      </c>
      <c r="K199">
        <v>201</v>
      </c>
      <c r="L199">
        <v>2016</v>
      </c>
      <c r="M199" t="str">
        <f t="shared" si="9"/>
        <v>009</v>
      </c>
      <c r="N199" t="str">
        <f t="shared" si="10"/>
        <v>S</v>
      </c>
      <c r="O199" t="str">
        <f t="shared" si="11"/>
        <v/>
      </c>
      <c r="P199">
        <v>2016</v>
      </c>
    </row>
    <row r="200" spans="1:16" x14ac:dyDescent="0.3">
      <c r="A200" t="s">
        <v>70</v>
      </c>
      <c r="B200" t="s">
        <v>307</v>
      </c>
      <c r="C200">
        <v>352</v>
      </c>
      <c r="D200" t="s">
        <v>186</v>
      </c>
      <c r="E200">
        <v>8</v>
      </c>
      <c r="F200">
        <v>0</v>
      </c>
      <c r="G200">
        <v>152</v>
      </c>
      <c r="H200">
        <v>702</v>
      </c>
      <c r="I200">
        <v>55</v>
      </c>
      <c r="J200">
        <v>22</v>
      </c>
      <c r="K200">
        <v>251</v>
      </c>
      <c r="L200">
        <v>2016</v>
      </c>
      <c r="M200" t="str">
        <f t="shared" si="9"/>
        <v>009</v>
      </c>
      <c r="N200" t="str">
        <f t="shared" si="10"/>
        <v>S</v>
      </c>
      <c r="O200" t="str">
        <f t="shared" si="11"/>
        <v/>
      </c>
      <c r="P200">
        <v>2016</v>
      </c>
    </row>
    <row r="201" spans="1:16" x14ac:dyDescent="0.3">
      <c r="A201" t="s">
        <v>70</v>
      </c>
      <c r="B201" t="s">
        <v>308</v>
      </c>
      <c r="C201">
        <v>380</v>
      </c>
      <c r="D201" t="s">
        <v>189</v>
      </c>
      <c r="E201">
        <v>19</v>
      </c>
      <c r="F201">
        <v>0</v>
      </c>
      <c r="G201">
        <v>399</v>
      </c>
      <c r="H201">
        <v>2587</v>
      </c>
      <c r="I201">
        <v>203</v>
      </c>
      <c r="J201">
        <v>812</v>
      </c>
      <c r="K201">
        <v>66</v>
      </c>
      <c r="L201">
        <v>2016</v>
      </c>
      <c r="M201" t="str">
        <f t="shared" si="9"/>
        <v>009</v>
      </c>
      <c r="N201" t="str">
        <f t="shared" si="10"/>
        <v>S</v>
      </c>
      <c r="O201" t="str">
        <f t="shared" si="11"/>
        <v/>
      </c>
      <c r="P201">
        <v>2016</v>
      </c>
    </row>
    <row r="202" spans="1:16" x14ac:dyDescent="0.3">
      <c r="A202" t="s">
        <v>70</v>
      </c>
      <c r="B202" t="s">
        <v>264</v>
      </c>
      <c r="C202">
        <v>421</v>
      </c>
      <c r="D202" t="s">
        <v>265</v>
      </c>
      <c r="E202">
        <v>3</v>
      </c>
      <c r="F202">
        <v>0</v>
      </c>
      <c r="G202">
        <v>42</v>
      </c>
      <c r="H202">
        <v>298</v>
      </c>
      <c r="I202">
        <v>23</v>
      </c>
      <c r="J202">
        <v>94</v>
      </c>
      <c r="K202">
        <v>7</v>
      </c>
      <c r="L202">
        <v>2016</v>
      </c>
      <c r="M202" t="str">
        <f t="shared" si="9"/>
        <v>009</v>
      </c>
      <c r="N202" t="str">
        <f t="shared" si="10"/>
        <v>S</v>
      </c>
      <c r="O202" t="str">
        <f t="shared" si="11"/>
        <v/>
      </c>
      <c r="P202">
        <v>2016</v>
      </c>
    </row>
    <row r="203" spans="1:16" x14ac:dyDescent="0.3">
      <c r="A203" t="s">
        <v>70</v>
      </c>
      <c r="B203" t="s">
        <v>246</v>
      </c>
      <c r="C203">
        <v>375</v>
      </c>
      <c r="D203" t="s">
        <v>149</v>
      </c>
      <c r="E203">
        <v>7</v>
      </c>
      <c r="F203">
        <v>0</v>
      </c>
      <c r="G203">
        <v>154</v>
      </c>
      <c r="H203">
        <v>1178</v>
      </c>
      <c r="I203">
        <v>92</v>
      </c>
      <c r="J203">
        <v>37</v>
      </c>
      <c r="K203">
        <v>255</v>
      </c>
      <c r="L203">
        <v>2016</v>
      </c>
      <c r="M203" t="str">
        <f t="shared" si="9"/>
        <v>009</v>
      </c>
      <c r="N203" t="str">
        <f t="shared" si="10"/>
        <v>S</v>
      </c>
      <c r="O203" t="str">
        <f t="shared" si="11"/>
        <v/>
      </c>
      <c r="P203">
        <v>2016</v>
      </c>
    </row>
    <row r="204" spans="1:16" x14ac:dyDescent="0.3">
      <c r="A204" t="s">
        <v>70</v>
      </c>
      <c r="B204" t="s">
        <v>247</v>
      </c>
      <c r="C204">
        <v>38</v>
      </c>
      <c r="D204" t="s">
        <v>137</v>
      </c>
      <c r="E204">
        <v>26</v>
      </c>
      <c r="F204">
        <v>0</v>
      </c>
      <c r="G204">
        <v>106245</v>
      </c>
      <c r="H204">
        <v>7945</v>
      </c>
      <c r="I204">
        <v>623</v>
      </c>
      <c r="J204">
        <v>2493</v>
      </c>
      <c r="K204">
        <v>281</v>
      </c>
      <c r="L204">
        <v>2016</v>
      </c>
      <c r="M204" t="str">
        <f t="shared" si="9"/>
        <v>009</v>
      </c>
      <c r="N204" t="str">
        <f t="shared" si="10"/>
        <v>S</v>
      </c>
      <c r="O204" t="str">
        <f t="shared" si="11"/>
        <v/>
      </c>
      <c r="P204">
        <v>2016</v>
      </c>
    </row>
    <row r="205" spans="1:16" x14ac:dyDescent="0.3">
      <c r="A205" t="s">
        <v>70</v>
      </c>
      <c r="B205" t="s">
        <v>251</v>
      </c>
      <c r="C205">
        <v>381</v>
      </c>
      <c r="D205" t="s">
        <v>151</v>
      </c>
      <c r="E205">
        <v>13</v>
      </c>
      <c r="F205">
        <v>0</v>
      </c>
      <c r="G205">
        <v>28125</v>
      </c>
      <c r="H205">
        <v>1795</v>
      </c>
      <c r="I205">
        <v>141</v>
      </c>
      <c r="J205">
        <v>563</v>
      </c>
      <c r="K205">
        <v>75</v>
      </c>
      <c r="L205">
        <v>2016</v>
      </c>
      <c r="M205" t="str">
        <f t="shared" si="9"/>
        <v>009</v>
      </c>
      <c r="N205" t="str">
        <f t="shared" si="10"/>
        <v>S</v>
      </c>
      <c r="O205" t="str">
        <f t="shared" si="11"/>
        <v/>
      </c>
      <c r="P205">
        <v>2016</v>
      </c>
    </row>
    <row r="206" spans="1:16" x14ac:dyDescent="0.3">
      <c r="A206" t="s">
        <v>91</v>
      </c>
      <c r="B206" t="s">
        <v>303</v>
      </c>
      <c r="C206">
        <v>20</v>
      </c>
      <c r="D206" t="s">
        <v>145</v>
      </c>
      <c r="E206">
        <v>20</v>
      </c>
      <c r="F206">
        <v>0</v>
      </c>
      <c r="G206">
        <v>5777</v>
      </c>
      <c r="H206">
        <v>391</v>
      </c>
      <c r="I206">
        <v>306</v>
      </c>
      <c r="J206">
        <v>1226</v>
      </c>
      <c r="K206">
        <v>77</v>
      </c>
      <c r="L206">
        <v>2016</v>
      </c>
      <c r="M206" t="str">
        <f t="shared" si="9"/>
        <v>011</v>
      </c>
      <c r="N206" t="str">
        <f t="shared" si="10"/>
        <v>S</v>
      </c>
      <c r="O206" t="str">
        <f t="shared" si="11"/>
        <v/>
      </c>
      <c r="P206">
        <v>2016</v>
      </c>
    </row>
    <row r="207" spans="1:16" x14ac:dyDescent="0.3">
      <c r="A207" t="s">
        <v>68</v>
      </c>
      <c r="B207" t="s">
        <v>302</v>
      </c>
      <c r="C207">
        <v>398</v>
      </c>
      <c r="D207" t="s">
        <v>184</v>
      </c>
      <c r="E207">
        <v>8</v>
      </c>
      <c r="F207">
        <v>0</v>
      </c>
      <c r="G207">
        <v>120</v>
      </c>
      <c r="H207">
        <v>861</v>
      </c>
      <c r="I207">
        <v>67</v>
      </c>
      <c r="J207">
        <v>27</v>
      </c>
      <c r="K207">
        <v>198</v>
      </c>
      <c r="L207">
        <v>2016</v>
      </c>
      <c r="M207" t="str">
        <f t="shared" si="9"/>
        <v>012</v>
      </c>
      <c r="N207" t="str">
        <f t="shared" si="10"/>
        <v>S</v>
      </c>
      <c r="O207" t="str">
        <f t="shared" si="11"/>
        <v/>
      </c>
      <c r="P207">
        <v>2016</v>
      </c>
    </row>
    <row r="208" spans="1:16" x14ac:dyDescent="0.3">
      <c r="A208" t="s">
        <v>68</v>
      </c>
      <c r="B208" t="s">
        <v>255</v>
      </c>
      <c r="C208">
        <v>248</v>
      </c>
      <c r="D208" t="s">
        <v>158</v>
      </c>
      <c r="E208">
        <v>4</v>
      </c>
      <c r="F208">
        <v>0</v>
      </c>
      <c r="G208">
        <v>82</v>
      </c>
      <c r="H208">
        <v>557</v>
      </c>
      <c r="I208">
        <v>42</v>
      </c>
      <c r="J208">
        <v>174</v>
      </c>
      <c r="K208">
        <v>7</v>
      </c>
      <c r="L208">
        <v>2016</v>
      </c>
      <c r="M208" t="str">
        <f t="shared" si="9"/>
        <v>012</v>
      </c>
      <c r="N208" t="str">
        <f t="shared" si="10"/>
        <v>S</v>
      </c>
      <c r="O208" t="str">
        <f t="shared" si="11"/>
        <v/>
      </c>
      <c r="P208">
        <v>2016</v>
      </c>
    </row>
    <row r="209" spans="1:16" x14ac:dyDescent="0.3">
      <c r="A209" t="s">
        <v>68</v>
      </c>
      <c r="B209" t="s">
        <v>306</v>
      </c>
      <c r="C209">
        <v>368</v>
      </c>
      <c r="D209" t="s">
        <v>133</v>
      </c>
      <c r="E209">
        <v>8</v>
      </c>
      <c r="F209">
        <v>0</v>
      </c>
      <c r="G209">
        <v>196</v>
      </c>
      <c r="H209">
        <v>1232</v>
      </c>
      <c r="I209">
        <v>96</v>
      </c>
      <c r="J209">
        <v>386</v>
      </c>
      <c r="K209">
        <v>324</v>
      </c>
      <c r="L209">
        <v>2016</v>
      </c>
      <c r="M209" t="str">
        <f t="shared" si="9"/>
        <v>012</v>
      </c>
      <c r="N209" t="str">
        <f t="shared" si="10"/>
        <v>S</v>
      </c>
      <c r="O209" t="str">
        <f t="shared" si="11"/>
        <v/>
      </c>
      <c r="P209">
        <v>2016</v>
      </c>
    </row>
    <row r="210" spans="1:16" x14ac:dyDescent="0.3">
      <c r="A210" t="s">
        <v>68</v>
      </c>
      <c r="B210" t="s">
        <v>269</v>
      </c>
      <c r="C210">
        <v>417</v>
      </c>
      <c r="D210" t="s">
        <v>270</v>
      </c>
      <c r="E210">
        <v>4</v>
      </c>
      <c r="F210">
        <v>0</v>
      </c>
      <c r="G210">
        <v>704</v>
      </c>
      <c r="H210">
        <v>504</v>
      </c>
      <c r="I210">
        <v>4</v>
      </c>
      <c r="J210">
        <v>158</v>
      </c>
      <c r="K210">
        <v>8</v>
      </c>
      <c r="L210">
        <v>2016</v>
      </c>
      <c r="M210" t="str">
        <f t="shared" si="9"/>
        <v>012</v>
      </c>
      <c r="N210" t="str">
        <f t="shared" si="10"/>
        <v>S</v>
      </c>
      <c r="O210" t="str">
        <f t="shared" si="11"/>
        <v/>
      </c>
      <c r="P210">
        <v>2016</v>
      </c>
    </row>
    <row r="211" spans="1:16" x14ac:dyDescent="0.3">
      <c r="A211" t="s">
        <v>68</v>
      </c>
      <c r="B211" t="s">
        <v>234</v>
      </c>
      <c r="C211">
        <v>27</v>
      </c>
      <c r="D211" t="s">
        <v>134</v>
      </c>
      <c r="E211">
        <v>24</v>
      </c>
      <c r="F211">
        <v>0</v>
      </c>
      <c r="G211">
        <v>732</v>
      </c>
      <c r="H211">
        <v>4992</v>
      </c>
      <c r="I211">
        <v>391</v>
      </c>
      <c r="J211">
        <v>1566</v>
      </c>
      <c r="K211">
        <v>1212</v>
      </c>
      <c r="L211">
        <v>2016</v>
      </c>
      <c r="M211" t="str">
        <f t="shared" si="9"/>
        <v>012</v>
      </c>
      <c r="N211" t="str">
        <f t="shared" si="10"/>
        <v>S</v>
      </c>
      <c r="O211" t="str">
        <f t="shared" si="11"/>
        <v/>
      </c>
      <c r="P211">
        <v>2016</v>
      </c>
    </row>
    <row r="212" spans="1:16" x14ac:dyDescent="0.3">
      <c r="A212" t="s">
        <v>68</v>
      </c>
      <c r="B212" t="s">
        <v>305</v>
      </c>
      <c r="C212">
        <v>19</v>
      </c>
      <c r="D212" t="s">
        <v>150</v>
      </c>
      <c r="E212">
        <v>3</v>
      </c>
      <c r="F212">
        <v>0</v>
      </c>
      <c r="G212">
        <v>81</v>
      </c>
      <c r="H212">
        <v>596</v>
      </c>
      <c r="I212">
        <v>47</v>
      </c>
      <c r="J212">
        <v>187</v>
      </c>
      <c r="K212">
        <v>134</v>
      </c>
      <c r="L212">
        <v>2016</v>
      </c>
      <c r="M212" t="str">
        <f t="shared" si="9"/>
        <v>012</v>
      </c>
      <c r="N212" t="str">
        <f t="shared" si="10"/>
        <v>S</v>
      </c>
      <c r="O212" t="str">
        <f t="shared" si="11"/>
        <v/>
      </c>
      <c r="P212">
        <v>2016</v>
      </c>
    </row>
    <row r="213" spans="1:16" x14ac:dyDescent="0.3">
      <c r="A213" t="s">
        <v>68</v>
      </c>
      <c r="B213" t="s">
        <v>237</v>
      </c>
      <c r="C213">
        <v>259</v>
      </c>
      <c r="D213" t="s">
        <v>127</v>
      </c>
      <c r="E213">
        <v>145</v>
      </c>
      <c r="F213">
        <v>0</v>
      </c>
      <c r="G213">
        <v>38788</v>
      </c>
      <c r="H213">
        <v>2865</v>
      </c>
      <c r="I213">
        <v>225</v>
      </c>
      <c r="J213">
        <v>899</v>
      </c>
      <c r="K213">
        <v>642</v>
      </c>
      <c r="L213">
        <v>2016</v>
      </c>
      <c r="M213" t="str">
        <f t="shared" si="9"/>
        <v>012</v>
      </c>
      <c r="N213" t="str">
        <f t="shared" si="10"/>
        <v>S</v>
      </c>
      <c r="O213" t="str">
        <f t="shared" si="11"/>
        <v/>
      </c>
      <c r="P213">
        <v>2016</v>
      </c>
    </row>
    <row r="214" spans="1:16" x14ac:dyDescent="0.3">
      <c r="A214" t="s">
        <v>68</v>
      </c>
      <c r="B214" t="s">
        <v>308</v>
      </c>
      <c r="C214">
        <v>380</v>
      </c>
      <c r="D214" t="s">
        <v>189</v>
      </c>
      <c r="E214">
        <v>13</v>
      </c>
      <c r="F214">
        <v>0</v>
      </c>
      <c r="G214">
        <v>273</v>
      </c>
      <c r="H214">
        <v>177</v>
      </c>
      <c r="I214">
        <v>139</v>
      </c>
      <c r="J214">
        <v>555</v>
      </c>
      <c r="K214">
        <v>452</v>
      </c>
      <c r="L214">
        <v>2016</v>
      </c>
      <c r="M214" t="str">
        <f t="shared" si="9"/>
        <v>012</v>
      </c>
      <c r="N214" t="str">
        <f t="shared" si="10"/>
        <v>S</v>
      </c>
      <c r="O214" t="str">
        <f t="shared" si="11"/>
        <v/>
      </c>
      <c r="P214">
        <v>2016</v>
      </c>
    </row>
    <row r="215" spans="1:16" x14ac:dyDescent="0.3">
      <c r="A215" t="s">
        <v>68</v>
      </c>
      <c r="B215" t="s">
        <v>250</v>
      </c>
      <c r="C215">
        <v>399</v>
      </c>
      <c r="D215" t="s">
        <v>203</v>
      </c>
      <c r="E215">
        <v>8</v>
      </c>
      <c r="F215">
        <v>0</v>
      </c>
      <c r="G215">
        <v>17308</v>
      </c>
      <c r="H215">
        <v>1324</v>
      </c>
      <c r="I215">
        <v>104</v>
      </c>
      <c r="J215">
        <v>415</v>
      </c>
      <c r="K215">
        <v>46</v>
      </c>
      <c r="L215">
        <v>2016</v>
      </c>
      <c r="M215" t="str">
        <f t="shared" si="9"/>
        <v>012</v>
      </c>
      <c r="N215" t="str">
        <f t="shared" si="10"/>
        <v>S</v>
      </c>
      <c r="O215" t="str">
        <f t="shared" si="11"/>
        <v/>
      </c>
      <c r="P215">
        <v>2016</v>
      </c>
    </row>
    <row r="216" spans="1:16" x14ac:dyDescent="0.3">
      <c r="A216" t="s">
        <v>68</v>
      </c>
      <c r="B216" t="s">
        <v>266</v>
      </c>
      <c r="C216">
        <v>25</v>
      </c>
      <c r="D216" t="s">
        <v>199</v>
      </c>
      <c r="E216">
        <v>35</v>
      </c>
      <c r="F216">
        <v>0</v>
      </c>
      <c r="G216">
        <v>8659</v>
      </c>
      <c r="H216">
        <v>587</v>
      </c>
      <c r="I216">
        <v>45</v>
      </c>
      <c r="J216">
        <v>185</v>
      </c>
      <c r="K216">
        <v>12</v>
      </c>
      <c r="L216">
        <v>2016</v>
      </c>
      <c r="M216" t="str">
        <f t="shared" si="9"/>
        <v>012</v>
      </c>
      <c r="N216" t="str">
        <f t="shared" si="10"/>
        <v>S</v>
      </c>
      <c r="O216" t="str">
        <f t="shared" si="11"/>
        <v/>
      </c>
      <c r="P216">
        <v>2016</v>
      </c>
    </row>
    <row r="217" spans="1:16" x14ac:dyDescent="0.3">
      <c r="A217" t="s">
        <v>68</v>
      </c>
      <c r="B217" t="s">
        <v>304</v>
      </c>
      <c r="C217">
        <v>249</v>
      </c>
      <c r="D217" t="s">
        <v>131</v>
      </c>
      <c r="E217">
        <v>8</v>
      </c>
      <c r="F217">
        <v>0</v>
      </c>
      <c r="G217">
        <v>32692</v>
      </c>
      <c r="H217">
        <v>2327</v>
      </c>
      <c r="I217">
        <v>183</v>
      </c>
      <c r="J217">
        <v>729</v>
      </c>
      <c r="K217">
        <v>541</v>
      </c>
      <c r="L217">
        <v>2016</v>
      </c>
      <c r="M217" t="str">
        <f t="shared" si="9"/>
        <v>012</v>
      </c>
      <c r="N217" t="str">
        <f t="shared" si="10"/>
        <v>S</v>
      </c>
      <c r="O217" t="str">
        <f t="shared" si="11"/>
        <v/>
      </c>
      <c r="P217">
        <v>2016</v>
      </c>
    </row>
    <row r="218" spans="1:16" x14ac:dyDescent="0.3">
      <c r="A218" t="s">
        <v>309</v>
      </c>
      <c r="B218" t="s">
        <v>263</v>
      </c>
      <c r="C218">
        <v>3</v>
      </c>
      <c r="D218" t="s">
        <v>180</v>
      </c>
      <c r="E218">
        <v>32</v>
      </c>
      <c r="F218">
        <v>0</v>
      </c>
      <c r="G218">
        <v>24616</v>
      </c>
      <c r="H218">
        <v>1862</v>
      </c>
      <c r="I218">
        <v>0</v>
      </c>
      <c r="J218">
        <v>0</v>
      </c>
      <c r="K218">
        <v>356</v>
      </c>
      <c r="L218">
        <v>2016</v>
      </c>
      <c r="M218" t="str">
        <f t="shared" si="9"/>
        <v>001</v>
      </c>
      <c r="N218" t="str">
        <f t="shared" si="10"/>
        <v/>
      </c>
      <c r="O218" t="str">
        <f t="shared" si="11"/>
        <v/>
      </c>
      <c r="P218">
        <v>2016</v>
      </c>
    </row>
    <row r="219" spans="1:16" x14ac:dyDescent="0.3">
      <c r="A219" t="s">
        <v>309</v>
      </c>
      <c r="B219" t="s">
        <v>216</v>
      </c>
      <c r="C219">
        <v>44</v>
      </c>
      <c r="D219" t="s">
        <v>139</v>
      </c>
      <c r="E219">
        <v>960</v>
      </c>
      <c r="F219">
        <v>0</v>
      </c>
      <c r="G219">
        <v>92400</v>
      </c>
      <c r="H219">
        <v>70686</v>
      </c>
      <c r="I219">
        <v>189</v>
      </c>
      <c r="J219">
        <v>6804</v>
      </c>
      <c r="K219">
        <v>12819</v>
      </c>
      <c r="L219">
        <v>2016</v>
      </c>
      <c r="M219" t="str">
        <f t="shared" si="9"/>
        <v>001</v>
      </c>
      <c r="N219" t="str">
        <f t="shared" si="10"/>
        <v/>
      </c>
      <c r="O219" t="str">
        <f t="shared" si="11"/>
        <v/>
      </c>
      <c r="P219">
        <v>2016</v>
      </c>
    </row>
    <row r="220" spans="1:16" x14ac:dyDescent="0.3">
      <c r="A220" t="s">
        <v>310</v>
      </c>
      <c r="B220" t="s">
        <v>223</v>
      </c>
      <c r="C220">
        <v>314</v>
      </c>
      <c r="D220" t="s">
        <v>174</v>
      </c>
      <c r="E220">
        <v>1</v>
      </c>
      <c r="F220">
        <v>0</v>
      </c>
      <c r="G220">
        <v>12</v>
      </c>
      <c r="H220">
        <v>92</v>
      </c>
      <c r="I220">
        <v>8</v>
      </c>
      <c r="J220">
        <v>29</v>
      </c>
      <c r="K220">
        <v>2</v>
      </c>
      <c r="L220">
        <v>2016</v>
      </c>
      <c r="M220" t="str">
        <f t="shared" si="9"/>
        <v>002</v>
      </c>
      <c r="N220" t="str">
        <f t="shared" si="10"/>
        <v/>
      </c>
      <c r="O220" t="str">
        <f t="shared" si="11"/>
        <v/>
      </c>
      <c r="P220">
        <v>2016</v>
      </c>
    </row>
    <row r="221" spans="1:16" x14ac:dyDescent="0.3">
      <c r="A221" t="s">
        <v>310</v>
      </c>
      <c r="B221" t="s">
        <v>217</v>
      </c>
      <c r="C221">
        <v>45</v>
      </c>
      <c r="D221" t="s">
        <v>148</v>
      </c>
      <c r="E221">
        <v>960</v>
      </c>
      <c r="F221">
        <v>0</v>
      </c>
      <c r="G221">
        <v>10141536</v>
      </c>
      <c r="H221">
        <v>746304</v>
      </c>
      <c r="I221">
        <v>177</v>
      </c>
      <c r="J221">
        <v>67562</v>
      </c>
      <c r="K221">
        <v>14066</v>
      </c>
      <c r="L221">
        <v>2016</v>
      </c>
      <c r="M221" t="str">
        <f t="shared" si="9"/>
        <v>002</v>
      </c>
      <c r="N221" t="str">
        <f t="shared" si="10"/>
        <v/>
      </c>
      <c r="O221" t="str">
        <f t="shared" si="11"/>
        <v/>
      </c>
      <c r="P221">
        <v>2016</v>
      </c>
    </row>
    <row r="222" spans="1:16" x14ac:dyDescent="0.3">
      <c r="A222" t="s">
        <v>311</v>
      </c>
      <c r="B222" t="s">
        <v>229</v>
      </c>
      <c r="D222" t="s">
        <v>229</v>
      </c>
      <c r="E222">
        <v>0</v>
      </c>
      <c r="F222">
        <v>0</v>
      </c>
      <c r="G222">
        <v>0</v>
      </c>
      <c r="H222">
        <v>0</v>
      </c>
      <c r="I222">
        <v>0</v>
      </c>
      <c r="J222">
        <v>0</v>
      </c>
      <c r="K222">
        <v>0</v>
      </c>
      <c r="L222">
        <v>2016</v>
      </c>
      <c r="M222" t="str">
        <f t="shared" si="9"/>
        <v>005</v>
      </c>
      <c r="N222" t="str">
        <f t="shared" si="10"/>
        <v/>
      </c>
      <c r="O222" t="str">
        <f t="shared" si="11"/>
        <v/>
      </c>
      <c r="P222">
        <v>2016</v>
      </c>
    </row>
    <row r="223" spans="1:16" x14ac:dyDescent="0.3">
      <c r="A223" t="s">
        <v>311</v>
      </c>
      <c r="B223" t="s">
        <v>274</v>
      </c>
      <c r="C223">
        <v>407</v>
      </c>
      <c r="D223" t="s">
        <v>209</v>
      </c>
      <c r="E223">
        <v>1</v>
      </c>
      <c r="F223">
        <v>0</v>
      </c>
      <c r="G223">
        <v>15</v>
      </c>
      <c r="H223">
        <v>115</v>
      </c>
      <c r="I223">
        <v>0</v>
      </c>
      <c r="J223">
        <v>36</v>
      </c>
      <c r="K223">
        <v>24</v>
      </c>
      <c r="L223">
        <v>2016</v>
      </c>
      <c r="M223" t="str">
        <f t="shared" si="9"/>
        <v>005</v>
      </c>
      <c r="N223" t="str">
        <f t="shared" si="10"/>
        <v/>
      </c>
      <c r="O223" t="str">
        <f t="shared" si="11"/>
        <v/>
      </c>
      <c r="P223">
        <v>2016</v>
      </c>
    </row>
    <row r="224" spans="1:16" x14ac:dyDescent="0.3">
      <c r="A224" t="s">
        <v>311</v>
      </c>
      <c r="B224" t="s">
        <v>275</v>
      </c>
      <c r="C224">
        <v>53</v>
      </c>
      <c r="D224" t="s">
        <v>142</v>
      </c>
      <c r="E224">
        <v>15</v>
      </c>
      <c r="F224">
        <v>0</v>
      </c>
      <c r="G224">
        <v>225</v>
      </c>
      <c r="H224">
        <v>1583</v>
      </c>
      <c r="I224">
        <v>49</v>
      </c>
      <c r="J224">
        <v>499</v>
      </c>
      <c r="K224">
        <v>371</v>
      </c>
      <c r="L224">
        <v>2016</v>
      </c>
      <c r="M224" t="str">
        <f t="shared" si="9"/>
        <v>005</v>
      </c>
      <c r="N224" t="str">
        <f t="shared" si="10"/>
        <v/>
      </c>
      <c r="O224" t="str">
        <f t="shared" si="11"/>
        <v/>
      </c>
      <c r="P224">
        <v>2016</v>
      </c>
    </row>
    <row r="225" spans="1:16" x14ac:dyDescent="0.3">
      <c r="A225" t="s">
        <v>311</v>
      </c>
      <c r="B225" t="s">
        <v>276</v>
      </c>
      <c r="C225">
        <v>260</v>
      </c>
      <c r="D225" t="s">
        <v>188</v>
      </c>
      <c r="E225">
        <v>23</v>
      </c>
      <c r="F225">
        <v>0</v>
      </c>
      <c r="G225">
        <v>342</v>
      </c>
      <c r="H225">
        <v>2462</v>
      </c>
      <c r="I225">
        <v>5</v>
      </c>
      <c r="J225">
        <v>78</v>
      </c>
      <c r="K225">
        <v>569</v>
      </c>
      <c r="L225">
        <v>2016</v>
      </c>
      <c r="M225" t="str">
        <f t="shared" si="9"/>
        <v>005</v>
      </c>
      <c r="N225" t="str">
        <f t="shared" si="10"/>
        <v/>
      </c>
      <c r="O225" t="str">
        <f t="shared" si="11"/>
        <v/>
      </c>
      <c r="P225">
        <v>2016</v>
      </c>
    </row>
    <row r="226" spans="1:16" x14ac:dyDescent="0.3">
      <c r="A226" t="s">
        <v>311</v>
      </c>
      <c r="B226" t="s">
        <v>218</v>
      </c>
      <c r="C226">
        <v>422</v>
      </c>
      <c r="D226" t="s">
        <v>219</v>
      </c>
      <c r="E226">
        <v>6</v>
      </c>
      <c r="F226">
        <v>0</v>
      </c>
      <c r="G226">
        <v>78</v>
      </c>
      <c r="H226">
        <v>596</v>
      </c>
      <c r="I226">
        <v>37</v>
      </c>
      <c r="J226">
        <v>187</v>
      </c>
      <c r="K226">
        <v>126</v>
      </c>
      <c r="L226">
        <v>2016</v>
      </c>
      <c r="M226" t="str">
        <f t="shared" si="9"/>
        <v>005</v>
      </c>
      <c r="N226" t="str">
        <f t="shared" si="10"/>
        <v/>
      </c>
      <c r="O226" t="str">
        <f t="shared" si="11"/>
        <v/>
      </c>
      <c r="P226">
        <v>2016</v>
      </c>
    </row>
    <row r="227" spans="1:16" x14ac:dyDescent="0.3">
      <c r="A227" t="s">
        <v>311</v>
      </c>
      <c r="B227" t="s">
        <v>277</v>
      </c>
      <c r="C227">
        <v>376</v>
      </c>
      <c r="D227" t="s">
        <v>161</v>
      </c>
      <c r="E227">
        <v>23</v>
      </c>
      <c r="F227">
        <v>0</v>
      </c>
      <c r="G227">
        <v>327</v>
      </c>
      <c r="H227">
        <v>2385</v>
      </c>
      <c r="I227">
        <v>69</v>
      </c>
      <c r="J227">
        <v>744</v>
      </c>
      <c r="K227">
        <v>53</v>
      </c>
      <c r="L227">
        <v>2016</v>
      </c>
      <c r="M227" t="str">
        <f t="shared" si="9"/>
        <v>005</v>
      </c>
      <c r="N227" t="str">
        <f t="shared" si="10"/>
        <v/>
      </c>
      <c r="O227" t="str">
        <f t="shared" si="11"/>
        <v/>
      </c>
      <c r="P227">
        <v>2016</v>
      </c>
    </row>
    <row r="228" spans="1:16" x14ac:dyDescent="0.3">
      <c r="A228" t="s">
        <v>311</v>
      </c>
      <c r="B228" t="s">
        <v>302</v>
      </c>
      <c r="C228">
        <v>398</v>
      </c>
      <c r="D228" t="s">
        <v>184</v>
      </c>
      <c r="E228">
        <v>20</v>
      </c>
      <c r="F228">
        <v>0</v>
      </c>
      <c r="G228">
        <v>279</v>
      </c>
      <c r="H228">
        <v>2015</v>
      </c>
      <c r="I228">
        <v>81</v>
      </c>
      <c r="J228">
        <v>624</v>
      </c>
      <c r="K228">
        <v>454</v>
      </c>
      <c r="L228">
        <v>2016</v>
      </c>
      <c r="M228" t="str">
        <f t="shared" si="9"/>
        <v>005</v>
      </c>
      <c r="N228" t="str">
        <f t="shared" si="10"/>
        <v/>
      </c>
      <c r="O228" t="str">
        <f t="shared" si="11"/>
        <v/>
      </c>
      <c r="P228">
        <v>2016</v>
      </c>
    </row>
    <row r="229" spans="1:16" x14ac:dyDescent="0.3">
      <c r="A229" t="s">
        <v>311</v>
      </c>
      <c r="B229" t="s">
        <v>220</v>
      </c>
      <c r="C229">
        <v>269</v>
      </c>
      <c r="D229" t="s">
        <v>157</v>
      </c>
      <c r="E229">
        <v>22</v>
      </c>
      <c r="F229">
        <v>0</v>
      </c>
      <c r="G229">
        <v>330</v>
      </c>
      <c r="H229">
        <v>2325</v>
      </c>
      <c r="I229">
        <v>31</v>
      </c>
      <c r="J229">
        <v>61</v>
      </c>
      <c r="K229">
        <v>475</v>
      </c>
      <c r="L229">
        <v>2016</v>
      </c>
      <c r="M229" t="str">
        <f t="shared" si="9"/>
        <v>005</v>
      </c>
      <c r="N229" t="str">
        <f t="shared" si="10"/>
        <v/>
      </c>
      <c r="O229" t="str">
        <f t="shared" si="11"/>
        <v/>
      </c>
      <c r="P229">
        <v>2016</v>
      </c>
    </row>
    <row r="230" spans="1:16" x14ac:dyDescent="0.3">
      <c r="A230" t="s">
        <v>311</v>
      </c>
      <c r="B230" t="s">
        <v>221</v>
      </c>
      <c r="C230">
        <v>357</v>
      </c>
      <c r="D230" t="s">
        <v>222</v>
      </c>
      <c r="E230">
        <v>24</v>
      </c>
      <c r="F230">
        <v>0</v>
      </c>
      <c r="G230">
        <v>339</v>
      </c>
      <c r="H230">
        <v>2295</v>
      </c>
      <c r="I230">
        <v>39</v>
      </c>
      <c r="J230">
        <v>727</v>
      </c>
      <c r="K230">
        <v>541</v>
      </c>
      <c r="L230">
        <v>2016</v>
      </c>
      <c r="M230" t="str">
        <f t="shared" si="9"/>
        <v>005</v>
      </c>
      <c r="N230" t="str">
        <f t="shared" si="10"/>
        <v/>
      </c>
      <c r="O230" t="str">
        <f t="shared" si="11"/>
        <v/>
      </c>
      <c r="P230">
        <v>2016</v>
      </c>
    </row>
    <row r="231" spans="1:16" x14ac:dyDescent="0.3">
      <c r="A231" t="s">
        <v>311</v>
      </c>
      <c r="B231" t="s">
        <v>229</v>
      </c>
      <c r="D231" t="s">
        <v>229</v>
      </c>
      <c r="E231">
        <v>1</v>
      </c>
      <c r="F231">
        <v>0</v>
      </c>
      <c r="G231">
        <v>15</v>
      </c>
      <c r="H231">
        <v>113</v>
      </c>
      <c r="I231">
        <v>0</v>
      </c>
      <c r="J231">
        <v>36</v>
      </c>
      <c r="K231">
        <v>25</v>
      </c>
      <c r="L231">
        <v>2016</v>
      </c>
      <c r="M231" t="str">
        <f t="shared" si="9"/>
        <v>005</v>
      </c>
      <c r="N231" t="str">
        <f t="shared" si="10"/>
        <v/>
      </c>
      <c r="O231" t="str">
        <f t="shared" si="11"/>
        <v/>
      </c>
      <c r="P231">
        <v>2016</v>
      </c>
    </row>
    <row r="232" spans="1:16" x14ac:dyDescent="0.3">
      <c r="A232" t="s">
        <v>311</v>
      </c>
      <c r="B232" t="s">
        <v>223</v>
      </c>
      <c r="C232">
        <v>314</v>
      </c>
      <c r="D232" t="s">
        <v>174</v>
      </c>
      <c r="E232">
        <v>23</v>
      </c>
      <c r="F232">
        <v>0</v>
      </c>
      <c r="G232">
        <v>288</v>
      </c>
      <c r="H232">
        <v>2194</v>
      </c>
      <c r="I232">
        <v>5</v>
      </c>
      <c r="J232">
        <v>694</v>
      </c>
      <c r="K232">
        <v>477</v>
      </c>
      <c r="L232">
        <v>2016</v>
      </c>
      <c r="M232" t="str">
        <f t="shared" si="9"/>
        <v>005</v>
      </c>
      <c r="N232" t="str">
        <f t="shared" si="10"/>
        <v/>
      </c>
      <c r="O232" t="str">
        <f t="shared" si="11"/>
        <v/>
      </c>
      <c r="P232">
        <v>2016</v>
      </c>
    </row>
    <row r="233" spans="1:16" x14ac:dyDescent="0.3">
      <c r="A233" t="s">
        <v>311</v>
      </c>
      <c r="B233" t="s">
        <v>224</v>
      </c>
      <c r="C233">
        <v>400</v>
      </c>
      <c r="D233" t="s">
        <v>192</v>
      </c>
      <c r="E233">
        <v>2</v>
      </c>
      <c r="F233">
        <v>0</v>
      </c>
      <c r="G233">
        <v>30</v>
      </c>
      <c r="H233">
        <v>191</v>
      </c>
      <c r="I233">
        <v>15</v>
      </c>
      <c r="J233">
        <v>6</v>
      </c>
      <c r="K233">
        <v>8</v>
      </c>
      <c r="L233">
        <v>2016</v>
      </c>
      <c r="M233" t="str">
        <f t="shared" si="9"/>
        <v>005</v>
      </c>
      <c r="N233" t="str">
        <f t="shared" si="10"/>
        <v/>
      </c>
      <c r="O233" t="str">
        <f t="shared" si="11"/>
        <v/>
      </c>
      <c r="P233">
        <v>2016</v>
      </c>
    </row>
    <row r="234" spans="1:16" x14ac:dyDescent="0.3">
      <c r="A234" t="s">
        <v>311</v>
      </c>
      <c r="B234" t="s">
        <v>306</v>
      </c>
      <c r="C234">
        <v>368</v>
      </c>
      <c r="D234" t="s">
        <v>133</v>
      </c>
      <c r="E234">
        <v>24</v>
      </c>
      <c r="F234">
        <v>0</v>
      </c>
      <c r="G234">
        <v>339</v>
      </c>
      <c r="H234">
        <v>2266</v>
      </c>
      <c r="I234">
        <v>54</v>
      </c>
      <c r="J234">
        <v>705</v>
      </c>
      <c r="K234">
        <v>552</v>
      </c>
      <c r="L234">
        <v>2016</v>
      </c>
      <c r="M234" t="str">
        <f t="shared" si="9"/>
        <v>005</v>
      </c>
      <c r="N234" t="str">
        <f t="shared" si="10"/>
        <v/>
      </c>
      <c r="O234" t="str">
        <f t="shared" si="11"/>
        <v/>
      </c>
      <c r="P234">
        <v>2016</v>
      </c>
    </row>
    <row r="235" spans="1:16" x14ac:dyDescent="0.3">
      <c r="A235" t="s">
        <v>311</v>
      </c>
      <c r="B235" t="s">
        <v>225</v>
      </c>
      <c r="C235">
        <v>415</v>
      </c>
      <c r="D235" t="s">
        <v>214</v>
      </c>
      <c r="E235">
        <v>8</v>
      </c>
      <c r="F235">
        <v>0</v>
      </c>
      <c r="G235">
        <v>120</v>
      </c>
      <c r="H235">
        <v>892</v>
      </c>
      <c r="I235">
        <v>48</v>
      </c>
      <c r="J235">
        <v>279</v>
      </c>
      <c r="K235">
        <v>2</v>
      </c>
      <c r="L235">
        <v>2016</v>
      </c>
      <c r="M235" t="str">
        <f t="shared" si="9"/>
        <v>005</v>
      </c>
      <c r="N235" t="str">
        <f t="shared" si="10"/>
        <v/>
      </c>
      <c r="O235" t="str">
        <f t="shared" si="11"/>
        <v/>
      </c>
      <c r="P235">
        <v>2016</v>
      </c>
    </row>
    <row r="236" spans="1:16" x14ac:dyDescent="0.3">
      <c r="A236" t="s">
        <v>311</v>
      </c>
      <c r="B236" t="s">
        <v>226</v>
      </c>
      <c r="C236">
        <v>34</v>
      </c>
      <c r="D236" t="s">
        <v>195</v>
      </c>
      <c r="E236">
        <v>24</v>
      </c>
      <c r="F236">
        <v>0</v>
      </c>
      <c r="G236">
        <v>360</v>
      </c>
      <c r="H236">
        <v>2589</v>
      </c>
      <c r="I236">
        <v>2</v>
      </c>
      <c r="J236">
        <v>4</v>
      </c>
      <c r="K236">
        <v>598</v>
      </c>
      <c r="L236">
        <v>2016</v>
      </c>
      <c r="M236" t="str">
        <f t="shared" si="9"/>
        <v>005</v>
      </c>
      <c r="N236" t="str">
        <f t="shared" si="10"/>
        <v/>
      </c>
      <c r="O236" t="str">
        <f t="shared" si="11"/>
        <v/>
      </c>
      <c r="P236">
        <v>2016</v>
      </c>
    </row>
    <row r="237" spans="1:16" x14ac:dyDescent="0.3">
      <c r="A237" t="s">
        <v>311</v>
      </c>
      <c r="B237" t="s">
        <v>227</v>
      </c>
      <c r="C237">
        <v>281</v>
      </c>
      <c r="D237" t="s">
        <v>207</v>
      </c>
      <c r="E237">
        <v>24</v>
      </c>
      <c r="F237">
        <v>0</v>
      </c>
      <c r="G237">
        <v>348</v>
      </c>
      <c r="H237">
        <v>2527</v>
      </c>
      <c r="I237">
        <v>45</v>
      </c>
      <c r="J237">
        <v>786</v>
      </c>
      <c r="K237">
        <v>547</v>
      </c>
      <c r="L237">
        <v>2016</v>
      </c>
      <c r="M237" t="str">
        <f t="shared" si="9"/>
        <v>005</v>
      </c>
      <c r="N237" t="str">
        <f t="shared" si="10"/>
        <v/>
      </c>
      <c r="O237" t="str">
        <f t="shared" si="11"/>
        <v/>
      </c>
      <c r="P237">
        <v>2016</v>
      </c>
    </row>
    <row r="238" spans="1:16" x14ac:dyDescent="0.3">
      <c r="A238" t="s">
        <v>311</v>
      </c>
      <c r="B238" t="s">
        <v>229</v>
      </c>
      <c r="D238" t="s">
        <v>229</v>
      </c>
      <c r="E238">
        <v>1</v>
      </c>
      <c r="F238">
        <v>0</v>
      </c>
      <c r="G238">
        <v>15</v>
      </c>
      <c r="H238">
        <v>115</v>
      </c>
      <c r="I238">
        <v>9</v>
      </c>
      <c r="J238">
        <v>36</v>
      </c>
      <c r="K238">
        <v>24</v>
      </c>
      <c r="L238">
        <v>2016</v>
      </c>
      <c r="M238" t="str">
        <f t="shared" si="9"/>
        <v>005</v>
      </c>
      <c r="N238" t="str">
        <f t="shared" si="10"/>
        <v/>
      </c>
      <c r="O238" t="str">
        <f t="shared" si="11"/>
        <v/>
      </c>
      <c r="P238">
        <v>2016</v>
      </c>
    </row>
    <row r="239" spans="1:16" x14ac:dyDescent="0.3">
      <c r="A239" t="s">
        <v>311</v>
      </c>
      <c r="B239" t="s">
        <v>312</v>
      </c>
      <c r="C239">
        <v>345</v>
      </c>
      <c r="D239" t="s">
        <v>197</v>
      </c>
      <c r="E239">
        <v>8</v>
      </c>
      <c r="F239">
        <v>0</v>
      </c>
      <c r="G239">
        <v>120</v>
      </c>
      <c r="H239">
        <v>915</v>
      </c>
      <c r="I239">
        <v>0</v>
      </c>
      <c r="J239">
        <v>29</v>
      </c>
      <c r="K239">
        <v>192</v>
      </c>
      <c r="L239">
        <v>2016</v>
      </c>
      <c r="M239" t="str">
        <f t="shared" si="9"/>
        <v>005</v>
      </c>
      <c r="N239" t="str">
        <f t="shared" si="10"/>
        <v/>
      </c>
      <c r="O239" t="str">
        <f t="shared" si="11"/>
        <v/>
      </c>
      <c r="P239">
        <v>2016</v>
      </c>
    </row>
    <row r="240" spans="1:16" x14ac:dyDescent="0.3">
      <c r="A240" t="s">
        <v>311</v>
      </c>
      <c r="B240" t="s">
        <v>229</v>
      </c>
      <c r="D240" t="s">
        <v>229</v>
      </c>
      <c r="E240">
        <v>1</v>
      </c>
      <c r="F240">
        <v>0</v>
      </c>
      <c r="G240">
        <v>15</v>
      </c>
      <c r="H240">
        <v>115</v>
      </c>
      <c r="I240">
        <v>8</v>
      </c>
      <c r="J240">
        <v>36</v>
      </c>
      <c r="K240">
        <v>23</v>
      </c>
      <c r="L240">
        <v>2016</v>
      </c>
      <c r="M240" t="str">
        <f t="shared" si="9"/>
        <v>005</v>
      </c>
      <c r="N240" t="str">
        <f t="shared" si="10"/>
        <v/>
      </c>
      <c r="O240" t="str">
        <f t="shared" si="11"/>
        <v/>
      </c>
      <c r="P240">
        <v>2016</v>
      </c>
    </row>
    <row r="241" spans="1:16" x14ac:dyDescent="0.3">
      <c r="A241" t="s">
        <v>311</v>
      </c>
      <c r="B241" t="s">
        <v>228</v>
      </c>
      <c r="C241">
        <v>179</v>
      </c>
      <c r="D241" t="s">
        <v>132</v>
      </c>
      <c r="E241">
        <v>24</v>
      </c>
      <c r="F241">
        <v>0</v>
      </c>
      <c r="G241">
        <v>324</v>
      </c>
      <c r="H241">
        <v>2335</v>
      </c>
      <c r="I241">
        <v>23</v>
      </c>
      <c r="J241">
        <v>533</v>
      </c>
      <c r="K241">
        <v>537</v>
      </c>
      <c r="L241">
        <v>2016</v>
      </c>
      <c r="M241" t="str">
        <f t="shared" si="9"/>
        <v>005</v>
      </c>
      <c r="N241" t="str">
        <f t="shared" si="10"/>
        <v/>
      </c>
      <c r="O241" t="str">
        <f t="shared" si="11"/>
        <v/>
      </c>
      <c r="P241">
        <v>2016</v>
      </c>
    </row>
    <row r="242" spans="1:16" x14ac:dyDescent="0.3">
      <c r="A242" t="s">
        <v>311</v>
      </c>
      <c r="B242" t="s">
        <v>229</v>
      </c>
      <c r="D242" t="s">
        <v>229</v>
      </c>
      <c r="E242">
        <v>21</v>
      </c>
      <c r="F242">
        <v>0</v>
      </c>
      <c r="G242">
        <v>300</v>
      </c>
      <c r="H242">
        <v>198</v>
      </c>
      <c r="I242">
        <v>59</v>
      </c>
      <c r="J242">
        <v>626</v>
      </c>
      <c r="K242">
        <v>499</v>
      </c>
      <c r="L242">
        <v>2016</v>
      </c>
      <c r="M242" t="str">
        <f t="shared" si="9"/>
        <v>005</v>
      </c>
      <c r="N242" t="str">
        <f t="shared" si="10"/>
        <v/>
      </c>
      <c r="O242" t="str">
        <f t="shared" si="11"/>
        <v/>
      </c>
      <c r="P242">
        <v>2016</v>
      </c>
    </row>
    <row r="243" spans="1:16" x14ac:dyDescent="0.3">
      <c r="A243" t="s">
        <v>311</v>
      </c>
      <c r="B243" t="s">
        <v>313</v>
      </c>
      <c r="C243">
        <v>413</v>
      </c>
      <c r="D243" t="s">
        <v>314</v>
      </c>
      <c r="E243">
        <v>6</v>
      </c>
      <c r="F243">
        <v>0</v>
      </c>
      <c r="G243">
        <v>90</v>
      </c>
      <c r="H243">
        <v>668</v>
      </c>
      <c r="I243">
        <v>51</v>
      </c>
      <c r="J243">
        <v>208</v>
      </c>
      <c r="K243">
        <v>149</v>
      </c>
      <c r="L243">
        <v>2016</v>
      </c>
      <c r="M243" t="str">
        <f t="shared" si="9"/>
        <v>005</v>
      </c>
      <c r="N243" t="str">
        <f t="shared" si="10"/>
        <v/>
      </c>
      <c r="O243" t="str">
        <f t="shared" si="11"/>
        <v/>
      </c>
      <c r="P243">
        <v>2016</v>
      </c>
    </row>
    <row r="244" spans="1:16" x14ac:dyDescent="0.3">
      <c r="A244" t="s">
        <v>311</v>
      </c>
      <c r="B244" t="s">
        <v>230</v>
      </c>
      <c r="C244">
        <v>192</v>
      </c>
      <c r="D244" t="s">
        <v>183</v>
      </c>
      <c r="E244">
        <v>22</v>
      </c>
      <c r="F244">
        <v>0</v>
      </c>
      <c r="G244">
        <v>312</v>
      </c>
      <c r="H244">
        <v>2124</v>
      </c>
      <c r="I244">
        <v>8</v>
      </c>
      <c r="J244">
        <v>702</v>
      </c>
      <c r="K244">
        <v>32</v>
      </c>
      <c r="L244">
        <v>2016</v>
      </c>
      <c r="M244" t="str">
        <f t="shared" si="9"/>
        <v>005</v>
      </c>
      <c r="N244" t="str">
        <f t="shared" si="10"/>
        <v/>
      </c>
      <c r="O244" t="str">
        <f t="shared" si="11"/>
        <v/>
      </c>
      <c r="P244">
        <v>2016</v>
      </c>
    </row>
    <row r="245" spans="1:16" x14ac:dyDescent="0.3">
      <c r="A245" t="s">
        <v>311</v>
      </c>
      <c r="B245" t="s">
        <v>282</v>
      </c>
      <c r="C245">
        <v>133</v>
      </c>
      <c r="D245" t="s">
        <v>152</v>
      </c>
      <c r="E245">
        <v>23</v>
      </c>
      <c r="F245">
        <v>0</v>
      </c>
      <c r="G245">
        <v>333</v>
      </c>
      <c r="H245">
        <v>2434</v>
      </c>
      <c r="I245">
        <v>32</v>
      </c>
      <c r="J245">
        <v>719</v>
      </c>
      <c r="K245">
        <v>521</v>
      </c>
      <c r="L245">
        <v>2016</v>
      </c>
      <c r="M245" t="str">
        <f t="shared" si="9"/>
        <v>005</v>
      </c>
      <c r="N245" t="str">
        <f t="shared" si="10"/>
        <v/>
      </c>
      <c r="O245" t="str">
        <f t="shared" si="11"/>
        <v/>
      </c>
      <c r="P245">
        <v>2016</v>
      </c>
    </row>
    <row r="246" spans="1:16" x14ac:dyDescent="0.3">
      <c r="A246" t="s">
        <v>311</v>
      </c>
      <c r="B246" t="s">
        <v>231</v>
      </c>
      <c r="C246">
        <v>195</v>
      </c>
      <c r="D246" t="s">
        <v>121</v>
      </c>
      <c r="E246">
        <v>23</v>
      </c>
      <c r="F246">
        <v>0</v>
      </c>
      <c r="G246">
        <v>345</v>
      </c>
      <c r="H246">
        <v>2476</v>
      </c>
      <c r="I246">
        <v>22</v>
      </c>
      <c r="J246">
        <v>481</v>
      </c>
      <c r="K246">
        <v>94</v>
      </c>
      <c r="L246">
        <v>2016</v>
      </c>
      <c r="M246" t="str">
        <f t="shared" si="9"/>
        <v>005</v>
      </c>
      <c r="N246" t="str">
        <f t="shared" si="10"/>
        <v/>
      </c>
      <c r="O246" t="str">
        <f t="shared" si="11"/>
        <v/>
      </c>
      <c r="P246">
        <v>2016</v>
      </c>
    </row>
    <row r="247" spans="1:16" x14ac:dyDescent="0.3">
      <c r="A247" t="s">
        <v>311</v>
      </c>
      <c r="B247" t="s">
        <v>232</v>
      </c>
      <c r="C247">
        <v>199</v>
      </c>
      <c r="D247" t="s">
        <v>187</v>
      </c>
      <c r="E247">
        <v>24</v>
      </c>
      <c r="F247">
        <v>0</v>
      </c>
      <c r="G247">
        <v>333</v>
      </c>
      <c r="H247">
        <v>236</v>
      </c>
      <c r="I247">
        <v>24</v>
      </c>
      <c r="J247">
        <v>48</v>
      </c>
      <c r="K247">
        <v>499</v>
      </c>
      <c r="L247">
        <v>2016</v>
      </c>
      <c r="M247" t="str">
        <f t="shared" si="9"/>
        <v>005</v>
      </c>
      <c r="N247" t="str">
        <f t="shared" si="10"/>
        <v/>
      </c>
      <c r="O247" t="str">
        <f t="shared" si="11"/>
        <v/>
      </c>
      <c r="P247">
        <v>2016</v>
      </c>
    </row>
    <row r="248" spans="1:16" x14ac:dyDescent="0.3">
      <c r="A248" t="s">
        <v>311</v>
      </c>
      <c r="B248" t="s">
        <v>234</v>
      </c>
      <c r="C248">
        <v>27</v>
      </c>
      <c r="D248" t="s">
        <v>134</v>
      </c>
      <c r="E248">
        <v>23</v>
      </c>
      <c r="F248">
        <v>0</v>
      </c>
      <c r="G248">
        <v>315</v>
      </c>
      <c r="H248">
        <v>2195</v>
      </c>
      <c r="I248">
        <v>35</v>
      </c>
      <c r="J248">
        <v>65</v>
      </c>
      <c r="K248">
        <v>464</v>
      </c>
      <c r="L248">
        <v>2016</v>
      </c>
      <c r="M248" t="str">
        <f t="shared" si="9"/>
        <v>005</v>
      </c>
      <c r="N248" t="str">
        <f t="shared" si="10"/>
        <v/>
      </c>
      <c r="O248" t="str">
        <f t="shared" si="11"/>
        <v/>
      </c>
      <c r="P248">
        <v>2016</v>
      </c>
    </row>
    <row r="249" spans="1:16" x14ac:dyDescent="0.3">
      <c r="A249" t="s">
        <v>311</v>
      </c>
      <c r="B249" t="s">
        <v>235</v>
      </c>
      <c r="C249">
        <v>201</v>
      </c>
      <c r="D249" t="s">
        <v>182</v>
      </c>
      <c r="E249">
        <v>23</v>
      </c>
      <c r="F249">
        <v>0</v>
      </c>
      <c r="G249">
        <v>324</v>
      </c>
      <c r="H249">
        <v>2486</v>
      </c>
      <c r="I249">
        <v>4</v>
      </c>
      <c r="J249">
        <v>773</v>
      </c>
      <c r="K249">
        <v>53</v>
      </c>
      <c r="L249">
        <v>2016</v>
      </c>
      <c r="M249" t="str">
        <f t="shared" si="9"/>
        <v>005</v>
      </c>
      <c r="N249" t="str">
        <f t="shared" si="10"/>
        <v/>
      </c>
      <c r="O249" t="str">
        <f t="shared" si="11"/>
        <v/>
      </c>
      <c r="P249">
        <v>2016</v>
      </c>
    </row>
    <row r="250" spans="1:16" x14ac:dyDescent="0.3">
      <c r="A250" t="s">
        <v>311</v>
      </c>
      <c r="B250" t="s">
        <v>236</v>
      </c>
      <c r="C250">
        <v>203</v>
      </c>
      <c r="D250" t="s">
        <v>155</v>
      </c>
      <c r="E250">
        <v>24</v>
      </c>
      <c r="F250">
        <v>0</v>
      </c>
      <c r="G250">
        <v>492</v>
      </c>
      <c r="H250">
        <v>3568</v>
      </c>
      <c r="I250">
        <v>23</v>
      </c>
      <c r="J250">
        <v>576</v>
      </c>
      <c r="K250">
        <v>62</v>
      </c>
      <c r="L250">
        <v>2016</v>
      </c>
      <c r="M250" t="str">
        <f t="shared" si="9"/>
        <v>005</v>
      </c>
      <c r="N250" t="str">
        <f t="shared" si="10"/>
        <v/>
      </c>
      <c r="O250" t="str">
        <f t="shared" si="11"/>
        <v/>
      </c>
      <c r="P250">
        <v>2016</v>
      </c>
    </row>
    <row r="251" spans="1:16" x14ac:dyDescent="0.3">
      <c r="A251" t="s">
        <v>311</v>
      </c>
      <c r="B251" t="s">
        <v>237</v>
      </c>
      <c r="C251">
        <v>259</v>
      </c>
      <c r="D251" t="s">
        <v>127</v>
      </c>
      <c r="E251">
        <v>23</v>
      </c>
      <c r="F251">
        <v>0</v>
      </c>
      <c r="G251">
        <v>321</v>
      </c>
      <c r="H251">
        <v>2384</v>
      </c>
      <c r="I251">
        <v>45</v>
      </c>
      <c r="J251">
        <v>751</v>
      </c>
      <c r="K251">
        <v>519</v>
      </c>
      <c r="L251">
        <v>2016</v>
      </c>
      <c r="M251" t="str">
        <f t="shared" si="9"/>
        <v>005</v>
      </c>
      <c r="N251" t="str">
        <f t="shared" si="10"/>
        <v/>
      </c>
      <c r="O251" t="str">
        <f t="shared" si="11"/>
        <v/>
      </c>
      <c r="P251">
        <v>2016</v>
      </c>
    </row>
    <row r="252" spans="1:16" x14ac:dyDescent="0.3">
      <c r="A252" t="s">
        <v>311</v>
      </c>
      <c r="B252" t="s">
        <v>238</v>
      </c>
      <c r="C252">
        <v>320</v>
      </c>
      <c r="D252" t="s">
        <v>201</v>
      </c>
      <c r="E252">
        <v>24</v>
      </c>
      <c r="F252">
        <v>0</v>
      </c>
      <c r="G252">
        <v>327</v>
      </c>
      <c r="H252">
        <v>2501</v>
      </c>
      <c r="I252">
        <v>17</v>
      </c>
      <c r="J252">
        <v>456</v>
      </c>
      <c r="K252">
        <v>557</v>
      </c>
      <c r="L252">
        <v>2016</v>
      </c>
      <c r="M252" t="str">
        <f t="shared" si="9"/>
        <v>005</v>
      </c>
      <c r="N252" t="str">
        <f t="shared" si="10"/>
        <v/>
      </c>
      <c r="O252" t="str">
        <f t="shared" si="11"/>
        <v/>
      </c>
      <c r="P252">
        <v>2016</v>
      </c>
    </row>
    <row r="253" spans="1:16" x14ac:dyDescent="0.3">
      <c r="A253" t="s">
        <v>311</v>
      </c>
      <c r="B253" t="s">
        <v>239</v>
      </c>
      <c r="C253">
        <v>396</v>
      </c>
      <c r="D253" t="s">
        <v>140</v>
      </c>
      <c r="E253">
        <v>24</v>
      </c>
      <c r="F253">
        <v>0</v>
      </c>
      <c r="G253">
        <v>345</v>
      </c>
      <c r="H253">
        <v>2636</v>
      </c>
      <c r="I253">
        <v>37</v>
      </c>
      <c r="J253">
        <v>816</v>
      </c>
      <c r="K253">
        <v>1633</v>
      </c>
      <c r="L253">
        <v>2016</v>
      </c>
      <c r="M253" t="str">
        <f t="shared" si="9"/>
        <v>005</v>
      </c>
      <c r="N253" t="str">
        <f t="shared" si="10"/>
        <v/>
      </c>
      <c r="O253" t="str">
        <f t="shared" si="11"/>
        <v/>
      </c>
      <c r="P253">
        <v>2016</v>
      </c>
    </row>
    <row r="254" spans="1:16" x14ac:dyDescent="0.3">
      <c r="A254" t="s">
        <v>311</v>
      </c>
      <c r="B254" t="s">
        <v>284</v>
      </c>
      <c r="C254">
        <v>409</v>
      </c>
      <c r="D254" t="s">
        <v>211</v>
      </c>
      <c r="E254">
        <v>20</v>
      </c>
      <c r="F254">
        <v>0</v>
      </c>
      <c r="G254">
        <v>282</v>
      </c>
      <c r="H254">
        <v>2158</v>
      </c>
      <c r="I254">
        <v>44</v>
      </c>
      <c r="J254">
        <v>678</v>
      </c>
      <c r="K254">
        <v>466</v>
      </c>
      <c r="L254">
        <v>2016</v>
      </c>
      <c r="M254" t="str">
        <f t="shared" si="9"/>
        <v>005</v>
      </c>
      <c r="N254" t="str">
        <f t="shared" si="10"/>
        <v/>
      </c>
      <c r="O254" t="str">
        <f t="shared" si="11"/>
        <v/>
      </c>
      <c r="P254">
        <v>2016</v>
      </c>
    </row>
    <row r="255" spans="1:16" x14ac:dyDescent="0.3">
      <c r="A255" t="s">
        <v>311</v>
      </c>
      <c r="B255" t="s">
        <v>229</v>
      </c>
      <c r="D255" t="s">
        <v>229</v>
      </c>
      <c r="E255">
        <v>2</v>
      </c>
      <c r="F255">
        <v>0</v>
      </c>
      <c r="G255">
        <v>30</v>
      </c>
      <c r="H255">
        <v>23</v>
      </c>
      <c r="I255">
        <v>18</v>
      </c>
      <c r="J255">
        <v>72</v>
      </c>
      <c r="K255">
        <v>48</v>
      </c>
      <c r="L255">
        <v>2016</v>
      </c>
      <c r="M255" t="str">
        <f t="shared" si="9"/>
        <v>005</v>
      </c>
      <c r="N255" t="str">
        <f t="shared" si="10"/>
        <v/>
      </c>
      <c r="O255" t="str">
        <f t="shared" si="11"/>
        <v/>
      </c>
      <c r="P255">
        <v>2016</v>
      </c>
    </row>
    <row r="256" spans="1:16" x14ac:dyDescent="0.3">
      <c r="A256" t="s">
        <v>311</v>
      </c>
      <c r="B256" t="s">
        <v>240</v>
      </c>
      <c r="C256">
        <v>210</v>
      </c>
      <c r="D256" t="s">
        <v>163</v>
      </c>
      <c r="E256">
        <v>22</v>
      </c>
      <c r="F256">
        <v>0</v>
      </c>
      <c r="G256">
        <v>276</v>
      </c>
      <c r="H256">
        <v>1958</v>
      </c>
      <c r="I256">
        <v>51</v>
      </c>
      <c r="J256">
        <v>1234</v>
      </c>
      <c r="K256">
        <v>757</v>
      </c>
      <c r="L256">
        <v>2016</v>
      </c>
      <c r="M256" t="str">
        <f t="shared" si="9"/>
        <v>005</v>
      </c>
      <c r="N256" t="str">
        <f t="shared" si="10"/>
        <v/>
      </c>
      <c r="O256" t="str">
        <f t="shared" si="11"/>
        <v/>
      </c>
      <c r="P256">
        <v>2016</v>
      </c>
    </row>
    <row r="257" spans="1:16" x14ac:dyDescent="0.3">
      <c r="A257" t="s">
        <v>311</v>
      </c>
      <c r="B257" t="s">
        <v>285</v>
      </c>
      <c r="C257">
        <v>276</v>
      </c>
      <c r="D257" t="s">
        <v>185</v>
      </c>
      <c r="E257">
        <v>18</v>
      </c>
      <c r="F257">
        <v>0</v>
      </c>
      <c r="G257">
        <v>252</v>
      </c>
      <c r="H257">
        <v>1825</v>
      </c>
      <c r="I257">
        <v>48</v>
      </c>
      <c r="J257">
        <v>575</v>
      </c>
      <c r="K257">
        <v>412</v>
      </c>
      <c r="L257">
        <v>2016</v>
      </c>
      <c r="M257" t="str">
        <f t="shared" si="9"/>
        <v>005</v>
      </c>
      <c r="N257" t="str">
        <f t="shared" si="10"/>
        <v/>
      </c>
      <c r="O257" t="str">
        <f t="shared" si="11"/>
        <v/>
      </c>
      <c r="P257">
        <v>2016</v>
      </c>
    </row>
    <row r="258" spans="1:16" x14ac:dyDescent="0.3">
      <c r="A258" t="s">
        <v>311</v>
      </c>
      <c r="B258" t="s">
        <v>286</v>
      </c>
      <c r="C258">
        <v>204</v>
      </c>
      <c r="D258" t="s">
        <v>141</v>
      </c>
      <c r="E258">
        <v>9</v>
      </c>
      <c r="F258">
        <v>0</v>
      </c>
      <c r="G258">
        <v>90</v>
      </c>
      <c r="H258">
        <v>653</v>
      </c>
      <c r="I258">
        <v>32</v>
      </c>
      <c r="J258">
        <v>152</v>
      </c>
      <c r="K258">
        <v>148</v>
      </c>
      <c r="L258">
        <v>2016</v>
      </c>
      <c r="M258" t="str">
        <f t="shared" ref="M258:M321" si="12">IF(OR(MID(A258,3,1)="H",MID(A258,3,1)="S"),MID(A258,4,3),MID(A258,3,3))</f>
        <v>005</v>
      </c>
      <c r="N258" t="str">
        <f t="shared" ref="N258:N321" si="13">IF(OR(MID(A258,3,1)="H",MID(A258,3,1)="S"),MID(A258,3,1),"")</f>
        <v/>
      </c>
      <c r="O258" t="str">
        <f t="shared" ref="O258:O321" si="14">IF(RIGHT(A258,2)="SG","SG",IF(RIGHT(A258,1)="B","B",""))</f>
        <v/>
      </c>
      <c r="P258">
        <v>2016</v>
      </c>
    </row>
    <row r="259" spans="1:16" x14ac:dyDescent="0.3">
      <c r="A259" t="s">
        <v>311</v>
      </c>
      <c r="B259" t="s">
        <v>241</v>
      </c>
      <c r="C259">
        <v>411</v>
      </c>
      <c r="D259" t="s">
        <v>213</v>
      </c>
      <c r="E259">
        <v>23</v>
      </c>
      <c r="F259">
        <v>0</v>
      </c>
      <c r="G259">
        <v>339</v>
      </c>
      <c r="H259">
        <v>2592</v>
      </c>
      <c r="I259">
        <v>52</v>
      </c>
      <c r="J259">
        <v>811</v>
      </c>
      <c r="K259">
        <v>524</v>
      </c>
      <c r="L259">
        <v>2016</v>
      </c>
      <c r="M259" t="str">
        <f t="shared" si="12"/>
        <v>005</v>
      </c>
      <c r="N259" t="str">
        <f t="shared" si="13"/>
        <v/>
      </c>
      <c r="O259" t="str">
        <f t="shared" si="14"/>
        <v/>
      </c>
      <c r="P259">
        <v>2016</v>
      </c>
    </row>
    <row r="260" spans="1:16" x14ac:dyDescent="0.3">
      <c r="A260" t="s">
        <v>311</v>
      </c>
      <c r="B260" t="s">
        <v>242</v>
      </c>
      <c r="C260">
        <v>402</v>
      </c>
      <c r="D260" t="s">
        <v>153</v>
      </c>
      <c r="E260">
        <v>22</v>
      </c>
      <c r="F260">
        <v>0</v>
      </c>
      <c r="G260">
        <v>330</v>
      </c>
      <c r="H260">
        <v>2322</v>
      </c>
      <c r="I260">
        <v>67</v>
      </c>
      <c r="J260">
        <v>971</v>
      </c>
      <c r="K260">
        <v>1567</v>
      </c>
      <c r="L260">
        <v>2016</v>
      </c>
      <c r="M260" t="str">
        <f t="shared" si="12"/>
        <v>005</v>
      </c>
      <c r="N260" t="str">
        <f t="shared" si="13"/>
        <v/>
      </c>
      <c r="O260" t="str">
        <f t="shared" si="14"/>
        <v/>
      </c>
      <c r="P260">
        <v>2016</v>
      </c>
    </row>
    <row r="261" spans="1:16" x14ac:dyDescent="0.3">
      <c r="A261" t="s">
        <v>311</v>
      </c>
      <c r="B261" t="s">
        <v>243</v>
      </c>
      <c r="C261">
        <v>153</v>
      </c>
      <c r="D261" t="s">
        <v>170</v>
      </c>
      <c r="E261">
        <v>22</v>
      </c>
      <c r="F261">
        <v>0</v>
      </c>
      <c r="G261">
        <v>303</v>
      </c>
      <c r="H261">
        <v>2244</v>
      </c>
      <c r="I261">
        <v>53</v>
      </c>
      <c r="J261">
        <v>707</v>
      </c>
      <c r="K261">
        <v>484</v>
      </c>
      <c r="L261">
        <v>2016</v>
      </c>
      <c r="M261" t="str">
        <f t="shared" si="12"/>
        <v>005</v>
      </c>
      <c r="N261" t="str">
        <f t="shared" si="13"/>
        <v/>
      </c>
      <c r="O261" t="str">
        <f t="shared" si="14"/>
        <v/>
      </c>
      <c r="P261">
        <v>2016</v>
      </c>
    </row>
    <row r="262" spans="1:16" x14ac:dyDescent="0.3">
      <c r="A262" t="s">
        <v>311</v>
      </c>
      <c r="B262" t="s">
        <v>288</v>
      </c>
      <c r="C262">
        <v>11</v>
      </c>
      <c r="D262" t="s">
        <v>144</v>
      </c>
      <c r="E262">
        <v>24</v>
      </c>
      <c r="F262">
        <v>0</v>
      </c>
      <c r="G262">
        <v>329</v>
      </c>
      <c r="H262">
        <v>2434</v>
      </c>
      <c r="I262">
        <v>28</v>
      </c>
      <c r="J262">
        <v>663</v>
      </c>
      <c r="K262">
        <v>491</v>
      </c>
      <c r="L262">
        <v>2016</v>
      </c>
      <c r="M262" t="str">
        <f t="shared" si="12"/>
        <v>005</v>
      </c>
      <c r="N262" t="str">
        <f t="shared" si="13"/>
        <v/>
      </c>
      <c r="O262" t="str">
        <f t="shared" si="14"/>
        <v/>
      </c>
      <c r="P262">
        <v>2016</v>
      </c>
    </row>
    <row r="263" spans="1:16" x14ac:dyDescent="0.3">
      <c r="A263" t="s">
        <v>311</v>
      </c>
      <c r="B263" t="s">
        <v>289</v>
      </c>
      <c r="C263">
        <v>304</v>
      </c>
      <c r="D263" t="s">
        <v>123</v>
      </c>
      <c r="E263">
        <v>4</v>
      </c>
      <c r="F263">
        <v>0</v>
      </c>
      <c r="G263">
        <v>60</v>
      </c>
      <c r="H263">
        <v>44</v>
      </c>
      <c r="I263">
        <v>0</v>
      </c>
      <c r="J263">
        <v>136</v>
      </c>
      <c r="K263">
        <v>97</v>
      </c>
      <c r="L263">
        <v>2016</v>
      </c>
      <c r="M263" t="str">
        <f t="shared" si="12"/>
        <v>005</v>
      </c>
      <c r="N263" t="str">
        <f t="shared" si="13"/>
        <v/>
      </c>
      <c r="O263" t="str">
        <f t="shared" si="14"/>
        <v/>
      </c>
      <c r="P263">
        <v>2016</v>
      </c>
    </row>
    <row r="264" spans="1:16" x14ac:dyDescent="0.3">
      <c r="A264" t="s">
        <v>311</v>
      </c>
      <c r="B264" t="s">
        <v>271</v>
      </c>
      <c r="C264">
        <v>106</v>
      </c>
      <c r="D264" t="s">
        <v>122</v>
      </c>
      <c r="E264">
        <v>1</v>
      </c>
      <c r="F264">
        <v>0</v>
      </c>
      <c r="G264">
        <v>15</v>
      </c>
      <c r="H264">
        <v>108</v>
      </c>
      <c r="I264">
        <v>2</v>
      </c>
      <c r="J264">
        <v>33</v>
      </c>
      <c r="K264">
        <v>2</v>
      </c>
      <c r="L264">
        <v>2016</v>
      </c>
      <c r="M264" t="str">
        <f t="shared" si="12"/>
        <v>005</v>
      </c>
      <c r="N264" t="str">
        <f t="shared" si="13"/>
        <v/>
      </c>
      <c r="O264" t="str">
        <f t="shared" si="14"/>
        <v/>
      </c>
      <c r="P264">
        <v>2016</v>
      </c>
    </row>
    <row r="265" spans="1:16" x14ac:dyDescent="0.3">
      <c r="A265" t="s">
        <v>311</v>
      </c>
      <c r="B265" t="s">
        <v>290</v>
      </c>
      <c r="C265">
        <v>37</v>
      </c>
      <c r="D265" t="s">
        <v>164</v>
      </c>
      <c r="E265">
        <v>18</v>
      </c>
      <c r="F265">
        <v>0</v>
      </c>
      <c r="G265">
        <v>267</v>
      </c>
      <c r="H265">
        <v>1826</v>
      </c>
      <c r="I265">
        <v>31</v>
      </c>
      <c r="J265">
        <v>573</v>
      </c>
      <c r="K265">
        <v>43</v>
      </c>
      <c r="L265">
        <v>2016</v>
      </c>
      <c r="M265" t="str">
        <f t="shared" si="12"/>
        <v>005</v>
      </c>
      <c r="N265" t="str">
        <f t="shared" si="13"/>
        <v/>
      </c>
      <c r="O265" t="str">
        <f t="shared" si="14"/>
        <v/>
      </c>
      <c r="P265">
        <v>2016</v>
      </c>
    </row>
    <row r="266" spans="1:16" x14ac:dyDescent="0.3">
      <c r="A266" t="s">
        <v>311</v>
      </c>
      <c r="B266" t="s">
        <v>244</v>
      </c>
      <c r="C266">
        <v>180</v>
      </c>
      <c r="D266" t="s">
        <v>146</v>
      </c>
      <c r="E266">
        <v>24</v>
      </c>
      <c r="F266">
        <v>0</v>
      </c>
      <c r="G266">
        <v>339</v>
      </c>
      <c r="H266">
        <v>2256</v>
      </c>
      <c r="I266">
        <v>42</v>
      </c>
      <c r="J266">
        <v>712</v>
      </c>
      <c r="K266">
        <v>557</v>
      </c>
      <c r="L266">
        <v>2016</v>
      </c>
      <c r="M266" t="str">
        <f t="shared" si="12"/>
        <v>005</v>
      </c>
      <c r="N266" t="str">
        <f t="shared" si="13"/>
        <v/>
      </c>
      <c r="O266" t="str">
        <f t="shared" si="14"/>
        <v/>
      </c>
      <c r="P266">
        <v>2016</v>
      </c>
    </row>
    <row r="267" spans="1:16" x14ac:dyDescent="0.3">
      <c r="A267" t="s">
        <v>311</v>
      </c>
      <c r="B267" t="s">
        <v>307</v>
      </c>
      <c r="C267">
        <v>352</v>
      </c>
      <c r="D267" t="s">
        <v>186</v>
      </c>
      <c r="E267">
        <v>21</v>
      </c>
      <c r="F267">
        <v>0</v>
      </c>
      <c r="G267">
        <v>318</v>
      </c>
      <c r="H267">
        <v>2152</v>
      </c>
      <c r="I267">
        <v>52</v>
      </c>
      <c r="J267">
        <v>671</v>
      </c>
      <c r="K267">
        <v>49</v>
      </c>
      <c r="L267">
        <v>2016</v>
      </c>
      <c r="M267" t="str">
        <f t="shared" si="12"/>
        <v>005</v>
      </c>
      <c r="N267" t="str">
        <f t="shared" si="13"/>
        <v/>
      </c>
      <c r="O267" t="str">
        <f t="shared" si="14"/>
        <v/>
      </c>
      <c r="P267">
        <v>2016</v>
      </c>
    </row>
    <row r="268" spans="1:16" x14ac:dyDescent="0.3">
      <c r="A268" t="s">
        <v>311</v>
      </c>
      <c r="B268" t="s">
        <v>291</v>
      </c>
      <c r="C268">
        <v>420</v>
      </c>
      <c r="D268" t="s">
        <v>292</v>
      </c>
      <c r="E268">
        <v>1</v>
      </c>
      <c r="F268">
        <v>0</v>
      </c>
      <c r="G268">
        <v>15</v>
      </c>
      <c r="H268">
        <v>9</v>
      </c>
      <c r="I268">
        <v>7</v>
      </c>
      <c r="J268">
        <v>28</v>
      </c>
      <c r="K268">
        <v>25</v>
      </c>
      <c r="L268">
        <v>2016</v>
      </c>
      <c r="M268" t="str">
        <f t="shared" si="12"/>
        <v>005</v>
      </c>
      <c r="N268" t="str">
        <f t="shared" si="13"/>
        <v/>
      </c>
      <c r="O268" t="str">
        <f t="shared" si="14"/>
        <v/>
      </c>
      <c r="P268">
        <v>2016</v>
      </c>
    </row>
    <row r="269" spans="1:16" x14ac:dyDescent="0.3">
      <c r="A269" t="s">
        <v>311</v>
      </c>
      <c r="B269" t="s">
        <v>308</v>
      </c>
      <c r="C269">
        <v>380</v>
      </c>
      <c r="D269" t="s">
        <v>189</v>
      </c>
      <c r="E269">
        <v>24</v>
      </c>
      <c r="F269">
        <v>0</v>
      </c>
      <c r="G269">
        <v>336</v>
      </c>
      <c r="H269">
        <v>2217</v>
      </c>
      <c r="I269">
        <v>64</v>
      </c>
      <c r="J269">
        <v>693</v>
      </c>
      <c r="K269">
        <v>558</v>
      </c>
      <c r="L269">
        <v>2016</v>
      </c>
      <c r="M269" t="str">
        <f t="shared" si="12"/>
        <v>005</v>
      </c>
      <c r="N269" t="str">
        <f t="shared" si="13"/>
        <v/>
      </c>
      <c r="O269" t="str">
        <f t="shared" si="14"/>
        <v/>
      </c>
      <c r="P269">
        <v>2016</v>
      </c>
    </row>
    <row r="270" spans="1:16" x14ac:dyDescent="0.3">
      <c r="A270" t="s">
        <v>311</v>
      </c>
      <c r="B270" t="s">
        <v>245</v>
      </c>
      <c r="C270">
        <v>343</v>
      </c>
      <c r="D270" t="s">
        <v>202</v>
      </c>
      <c r="E270">
        <v>23</v>
      </c>
      <c r="F270">
        <v>0</v>
      </c>
      <c r="G270">
        <v>354</v>
      </c>
      <c r="H270">
        <v>2405</v>
      </c>
      <c r="I270">
        <v>61</v>
      </c>
      <c r="J270">
        <v>767</v>
      </c>
      <c r="K270">
        <v>572</v>
      </c>
      <c r="L270">
        <v>2016</v>
      </c>
      <c r="M270" t="str">
        <f t="shared" si="12"/>
        <v>005</v>
      </c>
      <c r="N270" t="str">
        <f t="shared" si="13"/>
        <v/>
      </c>
      <c r="O270" t="str">
        <f t="shared" si="14"/>
        <v/>
      </c>
      <c r="P270">
        <v>2016</v>
      </c>
    </row>
    <row r="271" spans="1:16" x14ac:dyDescent="0.3">
      <c r="A271" t="s">
        <v>311</v>
      </c>
      <c r="B271" t="s">
        <v>246</v>
      </c>
      <c r="C271">
        <v>375</v>
      </c>
      <c r="D271" t="s">
        <v>149</v>
      </c>
      <c r="E271">
        <v>22</v>
      </c>
      <c r="F271">
        <v>0</v>
      </c>
      <c r="G271">
        <v>309</v>
      </c>
      <c r="H271">
        <v>2355</v>
      </c>
      <c r="I271">
        <v>51</v>
      </c>
      <c r="J271">
        <v>744</v>
      </c>
      <c r="K271">
        <v>511</v>
      </c>
      <c r="L271">
        <v>2016</v>
      </c>
      <c r="M271" t="str">
        <f t="shared" si="12"/>
        <v>005</v>
      </c>
      <c r="N271" t="str">
        <f t="shared" si="13"/>
        <v/>
      </c>
      <c r="O271" t="str">
        <f t="shared" si="14"/>
        <v/>
      </c>
      <c r="P271">
        <v>2016</v>
      </c>
    </row>
    <row r="272" spans="1:16" x14ac:dyDescent="0.3">
      <c r="A272" t="s">
        <v>311</v>
      </c>
      <c r="B272" t="s">
        <v>247</v>
      </c>
      <c r="C272">
        <v>38</v>
      </c>
      <c r="D272" t="s">
        <v>137</v>
      </c>
      <c r="E272">
        <v>22</v>
      </c>
      <c r="F272">
        <v>0</v>
      </c>
      <c r="G272">
        <v>330</v>
      </c>
      <c r="H272">
        <v>2477</v>
      </c>
      <c r="I272">
        <v>17</v>
      </c>
      <c r="J272">
        <v>289</v>
      </c>
      <c r="K272">
        <v>103</v>
      </c>
      <c r="L272">
        <v>2016</v>
      </c>
      <c r="M272" t="str">
        <f t="shared" si="12"/>
        <v>005</v>
      </c>
      <c r="N272" t="str">
        <f t="shared" si="13"/>
        <v/>
      </c>
      <c r="O272" t="str">
        <f t="shared" si="14"/>
        <v/>
      </c>
      <c r="P272">
        <v>2016</v>
      </c>
    </row>
    <row r="273" spans="1:16" x14ac:dyDescent="0.3">
      <c r="A273" t="s">
        <v>311</v>
      </c>
      <c r="B273" t="s">
        <v>248</v>
      </c>
      <c r="C273">
        <v>169</v>
      </c>
      <c r="D273" t="s">
        <v>138</v>
      </c>
      <c r="E273">
        <v>23</v>
      </c>
      <c r="F273">
        <v>0</v>
      </c>
      <c r="G273">
        <v>333</v>
      </c>
      <c r="H273">
        <v>2466</v>
      </c>
      <c r="I273">
        <v>46</v>
      </c>
      <c r="J273">
        <v>735</v>
      </c>
      <c r="K273">
        <v>552</v>
      </c>
      <c r="L273">
        <v>2016</v>
      </c>
      <c r="M273" t="str">
        <f t="shared" si="12"/>
        <v>005</v>
      </c>
      <c r="N273" t="str">
        <f t="shared" si="13"/>
        <v/>
      </c>
      <c r="O273" t="str">
        <f t="shared" si="14"/>
        <v/>
      </c>
      <c r="P273">
        <v>2016</v>
      </c>
    </row>
    <row r="274" spans="1:16" x14ac:dyDescent="0.3">
      <c r="A274" t="s">
        <v>311</v>
      </c>
      <c r="B274" t="s">
        <v>249</v>
      </c>
      <c r="C274">
        <v>168</v>
      </c>
      <c r="D274" t="s">
        <v>129</v>
      </c>
      <c r="E274">
        <v>17</v>
      </c>
      <c r="F274">
        <v>0</v>
      </c>
      <c r="G274">
        <v>255</v>
      </c>
      <c r="H274">
        <v>1892</v>
      </c>
      <c r="I274">
        <v>33</v>
      </c>
      <c r="J274">
        <v>602</v>
      </c>
      <c r="K274">
        <v>419</v>
      </c>
      <c r="L274">
        <v>2016</v>
      </c>
      <c r="M274" t="str">
        <f t="shared" si="12"/>
        <v>005</v>
      </c>
      <c r="N274" t="str">
        <f t="shared" si="13"/>
        <v/>
      </c>
      <c r="O274" t="str">
        <f t="shared" si="14"/>
        <v/>
      </c>
      <c r="P274">
        <v>2016</v>
      </c>
    </row>
    <row r="275" spans="1:16" x14ac:dyDescent="0.3">
      <c r="A275" t="s">
        <v>311</v>
      </c>
      <c r="B275" t="s">
        <v>229</v>
      </c>
      <c r="D275" t="s">
        <v>229</v>
      </c>
      <c r="E275">
        <v>8</v>
      </c>
      <c r="F275">
        <v>0</v>
      </c>
      <c r="G275">
        <v>120</v>
      </c>
      <c r="H275">
        <v>916</v>
      </c>
      <c r="I275">
        <v>36</v>
      </c>
      <c r="J275">
        <v>286</v>
      </c>
      <c r="K275">
        <v>19</v>
      </c>
      <c r="L275">
        <v>2016</v>
      </c>
      <c r="M275" t="str">
        <f t="shared" si="12"/>
        <v>005</v>
      </c>
      <c r="N275" t="str">
        <f t="shared" si="13"/>
        <v/>
      </c>
      <c r="O275" t="str">
        <f t="shared" si="14"/>
        <v/>
      </c>
      <c r="P275">
        <v>2016</v>
      </c>
    </row>
    <row r="276" spans="1:16" x14ac:dyDescent="0.3">
      <c r="A276" t="s">
        <v>311</v>
      </c>
      <c r="B276" t="s">
        <v>250</v>
      </c>
      <c r="C276">
        <v>399</v>
      </c>
      <c r="D276" t="s">
        <v>203</v>
      </c>
      <c r="E276">
        <v>23</v>
      </c>
      <c r="F276">
        <v>0</v>
      </c>
      <c r="G276">
        <v>345</v>
      </c>
      <c r="H276">
        <v>2644</v>
      </c>
      <c r="I276">
        <v>45</v>
      </c>
      <c r="J276">
        <v>829</v>
      </c>
      <c r="K276">
        <v>9</v>
      </c>
      <c r="L276">
        <v>2016</v>
      </c>
      <c r="M276" t="str">
        <f t="shared" si="12"/>
        <v>005</v>
      </c>
      <c r="N276" t="str">
        <f t="shared" si="13"/>
        <v/>
      </c>
      <c r="O276" t="str">
        <f t="shared" si="14"/>
        <v/>
      </c>
      <c r="P276">
        <v>2016</v>
      </c>
    </row>
    <row r="277" spans="1:16" x14ac:dyDescent="0.3">
      <c r="A277" t="s">
        <v>311</v>
      </c>
      <c r="B277" t="s">
        <v>251</v>
      </c>
      <c r="C277">
        <v>381</v>
      </c>
      <c r="D277" t="s">
        <v>151</v>
      </c>
      <c r="E277">
        <v>24</v>
      </c>
      <c r="F277">
        <v>0</v>
      </c>
      <c r="G277">
        <v>360</v>
      </c>
      <c r="H277">
        <v>2343</v>
      </c>
      <c r="I277">
        <v>38</v>
      </c>
      <c r="J277">
        <v>702</v>
      </c>
      <c r="K277">
        <v>98</v>
      </c>
      <c r="L277">
        <v>2016</v>
      </c>
      <c r="M277" t="str">
        <f t="shared" si="12"/>
        <v>005</v>
      </c>
      <c r="N277" t="str">
        <f t="shared" si="13"/>
        <v/>
      </c>
      <c r="O277" t="str">
        <f t="shared" si="14"/>
        <v/>
      </c>
      <c r="P277">
        <v>2016</v>
      </c>
    </row>
    <row r="278" spans="1:16" x14ac:dyDescent="0.3">
      <c r="A278" t="s">
        <v>311</v>
      </c>
      <c r="B278" t="s">
        <v>299</v>
      </c>
      <c r="C278">
        <v>391</v>
      </c>
      <c r="D278" t="s">
        <v>126</v>
      </c>
      <c r="E278">
        <v>24</v>
      </c>
      <c r="F278">
        <v>0</v>
      </c>
      <c r="G278">
        <v>342</v>
      </c>
      <c r="H278">
        <v>2396</v>
      </c>
      <c r="I278">
        <v>42</v>
      </c>
      <c r="J278">
        <v>1485</v>
      </c>
      <c r="K278">
        <v>919</v>
      </c>
      <c r="L278">
        <v>2016</v>
      </c>
      <c r="M278" t="str">
        <f t="shared" si="12"/>
        <v>005</v>
      </c>
      <c r="N278" t="str">
        <f t="shared" si="13"/>
        <v/>
      </c>
      <c r="O278" t="str">
        <f t="shared" si="14"/>
        <v/>
      </c>
      <c r="P278">
        <v>2016</v>
      </c>
    </row>
    <row r="279" spans="1:16" x14ac:dyDescent="0.3">
      <c r="A279" t="s">
        <v>311</v>
      </c>
      <c r="B279" t="s">
        <v>294</v>
      </c>
      <c r="C279">
        <v>416</v>
      </c>
      <c r="D279" t="s">
        <v>295</v>
      </c>
      <c r="E279">
        <v>1</v>
      </c>
      <c r="F279">
        <v>0</v>
      </c>
      <c r="G279">
        <v>15</v>
      </c>
      <c r="H279">
        <v>103</v>
      </c>
      <c r="I279">
        <v>8</v>
      </c>
      <c r="J279">
        <v>32</v>
      </c>
      <c r="K279">
        <v>25</v>
      </c>
      <c r="L279">
        <v>2016</v>
      </c>
      <c r="M279" t="str">
        <f t="shared" si="12"/>
        <v>005</v>
      </c>
      <c r="N279" t="str">
        <f t="shared" si="13"/>
        <v/>
      </c>
      <c r="O279" t="str">
        <f t="shared" si="14"/>
        <v/>
      </c>
      <c r="P279">
        <v>2016</v>
      </c>
    </row>
    <row r="280" spans="1:16" x14ac:dyDescent="0.3">
      <c r="A280" t="s">
        <v>311</v>
      </c>
      <c r="B280" t="s">
        <v>252</v>
      </c>
      <c r="C280">
        <v>414</v>
      </c>
      <c r="D280" t="s">
        <v>253</v>
      </c>
      <c r="E280">
        <v>24</v>
      </c>
      <c r="F280">
        <v>0</v>
      </c>
      <c r="G280">
        <v>342</v>
      </c>
      <c r="H280">
        <v>2293</v>
      </c>
      <c r="I280">
        <v>64</v>
      </c>
      <c r="J280">
        <v>718</v>
      </c>
      <c r="K280">
        <v>548</v>
      </c>
      <c r="L280">
        <v>2016</v>
      </c>
      <c r="M280" t="str">
        <f t="shared" si="12"/>
        <v>005</v>
      </c>
      <c r="N280" t="str">
        <f t="shared" si="13"/>
        <v/>
      </c>
      <c r="O280" t="str">
        <f t="shared" si="14"/>
        <v/>
      </c>
      <c r="P280">
        <v>2016</v>
      </c>
    </row>
    <row r="281" spans="1:16" x14ac:dyDescent="0.3">
      <c r="A281" t="s">
        <v>311</v>
      </c>
      <c r="B281" t="s">
        <v>296</v>
      </c>
      <c r="C281">
        <v>336</v>
      </c>
      <c r="D281" t="s">
        <v>196</v>
      </c>
      <c r="E281">
        <v>24</v>
      </c>
      <c r="F281">
        <v>0</v>
      </c>
      <c r="G281">
        <v>354</v>
      </c>
      <c r="H281">
        <v>2712</v>
      </c>
      <c r="I281">
        <v>51</v>
      </c>
      <c r="J281">
        <v>853</v>
      </c>
      <c r="K281">
        <v>566</v>
      </c>
      <c r="L281">
        <v>2016</v>
      </c>
      <c r="M281" t="str">
        <f t="shared" si="12"/>
        <v>005</v>
      </c>
      <c r="N281" t="str">
        <f t="shared" si="13"/>
        <v/>
      </c>
      <c r="O281" t="str">
        <f t="shared" si="14"/>
        <v/>
      </c>
      <c r="P281">
        <v>2016</v>
      </c>
    </row>
    <row r="282" spans="1:16" x14ac:dyDescent="0.3">
      <c r="A282" t="s">
        <v>315</v>
      </c>
      <c r="B282" t="s">
        <v>229</v>
      </c>
      <c r="D282" t="s">
        <v>229</v>
      </c>
      <c r="E282">
        <v>0</v>
      </c>
      <c r="F282">
        <v>0</v>
      </c>
      <c r="G282">
        <v>0</v>
      </c>
      <c r="H282">
        <v>0</v>
      </c>
      <c r="I282">
        <v>0</v>
      </c>
      <c r="J282">
        <v>0</v>
      </c>
      <c r="K282">
        <v>0</v>
      </c>
      <c r="L282">
        <v>2016</v>
      </c>
      <c r="M282" t="str">
        <f t="shared" si="12"/>
        <v>001</v>
      </c>
      <c r="N282" t="str">
        <f t="shared" si="13"/>
        <v>H</v>
      </c>
      <c r="O282" t="str">
        <f t="shared" si="14"/>
        <v/>
      </c>
      <c r="P282">
        <v>2016</v>
      </c>
    </row>
    <row r="283" spans="1:16" x14ac:dyDescent="0.3">
      <c r="A283" t="s">
        <v>315</v>
      </c>
      <c r="B283" t="s">
        <v>254</v>
      </c>
      <c r="C283">
        <v>374</v>
      </c>
      <c r="D283" t="s">
        <v>181</v>
      </c>
      <c r="E283">
        <v>1255</v>
      </c>
      <c r="F283">
        <v>0</v>
      </c>
      <c r="G283">
        <v>26355</v>
      </c>
      <c r="H283">
        <v>17244</v>
      </c>
      <c r="I283">
        <v>442</v>
      </c>
      <c r="J283">
        <v>778</v>
      </c>
      <c r="K283">
        <v>1005</v>
      </c>
      <c r="L283">
        <v>2016</v>
      </c>
      <c r="M283" t="str">
        <f t="shared" si="12"/>
        <v>001</v>
      </c>
      <c r="N283" t="str">
        <f t="shared" si="13"/>
        <v>H</v>
      </c>
      <c r="O283" t="str">
        <f t="shared" si="14"/>
        <v/>
      </c>
      <c r="P283">
        <v>2016</v>
      </c>
    </row>
    <row r="284" spans="1:16" x14ac:dyDescent="0.3">
      <c r="A284" t="s">
        <v>315</v>
      </c>
      <c r="B284" t="s">
        <v>316</v>
      </c>
      <c r="C284">
        <v>386</v>
      </c>
      <c r="D284" t="s">
        <v>204</v>
      </c>
      <c r="E284">
        <v>12175</v>
      </c>
      <c r="F284">
        <v>0</v>
      </c>
      <c r="G284">
        <v>17045</v>
      </c>
      <c r="H284">
        <v>13036</v>
      </c>
      <c r="I284">
        <v>1014</v>
      </c>
      <c r="J284">
        <v>4089</v>
      </c>
      <c r="K284">
        <v>281</v>
      </c>
      <c r="L284">
        <v>2016</v>
      </c>
      <c r="M284" t="str">
        <f t="shared" si="12"/>
        <v>001</v>
      </c>
      <c r="N284" t="str">
        <f t="shared" si="13"/>
        <v>H</v>
      </c>
      <c r="O284" t="str">
        <f t="shared" si="14"/>
        <v/>
      </c>
      <c r="P284">
        <v>2016</v>
      </c>
    </row>
    <row r="285" spans="1:16" x14ac:dyDescent="0.3">
      <c r="A285" t="s">
        <v>315</v>
      </c>
      <c r="B285" t="s">
        <v>267</v>
      </c>
      <c r="C285">
        <v>7</v>
      </c>
      <c r="D285" t="s">
        <v>194</v>
      </c>
      <c r="E285">
        <v>155</v>
      </c>
      <c r="F285">
        <v>0</v>
      </c>
      <c r="G285">
        <v>51171</v>
      </c>
      <c r="H285">
        <v>3461</v>
      </c>
      <c r="I285">
        <v>19</v>
      </c>
      <c r="J285">
        <v>2172</v>
      </c>
      <c r="K285">
        <v>24</v>
      </c>
      <c r="L285">
        <v>2016</v>
      </c>
      <c r="M285" t="str">
        <f t="shared" si="12"/>
        <v>001</v>
      </c>
      <c r="N285" t="str">
        <f t="shared" si="13"/>
        <v>H</v>
      </c>
      <c r="O285" t="str">
        <f t="shared" si="14"/>
        <v/>
      </c>
      <c r="P285">
        <v>2016</v>
      </c>
    </row>
    <row r="286" spans="1:16" x14ac:dyDescent="0.3">
      <c r="A286" t="s">
        <v>315</v>
      </c>
      <c r="B286" t="s">
        <v>255</v>
      </c>
      <c r="C286">
        <v>248</v>
      </c>
      <c r="D286" t="s">
        <v>158</v>
      </c>
      <c r="E286">
        <v>42925</v>
      </c>
      <c r="F286">
        <v>0</v>
      </c>
      <c r="G286">
        <v>879963</v>
      </c>
      <c r="H286">
        <v>60241</v>
      </c>
      <c r="I286">
        <v>1632</v>
      </c>
      <c r="J286">
        <v>18896</v>
      </c>
      <c r="K286">
        <v>121</v>
      </c>
      <c r="L286">
        <v>2016</v>
      </c>
      <c r="M286" t="str">
        <f t="shared" si="12"/>
        <v>001</v>
      </c>
      <c r="N286" t="str">
        <f t="shared" si="13"/>
        <v>H</v>
      </c>
      <c r="O286" t="str">
        <f t="shared" si="14"/>
        <v/>
      </c>
      <c r="P286">
        <v>2016</v>
      </c>
    </row>
    <row r="287" spans="1:16" x14ac:dyDescent="0.3">
      <c r="A287" t="s">
        <v>315</v>
      </c>
      <c r="B287" t="s">
        <v>256</v>
      </c>
      <c r="C287">
        <v>1</v>
      </c>
      <c r="D287" t="s">
        <v>125</v>
      </c>
      <c r="E287">
        <v>435</v>
      </c>
      <c r="F287">
        <v>0</v>
      </c>
      <c r="G287">
        <v>1492067</v>
      </c>
      <c r="H287">
        <v>102003</v>
      </c>
      <c r="I287">
        <v>1433</v>
      </c>
      <c r="J287">
        <v>28284</v>
      </c>
      <c r="K287">
        <v>205</v>
      </c>
      <c r="L287">
        <v>2016</v>
      </c>
      <c r="M287" t="str">
        <f t="shared" si="12"/>
        <v>001</v>
      </c>
      <c r="N287" t="str">
        <f t="shared" si="13"/>
        <v>H</v>
      </c>
      <c r="O287" t="str">
        <f t="shared" si="14"/>
        <v/>
      </c>
      <c r="P287">
        <v>2016</v>
      </c>
    </row>
    <row r="288" spans="1:16" x14ac:dyDescent="0.3">
      <c r="A288" t="s">
        <v>315</v>
      </c>
      <c r="B288" t="s">
        <v>257</v>
      </c>
      <c r="C288">
        <v>358</v>
      </c>
      <c r="D288" t="s">
        <v>172</v>
      </c>
      <c r="E288">
        <v>8874</v>
      </c>
      <c r="F288">
        <v>5</v>
      </c>
      <c r="G288">
        <v>1487651</v>
      </c>
      <c r="H288">
        <v>99512</v>
      </c>
      <c r="I288">
        <v>3713</v>
      </c>
      <c r="J288">
        <v>3122</v>
      </c>
      <c r="K288">
        <v>205</v>
      </c>
      <c r="L288">
        <v>2016</v>
      </c>
      <c r="M288" t="str">
        <f t="shared" si="12"/>
        <v>001</v>
      </c>
      <c r="N288" t="str">
        <f t="shared" si="13"/>
        <v>H</v>
      </c>
      <c r="O288" t="str">
        <f t="shared" si="14"/>
        <v/>
      </c>
      <c r="P288">
        <v>2016</v>
      </c>
    </row>
    <row r="289" spans="1:16" x14ac:dyDescent="0.3">
      <c r="A289" t="s">
        <v>315</v>
      </c>
      <c r="B289" t="s">
        <v>225</v>
      </c>
      <c r="C289">
        <v>415</v>
      </c>
      <c r="D289" t="s">
        <v>214</v>
      </c>
      <c r="E289">
        <v>16</v>
      </c>
      <c r="F289">
        <v>0</v>
      </c>
      <c r="G289">
        <v>46154</v>
      </c>
      <c r="H289">
        <v>3529</v>
      </c>
      <c r="I289">
        <v>174</v>
      </c>
      <c r="J289">
        <v>1109</v>
      </c>
      <c r="K289">
        <v>762</v>
      </c>
      <c r="L289">
        <v>2016</v>
      </c>
      <c r="M289" t="str">
        <f t="shared" si="12"/>
        <v>001</v>
      </c>
      <c r="N289" t="str">
        <f t="shared" si="13"/>
        <v>H</v>
      </c>
      <c r="O289" t="str">
        <f t="shared" si="14"/>
        <v/>
      </c>
      <c r="P289">
        <v>2016</v>
      </c>
    </row>
    <row r="290" spans="1:16" x14ac:dyDescent="0.3">
      <c r="A290" t="s">
        <v>315</v>
      </c>
      <c r="B290" t="s">
        <v>226</v>
      </c>
      <c r="C290">
        <v>34</v>
      </c>
      <c r="D290" t="s">
        <v>195</v>
      </c>
      <c r="E290">
        <v>108</v>
      </c>
      <c r="F290">
        <v>0</v>
      </c>
      <c r="G290">
        <v>531011</v>
      </c>
      <c r="H290">
        <v>37393</v>
      </c>
      <c r="I290">
        <v>73</v>
      </c>
      <c r="J290">
        <v>4388</v>
      </c>
      <c r="K290">
        <v>8661</v>
      </c>
      <c r="L290">
        <v>2016</v>
      </c>
      <c r="M290" t="str">
        <f t="shared" si="12"/>
        <v>001</v>
      </c>
      <c r="N290" t="str">
        <f t="shared" si="13"/>
        <v>H</v>
      </c>
      <c r="O290" t="str">
        <f t="shared" si="14"/>
        <v/>
      </c>
      <c r="P290">
        <v>2016</v>
      </c>
    </row>
    <row r="291" spans="1:16" x14ac:dyDescent="0.3">
      <c r="A291" t="s">
        <v>315</v>
      </c>
      <c r="B291" t="s">
        <v>232</v>
      </c>
      <c r="C291">
        <v>199</v>
      </c>
      <c r="D291" t="s">
        <v>187</v>
      </c>
      <c r="E291">
        <v>2</v>
      </c>
      <c r="F291">
        <v>0</v>
      </c>
      <c r="G291">
        <v>734</v>
      </c>
      <c r="H291">
        <v>522</v>
      </c>
      <c r="I291">
        <v>0</v>
      </c>
      <c r="J291">
        <v>164</v>
      </c>
      <c r="K291">
        <v>108</v>
      </c>
      <c r="L291">
        <v>2016</v>
      </c>
      <c r="M291" t="str">
        <f t="shared" si="12"/>
        <v>001</v>
      </c>
      <c r="N291" t="str">
        <f t="shared" si="13"/>
        <v>H</v>
      </c>
      <c r="O291" t="str">
        <f t="shared" si="14"/>
        <v/>
      </c>
      <c r="P291">
        <v>2016</v>
      </c>
    </row>
    <row r="292" spans="1:16" x14ac:dyDescent="0.3">
      <c r="A292" t="s">
        <v>315</v>
      </c>
      <c r="B292" t="s">
        <v>236</v>
      </c>
      <c r="C292">
        <v>203</v>
      </c>
      <c r="D292" t="s">
        <v>155</v>
      </c>
      <c r="E292">
        <v>222</v>
      </c>
      <c r="F292">
        <v>0</v>
      </c>
      <c r="G292">
        <v>1430041</v>
      </c>
      <c r="H292">
        <v>103738</v>
      </c>
      <c r="I292">
        <v>613</v>
      </c>
      <c r="J292">
        <v>17111</v>
      </c>
      <c r="K292">
        <v>198</v>
      </c>
      <c r="L292">
        <v>2016</v>
      </c>
      <c r="M292" t="str">
        <f t="shared" si="12"/>
        <v>001</v>
      </c>
      <c r="N292" t="str">
        <f t="shared" si="13"/>
        <v>H</v>
      </c>
      <c r="O292" t="str">
        <f t="shared" si="14"/>
        <v/>
      </c>
      <c r="P292">
        <v>2016</v>
      </c>
    </row>
    <row r="293" spans="1:16" x14ac:dyDescent="0.3">
      <c r="A293" t="s">
        <v>315</v>
      </c>
      <c r="B293" t="s">
        <v>238</v>
      </c>
      <c r="C293">
        <v>320</v>
      </c>
      <c r="D293" t="s">
        <v>201</v>
      </c>
      <c r="E293">
        <v>95</v>
      </c>
      <c r="F293">
        <v>0</v>
      </c>
      <c r="G293">
        <v>36539</v>
      </c>
      <c r="H293">
        <v>2795</v>
      </c>
      <c r="I293">
        <v>0</v>
      </c>
      <c r="J293">
        <v>461</v>
      </c>
      <c r="K293">
        <v>601</v>
      </c>
      <c r="L293">
        <v>2016</v>
      </c>
      <c r="M293" t="str">
        <f t="shared" si="12"/>
        <v>001</v>
      </c>
      <c r="N293" t="str">
        <f t="shared" si="13"/>
        <v>H</v>
      </c>
      <c r="O293" t="str">
        <f t="shared" si="14"/>
        <v/>
      </c>
      <c r="P293">
        <v>2016</v>
      </c>
    </row>
    <row r="294" spans="1:16" x14ac:dyDescent="0.3">
      <c r="A294" t="s">
        <v>315</v>
      </c>
      <c r="B294" t="s">
        <v>258</v>
      </c>
      <c r="C294">
        <v>287</v>
      </c>
      <c r="D294" t="s">
        <v>167</v>
      </c>
      <c r="E294">
        <v>431</v>
      </c>
      <c r="F294">
        <v>3</v>
      </c>
      <c r="G294">
        <v>620588</v>
      </c>
      <c r="H294">
        <v>45139</v>
      </c>
      <c r="I294">
        <v>1999</v>
      </c>
      <c r="J294">
        <v>28319</v>
      </c>
      <c r="K294">
        <v>1774</v>
      </c>
      <c r="L294">
        <v>2016</v>
      </c>
      <c r="M294" t="str">
        <f t="shared" si="12"/>
        <v>001</v>
      </c>
      <c r="N294" t="str">
        <f t="shared" si="13"/>
        <v>H</v>
      </c>
      <c r="O294" t="str">
        <f t="shared" si="14"/>
        <v/>
      </c>
      <c r="P294">
        <v>2016</v>
      </c>
    </row>
    <row r="295" spans="1:16" x14ac:dyDescent="0.3">
      <c r="A295" t="s">
        <v>315</v>
      </c>
      <c r="B295" t="s">
        <v>260</v>
      </c>
      <c r="C295">
        <v>18</v>
      </c>
      <c r="D295" t="s">
        <v>177</v>
      </c>
      <c r="E295">
        <v>36025</v>
      </c>
      <c r="F295">
        <v>0</v>
      </c>
      <c r="G295">
        <v>7205</v>
      </c>
      <c r="H295">
        <v>5134</v>
      </c>
      <c r="I295">
        <v>191</v>
      </c>
      <c r="J295">
        <v>16104</v>
      </c>
      <c r="K295">
        <v>1009</v>
      </c>
      <c r="L295">
        <v>2016</v>
      </c>
      <c r="M295" t="str">
        <f t="shared" si="12"/>
        <v>001</v>
      </c>
      <c r="N295" t="str">
        <f t="shared" si="13"/>
        <v>H</v>
      </c>
      <c r="O295" t="str">
        <f t="shared" si="14"/>
        <v/>
      </c>
      <c r="P295">
        <v>2016</v>
      </c>
    </row>
    <row r="296" spans="1:16" x14ac:dyDescent="0.3">
      <c r="A296" t="s">
        <v>315</v>
      </c>
      <c r="B296" t="s">
        <v>287</v>
      </c>
      <c r="C296">
        <v>30</v>
      </c>
      <c r="D296" t="s">
        <v>159</v>
      </c>
      <c r="E296">
        <v>155</v>
      </c>
      <c r="F296">
        <v>0</v>
      </c>
      <c r="G296">
        <v>38905</v>
      </c>
      <c r="H296">
        <v>2581</v>
      </c>
      <c r="I296">
        <v>51</v>
      </c>
      <c r="J296">
        <v>807</v>
      </c>
      <c r="K296">
        <v>57</v>
      </c>
      <c r="L296">
        <v>2016</v>
      </c>
      <c r="M296" t="str">
        <f t="shared" si="12"/>
        <v>001</v>
      </c>
      <c r="N296" t="str">
        <f t="shared" si="13"/>
        <v>H</v>
      </c>
      <c r="O296" t="str">
        <f t="shared" si="14"/>
        <v/>
      </c>
      <c r="P296">
        <v>2016</v>
      </c>
    </row>
    <row r="297" spans="1:16" x14ac:dyDescent="0.3">
      <c r="A297" t="s">
        <v>315</v>
      </c>
      <c r="B297" t="s">
        <v>261</v>
      </c>
      <c r="C297">
        <v>239</v>
      </c>
      <c r="D297" t="s">
        <v>135</v>
      </c>
      <c r="E297">
        <v>41775</v>
      </c>
      <c r="F297">
        <v>225</v>
      </c>
      <c r="G297">
        <v>989647</v>
      </c>
      <c r="H297">
        <v>7571</v>
      </c>
      <c r="I297">
        <v>1873</v>
      </c>
      <c r="J297">
        <v>23753</v>
      </c>
      <c r="K297">
        <v>1372</v>
      </c>
      <c r="L297">
        <v>2016</v>
      </c>
      <c r="M297" t="str">
        <f t="shared" si="12"/>
        <v>001</v>
      </c>
      <c r="N297" t="str">
        <f t="shared" si="13"/>
        <v>H</v>
      </c>
      <c r="O297" t="str">
        <f t="shared" si="14"/>
        <v/>
      </c>
      <c r="P297">
        <v>2016</v>
      </c>
    </row>
    <row r="298" spans="1:16" x14ac:dyDescent="0.3">
      <c r="A298" t="s">
        <v>315</v>
      </c>
      <c r="B298" t="s">
        <v>262</v>
      </c>
      <c r="C298">
        <v>406</v>
      </c>
      <c r="D298" t="s">
        <v>208</v>
      </c>
      <c r="E298">
        <v>17025</v>
      </c>
      <c r="F298">
        <v>0</v>
      </c>
      <c r="G298">
        <v>864282</v>
      </c>
      <c r="H298">
        <v>60107</v>
      </c>
      <c r="I298">
        <v>573</v>
      </c>
      <c r="J298">
        <v>12348</v>
      </c>
      <c r="K298">
        <v>1204</v>
      </c>
      <c r="L298">
        <v>2016</v>
      </c>
      <c r="M298" t="str">
        <f t="shared" si="12"/>
        <v>001</v>
      </c>
      <c r="N298" t="str">
        <f t="shared" si="13"/>
        <v>H</v>
      </c>
      <c r="O298" t="str">
        <f t="shared" si="14"/>
        <v/>
      </c>
      <c r="P298">
        <v>2016</v>
      </c>
    </row>
    <row r="299" spans="1:16" x14ac:dyDescent="0.3">
      <c r="A299" t="s">
        <v>315</v>
      </c>
      <c r="B299" t="s">
        <v>229</v>
      </c>
      <c r="D299" t="s">
        <v>229</v>
      </c>
      <c r="E299">
        <v>14925</v>
      </c>
      <c r="F299">
        <v>0</v>
      </c>
      <c r="G299">
        <v>2985</v>
      </c>
      <c r="H299">
        <v>22836</v>
      </c>
      <c r="I299">
        <v>1791</v>
      </c>
      <c r="J299">
        <v>7164</v>
      </c>
      <c r="K299">
        <v>432</v>
      </c>
      <c r="L299">
        <v>2016</v>
      </c>
      <c r="M299" t="str">
        <f t="shared" si="12"/>
        <v>001</v>
      </c>
      <c r="N299" t="str">
        <f t="shared" si="13"/>
        <v>H</v>
      </c>
      <c r="O299" t="str">
        <f t="shared" si="14"/>
        <v/>
      </c>
      <c r="P299">
        <v>2016</v>
      </c>
    </row>
    <row r="300" spans="1:16" x14ac:dyDescent="0.3">
      <c r="A300" t="s">
        <v>315</v>
      </c>
      <c r="B300" t="s">
        <v>229</v>
      </c>
      <c r="D300" t="s">
        <v>229</v>
      </c>
      <c r="E300">
        <v>15</v>
      </c>
      <c r="F300">
        <v>0</v>
      </c>
      <c r="G300">
        <v>1875</v>
      </c>
      <c r="H300">
        <v>1435</v>
      </c>
      <c r="I300">
        <v>113</v>
      </c>
      <c r="J300">
        <v>45</v>
      </c>
      <c r="K300">
        <v>28</v>
      </c>
      <c r="L300">
        <v>2016</v>
      </c>
      <c r="M300" t="str">
        <f t="shared" si="12"/>
        <v>001</v>
      </c>
      <c r="N300" t="str">
        <f t="shared" si="13"/>
        <v>H</v>
      </c>
      <c r="O300" t="str">
        <f t="shared" si="14"/>
        <v/>
      </c>
      <c r="P300">
        <v>2016</v>
      </c>
    </row>
    <row r="301" spans="1:16" x14ac:dyDescent="0.3">
      <c r="A301" t="s">
        <v>315</v>
      </c>
      <c r="B301" t="s">
        <v>263</v>
      </c>
      <c r="C301">
        <v>3</v>
      </c>
      <c r="D301" t="s">
        <v>180</v>
      </c>
      <c r="E301">
        <v>882</v>
      </c>
      <c r="F301">
        <v>0</v>
      </c>
      <c r="G301">
        <v>677233</v>
      </c>
      <c r="H301">
        <v>512756</v>
      </c>
      <c r="I301">
        <v>2375</v>
      </c>
      <c r="J301">
        <v>64135</v>
      </c>
      <c r="K301">
        <v>9422</v>
      </c>
      <c r="L301">
        <v>2016</v>
      </c>
      <c r="M301" t="str">
        <f t="shared" si="12"/>
        <v>001</v>
      </c>
      <c r="N301" t="str">
        <f t="shared" si="13"/>
        <v>H</v>
      </c>
      <c r="O301" t="str">
        <f t="shared" si="14"/>
        <v/>
      </c>
      <c r="P301">
        <v>2016</v>
      </c>
    </row>
    <row r="302" spans="1:16" x14ac:dyDescent="0.3">
      <c r="A302" t="s">
        <v>315</v>
      </c>
      <c r="B302" t="s">
        <v>290</v>
      </c>
      <c r="C302">
        <v>37</v>
      </c>
      <c r="D302" t="s">
        <v>164</v>
      </c>
      <c r="E302">
        <v>5</v>
      </c>
      <c r="F302">
        <v>0</v>
      </c>
      <c r="G302">
        <v>1225</v>
      </c>
      <c r="H302">
        <v>833</v>
      </c>
      <c r="I302">
        <v>0</v>
      </c>
      <c r="J302">
        <v>261</v>
      </c>
      <c r="K302">
        <v>201</v>
      </c>
      <c r="L302">
        <v>2016</v>
      </c>
      <c r="M302" t="str">
        <f t="shared" si="12"/>
        <v>001</v>
      </c>
      <c r="N302" t="str">
        <f t="shared" si="13"/>
        <v>H</v>
      </c>
      <c r="O302" t="str">
        <f t="shared" si="14"/>
        <v/>
      </c>
      <c r="P302">
        <v>2016</v>
      </c>
    </row>
    <row r="303" spans="1:16" x14ac:dyDescent="0.3">
      <c r="A303" t="s">
        <v>315</v>
      </c>
      <c r="B303" t="s">
        <v>244</v>
      </c>
      <c r="C303">
        <v>180</v>
      </c>
      <c r="D303" t="s">
        <v>146</v>
      </c>
      <c r="E303">
        <v>155</v>
      </c>
      <c r="F303">
        <v>5</v>
      </c>
      <c r="G303">
        <v>4022</v>
      </c>
      <c r="H303">
        <v>2612</v>
      </c>
      <c r="I303">
        <v>1</v>
      </c>
      <c r="J303">
        <v>82</v>
      </c>
      <c r="K303">
        <v>648</v>
      </c>
      <c r="L303">
        <v>2016</v>
      </c>
      <c r="M303" t="str">
        <f t="shared" si="12"/>
        <v>001</v>
      </c>
      <c r="N303" t="str">
        <f t="shared" si="13"/>
        <v>H</v>
      </c>
      <c r="O303" t="str">
        <f t="shared" si="14"/>
        <v/>
      </c>
      <c r="P303">
        <v>2016</v>
      </c>
    </row>
    <row r="304" spans="1:16" x14ac:dyDescent="0.3">
      <c r="A304" t="s">
        <v>315</v>
      </c>
      <c r="B304" t="s">
        <v>291</v>
      </c>
      <c r="C304">
        <v>420</v>
      </c>
      <c r="D304" t="s">
        <v>292</v>
      </c>
      <c r="E304">
        <v>1</v>
      </c>
      <c r="F304">
        <v>0</v>
      </c>
      <c r="G304">
        <v>24</v>
      </c>
      <c r="H304">
        <v>167</v>
      </c>
      <c r="I304">
        <v>0</v>
      </c>
      <c r="J304">
        <v>52</v>
      </c>
      <c r="K304">
        <v>4</v>
      </c>
      <c r="L304">
        <v>2016</v>
      </c>
      <c r="M304" t="str">
        <f t="shared" si="12"/>
        <v>001</v>
      </c>
      <c r="N304" t="str">
        <f t="shared" si="13"/>
        <v>H</v>
      </c>
      <c r="O304" t="str">
        <f t="shared" si="14"/>
        <v/>
      </c>
      <c r="P304">
        <v>2016</v>
      </c>
    </row>
    <row r="305" spans="1:16" x14ac:dyDescent="0.3">
      <c r="A305" t="s">
        <v>315</v>
      </c>
      <c r="B305" t="s">
        <v>245</v>
      </c>
      <c r="C305">
        <v>343</v>
      </c>
      <c r="D305" t="s">
        <v>202</v>
      </c>
      <c r="E305">
        <v>275</v>
      </c>
      <c r="F305">
        <v>0</v>
      </c>
      <c r="G305">
        <v>559</v>
      </c>
      <c r="H305">
        <v>3868</v>
      </c>
      <c r="I305">
        <v>97</v>
      </c>
      <c r="J305">
        <v>1213</v>
      </c>
      <c r="K305">
        <v>912</v>
      </c>
      <c r="L305">
        <v>2016</v>
      </c>
      <c r="M305" t="str">
        <f t="shared" si="12"/>
        <v>001</v>
      </c>
      <c r="N305" t="str">
        <f t="shared" si="13"/>
        <v>H</v>
      </c>
      <c r="O305" t="str">
        <f t="shared" si="14"/>
        <v/>
      </c>
      <c r="P305">
        <v>2016</v>
      </c>
    </row>
    <row r="306" spans="1:16" x14ac:dyDescent="0.3">
      <c r="A306" t="s">
        <v>315</v>
      </c>
      <c r="B306" t="s">
        <v>264</v>
      </c>
      <c r="C306">
        <v>421</v>
      </c>
      <c r="D306" t="s">
        <v>265</v>
      </c>
      <c r="E306">
        <v>428</v>
      </c>
      <c r="F306">
        <v>245</v>
      </c>
      <c r="G306">
        <v>66509</v>
      </c>
      <c r="H306">
        <v>47756</v>
      </c>
      <c r="I306">
        <v>1919</v>
      </c>
      <c r="J306">
        <v>14981</v>
      </c>
      <c r="K306">
        <v>10645</v>
      </c>
      <c r="L306">
        <v>2016</v>
      </c>
      <c r="M306" t="str">
        <f t="shared" si="12"/>
        <v>001</v>
      </c>
      <c r="N306" t="str">
        <f t="shared" si="13"/>
        <v>H</v>
      </c>
      <c r="O306" t="str">
        <f t="shared" si="14"/>
        <v/>
      </c>
      <c r="P306">
        <v>2016</v>
      </c>
    </row>
    <row r="307" spans="1:16" x14ac:dyDescent="0.3">
      <c r="A307" t="s">
        <v>315</v>
      </c>
      <c r="B307" t="s">
        <v>266</v>
      </c>
      <c r="C307">
        <v>25</v>
      </c>
      <c r="D307" t="s">
        <v>199</v>
      </c>
      <c r="E307">
        <v>432</v>
      </c>
      <c r="F307">
        <v>0</v>
      </c>
      <c r="G307">
        <v>1038578</v>
      </c>
      <c r="H307">
        <v>77527</v>
      </c>
      <c r="I307">
        <v>1613</v>
      </c>
      <c r="J307">
        <v>24325</v>
      </c>
      <c r="K307">
        <v>1439</v>
      </c>
      <c r="L307">
        <v>2016</v>
      </c>
      <c r="M307" t="str">
        <f t="shared" si="12"/>
        <v>001</v>
      </c>
      <c r="N307" t="str">
        <f t="shared" si="13"/>
        <v>H</v>
      </c>
      <c r="O307" t="str">
        <f t="shared" si="14"/>
        <v/>
      </c>
      <c r="P307">
        <v>2016</v>
      </c>
    </row>
    <row r="308" spans="1:16" x14ac:dyDescent="0.3">
      <c r="A308" t="s">
        <v>315</v>
      </c>
      <c r="B308" t="s">
        <v>297</v>
      </c>
      <c r="C308">
        <v>22</v>
      </c>
      <c r="D308" t="s">
        <v>176</v>
      </c>
      <c r="E308">
        <v>29</v>
      </c>
      <c r="F308">
        <v>0</v>
      </c>
      <c r="G308">
        <v>78931</v>
      </c>
      <c r="H308">
        <v>5107</v>
      </c>
      <c r="I308">
        <v>0</v>
      </c>
      <c r="J308">
        <v>1602</v>
      </c>
      <c r="K308">
        <v>1217</v>
      </c>
      <c r="L308">
        <v>2016</v>
      </c>
      <c r="M308" t="str">
        <f t="shared" si="12"/>
        <v>001</v>
      </c>
      <c r="N308" t="str">
        <f t="shared" si="13"/>
        <v>H</v>
      </c>
      <c r="O308" t="str">
        <f t="shared" si="14"/>
        <v/>
      </c>
      <c r="P308">
        <v>2016</v>
      </c>
    </row>
    <row r="309" spans="1:16" x14ac:dyDescent="0.3">
      <c r="A309" t="s">
        <v>317</v>
      </c>
      <c r="B309" t="s">
        <v>267</v>
      </c>
      <c r="C309">
        <v>7</v>
      </c>
      <c r="D309" t="s">
        <v>194</v>
      </c>
      <c r="E309">
        <v>421</v>
      </c>
      <c r="F309">
        <v>0</v>
      </c>
      <c r="G309">
        <v>1353936</v>
      </c>
      <c r="H309">
        <v>101487</v>
      </c>
      <c r="I309">
        <v>1639</v>
      </c>
      <c r="J309">
        <v>63674</v>
      </c>
      <c r="K309">
        <v>668</v>
      </c>
      <c r="L309">
        <v>2016</v>
      </c>
      <c r="M309" t="str">
        <f t="shared" si="12"/>
        <v>001</v>
      </c>
      <c r="N309" t="str">
        <f t="shared" si="13"/>
        <v>H</v>
      </c>
      <c r="O309" t="str">
        <f t="shared" si="14"/>
        <v>B</v>
      </c>
      <c r="P309">
        <v>2016</v>
      </c>
    </row>
    <row r="310" spans="1:16" x14ac:dyDescent="0.3">
      <c r="A310" t="s">
        <v>317</v>
      </c>
      <c r="B310" t="s">
        <v>258</v>
      </c>
      <c r="C310">
        <v>287</v>
      </c>
      <c r="D310" t="s">
        <v>167</v>
      </c>
      <c r="E310">
        <v>2275</v>
      </c>
      <c r="F310">
        <v>0</v>
      </c>
      <c r="G310">
        <v>324192</v>
      </c>
      <c r="H310">
        <v>23546</v>
      </c>
      <c r="I310">
        <v>842</v>
      </c>
      <c r="J310">
        <v>14772</v>
      </c>
      <c r="K310">
        <v>941</v>
      </c>
      <c r="L310">
        <v>2016</v>
      </c>
      <c r="M310" t="str">
        <f t="shared" si="12"/>
        <v>001</v>
      </c>
      <c r="N310" t="str">
        <f t="shared" si="13"/>
        <v>H</v>
      </c>
      <c r="O310" t="str">
        <f t="shared" si="14"/>
        <v>B</v>
      </c>
      <c r="P310">
        <v>2016</v>
      </c>
    </row>
    <row r="311" spans="1:16" x14ac:dyDescent="0.3">
      <c r="A311" t="s">
        <v>317</v>
      </c>
      <c r="B311" t="s">
        <v>240</v>
      </c>
      <c r="C311">
        <v>210</v>
      </c>
      <c r="D311" t="s">
        <v>163</v>
      </c>
      <c r="E311">
        <v>82</v>
      </c>
      <c r="F311">
        <v>0</v>
      </c>
      <c r="G311">
        <v>194996</v>
      </c>
      <c r="H311">
        <v>1373</v>
      </c>
      <c r="I311">
        <v>175</v>
      </c>
      <c r="J311">
        <v>8613</v>
      </c>
      <c r="K311">
        <v>5509</v>
      </c>
      <c r="L311">
        <v>2016</v>
      </c>
      <c r="M311" t="str">
        <f t="shared" si="12"/>
        <v>001</v>
      </c>
      <c r="N311" t="str">
        <f t="shared" si="13"/>
        <v>H</v>
      </c>
      <c r="O311" t="str">
        <f t="shared" si="14"/>
        <v>B</v>
      </c>
      <c r="P311">
        <v>2016</v>
      </c>
    </row>
    <row r="312" spans="1:16" x14ac:dyDescent="0.3">
      <c r="A312" t="s">
        <v>317</v>
      </c>
      <c r="B312" t="s">
        <v>299</v>
      </c>
      <c r="C312">
        <v>391</v>
      </c>
      <c r="D312" t="s">
        <v>126</v>
      </c>
      <c r="E312">
        <v>1605</v>
      </c>
      <c r="F312">
        <v>15</v>
      </c>
      <c r="G312">
        <v>471227</v>
      </c>
      <c r="H312">
        <v>32883</v>
      </c>
      <c r="I312">
        <v>666</v>
      </c>
      <c r="J312">
        <v>20633</v>
      </c>
      <c r="K312">
        <v>12438</v>
      </c>
      <c r="L312">
        <v>2016</v>
      </c>
      <c r="M312" t="str">
        <f t="shared" si="12"/>
        <v>001</v>
      </c>
      <c r="N312" t="str">
        <f t="shared" si="13"/>
        <v>H</v>
      </c>
      <c r="O312" t="str">
        <f t="shared" si="14"/>
        <v>B</v>
      </c>
      <c r="P312">
        <v>2016</v>
      </c>
    </row>
    <row r="313" spans="1:16" x14ac:dyDescent="0.3">
      <c r="A313" t="s">
        <v>318</v>
      </c>
      <c r="B313" t="s">
        <v>229</v>
      </c>
      <c r="D313" t="s">
        <v>229</v>
      </c>
      <c r="E313">
        <v>0</v>
      </c>
      <c r="F313">
        <v>0</v>
      </c>
      <c r="G313">
        <v>0</v>
      </c>
      <c r="H313">
        <v>0</v>
      </c>
      <c r="I313">
        <v>0</v>
      </c>
      <c r="J313">
        <v>0</v>
      </c>
      <c r="K313">
        <v>0</v>
      </c>
      <c r="L313">
        <v>2016</v>
      </c>
      <c r="M313" t="str">
        <f t="shared" si="12"/>
        <v>001</v>
      </c>
      <c r="N313" t="str">
        <f t="shared" si="13"/>
        <v>H</v>
      </c>
      <c r="O313" t="str">
        <f t="shared" si="14"/>
        <v/>
      </c>
      <c r="P313">
        <v>2016</v>
      </c>
    </row>
    <row r="314" spans="1:16" x14ac:dyDescent="0.3">
      <c r="A314" t="s">
        <v>318</v>
      </c>
      <c r="B314" t="s">
        <v>254</v>
      </c>
      <c r="C314">
        <v>374</v>
      </c>
      <c r="D314" t="s">
        <v>181</v>
      </c>
      <c r="E314">
        <v>3555</v>
      </c>
      <c r="F314">
        <v>0</v>
      </c>
      <c r="G314">
        <v>74655</v>
      </c>
      <c r="H314">
        <v>48916</v>
      </c>
      <c r="I314">
        <v>1634</v>
      </c>
      <c r="J314">
        <v>2202</v>
      </c>
      <c r="K314">
        <v>2833</v>
      </c>
      <c r="L314">
        <v>2016</v>
      </c>
      <c r="M314" t="str">
        <f t="shared" si="12"/>
        <v>001</v>
      </c>
      <c r="N314" t="str">
        <f t="shared" si="13"/>
        <v>H</v>
      </c>
      <c r="O314" t="str">
        <f t="shared" si="14"/>
        <v/>
      </c>
      <c r="P314">
        <v>2016</v>
      </c>
    </row>
    <row r="315" spans="1:16" x14ac:dyDescent="0.3">
      <c r="A315" t="s">
        <v>318</v>
      </c>
      <c r="B315" t="s">
        <v>239</v>
      </c>
      <c r="C315">
        <v>396</v>
      </c>
      <c r="D315" t="s">
        <v>140</v>
      </c>
      <c r="E315">
        <v>325</v>
      </c>
      <c r="F315">
        <v>0</v>
      </c>
      <c r="G315">
        <v>108875</v>
      </c>
      <c r="H315">
        <v>8337</v>
      </c>
      <c r="I315">
        <v>103</v>
      </c>
      <c r="J315">
        <v>2167</v>
      </c>
      <c r="K315">
        <v>5202</v>
      </c>
      <c r="L315">
        <v>2016</v>
      </c>
      <c r="M315" t="str">
        <f t="shared" si="12"/>
        <v>001</v>
      </c>
      <c r="N315" t="str">
        <f t="shared" si="13"/>
        <v>H</v>
      </c>
      <c r="O315" t="str">
        <f t="shared" si="14"/>
        <v/>
      </c>
      <c r="P315">
        <v>2016</v>
      </c>
    </row>
    <row r="316" spans="1:16" x14ac:dyDescent="0.3">
      <c r="A316" t="s">
        <v>318</v>
      </c>
      <c r="B316" t="s">
        <v>242</v>
      </c>
      <c r="C316">
        <v>402</v>
      </c>
      <c r="D316" t="s">
        <v>153</v>
      </c>
      <c r="E316">
        <v>45</v>
      </c>
      <c r="F316">
        <v>0</v>
      </c>
      <c r="G316">
        <v>90</v>
      </c>
      <c r="H316">
        <v>624</v>
      </c>
      <c r="I316">
        <v>0</v>
      </c>
      <c r="J316">
        <v>265</v>
      </c>
      <c r="K316">
        <v>448</v>
      </c>
      <c r="L316">
        <v>2016</v>
      </c>
      <c r="M316" t="str">
        <f t="shared" si="12"/>
        <v>001</v>
      </c>
      <c r="N316" t="str">
        <f t="shared" si="13"/>
        <v>H</v>
      </c>
      <c r="O316" t="str">
        <f t="shared" si="14"/>
        <v/>
      </c>
      <c r="P316">
        <v>2016</v>
      </c>
    </row>
    <row r="317" spans="1:16" x14ac:dyDescent="0.3">
      <c r="A317" t="s">
        <v>319</v>
      </c>
      <c r="B317" t="s">
        <v>263</v>
      </c>
      <c r="C317">
        <v>3</v>
      </c>
      <c r="D317" t="s">
        <v>180</v>
      </c>
      <c r="E317">
        <v>8</v>
      </c>
      <c r="F317">
        <v>0</v>
      </c>
      <c r="G317">
        <v>5861</v>
      </c>
      <c r="H317">
        <v>4433</v>
      </c>
      <c r="I317">
        <v>0</v>
      </c>
      <c r="J317">
        <v>0</v>
      </c>
      <c r="K317">
        <v>85</v>
      </c>
      <c r="L317">
        <v>2016</v>
      </c>
      <c r="M317" t="str">
        <f t="shared" si="12"/>
        <v>001</v>
      </c>
      <c r="N317" t="str">
        <f t="shared" si="13"/>
        <v>H</v>
      </c>
      <c r="O317" t="str">
        <f t="shared" si="14"/>
        <v>SG</v>
      </c>
      <c r="P317">
        <v>2016</v>
      </c>
    </row>
    <row r="318" spans="1:16" x14ac:dyDescent="0.3">
      <c r="A318" t="s">
        <v>319</v>
      </c>
      <c r="B318" t="s">
        <v>249</v>
      </c>
      <c r="C318">
        <v>168</v>
      </c>
      <c r="D318" t="s">
        <v>129</v>
      </c>
      <c r="E318">
        <v>10</v>
      </c>
      <c r="F318">
        <v>0</v>
      </c>
      <c r="G318">
        <v>375</v>
      </c>
      <c r="H318">
        <v>2794</v>
      </c>
      <c r="I318">
        <v>45</v>
      </c>
      <c r="J318">
        <v>876</v>
      </c>
      <c r="K318">
        <v>618</v>
      </c>
      <c r="L318">
        <v>2016</v>
      </c>
      <c r="M318" t="str">
        <f t="shared" si="12"/>
        <v>001</v>
      </c>
      <c r="N318" t="str">
        <f t="shared" si="13"/>
        <v>H</v>
      </c>
      <c r="O318" t="str">
        <f t="shared" si="14"/>
        <v>SG</v>
      </c>
      <c r="P318">
        <v>2016</v>
      </c>
    </row>
    <row r="319" spans="1:16" x14ac:dyDescent="0.3">
      <c r="A319" t="s">
        <v>320</v>
      </c>
      <c r="B319" t="s">
        <v>229</v>
      </c>
      <c r="D319" t="s">
        <v>229</v>
      </c>
      <c r="E319">
        <v>0</v>
      </c>
      <c r="F319">
        <v>0</v>
      </c>
      <c r="G319">
        <v>0</v>
      </c>
      <c r="H319">
        <v>0</v>
      </c>
      <c r="I319">
        <v>0</v>
      </c>
      <c r="J319">
        <v>0</v>
      </c>
      <c r="K319">
        <v>0</v>
      </c>
      <c r="L319">
        <v>2016</v>
      </c>
      <c r="M319" t="str">
        <f t="shared" si="12"/>
        <v>002</v>
      </c>
      <c r="N319" t="str">
        <f t="shared" si="13"/>
        <v>H</v>
      </c>
      <c r="O319" t="str">
        <f t="shared" si="14"/>
        <v/>
      </c>
      <c r="P319">
        <v>2016</v>
      </c>
    </row>
    <row r="320" spans="1:16" x14ac:dyDescent="0.3">
      <c r="A320" t="s">
        <v>320</v>
      </c>
      <c r="B320" t="s">
        <v>316</v>
      </c>
      <c r="C320">
        <v>386</v>
      </c>
      <c r="D320" t="s">
        <v>204</v>
      </c>
      <c r="E320">
        <v>20</v>
      </c>
      <c r="F320">
        <v>0</v>
      </c>
      <c r="G320">
        <v>280</v>
      </c>
      <c r="H320">
        <v>2144</v>
      </c>
      <c r="I320">
        <v>168</v>
      </c>
      <c r="J320">
        <v>672</v>
      </c>
      <c r="K320">
        <v>464</v>
      </c>
      <c r="L320">
        <v>2016</v>
      </c>
      <c r="M320" t="str">
        <f t="shared" si="12"/>
        <v>002</v>
      </c>
      <c r="N320" t="str">
        <f t="shared" si="13"/>
        <v>H</v>
      </c>
      <c r="O320" t="str">
        <f t="shared" si="14"/>
        <v/>
      </c>
      <c r="P320">
        <v>2016</v>
      </c>
    </row>
    <row r="321" spans="1:16" x14ac:dyDescent="0.3">
      <c r="A321" t="s">
        <v>320</v>
      </c>
      <c r="B321" t="s">
        <v>256</v>
      </c>
      <c r="C321">
        <v>1</v>
      </c>
      <c r="D321" t="s">
        <v>125</v>
      </c>
      <c r="E321">
        <v>1</v>
      </c>
      <c r="F321">
        <v>0</v>
      </c>
      <c r="G321">
        <v>2250</v>
      </c>
      <c r="H321">
        <v>17213</v>
      </c>
      <c r="I321">
        <v>0</v>
      </c>
      <c r="J321">
        <v>54</v>
      </c>
      <c r="K321">
        <v>325</v>
      </c>
      <c r="L321">
        <v>2016</v>
      </c>
      <c r="M321" t="str">
        <f t="shared" si="12"/>
        <v>002</v>
      </c>
      <c r="N321" t="str">
        <f t="shared" si="13"/>
        <v>H</v>
      </c>
      <c r="O321" t="str">
        <f t="shared" si="14"/>
        <v/>
      </c>
      <c r="P321">
        <v>2016</v>
      </c>
    </row>
    <row r="322" spans="1:16" x14ac:dyDescent="0.3">
      <c r="A322" t="s">
        <v>320</v>
      </c>
      <c r="B322" t="s">
        <v>224</v>
      </c>
      <c r="C322">
        <v>400</v>
      </c>
      <c r="D322" t="s">
        <v>192</v>
      </c>
      <c r="E322">
        <v>1185</v>
      </c>
      <c r="F322">
        <v>0</v>
      </c>
      <c r="G322">
        <v>238777</v>
      </c>
      <c r="H322">
        <v>20259</v>
      </c>
      <c r="I322">
        <v>1589</v>
      </c>
      <c r="J322">
        <v>6355</v>
      </c>
      <c r="K322">
        <v>633</v>
      </c>
      <c r="L322">
        <v>2016</v>
      </c>
      <c r="M322" t="str">
        <f t="shared" ref="M322:M385" si="15">IF(OR(MID(A322,3,1)="H",MID(A322,3,1)="S"),MID(A322,4,3),MID(A322,3,3))</f>
        <v>002</v>
      </c>
      <c r="N322" t="str">
        <f t="shared" ref="N322:N385" si="16">IF(OR(MID(A322,3,1)="H",MID(A322,3,1)="S"),MID(A322,3,1),"")</f>
        <v>H</v>
      </c>
      <c r="O322" t="str">
        <f t="shared" ref="O322:O385" si="17">IF(RIGHT(A322,2)="SG","SG",IF(RIGHT(A322,1)="B","B",""))</f>
        <v/>
      </c>
      <c r="P322">
        <v>2016</v>
      </c>
    </row>
    <row r="323" spans="1:16" x14ac:dyDescent="0.3">
      <c r="A323" t="s">
        <v>320</v>
      </c>
      <c r="B323" t="s">
        <v>226</v>
      </c>
      <c r="C323">
        <v>34</v>
      </c>
      <c r="D323" t="s">
        <v>195</v>
      </c>
      <c r="E323">
        <v>11</v>
      </c>
      <c r="F323">
        <v>0</v>
      </c>
      <c r="G323">
        <v>51974</v>
      </c>
      <c r="H323">
        <v>3692</v>
      </c>
      <c r="I323">
        <v>53</v>
      </c>
      <c r="J323">
        <v>918</v>
      </c>
      <c r="K323">
        <v>858</v>
      </c>
      <c r="L323">
        <v>2016</v>
      </c>
      <c r="M323" t="str">
        <f t="shared" si="15"/>
        <v>002</v>
      </c>
      <c r="N323" t="str">
        <f t="shared" si="16"/>
        <v>H</v>
      </c>
      <c r="O323" t="str">
        <f t="shared" si="17"/>
        <v/>
      </c>
      <c r="P323">
        <v>2016</v>
      </c>
    </row>
    <row r="324" spans="1:16" x14ac:dyDescent="0.3">
      <c r="A324" t="s">
        <v>320</v>
      </c>
      <c r="B324" t="s">
        <v>268</v>
      </c>
      <c r="C324">
        <v>35</v>
      </c>
      <c r="D324" t="s">
        <v>165</v>
      </c>
      <c r="E324">
        <v>897</v>
      </c>
      <c r="F324">
        <v>0</v>
      </c>
      <c r="G324">
        <v>2594624</v>
      </c>
      <c r="H324">
        <v>182602</v>
      </c>
      <c r="I324">
        <v>1274</v>
      </c>
      <c r="J324">
        <v>12228</v>
      </c>
      <c r="K324">
        <v>7094</v>
      </c>
      <c r="L324">
        <v>2016</v>
      </c>
      <c r="M324" t="str">
        <f t="shared" si="15"/>
        <v>002</v>
      </c>
      <c r="N324" t="str">
        <f t="shared" si="16"/>
        <v>H</v>
      </c>
      <c r="O324" t="str">
        <f t="shared" si="17"/>
        <v/>
      </c>
      <c r="P324">
        <v>2016</v>
      </c>
    </row>
    <row r="325" spans="1:16" x14ac:dyDescent="0.3">
      <c r="A325" t="s">
        <v>320</v>
      </c>
      <c r="B325" t="s">
        <v>269</v>
      </c>
      <c r="C325">
        <v>417</v>
      </c>
      <c r="D325" t="s">
        <v>270</v>
      </c>
      <c r="E325">
        <v>4725</v>
      </c>
      <c r="F325">
        <v>0</v>
      </c>
      <c r="G325">
        <v>8316</v>
      </c>
      <c r="H325">
        <v>59852</v>
      </c>
      <c r="I325">
        <v>1872</v>
      </c>
      <c r="J325">
        <v>18774</v>
      </c>
      <c r="K325">
        <v>1158</v>
      </c>
      <c r="L325">
        <v>2016</v>
      </c>
      <c r="M325" t="str">
        <f t="shared" si="15"/>
        <v>002</v>
      </c>
      <c r="N325" t="str">
        <f t="shared" si="16"/>
        <v>H</v>
      </c>
      <c r="O325" t="str">
        <f t="shared" si="17"/>
        <v/>
      </c>
      <c r="P325">
        <v>2016</v>
      </c>
    </row>
    <row r="326" spans="1:16" x14ac:dyDescent="0.3">
      <c r="A326" t="s">
        <v>320</v>
      </c>
      <c r="B326" t="s">
        <v>280</v>
      </c>
      <c r="C326">
        <v>13</v>
      </c>
      <c r="D326" t="s">
        <v>171</v>
      </c>
      <c r="E326">
        <v>170</v>
      </c>
      <c r="F326">
        <v>0</v>
      </c>
      <c r="G326">
        <v>789885</v>
      </c>
      <c r="H326">
        <v>60427</v>
      </c>
      <c r="I326">
        <v>727</v>
      </c>
      <c r="J326">
        <v>11988</v>
      </c>
      <c r="K326">
        <v>13014</v>
      </c>
      <c r="L326">
        <v>2016</v>
      </c>
      <c r="M326" t="str">
        <f t="shared" si="15"/>
        <v>002</v>
      </c>
      <c r="N326" t="str">
        <f t="shared" si="16"/>
        <v>H</v>
      </c>
      <c r="O326" t="str">
        <f t="shared" si="17"/>
        <v/>
      </c>
      <c r="P326">
        <v>2016</v>
      </c>
    </row>
    <row r="327" spans="1:16" x14ac:dyDescent="0.3">
      <c r="A327" t="s">
        <v>320</v>
      </c>
      <c r="B327" t="s">
        <v>228</v>
      </c>
      <c r="C327">
        <v>179</v>
      </c>
      <c r="D327" t="s">
        <v>132</v>
      </c>
      <c r="E327">
        <v>675</v>
      </c>
      <c r="F327">
        <v>0</v>
      </c>
      <c r="G327">
        <v>297013</v>
      </c>
      <c r="H327">
        <v>21286</v>
      </c>
      <c r="I327">
        <v>468</v>
      </c>
      <c r="J327">
        <v>4711</v>
      </c>
      <c r="K327">
        <v>4898</v>
      </c>
      <c r="L327">
        <v>2016</v>
      </c>
      <c r="M327" t="str">
        <f t="shared" si="15"/>
        <v>002</v>
      </c>
      <c r="N327" t="str">
        <f t="shared" si="16"/>
        <v>H</v>
      </c>
      <c r="O327" t="str">
        <f t="shared" si="17"/>
        <v/>
      </c>
      <c r="P327">
        <v>2016</v>
      </c>
    </row>
    <row r="328" spans="1:16" x14ac:dyDescent="0.3">
      <c r="A328" t="s">
        <v>320</v>
      </c>
      <c r="B328" t="s">
        <v>231</v>
      </c>
      <c r="C328">
        <v>195</v>
      </c>
      <c r="D328" t="s">
        <v>121</v>
      </c>
      <c r="E328">
        <v>887</v>
      </c>
      <c r="F328">
        <v>0</v>
      </c>
      <c r="G328">
        <v>2555909</v>
      </c>
      <c r="H328">
        <v>182747</v>
      </c>
      <c r="I328">
        <v>1518</v>
      </c>
      <c r="J328">
        <v>32762</v>
      </c>
      <c r="K328">
        <v>7024</v>
      </c>
      <c r="L328">
        <v>2016</v>
      </c>
      <c r="M328" t="str">
        <f t="shared" si="15"/>
        <v>002</v>
      </c>
      <c r="N328" t="str">
        <f t="shared" si="16"/>
        <v>H</v>
      </c>
      <c r="O328" t="str">
        <f t="shared" si="17"/>
        <v/>
      </c>
      <c r="P328">
        <v>2016</v>
      </c>
    </row>
    <row r="329" spans="1:16" x14ac:dyDescent="0.3">
      <c r="A329" t="s">
        <v>320</v>
      </c>
      <c r="B329" t="s">
        <v>232</v>
      </c>
      <c r="C329">
        <v>199</v>
      </c>
      <c r="D329" t="s">
        <v>187</v>
      </c>
      <c r="E329">
        <v>11</v>
      </c>
      <c r="F329">
        <v>2</v>
      </c>
      <c r="G329">
        <v>5098</v>
      </c>
      <c r="H329">
        <v>3616</v>
      </c>
      <c r="I329">
        <v>48</v>
      </c>
      <c r="J329">
        <v>535</v>
      </c>
      <c r="K329">
        <v>794</v>
      </c>
      <c r="L329">
        <v>2016</v>
      </c>
      <c r="M329" t="str">
        <f t="shared" si="15"/>
        <v>002</v>
      </c>
      <c r="N329" t="str">
        <f t="shared" si="16"/>
        <v>H</v>
      </c>
      <c r="O329" t="str">
        <f t="shared" si="17"/>
        <v/>
      </c>
      <c r="P329">
        <v>2016</v>
      </c>
    </row>
    <row r="330" spans="1:16" x14ac:dyDescent="0.3">
      <c r="A330" t="s">
        <v>320</v>
      </c>
      <c r="B330" t="s">
        <v>238</v>
      </c>
      <c r="C330">
        <v>320</v>
      </c>
      <c r="D330" t="s">
        <v>201</v>
      </c>
      <c r="E330">
        <v>2055</v>
      </c>
      <c r="F330">
        <v>0</v>
      </c>
      <c r="G330">
        <v>797713</v>
      </c>
      <c r="H330">
        <v>59878</v>
      </c>
      <c r="I330">
        <v>185</v>
      </c>
      <c r="J330">
        <v>13483</v>
      </c>
      <c r="K330">
        <v>12898</v>
      </c>
      <c r="L330">
        <v>2016</v>
      </c>
      <c r="M330" t="str">
        <f t="shared" si="15"/>
        <v>002</v>
      </c>
      <c r="N330" t="str">
        <f t="shared" si="16"/>
        <v>H</v>
      </c>
      <c r="O330" t="str">
        <f t="shared" si="17"/>
        <v/>
      </c>
      <c r="P330">
        <v>2016</v>
      </c>
    </row>
    <row r="331" spans="1:16" x14ac:dyDescent="0.3">
      <c r="A331" t="s">
        <v>320</v>
      </c>
      <c r="B331" t="s">
        <v>287</v>
      </c>
      <c r="C331">
        <v>30</v>
      </c>
      <c r="D331" t="s">
        <v>159</v>
      </c>
      <c r="E331">
        <v>525</v>
      </c>
      <c r="F331">
        <v>0</v>
      </c>
      <c r="G331">
        <v>131775</v>
      </c>
      <c r="H331">
        <v>8894</v>
      </c>
      <c r="I331">
        <v>192</v>
      </c>
      <c r="J331">
        <v>2787</v>
      </c>
      <c r="K331">
        <v>185</v>
      </c>
      <c r="L331">
        <v>2016</v>
      </c>
      <c r="M331" t="str">
        <f t="shared" si="15"/>
        <v>002</v>
      </c>
      <c r="N331" t="str">
        <f t="shared" si="16"/>
        <v>H</v>
      </c>
      <c r="O331" t="str">
        <f t="shared" si="17"/>
        <v/>
      </c>
      <c r="P331">
        <v>2016</v>
      </c>
    </row>
    <row r="332" spans="1:16" x14ac:dyDescent="0.3">
      <c r="A332" t="s">
        <v>320</v>
      </c>
      <c r="B332" t="s">
        <v>262</v>
      </c>
      <c r="C332">
        <v>406</v>
      </c>
      <c r="D332" t="s">
        <v>208</v>
      </c>
      <c r="E332">
        <v>15875</v>
      </c>
      <c r="F332">
        <v>0</v>
      </c>
      <c r="G332">
        <v>807405</v>
      </c>
      <c r="H332">
        <v>5607</v>
      </c>
      <c r="I332">
        <v>409</v>
      </c>
      <c r="J332">
        <v>10656</v>
      </c>
      <c r="K332">
        <v>1117</v>
      </c>
      <c r="L332">
        <v>2016</v>
      </c>
      <c r="M332" t="str">
        <f t="shared" si="15"/>
        <v>002</v>
      </c>
      <c r="N332" t="str">
        <f t="shared" si="16"/>
        <v>H</v>
      </c>
      <c r="O332" t="str">
        <f t="shared" si="17"/>
        <v/>
      </c>
      <c r="P332">
        <v>2016</v>
      </c>
    </row>
    <row r="333" spans="1:16" x14ac:dyDescent="0.3">
      <c r="A333" t="s">
        <v>320</v>
      </c>
      <c r="B333" t="s">
        <v>271</v>
      </c>
      <c r="C333">
        <v>106</v>
      </c>
      <c r="D333" t="s">
        <v>122</v>
      </c>
      <c r="E333">
        <v>460</v>
      </c>
      <c r="F333">
        <v>0</v>
      </c>
      <c r="G333">
        <v>1090933</v>
      </c>
      <c r="H333">
        <v>79092</v>
      </c>
      <c r="I333">
        <v>1831</v>
      </c>
      <c r="J333">
        <v>24819</v>
      </c>
      <c r="K333">
        <v>1523</v>
      </c>
      <c r="L333">
        <v>2016</v>
      </c>
      <c r="M333" t="str">
        <f t="shared" si="15"/>
        <v>002</v>
      </c>
      <c r="N333" t="str">
        <f t="shared" si="16"/>
        <v>H</v>
      </c>
      <c r="O333" t="str">
        <f t="shared" si="17"/>
        <v/>
      </c>
      <c r="P333">
        <v>2016</v>
      </c>
    </row>
    <row r="334" spans="1:16" x14ac:dyDescent="0.3">
      <c r="A334" t="s">
        <v>320</v>
      </c>
      <c r="B334" t="s">
        <v>293</v>
      </c>
      <c r="C334">
        <v>23</v>
      </c>
      <c r="D334" t="s">
        <v>178</v>
      </c>
      <c r="E334">
        <v>146</v>
      </c>
      <c r="F334">
        <v>0</v>
      </c>
      <c r="G334">
        <v>521208</v>
      </c>
      <c r="H334">
        <v>37027</v>
      </c>
      <c r="I334">
        <v>8</v>
      </c>
      <c r="J334">
        <v>10523</v>
      </c>
      <c r="K334">
        <v>732</v>
      </c>
      <c r="L334">
        <v>2016</v>
      </c>
      <c r="M334" t="str">
        <f t="shared" si="15"/>
        <v>002</v>
      </c>
      <c r="N334" t="str">
        <f t="shared" si="16"/>
        <v>H</v>
      </c>
      <c r="O334" t="str">
        <f t="shared" si="17"/>
        <v/>
      </c>
      <c r="P334">
        <v>2016</v>
      </c>
    </row>
    <row r="335" spans="1:16" x14ac:dyDescent="0.3">
      <c r="A335" t="s">
        <v>320</v>
      </c>
      <c r="B335" t="s">
        <v>247</v>
      </c>
      <c r="C335">
        <v>38</v>
      </c>
      <c r="D335" t="s">
        <v>137</v>
      </c>
      <c r="E335">
        <v>471</v>
      </c>
      <c r="F335">
        <v>0</v>
      </c>
      <c r="G335">
        <v>2900133</v>
      </c>
      <c r="H335">
        <v>219023</v>
      </c>
      <c r="I335">
        <v>695</v>
      </c>
      <c r="J335">
        <v>29687</v>
      </c>
      <c r="K335">
        <v>7941</v>
      </c>
      <c r="L335">
        <v>2016</v>
      </c>
      <c r="M335" t="str">
        <f t="shared" si="15"/>
        <v>002</v>
      </c>
      <c r="N335" t="str">
        <f t="shared" si="16"/>
        <v>H</v>
      </c>
      <c r="O335" t="str">
        <f t="shared" si="17"/>
        <v/>
      </c>
      <c r="P335">
        <v>2016</v>
      </c>
    </row>
    <row r="336" spans="1:16" x14ac:dyDescent="0.3">
      <c r="A336" t="s">
        <v>320</v>
      </c>
      <c r="B336" t="s">
        <v>248</v>
      </c>
      <c r="C336">
        <v>169</v>
      </c>
      <c r="D336" t="s">
        <v>138</v>
      </c>
      <c r="E336">
        <v>10</v>
      </c>
      <c r="F336">
        <v>0</v>
      </c>
      <c r="G336">
        <v>33751</v>
      </c>
      <c r="H336">
        <v>2502</v>
      </c>
      <c r="I336">
        <v>0</v>
      </c>
      <c r="J336">
        <v>785</v>
      </c>
      <c r="K336">
        <v>535</v>
      </c>
      <c r="L336">
        <v>2016</v>
      </c>
      <c r="M336" t="str">
        <f t="shared" si="15"/>
        <v>002</v>
      </c>
      <c r="N336" t="str">
        <f t="shared" si="16"/>
        <v>H</v>
      </c>
      <c r="O336" t="str">
        <f t="shared" si="17"/>
        <v/>
      </c>
      <c r="P336">
        <v>2016</v>
      </c>
    </row>
    <row r="337" spans="1:16" x14ac:dyDescent="0.3">
      <c r="A337" t="s">
        <v>320</v>
      </c>
      <c r="B337" t="s">
        <v>249</v>
      </c>
      <c r="C337">
        <v>168</v>
      </c>
      <c r="D337" t="s">
        <v>129</v>
      </c>
      <c r="E337">
        <v>8</v>
      </c>
      <c r="F337">
        <v>0</v>
      </c>
      <c r="G337">
        <v>300</v>
      </c>
      <c r="H337">
        <v>222</v>
      </c>
      <c r="I337">
        <v>0</v>
      </c>
      <c r="J337">
        <v>0</v>
      </c>
      <c r="K337">
        <v>494</v>
      </c>
      <c r="L337">
        <v>2016</v>
      </c>
      <c r="M337" t="str">
        <f t="shared" si="15"/>
        <v>002</v>
      </c>
      <c r="N337" t="str">
        <f t="shared" si="16"/>
        <v>H</v>
      </c>
      <c r="O337" t="str">
        <f t="shared" si="17"/>
        <v/>
      </c>
      <c r="P337">
        <v>2016</v>
      </c>
    </row>
    <row r="338" spans="1:16" x14ac:dyDescent="0.3">
      <c r="A338" t="s">
        <v>321</v>
      </c>
      <c r="B338" t="s">
        <v>229</v>
      </c>
      <c r="D338" t="s">
        <v>229</v>
      </c>
      <c r="E338">
        <v>0</v>
      </c>
      <c r="F338">
        <v>0</v>
      </c>
      <c r="G338">
        <v>0</v>
      </c>
      <c r="H338">
        <v>0</v>
      </c>
      <c r="I338">
        <v>0</v>
      </c>
      <c r="J338">
        <v>0</v>
      </c>
      <c r="K338">
        <v>0</v>
      </c>
      <c r="L338">
        <v>2016</v>
      </c>
      <c r="M338" t="str">
        <f t="shared" si="15"/>
        <v>002</v>
      </c>
      <c r="N338" t="str">
        <f t="shared" si="16"/>
        <v>H</v>
      </c>
      <c r="O338" t="str">
        <f t="shared" si="17"/>
        <v>B</v>
      </c>
      <c r="P338">
        <v>2016</v>
      </c>
    </row>
    <row r="339" spans="1:16" x14ac:dyDescent="0.3">
      <c r="A339" t="s">
        <v>321</v>
      </c>
      <c r="B339" t="s">
        <v>267</v>
      </c>
      <c r="C339">
        <v>7</v>
      </c>
      <c r="D339" t="s">
        <v>194</v>
      </c>
      <c r="E339">
        <v>4275</v>
      </c>
      <c r="F339">
        <v>0</v>
      </c>
      <c r="G339">
        <v>1375252</v>
      </c>
      <c r="H339">
        <v>10289</v>
      </c>
      <c r="I339">
        <v>1468</v>
      </c>
      <c r="J339">
        <v>64556</v>
      </c>
      <c r="K339">
        <v>6829</v>
      </c>
      <c r="L339">
        <v>2016</v>
      </c>
      <c r="M339" t="str">
        <f t="shared" si="15"/>
        <v>002</v>
      </c>
      <c r="N339" t="str">
        <f t="shared" si="16"/>
        <v>H</v>
      </c>
      <c r="O339" t="str">
        <f t="shared" si="17"/>
        <v>B</v>
      </c>
      <c r="P339">
        <v>2016</v>
      </c>
    </row>
    <row r="340" spans="1:16" x14ac:dyDescent="0.3">
      <c r="A340" t="s">
        <v>321</v>
      </c>
      <c r="B340" t="s">
        <v>230</v>
      </c>
      <c r="C340">
        <v>192</v>
      </c>
      <c r="D340" t="s">
        <v>183</v>
      </c>
      <c r="E340">
        <v>101</v>
      </c>
      <c r="F340">
        <v>0</v>
      </c>
      <c r="G340">
        <v>250383</v>
      </c>
      <c r="H340">
        <v>16233</v>
      </c>
      <c r="I340">
        <v>0</v>
      </c>
      <c r="J340">
        <v>3971</v>
      </c>
      <c r="K340">
        <v>2647</v>
      </c>
      <c r="L340">
        <v>2016</v>
      </c>
      <c r="M340" t="str">
        <f t="shared" si="15"/>
        <v>002</v>
      </c>
      <c r="N340" t="str">
        <f t="shared" si="16"/>
        <v>H</v>
      </c>
      <c r="O340" t="str">
        <f t="shared" si="17"/>
        <v>B</v>
      </c>
      <c r="P340">
        <v>2016</v>
      </c>
    </row>
    <row r="341" spans="1:16" x14ac:dyDescent="0.3">
      <c r="A341" t="s">
        <v>321</v>
      </c>
      <c r="B341" t="s">
        <v>240</v>
      </c>
      <c r="C341">
        <v>210</v>
      </c>
      <c r="D341" t="s">
        <v>163</v>
      </c>
      <c r="E341">
        <v>7</v>
      </c>
      <c r="F341">
        <v>0</v>
      </c>
      <c r="G341">
        <v>16646</v>
      </c>
      <c r="H341">
        <v>1171</v>
      </c>
      <c r="I341">
        <v>0</v>
      </c>
      <c r="J341">
        <v>735</v>
      </c>
      <c r="K341">
        <v>487</v>
      </c>
      <c r="L341">
        <v>2016</v>
      </c>
      <c r="M341" t="str">
        <f t="shared" si="15"/>
        <v>002</v>
      </c>
      <c r="N341" t="str">
        <f t="shared" si="16"/>
        <v>H</v>
      </c>
      <c r="O341" t="str">
        <f t="shared" si="17"/>
        <v>B</v>
      </c>
      <c r="P341">
        <v>2016</v>
      </c>
    </row>
    <row r="342" spans="1:16" x14ac:dyDescent="0.3">
      <c r="A342" t="s">
        <v>321</v>
      </c>
      <c r="B342" t="s">
        <v>299</v>
      </c>
      <c r="C342">
        <v>391</v>
      </c>
      <c r="D342" t="s">
        <v>126</v>
      </c>
      <c r="E342">
        <v>14</v>
      </c>
      <c r="F342">
        <v>0</v>
      </c>
      <c r="G342">
        <v>3605</v>
      </c>
      <c r="H342">
        <v>2522</v>
      </c>
      <c r="I342">
        <v>156</v>
      </c>
      <c r="J342">
        <v>1584</v>
      </c>
      <c r="K342">
        <v>811</v>
      </c>
      <c r="L342">
        <v>2016</v>
      </c>
      <c r="M342" t="str">
        <f t="shared" si="15"/>
        <v>002</v>
      </c>
      <c r="N342" t="str">
        <f t="shared" si="16"/>
        <v>H</v>
      </c>
      <c r="O342" t="str">
        <f t="shared" si="17"/>
        <v>B</v>
      </c>
      <c r="P342">
        <v>2016</v>
      </c>
    </row>
    <row r="343" spans="1:16" x14ac:dyDescent="0.3">
      <c r="A343" t="s">
        <v>322</v>
      </c>
      <c r="B343" t="s">
        <v>229</v>
      </c>
      <c r="D343" t="s">
        <v>229</v>
      </c>
      <c r="E343">
        <v>0</v>
      </c>
      <c r="F343">
        <v>0</v>
      </c>
      <c r="G343">
        <v>0</v>
      </c>
      <c r="H343">
        <v>0</v>
      </c>
      <c r="I343">
        <v>0</v>
      </c>
      <c r="J343">
        <v>0</v>
      </c>
      <c r="K343">
        <v>0</v>
      </c>
      <c r="L343">
        <v>2016</v>
      </c>
      <c r="M343" t="str">
        <f t="shared" si="15"/>
        <v>002</v>
      </c>
      <c r="N343" t="str">
        <f t="shared" si="16"/>
        <v>H</v>
      </c>
      <c r="O343" t="str">
        <f t="shared" si="17"/>
        <v/>
      </c>
      <c r="P343">
        <v>2016</v>
      </c>
    </row>
    <row r="344" spans="1:16" x14ac:dyDescent="0.3">
      <c r="A344" t="s">
        <v>322</v>
      </c>
      <c r="B344" t="s">
        <v>230</v>
      </c>
      <c r="C344">
        <v>192</v>
      </c>
      <c r="D344" t="s">
        <v>183</v>
      </c>
      <c r="E344">
        <v>736</v>
      </c>
      <c r="F344">
        <v>0</v>
      </c>
      <c r="G344">
        <v>1769235</v>
      </c>
      <c r="H344">
        <v>120714</v>
      </c>
      <c r="I344">
        <v>408</v>
      </c>
      <c r="J344">
        <v>41966</v>
      </c>
      <c r="K344">
        <v>18745</v>
      </c>
      <c r="L344">
        <v>2016</v>
      </c>
      <c r="M344" t="str">
        <f t="shared" si="15"/>
        <v>002</v>
      </c>
      <c r="N344" t="str">
        <f t="shared" si="16"/>
        <v>H</v>
      </c>
      <c r="O344" t="str">
        <f t="shared" si="17"/>
        <v/>
      </c>
      <c r="P344">
        <v>2016</v>
      </c>
    </row>
    <row r="345" spans="1:16" x14ac:dyDescent="0.3">
      <c r="A345" t="s">
        <v>322</v>
      </c>
      <c r="B345" t="s">
        <v>239</v>
      </c>
      <c r="C345">
        <v>396</v>
      </c>
      <c r="D345" t="s">
        <v>140</v>
      </c>
      <c r="E345">
        <v>155</v>
      </c>
      <c r="F345">
        <v>0</v>
      </c>
      <c r="G345">
        <v>51925</v>
      </c>
      <c r="H345">
        <v>3972</v>
      </c>
      <c r="I345">
        <v>0</v>
      </c>
      <c r="J345">
        <v>1532</v>
      </c>
      <c r="K345">
        <v>2459</v>
      </c>
      <c r="L345">
        <v>2016</v>
      </c>
      <c r="M345" t="str">
        <f t="shared" si="15"/>
        <v>002</v>
      </c>
      <c r="N345" t="str">
        <f t="shared" si="16"/>
        <v>H</v>
      </c>
      <c r="O345" t="str">
        <f t="shared" si="17"/>
        <v/>
      </c>
      <c r="P345">
        <v>2016</v>
      </c>
    </row>
    <row r="346" spans="1:16" x14ac:dyDescent="0.3">
      <c r="A346" t="s">
        <v>322</v>
      </c>
      <c r="B346" t="s">
        <v>242</v>
      </c>
      <c r="C346">
        <v>402</v>
      </c>
      <c r="D346" t="s">
        <v>153</v>
      </c>
      <c r="E346">
        <v>4</v>
      </c>
      <c r="F346">
        <v>0</v>
      </c>
      <c r="G346">
        <v>80</v>
      </c>
      <c r="H346">
        <v>612</v>
      </c>
      <c r="I346">
        <v>48</v>
      </c>
      <c r="J346">
        <v>236</v>
      </c>
      <c r="K346">
        <v>343</v>
      </c>
      <c r="L346">
        <v>2016</v>
      </c>
      <c r="M346" t="str">
        <f t="shared" si="15"/>
        <v>002</v>
      </c>
      <c r="N346" t="str">
        <f t="shared" si="16"/>
        <v>H</v>
      </c>
      <c r="O346" t="str">
        <f t="shared" si="17"/>
        <v/>
      </c>
      <c r="P346">
        <v>2016</v>
      </c>
    </row>
    <row r="347" spans="1:16" x14ac:dyDescent="0.3">
      <c r="A347" t="s">
        <v>323</v>
      </c>
      <c r="B347" t="s">
        <v>229</v>
      </c>
      <c r="D347" t="s">
        <v>229</v>
      </c>
      <c r="E347">
        <v>0</v>
      </c>
      <c r="F347">
        <v>0</v>
      </c>
      <c r="G347">
        <v>0</v>
      </c>
      <c r="H347">
        <v>0</v>
      </c>
      <c r="I347">
        <v>0</v>
      </c>
      <c r="J347">
        <v>0</v>
      </c>
      <c r="K347">
        <v>0</v>
      </c>
      <c r="L347">
        <v>2016</v>
      </c>
      <c r="M347" t="str">
        <f t="shared" si="15"/>
        <v>003</v>
      </c>
      <c r="N347" t="str">
        <f t="shared" si="16"/>
        <v>H</v>
      </c>
      <c r="O347" t="str">
        <f t="shared" si="17"/>
        <v/>
      </c>
      <c r="P347">
        <v>2016</v>
      </c>
    </row>
    <row r="348" spans="1:16" x14ac:dyDescent="0.3">
      <c r="A348" t="s">
        <v>323</v>
      </c>
      <c r="B348" t="s">
        <v>316</v>
      </c>
      <c r="C348">
        <v>386</v>
      </c>
      <c r="D348" t="s">
        <v>204</v>
      </c>
      <c r="E348">
        <v>15</v>
      </c>
      <c r="F348">
        <v>0</v>
      </c>
      <c r="G348">
        <v>21</v>
      </c>
      <c r="H348">
        <v>16</v>
      </c>
      <c r="I348">
        <v>13</v>
      </c>
      <c r="J348">
        <v>5</v>
      </c>
      <c r="K348">
        <v>34</v>
      </c>
      <c r="L348">
        <v>2016</v>
      </c>
      <c r="M348" t="str">
        <f t="shared" si="15"/>
        <v>003</v>
      </c>
      <c r="N348" t="str">
        <f t="shared" si="16"/>
        <v>H</v>
      </c>
      <c r="O348" t="str">
        <f t="shared" si="17"/>
        <v/>
      </c>
      <c r="P348">
        <v>2016</v>
      </c>
    </row>
    <row r="349" spans="1:16" x14ac:dyDescent="0.3">
      <c r="A349" t="s">
        <v>323</v>
      </c>
      <c r="B349" t="s">
        <v>298</v>
      </c>
      <c r="C349">
        <v>404</v>
      </c>
      <c r="D349" t="s">
        <v>205</v>
      </c>
      <c r="E349">
        <v>95</v>
      </c>
      <c r="F349">
        <v>0</v>
      </c>
      <c r="G349">
        <v>21919</v>
      </c>
      <c r="H349">
        <v>1643</v>
      </c>
      <c r="I349">
        <v>73</v>
      </c>
      <c r="J349">
        <v>514</v>
      </c>
      <c r="K349">
        <v>363</v>
      </c>
      <c r="L349">
        <v>2016</v>
      </c>
      <c r="M349" t="str">
        <f t="shared" si="15"/>
        <v>003</v>
      </c>
      <c r="N349" t="str">
        <f t="shared" si="16"/>
        <v>H</v>
      </c>
      <c r="O349" t="str">
        <f t="shared" si="17"/>
        <v/>
      </c>
      <c r="P349">
        <v>2016</v>
      </c>
    </row>
    <row r="350" spans="1:16" x14ac:dyDescent="0.3">
      <c r="A350" t="s">
        <v>323</v>
      </c>
      <c r="B350" t="s">
        <v>278</v>
      </c>
      <c r="C350">
        <v>117</v>
      </c>
      <c r="D350" t="s">
        <v>191</v>
      </c>
      <c r="E350">
        <v>5</v>
      </c>
      <c r="F350">
        <v>0</v>
      </c>
      <c r="G350">
        <v>13126</v>
      </c>
      <c r="H350">
        <v>909</v>
      </c>
      <c r="I350">
        <v>43</v>
      </c>
      <c r="J350">
        <v>284</v>
      </c>
      <c r="K350">
        <v>217</v>
      </c>
      <c r="L350">
        <v>2016</v>
      </c>
      <c r="M350" t="str">
        <f t="shared" si="15"/>
        <v>003</v>
      </c>
      <c r="N350" t="str">
        <f t="shared" si="16"/>
        <v>H</v>
      </c>
      <c r="O350" t="str">
        <f t="shared" si="17"/>
        <v/>
      </c>
      <c r="P350">
        <v>2016</v>
      </c>
    </row>
    <row r="351" spans="1:16" x14ac:dyDescent="0.3">
      <c r="A351" t="s">
        <v>323</v>
      </c>
      <c r="B351" t="s">
        <v>226</v>
      </c>
      <c r="C351">
        <v>34</v>
      </c>
      <c r="D351" t="s">
        <v>195</v>
      </c>
      <c r="E351">
        <v>179</v>
      </c>
      <c r="F351">
        <v>0</v>
      </c>
      <c r="G351">
        <v>8492</v>
      </c>
      <c r="H351">
        <v>60471</v>
      </c>
      <c r="I351">
        <v>611</v>
      </c>
      <c r="J351">
        <v>10123</v>
      </c>
      <c r="K351">
        <v>13999</v>
      </c>
      <c r="L351">
        <v>2016</v>
      </c>
      <c r="M351" t="str">
        <f t="shared" si="15"/>
        <v>003</v>
      </c>
      <c r="N351" t="str">
        <f t="shared" si="16"/>
        <v>H</v>
      </c>
      <c r="O351" t="str">
        <f t="shared" si="17"/>
        <v/>
      </c>
      <c r="P351">
        <v>2016</v>
      </c>
    </row>
    <row r="352" spans="1:16" x14ac:dyDescent="0.3">
      <c r="A352" t="s">
        <v>323</v>
      </c>
      <c r="B352" t="s">
        <v>280</v>
      </c>
      <c r="C352">
        <v>13</v>
      </c>
      <c r="D352" t="s">
        <v>171</v>
      </c>
      <c r="E352">
        <v>170</v>
      </c>
      <c r="F352">
        <v>0</v>
      </c>
      <c r="G352">
        <v>786927</v>
      </c>
      <c r="H352">
        <v>60199</v>
      </c>
      <c r="I352">
        <v>239</v>
      </c>
      <c r="J352">
        <v>8621</v>
      </c>
      <c r="K352">
        <v>12966</v>
      </c>
      <c r="L352">
        <v>2016</v>
      </c>
      <c r="M352" t="str">
        <f t="shared" si="15"/>
        <v>003</v>
      </c>
      <c r="N352" t="str">
        <f t="shared" si="16"/>
        <v>H</v>
      </c>
      <c r="O352" t="str">
        <f t="shared" si="17"/>
        <v/>
      </c>
      <c r="P352">
        <v>2016</v>
      </c>
    </row>
    <row r="353" spans="1:16" x14ac:dyDescent="0.3">
      <c r="A353" t="s">
        <v>323</v>
      </c>
      <c r="B353" t="s">
        <v>281</v>
      </c>
      <c r="C353">
        <v>181</v>
      </c>
      <c r="D353" t="s">
        <v>190</v>
      </c>
      <c r="E353">
        <v>5</v>
      </c>
      <c r="F353">
        <v>0</v>
      </c>
      <c r="G353">
        <v>1484</v>
      </c>
      <c r="H353">
        <v>1134</v>
      </c>
      <c r="I353">
        <v>52</v>
      </c>
      <c r="J353">
        <v>355</v>
      </c>
      <c r="K353">
        <v>246</v>
      </c>
      <c r="L353">
        <v>2016</v>
      </c>
      <c r="M353" t="str">
        <f t="shared" si="15"/>
        <v>003</v>
      </c>
      <c r="N353" t="str">
        <f t="shared" si="16"/>
        <v>H</v>
      </c>
      <c r="O353" t="str">
        <f t="shared" si="17"/>
        <v/>
      </c>
      <c r="P353">
        <v>2016</v>
      </c>
    </row>
    <row r="354" spans="1:16" x14ac:dyDescent="0.3">
      <c r="A354" t="s">
        <v>323</v>
      </c>
      <c r="B354" t="s">
        <v>232</v>
      </c>
      <c r="C354">
        <v>199</v>
      </c>
      <c r="D354" t="s">
        <v>187</v>
      </c>
      <c r="E354">
        <v>2</v>
      </c>
      <c r="F354">
        <v>0</v>
      </c>
      <c r="G354">
        <v>734</v>
      </c>
      <c r="H354">
        <v>515</v>
      </c>
      <c r="I354">
        <v>0</v>
      </c>
      <c r="J354">
        <v>0</v>
      </c>
      <c r="K354">
        <v>113</v>
      </c>
      <c r="L354">
        <v>2016</v>
      </c>
      <c r="M354" t="str">
        <f t="shared" si="15"/>
        <v>003</v>
      </c>
      <c r="N354" t="str">
        <f t="shared" si="16"/>
        <v>H</v>
      </c>
      <c r="O354" t="str">
        <f t="shared" si="17"/>
        <v/>
      </c>
      <c r="P354">
        <v>2016</v>
      </c>
    </row>
    <row r="355" spans="1:16" x14ac:dyDescent="0.3">
      <c r="A355" t="s">
        <v>323</v>
      </c>
      <c r="B355" t="s">
        <v>238</v>
      </c>
      <c r="C355">
        <v>320</v>
      </c>
      <c r="D355" t="s">
        <v>201</v>
      </c>
      <c r="E355">
        <v>20</v>
      </c>
      <c r="F355">
        <v>0</v>
      </c>
      <c r="G355">
        <v>76925</v>
      </c>
      <c r="H355">
        <v>5885</v>
      </c>
      <c r="I355">
        <v>0</v>
      </c>
      <c r="J355">
        <v>1845</v>
      </c>
      <c r="K355">
        <v>1268</v>
      </c>
      <c r="L355">
        <v>2016</v>
      </c>
      <c r="M355" t="str">
        <f t="shared" si="15"/>
        <v>003</v>
      </c>
      <c r="N355" t="str">
        <f t="shared" si="16"/>
        <v>H</v>
      </c>
      <c r="O355" t="str">
        <f t="shared" si="17"/>
        <v/>
      </c>
      <c r="P355">
        <v>2016</v>
      </c>
    </row>
    <row r="356" spans="1:16" x14ac:dyDescent="0.3">
      <c r="A356" t="s">
        <v>323</v>
      </c>
      <c r="B356" t="s">
        <v>287</v>
      </c>
      <c r="C356">
        <v>30</v>
      </c>
      <c r="D356" t="s">
        <v>159</v>
      </c>
      <c r="E356">
        <v>119</v>
      </c>
      <c r="F356">
        <v>0</v>
      </c>
      <c r="G356">
        <v>29869</v>
      </c>
      <c r="H356">
        <v>20196</v>
      </c>
      <c r="I356">
        <v>53</v>
      </c>
      <c r="J356">
        <v>6338</v>
      </c>
      <c r="K356">
        <v>42</v>
      </c>
      <c r="L356">
        <v>2016</v>
      </c>
      <c r="M356" t="str">
        <f t="shared" si="15"/>
        <v>003</v>
      </c>
      <c r="N356" t="str">
        <f t="shared" si="16"/>
        <v>H</v>
      </c>
      <c r="O356" t="str">
        <f t="shared" si="17"/>
        <v/>
      </c>
      <c r="P356">
        <v>2016</v>
      </c>
    </row>
    <row r="357" spans="1:16" x14ac:dyDescent="0.3">
      <c r="A357" t="s">
        <v>323</v>
      </c>
      <c r="B357" t="s">
        <v>262</v>
      </c>
      <c r="C357">
        <v>406</v>
      </c>
      <c r="D357" t="s">
        <v>208</v>
      </c>
      <c r="E357">
        <v>67</v>
      </c>
      <c r="F357">
        <v>0</v>
      </c>
      <c r="G357">
        <v>33365</v>
      </c>
      <c r="H357">
        <v>22969</v>
      </c>
      <c r="I357">
        <v>296</v>
      </c>
      <c r="J357">
        <v>446</v>
      </c>
      <c r="K357">
        <v>464</v>
      </c>
      <c r="L357">
        <v>2016</v>
      </c>
      <c r="M357" t="str">
        <f t="shared" si="15"/>
        <v>003</v>
      </c>
      <c r="N357" t="str">
        <f t="shared" si="16"/>
        <v>H</v>
      </c>
      <c r="O357" t="str">
        <f t="shared" si="17"/>
        <v/>
      </c>
      <c r="P357">
        <v>2016</v>
      </c>
    </row>
    <row r="358" spans="1:16" x14ac:dyDescent="0.3">
      <c r="A358" t="s">
        <v>323</v>
      </c>
      <c r="B358" t="s">
        <v>293</v>
      </c>
      <c r="C358">
        <v>23</v>
      </c>
      <c r="D358" t="s">
        <v>178</v>
      </c>
      <c r="E358">
        <v>9</v>
      </c>
      <c r="F358">
        <v>0</v>
      </c>
      <c r="G358">
        <v>187497</v>
      </c>
      <c r="H358">
        <v>14264</v>
      </c>
      <c r="I358">
        <v>0</v>
      </c>
      <c r="J358">
        <v>4476</v>
      </c>
      <c r="K358">
        <v>269</v>
      </c>
      <c r="L358">
        <v>2016</v>
      </c>
      <c r="M358" t="str">
        <f t="shared" si="15"/>
        <v>003</v>
      </c>
      <c r="N358" t="str">
        <f t="shared" si="16"/>
        <v>H</v>
      </c>
      <c r="O358" t="str">
        <f t="shared" si="17"/>
        <v/>
      </c>
      <c r="P358">
        <v>2016</v>
      </c>
    </row>
    <row r="359" spans="1:16" x14ac:dyDescent="0.3">
      <c r="A359" t="s">
        <v>323</v>
      </c>
      <c r="B359" t="s">
        <v>229</v>
      </c>
      <c r="D359" t="s">
        <v>229</v>
      </c>
      <c r="E359">
        <v>565</v>
      </c>
      <c r="F359">
        <v>0</v>
      </c>
      <c r="G359">
        <v>156523</v>
      </c>
      <c r="H359">
        <v>11973</v>
      </c>
      <c r="I359">
        <v>41</v>
      </c>
      <c r="J359">
        <v>3757</v>
      </c>
      <c r="K359">
        <v>224</v>
      </c>
      <c r="L359">
        <v>2016</v>
      </c>
      <c r="M359" t="str">
        <f t="shared" si="15"/>
        <v>003</v>
      </c>
      <c r="N359" t="str">
        <f t="shared" si="16"/>
        <v>H</v>
      </c>
      <c r="O359" t="str">
        <f t="shared" si="17"/>
        <v/>
      </c>
      <c r="P359">
        <v>2016</v>
      </c>
    </row>
    <row r="360" spans="1:16" x14ac:dyDescent="0.3">
      <c r="A360" t="s">
        <v>323</v>
      </c>
      <c r="B360" t="s">
        <v>229</v>
      </c>
      <c r="D360" t="s">
        <v>229</v>
      </c>
      <c r="E360">
        <v>4775</v>
      </c>
      <c r="F360">
        <v>0</v>
      </c>
      <c r="G360">
        <v>590465</v>
      </c>
      <c r="H360">
        <v>44221</v>
      </c>
      <c r="I360">
        <v>2634</v>
      </c>
      <c r="J360">
        <v>13874</v>
      </c>
      <c r="K360">
        <v>9755</v>
      </c>
      <c r="L360">
        <v>2016</v>
      </c>
      <c r="M360" t="str">
        <f t="shared" si="15"/>
        <v>003</v>
      </c>
      <c r="N360" t="str">
        <f t="shared" si="16"/>
        <v>H</v>
      </c>
      <c r="O360" t="str">
        <f t="shared" si="17"/>
        <v/>
      </c>
      <c r="P360">
        <v>2016</v>
      </c>
    </row>
    <row r="361" spans="1:16" x14ac:dyDescent="0.3">
      <c r="A361" t="s">
        <v>323</v>
      </c>
      <c r="B361" t="s">
        <v>297</v>
      </c>
      <c r="C361">
        <v>22</v>
      </c>
      <c r="D361" t="s">
        <v>176</v>
      </c>
      <c r="E361">
        <v>25</v>
      </c>
      <c r="F361">
        <v>0</v>
      </c>
      <c r="G361">
        <v>8118</v>
      </c>
      <c r="H361">
        <v>5654</v>
      </c>
      <c r="I361">
        <v>12</v>
      </c>
      <c r="J361">
        <v>1773</v>
      </c>
      <c r="K361">
        <v>1338</v>
      </c>
      <c r="L361">
        <v>2016</v>
      </c>
      <c r="M361" t="str">
        <f t="shared" si="15"/>
        <v>003</v>
      </c>
      <c r="N361" t="str">
        <f t="shared" si="16"/>
        <v>H</v>
      </c>
      <c r="O361" t="str">
        <f t="shared" si="17"/>
        <v/>
      </c>
      <c r="P361">
        <v>2016</v>
      </c>
    </row>
    <row r="362" spans="1:16" x14ac:dyDescent="0.3">
      <c r="A362" t="s">
        <v>324</v>
      </c>
      <c r="B362" t="s">
        <v>229</v>
      </c>
      <c r="D362" t="s">
        <v>229</v>
      </c>
      <c r="E362">
        <v>0</v>
      </c>
      <c r="F362">
        <v>0</v>
      </c>
      <c r="G362">
        <v>0</v>
      </c>
      <c r="H362">
        <v>0</v>
      </c>
      <c r="I362">
        <v>0</v>
      </c>
      <c r="J362">
        <v>0</v>
      </c>
      <c r="K362">
        <v>0</v>
      </c>
      <c r="L362">
        <v>2016</v>
      </c>
      <c r="M362" t="str">
        <f t="shared" si="15"/>
        <v>004</v>
      </c>
      <c r="N362" t="str">
        <f t="shared" si="16"/>
        <v>H</v>
      </c>
      <c r="O362" t="str">
        <f t="shared" si="17"/>
        <v/>
      </c>
      <c r="P362">
        <v>2016</v>
      </c>
    </row>
    <row r="363" spans="1:16" x14ac:dyDescent="0.3">
      <c r="A363" t="s">
        <v>324</v>
      </c>
      <c r="B363" t="s">
        <v>228</v>
      </c>
      <c r="C363">
        <v>179</v>
      </c>
      <c r="D363" t="s">
        <v>132</v>
      </c>
      <c r="E363">
        <v>294</v>
      </c>
      <c r="F363">
        <v>0</v>
      </c>
      <c r="G363">
        <v>1293777</v>
      </c>
      <c r="H363">
        <v>92662</v>
      </c>
      <c r="I363">
        <v>891</v>
      </c>
      <c r="J363">
        <v>19525</v>
      </c>
      <c r="K363">
        <v>21324</v>
      </c>
      <c r="L363">
        <v>2016</v>
      </c>
      <c r="M363" t="str">
        <f t="shared" si="15"/>
        <v>004</v>
      </c>
      <c r="N363" t="str">
        <f t="shared" si="16"/>
        <v>H</v>
      </c>
      <c r="O363" t="str">
        <f t="shared" si="17"/>
        <v/>
      </c>
      <c r="P363">
        <v>2016</v>
      </c>
    </row>
    <row r="364" spans="1:16" x14ac:dyDescent="0.3">
      <c r="A364" t="s">
        <v>324</v>
      </c>
      <c r="B364" t="s">
        <v>262</v>
      </c>
      <c r="C364">
        <v>406</v>
      </c>
      <c r="D364" t="s">
        <v>208</v>
      </c>
      <c r="E364">
        <v>4425</v>
      </c>
      <c r="F364">
        <v>0</v>
      </c>
      <c r="G364">
        <v>224899</v>
      </c>
      <c r="H364">
        <v>15724</v>
      </c>
      <c r="I364">
        <v>157</v>
      </c>
      <c r="J364">
        <v>4123</v>
      </c>
      <c r="K364">
        <v>315</v>
      </c>
      <c r="L364">
        <v>2016</v>
      </c>
      <c r="M364" t="str">
        <f t="shared" si="15"/>
        <v>004</v>
      </c>
      <c r="N364" t="str">
        <f t="shared" si="16"/>
        <v>H</v>
      </c>
      <c r="O364" t="str">
        <f t="shared" si="17"/>
        <v/>
      </c>
      <c r="P364">
        <v>2016</v>
      </c>
    </row>
    <row r="365" spans="1:16" x14ac:dyDescent="0.3">
      <c r="A365" t="s">
        <v>324</v>
      </c>
      <c r="B365" t="s">
        <v>288</v>
      </c>
      <c r="C365">
        <v>11</v>
      </c>
      <c r="D365" t="s">
        <v>144</v>
      </c>
      <c r="E365">
        <v>147</v>
      </c>
      <c r="F365">
        <v>0</v>
      </c>
      <c r="G365">
        <v>554548</v>
      </c>
      <c r="H365">
        <v>4136</v>
      </c>
      <c r="I365">
        <v>606</v>
      </c>
      <c r="J365">
        <v>11211</v>
      </c>
      <c r="K365">
        <v>9151</v>
      </c>
      <c r="L365">
        <v>2016</v>
      </c>
      <c r="M365" t="str">
        <f t="shared" si="15"/>
        <v>004</v>
      </c>
      <c r="N365" t="str">
        <f t="shared" si="16"/>
        <v>H</v>
      </c>
      <c r="O365" t="str">
        <f t="shared" si="17"/>
        <v/>
      </c>
      <c r="P365">
        <v>2016</v>
      </c>
    </row>
    <row r="366" spans="1:16" x14ac:dyDescent="0.3">
      <c r="A366" t="s">
        <v>324</v>
      </c>
      <c r="B366" t="s">
        <v>248</v>
      </c>
      <c r="C366">
        <v>169</v>
      </c>
      <c r="D366" t="s">
        <v>138</v>
      </c>
      <c r="E366">
        <v>805</v>
      </c>
      <c r="F366">
        <v>0</v>
      </c>
      <c r="G366">
        <v>270044</v>
      </c>
      <c r="H366">
        <v>20033</v>
      </c>
      <c r="I366">
        <v>301</v>
      </c>
      <c r="J366">
        <v>5909</v>
      </c>
      <c r="K366">
        <v>44</v>
      </c>
      <c r="L366">
        <v>2016</v>
      </c>
      <c r="M366" t="str">
        <f t="shared" si="15"/>
        <v>004</v>
      </c>
      <c r="N366" t="str">
        <f t="shared" si="16"/>
        <v>H</v>
      </c>
      <c r="O366" t="str">
        <f t="shared" si="17"/>
        <v/>
      </c>
      <c r="P366">
        <v>2016</v>
      </c>
    </row>
    <row r="367" spans="1:16" x14ac:dyDescent="0.3">
      <c r="A367" t="s">
        <v>325</v>
      </c>
      <c r="B367" t="s">
        <v>240</v>
      </c>
      <c r="C367">
        <v>210</v>
      </c>
      <c r="D367" t="s">
        <v>163</v>
      </c>
      <c r="E367">
        <v>845</v>
      </c>
      <c r="F367">
        <v>0</v>
      </c>
      <c r="G367">
        <v>200941</v>
      </c>
      <c r="H367">
        <v>14297</v>
      </c>
      <c r="I367">
        <v>518</v>
      </c>
      <c r="J367">
        <v>8972</v>
      </c>
      <c r="K367">
        <v>5166</v>
      </c>
      <c r="L367">
        <v>2016</v>
      </c>
      <c r="M367" t="str">
        <f t="shared" si="15"/>
        <v>004</v>
      </c>
      <c r="N367" t="str">
        <f t="shared" si="16"/>
        <v>H</v>
      </c>
      <c r="O367" t="str">
        <f t="shared" si="17"/>
        <v>B</v>
      </c>
      <c r="P367">
        <v>2016</v>
      </c>
    </row>
    <row r="368" spans="1:16" x14ac:dyDescent="0.3">
      <c r="A368" t="s">
        <v>326</v>
      </c>
      <c r="B368" t="s">
        <v>229</v>
      </c>
      <c r="D368" t="s">
        <v>229</v>
      </c>
      <c r="E368">
        <v>0</v>
      </c>
      <c r="F368">
        <v>0</v>
      </c>
      <c r="G368">
        <v>0</v>
      </c>
      <c r="H368">
        <v>0</v>
      </c>
      <c r="I368">
        <v>0</v>
      </c>
      <c r="J368">
        <v>0</v>
      </c>
      <c r="K368">
        <v>0</v>
      </c>
      <c r="L368">
        <v>2016</v>
      </c>
      <c r="M368" t="str">
        <f t="shared" si="15"/>
        <v>004</v>
      </c>
      <c r="N368" t="str">
        <f t="shared" si="16"/>
        <v>H</v>
      </c>
      <c r="O368" t="str">
        <f t="shared" si="17"/>
        <v/>
      </c>
      <c r="P368">
        <v>2016</v>
      </c>
    </row>
    <row r="369" spans="1:16" x14ac:dyDescent="0.3">
      <c r="A369" t="s">
        <v>326</v>
      </c>
      <c r="B369" t="s">
        <v>239</v>
      </c>
      <c r="C369">
        <v>396</v>
      </c>
      <c r="D369" t="s">
        <v>140</v>
      </c>
      <c r="E369">
        <v>1095</v>
      </c>
      <c r="F369">
        <v>2</v>
      </c>
      <c r="G369">
        <v>376875</v>
      </c>
      <c r="H369">
        <v>28827</v>
      </c>
      <c r="I369">
        <v>227</v>
      </c>
      <c r="J369">
        <v>6807</v>
      </c>
      <c r="K369">
        <v>18049</v>
      </c>
      <c r="L369">
        <v>2016</v>
      </c>
      <c r="M369" t="str">
        <f t="shared" si="15"/>
        <v>004</v>
      </c>
      <c r="N369" t="str">
        <f t="shared" si="16"/>
        <v>H</v>
      </c>
      <c r="O369" t="str">
        <f t="shared" si="17"/>
        <v/>
      </c>
      <c r="P369">
        <v>2016</v>
      </c>
    </row>
    <row r="370" spans="1:16" x14ac:dyDescent="0.3">
      <c r="A370" t="s">
        <v>326</v>
      </c>
      <c r="B370" t="s">
        <v>242</v>
      </c>
      <c r="C370">
        <v>402</v>
      </c>
      <c r="D370" t="s">
        <v>153</v>
      </c>
      <c r="E370">
        <v>30</v>
      </c>
      <c r="F370">
        <v>0</v>
      </c>
      <c r="G370">
        <v>600</v>
      </c>
      <c r="H370">
        <v>418</v>
      </c>
      <c r="I370">
        <v>0</v>
      </c>
      <c r="J370">
        <v>177</v>
      </c>
      <c r="K370">
        <v>2972</v>
      </c>
      <c r="L370">
        <v>2016</v>
      </c>
      <c r="M370" t="str">
        <f t="shared" si="15"/>
        <v>004</v>
      </c>
      <c r="N370" t="str">
        <f t="shared" si="16"/>
        <v>H</v>
      </c>
      <c r="O370" t="str">
        <f t="shared" si="17"/>
        <v/>
      </c>
      <c r="P370">
        <v>2016</v>
      </c>
    </row>
    <row r="371" spans="1:16" x14ac:dyDescent="0.3">
      <c r="A371" t="s">
        <v>327</v>
      </c>
      <c r="B371" t="s">
        <v>220</v>
      </c>
      <c r="C371">
        <v>269</v>
      </c>
      <c r="D371" t="s">
        <v>157</v>
      </c>
      <c r="E371">
        <v>104</v>
      </c>
      <c r="F371">
        <v>49</v>
      </c>
      <c r="G371">
        <v>523625</v>
      </c>
      <c r="H371">
        <v>36835</v>
      </c>
      <c r="I371">
        <v>258</v>
      </c>
      <c r="J371">
        <v>9642</v>
      </c>
      <c r="K371">
        <v>7825</v>
      </c>
      <c r="L371">
        <v>2016</v>
      </c>
      <c r="M371" t="str">
        <f t="shared" si="15"/>
        <v>004</v>
      </c>
      <c r="N371" t="str">
        <f t="shared" si="16"/>
        <v>H</v>
      </c>
      <c r="O371" t="str">
        <f t="shared" si="17"/>
        <v>SG</v>
      </c>
      <c r="P371">
        <v>2016</v>
      </c>
    </row>
    <row r="372" spans="1:16" x14ac:dyDescent="0.3">
      <c r="A372" t="s">
        <v>328</v>
      </c>
      <c r="B372" t="s">
        <v>229</v>
      </c>
      <c r="D372" t="s">
        <v>229</v>
      </c>
      <c r="E372">
        <v>0</v>
      </c>
      <c r="F372">
        <v>0</v>
      </c>
      <c r="G372">
        <v>0</v>
      </c>
      <c r="H372">
        <v>0</v>
      </c>
      <c r="I372">
        <v>0</v>
      </c>
      <c r="J372">
        <v>0</v>
      </c>
      <c r="K372">
        <v>0</v>
      </c>
      <c r="L372">
        <v>2016</v>
      </c>
      <c r="M372" t="str">
        <f t="shared" si="15"/>
        <v>005</v>
      </c>
      <c r="N372" t="str">
        <f t="shared" si="16"/>
        <v>H</v>
      </c>
      <c r="O372" t="str">
        <f t="shared" si="17"/>
        <v/>
      </c>
      <c r="P372">
        <v>2016</v>
      </c>
    </row>
    <row r="373" spans="1:16" x14ac:dyDescent="0.3">
      <c r="A373" t="s">
        <v>328</v>
      </c>
      <c r="B373" t="s">
        <v>275</v>
      </c>
      <c r="C373">
        <v>53</v>
      </c>
      <c r="D373" t="s">
        <v>142</v>
      </c>
      <c r="E373">
        <v>5</v>
      </c>
      <c r="F373">
        <v>0</v>
      </c>
      <c r="G373">
        <v>125</v>
      </c>
      <c r="H373">
        <v>87</v>
      </c>
      <c r="I373">
        <v>0</v>
      </c>
      <c r="J373">
        <v>273</v>
      </c>
      <c r="K373">
        <v>205</v>
      </c>
      <c r="L373">
        <v>2016</v>
      </c>
      <c r="M373" t="str">
        <f t="shared" si="15"/>
        <v>005</v>
      </c>
      <c r="N373" t="str">
        <f t="shared" si="16"/>
        <v>H</v>
      </c>
      <c r="O373" t="str">
        <f t="shared" si="17"/>
        <v/>
      </c>
      <c r="P373">
        <v>2016</v>
      </c>
    </row>
    <row r="374" spans="1:16" x14ac:dyDescent="0.3">
      <c r="A374" t="s">
        <v>328</v>
      </c>
      <c r="B374" t="s">
        <v>276</v>
      </c>
      <c r="C374">
        <v>260</v>
      </c>
      <c r="D374" t="s">
        <v>188</v>
      </c>
      <c r="E374">
        <v>3</v>
      </c>
      <c r="F374">
        <v>0</v>
      </c>
      <c r="G374">
        <v>7425</v>
      </c>
      <c r="H374">
        <v>529</v>
      </c>
      <c r="I374">
        <v>0</v>
      </c>
      <c r="J374">
        <v>166</v>
      </c>
      <c r="K374">
        <v>122</v>
      </c>
      <c r="L374">
        <v>2016</v>
      </c>
      <c r="M374" t="str">
        <f t="shared" si="15"/>
        <v>005</v>
      </c>
      <c r="N374" t="str">
        <f t="shared" si="16"/>
        <v>H</v>
      </c>
      <c r="O374" t="str">
        <f t="shared" si="17"/>
        <v/>
      </c>
      <c r="P374">
        <v>2016</v>
      </c>
    </row>
    <row r="375" spans="1:16" x14ac:dyDescent="0.3">
      <c r="A375" t="s">
        <v>328</v>
      </c>
      <c r="B375" t="s">
        <v>277</v>
      </c>
      <c r="C375">
        <v>376</v>
      </c>
      <c r="D375" t="s">
        <v>161</v>
      </c>
      <c r="E375">
        <v>2</v>
      </c>
      <c r="F375">
        <v>0</v>
      </c>
      <c r="G375">
        <v>374</v>
      </c>
      <c r="H375">
        <v>275</v>
      </c>
      <c r="I375">
        <v>0</v>
      </c>
      <c r="J375">
        <v>87</v>
      </c>
      <c r="K375">
        <v>54</v>
      </c>
      <c r="L375">
        <v>2016</v>
      </c>
      <c r="M375" t="str">
        <f t="shared" si="15"/>
        <v>005</v>
      </c>
      <c r="N375" t="str">
        <f t="shared" si="16"/>
        <v>H</v>
      </c>
      <c r="O375" t="str">
        <f t="shared" si="17"/>
        <v/>
      </c>
      <c r="P375">
        <v>2016</v>
      </c>
    </row>
    <row r="376" spans="1:16" x14ac:dyDescent="0.3">
      <c r="A376" t="s">
        <v>328</v>
      </c>
      <c r="B376" t="s">
        <v>223</v>
      </c>
      <c r="C376">
        <v>314</v>
      </c>
      <c r="D376" t="s">
        <v>174</v>
      </c>
      <c r="E376">
        <v>4</v>
      </c>
      <c r="F376">
        <v>0</v>
      </c>
      <c r="G376">
        <v>87</v>
      </c>
      <c r="H376">
        <v>665</v>
      </c>
      <c r="I376">
        <v>52</v>
      </c>
      <c r="J376">
        <v>209</v>
      </c>
      <c r="K376">
        <v>144</v>
      </c>
      <c r="L376">
        <v>2016</v>
      </c>
      <c r="M376" t="str">
        <f t="shared" si="15"/>
        <v>005</v>
      </c>
      <c r="N376" t="str">
        <f t="shared" si="16"/>
        <v>H</v>
      </c>
      <c r="O376" t="str">
        <f t="shared" si="17"/>
        <v/>
      </c>
      <c r="P376">
        <v>2016</v>
      </c>
    </row>
    <row r="377" spans="1:16" x14ac:dyDescent="0.3">
      <c r="A377" t="s">
        <v>328</v>
      </c>
      <c r="B377" t="s">
        <v>225</v>
      </c>
      <c r="C377">
        <v>415</v>
      </c>
      <c r="D377" t="s">
        <v>214</v>
      </c>
      <c r="E377">
        <v>18</v>
      </c>
      <c r="F377">
        <v>0</v>
      </c>
      <c r="G377">
        <v>51923</v>
      </c>
      <c r="H377">
        <v>3489</v>
      </c>
      <c r="I377">
        <v>273</v>
      </c>
      <c r="J377">
        <v>1095</v>
      </c>
      <c r="K377">
        <v>859</v>
      </c>
      <c r="L377">
        <v>2016</v>
      </c>
      <c r="M377" t="str">
        <f t="shared" si="15"/>
        <v>005</v>
      </c>
      <c r="N377" t="str">
        <f t="shared" si="16"/>
        <v>H</v>
      </c>
      <c r="O377" t="str">
        <f t="shared" si="17"/>
        <v/>
      </c>
      <c r="P377">
        <v>2016</v>
      </c>
    </row>
    <row r="378" spans="1:16" x14ac:dyDescent="0.3">
      <c r="A378" t="s">
        <v>328</v>
      </c>
      <c r="B378" t="s">
        <v>312</v>
      </c>
      <c r="C378">
        <v>345</v>
      </c>
      <c r="D378" t="s">
        <v>197</v>
      </c>
      <c r="E378">
        <v>2</v>
      </c>
      <c r="F378">
        <v>0</v>
      </c>
      <c r="G378">
        <v>46</v>
      </c>
      <c r="H378">
        <v>352</v>
      </c>
      <c r="I378">
        <v>0</v>
      </c>
      <c r="J378">
        <v>11</v>
      </c>
      <c r="K378">
        <v>67</v>
      </c>
      <c r="L378">
        <v>2016</v>
      </c>
      <c r="M378" t="str">
        <f t="shared" si="15"/>
        <v>005</v>
      </c>
      <c r="N378" t="str">
        <f t="shared" si="16"/>
        <v>H</v>
      </c>
      <c r="O378" t="str">
        <f t="shared" si="17"/>
        <v/>
      </c>
      <c r="P378">
        <v>2016</v>
      </c>
    </row>
    <row r="379" spans="1:16" x14ac:dyDescent="0.3">
      <c r="A379" t="s">
        <v>328</v>
      </c>
      <c r="B379" t="s">
        <v>284</v>
      </c>
      <c r="C379">
        <v>409</v>
      </c>
      <c r="D379" t="s">
        <v>211</v>
      </c>
      <c r="E379">
        <v>2</v>
      </c>
      <c r="F379">
        <v>0</v>
      </c>
      <c r="G379">
        <v>49</v>
      </c>
      <c r="H379">
        <v>375</v>
      </c>
      <c r="I379">
        <v>0</v>
      </c>
      <c r="J379">
        <v>118</v>
      </c>
      <c r="K379">
        <v>81</v>
      </c>
      <c r="L379">
        <v>2016</v>
      </c>
      <c r="M379" t="str">
        <f t="shared" si="15"/>
        <v>005</v>
      </c>
      <c r="N379" t="str">
        <f t="shared" si="16"/>
        <v>H</v>
      </c>
      <c r="O379" t="str">
        <f t="shared" si="17"/>
        <v/>
      </c>
      <c r="P379">
        <v>2016</v>
      </c>
    </row>
    <row r="380" spans="1:16" x14ac:dyDescent="0.3">
      <c r="A380" t="s">
        <v>328</v>
      </c>
      <c r="B380" t="s">
        <v>241</v>
      </c>
      <c r="C380">
        <v>411</v>
      </c>
      <c r="D380" t="s">
        <v>213</v>
      </c>
      <c r="E380">
        <v>1</v>
      </c>
      <c r="F380">
        <v>0</v>
      </c>
      <c r="G380">
        <v>225</v>
      </c>
      <c r="H380">
        <v>172</v>
      </c>
      <c r="I380">
        <v>8</v>
      </c>
      <c r="J380">
        <v>54</v>
      </c>
      <c r="K380">
        <v>37</v>
      </c>
      <c r="L380">
        <v>2016</v>
      </c>
      <c r="M380" t="str">
        <f t="shared" si="15"/>
        <v>005</v>
      </c>
      <c r="N380" t="str">
        <f t="shared" si="16"/>
        <v>H</v>
      </c>
      <c r="O380" t="str">
        <f t="shared" si="17"/>
        <v/>
      </c>
      <c r="P380">
        <v>2016</v>
      </c>
    </row>
    <row r="381" spans="1:16" x14ac:dyDescent="0.3">
      <c r="A381" t="s">
        <v>328</v>
      </c>
      <c r="B381" t="s">
        <v>262</v>
      </c>
      <c r="C381">
        <v>406</v>
      </c>
      <c r="D381" t="s">
        <v>208</v>
      </c>
      <c r="E381">
        <v>3</v>
      </c>
      <c r="F381">
        <v>0</v>
      </c>
      <c r="G381">
        <v>15865</v>
      </c>
      <c r="H381">
        <v>1092</v>
      </c>
      <c r="I381">
        <v>0</v>
      </c>
      <c r="J381">
        <v>0</v>
      </c>
      <c r="K381">
        <v>23</v>
      </c>
      <c r="L381">
        <v>2016</v>
      </c>
      <c r="M381" t="str">
        <f t="shared" si="15"/>
        <v>005</v>
      </c>
      <c r="N381" t="str">
        <f t="shared" si="16"/>
        <v>H</v>
      </c>
      <c r="O381" t="str">
        <f t="shared" si="17"/>
        <v/>
      </c>
      <c r="P381">
        <v>2016</v>
      </c>
    </row>
    <row r="382" spans="1:16" x14ac:dyDescent="0.3">
      <c r="A382" t="s">
        <v>328</v>
      </c>
      <c r="B382" t="s">
        <v>243</v>
      </c>
      <c r="C382">
        <v>153</v>
      </c>
      <c r="D382" t="s">
        <v>170</v>
      </c>
      <c r="E382">
        <v>3</v>
      </c>
      <c r="F382">
        <v>0</v>
      </c>
      <c r="G382">
        <v>60</v>
      </c>
      <c r="H382">
        <v>443</v>
      </c>
      <c r="I382">
        <v>0</v>
      </c>
      <c r="J382">
        <v>139</v>
      </c>
      <c r="K382">
        <v>99</v>
      </c>
      <c r="L382">
        <v>2016</v>
      </c>
      <c r="M382" t="str">
        <f t="shared" si="15"/>
        <v>005</v>
      </c>
      <c r="N382" t="str">
        <f t="shared" si="16"/>
        <v>H</v>
      </c>
      <c r="O382" t="str">
        <f t="shared" si="17"/>
        <v/>
      </c>
      <c r="P382">
        <v>2016</v>
      </c>
    </row>
    <row r="383" spans="1:16" x14ac:dyDescent="0.3">
      <c r="A383" t="s">
        <v>328</v>
      </c>
      <c r="B383" t="s">
        <v>289</v>
      </c>
      <c r="C383">
        <v>304</v>
      </c>
      <c r="D383" t="s">
        <v>123</v>
      </c>
      <c r="E383">
        <v>3</v>
      </c>
      <c r="F383">
        <v>0</v>
      </c>
      <c r="G383">
        <v>69</v>
      </c>
      <c r="H383">
        <v>502</v>
      </c>
      <c r="I383">
        <v>0</v>
      </c>
      <c r="J383">
        <v>158</v>
      </c>
      <c r="K383">
        <v>113</v>
      </c>
      <c r="L383">
        <v>2016</v>
      </c>
      <c r="M383" t="str">
        <f t="shared" si="15"/>
        <v>005</v>
      </c>
      <c r="N383" t="str">
        <f t="shared" si="16"/>
        <v>H</v>
      </c>
      <c r="O383" t="str">
        <f t="shared" si="17"/>
        <v/>
      </c>
      <c r="P383">
        <v>2016</v>
      </c>
    </row>
    <row r="384" spans="1:16" x14ac:dyDescent="0.3">
      <c r="A384" t="s">
        <v>328</v>
      </c>
      <c r="B384" t="s">
        <v>290</v>
      </c>
      <c r="C384">
        <v>37</v>
      </c>
      <c r="D384" t="s">
        <v>164</v>
      </c>
      <c r="E384">
        <v>1</v>
      </c>
      <c r="F384">
        <v>0</v>
      </c>
      <c r="G384">
        <v>245</v>
      </c>
      <c r="H384">
        <v>167</v>
      </c>
      <c r="I384">
        <v>0</v>
      </c>
      <c r="J384">
        <v>52</v>
      </c>
      <c r="K384">
        <v>4</v>
      </c>
      <c r="L384">
        <v>2016</v>
      </c>
      <c r="M384" t="str">
        <f t="shared" si="15"/>
        <v>005</v>
      </c>
      <c r="N384" t="str">
        <f t="shared" si="16"/>
        <v>H</v>
      </c>
      <c r="O384" t="str">
        <f t="shared" si="17"/>
        <v/>
      </c>
      <c r="P384">
        <v>2016</v>
      </c>
    </row>
    <row r="385" spans="1:16" x14ac:dyDescent="0.3">
      <c r="A385" t="s">
        <v>328</v>
      </c>
      <c r="B385" t="s">
        <v>244</v>
      </c>
      <c r="C385">
        <v>180</v>
      </c>
      <c r="D385" t="s">
        <v>146</v>
      </c>
      <c r="E385">
        <v>5</v>
      </c>
      <c r="F385">
        <v>0</v>
      </c>
      <c r="G385">
        <v>1238</v>
      </c>
      <c r="H385">
        <v>81</v>
      </c>
      <c r="I385">
        <v>0</v>
      </c>
      <c r="J385">
        <v>25</v>
      </c>
      <c r="K385">
        <v>2</v>
      </c>
      <c r="L385">
        <v>2016</v>
      </c>
      <c r="M385" t="str">
        <f t="shared" si="15"/>
        <v>005</v>
      </c>
      <c r="N385" t="str">
        <f t="shared" si="16"/>
        <v>H</v>
      </c>
      <c r="O385" t="str">
        <f t="shared" si="17"/>
        <v/>
      </c>
      <c r="P385">
        <v>2016</v>
      </c>
    </row>
    <row r="386" spans="1:16" x14ac:dyDescent="0.3">
      <c r="A386" t="s">
        <v>328</v>
      </c>
      <c r="B386" t="s">
        <v>272</v>
      </c>
      <c r="C386">
        <v>39</v>
      </c>
      <c r="D386" t="s">
        <v>175</v>
      </c>
      <c r="E386">
        <v>720</v>
      </c>
      <c r="F386">
        <v>0</v>
      </c>
      <c r="G386">
        <v>5220</v>
      </c>
      <c r="H386">
        <v>9807</v>
      </c>
      <c r="I386">
        <v>769</v>
      </c>
      <c r="J386">
        <v>3068</v>
      </c>
      <c r="K386">
        <v>8589</v>
      </c>
      <c r="L386">
        <v>2016</v>
      </c>
      <c r="M386" t="str">
        <f t="shared" ref="M386:M449" si="18">IF(OR(MID(A386,3,1)="H",MID(A386,3,1)="S"),MID(A386,4,3),MID(A386,3,3))</f>
        <v>005</v>
      </c>
      <c r="N386" t="str">
        <f t="shared" ref="N386:N449" si="19">IF(OR(MID(A386,3,1)="H",MID(A386,3,1)="S"),MID(A386,3,1),"")</f>
        <v>H</v>
      </c>
      <c r="O386" t="str">
        <f t="shared" ref="O386:O449" si="20">IF(RIGHT(A386,2)="SG","SG",IF(RIGHT(A386,1)="B","B",""))</f>
        <v/>
      </c>
      <c r="P386">
        <v>2016</v>
      </c>
    </row>
    <row r="387" spans="1:16" x14ac:dyDescent="0.3">
      <c r="A387" t="s">
        <v>328</v>
      </c>
      <c r="B387" t="s">
        <v>248</v>
      </c>
      <c r="C387">
        <v>169</v>
      </c>
      <c r="D387" t="s">
        <v>138</v>
      </c>
      <c r="E387">
        <v>45</v>
      </c>
      <c r="F387">
        <v>0</v>
      </c>
      <c r="G387">
        <v>15188</v>
      </c>
      <c r="H387">
        <v>1128</v>
      </c>
      <c r="I387">
        <v>0</v>
      </c>
      <c r="J387">
        <v>354</v>
      </c>
      <c r="K387">
        <v>239</v>
      </c>
      <c r="L387">
        <v>2016</v>
      </c>
      <c r="M387" t="str">
        <f t="shared" si="18"/>
        <v>005</v>
      </c>
      <c r="N387" t="str">
        <f t="shared" si="19"/>
        <v>H</v>
      </c>
      <c r="O387" t="str">
        <f t="shared" si="20"/>
        <v/>
      </c>
      <c r="P387">
        <v>2016</v>
      </c>
    </row>
    <row r="388" spans="1:16" x14ac:dyDescent="0.3">
      <c r="A388" t="s">
        <v>328</v>
      </c>
      <c r="B388" t="s">
        <v>294</v>
      </c>
      <c r="C388">
        <v>416</v>
      </c>
      <c r="D388" t="s">
        <v>295</v>
      </c>
      <c r="E388">
        <v>8</v>
      </c>
      <c r="F388">
        <v>0</v>
      </c>
      <c r="G388">
        <v>136</v>
      </c>
      <c r="H388">
        <v>932</v>
      </c>
      <c r="I388">
        <v>73</v>
      </c>
      <c r="J388">
        <v>292</v>
      </c>
      <c r="K388">
        <v>225</v>
      </c>
      <c r="L388">
        <v>2016</v>
      </c>
      <c r="M388" t="str">
        <f t="shared" si="18"/>
        <v>005</v>
      </c>
      <c r="N388" t="str">
        <f t="shared" si="19"/>
        <v>H</v>
      </c>
      <c r="O388" t="str">
        <f t="shared" si="20"/>
        <v/>
      </c>
      <c r="P388">
        <v>2016</v>
      </c>
    </row>
    <row r="389" spans="1:16" x14ac:dyDescent="0.3">
      <c r="A389" t="s">
        <v>328</v>
      </c>
      <c r="B389" t="s">
        <v>296</v>
      </c>
      <c r="C389">
        <v>336</v>
      </c>
      <c r="D389" t="s">
        <v>196</v>
      </c>
      <c r="E389">
        <v>2</v>
      </c>
      <c r="F389">
        <v>0</v>
      </c>
      <c r="G389">
        <v>49</v>
      </c>
      <c r="H389">
        <v>375</v>
      </c>
      <c r="I389">
        <v>0</v>
      </c>
      <c r="J389">
        <v>118</v>
      </c>
      <c r="K389">
        <v>81</v>
      </c>
      <c r="L389">
        <v>2016</v>
      </c>
      <c r="M389" t="str">
        <f t="shared" si="18"/>
        <v>005</v>
      </c>
      <c r="N389" t="str">
        <f t="shared" si="19"/>
        <v>H</v>
      </c>
      <c r="O389" t="str">
        <f t="shared" si="20"/>
        <v/>
      </c>
      <c r="P389">
        <v>2016</v>
      </c>
    </row>
    <row r="390" spans="1:16" x14ac:dyDescent="0.3">
      <c r="A390" t="s">
        <v>329</v>
      </c>
      <c r="B390" t="s">
        <v>223</v>
      </c>
      <c r="C390">
        <v>314</v>
      </c>
      <c r="D390" t="s">
        <v>174</v>
      </c>
      <c r="E390">
        <v>1</v>
      </c>
      <c r="F390">
        <v>0</v>
      </c>
      <c r="G390">
        <v>2175</v>
      </c>
      <c r="H390">
        <v>167</v>
      </c>
      <c r="I390">
        <v>13</v>
      </c>
      <c r="J390">
        <v>52</v>
      </c>
      <c r="K390">
        <v>36</v>
      </c>
      <c r="L390">
        <v>2016</v>
      </c>
      <c r="M390" t="str">
        <f t="shared" si="18"/>
        <v>005</v>
      </c>
      <c r="N390" t="str">
        <f t="shared" si="19"/>
        <v>H</v>
      </c>
      <c r="O390" t="str">
        <f t="shared" si="20"/>
        <v>SG</v>
      </c>
      <c r="P390">
        <v>2016</v>
      </c>
    </row>
    <row r="391" spans="1:16" x14ac:dyDescent="0.3">
      <c r="A391" t="s">
        <v>329</v>
      </c>
      <c r="B391" t="s">
        <v>313</v>
      </c>
      <c r="C391">
        <v>413</v>
      </c>
      <c r="D391" t="s">
        <v>314</v>
      </c>
      <c r="E391">
        <v>4</v>
      </c>
      <c r="F391">
        <v>0</v>
      </c>
      <c r="G391">
        <v>64</v>
      </c>
      <c r="H391">
        <v>49</v>
      </c>
      <c r="I391">
        <v>38</v>
      </c>
      <c r="J391">
        <v>154</v>
      </c>
      <c r="K391">
        <v>105</v>
      </c>
      <c r="L391">
        <v>2016</v>
      </c>
      <c r="M391" t="str">
        <f t="shared" si="18"/>
        <v>005</v>
      </c>
      <c r="N391" t="str">
        <f t="shared" si="19"/>
        <v>H</v>
      </c>
      <c r="O391" t="str">
        <f t="shared" si="20"/>
        <v>SG</v>
      </c>
      <c r="P391">
        <v>2016</v>
      </c>
    </row>
    <row r="392" spans="1:16" x14ac:dyDescent="0.3">
      <c r="A392" t="s">
        <v>330</v>
      </c>
      <c r="B392" t="s">
        <v>229</v>
      </c>
      <c r="D392" t="s">
        <v>229</v>
      </c>
      <c r="E392">
        <v>0</v>
      </c>
      <c r="F392">
        <v>0</v>
      </c>
      <c r="G392">
        <v>0</v>
      </c>
      <c r="H392">
        <v>0</v>
      </c>
      <c r="I392">
        <v>0</v>
      </c>
      <c r="J392">
        <v>0</v>
      </c>
      <c r="K392">
        <v>0</v>
      </c>
      <c r="L392">
        <v>2016</v>
      </c>
      <c r="M392" t="str">
        <f t="shared" si="18"/>
        <v>006</v>
      </c>
      <c r="N392" t="str">
        <f t="shared" si="19"/>
        <v>H</v>
      </c>
      <c r="O392" t="str">
        <f t="shared" si="20"/>
        <v/>
      </c>
      <c r="P392">
        <v>2016</v>
      </c>
    </row>
    <row r="393" spans="1:16" x14ac:dyDescent="0.3">
      <c r="A393" t="s">
        <v>330</v>
      </c>
      <c r="B393" t="s">
        <v>254</v>
      </c>
      <c r="C393">
        <v>374</v>
      </c>
      <c r="D393" t="s">
        <v>181</v>
      </c>
      <c r="E393">
        <v>3545</v>
      </c>
      <c r="F393">
        <v>0</v>
      </c>
      <c r="G393">
        <v>74445</v>
      </c>
      <c r="H393">
        <v>48668</v>
      </c>
      <c r="I393">
        <v>1613</v>
      </c>
      <c r="J393">
        <v>21958</v>
      </c>
      <c r="K393">
        <v>2826</v>
      </c>
      <c r="L393">
        <v>2016</v>
      </c>
      <c r="M393" t="str">
        <f t="shared" si="18"/>
        <v>006</v>
      </c>
      <c r="N393" t="str">
        <f t="shared" si="19"/>
        <v>H</v>
      </c>
      <c r="O393" t="str">
        <f t="shared" si="20"/>
        <v/>
      </c>
      <c r="P393">
        <v>2016</v>
      </c>
    </row>
    <row r="394" spans="1:16" x14ac:dyDescent="0.3">
      <c r="A394" t="s">
        <v>330</v>
      </c>
      <c r="B394" t="s">
        <v>278</v>
      </c>
      <c r="C394">
        <v>117</v>
      </c>
      <c r="D394" t="s">
        <v>191</v>
      </c>
      <c r="E394">
        <v>186</v>
      </c>
      <c r="F394">
        <v>0</v>
      </c>
      <c r="G394">
        <v>29025</v>
      </c>
      <c r="H394">
        <v>20271</v>
      </c>
      <c r="I394">
        <v>479</v>
      </c>
      <c r="J394">
        <v>6367</v>
      </c>
      <c r="K394">
        <v>4791</v>
      </c>
      <c r="L394">
        <v>2016</v>
      </c>
      <c r="M394" t="str">
        <f t="shared" si="18"/>
        <v>006</v>
      </c>
      <c r="N394" t="str">
        <f t="shared" si="19"/>
        <v>H</v>
      </c>
      <c r="O394" t="str">
        <f t="shared" si="20"/>
        <v/>
      </c>
      <c r="P394">
        <v>2016</v>
      </c>
    </row>
    <row r="395" spans="1:16" x14ac:dyDescent="0.3">
      <c r="A395" t="s">
        <v>330</v>
      </c>
      <c r="B395" t="s">
        <v>225</v>
      </c>
      <c r="C395">
        <v>415</v>
      </c>
      <c r="D395" t="s">
        <v>214</v>
      </c>
      <c r="E395">
        <v>205</v>
      </c>
      <c r="F395">
        <v>0</v>
      </c>
      <c r="G395">
        <v>59135</v>
      </c>
      <c r="H395">
        <v>4438</v>
      </c>
      <c r="I395">
        <v>2221</v>
      </c>
      <c r="J395">
        <v>13923</v>
      </c>
      <c r="K395">
        <v>9775</v>
      </c>
      <c r="L395">
        <v>2016</v>
      </c>
      <c r="M395" t="str">
        <f t="shared" si="18"/>
        <v>006</v>
      </c>
      <c r="N395" t="str">
        <f t="shared" si="19"/>
        <v>H</v>
      </c>
      <c r="O395" t="str">
        <f t="shared" si="20"/>
        <v/>
      </c>
      <c r="P395">
        <v>2016</v>
      </c>
    </row>
    <row r="396" spans="1:16" x14ac:dyDescent="0.3">
      <c r="A396" t="s">
        <v>330</v>
      </c>
      <c r="B396" t="s">
        <v>226</v>
      </c>
      <c r="C396">
        <v>34</v>
      </c>
      <c r="D396" t="s">
        <v>195</v>
      </c>
      <c r="E396">
        <v>4</v>
      </c>
      <c r="F396">
        <v>0</v>
      </c>
      <c r="G396">
        <v>20145</v>
      </c>
      <c r="H396">
        <v>1431</v>
      </c>
      <c r="I396">
        <v>0</v>
      </c>
      <c r="J396">
        <v>0</v>
      </c>
      <c r="K396">
        <v>331</v>
      </c>
      <c r="L396">
        <v>2016</v>
      </c>
      <c r="M396" t="str">
        <f t="shared" si="18"/>
        <v>006</v>
      </c>
      <c r="N396" t="str">
        <f t="shared" si="19"/>
        <v>H</v>
      </c>
      <c r="O396" t="str">
        <f t="shared" si="20"/>
        <v/>
      </c>
      <c r="P396">
        <v>2016</v>
      </c>
    </row>
    <row r="397" spans="1:16" x14ac:dyDescent="0.3">
      <c r="A397" t="s">
        <v>330</v>
      </c>
      <c r="B397" t="s">
        <v>273</v>
      </c>
      <c r="C397">
        <v>99</v>
      </c>
      <c r="D397" t="s">
        <v>198</v>
      </c>
      <c r="E397">
        <v>440</v>
      </c>
      <c r="F397">
        <v>0</v>
      </c>
      <c r="G397">
        <v>9900</v>
      </c>
      <c r="H397">
        <v>7351</v>
      </c>
      <c r="I397">
        <v>1836</v>
      </c>
      <c r="J397">
        <v>23061</v>
      </c>
      <c r="K397">
        <v>1631</v>
      </c>
      <c r="L397">
        <v>2016</v>
      </c>
      <c r="M397" t="str">
        <f t="shared" si="18"/>
        <v>006</v>
      </c>
      <c r="N397" t="str">
        <f t="shared" si="19"/>
        <v>H</v>
      </c>
      <c r="O397" t="str">
        <f t="shared" si="20"/>
        <v/>
      </c>
      <c r="P397">
        <v>2016</v>
      </c>
    </row>
    <row r="398" spans="1:16" x14ac:dyDescent="0.3">
      <c r="A398" t="s">
        <v>330</v>
      </c>
      <c r="B398" t="s">
        <v>232</v>
      </c>
      <c r="C398">
        <v>199</v>
      </c>
      <c r="D398" t="s">
        <v>187</v>
      </c>
      <c r="E398">
        <v>198</v>
      </c>
      <c r="F398">
        <v>45</v>
      </c>
      <c r="G398">
        <v>968163</v>
      </c>
      <c r="H398">
        <v>68661</v>
      </c>
      <c r="I398">
        <v>803</v>
      </c>
      <c r="J398">
        <v>14709</v>
      </c>
      <c r="K398">
        <v>14736</v>
      </c>
      <c r="L398">
        <v>2016</v>
      </c>
      <c r="M398" t="str">
        <f t="shared" si="18"/>
        <v>006</v>
      </c>
      <c r="N398" t="str">
        <f t="shared" si="19"/>
        <v>H</v>
      </c>
      <c r="O398" t="str">
        <f t="shared" si="20"/>
        <v/>
      </c>
      <c r="P398">
        <v>2016</v>
      </c>
    </row>
    <row r="399" spans="1:16" x14ac:dyDescent="0.3">
      <c r="A399" t="s">
        <v>330</v>
      </c>
      <c r="B399" t="s">
        <v>236</v>
      </c>
      <c r="C399">
        <v>203</v>
      </c>
      <c r="D399" t="s">
        <v>155</v>
      </c>
      <c r="E399">
        <v>220</v>
      </c>
      <c r="F399">
        <v>0</v>
      </c>
      <c r="G399">
        <v>1417078</v>
      </c>
      <c r="H399">
        <v>102803</v>
      </c>
      <c r="I399">
        <v>613</v>
      </c>
      <c r="J399">
        <v>1711</v>
      </c>
      <c r="K399">
        <v>196</v>
      </c>
      <c r="L399">
        <v>2016</v>
      </c>
      <c r="M399" t="str">
        <f t="shared" si="18"/>
        <v>006</v>
      </c>
      <c r="N399" t="str">
        <f t="shared" si="19"/>
        <v>H</v>
      </c>
      <c r="O399" t="str">
        <f t="shared" si="20"/>
        <v/>
      </c>
      <c r="P399">
        <v>2016</v>
      </c>
    </row>
    <row r="400" spans="1:16" x14ac:dyDescent="0.3">
      <c r="A400" t="s">
        <v>330</v>
      </c>
      <c r="B400" t="s">
        <v>286</v>
      </c>
      <c r="C400">
        <v>204</v>
      </c>
      <c r="D400" t="s">
        <v>141</v>
      </c>
      <c r="E400">
        <v>15</v>
      </c>
      <c r="F400">
        <v>0</v>
      </c>
      <c r="G400">
        <v>4722</v>
      </c>
      <c r="H400">
        <v>345</v>
      </c>
      <c r="I400">
        <v>0</v>
      </c>
      <c r="J400">
        <v>108</v>
      </c>
      <c r="K400">
        <v>77</v>
      </c>
      <c r="L400">
        <v>2016</v>
      </c>
      <c r="M400" t="str">
        <f t="shared" si="18"/>
        <v>006</v>
      </c>
      <c r="N400" t="str">
        <f t="shared" si="19"/>
        <v>H</v>
      </c>
      <c r="O400" t="str">
        <f t="shared" si="20"/>
        <v/>
      </c>
      <c r="P400">
        <v>2016</v>
      </c>
    </row>
    <row r="401" spans="1:16" x14ac:dyDescent="0.3">
      <c r="A401" t="s">
        <v>330</v>
      </c>
      <c r="B401" t="s">
        <v>262</v>
      </c>
      <c r="C401">
        <v>406</v>
      </c>
      <c r="D401" t="s">
        <v>208</v>
      </c>
      <c r="E401">
        <v>54025</v>
      </c>
      <c r="F401">
        <v>0</v>
      </c>
      <c r="G401">
        <v>2729005</v>
      </c>
      <c r="H401">
        <v>189514</v>
      </c>
      <c r="I401">
        <v>1517</v>
      </c>
      <c r="J401">
        <v>40424</v>
      </c>
      <c r="K401">
        <v>3768</v>
      </c>
      <c r="L401">
        <v>2016</v>
      </c>
      <c r="M401" t="str">
        <f t="shared" si="18"/>
        <v>006</v>
      </c>
      <c r="N401" t="str">
        <f t="shared" si="19"/>
        <v>H</v>
      </c>
      <c r="O401" t="str">
        <f t="shared" si="20"/>
        <v/>
      </c>
      <c r="P401">
        <v>2016</v>
      </c>
    </row>
    <row r="402" spans="1:16" x14ac:dyDescent="0.3">
      <c r="A402" t="s">
        <v>330</v>
      </c>
      <c r="B402" t="s">
        <v>244</v>
      </c>
      <c r="C402">
        <v>180</v>
      </c>
      <c r="D402" t="s">
        <v>146</v>
      </c>
      <c r="E402">
        <v>38</v>
      </c>
      <c r="F402">
        <v>165</v>
      </c>
      <c r="G402">
        <v>155313</v>
      </c>
      <c r="H402">
        <v>10404</v>
      </c>
      <c r="I402">
        <v>234</v>
      </c>
      <c r="J402">
        <v>3262</v>
      </c>
      <c r="K402">
        <v>2493</v>
      </c>
      <c r="L402">
        <v>2016</v>
      </c>
      <c r="M402" t="str">
        <f t="shared" si="18"/>
        <v>006</v>
      </c>
      <c r="N402" t="str">
        <f t="shared" si="19"/>
        <v>H</v>
      </c>
      <c r="O402" t="str">
        <f t="shared" si="20"/>
        <v/>
      </c>
      <c r="P402">
        <v>2016</v>
      </c>
    </row>
    <row r="403" spans="1:16" x14ac:dyDescent="0.3">
      <c r="A403" t="s">
        <v>330</v>
      </c>
      <c r="B403" t="s">
        <v>245</v>
      </c>
      <c r="C403">
        <v>343</v>
      </c>
      <c r="D403" t="s">
        <v>202</v>
      </c>
      <c r="E403">
        <v>50</v>
      </c>
      <c r="F403">
        <v>18</v>
      </c>
      <c r="G403">
        <v>1664</v>
      </c>
      <c r="H403">
        <v>11388</v>
      </c>
      <c r="I403">
        <v>314</v>
      </c>
      <c r="J403">
        <v>3574</v>
      </c>
      <c r="K403">
        <v>2695</v>
      </c>
      <c r="L403">
        <v>2016</v>
      </c>
      <c r="M403" t="str">
        <f t="shared" si="18"/>
        <v>006</v>
      </c>
      <c r="N403" t="str">
        <f t="shared" si="19"/>
        <v>H</v>
      </c>
      <c r="O403" t="str">
        <f t="shared" si="20"/>
        <v/>
      </c>
      <c r="P403">
        <v>2016</v>
      </c>
    </row>
    <row r="404" spans="1:16" x14ac:dyDescent="0.3">
      <c r="A404" t="s">
        <v>331</v>
      </c>
      <c r="B404" t="s">
        <v>232</v>
      </c>
      <c r="C404">
        <v>199</v>
      </c>
      <c r="D404" t="s">
        <v>187</v>
      </c>
      <c r="E404">
        <v>10</v>
      </c>
      <c r="F404">
        <v>3</v>
      </c>
      <c r="G404">
        <v>52165</v>
      </c>
      <c r="H404">
        <v>3714</v>
      </c>
      <c r="I404">
        <v>4</v>
      </c>
      <c r="J404">
        <v>1166</v>
      </c>
      <c r="K404">
        <v>767</v>
      </c>
      <c r="L404">
        <v>2016</v>
      </c>
      <c r="M404" t="str">
        <f t="shared" si="18"/>
        <v>006</v>
      </c>
      <c r="N404" t="str">
        <f t="shared" si="19"/>
        <v>H</v>
      </c>
      <c r="O404" t="str">
        <f t="shared" si="20"/>
        <v>B</v>
      </c>
      <c r="P404">
        <v>2016</v>
      </c>
    </row>
    <row r="405" spans="1:16" x14ac:dyDescent="0.3">
      <c r="A405" t="s">
        <v>331</v>
      </c>
      <c r="B405" t="s">
        <v>258</v>
      </c>
      <c r="C405">
        <v>287</v>
      </c>
      <c r="D405" t="s">
        <v>167</v>
      </c>
      <c r="E405">
        <v>2195</v>
      </c>
      <c r="F405">
        <v>0</v>
      </c>
      <c r="G405">
        <v>312792</v>
      </c>
      <c r="H405">
        <v>22722</v>
      </c>
      <c r="I405">
        <v>777</v>
      </c>
      <c r="J405">
        <v>14255</v>
      </c>
      <c r="K405">
        <v>906</v>
      </c>
      <c r="L405">
        <v>2016</v>
      </c>
      <c r="M405" t="str">
        <f t="shared" si="18"/>
        <v>006</v>
      </c>
      <c r="N405" t="str">
        <f t="shared" si="19"/>
        <v>H</v>
      </c>
      <c r="O405" t="str">
        <f t="shared" si="20"/>
        <v>B</v>
      </c>
      <c r="P405">
        <v>2016</v>
      </c>
    </row>
    <row r="406" spans="1:16" x14ac:dyDescent="0.3">
      <c r="A406" t="s">
        <v>331</v>
      </c>
      <c r="B406" t="s">
        <v>240</v>
      </c>
      <c r="C406">
        <v>210</v>
      </c>
      <c r="D406" t="s">
        <v>163</v>
      </c>
      <c r="E406">
        <v>10</v>
      </c>
      <c r="F406">
        <v>9</v>
      </c>
      <c r="G406">
        <v>55883</v>
      </c>
      <c r="H406">
        <v>3992</v>
      </c>
      <c r="I406">
        <v>274</v>
      </c>
      <c r="J406">
        <v>2506</v>
      </c>
      <c r="K406">
        <v>1209</v>
      </c>
      <c r="L406">
        <v>2016</v>
      </c>
      <c r="M406" t="str">
        <f t="shared" si="18"/>
        <v>006</v>
      </c>
      <c r="N406" t="str">
        <f t="shared" si="19"/>
        <v>H</v>
      </c>
      <c r="O406" t="str">
        <f t="shared" si="20"/>
        <v>B</v>
      </c>
      <c r="P406">
        <v>2016</v>
      </c>
    </row>
    <row r="407" spans="1:16" x14ac:dyDescent="0.3">
      <c r="A407" t="s">
        <v>331</v>
      </c>
      <c r="B407" t="s">
        <v>299</v>
      </c>
      <c r="C407">
        <v>391</v>
      </c>
      <c r="D407" t="s">
        <v>126</v>
      </c>
      <c r="E407">
        <v>235</v>
      </c>
      <c r="F407">
        <v>6</v>
      </c>
      <c r="G407">
        <v>83689</v>
      </c>
      <c r="H407">
        <v>5815</v>
      </c>
      <c r="I407">
        <v>85</v>
      </c>
      <c r="J407">
        <v>3648</v>
      </c>
      <c r="K407">
        <v>2168</v>
      </c>
      <c r="L407">
        <v>2016</v>
      </c>
      <c r="M407" t="str">
        <f t="shared" si="18"/>
        <v>006</v>
      </c>
      <c r="N407" t="str">
        <f t="shared" si="19"/>
        <v>H</v>
      </c>
      <c r="O407" t="str">
        <f t="shared" si="20"/>
        <v>B</v>
      </c>
      <c r="P407">
        <v>2016</v>
      </c>
    </row>
    <row r="408" spans="1:16" x14ac:dyDescent="0.3">
      <c r="A408" t="s">
        <v>332</v>
      </c>
      <c r="B408" t="s">
        <v>229</v>
      </c>
      <c r="D408" t="s">
        <v>229</v>
      </c>
      <c r="E408">
        <v>0</v>
      </c>
      <c r="F408">
        <v>0</v>
      </c>
      <c r="G408">
        <v>0</v>
      </c>
      <c r="H408">
        <v>0</v>
      </c>
      <c r="I408">
        <v>0</v>
      </c>
      <c r="J408">
        <v>0</v>
      </c>
      <c r="K408">
        <v>0</v>
      </c>
      <c r="L408">
        <v>2016</v>
      </c>
      <c r="M408" t="str">
        <f t="shared" si="18"/>
        <v>006</v>
      </c>
      <c r="N408" t="str">
        <f t="shared" si="19"/>
        <v>H</v>
      </c>
      <c r="O408" t="str">
        <f t="shared" si="20"/>
        <v/>
      </c>
      <c r="P408">
        <v>2016</v>
      </c>
    </row>
    <row r="409" spans="1:16" x14ac:dyDescent="0.3">
      <c r="A409" t="s">
        <v>332</v>
      </c>
      <c r="B409" t="s">
        <v>254</v>
      </c>
      <c r="C409">
        <v>374</v>
      </c>
      <c r="D409" t="s">
        <v>181</v>
      </c>
      <c r="E409">
        <v>205</v>
      </c>
      <c r="F409">
        <v>0</v>
      </c>
      <c r="G409">
        <v>4305</v>
      </c>
      <c r="H409">
        <v>2825</v>
      </c>
      <c r="I409">
        <v>66</v>
      </c>
      <c r="J409">
        <v>1271</v>
      </c>
      <c r="K409">
        <v>163</v>
      </c>
      <c r="L409">
        <v>2016</v>
      </c>
      <c r="M409" t="str">
        <f t="shared" si="18"/>
        <v>006</v>
      </c>
      <c r="N409" t="str">
        <f t="shared" si="19"/>
        <v>H</v>
      </c>
      <c r="O409" t="str">
        <f t="shared" si="20"/>
        <v/>
      </c>
      <c r="P409">
        <v>2016</v>
      </c>
    </row>
    <row r="410" spans="1:16" x14ac:dyDescent="0.3">
      <c r="A410" t="s">
        <v>333</v>
      </c>
      <c r="B410" t="s">
        <v>223</v>
      </c>
      <c r="C410">
        <v>314</v>
      </c>
      <c r="D410" t="s">
        <v>174</v>
      </c>
      <c r="E410">
        <v>3</v>
      </c>
      <c r="F410">
        <v>0</v>
      </c>
      <c r="G410">
        <v>6525</v>
      </c>
      <c r="H410">
        <v>5</v>
      </c>
      <c r="I410">
        <v>0</v>
      </c>
      <c r="J410">
        <v>157</v>
      </c>
      <c r="K410">
        <v>107</v>
      </c>
      <c r="L410">
        <v>2016</v>
      </c>
      <c r="M410" t="str">
        <f t="shared" si="18"/>
        <v>006</v>
      </c>
      <c r="N410" t="str">
        <f t="shared" si="19"/>
        <v>H</v>
      </c>
      <c r="O410" t="str">
        <f t="shared" si="20"/>
        <v>SG</v>
      </c>
      <c r="P410">
        <v>2016</v>
      </c>
    </row>
    <row r="411" spans="1:16" x14ac:dyDescent="0.3">
      <c r="A411" t="s">
        <v>334</v>
      </c>
      <c r="B411" t="s">
        <v>229</v>
      </c>
      <c r="D411" t="s">
        <v>229</v>
      </c>
      <c r="E411">
        <v>0</v>
      </c>
      <c r="F411">
        <v>0</v>
      </c>
      <c r="G411">
        <v>0</v>
      </c>
      <c r="H411">
        <v>0</v>
      </c>
      <c r="I411">
        <v>0</v>
      </c>
      <c r="J411">
        <v>0</v>
      </c>
      <c r="K411">
        <v>0</v>
      </c>
      <c r="L411">
        <v>2016</v>
      </c>
      <c r="M411" t="str">
        <f t="shared" si="18"/>
        <v>007</v>
      </c>
      <c r="N411" t="str">
        <f t="shared" si="19"/>
        <v>H</v>
      </c>
      <c r="O411" t="str">
        <f t="shared" si="20"/>
        <v/>
      </c>
      <c r="P411">
        <v>2016</v>
      </c>
    </row>
    <row r="412" spans="1:16" x14ac:dyDescent="0.3">
      <c r="A412" t="s">
        <v>334</v>
      </c>
      <c r="B412" t="s">
        <v>280</v>
      </c>
      <c r="C412">
        <v>13</v>
      </c>
      <c r="D412" t="s">
        <v>171</v>
      </c>
      <c r="E412">
        <v>319</v>
      </c>
      <c r="F412">
        <v>0</v>
      </c>
      <c r="G412">
        <v>206181</v>
      </c>
      <c r="H412">
        <v>15639</v>
      </c>
      <c r="I412">
        <v>1387</v>
      </c>
      <c r="J412">
        <v>35012</v>
      </c>
      <c r="K412">
        <v>33721</v>
      </c>
      <c r="L412">
        <v>2016</v>
      </c>
      <c r="M412" t="str">
        <f t="shared" si="18"/>
        <v>007</v>
      </c>
      <c r="N412" t="str">
        <f t="shared" si="19"/>
        <v>H</v>
      </c>
      <c r="O412" t="str">
        <f t="shared" si="20"/>
        <v/>
      </c>
      <c r="P412">
        <v>2016</v>
      </c>
    </row>
    <row r="413" spans="1:16" x14ac:dyDescent="0.3">
      <c r="A413" t="s">
        <v>334</v>
      </c>
      <c r="B413" t="s">
        <v>238</v>
      </c>
      <c r="C413">
        <v>320</v>
      </c>
      <c r="D413" t="s">
        <v>201</v>
      </c>
      <c r="E413">
        <v>8</v>
      </c>
      <c r="F413">
        <v>0</v>
      </c>
      <c r="G413">
        <v>3077</v>
      </c>
      <c r="H413">
        <v>2354</v>
      </c>
      <c r="I413">
        <v>0</v>
      </c>
      <c r="J413">
        <v>738</v>
      </c>
      <c r="K413">
        <v>509</v>
      </c>
      <c r="L413">
        <v>2016</v>
      </c>
      <c r="M413" t="str">
        <f t="shared" si="18"/>
        <v>007</v>
      </c>
      <c r="N413" t="str">
        <f t="shared" si="19"/>
        <v>H</v>
      </c>
      <c r="O413" t="str">
        <f t="shared" si="20"/>
        <v/>
      </c>
      <c r="P413">
        <v>2016</v>
      </c>
    </row>
    <row r="414" spans="1:16" x14ac:dyDescent="0.3">
      <c r="A414" t="s">
        <v>334</v>
      </c>
      <c r="B414" t="s">
        <v>261</v>
      </c>
      <c r="C414">
        <v>239</v>
      </c>
      <c r="D414" t="s">
        <v>135</v>
      </c>
      <c r="E414">
        <v>105</v>
      </c>
      <c r="F414">
        <v>0</v>
      </c>
      <c r="G414">
        <v>24676</v>
      </c>
      <c r="H414">
        <v>1886</v>
      </c>
      <c r="I414">
        <v>78</v>
      </c>
      <c r="J414">
        <v>59</v>
      </c>
      <c r="K414">
        <v>33</v>
      </c>
      <c r="L414">
        <v>2016</v>
      </c>
      <c r="M414" t="str">
        <f t="shared" si="18"/>
        <v>007</v>
      </c>
      <c r="N414" t="str">
        <f t="shared" si="19"/>
        <v>H</v>
      </c>
      <c r="O414" t="str">
        <f t="shared" si="20"/>
        <v/>
      </c>
      <c r="P414">
        <v>2016</v>
      </c>
    </row>
    <row r="415" spans="1:16" x14ac:dyDescent="0.3">
      <c r="A415" t="s">
        <v>334</v>
      </c>
      <c r="B415" t="s">
        <v>229</v>
      </c>
      <c r="D415" t="s">
        <v>229</v>
      </c>
      <c r="E415">
        <v>2</v>
      </c>
      <c r="F415">
        <v>0</v>
      </c>
      <c r="G415">
        <v>40</v>
      </c>
      <c r="H415">
        <v>306</v>
      </c>
      <c r="I415">
        <v>24</v>
      </c>
      <c r="J415">
        <v>96</v>
      </c>
      <c r="K415">
        <v>5</v>
      </c>
      <c r="L415">
        <v>2016</v>
      </c>
      <c r="M415" t="str">
        <f t="shared" si="18"/>
        <v>007</v>
      </c>
      <c r="N415" t="str">
        <f t="shared" si="19"/>
        <v>H</v>
      </c>
      <c r="O415" t="str">
        <f t="shared" si="20"/>
        <v/>
      </c>
      <c r="P415">
        <v>2016</v>
      </c>
    </row>
    <row r="416" spans="1:16" x14ac:dyDescent="0.3">
      <c r="A416" t="s">
        <v>335</v>
      </c>
      <c r="B416" t="s">
        <v>299</v>
      </c>
      <c r="C416">
        <v>391</v>
      </c>
      <c r="D416" t="s">
        <v>126</v>
      </c>
      <c r="E416">
        <v>9</v>
      </c>
      <c r="F416">
        <v>0</v>
      </c>
      <c r="G416">
        <v>23175</v>
      </c>
      <c r="H416">
        <v>1589</v>
      </c>
      <c r="I416">
        <v>0</v>
      </c>
      <c r="J416">
        <v>997</v>
      </c>
      <c r="K416">
        <v>687</v>
      </c>
      <c r="L416">
        <v>2016</v>
      </c>
      <c r="M416" t="str">
        <f t="shared" si="18"/>
        <v>007</v>
      </c>
      <c r="N416" t="str">
        <f t="shared" si="19"/>
        <v>H</v>
      </c>
      <c r="O416" t="str">
        <f t="shared" si="20"/>
        <v>B</v>
      </c>
      <c r="P416">
        <v>2016</v>
      </c>
    </row>
    <row r="417" spans="1:16" x14ac:dyDescent="0.3">
      <c r="A417" t="s">
        <v>336</v>
      </c>
      <c r="B417" t="s">
        <v>229</v>
      </c>
      <c r="D417" t="s">
        <v>229</v>
      </c>
      <c r="E417">
        <v>0</v>
      </c>
      <c r="F417">
        <v>0</v>
      </c>
      <c r="G417">
        <v>0</v>
      </c>
      <c r="H417">
        <v>0</v>
      </c>
      <c r="I417">
        <v>0</v>
      </c>
      <c r="J417">
        <v>0</v>
      </c>
      <c r="K417">
        <v>0</v>
      </c>
      <c r="L417">
        <v>2016</v>
      </c>
      <c r="M417" t="str">
        <f t="shared" si="18"/>
        <v>008</v>
      </c>
      <c r="N417" t="str">
        <f t="shared" si="19"/>
        <v>H</v>
      </c>
      <c r="O417" t="str">
        <f t="shared" si="20"/>
        <v/>
      </c>
      <c r="P417">
        <v>2016</v>
      </c>
    </row>
    <row r="418" spans="1:16" x14ac:dyDescent="0.3">
      <c r="A418" t="s">
        <v>336</v>
      </c>
      <c r="B418" t="s">
        <v>229</v>
      </c>
      <c r="D418" t="s">
        <v>229</v>
      </c>
      <c r="E418">
        <v>3</v>
      </c>
      <c r="F418">
        <v>0</v>
      </c>
      <c r="G418">
        <v>36</v>
      </c>
      <c r="H418">
        <v>275</v>
      </c>
      <c r="I418">
        <v>22</v>
      </c>
      <c r="J418">
        <v>86</v>
      </c>
      <c r="K418">
        <v>55</v>
      </c>
      <c r="L418">
        <v>2016</v>
      </c>
      <c r="M418" t="str">
        <f t="shared" si="18"/>
        <v>008</v>
      </c>
      <c r="N418" t="str">
        <f t="shared" si="19"/>
        <v>H</v>
      </c>
      <c r="O418" t="str">
        <f t="shared" si="20"/>
        <v/>
      </c>
      <c r="P418">
        <v>2016</v>
      </c>
    </row>
    <row r="419" spans="1:16" x14ac:dyDescent="0.3">
      <c r="A419" t="s">
        <v>336</v>
      </c>
      <c r="B419" t="s">
        <v>274</v>
      </c>
      <c r="C419">
        <v>407</v>
      </c>
      <c r="D419" t="s">
        <v>209</v>
      </c>
      <c r="E419">
        <v>65</v>
      </c>
      <c r="F419">
        <v>0</v>
      </c>
      <c r="G419">
        <v>1155</v>
      </c>
      <c r="H419">
        <v>882</v>
      </c>
      <c r="I419">
        <v>27</v>
      </c>
      <c r="J419">
        <v>277</v>
      </c>
      <c r="K419">
        <v>187</v>
      </c>
      <c r="L419">
        <v>2016</v>
      </c>
      <c r="M419" t="str">
        <f t="shared" si="18"/>
        <v>008</v>
      </c>
      <c r="N419" t="str">
        <f t="shared" si="19"/>
        <v>H</v>
      </c>
      <c r="O419" t="str">
        <f t="shared" si="20"/>
        <v/>
      </c>
      <c r="P419">
        <v>2016</v>
      </c>
    </row>
    <row r="420" spans="1:16" x14ac:dyDescent="0.3">
      <c r="A420" t="s">
        <v>336</v>
      </c>
      <c r="B420" t="s">
        <v>337</v>
      </c>
      <c r="C420">
        <v>408</v>
      </c>
      <c r="D420" t="s">
        <v>210</v>
      </c>
      <c r="E420">
        <v>25</v>
      </c>
      <c r="F420">
        <v>0</v>
      </c>
      <c r="G420">
        <v>40</v>
      </c>
      <c r="H420">
        <v>304</v>
      </c>
      <c r="I420">
        <v>24</v>
      </c>
      <c r="J420">
        <v>96</v>
      </c>
      <c r="K420">
        <v>66</v>
      </c>
      <c r="L420">
        <v>2016</v>
      </c>
      <c r="M420" t="str">
        <f t="shared" si="18"/>
        <v>008</v>
      </c>
      <c r="N420" t="str">
        <f t="shared" si="19"/>
        <v>H</v>
      </c>
      <c r="O420" t="str">
        <f t="shared" si="20"/>
        <v/>
      </c>
      <c r="P420">
        <v>2016</v>
      </c>
    </row>
    <row r="421" spans="1:16" x14ac:dyDescent="0.3">
      <c r="A421" t="s">
        <v>336</v>
      </c>
      <c r="B421" t="s">
        <v>275</v>
      </c>
      <c r="C421">
        <v>53</v>
      </c>
      <c r="D421" t="s">
        <v>142</v>
      </c>
      <c r="E421">
        <v>1</v>
      </c>
      <c r="F421">
        <v>0</v>
      </c>
      <c r="G421">
        <v>25</v>
      </c>
      <c r="H421">
        <v>174</v>
      </c>
      <c r="I421">
        <v>14</v>
      </c>
      <c r="J421">
        <v>55</v>
      </c>
      <c r="K421">
        <v>41</v>
      </c>
      <c r="L421">
        <v>2016</v>
      </c>
      <c r="M421" t="str">
        <f t="shared" si="18"/>
        <v>008</v>
      </c>
      <c r="N421" t="str">
        <f t="shared" si="19"/>
        <v>H</v>
      </c>
      <c r="O421" t="str">
        <f t="shared" si="20"/>
        <v/>
      </c>
      <c r="P421">
        <v>2016</v>
      </c>
    </row>
    <row r="422" spans="1:16" x14ac:dyDescent="0.3">
      <c r="A422" t="s">
        <v>336</v>
      </c>
      <c r="B422" t="s">
        <v>276</v>
      </c>
      <c r="C422">
        <v>260</v>
      </c>
      <c r="D422" t="s">
        <v>188</v>
      </c>
      <c r="E422">
        <v>6</v>
      </c>
      <c r="F422">
        <v>0</v>
      </c>
      <c r="G422">
        <v>1485</v>
      </c>
      <c r="H422">
        <v>1072</v>
      </c>
      <c r="I422">
        <v>28</v>
      </c>
      <c r="J422">
        <v>337</v>
      </c>
      <c r="K422">
        <v>232</v>
      </c>
      <c r="L422">
        <v>2016</v>
      </c>
      <c r="M422" t="str">
        <f t="shared" si="18"/>
        <v>008</v>
      </c>
      <c r="N422" t="str">
        <f t="shared" si="19"/>
        <v>H</v>
      </c>
      <c r="O422" t="str">
        <f t="shared" si="20"/>
        <v/>
      </c>
      <c r="P422">
        <v>2016</v>
      </c>
    </row>
    <row r="423" spans="1:16" x14ac:dyDescent="0.3">
      <c r="A423" t="s">
        <v>336</v>
      </c>
      <c r="B423" t="s">
        <v>277</v>
      </c>
      <c r="C423">
        <v>376</v>
      </c>
      <c r="D423" t="s">
        <v>161</v>
      </c>
      <c r="E423">
        <v>5</v>
      </c>
      <c r="F423">
        <v>0</v>
      </c>
      <c r="G423">
        <v>935</v>
      </c>
      <c r="H423">
        <v>681</v>
      </c>
      <c r="I423">
        <v>11</v>
      </c>
      <c r="J423">
        <v>215</v>
      </c>
      <c r="K423">
        <v>145</v>
      </c>
      <c r="L423">
        <v>2016</v>
      </c>
      <c r="M423" t="str">
        <f t="shared" si="18"/>
        <v>008</v>
      </c>
      <c r="N423" t="str">
        <f t="shared" si="19"/>
        <v>H</v>
      </c>
      <c r="O423" t="str">
        <f t="shared" si="20"/>
        <v/>
      </c>
      <c r="P423">
        <v>2016</v>
      </c>
    </row>
    <row r="424" spans="1:16" x14ac:dyDescent="0.3">
      <c r="A424" t="s">
        <v>336</v>
      </c>
      <c r="B424" t="s">
        <v>298</v>
      </c>
      <c r="C424">
        <v>404</v>
      </c>
      <c r="D424" t="s">
        <v>205</v>
      </c>
      <c r="E424">
        <v>185</v>
      </c>
      <c r="F424">
        <v>0</v>
      </c>
      <c r="G424">
        <v>43215</v>
      </c>
      <c r="H424">
        <v>325</v>
      </c>
      <c r="I424">
        <v>155</v>
      </c>
      <c r="J424">
        <v>102</v>
      </c>
      <c r="K424">
        <v>714</v>
      </c>
      <c r="L424">
        <v>2016</v>
      </c>
      <c r="M424" t="str">
        <f t="shared" si="18"/>
        <v>008</v>
      </c>
      <c r="N424" t="str">
        <f t="shared" si="19"/>
        <v>H</v>
      </c>
      <c r="O424" t="str">
        <f t="shared" si="20"/>
        <v/>
      </c>
      <c r="P424">
        <v>2016</v>
      </c>
    </row>
    <row r="425" spans="1:16" x14ac:dyDescent="0.3">
      <c r="A425" t="s">
        <v>336</v>
      </c>
      <c r="B425" t="s">
        <v>229</v>
      </c>
      <c r="D425" t="s">
        <v>229</v>
      </c>
      <c r="E425">
        <v>9</v>
      </c>
      <c r="F425">
        <v>0</v>
      </c>
      <c r="G425">
        <v>108</v>
      </c>
      <c r="H425">
        <v>827</v>
      </c>
      <c r="I425">
        <v>28</v>
      </c>
      <c r="J425">
        <v>26</v>
      </c>
      <c r="K425">
        <v>172</v>
      </c>
      <c r="L425">
        <v>2016</v>
      </c>
      <c r="M425" t="str">
        <f t="shared" si="18"/>
        <v>008</v>
      </c>
      <c r="N425" t="str">
        <f t="shared" si="19"/>
        <v>H</v>
      </c>
      <c r="O425" t="str">
        <f t="shared" si="20"/>
        <v/>
      </c>
      <c r="P425">
        <v>2016</v>
      </c>
    </row>
    <row r="426" spans="1:16" x14ac:dyDescent="0.3">
      <c r="A426" t="s">
        <v>336</v>
      </c>
      <c r="B426" t="s">
        <v>278</v>
      </c>
      <c r="C426">
        <v>117</v>
      </c>
      <c r="D426" t="s">
        <v>191</v>
      </c>
      <c r="E426">
        <v>15</v>
      </c>
      <c r="F426">
        <v>0</v>
      </c>
      <c r="G426">
        <v>3938</v>
      </c>
      <c r="H426">
        <v>274</v>
      </c>
      <c r="I426">
        <v>0</v>
      </c>
      <c r="J426">
        <v>85</v>
      </c>
      <c r="K426">
        <v>65</v>
      </c>
      <c r="L426">
        <v>2016</v>
      </c>
      <c r="M426" t="str">
        <f t="shared" si="18"/>
        <v>008</v>
      </c>
      <c r="N426" t="str">
        <f t="shared" si="19"/>
        <v>H</v>
      </c>
      <c r="O426" t="str">
        <f t="shared" si="20"/>
        <v/>
      </c>
      <c r="P426">
        <v>2016</v>
      </c>
    </row>
    <row r="427" spans="1:16" x14ac:dyDescent="0.3">
      <c r="A427" t="s">
        <v>336</v>
      </c>
      <c r="B427" t="s">
        <v>225</v>
      </c>
      <c r="C427">
        <v>415</v>
      </c>
      <c r="D427" t="s">
        <v>214</v>
      </c>
      <c r="E427">
        <v>32</v>
      </c>
      <c r="F427">
        <v>0</v>
      </c>
      <c r="G427">
        <v>92309</v>
      </c>
      <c r="H427">
        <v>6846</v>
      </c>
      <c r="I427">
        <v>343</v>
      </c>
      <c r="J427">
        <v>2148</v>
      </c>
      <c r="K427">
        <v>1527</v>
      </c>
      <c r="L427">
        <v>2016</v>
      </c>
      <c r="M427" t="str">
        <f t="shared" si="18"/>
        <v>008</v>
      </c>
      <c r="N427" t="str">
        <f t="shared" si="19"/>
        <v>H</v>
      </c>
      <c r="O427" t="str">
        <f t="shared" si="20"/>
        <v/>
      </c>
      <c r="P427">
        <v>2016</v>
      </c>
    </row>
    <row r="428" spans="1:16" x14ac:dyDescent="0.3">
      <c r="A428" t="s">
        <v>336</v>
      </c>
      <c r="B428" t="s">
        <v>229</v>
      </c>
      <c r="D428" t="s">
        <v>229</v>
      </c>
      <c r="E428">
        <v>88</v>
      </c>
      <c r="F428">
        <v>0</v>
      </c>
      <c r="G428">
        <v>211539</v>
      </c>
      <c r="H428">
        <v>16182</v>
      </c>
      <c r="I428">
        <v>1269</v>
      </c>
      <c r="J428">
        <v>5078</v>
      </c>
      <c r="K428">
        <v>3483</v>
      </c>
      <c r="L428">
        <v>2016</v>
      </c>
      <c r="M428" t="str">
        <f t="shared" si="18"/>
        <v>008</v>
      </c>
      <c r="N428" t="str">
        <f t="shared" si="19"/>
        <v>H</v>
      </c>
      <c r="O428" t="str">
        <f t="shared" si="20"/>
        <v/>
      </c>
      <c r="P428">
        <v>2016</v>
      </c>
    </row>
    <row r="429" spans="1:16" x14ac:dyDescent="0.3">
      <c r="A429" t="s">
        <v>336</v>
      </c>
      <c r="B429" t="s">
        <v>312</v>
      </c>
      <c r="C429">
        <v>345</v>
      </c>
      <c r="D429" t="s">
        <v>197</v>
      </c>
      <c r="E429">
        <v>85</v>
      </c>
      <c r="F429">
        <v>0</v>
      </c>
      <c r="G429">
        <v>197</v>
      </c>
      <c r="H429">
        <v>1507</v>
      </c>
      <c r="I429">
        <v>28</v>
      </c>
      <c r="J429">
        <v>471</v>
      </c>
      <c r="K429">
        <v>306</v>
      </c>
      <c r="L429">
        <v>2016</v>
      </c>
      <c r="M429" t="str">
        <f t="shared" si="18"/>
        <v>008</v>
      </c>
      <c r="N429" t="str">
        <f t="shared" si="19"/>
        <v>H</v>
      </c>
      <c r="O429" t="str">
        <f t="shared" si="20"/>
        <v/>
      </c>
      <c r="P429">
        <v>2016</v>
      </c>
    </row>
    <row r="430" spans="1:16" x14ac:dyDescent="0.3">
      <c r="A430" t="s">
        <v>336</v>
      </c>
      <c r="B430" t="s">
        <v>229</v>
      </c>
      <c r="D430" t="s">
        <v>229</v>
      </c>
      <c r="E430">
        <v>1</v>
      </c>
      <c r="F430">
        <v>0</v>
      </c>
      <c r="G430">
        <v>2425</v>
      </c>
      <c r="H430">
        <v>185</v>
      </c>
      <c r="I430">
        <v>15</v>
      </c>
      <c r="J430">
        <v>58</v>
      </c>
      <c r="K430">
        <v>37</v>
      </c>
      <c r="L430">
        <v>2016</v>
      </c>
      <c r="M430" t="str">
        <f t="shared" si="18"/>
        <v>008</v>
      </c>
      <c r="N430" t="str">
        <f t="shared" si="19"/>
        <v>H</v>
      </c>
      <c r="O430" t="str">
        <f t="shared" si="20"/>
        <v/>
      </c>
      <c r="P430">
        <v>2016</v>
      </c>
    </row>
    <row r="431" spans="1:16" x14ac:dyDescent="0.3">
      <c r="A431" t="s">
        <v>336</v>
      </c>
      <c r="B431" t="s">
        <v>228</v>
      </c>
      <c r="C431">
        <v>179</v>
      </c>
      <c r="D431" t="s">
        <v>132</v>
      </c>
      <c r="E431">
        <v>25</v>
      </c>
      <c r="F431">
        <v>0</v>
      </c>
      <c r="G431">
        <v>11363</v>
      </c>
      <c r="H431">
        <v>81</v>
      </c>
      <c r="I431">
        <v>0</v>
      </c>
      <c r="J431">
        <v>217</v>
      </c>
      <c r="K431">
        <v>187</v>
      </c>
      <c r="L431">
        <v>2016</v>
      </c>
      <c r="M431" t="str">
        <f t="shared" si="18"/>
        <v>008</v>
      </c>
      <c r="N431" t="str">
        <f t="shared" si="19"/>
        <v>H</v>
      </c>
      <c r="O431" t="str">
        <f t="shared" si="20"/>
        <v/>
      </c>
      <c r="P431">
        <v>2016</v>
      </c>
    </row>
    <row r="432" spans="1:16" x14ac:dyDescent="0.3">
      <c r="A432" t="s">
        <v>336</v>
      </c>
      <c r="B432" t="s">
        <v>283</v>
      </c>
      <c r="C432">
        <v>194</v>
      </c>
      <c r="D432" t="s">
        <v>154</v>
      </c>
      <c r="E432">
        <v>2</v>
      </c>
      <c r="F432">
        <v>0</v>
      </c>
      <c r="G432">
        <v>45</v>
      </c>
      <c r="H432">
        <v>275</v>
      </c>
      <c r="I432">
        <v>22</v>
      </c>
      <c r="J432">
        <v>86</v>
      </c>
      <c r="K432">
        <v>75</v>
      </c>
      <c r="L432">
        <v>2016</v>
      </c>
      <c r="M432" t="str">
        <f t="shared" si="18"/>
        <v>008</v>
      </c>
      <c r="N432" t="str">
        <f t="shared" si="19"/>
        <v>H</v>
      </c>
      <c r="O432" t="str">
        <f t="shared" si="20"/>
        <v/>
      </c>
      <c r="P432">
        <v>2016</v>
      </c>
    </row>
    <row r="433" spans="1:16" x14ac:dyDescent="0.3">
      <c r="A433" t="s">
        <v>336</v>
      </c>
      <c r="B433" t="s">
        <v>232</v>
      </c>
      <c r="C433">
        <v>199</v>
      </c>
      <c r="D433" t="s">
        <v>187</v>
      </c>
      <c r="E433">
        <v>22</v>
      </c>
      <c r="F433">
        <v>2</v>
      </c>
      <c r="G433">
        <v>913</v>
      </c>
      <c r="H433">
        <v>6463</v>
      </c>
      <c r="I433">
        <v>47</v>
      </c>
      <c r="J433">
        <v>1458</v>
      </c>
      <c r="K433">
        <v>1396</v>
      </c>
      <c r="L433">
        <v>2016</v>
      </c>
      <c r="M433" t="str">
        <f t="shared" si="18"/>
        <v>008</v>
      </c>
      <c r="N433" t="str">
        <f t="shared" si="19"/>
        <v>H</v>
      </c>
      <c r="O433" t="str">
        <f t="shared" si="20"/>
        <v/>
      </c>
      <c r="P433">
        <v>2016</v>
      </c>
    </row>
    <row r="434" spans="1:16" x14ac:dyDescent="0.3">
      <c r="A434" t="s">
        <v>336</v>
      </c>
      <c r="B434" t="s">
        <v>235</v>
      </c>
      <c r="C434">
        <v>201</v>
      </c>
      <c r="D434" t="s">
        <v>182</v>
      </c>
      <c r="E434">
        <v>6</v>
      </c>
      <c r="F434">
        <v>0</v>
      </c>
      <c r="G434">
        <v>189</v>
      </c>
      <c r="H434">
        <v>1446</v>
      </c>
      <c r="I434">
        <v>38</v>
      </c>
      <c r="J434">
        <v>453</v>
      </c>
      <c r="K434">
        <v>306</v>
      </c>
      <c r="L434">
        <v>2016</v>
      </c>
      <c r="M434" t="str">
        <f t="shared" si="18"/>
        <v>008</v>
      </c>
      <c r="N434" t="str">
        <f t="shared" si="19"/>
        <v>H</v>
      </c>
      <c r="O434" t="str">
        <f t="shared" si="20"/>
        <v/>
      </c>
      <c r="P434">
        <v>2016</v>
      </c>
    </row>
    <row r="435" spans="1:16" x14ac:dyDescent="0.3">
      <c r="A435" t="s">
        <v>336</v>
      </c>
      <c r="B435" t="s">
        <v>238</v>
      </c>
      <c r="C435">
        <v>320</v>
      </c>
      <c r="D435" t="s">
        <v>201</v>
      </c>
      <c r="E435">
        <v>31</v>
      </c>
      <c r="F435">
        <v>0</v>
      </c>
      <c r="G435">
        <v>119234</v>
      </c>
      <c r="H435">
        <v>9121</v>
      </c>
      <c r="I435">
        <v>0</v>
      </c>
      <c r="J435">
        <v>2862</v>
      </c>
      <c r="K435">
        <v>1964</v>
      </c>
      <c r="L435">
        <v>2016</v>
      </c>
      <c r="M435" t="str">
        <f t="shared" si="18"/>
        <v>008</v>
      </c>
      <c r="N435" t="str">
        <f t="shared" si="19"/>
        <v>H</v>
      </c>
      <c r="O435" t="str">
        <f t="shared" si="20"/>
        <v/>
      </c>
      <c r="P435">
        <v>2016</v>
      </c>
    </row>
    <row r="436" spans="1:16" x14ac:dyDescent="0.3">
      <c r="A436" t="s">
        <v>336</v>
      </c>
      <c r="B436" t="s">
        <v>284</v>
      </c>
      <c r="C436">
        <v>409</v>
      </c>
      <c r="D436" t="s">
        <v>211</v>
      </c>
      <c r="E436">
        <v>5</v>
      </c>
      <c r="F436">
        <v>0</v>
      </c>
      <c r="G436">
        <v>1225</v>
      </c>
      <c r="H436">
        <v>938</v>
      </c>
      <c r="I436">
        <v>15</v>
      </c>
      <c r="J436">
        <v>295</v>
      </c>
      <c r="K436">
        <v>195</v>
      </c>
      <c r="L436">
        <v>2016</v>
      </c>
      <c r="M436" t="str">
        <f t="shared" si="18"/>
        <v>008</v>
      </c>
      <c r="N436" t="str">
        <f t="shared" si="19"/>
        <v>H</v>
      </c>
      <c r="O436" t="str">
        <f t="shared" si="20"/>
        <v/>
      </c>
      <c r="P436">
        <v>2016</v>
      </c>
    </row>
    <row r="437" spans="1:16" x14ac:dyDescent="0.3">
      <c r="A437" t="s">
        <v>336</v>
      </c>
      <c r="B437" t="s">
        <v>229</v>
      </c>
      <c r="D437" t="s">
        <v>229</v>
      </c>
      <c r="E437">
        <v>8</v>
      </c>
      <c r="F437">
        <v>0</v>
      </c>
      <c r="G437">
        <v>96</v>
      </c>
      <c r="H437">
        <v>734</v>
      </c>
      <c r="I437">
        <v>32</v>
      </c>
      <c r="J437">
        <v>231</v>
      </c>
      <c r="K437">
        <v>155</v>
      </c>
      <c r="L437">
        <v>2016</v>
      </c>
      <c r="M437" t="str">
        <f t="shared" si="18"/>
        <v>008</v>
      </c>
      <c r="N437" t="str">
        <f t="shared" si="19"/>
        <v>H</v>
      </c>
      <c r="O437" t="str">
        <f t="shared" si="20"/>
        <v/>
      </c>
      <c r="P437">
        <v>2016</v>
      </c>
    </row>
    <row r="438" spans="1:16" x14ac:dyDescent="0.3">
      <c r="A438" t="s">
        <v>336</v>
      </c>
      <c r="B438" t="s">
        <v>285</v>
      </c>
      <c r="C438">
        <v>276</v>
      </c>
      <c r="D438" t="s">
        <v>185</v>
      </c>
      <c r="E438">
        <v>6</v>
      </c>
      <c r="F438">
        <v>0</v>
      </c>
      <c r="G438">
        <v>1445</v>
      </c>
      <c r="H438">
        <v>1047</v>
      </c>
      <c r="I438">
        <v>26</v>
      </c>
      <c r="J438">
        <v>329</v>
      </c>
      <c r="K438">
        <v>237</v>
      </c>
      <c r="L438">
        <v>2016</v>
      </c>
      <c r="M438" t="str">
        <f t="shared" si="18"/>
        <v>008</v>
      </c>
      <c r="N438" t="str">
        <f t="shared" si="19"/>
        <v>H</v>
      </c>
      <c r="O438" t="str">
        <f t="shared" si="20"/>
        <v/>
      </c>
      <c r="P438">
        <v>2016</v>
      </c>
    </row>
    <row r="439" spans="1:16" x14ac:dyDescent="0.3">
      <c r="A439" t="s">
        <v>336</v>
      </c>
      <c r="B439" t="s">
        <v>286</v>
      </c>
      <c r="C439">
        <v>204</v>
      </c>
      <c r="D439" t="s">
        <v>141</v>
      </c>
      <c r="E439">
        <v>2</v>
      </c>
      <c r="F439">
        <v>0</v>
      </c>
      <c r="G439">
        <v>6296</v>
      </c>
      <c r="H439">
        <v>458</v>
      </c>
      <c r="I439">
        <v>36</v>
      </c>
      <c r="J439">
        <v>143</v>
      </c>
      <c r="K439">
        <v>102</v>
      </c>
      <c r="L439">
        <v>2016</v>
      </c>
      <c r="M439" t="str">
        <f t="shared" si="18"/>
        <v>008</v>
      </c>
      <c r="N439" t="str">
        <f t="shared" si="19"/>
        <v>H</v>
      </c>
      <c r="O439" t="str">
        <f t="shared" si="20"/>
        <v/>
      </c>
      <c r="P439">
        <v>2016</v>
      </c>
    </row>
    <row r="440" spans="1:16" x14ac:dyDescent="0.3">
      <c r="A440" t="s">
        <v>336</v>
      </c>
      <c r="B440" t="s">
        <v>287</v>
      </c>
      <c r="C440">
        <v>30</v>
      </c>
      <c r="D440" t="s">
        <v>159</v>
      </c>
      <c r="E440">
        <v>1</v>
      </c>
      <c r="F440">
        <v>0</v>
      </c>
      <c r="G440">
        <v>251</v>
      </c>
      <c r="H440">
        <v>167</v>
      </c>
      <c r="I440">
        <v>0</v>
      </c>
      <c r="J440">
        <v>52</v>
      </c>
      <c r="K440">
        <v>4</v>
      </c>
      <c r="L440">
        <v>2016</v>
      </c>
      <c r="M440" t="str">
        <f t="shared" si="18"/>
        <v>008</v>
      </c>
      <c r="N440" t="str">
        <f t="shared" si="19"/>
        <v>H</v>
      </c>
      <c r="O440" t="str">
        <f t="shared" si="20"/>
        <v/>
      </c>
      <c r="P440">
        <v>2016</v>
      </c>
    </row>
    <row r="441" spans="1:16" x14ac:dyDescent="0.3">
      <c r="A441" t="s">
        <v>336</v>
      </c>
      <c r="B441" t="s">
        <v>241</v>
      </c>
      <c r="C441">
        <v>411</v>
      </c>
      <c r="D441" t="s">
        <v>213</v>
      </c>
      <c r="E441">
        <v>8</v>
      </c>
      <c r="F441">
        <v>0</v>
      </c>
      <c r="G441">
        <v>1855</v>
      </c>
      <c r="H441">
        <v>1419</v>
      </c>
      <c r="I441">
        <v>34</v>
      </c>
      <c r="J441">
        <v>446</v>
      </c>
      <c r="K441">
        <v>281</v>
      </c>
      <c r="L441">
        <v>2016</v>
      </c>
      <c r="M441" t="str">
        <f t="shared" si="18"/>
        <v>008</v>
      </c>
      <c r="N441" t="str">
        <f t="shared" si="19"/>
        <v>H</v>
      </c>
      <c r="O441" t="str">
        <f t="shared" si="20"/>
        <v/>
      </c>
      <c r="P441">
        <v>2016</v>
      </c>
    </row>
    <row r="442" spans="1:16" x14ac:dyDescent="0.3">
      <c r="A442" t="s">
        <v>336</v>
      </c>
      <c r="B442" t="s">
        <v>261</v>
      </c>
      <c r="C442">
        <v>239</v>
      </c>
      <c r="D442" t="s">
        <v>135</v>
      </c>
      <c r="E442">
        <v>5</v>
      </c>
      <c r="F442">
        <v>0</v>
      </c>
      <c r="G442">
        <v>1175</v>
      </c>
      <c r="H442">
        <v>9</v>
      </c>
      <c r="I442">
        <v>0</v>
      </c>
      <c r="J442">
        <v>28</v>
      </c>
      <c r="K442">
        <v>1</v>
      </c>
      <c r="L442">
        <v>2016</v>
      </c>
      <c r="M442" t="str">
        <f t="shared" si="18"/>
        <v>008</v>
      </c>
      <c r="N442" t="str">
        <f t="shared" si="19"/>
        <v>H</v>
      </c>
      <c r="O442" t="str">
        <f t="shared" si="20"/>
        <v/>
      </c>
      <c r="P442">
        <v>2016</v>
      </c>
    </row>
    <row r="443" spans="1:16" x14ac:dyDescent="0.3">
      <c r="A443" t="s">
        <v>336</v>
      </c>
      <c r="B443" t="s">
        <v>242</v>
      </c>
      <c r="C443">
        <v>402</v>
      </c>
      <c r="D443" t="s">
        <v>153</v>
      </c>
      <c r="E443">
        <v>4</v>
      </c>
      <c r="F443">
        <v>0</v>
      </c>
      <c r="G443">
        <v>80</v>
      </c>
      <c r="H443">
        <v>612</v>
      </c>
      <c r="I443">
        <v>0</v>
      </c>
      <c r="J443">
        <v>236</v>
      </c>
      <c r="K443">
        <v>383</v>
      </c>
      <c r="L443">
        <v>2016</v>
      </c>
      <c r="M443" t="str">
        <f t="shared" si="18"/>
        <v>008</v>
      </c>
      <c r="N443" t="str">
        <f t="shared" si="19"/>
        <v>H</v>
      </c>
      <c r="O443" t="str">
        <f t="shared" si="20"/>
        <v/>
      </c>
      <c r="P443">
        <v>2016</v>
      </c>
    </row>
    <row r="444" spans="1:16" x14ac:dyDescent="0.3">
      <c r="A444" t="s">
        <v>336</v>
      </c>
      <c r="B444" t="s">
        <v>229</v>
      </c>
      <c r="D444" t="s">
        <v>229</v>
      </c>
      <c r="E444">
        <v>75</v>
      </c>
      <c r="F444">
        <v>0</v>
      </c>
      <c r="G444">
        <v>15</v>
      </c>
      <c r="H444">
        <v>114</v>
      </c>
      <c r="I444">
        <v>9</v>
      </c>
      <c r="J444">
        <v>36</v>
      </c>
      <c r="K444">
        <v>2</v>
      </c>
      <c r="L444">
        <v>2016</v>
      </c>
      <c r="M444" t="str">
        <f t="shared" si="18"/>
        <v>008</v>
      </c>
      <c r="N444" t="str">
        <f t="shared" si="19"/>
        <v>H</v>
      </c>
      <c r="O444" t="str">
        <f t="shared" si="20"/>
        <v/>
      </c>
      <c r="P444">
        <v>2016</v>
      </c>
    </row>
    <row r="445" spans="1:16" x14ac:dyDescent="0.3">
      <c r="A445" t="s">
        <v>336</v>
      </c>
      <c r="B445" t="s">
        <v>243</v>
      </c>
      <c r="C445">
        <v>153</v>
      </c>
      <c r="D445" t="s">
        <v>170</v>
      </c>
      <c r="E445">
        <v>8</v>
      </c>
      <c r="F445">
        <v>0</v>
      </c>
      <c r="G445">
        <v>160</v>
      </c>
      <c r="H445">
        <v>1179</v>
      </c>
      <c r="I445">
        <v>28</v>
      </c>
      <c r="J445">
        <v>371</v>
      </c>
      <c r="K445">
        <v>264</v>
      </c>
      <c r="L445">
        <v>2016</v>
      </c>
      <c r="M445" t="str">
        <f t="shared" si="18"/>
        <v>008</v>
      </c>
      <c r="N445" t="str">
        <f t="shared" si="19"/>
        <v>H</v>
      </c>
      <c r="O445" t="str">
        <f t="shared" si="20"/>
        <v/>
      </c>
      <c r="P445">
        <v>2016</v>
      </c>
    </row>
    <row r="446" spans="1:16" x14ac:dyDescent="0.3">
      <c r="A446" t="s">
        <v>336</v>
      </c>
      <c r="B446" t="s">
        <v>288</v>
      </c>
      <c r="C446">
        <v>11</v>
      </c>
      <c r="D446" t="s">
        <v>144</v>
      </c>
      <c r="E446">
        <v>59</v>
      </c>
      <c r="F446">
        <v>0</v>
      </c>
      <c r="G446">
        <v>218301</v>
      </c>
      <c r="H446">
        <v>16282</v>
      </c>
      <c r="I446">
        <v>0</v>
      </c>
      <c r="J446">
        <v>5109</v>
      </c>
      <c r="K446">
        <v>3602</v>
      </c>
      <c r="L446">
        <v>2016</v>
      </c>
      <c r="M446" t="str">
        <f t="shared" si="18"/>
        <v>008</v>
      </c>
      <c r="N446" t="str">
        <f t="shared" si="19"/>
        <v>H</v>
      </c>
      <c r="O446" t="str">
        <f t="shared" si="20"/>
        <v/>
      </c>
      <c r="P446">
        <v>2016</v>
      </c>
    </row>
    <row r="447" spans="1:16" x14ac:dyDescent="0.3">
      <c r="A447" t="s">
        <v>336</v>
      </c>
      <c r="B447" t="s">
        <v>289</v>
      </c>
      <c r="C447">
        <v>304</v>
      </c>
      <c r="D447" t="s">
        <v>123</v>
      </c>
      <c r="E447">
        <v>7</v>
      </c>
      <c r="F447">
        <v>0</v>
      </c>
      <c r="G447">
        <v>164</v>
      </c>
      <c r="H447">
        <v>1198</v>
      </c>
      <c r="I447">
        <v>26</v>
      </c>
      <c r="J447">
        <v>376</v>
      </c>
      <c r="K447">
        <v>265</v>
      </c>
      <c r="L447">
        <v>2016</v>
      </c>
      <c r="M447" t="str">
        <f t="shared" si="18"/>
        <v>008</v>
      </c>
      <c r="N447" t="str">
        <f t="shared" si="19"/>
        <v>H</v>
      </c>
      <c r="O447" t="str">
        <f t="shared" si="20"/>
        <v/>
      </c>
      <c r="P447">
        <v>2016</v>
      </c>
    </row>
    <row r="448" spans="1:16" x14ac:dyDescent="0.3">
      <c r="A448" t="s">
        <v>336</v>
      </c>
      <c r="B448" t="s">
        <v>290</v>
      </c>
      <c r="C448">
        <v>37</v>
      </c>
      <c r="D448" t="s">
        <v>164</v>
      </c>
      <c r="E448">
        <v>10</v>
      </c>
      <c r="F448">
        <v>0</v>
      </c>
      <c r="G448">
        <v>245</v>
      </c>
      <c r="H448">
        <v>169</v>
      </c>
      <c r="I448">
        <v>26</v>
      </c>
      <c r="J448">
        <v>529</v>
      </c>
      <c r="K448">
        <v>387</v>
      </c>
      <c r="L448">
        <v>2016</v>
      </c>
      <c r="M448" t="str">
        <f t="shared" si="18"/>
        <v>008</v>
      </c>
      <c r="N448" t="str">
        <f t="shared" si="19"/>
        <v>H</v>
      </c>
      <c r="O448" t="str">
        <f t="shared" si="20"/>
        <v/>
      </c>
      <c r="P448">
        <v>2016</v>
      </c>
    </row>
    <row r="449" spans="1:16" x14ac:dyDescent="0.3">
      <c r="A449" t="s">
        <v>336</v>
      </c>
      <c r="B449" t="s">
        <v>244</v>
      </c>
      <c r="C449">
        <v>180</v>
      </c>
      <c r="D449" t="s">
        <v>146</v>
      </c>
      <c r="E449">
        <v>14</v>
      </c>
      <c r="F449">
        <v>0</v>
      </c>
      <c r="G449">
        <v>3466</v>
      </c>
      <c r="H449">
        <v>2527</v>
      </c>
      <c r="I449">
        <v>47</v>
      </c>
      <c r="J449">
        <v>792</v>
      </c>
      <c r="K449">
        <v>559</v>
      </c>
      <c r="L449">
        <v>2016</v>
      </c>
      <c r="M449" t="str">
        <f t="shared" si="18"/>
        <v>008</v>
      </c>
      <c r="N449" t="str">
        <f t="shared" si="19"/>
        <v>H</v>
      </c>
      <c r="O449" t="str">
        <f t="shared" si="20"/>
        <v/>
      </c>
      <c r="P449">
        <v>2016</v>
      </c>
    </row>
    <row r="450" spans="1:16" x14ac:dyDescent="0.3">
      <c r="A450" t="s">
        <v>336</v>
      </c>
      <c r="B450" t="s">
        <v>291</v>
      </c>
      <c r="C450">
        <v>420</v>
      </c>
      <c r="D450" t="s">
        <v>292</v>
      </c>
      <c r="E450">
        <v>3</v>
      </c>
      <c r="F450">
        <v>0</v>
      </c>
      <c r="G450">
        <v>70</v>
      </c>
      <c r="H450">
        <v>475</v>
      </c>
      <c r="I450">
        <v>25</v>
      </c>
      <c r="J450">
        <v>149</v>
      </c>
      <c r="K450">
        <v>108</v>
      </c>
      <c r="L450">
        <v>2016</v>
      </c>
      <c r="M450" t="str">
        <f t="shared" ref="M450:M513" si="21">IF(OR(MID(A450,3,1)="H",MID(A450,3,1)="S"),MID(A450,4,3),MID(A450,3,3))</f>
        <v>008</v>
      </c>
      <c r="N450" t="str">
        <f t="shared" ref="N450:N513" si="22">IF(OR(MID(A450,3,1)="H",MID(A450,3,1)="S"),MID(A450,3,1),"")</f>
        <v>H</v>
      </c>
      <c r="O450" t="str">
        <f t="shared" ref="O450:O513" si="23">IF(RIGHT(A450,2)="SG","SG",IF(RIGHT(A450,1)="B","B",""))</f>
        <v/>
      </c>
      <c r="P450">
        <v>2016</v>
      </c>
    </row>
    <row r="451" spans="1:16" x14ac:dyDescent="0.3">
      <c r="A451" t="s">
        <v>336</v>
      </c>
      <c r="B451" t="s">
        <v>245</v>
      </c>
      <c r="C451">
        <v>343</v>
      </c>
      <c r="D451" t="s">
        <v>202</v>
      </c>
      <c r="E451">
        <v>13</v>
      </c>
      <c r="F451">
        <v>0</v>
      </c>
      <c r="G451">
        <v>300</v>
      </c>
      <c r="H451">
        <v>2041</v>
      </c>
      <c r="I451">
        <v>67</v>
      </c>
      <c r="J451">
        <v>637</v>
      </c>
      <c r="K451">
        <v>476</v>
      </c>
      <c r="L451">
        <v>2016</v>
      </c>
      <c r="M451" t="str">
        <f t="shared" si="21"/>
        <v>008</v>
      </c>
      <c r="N451" t="str">
        <f t="shared" si="22"/>
        <v>H</v>
      </c>
      <c r="O451" t="str">
        <f t="shared" si="23"/>
        <v/>
      </c>
      <c r="P451">
        <v>2016</v>
      </c>
    </row>
    <row r="452" spans="1:16" x14ac:dyDescent="0.3">
      <c r="A452" t="s">
        <v>336</v>
      </c>
      <c r="B452" t="s">
        <v>293</v>
      </c>
      <c r="C452">
        <v>23</v>
      </c>
      <c r="D452" t="s">
        <v>178</v>
      </c>
      <c r="E452">
        <v>2</v>
      </c>
      <c r="F452">
        <v>0</v>
      </c>
      <c r="G452">
        <v>7212</v>
      </c>
      <c r="H452">
        <v>552</v>
      </c>
      <c r="I452">
        <v>43</v>
      </c>
      <c r="J452">
        <v>173</v>
      </c>
      <c r="K452">
        <v>9</v>
      </c>
      <c r="L452">
        <v>2016</v>
      </c>
      <c r="M452" t="str">
        <f t="shared" si="21"/>
        <v>008</v>
      </c>
      <c r="N452" t="str">
        <f t="shared" si="22"/>
        <v>H</v>
      </c>
      <c r="O452" t="str">
        <f t="shared" si="23"/>
        <v/>
      </c>
      <c r="P452">
        <v>2016</v>
      </c>
    </row>
    <row r="453" spans="1:16" x14ac:dyDescent="0.3">
      <c r="A453" t="s">
        <v>336</v>
      </c>
      <c r="B453" t="s">
        <v>248</v>
      </c>
      <c r="C453">
        <v>169</v>
      </c>
      <c r="D453" t="s">
        <v>138</v>
      </c>
      <c r="E453">
        <v>65</v>
      </c>
      <c r="F453">
        <v>0</v>
      </c>
      <c r="G453">
        <v>21838</v>
      </c>
      <c r="H453">
        <v>1619</v>
      </c>
      <c r="I453">
        <v>19</v>
      </c>
      <c r="J453">
        <v>351</v>
      </c>
      <c r="K453">
        <v>35</v>
      </c>
      <c r="L453">
        <v>2016</v>
      </c>
      <c r="M453" t="str">
        <f t="shared" si="21"/>
        <v>008</v>
      </c>
      <c r="N453" t="str">
        <f t="shared" si="22"/>
        <v>H</v>
      </c>
      <c r="O453" t="str">
        <f t="shared" si="23"/>
        <v/>
      </c>
      <c r="P453">
        <v>2016</v>
      </c>
    </row>
    <row r="454" spans="1:16" x14ac:dyDescent="0.3">
      <c r="A454" t="s">
        <v>336</v>
      </c>
      <c r="B454" t="s">
        <v>229</v>
      </c>
      <c r="D454" t="s">
        <v>229</v>
      </c>
      <c r="E454">
        <v>152</v>
      </c>
      <c r="F454">
        <v>0</v>
      </c>
      <c r="G454">
        <v>417552</v>
      </c>
      <c r="H454">
        <v>31944</v>
      </c>
      <c r="I454">
        <v>2159</v>
      </c>
      <c r="J454">
        <v>10021</v>
      </c>
      <c r="K454">
        <v>603</v>
      </c>
      <c r="L454">
        <v>2016</v>
      </c>
      <c r="M454" t="str">
        <f t="shared" si="21"/>
        <v>008</v>
      </c>
      <c r="N454" t="str">
        <f t="shared" si="22"/>
        <v>H</v>
      </c>
      <c r="O454" t="str">
        <f t="shared" si="23"/>
        <v/>
      </c>
      <c r="P454">
        <v>2016</v>
      </c>
    </row>
    <row r="455" spans="1:16" x14ac:dyDescent="0.3">
      <c r="A455" t="s">
        <v>336</v>
      </c>
      <c r="B455" t="s">
        <v>294</v>
      </c>
      <c r="C455">
        <v>416</v>
      </c>
      <c r="D455" t="s">
        <v>295</v>
      </c>
      <c r="E455">
        <v>3</v>
      </c>
      <c r="F455">
        <v>0</v>
      </c>
      <c r="G455">
        <v>51</v>
      </c>
      <c r="H455">
        <v>349</v>
      </c>
      <c r="I455">
        <v>27</v>
      </c>
      <c r="J455">
        <v>11</v>
      </c>
      <c r="K455">
        <v>85</v>
      </c>
      <c r="L455">
        <v>2016</v>
      </c>
      <c r="M455" t="str">
        <f t="shared" si="21"/>
        <v>008</v>
      </c>
      <c r="N455" t="str">
        <f t="shared" si="22"/>
        <v>H</v>
      </c>
      <c r="O455" t="str">
        <f t="shared" si="23"/>
        <v/>
      </c>
      <c r="P455">
        <v>2016</v>
      </c>
    </row>
    <row r="456" spans="1:16" x14ac:dyDescent="0.3">
      <c r="A456" t="s">
        <v>336</v>
      </c>
      <c r="B456" t="s">
        <v>252</v>
      </c>
      <c r="C456">
        <v>414</v>
      </c>
      <c r="D456" t="s">
        <v>253</v>
      </c>
      <c r="E456">
        <v>8</v>
      </c>
      <c r="F456">
        <v>0</v>
      </c>
      <c r="G456">
        <v>164</v>
      </c>
      <c r="H456">
        <v>1107</v>
      </c>
      <c r="I456">
        <v>21</v>
      </c>
      <c r="J456">
        <v>347</v>
      </c>
      <c r="K456">
        <v>254</v>
      </c>
      <c r="L456">
        <v>2016</v>
      </c>
      <c r="M456" t="str">
        <f t="shared" si="21"/>
        <v>008</v>
      </c>
      <c r="N456" t="str">
        <f t="shared" si="22"/>
        <v>H</v>
      </c>
      <c r="O456" t="str">
        <f t="shared" si="23"/>
        <v/>
      </c>
      <c r="P456">
        <v>2016</v>
      </c>
    </row>
    <row r="457" spans="1:16" x14ac:dyDescent="0.3">
      <c r="A457" t="s">
        <v>336</v>
      </c>
      <c r="B457" t="s">
        <v>229</v>
      </c>
      <c r="D457" t="s">
        <v>229</v>
      </c>
      <c r="E457">
        <v>8775</v>
      </c>
      <c r="F457">
        <v>0</v>
      </c>
      <c r="G457">
        <v>295312</v>
      </c>
      <c r="H457">
        <v>22355</v>
      </c>
      <c r="I457">
        <v>1292</v>
      </c>
      <c r="J457">
        <v>7013</v>
      </c>
      <c r="K457">
        <v>4883</v>
      </c>
      <c r="L457">
        <v>2016</v>
      </c>
      <c r="M457" t="str">
        <f t="shared" si="21"/>
        <v>008</v>
      </c>
      <c r="N457" t="str">
        <f t="shared" si="22"/>
        <v>H</v>
      </c>
      <c r="O457" t="str">
        <f t="shared" si="23"/>
        <v/>
      </c>
      <c r="P457">
        <v>2016</v>
      </c>
    </row>
    <row r="458" spans="1:16" x14ac:dyDescent="0.3">
      <c r="A458" t="s">
        <v>336</v>
      </c>
      <c r="B458" t="s">
        <v>296</v>
      </c>
      <c r="C458">
        <v>336</v>
      </c>
      <c r="D458" t="s">
        <v>196</v>
      </c>
      <c r="E458">
        <v>2</v>
      </c>
      <c r="F458">
        <v>0</v>
      </c>
      <c r="G458">
        <v>49</v>
      </c>
      <c r="H458">
        <v>375</v>
      </c>
      <c r="I458">
        <v>29</v>
      </c>
      <c r="J458">
        <v>118</v>
      </c>
      <c r="K458">
        <v>81</v>
      </c>
      <c r="L458">
        <v>2016</v>
      </c>
      <c r="M458" t="str">
        <f t="shared" si="21"/>
        <v>008</v>
      </c>
      <c r="N458" t="str">
        <f t="shared" si="22"/>
        <v>H</v>
      </c>
      <c r="O458" t="str">
        <f t="shared" si="23"/>
        <v/>
      </c>
      <c r="P458">
        <v>2016</v>
      </c>
    </row>
    <row r="459" spans="1:16" x14ac:dyDescent="0.3">
      <c r="A459" t="s">
        <v>338</v>
      </c>
      <c r="B459" t="s">
        <v>240</v>
      </c>
      <c r="C459">
        <v>210</v>
      </c>
      <c r="D459" t="s">
        <v>163</v>
      </c>
      <c r="E459">
        <v>43</v>
      </c>
      <c r="F459">
        <v>0</v>
      </c>
      <c r="G459">
        <v>107376</v>
      </c>
      <c r="H459">
        <v>7004</v>
      </c>
      <c r="I459">
        <v>0</v>
      </c>
      <c r="J459">
        <v>4392</v>
      </c>
      <c r="K459">
        <v>2922</v>
      </c>
      <c r="L459">
        <v>2016</v>
      </c>
      <c r="M459" t="str">
        <f t="shared" si="21"/>
        <v>008</v>
      </c>
      <c r="N459" t="str">
        <f t="shared" si="22"/>
        <v>H</v>
      </c>
      <c r="O459" t="str">
        <f t="shared" si="23"/>
        <v>B</v>
      </c>
      <c r="P459">
        <v>2016</v>
      </c>
    </row>
    <row r="460" spans="1:16" x14ac:dyDescent="0.3">
      <c r="A460" t="s">
        <v>338</v>
      </c>
      <c r="B460" t="s">
        <v>299</v>
      </c>
      <c r="C460">
        <v>391</v>
      </c>
      <c r="D460" t="s">
        <v>126</v>
      </c>
      <c r="E460">
        <v>745</v>
      </c>
      <c r="F460">
        <v>0</v>
      </c>
      <c r="G460">
        <v>191763</v>
      </c>
      <c r="H460">
        <v>13125</v>
      </c>
      <c r="I460">
        <v>0</v>
      </c>
      <c r="J460">
        <v>8236</v>
      </c>
      <c r="K460">
        <v>5551</v>
      </c>
      <c r="L460">
        <v>2016</v>
      </c>
      <c r="M460" t="str">
        <f t="shared" si="21"/>
        <v>008</v>
      </c>
      <c r="N460" t="str">
        <f t="shared" si="22"/>
        <v>H</v>
      </c>
      <c r="O460" t="str">
        <f t="shared" si="23"/>
        <v>B</v>
      </c>
      <c r="P460">
        <v>2016</v>
      </c>
    </row>
    <row r="461" spans="1:16" x14ac:dyDescent="0.3">
      <c r="A461" t="s">
        <v>339</v>
      </c>
      <c r="B461" t="s">
        <v>229</v>
      </c>
      <c r="D461" t="s">
        <v>229</v>
      </c>
      <c r="E461">
        <v>0</v>
      </c>
      <c r="F461">
        <v>0</v>
      </c>
      <c r="G461">
        <v>0</v>
      </c>
      <c r="H461">
        <v>0</v>
      </c>
      <c r="I461">
        <v>0</v>
      </c>
      <c r="J461">
        <v>0</v>
      </c>
      <c r="K461">
        <v>0</v>
      </c>
      <c r="L461">
        <v>2016</v>
      </c>
      <c r="M461" t="str">
        <f t="shared" si="21"/>
        <v>008</v>
      </c>
      <c r="N461" t="str">
        <f t="shared" si="22"/>
        <v>H</v>
      </c>
      <c r="O461" t="str">
        <f t="shared" si="23"/>
        <v/>
      </c>
      <c r="P461">
        <v>2016</v>
      </c>
    </row>
    <row r="462" spans="1:16" x14ac:dyDescent="0.3">
      <c r="A462" t="s">
        <v>339</v>
      </c>
      <c r="B462" t="s">
        <v>239</v>
      </c>
      <c r="C462">
        <v>396</v>
      </c>
      <c r="D462" t="s">
        <v>140</v>
      </c>
      <c r="E462">
        <v>38</v>
      </c>
      <c r="F462">
        <v>0</v>
      </c>
      <c r="G462">
        <v>13645</v>
      </c>
      <c r="H462">
        <v>9483</v>
      </c>
      <c r="I462">
        <v>744</v>
      </c>
      <c r="J462">
        <v>3656</v>
      </c>
      <c r="K462">
        <v>5302</v>
      </c>
      <c r="L462">
        <v>2016</v>
      </c>
      <c r="M462" t="str">
        <f t="shared" si="21"/>
        <v>008</v>
      </c>
      <c r="N462" t="str">
        <f t="shared" si="22"/>
        <v>H</v>
      </c>
      <c r="O462" t="str">
        <f t="shared" si="23"/>
        <v/>
      </c>
      <c r="P462">
        <v>2016</v>
      </c>
    </row>
    <row r="463" spans="1:16" x14ac:dyDescent="0.3">
      <c r="A463" t="s">
        <v>339</v>
      </c>
      <c r="B463" t="s">
        <v>229</v>
      </c>
      <c r="D463" t="s">
        <v>229</v>
      </c>
      <c r="E463">
        <v>232</v>
      </c>
      <c r="F463">
        <v>0</v>
      </c>
      <c r="G463">
        <v>3944</v>
      </c>
      <c r="H463">
        <v>30172</v>
      </c>
      <c r="I463">
        <v>2366</v>
      </c>
      <c r="J463">
        <v>11635</v>
      </c>
      <c r="K463">
        <v>19679</v>
      </c>
      <c r="L463">
        <v>2016</v>
      </c>
      <c r="M463" t="str">
        <f t="shared" si="21"/>
        <v>008</v>
      </c>
      <c r="N463" t="str">
        <f t="shared" si="22"/>
        <v>H</v>
      </c>
      <c r="O463" t="str">
        <f t="shared" si="23"/>
        <v/>
      </c>
      <c r="P463">
        <v>2016</v>
      </c>
    </row>
    <row r="464" spans="1:16" x14ac:dyDescent="0.3">
      <c r="A464" t="s">
        <v>339</v>
      </c>
      <c r="B464" t="s">
        <v>242</v>
      </c>
      <c r="C464">
        <v>402</v>
      </c>
      <c r="D464" t="s">
        <v>153</v>
      </c>
      <c r="E464">
        <v>265</v>
      </c>
      <c r="F464">
        <v>0</v>
      </c>
      <c r="G464">
        <v>530</v>
      </c>
      <c r="H464">
        <v>3701</v>
      </c>
      <c r="I464">
        <v>0</v>
      </c>
      <c r="J464">
        <v>1564</v>
      </c>
      <c r="K464">
        <v>2624</v>
      </c>
      <c r="L464">
        <v>2016</v>
      </c>
      <c r="M464" t="str">
        <f t="shared" si="21"/>
        <v>008</v>
      </c>
      <c r="N464" t="str">
        <f t="shared" si="22"/>
        <v>H</v>
      </c>
      <c r="O464" t="str">
        <f t="shared" si="23"/>
        <v/>
      </c>
      <c r="P464">
        <v>2016</v>
      </c>
    </row>
    <row r="465" spans="1:16" x14ac:dyDescent="0.3">
      <c r="A465" t="s">
        <v>340</v>
      </c>
      <c r="B465" t="s">
        <v>313</v>
      </c>
      <c r="C465">
        <v>413</v>
      </c>
      <c r="D465" t="s">
        <v>314</v>
      </c>
      <c r="E465">
        <v>7</v>
      </c>
      <c r="F465">
        <v>0</v>
      </c>
      <c r="G465">
        <v>112</v>
      </c>
      <c r="H465">
        <v>793</v>
      </c>
      <c r="I465">
        <v>62</v>
      </c>
      <c r="J465">
        <v>249</v>
      </c>
      <c r="K465">
        <v>184</v>
      </c>
      <c r="L465">
        <v>2016</v>
      </c>
      <c r="M465" t="str">
        <f t="shared" si="21"/>
        <v>008</v>
      </c>
      <c r="N465" t="str">
        <f t="shared" si="22"/>
        <v>H</v>
      </c>
      <c r="O465" t="str">
        <f t="shared" si="23"/>
        <v>SG</v>
      </c>
      <c r="P465">
        <v>2016</v>
      </c>
    </row>
    <row r="466" spans="1:16" x14ac:dyDescent="0.3">
      <c r="A466" t="s">
        <v>341</v>
      </c>
      <c r="B466" t="s">
        <v>229</v>
      </c>
      <c r="D466" t="s">
        <v>229</v>
      </c>
      <c r="E466">
        <v>0</v>
      </c>
      <c r="F466">
        <v>0</v>
      </c>
      <c r="G466">
        <v>0</v>
      </c>
      <c r="H466">
        <v>0</v>
      </c>
      <c r="I466">
        <v>0</v>
      </c>
      <c r="J466">
        <v>0</v>
      </c>
      <c r="K466">
        <v>0</v>
      </c>
      <c r="L466">
        <v>2016</v>
      </c>
      <c r="M466" t="str">
        <f t="shared" si="21"/>
        <v>009</v>
      </c>
      <c r="N466" t="str">
        <f t="shared" si="22"/>
        <v>H</v>
      </c>
      <c r="O466" t="str">
        <f t="shared" si="23"/>
        <v/>
      </c>
      <c r="P466">
        <v>2016</v>
      </c>
    </row>
    <row r="467" spans="1:16" x14ac:dyDescent="0.3">
      <c r="A467" t="s">
        <v>341</v>
      </c>
      <c r="B467" t="s">
        <v>274</v>
      </c>
      <c r="C467">
        <v>407</v>
      </c>
      <c r="D467" t="s">
        <v>209</v>
      </c>
      <c r="E467">
        <v>485</v>
      </c>
      <c r="F467">
        <v>0</v>
      </c>
      <c r="G467">
        <v>846</v>
      </c>
      <c r="H467">
        <v>6474</v>
      </c>
      <c r="I467">
        <v>361</v>
      </c>
      <c r="J467">
        <v>2031</v>
      </c>
      <c r="K467">
        <v>1395</v>
      </c>
      <c r="L467">
        <v>2016</v>
      </c>
      <c r="M467" t="str">
        <f t="shared" si="21"/>
        <v>009</v>
      </c>
      <c r="N467" t="str">
        <f t="shared" si="22"/>
        <v>H</v>
      </c>
      <c r="O467" t="str">
        <f t="shared" si="23"/>
        <v/>
      </c>
      <c r="P467">
        <v>2016</v>
      </c>
    </row>
    <row r="468" spans="1:16" x14ac:dyDescent="0.3">
      <c r="A468" t="s">
        <v>341</v>
      </c>
      <c r="B468" t="s">
        <v>337</v>
      </c>
      <c r="C468">
        <v>408</v>
      </c>
      <c r="D468" t="s">
        <v>210</v>
      </c>
      <c r="E468">
        <v>275</v>
      </c>
      <c r="F468">
        <v>0</v>
      </c>
      <c r="G468">
        <v>440</v>
      </c>
      <c r="H468">
        <v>3366</v>
      </c>
      <c r="I468">
        <v>264</v>
      </c>
      <c r="J468">
        <v>1056</v>
      </c>
      <c r="K468">
        <v>728</v>
      </c>
      <c r="L468">
        <v>2016</v>
      </c>
      <c r="M468" t="str">
        <f t="shared" si="21"/>
        <v>009</v>
      </c>
      <c r="N468" t="str">
        <f t="shared" si="22"/>
        <v>H</v>
      </c>
      <c r="O468" t="str">
        <f t="shared" si="23"/>
        <v/>
      </c>
      <c r="P468">
        <v>2016</v>
      </c>
    </row>
    <row r="469" spans="1:16" x14ac:dyDescent="0.3">
      <c r="A469" t="s">
        <v>341</v>
      </c>
      <c r="B469" t="s">
        <v>275</v>
      </c>
      <c r="C469">
        <v>53</v>
      </c>
      <c r="D469" t="s">
        <v>142</v>
      </c>
      <c r="E469">
        <v>725</v>
      </c>
      <c r="F469">
        <v>0</v>
      </c>
      <c r="G469">
        <v>18125</v>
      </c>
      <c r="H469">
        <v>12615</v>
      </c>
      <c r="I469">
        <v>0</v>
      </c>
      <c r="J469">
        <v>3956</v>
      </c>
      <c r="K469">
        <v>2983</v>
      </c>
      <c r="L469">
        <v>2016</v>
      </c>
      <c r="M469" t="str">
        <f t="shared" si="21"/>
        <v>009</v>
      </c>
      <c r="N469" t="str">
        <f t="shared" si="22"/>
        <v>H</v>
      </c>
      <c r="O469" t="str">
        <f t="shared" si="23"/>
        <v/>
      </c>
      <c r="P469">
        <v>2016</v>
      </c>
    </row>
    <row r="470" spans="1:16" x14ac:dyDescent="0.3">
      <c r="A470" t="s">
        <v>341</v>
      </c>
      <c r="B470" t="s">
        <v>276</v>
      </c>
      <c r="C470">
        <v>260</v>
      </c>
      <c r="D470" t="s">
        <v>188</v>
      </c>
      <c r="E470">
        <v>52</v>
      </c>
      <c r="F470">
        <v>0</v>
      </c>
      <c r="G470">
        <v>1287</v>
      </c>
      <c r="H470">
        <v>9173</v>
      </c>
      <c r="I470">
        <v>0</v>
      </c>
      <c r="J470">
        <v>2877</v>
      </c>
      <c r="K470">
        <v>2118</v>
      </c>
      <c r="L470">
        <v>2016</v>
      </c>
      <c r="M470" t="str">
        <f t="shared" si="21"/>
        <v>009</v>
      </c>
      <c r="N470" t="str">
        <f t="shared" si="22"/>
        <v>H</v>
      </c>
      <c r="O470" t="str">
        <f t="shared" si="23"/>
        <v/>
      </c>
      <c r="P470">
        <v>2016</v>
      </c>
    </row>
    <row r="471" spans="1:16" x14ac:dyDescent="0.3">
      <c r="A471" t="s">
        <v>341</v>
      </c>
      <c r="B471" t="s">
        <v>277</v>
      </c>
      <c r="C471">
        <v>376</v>
      </c>
      <c r="D471" t="s">
        <v>161</v>
      </c>
      <c r="E471">
        <v>86</v>
      </c>
      <c r="F471">
        <v>0</v>
      </c>
      <c r="G471">
        <v>16082</v>
      </c>
      <c r="H471">
        <v>12293</v>
      </c>
      <c r="I471">
        <v>0</v>
      </c>
      <c r="J471">
        <v>3856</v>
      </c>
      <c r="K471">
        <v>2646</v>
      </c>
      <c r="L471">
        <v>2016</v>
      </c>
      <c r="M471" t="str">
        <f t="shared" si="21"/>
        <v>009</v>
      </c>
      <c r="N471" t="str">
        <f t="shared" si="22"/>
        <v>H</v>
      </c>
      <c r="O471" t="str">
        <f t="shared" si="23"/>
        <v/>
      </c>
      <c r="P471">
        <v>2016</v>
      </c>
    </row>
    <row r="472" spans="1:16" x14ac:dyDescent="0.3">
      <c r="A472" t="s">
        <v>341</v>
      </c>
      <c r="B472" t="s">
        <v>254</v>
      </c>
      <c r="C472">
        <v>374</v>
      </c>
      <c r="D472" t="s">
        <v>181</v>
      </c>
      <c r="E472">
        <v>2</v>
      </c>
      <c r="F472">
        <v>0</v>
      </c>
      <c r="G472">
        <v>42</v>
      </c>
      <c r="H472">
        <v>269</v>
      </c>
      <c r="I472">
        <v>0</v>
      </c>
      <c r="J472">
        <v>124</v>
      </c>
      <c r="K472">
        <v>16</v>
      </c>
      <c r="L472">
        <v>2016</v>
      </c>
      <c r="M472" t="str">
        <f t="shared" si="21"/>
        <v>009</v>
      </c>
      <c r="N472" t="str">
        <f t="shared" si="22"/>
        <v>H</v>
      </c>
      <c r="O472" t="str">
        <f t="shared" si="23"/>
        <v/>
      </c>
      <c r="P472">
        <v>2016</v>
      </c>
    </row>
    <row r="473" spans="1:16" x14ac:dyDescent="0.3">
      <c r="A473" t="s">
        <v>341</v>
      </c>
      <c r="B473" t="s">
        <v>298</v>
      </c>
      <c r="C473">
        <v>404</v>
      </c>
      <c r="D473" t="s">
        <v>205</v>
      </c>
      <c r="E473">
        <v>16</v>
      </c>
      <c r="F473">
        <v>0</v>
      </c>
      <c r="G473">
        <v>37962</v>
      </c>
      <c r="H473">
        <v>2853</v>
      </c>
      <c r="I473">
        <v>0</v>
      </c>
      <c r="J473">
        <v>894</v>
      </c>
      <c r="K473">
        <v>625</v>
      </c>
      <c r="L473">
        <v>2016</v>
      </c>
      <c r="M473" t="str">
        <f t="shared" si="21"/>
        <v>009</v>
      </c>
      <c r="N473" t="str">
        <f t="shared" si="22"/>
        <v>H</v>
      </c>
      <c r="O473" t="str">
        <f t="shared" si="23"/>
        <v/>
      </c>
      <c r="P473">
        <v>2016</v>
      </c>
    </row>
    <row r="474" spans="1:16" x14ac:dyDescent="0.3">
      <c r="A474" t="s">
        <v>341</v>
      </c>
      <c r="B474" t="s">
        <v>267</v>
      </c>
      <c r="C474">
        <v>7</v>
      </c>
      <c r="D474" t="s">
        <v>194</v>
      </c>
      <c r="E474">
        <v>63</v>
      </c>
      <c r="F474">
        <v>0</v>
      </c>
      <c r="G474">
        <v>205962</v>
      </c>
      <c r="H474">
        <v>15409</v>
      </c>
      <c r="I474">
        <v>172</v>
      </c>
      <c r="J474">
        <v>9667</v>
      </c>
      <c r="K474">
        <v>999</v>
      </c>
      <c r="L474">
        <v>2016</v>
      </c>
      <c r="M474" t="str">
        <f t="shared" si="21"/>
        <v>009</v>
      </c>
      <c r="N474" t="str">
        <f t="shared" si="22"/>
        <v>H</v>
      </c>
      <c r="O474" t="str">
        <f t="shared" si="23"/>
        <v/>
      </c>
      <c r="P474">
        <v>2016</v>
      </c>
    </row>
    <row r="475" spans="1:16" x14ac:dyDescent="0.3">
      <c r="A475" t="s">
        <v>341</v>
      </c>
      <c r="B475" t="s">
        <v>255</v>
      </c>
      <c r="C475">
        <v>248</v>
      </c>
      <c r="D475" t="s">
        <v>158</v>
      </c>
      <c r="E475">
        <v>4675</v>
      </c>
      <c r="F475">
        <v>0</v>
      </c>
      <c r="G475">
        <v>95838</v>
      </c>
      <c r="H475">
        <v>657</v>
      </c>
      <c r="I475">
        <v>251</v>
      </c>
      <c r="J475">
        <v>206</v>
      </c>
      <c r="K475">
        <v>135</v>
      </c>
      <c r="L475">
        <v>2016</v>
      </c>
      <c r="M475" t="str">
        <f t="shared" si="21"/>
        <v>009</v>
      </c>
      <c r="N475" t="str">
        <f t="shared" si="22"/>
        <v>H</v>
      </c>
      <c r="O475" t="str">
        <f t="shared" si="23"/>
        <v/>
      </c>
      <c r="P475">
        <v>2016</v>
      </c>
    </row>
    <row r="476" spans="1:16" x14ac:dyDescent="0.3">
      <c r="A476" t="s">
        <v>341</v>
      </c>
      <c r="B476" t="s">
        <v>256</v>
      </c>
      <c r="C476">
        <v>1</v>
      </c>
      <c r="D476" t="s">
        <v>125</v>
      </c>
      <c r="E476">
        <v>23</v>
      </c>
      <c r="F476">
        <v>0</v>
      </c>
      <c r="G476">
        <v>70495</v>
      </c>
      <c r="H476">
        <v>5142</v>
      </c>
      <c r="I476">
        <v>276</v>
      </c>
      <c r="J476">
        <v>1614</v>
      </c>
      <c r="K476">
        <v>92</v>
      </c>
      <c r="L476">
        <v>2016</v>
      </c>
      <c r="M476" t="str">
        <f t="shared" si="21"/>
        <v>009</v>
      </c>
      <c r="N476" t="str">
        <f t="shared" si="22"/>
        <v>H</v>
      </c>
      <c r="O476" t="str">
        <f t="shared" si="23"/>
        <v/>
      </c>
      <c r="P476">
        <v>2016</v>
      </c>
    </row>
    <row r="477" spans="1:16" x14ac:dyDescent="0.3">
      <c r="A477" t="s">
        <v>341</v>
      </c>
      <c r="B477" t="s">
        <v>257</v>
      </c>
      <c r="C477">
        <v>358</v>
      </c>
      <c r="D477" t="s">
        <v>172</v>
      </c>
      <c r="E477">
        <v>3125</v>
      </c>
      <c r="F477">
        <v>0</v>
      </c>
      <c r="G477">
        <v>52344</v>
      </c>
      <c r="H477">
        <v>3726</v>
      </c>
      <c r="I477">
        <v>193</v>
      </c>
      <c r="J477">
        <v>1168</v>
      </c>
      <c r="K477">
        <v>68</v>
      </c>
      <c r="L477">
        <v>2016</v>
      </c>
      <c r="M477" t="str">
        <f t="shared" si="21"/>
        <v>009</v>
      </c>
      <c r="N477" t="str">
        <f t="shared" si="22"/>
        <v>H</v>
      </c>
      <c r="O477" t="str">
        <f t="shared" si="23"/>
        <v/>
      </c>
      <c r="P477">
        <v>2016</v>
      </c>
    </row>
    <row r="478" spans="1:16" x14ac:dyDescent="0.3">
      <c r="A478" t="s">
        <v>341</v>
      </c>
      <c r="B478" t="s">
        <v>229</v>
      </c>
      <c r="D478" t="s">
        <v>229</v>
      </c>
      <c r="E478">
        <v>24</v>
      </c>
      <c r="F478">
        <v>0</v>
      </c>
      <c r="G478">
        <v>288</v>
      </c>
      <c r="H478">
        <v>2204</v>
      </c>
      <c r="I478">
        <v>0</v>
      </c>
      <c r="J478">
        <v>691</v>
      </c>
      <c r="K478">
        <v>474</v>
      </c>
      <c r="L478">
        <v>2016</v>
      </c>
      <c r="M478" t="str">
        <f t="shared" si="21"/>
        <v>009</v>
      </c>
      <c r="N478" t="str">
        <f t="shared" si="22"/>
        <v>H</v>
      </c>
      <c r="O478" t="str">
        <f t="shared" si="23"/>
        <v/>
      </c>
      <c r="P478">
        <v>2016</v>
      </c>
    </row>
    <row r="479" spans="1:16" x14ac:dyDescent="0.3">
      <c r="A479" t="s">
        <v>341</v>
      </c>
      <c r="B479" t="s">
        <v>278</v>
      </c>
      <c r="C479">
        <v>117</v>
      </c>
      <c r="D479" t="s">
        <v>191</v>
      </c>
      <c r="E479">
        <v>100</v>
      </c>
      <c r="F479">
        <v>0</v>
      </c>
      <c r="G479">
        <v>2625</v>
      </c>
      <c r="H479">
        <v>18675</v>
      </c>
      <c r="I479">
        <v>143</v>
      </c>
      <c r="J479">
        <v>5859</v>
      </c>
      <c r="K479">
        <v>4321</v>
      </c>
      <c r="L479">
        <v>2016</v>
      </c>
      <c r="M479" t="str">
        <f t="shared" si="21"/>
        <v>009</v>
      </c>
      <c r="N479" t="str">
        <f t="shared" si="22"/>
        <v>H</v>
      </c>
      <c r="O479" t="str">
        <f t="shared" si="23"/>
        <v/>
      </c>
      <c r="P479">
        <v>2016</v>
      </c>
    </row>
    <row r="480" spans="1:16" x14ac:dyDescent="0.3">
      <c r="A480" t="s">
        <v>341</v>
      </c>
      <c r="B480" t="s">
        <v>223</v>
      </c>
      <c r="C480">
        <v>314</v>
      </c>
      <c r="D480" t="s">
        <v>174</v>
      </c>
      <c r="E480">
        <v>305</v>
      </c>
      <c r="F480">
        <v>0</v>
      </c>
      <c r="G480">
        <v>66338</v>
      </c>
      <c r="H480">
        <v>5075</v>
      </c>
      <c r="I480">
        <v>72</v>
      </c>
      <c r="J480">
        <v>1592</v>
      </c>
      <c r="K480">
        <v>1093</v>
      </c>
      <c r="L480">
        <v>2016</v>
      </c>
      <c r="M480" t="str">
        <f t="shared" si="21"/>
        <v>009</v>
      </c>
      <c r="N480" t="str">
        <f t="shared" si="22"/>
        <v>H</v>
      </c>
      <c r="O480" t="str">
        <f t="shared" si="23"/>
        <v/>
      </c>
      <c r="P480">
        <v>2016</v>
      </c>
    </row>
    <row r="481" spans="1:16" x14ac:dyDescent="0.3">
      <c r="A481" t="s">
        <v>341</v>
      </c>
      <c r="B481" t="s">
        <v>224</v>
      </c>
      <c r="C481">
        <v>400</v>
      </c>
      <c r="D481" t="s">
        <v>192</v>
      </c>
      <c r="E481">
        <v>125</v>
      </c>
      <c r="F481">
        <v>0</v>
      </c>
      <c r="G481">
        <v>25842</v>
      </c>
      <c r="H481">
        <v>2233</v>
      </c>
      <c r="I481">
        <v>175</v>
      </c>
      <c r="J481">
        <v>701</v>
      </c>
      <c r="K481">
        <v>68</v>
      </c>
      <c r="L481">
        <v>2016</v>
      </c>
      <c r="M481" t="str">
        <f t="shared" si="21"/>
        <v>009</v>
      </c>
      <c r="N481" t="str">
        <f t="shared" si="22"/>
        <v>H</v>
      </c>
      <c r="O481" t="str">
        <f t="shared" si="23"/>
        <v/>
      </c>
      <c r="P481">
        <v>2016</v>
      </c>
    </row>
    <row r="482" spans="1:16" x14ac:dyDescent="0.3">
      <c r="A482" t="s">
        <v>341</v>
      </c>
      <c r="B482" t="s">
        <v>225</v>
      </c>
      <c r="C482">
        <v>415</v>
      </c>
      <c r="D482" t="s">
        <v>214</v>
      </c>
      <c r="E482">
        <v>15</v>
      </c>
      <c r="F482">
        <v>0</v>
      </c>
      <c r="G482">
        <v>43269</v>
      </c>
      <c r="H482">
        <v>2907</v>
      </c>
      <c r="I482">
        <v>174</v>
      </c>
      <c r="J482">
        <v>912</v>
      </c>
      <c r="K482">
        <v>716</v>
      </c>
      <c r="L482">
        <v>2016</v>
      </c>
      <c r="M482" t="str">
        <f t="shared" si="21"/>
        <v>009</v>
      </c>
      <c r="N482" t="str">
        <f t="shared" si="22"/>
        <v>H</v>
      </c>
      <c r="O482" t="str">
        <f t="shared" si="23"/>
        <v/>
      </c>
      <c r="P482">
        <v>2016</v>
      </c>
    </row>
    <row r="483" spans="1:16" x14ac:dyDescent="0.3">
      <c r="A483" t="s">
        <v>341</v>
      </c>
      <c r="B483" t="s">
        <v>303</v>
      </c>
      <c r="C483">
        <v>20</v>
      </c>
      <c r="D483" t="s">
        <v>145</v>
      </c>
      <c r="E483">
        <v>5</v>
      </c>
      <c r="F483">
        <v>0</v>
      </c>
      <c r="G483">
        <v>1444</v>
      </c>
      <c r="H483">
        <v>111</v>
      </c>
      <c r="I483">
        <v>0</v>
      </c>
      <c r="J483">
        <v>35</v>
      </c>
      <c r="K483">
        <v>4</v>
      </c>
      <c r="L483">
        <v>2016</v>
      </c>
      <c r="M483" t="str">
        <f t="shared" si="21"/>
        <v>009</v>
      </c>
      <c r="N483" t="str">
        <f t="shared" si="22"/>
        <v>H</v>
      </c>
      <c r="O483" t="str">
        <f t="shared" si="23"/>
        <v/>
      </c>
      <c r="P483">
        <v>2016</v>
      </c>
    </row>
    <row r="484" spans="1:16" x14ac:dyDescent="0.3">
      <c r="A484" t="s">
        <v>341</v>
      </c>
      <c r="B484" t="s">
        <v>268</v>
      </c>
      <c r="C484">
        <v>35</v>
      </c>
      <c r="D484" t="s">
        <v>165</v>
      </c>
      <c r="E484">
        <v>56</v>
      </c>
      <c r="F484">
        <v>0</v>
      </c>
      <c r="G484">
        <v>161539</v>
      </c>
      <c r="H484">
        <v>11368</v>
      </c>
      <c r="I484">
        <v>0</v>
      </c>
      <c r="J484">
        <v>51</v>
      </c>
      <c r="K484">
        <v>45</v>
      </c>
      <c r="L484">
        <v>2016</v>
      </c>
      <c r="M484" t="str">
        <f t="shared" si="21"/>
        <v>009</v>
      </c>
      <c r="N484" t="str">
        <f t="shared" si="22"/>
        <v>H</v>
      </c>
      <c r="O484" t="str">
        <f t="shared" si="23"/>
        <v/>
      </c>
      <c r="P484">
        <v>2016</v>
      </c>
    </row>
    <row r="485" spans="1:16" x14ac:dyDescent="0.3">
      <c r="A485" t="s">
        <v>341</v>
      </c>
      <c r="B485" t="s">
        <v>280</v>
      </c>
      <c r="C485">
        <v>13</v>
      </c>
      <c r="D485" t="s">
        <v>171</v>
      </c>
      <c r="E485">
        <v>80</v>
      </c>
      <c r="F485">
        <v>0</v>
      </c>
      <c r="G485">
        <v>372308</v>
      </c>
      <c r="H485">
        <v>28481</v>
      </c>
      <c r="I485">
        <v>0</v>
      </c>
      <c r="J485">
        <v>894</v>
      </c>
      <c r="K485">
        <v>6129</v>
      </c>
      <c r="L485">
        <v>2016</v>
      </c>
      <c r="M485" t="str">
        <f t="shared" si="21"/>
        <v>009</v>
      </c>
      <c r="N485" t="str">
        <f t="shared" si="22"/>
        <v>H</v>
      </c>
      <c r="O485" t="str">
        <f t="shared" si="23"/>
        <v/>
      </c>
      <c r="P485">
        <v>2016</v>
      </c>
    </row>
    <row r="486" spans="1:16" x14ac:dyDescent="0.3">
      <c r="A486" t="s">
        <v>341</v>
      </c>
      <c r="B486" t="s">
        <v>312</v>
      </c>
      <c r="C486">
        <v>345</v>
      </c>
      <c r="D486" t="s">
        <v>197</v>
      </c>
      <c r="E486">
        <v>16</v>
      </c>
      <c r="F486">
        <v>0</v>
      </c>
      <c r="G486">
        <v>368</v>
      </c>
      <c r="H486">
        <v>2816</v>
      </c>
      <c r="I486">
        <v>0</v>
      </c>
      <c r="J486">
        <v>884</v>
      </c>
      <c r="K486">
        <v>606</v>
      </c>
      <c r="L486">
        <v>2016</v>
      </c>
      <c r="M486" t="str">
        <f t="shared" si="21"/>
        <v>009</v>
      </c>
      <c r="N486" t="str">
        <f t="shared" si="22"/>
        <v>H</v>
      </c>
      <c r="O486" t="str">
        <f t="shared" si="23"/>
        <v/>
      </c>
      <c r="P486">
        <v>2016</v>
      </c>
    </row>
    <row r="487" spans="1:16" x14ac:dyDescent="0.3">
      <c r="A487" t="s">
        <v>341</v>
      </c>
      <c r="B487" t="s">
        <v>228</v>
      </c>
      <c r="C487">
        <v>179</v>
      </c>
      <c r="D487" t="s">
        <v>132</v>
      </c>
      <c r="E487">
        <v>90</v>
      </c>
      <c r="F487">
        <v>0</v>
      </c>
      <c r="G487">
        <v>402601</v>
      </c>
      <c r="H487">
        <v>28703</v>
      </c>
      <c r="I487">
        <v>223</v>
      </c>
      <c r="J487">
        <v>677</v>
      </c>
      <c r="K487">
        <v>6636</v>
      </c>
      <c r="L487">
        <v>2016</v>
      </c>
      <c r="M487" t="str">
        <f t="shared" si="21"/>
        <v>009</v>
      </c>
      <c r="N487" t="str">
        <f t="shared" si="22"/>
        <v>H</v>
      </c>
      <c r="O487" t="str">
        <f t="shared" si="23"/>
        <v/>
      </c>
      <c r="P487">
        <v>2016</v>
      </c>
    </row>
    <row r="488" spans="1:16" x14ac:dyDescent="0.3">
      <c r="A488" t="s">
        <v>341</v>
      </c>
      <c r="B488" t="s">
        <v>281</v>
      </c>
      <c r="C488">
        <v>181</v>
      </c>
      <c r="D488" t="s">
        <v>190</v>
      </c>
      <c r="E488">
        <v>52</v>
      </c>
      <c r="F488">
        <v>0</v>
      </c>
      <c r="G488">
        <v>157501</v>
      </c>
      <c r="H488">
        <v>12047</v>
      </c>
      <c r="I488">
        <v>0</v>
      </c>
      <c r="J488">
        <v>3781</v>
      </c>
      <c r="K488">
        <v>2592</v>
      </c>
      <c r="L488">
        <v>2016</v>
      </c>
      <c r="M488" t="str">
        <f t="shared" si="21"/>
        <v>009</v>
      </c>
      <c r="N488" t="str">
        <f t="shared" si="22"/>
        <v>H</v>
      </c>
      <c r="O488" t="str">
        <f t="shared" si="23"/>
        <v/>
      </c>
      <c r="P488">
        <v>2016</v>
      </c>
    </row>
    <row r="489" spans="1:16" x14ac:dyDescent="0.3">
      <c r="A489" t="s">
        <v>341</v>
      </c>
      <c r="B489" t="s">
        <v>283</v>
      </c>
      <c r="C489">
        <v>194</v>
      </c>
      <c r="D489" t="s">
        <v>154</v>
      </c>
      <c r="E489">
        <v>67</v>
      </c>
      <c r="F489">
        <v>0</v>
      </c>
      <c r="G489">
        <v>15075</v>
      </c>
      <c r="H489">
        <v>10942</v>
      </c>
      <c r="I489">
        <v>183</v>
      </c>
      <c r="J489">
        <v>3433</v>
      </c>
      <c r="K489">
        <v>2482</v>
      </c>
      <c r="L489">
        <v>2016</v>
      </c>
      <c r="M489" t="str">
        <f t="shared" si="21"/>
        <v>009</v>
      </c>
      <c r="N489" t="str">
        <f t="shared" si="22"/>
        <v>H</v>
      </c>
      <c r="O489" t="str">
        <f t="shared" si="23"/>
        <v/>
      </c>
      <c r="P489">
        <v>2016</v>
      </c>
    </row>
    <row r="490" spans="1:16" x14ac:dyDescent="0.3">
      <c r="A490" t="s">
        <v>341</v>
      </c>
      <c r="B490" t="s">
        <v>231</v>
      </c>
      <c r="C490">
        <v>195</v>
      </c>
      <c r="D490" t="s">
        <v>121</v>
      </c>
      <c r="E490">
        <v>28</v>
      </c>
      <c r="F490">
        <v>0</v>
      </c>
      <c r="G490">
        <v>81001</v>
      </c>
      <c r="H490">
        <v>5939</v>
      </c>
      <c r="I490">
        <v>135</v>
      </c>
      <c r="J490">
        <v>1484</v>
      </c>
      <c r="K490">
        <v>216</v>
      </c>
      <c r="L490">
        <v>2016</v>
      </c>
      <c r="M490" t="str">
        <f t="shared" si="21"/>
        <v>009</v>
      </c>
      <c r="N490" t="str">
        <f t="shared" si="22"/>
        <v>H</v>
      </c>
      <c r="O490" t="str">
        <f t="shared" si="23"/>
        <v/>
      </c>
      <c r="P490">
        <v>2016</v>
      </c>
    </row>
    <row r="491" spans="1:16" x14ac:dyDescent="0.3">
      <c r="A491" t="s">
        <v>341</v>
      </c>
      <c r="B491" t="s">
        <v>273</v>
      </c>
      <c r="C491">
        <v>99</v>
      </c>
      <c r="D491" t="s">
        <v>198</v>
      </c>
      <c r="E491">
        <v>32</v>
      </c>
      <c r="F491">
        <v>0</v>
      </c>
      <c r="G491">
        <v>720</v>
      </c>
      <c r="H491">
        <v>5329</v>
      </c>
      <c r="I491">
        <v>0</v>
      </c>
      <c r="J491">
        <v>1674</v>
      </c>
      <c r="K491">
        <v>1185</v>
      </c>
      <c r="L491">
        <v>2016</v>
      </c>
      <c r="M491" t="str">
        <f t="shared" si="21"/>
        <v>009</v>
      </c>
      <c r="N491" t="str">
        <f t="shared" si="22"/>
        <v>H</v>
      </c>
      <c r="O491" t="str">
        <f t="shared" si="23"/>
        <v/>
      </c>
      <c r="P491">
        <v>2016</v>
      </c>
    </row>
    <row r="492" spans="1:16" x14ac:dyDescent="0.3">
      <c r="A492" t="s">
        <v>341</v>
      </c>
      <c r="B492" t="s">
        <v>232</v>
      </c>
      <c r="C492">
        <v>199</v>
      </c>
      <c r="D492" t="s">
        <v>187</v>
      </c>
      <c r="E492">
        <v>44</v>
      </c>
      <c r="F492">
        <v>0</v>
      </c>
      <c r="G492">
        <v>16148</v>
      </c>
      <c r="H492">
        <v>11234</v>
      </c>
      <c r="I492">
        <v>0</v>
      </c>
      <c r="J492">
        <v>3203</v>
      </c>
      <c r="K492">
        <v>2653</v>
      </c>
      <c r="L492">
        <v>2016</v>
      </c>
      <c r="M492" t="str">
        <f t="shared" si="21"/>
        <v>009</v>
      </c>
      <c r="N492" t="str">
        <f t="shared" si="22"/>
        <v>H</v>
      </c>
      <c r="O492" t="str">
        <f t="shared" si="23"/>
        <v/>
      </c>
      <c r="P492">
        <v>2016</v>
      </c>
    </row>
    <row r="493" spans="1:16" x14ac:dyDescent="0.3">
      <c r="A493" t="s">
        <v>341</v>
      </c>
      <c r="B493" t="s">
        <v>235</v>
      </c>
      <c r="C493">
        <v>201</v>
      </c>
      <c r="D493" t="s">
        <v>182</v>
      </c>
      <c r="E493">
        <v>120</v>
      </c>
      <c r="F493">
        <v>0</v>
      </c>
      <c r="G493">
        <v>3780</v>
      </c>
      <c r="H493">
        <v>28915</v>
      </c>
      <c r="I493">
        <v>0</v>
      </c>
      <c r="J493">
        <v>7723</v>
      </c>
      <c r="K493">
        <v>618</v>
      </c>
      <c r="L493">
        <v>2016</v>
      </c>
      <c r="M493" t="str">
        <f t="shared" si="21"/>
        <v>009</v>
      </c>
      <c r="N493" t="str">
        <f t="shared" si="22"/>
        <v>H</v>
      </c>
      <c r="O493" t="str">
        <f t="shared" si="23"/>
        <v/>
      </c>
      <c r="P493">
        <v>2016</v>
      </c>
    </row>
    <row r="494" spans="1:16" x14ac:dyDescent="0.3">
      <c r="A494" t="s">
        <v>341</v>
      </c>
      <c r="B494" t="s">
        <v>236</v>
      </c>
      <c r="C494">
        <v>203</v>
      </c>
      <c r="D494" t="s">
        <v>155</v>
      </c>
      <c r="E494">
        <v>38</v>
      </c>
      <c r="F494">
        <v>0</v>
      </c>
      <c r="G494">
        <v>243404</v>
      </c>
      <c r="H494">
        <v>17563</v>
      </c>
      <c r="I494">
        <v>123</v>
      </c>
      <c r="J494">
        <v>1175</v>
      </c>
      <c r="K494">
        <v>345</v>
      </c>
      <c r="L494">
        <v>2016</v>
      </c>
      <c r="M494" t="str">
        <f t="shared" si="21"/>
        <v>009</v>
      </c>
      <c r="N494" t="str">
        <f t="shared" si="22"/>
        <v>H</v>
      </c>
      <c r="O494" t="str">
        <f t="shared" si="23"/>
        <v/>
      </c>
      <c r="P494">
        <v>2016</v>
      </c>
    </row>
    <row r="495" spans="1:16" x14ac:dyDescent="0.3">
      <c r="A495" t="s">
        <v>341</v>
      </c>
      <c r="B495" t="s">
        <v>238</v>
      </c>
      <c r="C495">
        <v>320</v>
      </c>
      <c r="D495" t="s">
        <v>201</v>
      </c>
      <c r="E495">
        <v>72</v>
      </c>
      <c r="F495">
        <v>0</v>
      </c>
      <c r="G495">
        <v>27693</v>
      </c>
      <c r="H495">
        <v>21185</v>
      </c>
      <c r="I495">
        <v>0</v>
      </c>
      <c r="J495">
        <v>443</v>
      </c>
      <c r="K495">
        <v>456</v>
      </c>
      <c r="L495">
        <v>2016</v>
      </c>
      <c r="M495" t="str">
        <f t="shared" si="21"/>
        <v>009</v>
      </c>
      <c r="N495" t="str">
        <f t="shared" si="22"/>
        <v>H</v>
      </c>
      <c r="O495" t="str">
        <f t="shared" si="23"/>
        <v/>
      </c>
      <c r="P495">
        <v>2016</v>
      </c>
    </row>
    <row r="496" spans="1:16" x14ac:dyDescent="0.3">
      <c r="A496" t="s">
        <v>341</v>
      </c>
      <c r="B496" t="s">
        <v>284</v>
      </c>
      <c r="C496">
        <v>409</v>
      </c>
      <c r="D496" t="s">
        <v>211</v>
      </c>
      <c r="E496">
        <v>40</v>
      </c>
      <c r="F496">
        <v>0</v>
      </c>
      <c r="G496">
        <v>980</v>
      </c>
      <c r="H496">
        <v>7497</v>
      </c>
      <c r="I496">
        <v>0</v>
      </c>
      <c r="J496">
        <v>2352</v>
      </c>
      <c r="K496">
        <v>1614</v>
      </c>
      <c r="L496">
        <v>2016</v>
      </c>
      <c r="M496" t="str">
        <f t="shared" si="21"/>
        <v>009</v>
      </c>
      <c r="N496" t="str">
        <f t="shared" si="22"/>
        <v>H</v>
      </c>
      <c r="O496" t="str">
        <f t="shared" si="23"/>
        <v/>
      </c>
      <c r="P496">
        <v>2016</v>
      </c>
    </row>
    <row r="497" spans="1:16" x14ac:dyDescent="0.3">
      <c r="A497" t="s">
        <v>341</v>
      </c>
      <c r="B497" t="s">
        <v>229</v>
      </c>
      <c r="D497" t="s">
        <v>229</v>
      </c>
      <c r="E497">
        <v>205</v>
      </c>
      <c r="F497">
        <v>0</v>
      </c>
      <c r="G497">
        <v>246</v>
      </c>
      <c r="H497">
        <v>1882</v>
      </c>
      <c r="I497">
        <v>76</v>
      </c>
      <c r="J497">
        <v>591</v>
      </c>
      <c r="K497">
        <v>407</v>
      </c>
      <c r="L497">
        <v>2016</v>
      </c>
      <c r="M497" t="str">
        <f t="shared" si="21"/>
        <v>009</v>
      </c>
      <c r="N497" t="str">
        <f t="shared" si="22"/>
        <v>H</v>
      </c>
      <c r="O497" t="str">
        <f t="shared" si="23"/>
        <v/>
      </c>
      <c r="P497">
        <v>2016</v>
      </c>
    </row>
    <row r="498" spans="1:16" x14ac:dyDescent="0.3">
      <c r="A498" t="s">
        <v>341</v>
      </c>
      <c r="B498" t="s">
        <v>285</v>
      </c>
      <c r="C498">
        <v>276</v>
      </c>
      <c r="D498" t="s">
        <v>185</v>
      </c>
      <c r="E498">
        <v>72</v>
      </c>
      <c r="F498">
        <v>0</v>
      </c>
      <c r="G498">
        <v>1718</v>
      </c>
      <c r="H498">
        <v>12593</v>
      </c>
      <c r="I498">
        <v>63</v>
      </c>
      <c r="J498">
        <v>3952</v>
      </c>
      <c r="K498">
        <v>283</v>
      </c>
      <c r="L498">
        <v>2016</v>
      </c>
      <c r="M498" t="str">
        <f t="shared" si="21"/>
        <v>009</v>
      </c>
      <c r="N498" t="str">
        <f t="shared" si="22"/>
        <v>H</v>
      </c>
      <c r="O498" t="str">
        <f t="shared" si="23"/>
        <v/>
      </c>
      <c r="P498">
        <v>2016</v>
      </c>
    </row>
    <row r="499" spans="1:16" x14ac:dyDescent="0.3">
      <c r="A499" t="s">
        <v>341</v>
      </c>
      <c r="B499" t="s">
        <v>286</v>
      </c>
      <c r="C499">
        <v>204</v>
      </c>
      <c r="D499" t="s">
        <v>141</v>
      </c>
      <c r="E499">
        <v>84</v>
      </c>
      <c r="F499">
        <v>0</v>
      </c>
      <c r="G499">
        <v>264432</v>
      </c>
      <c r="H499">
        <v>19153</v>
      </c>
      <c r="I499">
        <v>116</v>
      </c>
      <c r="J499">
        <v>4821</v>
      </c>
      <c r="K499">
        <v>4356</v>
      </c>
      <c r="L499">
        <v>2016</v>
      </c>
      <c r="M499" t="str">
        <f t="shared" si="21"/>
        <v>009</v>
      </c>
      <c r="N499" t="str">
        <f t="shared" si="22"/>
        <v>H</v>
      </c>
      <c r="O499" t="str">
        <f t="shared" si="23"/>
        <v/>
      </c>
      <c r="P499">
        <v>2016</v>
      </c>
    </row>
    <row r="500" spans="1:16" x14ac:dyDescent="0.3">
      <c r="A500" t="s">
        <v>341</v>
      </c>
      <c r="B500" t="s">
        <v>260</v>
      </c>
      <c r="C500">
        <v>18</v>
      </c>
      <c r="D500" t="s">
        <v>177</v>
      </c>
      <c r="E500">
        <v>1025</v>
      </c>
      <c r="F500">
        <v>0</v>
      </c>
      <c r="G500">
        <v>205</v>
      </c>
      <c r="H500">
        <v>1406</v>
      </c>
      <c r="I500">
        <v>13</v>
      </c>
      <c r="J500">
        <v>441</v>
      </c>
      <c r="K500">
        <v>3</v>
      </c>
      <c r="L500">
        <v>2016</v>
      </c>
      <c r="M500" t="str">
        <f t="shared" si="21"/>
        <v>009</v>
      </c>
      <c r="N500" t="str">
        <f t="shared" si="22"/>
        <v>H</v>
      </c>
      <c r="O500" t="str">
        <f t="shared" si="23"/>
        <v/>
      </c>
      <c r="P500">
        <v>2016</v>
      </c>
    </row>
    <row r="501" spans="1:16" x14ac:dyDescent="0.3">
      <c r="A501" t="s">
        <v>341</v>
      </c>
      <c r="B501" t="s">
        <v>287</v>
      </c>
      <c r="C501">
        <v>30</v>
      </c>
      <c r="D501" t="s">
        <v>159</v>
      </c>
      <c r="E501">
        <v>129</v>
      </c>
      <c r="F501">
        <v>0</v>
      </c>
      <c r="G501">
        <v>32379</v>
      </c>
      <c r="H501">
        <v>21724</v>
      </c>
      <c r="I501">
        <v>641</v>
      </c>
      <c r="J501">
        <v>6812</v>
      </c>
      <c r="K501">
        <v>442</v>
      </c>
      <c r="L501">
        <v>2016</v>
      </c>
      <c r="M501" t="str">
        <f t="shared" si="21"/>
        <v>009</v>
      </c>
      <c r="N501" t="str">
        <f t="shared" si="22"/>
        <v>H</v>
      </c>
      <c r="O501" t="str">
        <f t="shared" si="23"/>
        <v/>
      </c>
      <c r="P501">
        <v>2016</v>
      </c>
    </row>
    <row r="502" spans="1:16" x14ac:dyDescent="0.3">
      <c r="A502" t="s">
        <v>341</v>
      </c>
      <c r="B502" t="s">
        <v>241</v>
      </c>
      <c r="C502">
        <v>411</v>
      </c>
      <c r="D502" t="s">
        <v>213</v>
      </c>
      <c r="E502">
        <v>23</v>
      </c>
      <c r="F502">
        <v>0</v>
      </c>
      <c r="G502">
        <v>5405</v>
      </c>
      <c r="H502">
        <v>4135</v>
      </c>
      <c r="I502">
        <v>0</v>
      </c>
      <c r="J502">
        <v>1297</v>
      </c>
      <c r="K502">
        <v>89</v>
      </c>
      <c r="L502">
        <v>2016</v>
      </c>
      <c r="M502" t="str">
        <f t="shared" si="21"/>
        <v>009</v>
      </c>
      <c r="N502" t="str">
        <f t="shared" si="22"/>
        <v>H</v>
      </c>
      <c r="O502" t="str">
        <f t="shared" si="23"/>
        <v/>
      </c>
      <c r="P502">
        <v>2016</v>
      </c>
    </row>
    <row r="503" spans="1:16" x14ac:dyDescent="0.3">
      <c r="A503" t="s">
        <v>341</v>
      </c>
      <c r="B503" t="s">
        <v>261</v>
      </c>
      <c r="C503">
        <v>239</v>
      </c>
      <c r="D503" t="s">
        <v>135</v>
      </c>
      <c r="E503">
        <v>77</v>
      </c>
      <c r="F503">
        <v>0</v>
      </c>
      <c r="G503">
        <v>180951</v>
      </c>
      <c r="H503">
        <v>13843</v>
      </c>
      <c r="I503">
        <v>48</v>
      </c>
      <c r="J503">
        <v>4342</v>
      </c>
      <c r="K503">
        <v>257</v>
      </c>
      <c r="L503">
        <v>2016</v>
      </c>
      <c r="M503" t="str">
        <f t="shared" si="21"/>
        <v>009</v>
      </c>
      <c r="N503" t="str">
        <f t="shared" si="22"/>
        <v>H</v>
      </c>
      <c r="O503" t="str">
        <f t="shared" si="23"/>
        <v/>
      </c>
      <c r="P503">
        <v>2016</v>
      </c>
    </row>
    <row r="504" spans="1:16" x14ac:dyDescent="0.3">
      <c r="A504" t="s">
        <v>341</v>
      </c>
      <c r="B504" t="s">
        <v>262</v>
      </c>
      <c r="C504">
        <v>406</v>
      </c>
      <c r="D504" t="s">
        <v>208</v>
      </c>
      <c r="E504">
        <v>1125</v>
      </c>
      <c r="F504">
        <v>0</v>
      </c>
      <c r="G504">
        <v>59495</v>
      </c>
      <c r="H504">
        <v>4321</v>
      </c>
      <c r="I504">
        <v>106</v>
      </c>
      <c r="J504">
        <v>698</v>
      </c>
      <c r="K504">
        <v>81</v>
      </c>
      <c r="L504">
        <v>2016</v>
      </c>
      <c r="M504" t="str">
        <f t="shared" si="21"/>
        <v>009</v>
      </c>
      <c r="N504" t="str">
        <f t="shared" si="22"/>
        <v>H</v>
      </c>
      <c r="O504" t="str">
        <f t="shared" si="23"/>
        <v/>
      </c>
      <c r="P504">
        <v>2016</v>
      </c>
    </row>
    <row r="505" spans="1:16" x14ac:dyDescent="0.3">
      <c r="A505" t="s">
        <v>341</v>
      </c>
      <c r="B505" t="s">
        <v>243</v>
      </c>
      <c r="C505">
        <v>153</v>
      </c>
      <c r="D505" t="s">
        <v>170</v>
      </c>
      <c r="E505">
        <v>55</v>
      </c>
      <c r="F505">
        <v>0</v>
      </c>
      <c r="G505">
        <v>1100</v>
      </c>
      <c r="H505">
        <v>8038</v>
      </c>
      <c r="I505">
        <v>474</v>
      </c>
      <c r="J505">
        <v>2521</v>
      </c>
      <c r="K505">
        <v>1818</v>
      </c>
      <c r="L505">
        <v>2016</v>
      </c>
      <c r="M505" t="str">
        <f t="shared" si="21"/>
        <v>009</v>
      </c>
      <c r="N505" t="str">
        <f t="shared" si="22"/>
        <v>H</v>
      </c>
      <c r="O505" t="str">
        <f t="shared" si="23"/>
        <v/>
      </c>
      <c r="P505">
        <v>2016</v>
      </c>
    </row>
    <row r="506" spans="1:16" x14ac:dyDescent="0.3">
      <c r="A506" t="s">
        <v>341</v>
      </c>
      <c r="B506" t="s">
        <v>288</v>
      </c>
      <c r="C506">
        <v>11</v>
      </c>
      <c r="D506" t="s">
        <v>144</v>
      </c>
      <c r="E506">
        <v>70</v>
      </c>
      <c r="F506">
        <v>0</v>
      </c>
      <c r="G506">
        <v>265868</v>
      </c>
      <c r="H506">
        <v>19828</v>
      </c>
      <c r="I506">
        <v>711</v>
      </c>
      <c r="J506">
        <v>527</v>
      </c>
      <c r="K506">
        <v>4385</v>
      </c>
      <c r="L506">
        <v>2016</v>
      </c>
      <c r="M506" t="str">
        <f t="shared" si="21"/>
        <v>009</v>
      </c>
      <c r="N506" t="str">
        <f t="shared" si="22"/>
        <v>H</v>
      </c>
      <c r="O506" t="str">
        <f t="shared" si="23"/>
        <v/>
      </c>
      <c r="P506">
        <v>2016</v>
      </c>
    </row>
    <row r="507" spans="1:16" x14ac:dyDescent="0.3">
      <c r="A507" t="s">
        <v>341</v>
      </c>
      <c r="B507" t="s">
        <v>263</v>
      </c>
      <c r="C507">
        <v>3</v>
      </c>
      <c r="D507" t="s">
        <v>180</v>
      </c>
      <c r="E507">
        <v>32</v>
      </c>
      <c r="F507">
        <v>0</v>
      </c>
      <c r="G507">
        <v>24616</v>
      </c>
      <c r="H507">
        <v>18619</v>
      </c>
      <c r="I507">
        <v>0</v>
      </c>
      <c r="J507">
        <v>5841</v>
      </c>
      <c r="K507">
        <v>308</v>
      </c>
      <c r="L507">
        <v>2016</v>
      </c>
      <c r="M507" t="str">
        <f t="shared" si="21"/>
        <v>009</v>
      </c>
      <c r="N507" t="str">
        <f t="shared" si="22"/>
        <v>H</v>
      </c>
      <c r="O507" t="str">
        <f t="shared" si="23"/>
        <v/>
      </c>
      <c r="P507">
        <v>2016</v>
      </c>
    </row>
    <row r="508" spans="1:16" x14ac:dyDescent="0.3">
      <c r="A508" t="s">
        <v>341</v>
      </c>
      <c r="B508" t="s">
        <v>289</v>
      </c>
      <c r="C508">
        <v>304</v>
      </c>
      <c r="D508" t="s">
        <v>123</v>
      </c>
      <c r="E508">
        <v>79</v>
      </c>
      <c r="F508">
        <v>0</v>
      </c>
      <c r="G508">
        <v>1817</v>
      </c>
      <c r="H508">
        <v>13274</v>
      </c>
      <c r="I508">
        <v>105</v>
      </c>
      <c r="J508">
        <v>4164</v>
      </c>
      <c r="K508">
        <v>2993</v>
      </c>
      <c r="L508">
        <v>2016</v>
      </c>
      <c r="M508" t="str">
        <f t="shared" si="21"/>
        <v>009</v>
      </c>
      <c r="N508" t="str">
        <f t="shared" si="22"/>
        <v>H</v>
      </c>
      <c r="O508" t="str">
        <f t="shared" si="23"/>
        <v/>
      </c>
      <c r="P508">
        <v>2016</v>
      </c>
    </row>
    <row r="509" spans="1:16" x14ac:dyDescent="0.3">
      <c r="A509" t="s">
        <v>341</v>
      </c>
      <c r="B509" t="s">
        <v>271</v>
      </c>
      <c r="C509">
        <v>106</v>
      </c>
      <c r="D509" t="s">
        <v>122</v>
      </c>
      <c r="E509">
        <v>38</v>
      </c>
      <c r="F509">
        <v>0</v>
      </c>
      <c r="G509">
        <v>88884</v>
      </c>
      <c r="H509">
        <v>6457</v>
      </c>
      <c r="I509">
        <v>43</v>
      </c>
      <c r="J509">
        <v>2026</v>
      </c>
      <c r="K509">
        <v>128</v>
      </c>
      <c r="L509">
        <v>2016</v>
      </c>
      <c r="M509" t="str">
        <f t="shared" si="21"/>
        <v>009</v>
      </c>
      <c r="N509" t="str">
        <f t="shared" si="22"/>
        <v>H</v>
      </c>
      <c r="O509" t="str">
        <f t="shared" si="23"/>
        <v/>
      </c>
      <c r="P509">
        <v>2016</v>
      </c>
    </row>
    <row r="510" spans="1:16" x14ac:dyDescent="0.3">
      <c r="A510" t="s">
        <v>341</v>
      </c>
      <c r="B510" t="s">
        <v>290</v>
      </c>
      <c r="C510">
        <v>37</v>
      </c>
      <c r="D510" t="s">
        <v>164</v>
      </c>
      <c r="E510">
        <v>61</v>
      </c>
      <c r="F510">
        <v>0</v>
      </c>
      <c r="G510">
        <v>14945</v>
      </c>
      <c r="H510">
        <v>10142</v>
      </c>
      <c r="I510">
        <v>104</v>
      </c>
      <c r="J510">
        <v>3182</v>
      </c>
      <c r="K510">
        <v>2463</v>
      </c>
      <c r="L510">
        <v>2016</v>
      </c>
      <c r="M510" t="str">
        <f t="shared" si="21"/>
        <v>009</v>
      </c>
      <c r="N510" t="str">
        <f t="shared" si="22"/>
        <v>H</v>
      </c>
      <c r="O510" t="str">
        <f t="shared" si="23"/>
        <v/>
      </c>
      <c r="P510">
        <v>2016</v>
      </c>
    </row>
    <row r="511" spans="1:16" x14ac:dyDescent="0.3">
      <c r="A511" t="s">
        <v>341</v>
      </c>
      <c r="B511" t="s">
        <v>244</v>
      </c>
      <c r="C511">
        <v>180</v>
      </c>
      <c r="D511" t="s">
        <v>146</v>
      </c>
      <c r="E511">
        <v>67</v>
      </c>
      <c r="F511">
        <v>0</v>
      </c>
      <c r="G511">
        <v>165826</v>
      </c>
      <c r="H511">
        <v>8534</v>
      </c>
      <c r="I511">
        <v>14</v>
      </c>
      <c r="J511">
        <v>2678</v>
      </c>
      <c r="K511">
        <v>2705</v>
      </c>
      <c r="L511">
        <v>2016</v>
      </c>
      <c r="M511" t="str">
        <f t="shared" si="21"/>
        <v>009</v>
      </c>
      <c r="N511" t="str">
        <f t="shared" si="22"/>
        <v>H</v>
      </c>
      <c r="O511" t="str">
        <f t="shared" si="23"/>
        <v/>
      </c>
      <c r="P511">
        <v>2016</v>
      </c>
    </row>
    <row r="512" spans="1:16" x14ac:dyDescent="0.3">
      <c r="A512" t="s">
        <v>341</v>
      </c>
      <c r="B512" t="s">
        <v>245</v>
      </c>
      <c r="C512">
        <v>343</v>
      </c>
      <c r="D512" t="s">
        <v>202</v>
      </c>
      <c r="E512">
        <v>48</v>
      </c>
      <c r="F512">
        <v>0</v>
      </c>
      <c r="G512">
        <v>10335</v>
      </c>
      <c r="H512">
        <v>6937</v>
      </c>
      <c r="I512">
        <v>42</v>
      </c>
      <c r="J512">
        <v>2176</v>
      </c>
      <c r="K512">
        <v>1675</v>
      </c>
      <c r="L512">
        <v>2016</v>
      </c>
      <c r="M512" t="str">
        <f t="shared" si="21"/>
        <v>009</v>
      </c>
      <c r="N512" t="str">
        <f t="shared" si="22"/>
        <v>H</v>
      </c>
      <c r="O512" t="str">
        <f t="shared" si="23"/>
        <v/>
      </c>
      <c r="P512">
        <v>2016</v>
      </c>
    </row>
    <row r="513" spans="1:16" x14ac:dyDescent="0.3">
      <c r="A513" t="s">
        <v>341</v>
      </c>
      <c r="B513" t="s">
        <v>264</v>
      </c>
      <c r="C513">
        <v>421</v>
      </c>
      <c r="D513" t="s">
        <v>265</v>
      </c>
      <c r="E513">
        <v>255</v>
      </c>
      <c r="F513">
        <v>0</v>
      </c>
      <c r="G513">
        <v>357</v>
      </c>
      <c r="H513">
        <v>2477</v>
      </c>
      <c r="I513">
        <v>24</v>
      </c>
      <c r="J513">
        <v>776</v>
      </c>
      <c r="K513">
        <v>588</v>
      </c>
      <c r="L513">
        <v>2016</v>
      </c>
      <c r="M513" t="str">
        <f t="shared" si="21"/>
        <v>009</v>
      </c>
      <c r="N513" t="str">
        <f t="shared" si="22"/>
        <v>H</v>
      </c>
      <c r="O513" t="str">
        <f t="shared" si="23"/>
        <v/>
      </c>
      <c r="P513">
        <v>2016</v>
      </c>
    </row>
    <row r="514" spans="1:16" x14ac:dyDescent="0.3">
      <c r="A514" t="s">
        <v>341</v>
      </c>
      <c r="B514" t="s">
        <v>293</v>
      </c>
      <c r="C514">
        <v>23</v>
      </c>
      <c r="D514" t="s">
        <v>178</v>
      </c>
      <c r="E514">
        <v>25</v>
      </c>
      <c r="F514">
        <v>0</v>
      </c>
      <c r="G514">
        <v>90144</v>
      </c>
      <c r="H514">
        <v>6377</v>
      </c>
      <c r="I514">
        <v>0</v>
      </c>
      <c r="J514">
        <v>2001</v>
      </c>
      <c r="K514">
        <v>13</v>
      </c>
      <c r="L514">
        <v>2016</v>
      </c>
      <c r="M514" t="str">
        <f t="shared" ref="M514:M577" si="24">IF(OR(MID(A514,3,1)="H",MID(A514,3,1)="S"),MID(A514,4,3),MID(A514,3,3))</f>
        <v>009</v>
      </c>
      <c r="N514" t="str">
        <f t="shared" ref="N514:N577" si="25">IF(OR(MID(A514,3,1)="H",MID(A514,3,1)="S"),MID(A514,3,1),"")</f>
        <v>H</v>
      </c>
      <c r="O514" t="str">
        <f t="shared" ref="O514:O577" si="26">IF(RIGHT(A514,2)="SG","SG",IF(RIGHT(A514,1)="B","B",""))</f>
        <v/>
      </c>
      <c r="P514">
        <v>2016</v>
      </c>
    </row>
    <row r="515" spans="1:16" x14ac:dyDescent="0.3">
      <c r="A515" t="s">
        <v>341</v>
      </c>
      <c r="B515" t="s">
        <v>247</v>
      </c>
      <c r="C515">
        <v>38</v>
      </c>
      <c r="D515" t="s">
        <v>137</v>
      </c>
      <c r="E515">
        <v>12</v>
      </c>
      <c r="F515">
        <v>0</v>
      </c>
      <c r="G515">
        <v>49036</v>
      </c>
      <c r="H515">
        <v>3666</v>
      </c>
      <c r="I515">
        <v>0</v>
      </c>
      <c r="J515">
        <v>1151</v>
      </c>
      <c r="K515">
        <v>131</v>
      </c>
      <c r="L515">
        <v>2016</v>
      </c>
      <c r="M515" t="str">
        <f t="shared" si="24"/>
        <v>009</v>
      </c>
      <c r="N515" t="str">
        <f t="shared" si="25"/>
        <v>H</v>
      </c>
      <c r="O515" t="str">
        <f t="shared" si="26"/>
        <v/>
      </c>
      <c r="P515">
        <v>2016</v>
      </c>
    </row>
    <row r="516" spans="1:16" x14ac:dyDescent="0.3">
      <c r="A516" t="s">
        <v>341</v>
      </c>
      <c r="B516" t="s">
        <v>248</v>
      </c>
      <c r="C516">
        <v>169</v>
      </c>
      <c r="D516" t="s">
        <v>138</v>
      </c>
      <c r="E516">
        <v>85</v>
      </c>
      <c r="F516">
        <v>0</v>
      </c>
      <c r="G516">
        <v>286075</v>
      </c>
      <c r="H516">
        <v>21115</v>
      </c>
      <c r="I516">
        <v>75</v>
      </c>
      <c r="J516">
        <v>6627</v>
      </c>
      <c r="K516">
        <v>4709</v>
      </c>
      <c r="L516">
        <v>2016</v>
      </c>
      <c r="M516" t="str">
        <f t="shared" si="24"/>
        <v>009</v>
      </c>
      <c r="N516" t="str">
        <f t="shared" si="25"/>
        <v>H</v>
      </c>
      <c r="O516" t="str">
        <f t="shared" si="26"/>
        <v/>
      </c>
      <c r="P516">
        <v>2016</v>
      </c>
    </row>
    <row r="517" spans="1:16" x14ac:dyDescent="0.3">
      <c r="A517" t="s">
        <v>341</v>
      </c>
      <c r="B517" t="s">
        <v>249</v>
      </c>
      <c r="C517">
        <v>168</v>
      </c>
      <c r="D517" t="s">
        <v>129</v>
      </c>
      <c r="E517">
        <v>96</v>
      </c>
      <c r="F517">
        <v>0</v>
      </c>
      <c r="G517">
        <v>3600</v>
      </c>
      <c r="H517">
        <v>2671</v>
      </c>
      <c r="I517">
        <v>18</v>
      </c>
      <c r="J517">
        <v>4897</v>
      </c>
      <c r="K517">
        <v>5928</v>
      </c>
      <c r="L517">
        <v>2016</v>
      </c>
      <c r="M517" t="str">
        <f t="shared" si="24"/>
        <v>009</v>
      </c>
      <c r="N517" t="str">
        <f t="shared" si="25"/>
        <v>H</v>
      </c>
      <c r="O517" t="str">
        <f t="shared" si="26"/>
        <v/>
      </c>
      <c r="P517">
        <v>2016</v>
      </c>
    </row>
    <row r="518" spans="1:16" x14ac:dyDescent="0.3">
      <c r="A518" t="s">
        <v>341</v>
      </c>
      <c r="B518" t="s">
        <v>229</v>
      </c>
      <c r="D518" t="s">
        <v>229</v>
      </c>
      <c r="E518">
        <v>8</v>
      </c>
      <c r="F518">
        <v>0</v>
      </c>
      <c r="G518">
        <v>22308</v>
      </c>
      <c r="H518">
        <v>1706</v>
      </c>
      <c r="I518">
        <v>0</v>
      </c>
      <c r="J518">
        <v>535</v>
      </c>
      <c r="K518">
        <v>32</v>
      </c>
      <c r="L518">
        <v>2016</v>
      </c>
      <c r="M518" t="str">
        <f t="shared" si="24"/>
        <v>009</v>
      </c>
      <c r="N518" t="str">
        <f t="shared" si="25"/>
        <v>H</v>
      </c>
      <c r="O518" t="str">
        <f t="shared" si="26"/>
        <v/>
      </c>
      <c r="P518">
        <v>2016</v>
      </c>
    </row>
    <row r="519" spans="1:16" x14ac:dyDescent="0.3">
      <c r="A519" t="s">
        <v>341</v>
      </c>
      <c r="B519" t="s">
        <v>266</v>
      </c>
      <c r="C519">
        <v>25</v>
      </c>
      <c r="D519" t="s">
        <v>199</v>
      </c>
      <c r="E519">
        <v>51</v>
      </c>
      <c r="F519">
        <v>0</v>
      </c>
      <c r="G519">
        <v>126174</v>
      </c>
      <c r="H519">
        <v>9348</v>
      </c>
      <c r="I519">
        <v>7</v>
      </c>
      <c r="J519">
        <v>2933</v>
      </c>
      <c r="K519">
        <v>184</v>
      </c>
      <c r="L519">
        <v>2016</v>
      </c>
      <c r="M519" t="str">
        <f t="shared" si="24"/>
        <v>009</v>
      </c>
      <c r="N519" t="str">
        <f t="shared" si="25"/>
        <v>H</v>
      </c>
      <c r="O519" t="str">
        <f t="shared" si="26"/>
        <v/>
      </c>
      <c r="P519">
        <v>2016</v>
      </c>
    </row>
    <row r="520" spans="1:16" x14ac:dyDescent="0.3">
      <c r="A520" t="s">
        <v>341</v>
      </c>
      <c r="B520" t="s">
        <v>294</v>
      </c>
      <c r="C520">
        <v>416</v>
      </c>
      <c r="D520" t="s">
        <v>295</v>
      </c>
      <c r="E520">
        <v>8</v>
      </c>
      <c r="F520">
        <v>0</v>
      </c>
      <c r="G520">
        <v>136</v>
      </c>
      <c r="H520">
        <v>932</v>
      </c>
      <c r="I520">
        <v>56</v>
      </c>
      <c r="J520">
        <v>292</v>
      </c>
      <c r="K520">
        <v>224</v>
      </c>
      <c r="L520">
        <v>2016</v>
      </c>
      <c r="M520" t="str">
        <f t="shared" si="24"/>
        <v>009</v>
      </c>
      <c r="N520" t="str">
        <f t="shared" si="25"/>
        <v>H</v>
      </c>
      <c r="O520" t="str">
        <f t="shared" si="26"/>
        <v/>
      </c>
      <c r="P520">
        <v>2016</v>
      </c>
    </row>
    <row r="521" spans="1:16" x14ac:dyDescent="0.3">
      <c r="A521" t="s">
        <v>341</v>
      </c>
      <c r="B521" t="s">
        <v>296</v>
      </c>
      <c r="C521">
        <v>336</v>
      </c>
      <c r="D521" t="s">
        <v>196</v>
      </c>
      <c r="E521">
        <v>24</v>
      </c>
      <c r="F521">
        <v>0</v>
      </c>
      <c r="G521">
        <v>588</v>
      </c>
      <c r="H521">
        <v>4497</v>
      </c>
      <c r="I521">
        <v>118</v>
      </c>
      <c r="J521">
        <v>141</v>
      </c>
      <c r="K521">
        <v>97</v>
      </c>
      <c r="L521">
        <v>2016</v>
      </c>
      <c r="M521" t="str">
        <f t="shared" si="24"/>
        <v>009</v>
      </c>
      <c r="N521" t="str">
        <f t="shared" si="25"/>
        <v>H</v>
      </c>
      <c r="O521" t="str">
        <f t="shared" si="26"/>
        <v/>
      </c>
      <c r="P521">
        <v>2016</v>
      </c>
    </row>
    <row r="522" spans="1:16" x14ac:dyDescent="0.3">
      <c r="A522" t="s">
        <v>341</v>
      </c>
      <c r="B522" t="s">
        <v>297</v>
      </c>
      <c r="C522">
        <v>22</v>
      </c>
      <c r="D522" t="s">
        <v>176</v>
      </c>
      <c r="E522">
        <v>61</v>
      </c>
      <c r="F522">
        <v>0</v>
      </c>
      <c r="G522">
        <v>209384</v>
      </c>
      <c r="H522">
        <v>14456</v>
      </c>
      <c r="I522">
        <v>36</v>
      </c>
      <c r="J522">
        <v>4542</v>
      </c>
      <c r="K522">
        <v>3447</v>
      </c>
      <c r="L522">
        <v>2016</v>
      </c>
      <c r="M522" t="str">
        <f t="shared" si="24"/>
        <v>009</v>
      </c>
      <c r="N522" t="str">
        <f t="shared" si="25"/>
        <v>H</v>
      </c>
      <c r="O522" t="str">
        <f t="shared" si="26"/>
        <v/>
      </c>
      <c r="P522">
        <v>2016</v>
      </c>
    </row>
    <row r="523" spans="1:16" x14ac:dyDescent="0.3">
      <c r="A523" t="s">
        <v>342</v>
      </c>
      <c r="B523" t="s">
        <v>267</v>
      </c>
      <c r="C523">
        <v>7</v>
      </c>
      <c r="D523" t="s">
        <v>194</v>
      </c>
      <c r="E523">
        <v>8</v>
      </c>
      <c r="F523">
        <v>0</v>
      </c>
      <c r="G523">
        <v>26153</v>
      </c>
      <c r="H523">
        <v>1957</v>
      </c>
      <c r="I523">
        <v>116</v>
      </c>
      <c r="J523">
        <v>1228</v>
      </c>
      <c r="K523">
        <v>12</v>
      </c>
      <c r="L523">
        <v>2016</v>
      </c>
      <c r="M523" t="str">
        <f t="shared" si="24"/>
        <v>009</v>
      </c>
      <c r="N523" t="str">
        <f t="shared" si="25"/>
        <v>H</v>
      </c>
      <c r="O523" t="str">
        <f t="shared" si="26"/>
        <v>B</v>
      </c>
      <c r="P523">
        <v>2016</v>
      </c>
    </row>
    <row r="524" spans="1:16" x14ac:dyDescent="0.3">
      <c r="A524" t="s">
        <v>342</v>
      </c>
      <c r="B524" t="s">
        <v>258</v>
      </c>
      <c r="C524">
        <v>287</v>
      </c>
      <c r="D524" t="s">
        <v>167</v>
      </c>
      <c r="E524">
        <v>61</v>
      </c>
      <c r="F524">
        <v>0</v>
      </c>
      <c r="G524">
        <v>86925</v>
      </c>
      <c r="H524">
        <v>6289</v>
      </c>
      <c r="I524">
        <v>154</v>
      </c>
      <c r="J524">
        <v>3946</v>
      </c>
      <c r="K524">
        <v>264</v>
      </c>
      <c r="L524">
        <v>2016</v>
      </c>
      <c r="M524" t="str">
        <f t="shared" si="24"/>
        <v>009</v>
      </c>
      <c r="N524" t="str">
        <f t="shared" si="25"/>
        <v>H</v>
      </c>
      <c r="O524" t="str">
        <f t="shared" si="26"/>
        <v>B</v>
      </c>
      <c r="P524">
        <v>2016</v>
      </c>
    </row>
    <row r="525" spans="1:16" x14ac:dyDescent="0.3">
      <c r="A525" t="s">
        <v>342</v>
      </c>
      <c r="B525" t="s">
        <v>240</v>
      </c>
      <c r="C525">
        <v>210</v>
      </c>
      <c r="D525" t="s">
        <v>163</v>
      </c>
      <c r="E525">
        <v>79</v>
      </c>
      <c r="F525">
        <v>0</v>
      </c>
      <c r="G525">
        <v>187862</v>
      </c>
      <c r="H525">
        <v>13287</v>
      </c>
      <c r="I525">
        <v>0</v>
      </c>
      <c r="J525">
        <v>8336</v>
      </c>
      <c r="K525">
        <v>5567</v>
      </c>
      <c r="L525">
        <v>2016</v>
      </c>
      <c r="M525" t="str">
        <f t="shared" si="24"/>
        <v>009</v>
      </c>
      <c r="N525" t="str">
        <f t="shared" si="25"/>
        <v>H</v>
      </c>
      <c r="O525" t="str">
        <f t="shared" si="26"/>
        <v>B</v>
      </c>
      <c r="P525">
        <v>2016</v>
      </c>
    </row>
    <row r="526" spans="1:16" x14ac:dyDescent="0.3">
      <c r="A526" t="s">
        <v>342</v>
      </c>
      <c r="B526" t="s">
        <v>299</v>
      </c>
      <c r="C526">
        <v>391</v>
      </c>
      <c r="D526" t="s">
        <v>126</v>
      </c>
      <c r="E526">
        <v>15</v>
      </c>
      <c r="F526">
        <v>0</v>
      </c>
      <c r="G526">
        <v>38625</v>
      </c>
      <c r="H526">
        <v>2745</v>
      </c>
      <c r="I526">
        <v>0</v>
      </c>
      <c r="J526">
        <v>1722</v>
      </c>
      <c r="K526">
        <v>1145</v>
      </c>
      <c r="L526">
        <v>2016</v>
      </c>
      <c r="M526" t="str">
        <f t="shared" si="24"/>
        <v>009</v>
      </c>
      <c r="N526" t="str">
        <f t="shared" si="25"/>
        <v>H</v>
      </c>
      <c r="O526" t="str">
        <f t="shared" si="26"/>
        <v>B</v>
      </c>
      <c r="P526">
        <v>2016</v>
      </c>
    </row>
    <row r="527" spans="1:16" x14ac:dyDescent="0.3">
      <c r="A527" t="s">
        <v>343</v>
      </c>
      <c r="B527" t="s">
        <v>229</v>
      </c>
      <c r="D527" t="s">
        <v>229</v>
      </c>
      <c r="E527">
        <v>0</v>
      </c>
      <c r="F527">
        <v>0</v>
      </c>
      <c r="G527">
        <v>0</v>
      </c>
      <c r="H527">
        <v>0</v>
      </c>
      <c r="I527">
        <v>0</v>
      </c>
      <c r="J527">
        <v>0</v>
      </c>
      <c r="K527">
        <v>0</v>
      </c>
      <c r="L527">
        <v>2016</v>
      </c>
      <c r="M527" t="str">
        <f t="shared" si="24"/>
        <v>009</v>
      </c>
      <c r="N527" t="str">
        <f t="shared" si="25"/>
        <v>H</v>
      </c>
      <c r="O527" t="str">
        <f t="shared" si="26"/>
        <v/>
      </c>
      <c r="P527">
        <v>2016</v>
      </c>
    </row>
    <row r="528" spans="1:16" x14ac:dyDescent="0.3">
      <c r="A528" t="s">
        <v>343</v>
      </c>
      <c r="B528" t="s">
        <v>254</v>
      </c>
      <c r="C528">
        <v>374</v>
      </c>
      <c r="D528" t="s">
        <v>181</v>
      </c>
      <c r="E528">
        <v>94</v>
      </c>
      <c r="F528">
        <v>0</v>
      </c>
      <c r="G528">
        <v>1974</v>
      </c>
      <c r="H528">
        <v>12747</v>
      </c>
      <c r="I528">
        <v>21</v>
      </c>
      <c r="J528">
        <v>5823</v>
      </c>
      <c r="K528">
        <v>749</v>
      </c>
      <c r="L528">
        <v>2016</v>
      </c>
      <c r="M528" t="str">
        <f t="shared" si="24"/>
        <v>009</v>
      </c>
      <c r="N528" t="str">
        <f t="shared" si="25"/>
        <v>H</v>
      </c>
      <c r="O528" t="str">
        <f t="shared" si="26"/>
        <v/>
      </c>
      <c r="P528">
        <v>2016</v>
      </c>
    </row>
    <row r="529" spans="1:16" x14ac:dyDescent="0.3">
      <c r="A529" t="s">
        <v>343</v>
      </c>
      <c r="B529" t="s">
        <v>230</v>
      </c>
      <c r="C529">
        <v>192</v>
      </c>
      <c r="D529" t="s">
        <v>183</v>
      </c>
      <c r="E529">
        <v>72</v>
      </c>
      <c r="F529">
        <v>0</v>
      </c>
      <c r="G529">
        <v>173077</v>
      </c>
      <c r="H529">
        <v>12195</v>
      </c>
      <c r="I529">
        <v>406</v>
      </c>
      <c r="J529">
        <v>4858</v>
      </c>
      <c r="K529">
        <v>1774</v>
      </c>
      <c r="L529">
        <v>2016</v>
      </c>
      <c r="M529" t="str">
        <f t="shared" si="24"/>
        <v>009</v>
      </c>
      <c r="N529" t="str">
        <f t="shared" si="25"/>
        <v>H</v>
      </c>
      <c r="O529" t="str">
        <f t="shared" si="26"/>
        <v/>
      </c>
      <c r="P529">
        <v>2016</v>
      </c>
    </row>
    <row r="530" spans="1:16" x14ac:dyDescent="0.3">
      <c r="A530" t="s">
        <v>343</v>
      </c>
      <c r="B530" t="s">
        <v>239</v>
      </c>
      <c r="C530">
        <v>396</v>
      </c>
      <c r="D530" t="s">
        <v>140</v>
      </c>
      <c r="E530">
        <v>40</v>
      </c>
      <c r="F530">
        <v>0</v>
      </c>
      <c r="G530">
        <v>1340</v>
      </c>
      <c r="H530">
        <v>10252</v>
      </c>
      <c r="I530">
        <v>0</v>
      </c>
      <c r="J530">
        <v>1491</v>
      </c>
      <c r="K530">
        <v>6686</v>
      </c>
      <c r="L530">
        <v>2016</v>
      </c>
      <c r="M530" t="str">
        <f t="shared" si="24"/>
        <v>009</v>
      </c>
      <c r="N530" t="str">
        <f t="shared" si="25"/>
        <v>H</v>
      </c>
      <c r="O530" t="str">
        <f t="shared" si="26"/>
        <v/>
      </c>
      <c r="P530">
        <v>2016</v>
      </c>
    </row>
    <row r="531" spans="1:16" x14ac:dyDescent="0.3">
      <c r="A531" t="s">
        <v>344</v>
      </c>
      <c r="B531" t="s">
        <v>220</v>
      </c>
      <c r="C531">
        <v>269</v>
      </c>
      <c r="D531" t="s">
        <v>157</v>
      </c>
      <c r="E531">
        <v>80</v>
      </c>
      <c r="F531">
        <v>0</v>
      </c>
      <c r="G531">
        <v>2360</v>
      </c>
      <c r="H531">
        <v>15903</v>
      </c>
      <c r="I531">
        <v>0</v>
      </c>
      <c r="J531">
        <v>499</v>
      </c>
      <c r="K531">
        <v>3884</v>
      </c>
      <c r="L531">
        <v>2016</v>
      </c>
      <c r="M531" t="str">
        <f t="shared" si="24"/>
        <v>009</v>
      </c>
      <c r="N531" t="str">
        <f t="shared" si="25"/>
        <v>H</v>
      </c>
      <c r="O531" t="str">
        <f t="shared" si="26"/>
        <v>SG</v>
      </c>
      <c r="P531">
        <v>2016</v>
      </c>
    </row>
    <row r="532" spans="1:16" x14ac:dyDescent="0.3">
      <c r="A532" t="s">
        <v>344</v>
      </c>
      <c r="B532" t="s">
        <v>223</v>
      </c>
      <c r="C532">
        <v>314</v>
      </c>
      <c r="D532" t="s">
        <v>174</v>
      </c>
      <c r="E532">
        <v>14</v>
      </c>
      <c r="F532">
        <v>0</v>
      </c>
      <c r="G532">
        <v>3045</v>
      </c>
      <c r="H532">
        <v>2329</v>
      </c>
      <c r="I532">
        <v>0</v>
      </c>
      <c r="J532">
        <v>731</v>
      </c>
      <c r="K532">
        <v>501</v>
      </c>
      <c r="L532">
        <v>2016</v>
      </c>
      <c r="M532" t="str">
        <f t="shared" si="24"/>
        <v>009</v>
      </c>
      <c r="N532" t="str">
        <f t="shared" si="25"/>
        <v>H</v>
      </c>
      <c r="O532" t="str">
        <f t="shared" si="26"/>
        <v>SG</v>
      </c>
      <c r="P532">
        <v>2016</v>
      </c>
    </row>
    <row r="533" spans="1:16" x14ac:dyDescent="0.3">
      <c r="A533" t="s">
        <v>345</v>
      </c>
      <c r="B533" t="s">
        <v>274</v>
      </c>
      <c r="C533">
        <v>407</v>
      </c>
      <c r="D533" t="s">
        <v>209</v>
      </c>
      <c r="E533">
        <v>16</v>
      </c>
      <c r="F533">
        <v>0</v>
      </c>
      <c r="G533">
        <v>280</v>
      </c>
      <c r="H533">
        <v>2142</v>
      </c>
      <c r="I533">
        <v>82</v>
      </c>
      <c r="J533">
        <v>672</v>
      </c>
      <c r="K533">
        <v>462</v>
      </c>
      <c r="L533">
        <v>2016</v>
      </c>
      <c r="M533" t="str">
        <f t="shared" si="24"/>
        <v>010</v>
      </c>
      <c r="N533" t="str">
        <f t="shared" si="25"/>
        <v>H</v>
      </c>
      <c r="O533" t="str">
        <f t="shared" si="26"/>
        <v/>
      </c>
      <c r="P533">
        <v>2016</v>
      </c>
    </row>
    <row r="534" spans="1:16" x14ac:dyDescent="0.3">
      <c r="A534" t="s">
        <v>345</v>
      </c>
      <c r="B534" t="s">
        <v>337</v>
      </c>
      <c r="C534">
        <v>408</v>
      </c>
      <c r="D534" t="s">
        <v>210</v>
      </c>
      <c r="E534">
        <v>8</v>
      </c>
      <c r="F534">
        <v>0</v>
      </c>
      <c r="G534">
        <v>120</v>
      </c>
      <c r="H534">
        <v>918</v>
      </c>
      <c r="I534">
        <v>72</v>
      </c>
      <c r="J534">
        <v>288</v>
      </c>
      <c r="K534">
        <v>198</v>
      </c>
      <c r="L534">
        <v>2016</v>
      </c>
      <c r="M534" t="str">
        <f t="shared" si="24"/>
        <v>010</v>
      </c>
      <c r="N534" t="str">
        <f t="shared" si="25"/>
        <v>H</v>
      </c>
      <c r="O534" t="str">
        <f t="shared" si="26"/>
        <v/>
      </c>
      <c r="P534">
        <v>2016</v>
      </c>
    </row>
    <row r="535" spans="1:16" x14ac:dyDescent="0.3">
      <c r="A535" t="s">
        <v>345</v>
      </c>
      <c r="B535" t="s">
        <v>275</v>
      </c>
      <c r="C535">
        <v>53</v>
      </c>
      <c r="D535" t="s">
        <v>142</v>
      </c>
      <c r="E535">
        <v>8</v>
      </c>
      <c r="F535">
        <v>0</v>
      </c>
      <c r="G535">
        <v>200</v>
      </c>
      <c r="H535">
        <v>1389</v>
      </c>
      <c r="I535">
        <v>109</v>
      </c>
      <c r="J535">
        <v>436</v>
      </c>
      <c r="K535">
        <v>331</v>
      </c>
      <c r="L535">
        <v>2016</v>
      </c>
      <c r="M535" t="str">
        <f t="shared" si="24"/>
        <v>010</v>
      </c>
      <c r="N535" t="str">
        <f t="shared" si="25"/>
        <v>H</v>
      </c>
      <c r="O535" t="str">
        <f t="shared" si="26"/>
        <v/>
      </c>
      <c r="P535">
        <v>2016</v>
      </c>
    </row>
    <row r="536" spans="1:16" x14ac:dyDescent="0.3">
      <c r="A536" t="s">
        <v>345</v>
      </c>
      <c r="B536" t="s">
        <v>276</v>
      </c>
      <c r="C536">
        <v>260</v>
      </c>
      <c r="D536" t="s">
        <v>188</v>
      </c>
      <c r="E536">
        <v>16</v>
      </c>
      <c r="F536">
        <v>0</v>
      </c>
      <c r="G536">
        <v>396</v>
      </c>
      <c r="H536">
        <v>2839</v>
      </c>
      <c r="I536">
        <v>11</v>
      </c>
      <c r="J536">
        <v>891</v>
      </c>
      <c r="K536">
        <v>651</v>
      </c>
      <c r="L536">
        <v>2016</v>
      </c>
      <c r="M536" t="str">
        <f t="shared" si="24"/>
        <v>010</v>
      </c>
      <c r="N536" t="str">
        <f t="shared" si="25"/>
        <v>H</v>
      </c>
      <c r="O536" t="str">
        <f t="shared" si="26"/>
        <v/>
      </c>
      <c r="P536">
        <v>2016</v>
      </c>
    </row>
    <row r="537" spans="1:16" x14ac:dyDescent="0.3">
      <c r="A537" t="s">
        <v>345</v>
      </c>
      <c r="B537" t="s">
        <v>277</v>
      </c>
      <c r="C537">
        <v>376</v>
      </c>
      <c r="D537" t="s">
        <v>161</v>
      </c>
      <c r="E537">
        <v>16</v>
      </c>
      <c r="F537">
        <v>0</v>
      </c>
      <c r="G537">
        <v>2992</v>
      </c>
      <c r="H537">
        <v>2161</v>
      </c>
      <c r="I537">
        <v>85</v>
      </c>
      <c r="J537">
        <v>678</v>
      </c>
      <c r="K537">
        <v>494</v>
      </c>
      <c r="L537">
        <v>2016</v>
      </c>
      <c r="M537" t="str">
        <f t="shared" si="24"/>
        <v>010</v>
      </c>
      <c r="N537" t="str">
        <f t="shared" si="25"/>
        <v>H</v>
      </c>
      <c r="O537" t="str">
        <f t="shared" si="26"/>
        <v/>
      </c>
      <c r="P537">
        <v>2016</v>
      </c>
    </row>
    <row r="538" spans="1:16" x14ac:dyDescent="0.3">
      <c r="A538" t="s">
        <v>345</v>
      </c>
      <c r="B538" t="s">
        <v>298</v>
      </c>
      <c r="C538">
        <v>404</v>
      </c>
      <c r="D538" t="s">
        <v>205</v>
      </c>
      <c r="E538">
        <v>16</v>
      </c>
      <c r="F538">
        <v>0</v>
      </c>
      <c r="G538">
        <v>37058</v>
      </c>
      <c r="H538">
        <v>2785</v>
      </c>
      <c r="I538">
        <v>107</v>
      </c>
      <c r="J538">
        <v>874</v>
      </c>
      <c r="K538">
        <v>613</v>
      </c>
      <c r="L538">
        <v>2016</v>
      </c>
      <c r="M538" t="str">
        <f t="shared" si="24"/>
        <v>010</v>
      </c>
      <c r="N538" t="str">
        <f t="shared" si="25"/>
        <v>H</v>
      </c>
      <c r="O538" t="str">
        <f t="shared" si="26"/>
        <v/>
      </c>
      <c r="P538">
        <v>2016</v>
      </c>
    </row>
    <row r="539" spans="1:16" x14ac:dyDescent="0.3">
      <c r="A539" t="s">
        <v>345</v>
      </c>
      <c r="B539" t="s">
        <v>302</v>
      </c>
      <c r="C539">
        <v>398</v>
      </c>
      <c r="D539" t="s">
        <v>184</v>
      </c>
      <c r="E539">
        <v>8</v>
      </c>
      <c r="F539">
        <v>0</v>
      </c>
      <c r="G539">
        <v>120</v>
      </c>
      <c r="H539">
        <v>864</v>
      </c>
      <c r="I539">
        <v>0</v>
      </c>
      <c r="J539">
        <v>271</v>
      </c>
      <c r="K539">
        <v>197</v>
      </c>
      <c r="L539">
        <v>2016</v>
      </c>
      <c r="M539" t="str">
        <f t="shared" si="24"/>
        <v>010</v>
      </c>
      <c r="N539" t="str">
        <f t="shared" si="25"/>
        <v>H</v>
      </c>
      <c r="O539" t="str">
        <f t="shared" si="26"/>
        <v/>
      </c>
      <c r="P539">
        <v>2016</v>
      </c>
    </row>
    <row r="540" spans="1:16" x14ac:dyDescent="0.3">
      <c r="A540" t="s">
        <v>345</v>
      </c>
      <c r="B540" t="s">
        <v>255</v>
      </c>
      <c r="C540">
        <v>248</v>
      </c>
      <c r="D540" t="s">
        <v>158</v>
      </c>
      <c r="E540">
        <v>8</v>
      </c>
      <c r="F540">
        <v>0</v>
      </c>
      <c r="G540">
        <v>164</v>
      </c>
      <c r="H540">
        <v>111</v>
      </c>
      <c r="I540">
        <v>44</v>
      </c>
      <c r="J540">
        <v>348</v>
      </c>
      <c r="K540">
        <v>23</v>
      </c>
      <c r="L540">
        <v>2016</v>
      </c>
      <c r="M540" t="str">
        <f t="shared" si="24"/>
        <v>010</v>
      </c>
      <c r="N540" t="str">
        <f t="shared" si="25"/>
        <v>H</v>
      </c>
      <c r="O540" t="str">
        <f t="shared" si="26"/>
        <v/>
      </c>
      <c r="P540">
        <v>2016</v>
      </c>
    </row>
    <row r="541" spans="1:16" x14ac:dyDescent="0.3">
      <c r="A541" t="s">
        <v>345</v>
      </c>
      <c r="B541" t="s">
        <v>256</v>
      </c>
      <c r="C541">
        <v>1</v>
      </c>
      <c r="D541" t="s">
        <v>125</v>
      </c>
      <c r="E541">
        <v>8</v>
      </c>
      <c r="F541">
        <v>0</v>
      </c>
      <c r="G541">
        <v>2452</v>
      </c>
      <c r="H541">
        <v>1624</v>
      </c>
      <c r="I541">
        <v>127</v>
      </c>
      <c r="J541">
        <v>509</v>
      </c>
      <c r="K541">
        <v>31</v>
      </c>
      <c r="L541">
        <v>2016</v>
      </c>
      <c r="M541" t="str">
        <f t="shared" si="24"/>
        <v>010</v>
      </c>
      <c r="N541" t="str">
        <f t="shared" si="25"/>
        <v>H</v>
      </c>
      <c r="O541" t="str">
        <f t="shared" si="26"/>
        <v/>
      </c>
      <c r="P541">
        <v>2016</v>
      </c>
    </row>
    <row r="542" spans="1:16" x14ac:dyDescent="0.3">
      <c r="A542" t="s">
        <v>345</v>
      </c>
      <c r="B542" t="s">
        <v>257</v>
      </c>
      <c r="C542">
        <v>358</v>
      </c>
      <c r="D542" t="s">
        <v>172</v>
      </c>
      <c r="E542">
        <v>16</v>
      </c>
      <c r="F542">
        <v>0</v>
      </c>
      <c r="G542">
        <v>260</v>
      </c>
      <c r="H542">
        <v>1643</v>
      </c>
      <c r="I542">
        <v>59</v>
      </c>
      <c r="J542">
        <v>515</v>
      </c>
      <c r="K542">
        <v>36</v>
      </c>
      <c r="L542">
        <v>2016</v>
      </c>
      <c r="M542" t="str">
        <f t="shared" si="24"/>
        <v>010</v>
      </c>
      <c r="N542" t="str">
        <f t="shared" si="25"/>
        <v>H</v>
      </c>
      <c r="O542" t="str">
        <f t="shared" si="26"/>
        <v/>
      </c>
      <c r="P542">
        <v>2016</v>
      </c>
    </row>
    <row r="543" spans="1:16" x14ac:dyDescent="0.3">
      <c r="A543" t="s">
        <v>345</v>
      </c>
      <c r="B543" t="s">
        <v>220</v>
      </c>
      <c r="C543">
        <v>269</v>
      </c>
      <c r="D543" t="s">
        <v>157</v>
      </c>
      <c r="E543">
        <v>8</v>
      </c>
      <c r="F543">
        <v>0</v>
      </c>
      <c r="G543">
        <v>236</v>
      </c>
      <c r="H543">
        <v>1626</v>
      </c>
      <c r="I543">
        <v>0</v>
      </c>
      <c r="J543">
        <v>0</v>
      </c>
      <c r="K543">
        <v>388</v>
      </c>
      <c r="L543">
        <v>2016</v>
      </c>
      <c r="M543" t="str">
        <f t="shared" si="24"/>
        <v>010</v>
      </c>
      <c r="N543" t="str">
        <f t="shared" si="25"/>
        <v>H</v>
      </c>
      <c r="O543" t="str">
        <f t="shared" si="26"/>
        <v/>
      </c>
      <c r="P543">
        <v>2016</v>
      </c>
    </row>
    <row r="544" spans="1:16" x14ac:dyDescent="0.3">
      <c r="A544" t="s">
        <v>345</v>
      </c>
      <c r="B544" t="s">
        <v>229</v>
      </c>
      <c r="D544" t="s">
        <v>229</v>
      </c>
      <c r="E544">
        <v>16</v>
      </c>
      <c r="F544">
        <v>0</v>
      </c>
      <c r="G544">
        <v>192</v>
      </c>
      <c r="H544">
        <v>1468</v>
      </c>
      <c r="I544">
        <v>57</v>
      </c>
      <c r="J544">
        <v>462</v>
      </c>
      <c r="K544">
        <v>315</v>
      </c>
      <c r="L544">
        <v>2016</v>
      </c>
      <c r="M544" t="str">
        <f t="shared" si="24"/>
        <v>010</v>
      </c>
      <c r="N544" t="str">
        <f t="shared" si="25"/>
        <v>H</v>
      </c>
      <c r="O544" t="str">
        <f t="shared" si="26"/>
        <v/>
      </c>
      <c r="P544">
        <v>2016</v>
      </c>
    </row>
    <row r="545" spans="1:16" x14ac:dyDescent="0.3">
      <c r="A545" t="s">
        <v>345</v>
      </c>
      <c r="B545" t="s">
        <v>278</v>
      </c>
      <c r="C545">
        <v>117</v>
      </c>
      <c r="D545" t="s">
        <v>191</v>
      </c>
      <c r="E545">
        <v>16</v>
      </c>
      <c r="F545">
        <v>0</v>
      </c>
      <c r="G545">
        <v>420</v>
      </c>
      <c r="H545">
        <v>2895</v>
      </c>
      <c r="I545">
        <v>113</v>
      </c>
      <c r="J545">
        <v>908</v>
      </c>
      <c r="K545">
        <v>692</v>
      </c>
      <c r="L545">
        <v>2016</v>
      </c>
      <c r="M545" t="str">
        <f t="shared" si="24"/>
        <v>010</v>
      </c>
      <c r="N545" t="str">
        <f t="shared" si="25"/>
        <v>H</v>
      </c>
      <c r="O545" t="str">
        <f t="shared" si="26"/>
        <v/>
      </c>
      <c r="P545">
        <v>2016</v>
      </c>
    </row>
    <row r="546" spans="1:16" x14ac:dyDescent="0.3">
      <c r="A546" t="s">
        <v>345</v>
      </c>
      <c r="B546" t="s">
        <v>223</v>
      </c>
      <c r="C546">
        <v>314</v>
      </c>
      <c r="D546" t="s">
        <v>174</v>
      </c>
      <c r="E546">
        <v>8</v>
      </c>
      <c r="F546">
        <v>0</v>
      </c>
      <c r="G546">
        <v>174</v>
      </c>
      <c r="H546">
        <v>1331</v>
      </c>
      <c r="I546">
        <v>104</v>
      </c>
      <c r="J546">
        <v>418</v>
      </c>
      <c r="K546">
        <v>287</v>
      </c>
      <c r="L546">
        <v>2016</v>
      </c>
      <c r="M546" t="str">
        <f t="shared" si="24"/>
        <v>010</v>
      </c>
      <c r="N546" t="str">
        <f t="shared" si="25"/>
        <v>H</v>
      </c>
      <c r="O546" t="str">
        <f t="shared" si="26"/>
        <v/>
      </c>
      <c r="P546">
        <v>2016</v>
      </c>
    </row>
    <row r="547" spans="1:16" x14ac:dyDescent="0.3">
      <c r="A547" t="s">
        <v>345</v>
      </c>
      <c r="B547" t="s">
        <v>224</v>
      </c>
      <c r="C547">
        <v>400</v>
      </c>
      <c r="D547" t="s">
        <v>192</v>
      </c>
      <c r="E547">
        <v>8</v>
      </c>
      <c r="F547">
        <v>0</v>
      </c>
      <c r="G547">
        <v>16539</v>
      </c>
      <c r="H547">
        <v>1049</v>
      </c>
      <c r="I547">
        <v>82</v>
      </c>
      <c r="J547">
        <v>329</v>
      </c>
      <c r="K547">
        <v>43</v>
      </c>
      <c r="L547">
        <v>2016</v>
      </c>
      <c r="M547" t="str">
        <f t="shared" si="24"/>
        <v>010</v>
      </c>
      <c r="N547" t="str">
        <f t="shared" si="25"/>
        <v>H</v>
      </c>
      <c r="O547" t="str">
        <f t="shared" si="26"/>
        <v/>
      </c>
      <c r="P547">
        <v>2016</v>
      </c>
    </row>
    <row r="548" spans="1:16" x14ac:dyDescent="0.3">
      <c r="A548" t="s">
        <v>345</v>
      </c>
      <c r="B548" t="s">
        <v>225</v>
      </c>
      <c r="C548">
        <v>415</v>
      </c>
      <c r="D548" t="s">
        <v>214</v>
      </c>
      <c r="E548">
        <v>8</v>
      </c>
      <c r="F548">
        <v>0</v>
      </c>
      <c r="G548">
        <v>23077</v>
      </c>
      <c r="H548">
        <v>1551</v>
      </c>
      <c r="I548">
        <v>122</v>
      </c>
      <c r="J548">
        <v>486</v>
      </c>
      <c r="K548">
        <v>382</v>
      </c>
      <c r="L548">
        <v>2016</v>
      </c>
      <c r="M548" t="str">
        <f t="shared" si="24"/>
        <v>010</v>
      </c>
      <c r="N548" t="str">
        <f t="shared" si="25"/>
        <v>H</v>
      </c>
      <c r="O548" t="str">
        <f t="shared" si="26"/>
        <v/>
      </c>
      <c r="P548">
        <v>2016</v>
      </c>
    </row>
    <row r="549" spans="1:16" x14ac:dyDescent="0.3">
      <c r="A549" t="s">
        <v>345</v>
      </c>
      <c r="B549" t="s">
        <v>226</v>
      </c>
      <c r="C549">
        <v>34</v>
      </c>
      <c r="D549" t="s">
        <v>195</v>
      </c>
      <c r="E549">
        <v>16</v>
      </c>
      <c r="F549">
        <v>0</v>
      </c>
      <c r="G549">
        <v>90926</v>
      </c>
      <c r="H549">
        <v>6459</v>
      </c>
      <c r="I549">
        <v>247</v>
      </c>
      <c r="J549">
        <v>99</v>
      </c>
      <c r="K549">
        <v>15</v>
      </c>
      <c r="L549">
        <v>2016</v>
      </c>
      <c r="M549" t="str">
        <f t="shared" si="24"/>
        <v>010</v>
      </c>
      <c r="N549" t="str">
        <f t="shared" si="25"/>
        <v>H</v>
      </c>
      <c r="O549" t="str">
        <f t="shared" si="26"/>
        <v/>
      </c>
      <c r="P549">
        <v>2016</v>
      </c>
    </row>
    <row r="550" spans="1:16" x14ac:dyDescent="0.3">
      <c r="A550" t="s">
        <v>345</v>
      </c>
      <c r="B550" t="s">
        <v>279</v>
      </c>
      <c r="C550">
        <v>255</v>
      </c>
      <c r="D550" t="s">
        <v>169</v>
      </c>
      <c r="E550">
        <v>8</v>
      </c>
      <c r="F550">
        <v>0</v>
      </c>
      <c r="G550">
        <v>144</v>
      </c>
      <c r="H550">
        <v>1068</v>
      </c>
      <c r="I550">
        <v>83</v>
      </c>
      <c r="J550">
        <v>335</v>
      </c>
      <c r="K550">
        <v>238</v>
      </c>
      <c r="L550">
        <v>2016</v>
      </c>
      <c r="M550" t="str">
        <f t="shared" si="24"/>
        <v>010</v>
      </c>
      <c r="N550" t="str">
        <f t="shared" si="25"/>
        <v>H</v>
      </c>
      <c r="O550" t="str">
        <f t="shared" si="26"/>
        <v/>
      </c>
      <c r="P550">
        <v>2016</v>
      </c>
    </row>
    <row r="551" spans="1:16" x14ac:dyDescent="0.3">
      <c r="A551" t="s">
        <v>345</v>
      </c>
      <c r="B551" t="s">
        <v>268</v>
      </c>
      <c r="C551">
        <v>35</v>
      </c>
      <c r="D551" t="s">
        <v>165</v>
      </c>
      <c r="E551">
        <v>16</v>
      </c>
      <c r="F551">
        <v>0</v>
      </c>
      <c r="G551">
        <v>46154</v>
      </c>
      <c r="H551">
        <v>353</v>
      </c>
      <c r="I551">
        <v>15</v>
      </c>
      <c r="J551">
        <v>598</v>
      </c>
      <c r="K551">
        <v>126</v>
      </c>
      <c r="L551">
        <v>2016</v>
      </c>
      <c r="M551" t="str">
        <f t="shared" si="24"/>
        <v>010</v>
      </c>
      <c r="N551" t="str">
        <f t="shared" si="25"/>
        <v>H</v>
      </c>
      <c r="O551" t="str">
        <f t="shared" si="26"/>
        <v/>
      </c>
      <c r="P551">
        <v>2016</v>
      </c>
    </row>
    <row r="552" spans="1:16" x14ac:dyDescent="0.3">
      <c r="A552" t="s">
        <v>345</v>
      </c>
      <c r="B552" t="s">
        <v>269</v>
      </c>
      <c r="C552">
        <v>417</v>
      </c>
      <c r="D552" t="s">
        <v>270</v>
      </c>
      <c r="E552">
        <v>8</v>
      </c>
      <c r="F552">
        <v>0</v>
      </c>
      <c r="G552">
        <v>1408</v>
      </c>
      <c r="H552">
        <v>1007</v>
      </c>
      <c r="I552">
        <v>4</v>
      </c>
      <c r="J552">
        <v>316</v>
      </c>
      <c r="K552">
        <v>18</v>
      </c>
      <c r="L552">
        <v>2016</v>
      </c>
      <c r="M552" t="str">
        <f t="shared" si="24"/>
        <v>010</v>
      </c>
      <c r="N552" t="str">
        <f t="shared" si="25"/>
        <v>H</v>
      </c>
      <c r="O552" t="str">
        <f t="shared" si="26"/>
        <v/>
      </c>
      <c r="P552">
        <v>2016</v>
      </c>
    </row>
    <row r="553" spans="1:16" x14ac:dyDescent="0.3">
      <c r="A553" t="s">
        <v>345</v>
      </c>
      <c r="B553" t="s">
        <v>280</v>
      </c>
      <c r="C553">
        <v>13</v>
      </c>
      <c r="D553" t="s">
        <v>171</v>
      </c>
      <c r="E553">
        <v>16</v>
      </c>
      <c r="F553">
        <v>0</v>
      </c>
      <c r="G553">
        <v>74462</v>
      </c>
      <c r="H553">
        <v>5696</v>
      </c>
      <c r="I553">
        <v>223</v>
      </c>
      <c r="J553">
        <v>894</v>
      </c>
      <c r="K553">
        <v>1227</v>
      </c>
      <c r="L553">
        <v>2016</v>
      </c>
      <c r="M553" t="str">
        <f t="shared" si="24"/>
        <v>010</v>
      </c>
      <c r="N553" t="str">
        <f t="shared" si="25"/>
        <v>H</v>
      </c>
      <c r="O553" t="str">
        <f t="shared" si="26"/>
        <v/>
      </c>
      <c r="P553">
        <v>2016</v>
      </c>
    </row>
    <row r="554" spans="1:16" x14ac:dyDescent="0.3">
      <c r="A554" t="s">
        <v>345</v>
      </c>
      <c r="B554" t="s">
        <v>312</v>
      </c>
      <c r="C554">
        <v>345</v>
      </c>
      <c r="D554" t="s">
        <v>197</v>
      </c>
      <c r="E554">
        <v>16</v>
      </c>
      <c r="F554">
        <v>0</v>
      </c>
      <c r="G554">
        <v>368</v>
      </c>
      <c r="H554">
        <v>2816</v>
      </c>
      <c r="I554">
        <v>11</v>
      </c>
      <c r="J554">
        <v>884</v>
      </c>
      <c r="K554">
        <v>608</v>
      </c>
      <c r="L554">
        <v>2016</v>
      </c>
      <c r="M554" t="str">
        <f t="shared" si="24"/>
        <v>010</v>
      </c>
      <c r="N554" t="str">
        <f t="shared" si="25"/>
        <v>H</v>
      </c>
      <c r="O554" t="str">
        <f t="shared" si="26"/>
        <v/>
      </c>
      <c r="P554">
        <v>2016</v>
      </c>
    </row>
    <row r="555" spans="1:16" x14ac:dyDescent="0.3">
      <c r="A555" t="s">
        <v>345</v>
      </c>
      <c r="B555" t="s">
        <v>228</v>
      </c>
      <c r="C555">
        <v>179</v>
      </c>
      <c r="D555" t="s">
        <v>132</v>
      </c>
      <c r="E555">
        <v>16</v>
      </c>
      <c r="F555">
        <v>0</v>
      </c>
      <c r="G555">
        <v>7272</v>
      </c>
      <c r="H555">
        <v>5184</v>
      </c>
      <c r="I555">
        <v>203</v>
      </c>
      <c r="J555">
        <v>813</v>
      </c>
      <c r="K555">
        <v>1199</v>
      </c>
      <c r="L555">
        <v>2016</v>
      </c>
      <c r="M555" t="str">
        <f t="shared" si="24"/>
        <v>010</v>
      </c>
      <c r="N555" t="str">
        <f t="shared" si="25"/>
        <v>H</v>
      </c>
      <c r="O555" t="str">
        <f t="shared" si="26"/>
        <v/>
      </c>
      <c r="P555">
        <v>2016</v>
      </c>
    </row>
    <row r="556" spans="1:16" x14ac:dyDescent="0.3">
      <c r="A556" t="s">
        <v>345</v>
      </c>
      <c r="B556" t="s">
        <v>281</v>
      </c>
      <c r="C556">
        <v>181</v>
      </c>
      <c r="D556" t="s">
        <v>190</v>
      </c>
      <c r="E556">
        <v>16</v>
      </c>
      <c r="F556">
        <v>0</v>
      </c>
      <c r="G556">
        <v>4765</v>
      </c>
      <c r="H556">
        <v>3645</v>
      </c>
      <c r="I556">
        <v>141</v>
      </c>
      <c r="J556">
        <v>1144</v>
      </c>
      <c r="K556">
        <v>787</v>
      </c>
      <c r="L556">
        <v>2016</v>
      </c>
      <c r="M556" t="str">
        <f t="shared" si="24"/>
        <v>010</v>
      </c>
      <c r="N556" t="str">
        <f t="shared" si="25"/>
        <v>H</v>
      </c>
      <c r="O556" t="str">
        <f t="shared" si="26"/>
        <v/>
      </c>
      <c r="P556">
        <v>2016</v>
      </c>
    </row>
    <row r="557" spans="1:16" x14ac:dyDescent="0.3">
      <c r="A557" t="s">
        <v>345</v>
      </c>
      <c r="B557" t="s">
        <v>283</v>
      </c>
      <c r="C557">
        <v>194</v>
      </c>
      <c r="D557" t="s">
        <v>154</v>
      </c>
      <c r="E557">
        <v>8</v>
      </c>
      <c r="F557">
        <v>0</v>
      </c>
      <c r="G557">
        <v>180</v>
      </c>
      <c r="H557">
        <v>1099</v>
      </c>
      <c r="I557">
        <v>86</v>
      </c>
      <c r="J557">
        <v>345</v>
      </c>
      <c r="K557">
        <v>298</v>
      </c>
      <c r="L557">
        <v>2016</v>
      </c>
      <c r="M557" t="str">
        <f t="shared" si="24"/>
        <v>010</v>
      </c>
      <c r="N557" t="str">
        <f t="shared" si="25"/>
        <v>H</v>
      </c>
      <c r="O557" t="str">
        <f t="shared" si="26"/>
        <v/>
      </c>
      <c r="P557">
        <v>2016</v>
      </c>
    </row>
    <row r="558" spans="1:16" x14ac:dyDescent="0.3">
      <c r="A558" t="s">
        <v>345</v>
      </c>
      <c r="B558" t="s">
        <v>231</v>
      </c>
      <c r="C558">
        <v>195</v>
      </c>
      <c r="D558" t="s">
        <v>121</v>
      </c>
      <c r="E558">
        <v>16</v>
      </c>
      <c r="F558">
        <v>0</v>
      </c>
      <c r="G558">
        <v>46286</v>
      </c>
      <c r="H558">
        <v>3257</v>
      </c>
      <c r="I558">
        <v>129</v>
      </c>
      <c r="J558">
        <v>516</v>
      </c>
      <c r="K558">
        <v>127</v>
      </c>
      <c r="L558">
        <v>2016</v>
      </c>
      <c r="M558" t="str">
        <f t="shared" si="24"/>
        <v>010</v>
      </c>
      <c r="N558" t="str">
        <f t="shared" si="25"/>
        <v>H</v>
      </c>
      <c r="O558" t="str">
        <f t="shared" si="26"/>
        <v/>
      </c>
      <c r="P558">
        <v>2016</v>
      </c>
    </row>
    <row r="559" spans="1:16" x14ac:dyDescent="0.3">
      <c r="A559" t="s">
        <v>345</v>
      </c>
      <c r="B559" t="s">
        <v>273</v>
      </c>
      <c r="C559">
        <v>99</v>
      </c>
      <c r="D559" t="s">
        <v>198</v>
      </c>
      <c r="E559">
        <v>8</v>
      </c>
      <c r="F559">
        <v>0</v>
      </c>
      <c r="G559">
        <v>180</v>
      </c>
      <c r="H559">
        <v>1335</v>
      </c>
      <c r="I559">
        <v>53</v>
      </c>
      <c r="J559">
        <v>42</v>
      </c>
      <c r="K559">
        <v>299</v>
      </c>
      <c r="L559">
        <v>2016</v>
      </c>
      <c r="M559" t="str">
        <f t="shared" si="24"/>
        <v>010</v>
      </c>
      <c r="N559" t="str">
        <f t="shared" si="25"/>
        <v>H</v>
      </c>
      <c r="O559" t="str">
        <f t="shared" si="26"/>
        <v/>
      </c>
      <c r="P559">
        <v>2016</v>
      </c>
    </row>
    <row r="560" spans="1:16" x14ac:dyDescent="0.3">
      <c r="A560" t="s">
        <v>345</v>
      </c>
      <c r="B560" t="s">
        <v>232</v>
      </c>
      <c r="C560">
        <v>199</v>
      </c>
      <c r="D560" t="s">
        <v>187</v>
      </c>
      <c r="E560">
        <v>16</v>
      </c>
      <c r="F560">
        <v>0</v>
      </c>
      <c r="G560">
        <v>5792</v>
      </c>
      <c r="H560">
        <v>4035</v>
      </c>
      <c r="I560">
        <v>157</v>
      </c>
      <c r="J560">
        <v>628</v>
      </c>
      <c r="K560">
        <v>937</v>
      </c>
      <c r="L560">
        <v>2016</v>
      </c>
      <c r="M560" t="str">
        <f t="shared" si="24"/>
        <v>010</v>
      </c>
      <c r="N560" t="str">
        <f t="shared" si="25"/>
        <v>H</v>
      </c>
      <c r="O560" t="str">
        <f t="shared" si="26"/>
        <v/>
      </c>
      <c r="P560">
        <v>2016</v>
      </c>
    </row>
    <row r="561" spans="1:16" x14ac:dyDescent="0.3">
      <c r="A561" t="s">
        <v>345</v>
      </c>
      <c r="B561" t="s">
        <v>233</v>
      </c>
      <c r="C561">
        <v>274</v>
      </c>
      <c r="D561" t="s">
        <v>124</v>
      </c>
      <c r="E561">
        <v>8</v>
      </c>
      <c r="F561">
        <v>0</v>
      </c>
      <c r="G561">
        <v>208</v>
      </c>
      <c r="H561">
        <v>1592</v>
      </c>
      <c r="I561">
        <v>125</v>
      </c>
      <c r="J561">
        <v>499</v>
      </c>
      <c r="K561">
        <v>344</v>
      </c>
      <c r="L561">
        <v>2016</v>
      </c>
      <c r="M561" t="str">
        <f t="shared" si="24"/>
        <v>010</v>
      </c>
      <c r="N561" t="str">
        <f t="shared" si="25"/>
        <v>H</v>
      </c>
      <c r="O561" t="str">
        <f t="shared" si="26"/>
        <v/>
      </c>
      <c r="P561">
        <v>2016</v>
      </c>
    </row>
    <row r="562" spans="1:16" x14ac:dyDescent="0.3">
      <c r="A562" t="s">
        <v>345</v>
      </c>
      <c r="B562" t="s">
        <v>235</v>
      </c>
      <c r="C562">
        <v>201</v>
      </c>
      <c r="D562" t="s">
        <v>182</v>
      </c>
      <c r="E562">
        <v>16</v>
      </c>
      <c r="F562">
        <v>0</v>
      </c>
      <c r="G562">
        <v>504</v>
      </c>
      <c r="H562">
        <v>3854</v>
      </c>
      <c r="I562">
        <v>151</v>
      </c>
      <c r="J562">
        <v>121</v>
      </c>
      <c r="K562">
        <v>832</v>
      </c>
      <c r="L562">
        <v>2016</v>
      </c>
      <c r="M562" t="str">
        <f t="shared" si="24"/>
        <v>010</v>
      </c>
      <c r="N562" t="str">
        <f t="shared" si="25"/>
        <v>H</v>
      </c>
      <c r="O562" t="str">
        <f t="shared" si="26"/>
        <v/>
      </c>
      <c r="P562">
        <v>2016</v>
      </c>
    </row>
    <row r="563" spans="1:16" x14ac:dyDescent="0.3">
      <c r="A563" t="s">
        <v>345</v>
      </c>
      <c r="B563" t="s">
        <v>236</v>
      </c>
      <c r="C563">
        <v>203</v>
      </c>
      <c r="D563" t="s">
        <v>155</v>
      </c>
      <c r="E563">
        <v>4</v>
      </c>
      <c r="F563">
        <v>0</v>
      </c>
      <c r="G563">
        <v>25925</v>
      </c>
      <c r="H563">
        <v>1871</v>
      </c>
      <c r="I563">
        <v>0</v>
      </c>
      <c r="J563">
        <v>0</v>
      </c>
      <c r="K563">
        <v>37</v>
      </c>
      <c r="L563">
        <v>2016</v>
      </c>
      <c r="M563" t="str">
        <f t="shared" si="24"/>
        <v>010</v>
      </c>
      <c r="N563" t="str">
        <f t="shared" si="25"/>
        <v>H</v>
      </c>
      <c r="O563" t="str">
        <f t="shared" si="26"/>
        <v/>
      </c>
      <c r="P563">
        <v>2016</v>
      </c>
    </row>
    <row r="564" spans="1:16" x14ac:dyDescent="0.3">
      <c r="A564" t="s">
        <v>345</v>
      </c>
      <c r="B564" t="s">
        <v>238</v>
      </c>
      <c r="C564">
        <v>320</v>
      </c>
      <c r="D564" t="s">
        <v>201</v>
      </c>
      <c r="E564">
        <v>8</v>
      </c>
      <c r="F564">
        <v>0</v>
      </c>
      <c r="G564">
        <v>3077</v>
      </c>
      <c r="H564">
        <v>2354</v>
      </c>
      <c r="I564">
        <v>185</v>
      </c>
      <c r="J564">
        <v>739</v>
      </c>
      <c r="K564">
        <v>509</v>
      </c>
      <c r="L564">
        <v>2016</v>
      </c>
      <c r="M564" t="str">
        <f t="shared" si="24"/>
        <v>010</v>
      </c>
      <c r="N564" t="str">
        <f t="shared" si="25"/>
        <v>H</v>
      </c>
      <c r="O564" t="str">
        <f t="shared" si="26"/>
        <v/>
      </c>
      <c r="P564">
        <v>2016</v>
      </c>
    </row>
    <row r="565" spans="1:16" x14ac:dyDescent="0.3">
      <c r="A565" t="s">
        <v>345</v>
      </c>
      <c r="B565" t="s">
        <v>259</v>
      </c>
      <c r="C565">
        <v>412</v>
      </c>
      <c r="D565" t="s">
        <v>212</v>
      </c>
      <c r="E565">
        <v>4</v>
      </c>
      <c r="F565">
        <v>0</v>
      </c>
      <c r="G565">
        <v>78</v>
      </c>
      <c r="H565">
        <v>598</v>
      </c>
      <c r="I565">
        <v>47</v>
      </c>
      <c r="J565">
        <v>188</v>
      </c>
      <c r="K565">
        <v>128</v>
      </c>
      <c r="L565">
        <v>2016</v>
      </c>
      <c r="M565" t="str">
        <f t="shared" si="24"/>
        <v>010</v>
      </c>
      <c r="N565" t="str">
        <f t="shared" si="25"/>
        <v>H</v>
      </c>
      <c r="O565" t="str">
        <f t="shared" si="26"/>
        <v/>
      </c>
      <c r="P565">
        <v>2016</v>
      </c>
    </row>
    <row r="566" spans="1:16" x14ac:dyDescent="0.3">
      <c r="A566" t="s">
        <v>345</v>
      </c>
      <c r="B566" t="s">
        <v>284</v>
      </c>
      <c r="C566">
        <v>409</v>
      </c>
      <c r="D566" t="s">
        <v>211</v>
      </c>
      <c r="E566">
        <v>16</v>
      </c>
      <c r="F566">
        <v>0</v>
      </c>
      <c r="G566">
        <v>392</v>
      </c>
      <c r="H566">
        <v>2998</v>
      </c>
      <c r="I566">
        <v>118</v>
      </c>
      <c r="J566">
        <v>94</v>
      </c>
      <c r="K566">
        <v>647</v>
      </c>
      <c r="L566">
        <v>2016</v>
      </c>
      <c r="M566" t="str">
        <f t="shared" si="24"/>
        <v>010</v>
      </c>
      <c r="N566" t="str">
        <f t="shared" si="25"/>
        <v>H</v>
      </c>
      <c r="O566" t="str">
        <f t="shared" si="26"/>
        <v/>
      </c>
      <c r="P566">
        <v>2016</v>
      </c>
    </row>
    <row r="567" spans="1:16" x14ac:dyDescent="0.3">
      <c r="A567" t="s">
        <v>345</v>
      </c>
      <c r="B567" t="s">
        <v>229</v>
      </c>
      <c r="D567" t="s">
        <v>229</v>
      </c>
      <c r="E567">
        <v>16</v>
      </c>
      <c r="F567">
        <v>0</v>
      </c>
      <c r="G567">
        <v>192</v>
      </c>
      <c r="H567">
        <v>1468</v>
      </c>
      <c r="I567">
        <v>58</v>
      </c>
      <c r="J567">
        <v>46</v>
      </c>
      <c r="K567">
        <v>317</v>
      </c>
      <c r="L567">
        <v>2016</v>
      </c>
      <c r="M567" t="str">
        <f t="shared" si="24"/>
        <v>010</v>
      </c>
      <c r="N567" t="str">
        <f t="shared" si="25"/>
        <v>H</v>
      </c>
      <c r="O567" t="str">
        <f t="shared" si="26"/>
        <v/>
      </c>
      <c r="P567">
        <v>2016</v>
      </c>
    </row>
    <row r="568" spans="1:16" x14ac:dyDescent="0.3">
      <c r="A568" t="s">
        <v>345</v>
      </c>
      <c r="B568" t="s">
        <v>285</v>
      </c>
      <c r="C568">
        <v>276</v>
      </c>
      <c r="D568" t="s">
        <v>185</v>
      </c>
      <c r="E568">
        <v>16</v>
      </c>
      <c r="F568">
        <v>0</v>
      </c>
      <c r="G568">
        <v>380</v>
      </c>
      <c r="H568">
        <v>2746</v>
      </c>
      <c r="I568">
        <v>108</v>
      </c>
      <c r="J568">
        <v>862</v>
      </c>
      <c r="K568">
        <v>628</v>
      </c>
      <c r="L568">
        <v>2016</v>
      </c>
      <c r="M568" t="str">
        <f t="shared" si="24"/>
        <v>010</v>
      </c>
      <c r="N568" t="str">
        <f t="shared" si="25"/>
        <v>H</v>
      </c>
      <c r="O568" t="str">
        <f t="shared" si="26"/>
        <v/>
      </c>
      <c r="P568">
        <v>2016</v>
      </c>
    </row>
    <row r="569" spans="1:16" x14ac:dyDescent="0.3">
      <c r="A569" t="s">
        <v>345</v>
      </c>
      <c r="B569" t="s">
        <v>286</v>
      </c>
      <c r="C569">
        <v>204</v>
      </c>
      <c r="D569" t="s">
        <v>141</v>
      </c>
      <c r="E569">
        <v>16</v>
      </c>
      <c r="F569">
        <v>0</v>
      </c>
      <c r="G569">
        <v>50368</v>
      </c>
      <c r="H569">
        <v>3657</v>
      </c>
      <c r="I569">
        <v>144</v>
      </c>
      <c r="J569">
        <v>994</v>
      </c>
      <c r="K569">
        <v>831</v>
      </c>
      <c r="L569">
        <v>2016</v>
      </c>
      <c r="M569" t="str">
        <f t="shared" si="24"/>
        <v>010</v>
      </c>
      <c r="N569" t="str">
        <f t="shared" si="25"/>
        <v>H</v>
      </c>
      <c r="O569" t="str">
        <f t="shared" si="26"/>
        <v/>
      </c>
      <c r="P569">
        <v>2016</v>
      </c>
    </row>
    <row r="570" spans="1:16" x14ac:dyDescent="0.3">
      <c r="A570" t="s">
        <v>345</v>
      </c>
      <c r="B570" t="s">
        <v>260</v>
      </c>
      <c r="C570">
        <v>18</v>
      </c>
      <c r="D570" t="s">
        <v>177</v>
      </c>
      <c r="E570">
        <v>4</v>
      </c>
      <c r="F570">
        <v>0</v>
      </c>
      <c r="G570">
        <v>80</v>
      </c>
      <c r="H570">
        <v>548</v>
      </c>
      <c r="I570">
        <v>0</v>
      </c>
      <c r="J570">
        <v>172</v>
      </c>
      <c r="K570">
        <v>12</v>
      </c>
      <c r="L570">
        <v>2016</v>
      </c>
      <c r="M570" t="str">
        <f t="shared" si="24"/>
        <v>010</v>
      </c>
      <c r="N570" t="str">
        <f t="shared" si="25"/>
        <v>H</v>
      </c>
      <c r="O570" t="str">
        <f t="shared" si="26"/>
        <v/>
      </c>
      <c r="P570">
        <v>2016</v>
      </c>
    </row>
    <row r="571" spans="1:16" x14ac:dyDescent="0.3">
      <c r="A571" t="s">
        <v>345</v>
      </c>
      <c r="B571" t="s">
        <v>287</v>
      </c>
      <c r="C571">
        <v>30</v>
      </c>
      <c r="D571" t="s">
        <v>159</v>
      </c>
      <c r="E571">
        <v>16</v>
      </c>
      <c r="F571">
        <v>0</v>
      </c>
      <c r="G571">
        <v>4016</v>
      </c>
      <c r="H571">
        <v>2663</v>
      </c>
      <c r="I571">
        <v>105</v>
      </c>
      <c r="J571">
        <v>835</v>
      </c>
      <c r="K571">
        <v>54</v>
      </c>
      <c r="L571">
        <v>2016</v>
      </c>
      <c r="M571" t="str">
        <f t="shared" si="24"/>
        <v>010</v>
      </c>
      <c r="N571" t="str">
        <f t="shared" si="25"/>
        <v>H</v>
      </c>
      <c r="O571" t="str">
        <f t="shared" si="26"/>
        <v/>
      </c>
      <c r="P571">
        <v>2016</v>
      </c>
    </row>
    <row r="572" spans="1:16" x14ac:dyDescent="0.3">
      <c r="A572" t="s">
        <v>345</v>
      </c>
      <c r="B572" t="s">
        <v>241</v>
      </c>
      <c r="C572">
        <v>411</v>
      </c>
      <c r="D572" t="s">
        <v>213</v>
      </c>
      <c r="E572">
        <v>16</v>
      </c>
      <c r="F572">
        <v>0</v>
      </c>
      <c r="G572">
        <v>368</v>
      </c>
      <c r="H572">
        <v>2816</v>
      </c>
      <c r="I572">
        <v>108</v>
      </c>
      <c r="J572">
        <v>883</v>
      </c>
      <c r="K572">
        <v>608</v>
      </c>
      <c r="L572">
        <v>2016</v>
      </c>
      <c r="M572" t="str">
        <f t="shared" si="24"/>
        <v>010</v>
      </c>
      <c r="N572" t="str">
        <f t="shared" si="25"/>
        <v>H</v>
      </c>
      <c r="O572" t="str">
        <f t="shared" si="26"/>
        <v/>
      </c>
      <c r="P572">
        <v>2016</v>
      </c>
    </row>
    <row r="573" spans="1:16" x14ac:dyDescent="0.3">
      <c r="A573" t="s">
        <v>345</v>
      </c>
      <c r="B573" t="s">
        <v>261</v>
      </c>
      <c r="C573">
        <v>239</v>
      </c>
      <c r="D573" t="s">
        <v>135</v>
      </c>
      <c r="E573">
        <v>8</v>
      </c>
      <c r="F573">
        <v>0</v>
      </c>
      <c r="G573">
        <v>188</v>
      </c>
      <c r="H573">
        <v>1438</v>
      </c>
      <c r="I573">
        <v>56</v>
      </c>
      <c r="J573">
        <v>452</v>
      </c>
      <c r="K573">
        <v>26</v>
      </c>
      <c r="L573">
        <v>2016</v>
      </c>
      <c r="M573" t="str">
        <f t="shared" si="24"/>
        <v>010</v>
      </c>
      <c r="N573" t="str">
        <f t="shared" si="25"/>
        <v>H</v>
      </c>
      <c r="O573" t="str">
        <f t="shared" si="26"/>
        <v/>
      </c>
      <c r="P573">
        <v>2016</v>
      </c>
    </row>
    <row r="574" spans="1:16" x14ac:dyDescent="0.3">
      <c r="A574" t="s">
        <v>345</v>
      </c>
      <c r="B574" t="s">
        <v>262</v>
      </c>
      <c r="C574">
        <v>406</v>
      </c>
      <c r="D574" t="s">
        <v>208</v>
      </c>
      <c r="E574">
        <v>16</v>
      </c>
      <c r="F574">
        <v>0</v>
      </c>
      <c r="G574">
        <v>84616</v>
      </c>
      <c r="H574">
        <v>5824</v>
      </c>
      <c r="I574">
        <v>228</v>
      </c>
      <c r="J574">
        <v>914</v>
      </c>
      <c r="K574">
        <v>113</v>
      </c>
      <c r="L574">
        <v>2016</v>
      </c>
      <c r="M574" t="str">
        <f t="shared" si="24"/>
        <v>010</v>
      </c>
      <c r="N574" t="str">
        <f t="shared" si="25"/>
        <v>H</v>
      </c>
      <c r="O574" t="str">
        <f t="shared" si="26"/>
        <v/>
      </c>
      <c r="P574">
        <v>2016</v>
      </c>
    </row>
    <row r="575" spans="1:16" x14ac:dyDescent="0.3">
      <c r="A575" t="s">
        <v>345</v>
      </c>
      <c r="B575" t="s">
        <v>242</v>
      </c>
      <c r="C575">
        <v>402</v>
      </c>
      <c r="D575" t="s">
        <v>153</v>
      </c>
      <c r="E575">
        <v>8</v>
      </c>
      <c r="F575">
        <v>0</v>
      </c>
      <c r="G575">
        <v>160</v>
      </c>
      <c r="H575">
        <v>1113</v>
      </c>
      <c r="I575">
        <v>87</v>
      </c>
      <c r="J575">
        <v>472</v>
      </c>
      <c r="K575">
        <v>684</v>
      </c>
      <c r="L575">
        <v>2016</v>
      </c>
      <c r="M575" t="str">
        <f t="shared" si="24"/>
        <v>010</v>
      </c>
      <c r="N575" t="str">
        <f t="shared" si="25"/>
        <v>H</v>
      </c>
      <c r="O575" t="str">
        <f t="shared" si="26"/>
        <v/>
      </c>
      <c r="P575">
        <v>2016</v>
      </c>
    </row>
    <row r="576" spans="1:16" x14ac:dyDescent="0.3">
      <c r="A576" t="s">
        <v>345</v>
      </c>
      <c r="B576" t="s">
        <v>229</v>
      </c>
      <c r="D576" t="s">
        <v>229</v>
      </c>
      <c r="E576">
        <v>4</v>
      </c>
      <c r="F576">
        <v>0</v>
      </c>
      <c r="G576">
        <v>80</v>
      </c>
      <c r="H576">
        <v>612</v>
      </c>
      <c r="I576">
        <v>48</v>
      </c>
      <c r="J576">
        <v>192</v>
      </c>
      <c r="K576">
        <v>12</v>
      </c>
      <c r="L576">
        <v>2016</v>
      </c>
      <c r="M576" t="str">
        <f t="shared" si="24"/>
        <v>010</v>
      </c>
      <c r="N576" t="str">
        <f t="shared" si="25"/>
        <v>H</v>
      </c>
      <c r="O576" t="str">
        <f t="shared" si="26"/>
        <v/>
      </c>
      <c r="P576">
        <v>2016</v>
      </c>
    </row>
    <row r="577" spans="1:16" x14ac:dyDescent="0.3">
      <c r="A577" t="s">
        <v>345</v>
      </c>
      <c r="B577" t="s">
        <v>243</v>
      </c>
      <c r="C577">
        <v>153</v>
      </c>
      <c r="D577" t="s">
        <v>170</v>
      </c>
      <c r="E577">
        <v>16</v>
      </c>
      <c r="F577">
        <v>0</v>
      </c>
      <c r="G577">
        <v>320</v>
      </c>
      <c r="H577">
        <v>2367</v>
      </c>
      <c r="I577">
        <v>93</v>
      </c>
      <c r="J577">
        <v>743</v>
      </c>
      <c r="K577">
        <v>527</v>
      </c>
      <c r="L577">
        <v>2016</v>
      </c>
      <c r="M577" t="str">
        <f t="shared" si="24"/>
        <v>010</v>
      </c>
      <c r="N577" t="str">
        <f t="shared" si="25"/>
        <v>H</v>
      </c>
      <c r="O577" t="str">
        <f t="shared" si="26"/>
        <v/>
      </c>
      <c r="P577">
        <v>2016</v>
      </c>
    </row>
    <row r="578" spans="1:16" x14ac:dyDescent="0.3">
      <c r="A578" t="s">
        <v>345</v>
      </c>
      <c r="B578" t="s">
        <v>288</v>
      </c>
      <c r="C578">
        <v>11</v>
      </c>
      <c r="D578" t="s">
        <v>144</v>
      </c>
      <c r="E578">
        <v>16</v>
      </c>
      <c r="F578">
        <v>0</v>
      </c>
      <c r="G578">
        <v>6077</v>
      </c>
      <c r="H578">
        <v>453</v>
      </c>
      <c r="I578">
        <v>178</v>
      </c>
      <c r="J578">
        <v>711</v>
      </c>
      <c r="K578">
        <v>1003</v>
      </c>
      <c r="L578">
        <v>2016</v>
      </c>
      <c r="M578" t="str">
        <f t="shared" ref="M578:M641" si="27">IF(OR(MID(A578,3,1)="H",MID(A578,3,1)="S"),MID(A578,4,3),MID(A578,3,3))</f>
        <v>010</v>
      </c>
      <c r="N578" t="str">
        <f t="shared" ref="N578:N641" si="28">IF(OR(MID(A578,3,1)="H",MID(A578,3,1)="S"),MID(A578,3,1),"")</f>
        <v>H</v>
      </c>
      <c r="O578" t="str">
        <f t="shared" ref="O578:O641" si="29">IF(RIGHT(A578,2)="SG","SG",IF(RIGHT(A578,1)="B","B",""))</f>
        <v/>
      </c>
      <c r="P578">
        <v>2016</v>
      </c>
    </row>
    <row r="579" spans="1:16" x14ac:dyDescent="0.3">
      <c r="A579" t="s">
        <v>345</v>
      </c>
      <c r="B579" t="s">
        <v>263</v>
      </c>
      <c r="C579">
        <v>3</v>
      </c>
      <c r="D579" t="s">
        <v>180</v>
      </c>
      <c r="E579">
        <v>16</v>
      </c>
      <c r="F579">
        <v>0</v>
      </c>
      <c r="G579">
        <v>12308</v>
      </c>
      <c r="H579">
        <v>9308</v>
      </c>
      <c r="I579">
        <v>365</v>
      </c>
      <c r="J579">
        <v>146</v>
      </c>
      <c r="K579">
        <v>166</v>
      </c>
      <c r="L579">
        <v>2016</v>
      </c>
      <c r="M579" t="str">
        <f t="shared" si="27"/>
        <v>010</v>
      </c>
      <c r="N579" t="str">
        <f t="shared" si="28"/>
        <v>H</v>
      </c>
      <c r="O579" t="str">
        <f t="shared" si="29"/>
        <v/>
      </c>
      <c r="P579">
        <v>2016</v>
      </c>
    </row>
    <row r="580" spans="1:16" x14ac:dyDescent="0.3">
      <c r="A580" t="s">
        <v>345</v>
      </c>
      <c r="B580" t="s">
        <v>289</v>
      </c>
      <c r="C580">
        <v>304</v>
      </c>
      <c r="D580" t="s">
        <v>123</v>
      </c>
      <c r="E580">
        <v>16</v>
      </c>
      <c r="F580">
        <v>0</v>
      </c>
      <c r="G580">
        <v>368</v>
      </c>
      <c r="H580">
        <v>2679</v>
      </c>
      <c r="I580">
        <v>105</v>
      </c>
      <c r="J580">
        <v>84</v>
      </c>
      <c r="K580">
        <v>608</v>
      </c>
      <c r="L580">
        <v>2016</v>
      </c>
      <c r="M580" t="str">
        <f t="shared" si="27"/>
        <v>010</v>
      </c>
      <c r="N580" t="str">
        <f t="shared" si="28"/>
        <v>H</v>
      </c>
      <c r="O580" t="str">
        <f t="shared" si="29"/>
        <v/>
      </c>
      <c r="P580">
        <v>2016</v>
      </c>
    </row>
    <row r="581" spans="1:16" x14ac:dyDescent="0.3">
      <c r="A581" t="s">
        <v>345</v>
      </c>
      <c r="B581" t="s">
        <v>271</v>
      </c>
      <c r="C581">
        <v>106</v>
      </c>
      <c r="D581" t="s">
        <v>122</v>
      </c>
      <c r="E581">
        <v>4</v>
      </c>
      <c r="F581">
        <v>0</v>
      </c>
      <c r="G581">
        <v>16857</v>
      </c>
      <c r="H581">
        <v>1212</v>
      </c>
      <c r="I581">
        <v>95</v>
      </c>
      <c r="J581">
        <v>38</v>
      </c>
      <c r="K581">
        <v>21</v>
      </c>
      <c r="L581">
        <v>2016</v>
      </c>
      <c r="M581" t="str">
        <f t="shared" si="27"/>
        <v>010</v>
      </c>
      <c r="N581" t="str">
        <f t="shared" si="28"/>
        <v>H</v>
      </c>
      <c r="O581" t="str">
        <f t="shared" si="29"/>
        <v/>
      </c>
      <c r="P581">
        <v>2016</v>
      </c>
    </row>
    <row r="582" spans="1:16" x14ac:dyDescent="0.3">
      <c r="A582" t="s">
        <v>345</v>
      </c>
      <c r="B582" t="s">
        <v>290</v>
      </c>
      <c r="C582">
        <v>37</v>
      </c>
      <c r="D582" t="s">
        <v>164</v>
      </c>
      <c r="E582">
        <v>16</v>
      </c>
      <c r="F582">
        <v>0</v>
      </c>
      <c r="G582">
        <v>392</v>
      </c>
      <c r="H582">
        <v>266</v>
      </c>
      <c r="I582">
        <v>104</v>
      </c>
      <c r="J582">
        <v>835</v>
      </c>
      <c r="K582">
        <v>648</v>
      </c>
      <c r="L582">
        <v>2016</v>
      </c>
      <c r="M582" t="str">
        <f t="shared" si="27"/>
        <v>010</v>
      </c>
      <c r="N582" t="str">
        <f t="shared" si="28"/>
        <v>H</v>
      </c>
      <c r="O582" t="str">
        <f t="shared" si="29"/>
        <v/>
      </c>
      <c r="P582">
        <v>2016</v>
      </c>
    </row>
    <row r="583" spans="1:16" x14ac:dyDescent="0.3">
      <c r="A583" t="s">
        <v>345</v>
      </c>
      <c r="B583" t="s">
        <v>244</v>
      </c>
      <c r="C583">
        <v>180</v>
      </c>
      <c r="D583" t="s">
        <v>146</v>
      </c>
      <c r="E583">
        <v>16</v>
      </c>
      <c r="F583">
        <v>0</v>
      </c>
      <c r="G583">
        <v>384</v>
      </c>
      <c r="H583">
        <v>2472</v>
      </c>
      <c r="I583">
        <v>92</v>
      </c>
      <c r="J583">
        <v>775</v>
      </c>
      <c r="K583">
        <v>627</v>
      </c>
      <c r="L583">
        <v>2016</v>
      </c>
      <c r="M583" t="str">
        <f t="shared" si="27"/>
        <v>010</v>
      </c>
      <c r="N583" t="str">
        <f t="shared" si="28"/>
        <v>H</v>
      </c>
      <c r="O583" t="str">
        <f t="shared" si="29"/>
        <v/>
      </c>
      <c r="P583">
        <v>2016</v>
      </c>
    </row>
    <row r="584" spans="1:16" x14ac:dyDescent="0.3">
      <c r="A584" t="s">
        <v>345</v>
      </c>
      <c r="B584" t="s">
        <v>291</v>
      </c>
      <c r="C584">
        <v>420</v>
      </c>
      <c r="D584" t="s">
        <v>292</v>
      </c>
      <c r="E584">
        <v>16</v>
      </c>
      <c r="F584">
        <v>0</v>
      </c>
      <c r="G584">
        <v>376</v>
      </c>
      <c r="H584">
        <v>2743</v>
      </c>
      <c r="I584">
        <v>11</v>
      </c>
      <c r="J584">
        <v>861</v>
      </c>
      <c r="K584">
        <v>621</v>
      </c>
      <c r="L584">
        <v>2016</v>
      </c>
      <c r="M584" t="str">
        <f t="shared" si="27"/>
        <v>010</v>
      </c>
      <c r="N584" t="str">
        <f t="shared" si="28"/>
        <v>H</v>
      </c>
      <c r="O584" t="str">
        <f t="shared" si="29"/>
        <v/>
      </c>
      <c r="P584">
        <v>2016</v>
      </c>
    </row>
    <row r="585" spans="1:16" x14ac:dyDescent="0.3">
      <c r="A585" t="s">
        <v>345</v>
      </c>
      <c r="B585" t="s">
        <v>245</v>
      </c>
      <c r="C585">
        <v>343</v>
      </c>
      <c r="D585" t="s">
        <v>202</v>
      </c>
      <c r="E585">
        <v>24</v>
      </c>
      <c r="F585">
        <v>0</v>
      </c>
      <c r="G585">
        <v>384</v>
      </c>
      <c r="H585">
        <v>2588</v>
      </c>
      <c r="I585">
        <v>96</v>
      </c>
      <c r="J585">
        <v>812</v>
      </c>
      <c r="K585">
        <v>622</v>
      </c>
      <c r="L585">
        <v>2016</v>
      </c>
      <c r="M585" t="str">
        <f t="shared" si="27"/>
        <v>010</v>
      </c>
      <c r="N585" t="str">
        <f t="shared" si="28"/>
        <v>H</v>
      </c>
      <c r="O585" t="str">
        <f t="shared" si="29"/>
        <v/>
      </c>
      <c r="P585">
        <v>2016</v>
      </c>
    </row>
    <row r="586" spans="1:16" x14ac:dyDescent="0.3">
      <c r="A586" t="s">
        <v>345</v>
      </c>
      <c r="B586" t="s">
        <v>264</v>
      </c>
      <c r="C586">
        <v>421</v>
      </c>
      <c r="D586" t="s">
        <v>265</v>
      </c>
      <c r="E586">
        <v>8</v>
      </c>
      <c r="F586">
        <v>0</v>
      </c>
      <c r="G586">
        <v>116</v>
      </c>
      <c r="H586">
        <v>826</v>
      </c>
      <c r="I586">
        <v>31</v>
      </c>
      <c r="J586">
        <v>26</v>
      </c>
      <c r="K586">
        <v>192</v>
      </c>
      <c r="L586">
        <v>2016</v>
      </c>
      <c r="M586" t="str">
        <f t="shared" si="27"/>
        <v>010</v>
      </c>
      <c r="N586" t="str">
        <f t="shared" si="28"/>
        <v>H</v>
      </c>
      <c r="O586" t="str">
        <f t="shared" si="29"/>
        <v/>
      </c>
      <c r="P586">
        <v>2016</v>
      </c>
    </row>
    <row r="587" spans="1:16" x14ac:dyDescent="0.3">
      <c r="A587" t="s">
        <v>345</v>
      </c>
      <c r="B587" t="s">
        <v>293</v>
      </c>
      <c r="C587">
        <v>23</v>
      </c>
      <c r="D587" t="s">
        <v>178</v>
      </c>
      <c r="E587">
        <v>16</v>
      </c>
      <c r="F587">
        <v>0</v>
      </c>
      <c r="G587">
        <v>57692</v>
      </c>
      <c r="H587">
        <v>4082</v>
      </c>
      <c r="I587">
        <v>16</v>
      </c>
      <c r="J587">
        <v>1046</v>
      </c>
      <c r="K587">
        <v>78</v>
      </c>
      <c r="L587">
        <v>2016</v>
      </c>
      <c r="M587" t="str">
        <f t="shared" si="27"/>
        <v>010</v>
      </c>
      <c r="N587" t="str">
        <f t="shared" si="28"/>
        <v>H</v>
      </c>
      <c r="O587" t="str">
        <f t="shared" si="29"/>
        <v/>
      </c>
      <c r="P587">
        <v>2016</v>
      </c>
    </row>
    <row r="588" spans="1:16" x14ac:dyDescent="0.3">
      <c r="A588" t="s">
        <v>345</v>
      </c>
      <c r="B588" t="s">
        <v>247</v>
      </c>
      <c r="C588">
        <v>38</v>
      </c>
      <c r="D588" t="s">
        <v>137</v>
      </c>
      <c r="E588">
        <v>4</v>
      </c>
      <c r="F588">
        <v>0</v>
      </c>
      <c r="G588">
        <v>16345</v>
      </c>
      <c r="H588">
        <v>1222</v>
      </c>
      <c r="I588">
        <v>0</v>
      </c>
      <c r="J588">
        <v>0</v>
      </c>
      <c r="K588">
        <v>46</v>
      </c>
      <c r="L588">
        <v>2016</v>
      </c>
      <c r="M588" t="str">
        <f t="shared" si="27"/>
        <v>010</v>
      </c>
      <c r="N588" t="str">
        <f t="shared" si="28"/>
        <v>H</v>
      </c>
      <c r="O588" t="str">
        <f t="shared" si="29"/>
        <v/>
      </c>
      <c r="P588">
        <v>2016</v>
      </c>
    </row>
    <row r="589" spans="1:16" x14ac:dyDescent="0.3">
      <c r="A589" t="s">
        <v>345</v>
      </c>
      <c r="B589" t="s">
        <v>248</v>
      </c>
      <c r="C589">
        <v>169</v>
      </c>
      <c r="D589" t="s">
        <v>138</v>
      </c>
      <c r="E589">
        <v>16</v>
      </c>
      <c r="F589">
        <v>0</v>
      </c>
      <c r="G589">
        <v>532</v>
      </c>
      <c r="H589">
        <v>3927</v>
      </c>
      <c r="I589">
        <v>152</v>
      </c>
      <c r="J589">
        <v>1231</v>
      </c>
      <c r="K589">
        <v>877</v>
      </c>
      <c r="L589">
        <v>2016</v>
      </c>
      <c r="M589" t="str">
        <f t="shared" si="27"/>
        <v>010</v>
      </c>
      <c r="N589" t="str">
        <f t="shared" si="28"/>
        <v>H</v>
      </c>
      <c r="O589" t="str">
        <f t="shared" si="29"/>
        <v/>
      </c>
      <c r="P589">
        <v>2016</v>
      </c>
    </row>
    <row r="590" spans="1:16" x14ac:dyDescent="0.3">
      <c r="A590" t="s">
        <v>345</v>
      </c>
      <c r="B590" t="s">
        <v>249</v>
      </c>
      <c r="C590">
        <v>168</v>
      </c>
      <c r="D590" t="s">
        <v>129</v>
      </c>
      <c r="E590">
        <v>16</v>
      </c>
      <c r="F590">
        <v>0</v>
      </c>
      <c r="G590">
        <v>600</v>
      </c>
      <c r="H590">
        <v>4439</v>
      </c>
      <c r="I590">
        <v>174</v>
      </c>
      <c r="J590">
        <v>696</v>
      </c>
      <c r="K590">
        <v>988</v>
      </c>
      <c r="L590">
        <v>2016</v>
      </c>
      <c r="M590" t="str">
        <f t="shared" si="27"/>
        <v>010</v>
      </c>
      <c r="N590" t="str">
        <f t="shared" si="28"/>
        <v>H</v>
      </c>
      <c r="O590" t="str">
        <f t="shared" si="29"/>
        <v/>
      </c>
      <c r="P590">
        <v>2016</v>
      </c>
    </row>
    <row r="591" spans="1:16" x14ac:dyDescent="0.3">
      <c r="A591" t="s">
        <v>345</v>
      </c>
      <c r="B591" t="s">
        <v>229</v>
      </c>
      <c r="D591" t="s">
        <v>229</v>
      </c>
      <c r="E591">
        <v>8</v>
      </c>
      <c r="F591">
        <v>0</v>
      </c>
      <c r="G591">
        <v>22308</v>
      </c>
      <c r="H591">
        <v>1706</v>
      </c>
      <c r="I591">
        <v>0</v>
      </c>
      <c r="J591">
        <v>535</v>
      </c>
      <c r="K591">
        <v>32</v>
      </c>
      <c r="L591">
        <v>2016</v>
      </c>
      <c r="M591" t="str">
        <f t="shared" si="27"/>
        <v>010</v>
      </c>
      <c r="N591" t="str">
        <f t="shared" si="28"/>
        <v>H</v>
      </c>
      <c r="O591" t="str">
        <f t="shared" si="29"/>
        <v/>
      </c>
      <c r="P591">
        <v>2016</v>
      </c>
    </row>
    <row r="592" spans="1:16" x14ac:dyDescent="0.3">
      <c r="A592" t="s">
        <v>345</v>
      </c>
      <c r="B592" t="s">
        <v>266</v>
      </c>
      <c r="C592">
        <v>25</v>
      </c>
      <c r="D592" t="s">
        <v>199</v>
      </c>
      <c r="E592">
        <v>8</v>
      </c>
      <c r="F592">
        <v>0</v>
      </c>
      <c r="G592">
        <v>19792</v>
      </c>
      <c r="H592">
        <v>1414</v>
      </c>
      <c r="I592">
        <v>53</v>
      </c>
      <c r="J592">
        <v>443</v>
      </c>
      <c r="K592">
        <v>26</v>
      </c>
      <c r="L592">
        <v>2016</v>
      </c>
      <c r="M592" t="str">
        <f t="shared" si="27"/>
        <v>010</v>
      </c>
      <c r="N592" t="str">
        <f t="shared" si="28"/>
        <v>H</v>
      </c>
      <c r="O592" t="str">
        <f t="shared" si="29"/>
        <v/>
      </c>
      <c r="P592">
        <v>2016</v>
      </c>
    </row>
    <row r="593" spans="1:16" x14ac:dyDescent="0.3">
      <c r="A593" t="s">
        <v>345</v>
      </c>
      <c r="B593" t="s">
        <v>294</v>
      </c>
      <c r="C593">
        <v>416</v>
      </c>
      <c r="D593" t="s">
        <v>295</v>
      </c>
      <c r="E593">
        <v>8</v>
      </c>
      <c r="F593">
        <v>0</v>
      </c>
      <c r="G593">
        <v>136</v>
      </c>
      <c r="H593">
        <v>93</v>
      </c>
      <c r="I593">
        <v>73</v>
      </c>
      <c r="J593">
        <v>292</v>
      </c>
      <c r="K593">
        <v>224</v>
      </c>
      <c r="L593">
        <v>2016</v>
      </c>
      <c r="M593" t="str">
        <f t="shared" si="27"/>
        <v>010</v>
      </c>
      <c r="N593" t="str">
        <f t="shared" si="28"/>
        <v>H</v>
      </c>
      <c r="O593" t="str">
        <f t="shared" si="29"/>
        <v/>
      </c>
      <c r="P593">
        <v>2016</v>
      </c>
    </row>
    <row r="594" spans="1:16" x14ac:dyDescent="0.3">
      <c r="A594" t="s">
        <v>345</v>
      </c>
      <c r="B594" t="s">
        <v>252</v>
      </c>
      <c r="C594">
        <v>414</v>
      </c>
      <c r="D594" t="s">
        <v>253</v>
      </c>
      <c r="E594">
        <v>16</v>
      </c>
      <c r="F594">
        <v>0</v>
      </c>
      <c r="G594">
        <v>328</v>
      </c>
      <c r="H594">
        <v>2139</v>
      </c>
      <c r="I594">
        <v>84</v>
      </c>
      <c r="J594">
        <v>671</v>
      </c>
      <c r="K594">
        <v>541</v>
      </c>
      <c r="L594">
        <v>2016</v>
      </c>
      <c r="M594" t="str">
        <f t="shared" si="27"/>
        <v>010</v>
      </c>
      <c r="N594" t="str">
        <f t="shared" si="28"/>
        <v>H</v>
      </c>
      <c r="O594" t="str">
        <f t="shared" si="29"/>
        <v/>
      </c>
      <c r="P594">
        <v>2016</v>
      </c>
    </row>
    <row r="595" spans="1:16" x14ac:dyDescent="0.3">
      <c r="A595" t="s">
        <v>345</v>
      </c>
      <c r="B595" t="s">
        <v>229</v>
      </c>
      <c r="D595" t="s">
        <v>229</v>
      </c>
      <c r="E595">
        <v>8</v>
      </c>
      <c r="F595">
        <v>0</v>
      </c>
      <c r="G595">
        <v>26923</v>
      </c>
      <c r="H595">
        <v>1859</v>
      </c>
      <c r="I595">
        <v>0</v>
      </c>
      <c r="J595">
        <v>583</v>
      </c>
      <c r="K595">
        <v>443</v>
      </c>
      <c r="L595">
        <v>2016</v>
      </c>
      <c r="M595" t="str">
        <f t="shared" si="27"/>
        <v>010</v>
      </c>
      <c r="N595" t="str">
        <f t="shared" si="28"/>
        <v>H</v>
      </c>
      <c r="O595" t="str">
        <f t="shared" si="29"/>
        <v/>
      </c>
      <c r="P595">
        <v>2016</v>
      </c>
    </row>
    <row r="596" spans="1:16" x14ac:dyDescent="0.3">
      <c r="A596" t="s">
        <v>345</v>
      </c>
      <c r="B596" t="s">
        <v>296</v>
      </c>
      <c r="C596">
        <v>336</v>
      </c>
      <c r="D596" t="s">
        <v>196</v>
      </c>
      <c r="E596">
        <v>8</v>
      </c>
      <c r="F596">
        <v>0</v>
      </c>
      <c r="G596">
        <v>196</v>
      </c>
      <c r="H596">
        <v>1499</v>
      </c>
      <c r="I596">
        <v>117</v>
      </c>
      <c r="J596">
        <v>471</v>
      </c>
      <c r="K596">
        <v>325</v>
      </c>
      <c r="L596">
        <v>2016</v>
      </c>
      <c r="M596" t="str">
        <f t="shared" si="27"/>
        <v>010</v>
      </c>
      <c r="N596" t="str">
        <f t="shared" si="28"/>
        <v>H</v>
      </c>
      <c r="O596" t="str">
        <f t="shared" si="29"/>
        <v/>
      </c>
      <c r="P596">
        <v>2016</v>
      </c>
    </row>
    <row r="597" spans="1:16" x14ac:dyDescent="0.3">
      <c r="A597" t="s">
        <v>345</v>
      </c>
      <c r="B597" t="s">
        <v>297</v>
      </c>
      <c r="C597">
        <v>22</v>
      </c>
      <c r="D597" t="s">
        <v>176</v>
      </c>
      <c r="E597">
        <v>16</v>
      </c>
      <c r="F597">
        <v>0</v>
      </c>
      <c r="G597">
        <v>53612</v>
      </c>
      <c r="H597">
        <v>3703</v>
      </c>
      <c r="I597">
        <v>148</v>
      </c>
      <c r="J597">
        <v>1162</v>
      </c>
      <c r="K597">
        <v>884</v>
      </c>
      <c r="L597">
        <v>2016</v>
      </c>
      <c r="M597" t="str">
        <f t="shared" si="27"/>
        <v>010</v>
      </c>
      <c r="N597" t="str">
        <f t="shared" si="28"/>
        <v>H</v>
      </c>
      <c r="O597" t="str">
        <f t="shared" si="29"/>
        <v/>
      </c>
      <c r="P597">
        <v>2016</v>
      </c>
    </row>
    <row r="598" spans="1:16" x14ac:dyDescent="0.3">
      <c r="A598" t="s">
        <v>346</v>
      </c>
      <c r="B598" t="s">
        <v>267</v>
      </c>
      <c r="C598">
        <v>7</v>
      </c>
      <c r="D598" t="s">
        <v>194</v>
      </c>
      <c r="E598">
        <v>16</v>
      </c>
      <c r="F598">
        <v>0</v>
      </c>
      <c r="G598">
        <v>52308</v>
      </c>
      <c r="H598">
        <v>3912</v>
      </c>
      <c r="I598">
        <v>153</v>
      </c>
      <c r="J598">
        <v>2456</v>
      </c>
      <c r="K598">
        <v>251</v>
      </c>
      <c r="L598">
        <v>2016</v>
      </c>
      <c r="M598" t="str">
        <f t="shared" si="27"/>
        <v>010</v>
      </c>
      <c r="N598" t="str">
        <f t="shared" si="28"/>
        <v>H</v>
      </c>
      <c r="O598" t="str">
        <f t="shared" si="29"/>
        <v>B</v>
      </c>
      <c r="P598">
        <v>2016</v>
      </c>
    </row>
    <row r="599" spans="1:16" x14ac:dyDescent="0.3">
      <c r="A599" t="s">
        <v>346</v>
      </c>
      <c r="B599" t="s">
        <v>258</v>
      </c>
      <c r="C599">
        <v>287</v>
      </c>
      <c r="D599" t="s">
        <v>167</v>
      </c>
      <c r="E599">
        <v>16</v>
      </c>
      <c r="F599">
        <v>0</v>
      </c>
      <c r="G599">
        <v>228</v>
      </c>
      <c r="H599">
        <v>1647</v>
      </c>
      <c r="I599">
        <v>65</v>
      </c>
      <c r="J599">
        <v>1034</v>
      </c>
      <c r="K599">
        <v>64</v>
      </c>
      <c r="L599">
        <v>2016</v>
      </c>
      <c r="M599" t="str">
        <f t="shared" si="27"/>
        <v>010</v>
      </c>
      <c r="N599" t="str">
        <f t="shared" si="28"/>
        <v>H</v>
      </c>
      <c r="O599" t="str">
        <f t="shared" si="29"/>
        <v>B</v>
      </c>
      <c r="P599">
        <v>2016</v>
      </c>
    </row>
    <row r="600" spans="1:16" x14ac:dyDescent="0.3">
      <c r="A600" t="s">
        <v>346</v>
      </c>
      <c r="B600" t="s">
        <v>240</v>
      </c>
      <c r="C600">
        <v>210</v>
      </c>
      <c r="D600" t="s">
        <v>163</v>
      </c>
      <c r="E600">
        <v>16</v>
      </c>
      <c r="F600">
        <v>0</v>
      </c>
      <c r="G600">
        <v>38048</v>
      </c>
      <c r="H600">
        <v>2668</v>
      </c>
      <c r="I600">
        <v>105</v>
      </c>
      <c r="J600">
        <v>1674</v>
      </c>
      <c r="K600">
        <v>987</v>
      </c>
      <c r="L600">
        <v>2016</v>
      </c>
      <c r="M600" t="str">
        <f t="shared" si="27"/>
        <v>010</v>
      </c>
      <c r="N600" t="str">
        <f t="shared" si="28"/>
        <v>H</v>
      </c>
      <c r="O600" t="str">
        <f t="shared" si="29"/>
        <v>B</v>
      </c>
      <c r="P600">
        <v>2016</v>
      </c>
    </row>
    <row r="601" spans="1:16" x14ac:dyDescent="0.3">
      <c r="A601" t="s">
        <v>346</v>
      </c>
      <c r="B601" t="s">
        <v>299</v>
      </c>
      <c r="C601">
        <v>391</v>
      </c>
      <c r="D601" t="s">
        <v>126</v>
      </c>
      <c r="E601">
        <v>16</v>
      </c>
      <c r="F601">
        <v>0</v>
      </c>
      <c r="G601">
        <v>412</v>
      </c>
      <c r="H601">
        <v>2823</v>
      </c>
      <c r="I601">
        <v>111</v>
      </c>
      <c r="J601">
        <v>1771</v>
      </c>
      <c r="K601">
        <v>1069</v>
      </c>
      <c r="L601">
        <v>2016</v>
      </c>
      <c r="M601" t="str">
        <f t="shared" si="27"/>
        <v>010</v>
      </c>
      <c r="N601" t="str">
        <f t="shared" si="28"/>
        <v>H</v>
      </c>
      <c r="O601" t="str">
        <f t="shared" si="29"/>
        <v>B</v>
      </c>
      <c r="P601">
        <v>2016</v>
      </c>
    </row>
    <row r="602" spans="1:16" x14ac:dyDescent="0.3">
      <c r="A602" t="s">
        <v>347</v>
      </c>
      <c r="B602" t="s">
        <v>254</v>
      </c>
      <c r="C602">
        <v>374</v>
      </c>
      <c r="D602" t="s">
        <v>181</v>
      </c>
      <c r="E602">
        <v>16</v>
      </c>
      <c r="F602">
        <v>0</v>
      </c>
      <c r="G602">
        <v>336</v>
      </c>
      <c r="H602">
        <v>216</v>
      </c>
      <c r="I602">
        <v>85</v>
      </c>
      <c r="J602">
        <v>992</v>
      </c>
      <c r="K602">
        <v>129</v>
      </c>
      <c r="L602">
        <v>2016</v>
      </c>
      <c r="M602" t="str">
        <f t="shared" si="27"/>
        <v>010</v>
      </c>
      <c r="N602" t="str">
        <f t="shared" si="28"/>
        <v>H</v>
      </c>
      <c r="O602" t="str">
        <f t="shared" si="29"/>
        <v/>
      </c>
      <c r="P602">
        <v>2016</v>
      </c>
    </row>
    <row r="603" spans="1:16" x14ac:dyDescent="0.3">
      <c r="A603" t="s">
        <v>347</v>
      </c>
      <c r="B603" t="s">
        <v>230</v>
      </c>
      <c r="C603">
        <v>192</v>
      </c>
      <c r="D603" t="s">
        <v>183</v>
      </c>
      <c r="E603">
        <v>16</v>
      </c>
      <c r="F603">
        <v>0</v>
      </c>
      <c r="G603">
        <v>38462</v>
      </c>
      <c r="H603">
        <v>2596</v>
      </c>
      <c r="I603">
        <v>102</v>
      </c>
      <c r="J603">
        <v>567</v>
      </c>
      <c r="K603">
        <v>398</v>
      </c>
      <c r="L603">
        <v>2016</v>
      </c>
      <c r="M603" t="str">
        <f t="shared" si="27"/>
        <v>010</v>
      </c>
      <c r="N603" t="str">
        <f t="shared" si="28"/>
        <v>H</v>
      </c>
      <c r="O603" t="str">
        <f t="shared" si="29"/>
        <v/>
      </c>
      <c r="P603">
        <v>2016</v>
      </c>
    </row>
    <row r="604" spans="1:16" x14ac:dyDescent="0.3">
      <c r="A604" t="s">
        <v>347</v>
      </c>
      <c r="B604" t="s">
        <v>239</v>
      </c>
      <c r="C604">
        <v>396</v>
      </c>
      <c r="D604" t="s">
        <v>140</v>
      </c>
      <c r="E604">
        <v>16</v>
      </c>
      <c r="F604">
        <v>0</v>
      </c>
      <c r="G604">
        <v>536</v>
      </c>
      <c r="H604">
        <v>4102</v>
      </c>
      <c r="I604">
        <v>161</v>
      </c>
      <c r="J604">
        <v>791</v>
      </c>
      <c r="K604">
        <v>2483</v>
      </c>
      <c r="L604">
        <v>2016</v>
      </c>
      <c r="M604" t="str">
        <f t="shared" si="27"/>
        <v>010</v>
      </c>
      <c r="N604" t="str">
        <f t="shared" si="28"/>
        <v>H</v>
      </c>
      <c r="O604" t="str">
        <f t="shared" si="29"/>
        <v/>
      </c>
      <c r="P604">
        <v>2016</v>
      </c>
    </row>
    <row r="605" spans="1:16" x14ac:dyDescent="0.3">
      <c r="A605" t="s">
        <v>347</v>
      </c>
      <c r="B605" t="s">
        <v>229</v>
      </c>
      <c r="D605" t="s">
        <v>229</v>
      </c>
      <c r="E605">
        <v>8</v>
      </c>
      <c r="F605">
        <v>0</v>
      </c>
      <c r="G605">
        <v>136</v>
      </c>
      <c r="H605">
        <v>104</v>
      </c>
      <c r="I605">
        <v>82</v>
      </c>
      <c r="J605">
        <v>401</v>
      </c>
      <c r="K605">
        <v>679</v>
      </c>
      <c r="L605">
        <v>2016</v>
      </c>
      <c r="M605" t="str">
        <f t="shared" si="27"/>
        <v>010</v>
      </c>
      <c r="N605" t="str">
        <f t="shared" si="28"/>
        <v>H</v>
      </c>
      <c r="O605" t="str">
        <f t="shared" si="29"/>
        <v/>
      </c>
      <c r="P605">
        <v>2016</v>
      </c>
    </row>
    <row r="606" spans="1:16" x14ac:dyDescent="0.3">
      <c r="A606" t="s">
        <v>347</v>
      </c>
      <c r="B606" t="s">
        <v>242</v>
      </c>
      <c r="C606">
        <v>402</v>
      </c>
      <c r="D606" t="s">
        <v>153</v>
      </c>
      <c r="E606">
        <v>8</v>
      </c>
      <c r="F606">
        <v>0</v>
      </c>
      <c r="G606">
        <v>160</v>
      </c>
      <c r="H606">
        <v>1108</v>
      </c>
      <c r="I606">
        <v>0</v>
      </c>
      <c r="J606">
        <v>472</v>
      </c>
      <c r="K606">
        <v>798</v>
      </c>
      <c r="L606">
        <v>2016</v>
      </c>
      <c r="M606" t="str">
        <f t="shared" si="27"/>
        <v>010</v>
      </c>
      <c r="N606" t="str">
        <f t="shared" si="28"/>
        <v>H</v>
      </c>
      <c r="O606" t="str">
        <f t="shared" si="29"/>
        <v/>
      </c>
      <c r="P606">
        <v>2016</v>
      </c>
    </row>
    <row r="607" spans="1:16" x14ac:dyDescent="0.3">
      <c r="A607" t="s">
        <v>348</v>
      </c>
      <c r="B607" t="s">
        <v>220</v>
      </c>
      <c r="C607">
        <v>269</v>
      </c>
      <c r="D607" t="s">
        <v>157</v>
      </c>
      <c r="E607">
        <v>8</v>
      </c>
      <c r="F607">
        <v>0</v>
      </c>
      <c r="G607">
        <v>236</v>
      </c>
      <c r="H607">
        <v>1592</v>
      </c>
      <c r="I607">
        <v>125</v>
      </c>
      <c r="J607">
        <v>499</v>
      </c>
      <c r="K607">
        <v>391</v>
      </c>
      <c r="L607">
        <v>2016</v>
      </c>
      <c r="M607" t="str">
        <f t="shared" si="27"/>
        <v>010</v>
      </c>
      <c r="N607" t="str">
        <f t="shared" si="28"/>
        <v>H</v>
      </c>
      <c r="O607" t="str">
        <f t="shared" si="29"/>
        <v>SG</v>
      </c>
      <c r="P607">
        <v>2016</v>
      </c>
    </row>
    <row r="608" spans="1:16" x14ac:dyDescent="0.3">
      <c r="A608" t="s">
        <v>349</v>
      </c>
      <c r="B608" t="s">
        <v>229</v>
      </c>
      <c r="D608" t="s">
        <v>229</v>
      </c>
      <c r="E608">
        <v>0</v>
      </c>
      <c r="F608">
        <v>0</v>
      </c>
      <c r="G608">
        <v>0</v>
      </c>
      <c r="H608">
        <v>0</v>
      </c>
      <c r="I608">
        <v>0</v>
      </c>
      <c r="J608">
        <v>0</v>
      </c>
      <c r="K608">
        <v>0</v>
      </c>
      <c r="L608">
        <v>2016</v>
      </c>
      <c r="M608" t="str">
        <f t="shared" si="27"/>
        <v>011</v>
      </c>
      <c r="N608" t="str">
        <f t="shared" si="28"/>
        <v>H</v>
      </c>
      <c r="O608" t="str">
        <f t="shared" si="29"/>
        <v/>
      </c>
      <c r="P608">
        <v>2016</v>
      </c>
    </row>
    <row r="609" spans="1:16" x14ac:dyDescent="0.3">
      <c r="A609" t="s">
        <v>349</v>
      </c>
      <c r="B609" t="s">
        <v>257</v>
      </c>
      <c r="C609">
        <v>358</v>
      </c>
      <c r="D609" t="s">
        <v>172</v>
      </c>
      <c r="E609">
        <v>24</v>
      </c>
      <c r="F609">
        <v>0</v>
      </c>
      <c r="G609">
        <v>402</v>
      </c>
      <c r="H609">
        <v>2681</v>
      </c>
      <c r="I609">
        <v>0</v>
      </c>
      <c r="J609">
        <v>841</v>
      </c>
      <c r="K609">
        <v>58</v>
      </c>
      <c r="L609">
        <v>2016</v>
      </c>
      <c r="M609" t="str">
        <f t="shared" si="27"/>
        <v>011</v>
      </c>
      <c r="N609" t="str">
        <f t="shared" si="28"/>
        <v>H</v>
      </c>
      <c r="O609" t="str">
        <f t="shared" si="29"/>
        <v/>
      </c>
      <c r="P609">
        <v>2016</v>
      </c>
    </row>
    <row r="610" spans="1:16" x14ac:dyDescent="0.3">
      <c r="A610" t="s">
        <v>349</v>
      </c>
      <c r="B610" t="s">
        <v>235</v>
      </c>
      <c r="C610">
        <v>201</v>
      </c>
      <c r="D610" t="s">
        <v>182</v>
      </c>
      <c r="E610">
        <v>8</v>
      </c>
      <c r="F610">
        <v>0</v>
      </c>
      <c r="G610">
        <v>252</v>
      </c>
      <c r="H610">
        <v>1928</v>
      </c>
      <c r="I610">
        <v>0</v>
      </c>
      <c r="J610">
        <v>605</v>
      </c>
      <c r="K610">
        <v>332</v>
      </c>
      <c r="L610">
        <v>2016</v>
      </c>
      <c r="M610" t="str">
        <f t="shared" si="27"/>
        <v>011</v>
      </c>
      <c r="N610" t="str">
        <f t="shared" si="28"/>
        <v>H</v>
      </c>
      <c r="O610" t="str">
        <f t="shared" si="29"/>
        <v/>
      </c>
      <c r="P610">
        <v>2016</v>
      </c>
    </row>
    <row r="611" spans="1:16" x14ac:dyDescent="0.3">
      <c r="A611" t="s">
        <v>349</v>
      </c>
      <c r="B611" t="s">
        <v>293</v>
      </c>
      <c r="C611">
        <v>23</v>
      </c>
      <c r="D611" t="s">
        <v>178</v>
      </c>
      <c r="E611">
        <v>8</v>
      </c>
      <c r="F611">
        <v>0</v>
      </c>
      <c r="G611">
        <v>28846</v>
      </c>
      <c r="H611">
        <v>2038</v>
      </c>
      <c r="I611">
        <v>16</v>
      </c>
      <c r="J611">
        <v>641</v>
      </c>
      <c r="K611">
        <v>3</v>
      </c>
      <c r="L611">
        <v>2016</v>
      </c>
      <c r="M611" t="str">
        <f t="shared" si="27"/>
        <v>011</v>
      </c>
      <c r="N611" t="str">
        <f t="shared" si="28"/>
        <v>H</v>
      </c>
      <c r="O611" t="str">
        <f t="shared" si="29"/>
        <v/>
      </c>
      <c r="P611">
        <v>2016</v>
      </c>
    </row>
    <row r="612" spans="1:16" x14ac:dyDescent="0.3">
      <c r="A612" t="s">
        <v>349</v>
      </c>
      <c r="B612" t="s">
        <v>252</v>
      </c>
      <c r="C612">
        <v>414</v>
      </c>
      <c r="D612" t="s">
        <v>253</v>
      </c>
      <c r="E612">
        <v>8</v>
      </c>
      <c r="F612">
        <v>0</v>
      </c>
      <c r="G612">
        <v>164</v>
      </c>
      <c r="H612">
        <v>1088</v>
      </c>
      <c r="I612">
        <v>0</v>
      </c>
      <c r="J612">
        <v>342</v>
      </c>
      <c r="K612">
        <v>27</v>
      </c>
      <c r="L612">
        <v>2016</v>
      </c>
      <c r="M612" t="str">
        <f t="shared" si="27"/>
        <v>011</v>
      </c>
      <c r="N612" t="str">
        <f t="shared" si="28"/>
        <v>H</v>
      </c>
      <c r="O612" t="str">
        <f t="shared" si="29"/>
        <v/>
      </c>
      <c r="P612">
        <v>2016</v>
      </c>
    </row>
    <row r="613" spans="1:16" x14ac:dyDescent="0.3">
      <c r="A613" t="s">
        <v>350</v>
      </c>
      <c r="B613" t="s">
        <v>229</v>
      </c>
      <c r="D613" t="s">
        <v>229</v>
      </c>
      <c r="E613">
        <v>0</v>
      </c>
      <c r="F613">
        <v>0</v>
      </c>
      <c r="G613">
        <v>0</v>
      </c>
      <c r="H613">
        <v>0</v>
      </c>
      <c r="I613">
        <v>0</v>
      </c>
      <c r="J613">
        <v>0</v>
      </c>
      <c r="K613">
        <v>0</v>
      </c>
      <c r="L613">
        <v>2016</v>
      </c>
      <c r="M613" t="str">
        <f t="shared" si="27"/>
        <v>012</v>
      </c>
      <c r="N613" t="str">
        <f t="shared" si="28"/>
        <v>H</v>
      </c>
      <c r="O613" t="str">
        <f t="shared" si="29"/>
        <v/>
      </c>
      <c r="P613">
        <v>2016</v>
      </c>
    </row>
    <row r="614" spans="1:16" x14ac:dyDescent="0.3">
      <c r="A614" t="s">
        <v>350</v>
      </c>
      <c r="B614" t="s">
        <v>274</v>
      </c>
      <c r="C614">
        <v>407</v>
      </c>
      <c r="D614" t="s">
        <v>209</v>
      </c>
      <c r="E614">
        <v>105</v>
      </c>
      <c r="F614">
        <v>0</v>
      </c>
      <c r="G614">
        <v>189</v>
      </c>
      <c r="H614">
        <v>1446</v>
      </c>
      <c r="I614">
        <v>0</v>
      </c>
      <c r="J614">
        <v>454</v>
      </c>
      <c r="K614">
        <v>311</v>
      </c>
      <c r="L614">
        <v>2016</v>
      </c>
      <c r="M614" t="str">
        <f t="shared" si="27"/>
        <v>012</v>
      </c>
      <c r="N614" t="str">
        <f t="shared" si="28"/>
        <v>H</v>
      </c>
      <c r="O614" t="str">
        <f t="shared" si="29"/>
        <v/>
      </c>
      <c r="P614">
        <v>2016</v>
      </c>
    </row>
    <row r="615" spans="1:16" x14ac:dyDescent="0.3">
      <c r="A615" t="s">
        <v>350</v>
      </c>
      <c r="B615" t="s">
        <v>275</v>
      </c>
      <c r="C615">
        <v>53</v>
      </c>
      <c r="D615" t="s">
        <v>142</v>
      </c>
      <c r="E615">
        <v>8</v>
      </c>
      <c r="F615">
        <v>0</v>
      </c>
      <c r="G615">
        <v>200</v>
      </c>
      <c r="H615">
        <v>1392</v>
      </c>
      <c r="I615">
        <v>0</v>
      </c>
      <c r="J615">
        <v>437</v>
      </c>
      <c r="K615">
        <v>329</v>
      </c>
      <c r="L615">
        <v>2016</v>
      </c>
      <c r="M615" t="str">
        <f t="shared" si="27"/>
        <v>012</v>
      </c>
      <c r="N615" t="str">
        <f t="shared" si="28"/>
        <v>H</v>
      </c>
      <c r="O615" t="str">
        <f t="shared" si="29"/>
        <v/>
      </c>
      <c r="P615">
        <v>2016</v>
      </c>
    </row>
    <row r="616" spans="1:16" x14ac:dyDescent="0.3">
      <c r="A616" t="s">
        <v>350</v>
      </c>
      <c r="B616" t="s">
        <v>277</v>
      </c>
      <c r="C616">
        <v>376</v>
      </c>
      <c r="D616" t="s">
        <v>161</v>
      </c>
      <c r="E616">
        <v>16</v>
      </c>
      <c r="F616">
        <v>0</v>
      </c>
      <c r="G616">
        <v>2992</v>
      </c>
      <c r="H616">
        <v>2353</v>
      </c>
      <c r="I616">
        <v>0</v>
      </c>
      <c r="J616">
        <v>738</v>
      </c>
      <c r="K616">
        <v>492</v>
      </c>
      <c r="L616">
        <v>2016</v>
      </c>
      <c r="M616" t="str">
        <f t="shared" si="27"/>
        <v>012</v>
      </c>
      <c r="N616" t="str">
        <f t="shared" si="28"/>
        <v>H</v>
      </c>
      <c r="O616" t="str">
        <f t="shared" si="29"/>
        <v/>
      </c>
      <c r="P616">
        <v>2016</v>
      </c>
    </row>
    <row r="617" spans="1:16" x14ac:dyDescent="0.3">
      <c r="A617" t="s">
        <v>350</v>
      </c>
      <c r="B617" t="s">
        <v>302</v>
      </c>
      <c r="C617">
        <v>398</v>
      </c>
      <c r="D617" t="s">
        <v>184</v>
      </c>
      <c r="E617">
        <v>8</v>
      </c>
      <c r="F617">
        <v>0</v>
      </c>
      <c r="G617">
        <v>120</v>
      </c>
      <c r="H617">
        <v>852</v>
      </c>
      <c r="I617">
        <v>0</v>
      </c>
      <c r="J617">
        <v>267</v>
      </c>
      <c r="K617">
        <v>198</v>
      </c>
      <c r="L617">
        <v>2016</v>
      </c>
      <c r="M617" t="str">
        <f t="shared" si="27"/>
        <v>012</v>
      </c>
      <c r="N617" t="str">
        <f t="shared" si="28"/>
        <v>H</v>
      </c>
      <c r="O617" t="str">
        <f t="shared" si="29"/>
        <v/>
      </c>
      <c r="P617">
        <v>2016</v>
      </c>
    </row>
    <row r="618" spans="1:16" x14ac:dyDescent="0.3">
      <c r="A618" t="s">
        <v>350</v>
      </c>
      <c r="B618" t="s">
        <v>257</v>
      </c>
      <c r="C618">
        <v>358</v>
      </c>
      <c r="D618" t="s">
        <v>172</v>
      </c>
      <c r="E618">
        <v>55</v>
      </c>
      <c r="F618">
        <v>0</v>
      </c>
      <c r="G618">
        <v>9213</v>
      </c>
      <c r="H618">
        <v>615</v>
      </c>
      <c r="I618">
        <v>0</v>
      </c>
      <c r="J618">
        <v>193</v>
      </c>
      <c r="K618">
        <v>12</v>
      </c>
      <c r="L618">
        <v>2016</v>
      </c>
      <c r="M618" t="str">
        <f t="shared" si="27"/>
        <v>012</v>
      </c>
      <c r="N618" t="str">
        <f t="shared" si="28"/>
        <v>H</v>
      </c>
      <c r="O618" t="str">
        <f t="shared" si="29"/>
        <v/>
      </c>
      <c r="P618">
        <v>2016</v>
      </c>
    </row>
    <row r="619" spans="1:16" x14ac:dyDescent="0.3">
      <c r="A619" t="s">
        <v>350</v>
      </c>
      <c r="B619" t="s">
        <v>229</v>
      </c>
      <c r="D619" t="s">
        <v>229</v>
      </c>
      <c r="E619">
        <v>12</v>
      </c>
      <c r="F619">
        <v>0</v>
      </c>
      <c r="G619">
        <v>144</v>
      </c>
      <c r="H619">
        <v>1104</v>
      </c>
      <c r="I619">
        <v>0</v>
      </c>
      <c r="J619">
        <v>346</v>
      </c>
      <c r="K619">
        <v>235</v>
      </c>
      <c r="L619">
        <v>2016</v>
      </c>
      <c r="M619" t="str">
        <f t="shared" si="27"/>
        <v>012</v>
      </c>
      <c r="N619" t="str">
        <f t="shared" si="28"/>
        <v>H</v>
      </c>
      <c r="O619" t="str">
        <f t="shared" si="29"/>
        <v/>
      </c>
      <c r="P619">
        <v>2016</v>
      </c>
    </row>
    <row r="620" spans="1:16" x14ac:dyDescent="0.3">
      <c r="A620" t="s">
        <v>350</v>
      </c>
      <c r="B620" t="s">
        <v>269</v>
      </c>
      <c r="C620">
        <v>417</v>
      </c>
      <c r="D620" t="s">
        <v>270</v>
      </c>
      <c r="E620">
        <v>35</v>
      </c>
      <c r="F620">
        <v>0</v>
      </c>
      <c r="G620">
        <v>616</v>
      </c>
      <c r="H620">
        <v>441</v>
      </c>
      <c r="I620">
        <v>35</v>
      </c>
      <c r="J620">
        <v>138</v>
      </c>
      <c r="K620">
        <v>7</v>
      </c>
      <c r="L620">
        <v>2016</v>
      </c>
      <c r="M620" t="str">
        <f t="shared" si="27"/>
        <v>012</v>
      </c>
      <c r="N620" t="str">
        <f t="shared" si="28"/>
        <v>H</v>
      </c>
      <c r="O620" t="str">
        <f t="shared" si="29"/>
        <v/>
      </c>
      <c r="P620">
        <v>2016</v>
      </c>
    </row>
    <row r="621" spans="1:16" x14ac:dyDescent="0.3">
      <c r="A621" t="s">
        <v>350</v>
      </c>
      <c r="B621" t="s">
        <v>312</v>
      </c>
      <c r="C621">
        <v>345</v>
      </c>
      <c r="D621" t="s">
        <v>197</v>
      </c>
      <c r="E621">
        <v>8</v>
      </c>
      <c r="F621">
        <v>0</v>
      </c>
      <c r="G621">
        <v>184</v>
      </c>
      <c r="H621">
        <v>1408</v>
      </c>
      <c r="I621">
        <v>0</v>
      </c>
      <c r="J621">
        <v>442</v>
      </c>
      <c r="K621">
        <v>303</v>
      </c>
      <c r="L621">
        <v>2016</v>
      </c>
      <c r="M621" t="str">
        <f t="shared" si="27"/>
        <v>012</v>
      </c>
      <c r="N621" t="str">
        <f t="shared" si="28"/>
        <v>H</v>
      </c>
      <c r="O621" t="str">
        <f t="shared" si="29"/>
        <v/>
      </c>
      <c r="P621">
        <v>2016</v>
      </c>
    </row>
    <row r="622" spans="1:16" x14ac:dyDescent="0.3">
      <c r="A622" t="s">
        <v>350</v>
      </c>
      <c r="B622" t="s">
        <v>281</v>
      </c>
      <c r="C622">
        <v>181</v>
      </c>
      <c r="D622" t="s">
        <v>190</v>
      </c>
      <c r="E622">
        <v>8</v>
      </c>
      <c r="F622">
        <v>0</v>
      </c>
      <c r="G622">
        <v>2423</v>
      </c>
      <c r="H622">
        <v>1852</v>
      </c>
      <c r="I622">
        <v>0</v>
      </c>
      <c r="J622">
        <v>583</v>
      </c>
      <c r="K622">
        <v>398</v>
      </c>
      <c r="L622">
        <v>2016</v>
      </c>
      <c r="M622" t="str">
        <f t="shared" si="27"/>
        <v>012</v>
      </c>
      <c r="N622" t="str">
        <f t="shared" si="28"/>
        <v>H</v>
      </c>
      <c r="O622" t="str">
        <f t="shared" si="29"/>
        <v/>
      </c>
      <c r="P622">
        <v>2016</v>
      </c>
    </row>
    <row r="623" spans="1:16" x14ac:dyDescent="0.3">
      <c r="A623" t="s">
        <v>350</v>
      </c>
      <c r="B623" t="s">
        <v>283</v>
      </c>
      <c r="C623">
        <v>194</v>
      </c>
      <c r="D623" t="s">
        <v>154</v>
      </c>
      <c r="E623">
        <v>8</v>
      </c>
      <c r="F623">
        <v>0</v>
      </c>
      <c r="G623">
        <v>180</v>
      </c>
      <c r="H623">
        <v>1377</v>
      </c>
      <c r="I623">
        <v>0</v>
      </c>
      <c r="J623">
        <v>432</v>
      </c>
      <c r="K623">
        <v>297</v>
      </c>
      <c r="L623">
        <v>2016</v>
      </c>
      <c r="M623" t="str">
        <f t="shared" si="27"/>
        <v>012</v>
      </c>
      <c r="N623" t="str">
        <f t="shared" si="28"/>
        <v>H</v>
      </c>
      <c r="O623" t="str">
        <f t="shared" si="29"/>
        <v/>
      </c>
      <c r="P623">
        <v>2016</v>
      </c>
    </row>
    <row r="624" spans="1:16" x14ac:dyDescent="0.3">
      <c r="A624" t="s">
        <v>350</v>
      </c>
      <c r="B624" t="s">
        <v>273</v>
      </c>
      <c r="C624">
        <v>99</v>
      </c>
      <c r="D624" t="s">
        <v>198</v>
      </c>
      <c r="E624">
        <v>4</v>
      </c>
      <c r="F624">
        <v>0</v>
      </c>
      <c r="G624">
        <v>90</v>
      </c>
      <c r="H624">
        <v>668</v>
      </c>
      <c r="I624">
        <v>0</v>
      </c>
      <c r="J624">
        <v>21</v>
      </c>
      <c r="K624">
        <v>149</v>
      </c>
      <c r="L624">
        <v>2016</v>
      </c>
      <c r="M624" t="str">
        <f t="shared" si="27"/>
        <v>012</v>
      </c>
      <c r="N624" t="str">
        <f t="shared" si="28"/>
        <v>H</v>
      </c>
      <c r="O624" t="str">
        <f t="shared" si="29"/>
        <v/>
      </c>
      <c r="P624">
        <v>2016</v>
      </c>
    </row>
    <row r="625" spans="1:16" x14ac:dyDescent="0.3">
      <c r="A625" t="s">
        <v>350</v>
      </c>
      <c r="B625" t="s">
        <v>232</v>
      </c>
      <c r="C625">
        <v>199</v>
      </c>
      <c r="D625" t="s">
        <v>187</v>
      </c>
      <c r="E625">
        <v>8</v>
      </c>
      <c r="F625">
        <v>0</v>
      </c>
      <c r="G625">
        <v>2936</v>
      </c>
      <c r="H625">
        <v>2053</v>
      </c>
      <c r="I625">
        <v>0</v>
      </c>
      <c r="J625">
        <v>644</v>
      </c>
      <c r="K625">
        <v>486</v>
      </c>
      <c r="L625">
        <v>2016</v>
      </c>
      <c r="M625" t="str">
        <f t="shared" si="27"/>
        <v>012</v>
      </c>
      <c r="N625" t="str">
        <f t="shared" si="28"/>
        <v>H</v>
      </c>
      <c r="O625" t="str">
        <f t="shared" si="29"/>
        <v/>
      </c>
      <c r="P625">
        <v>2016</v>
      </c>
    </row>
    <row r="626" spans="1:16" x14ac:dyDescent="0.3">
      <c r="A626" t="s">
        <v>350</v>
      </c>
      <c r="B626" t="s">
        <v>284</v>
      </c>
      <c r="C626">
        <v>409</v>
      </c>
      <c r="D626" t="s">
        <v>211</v>
      </c>
      <c r="E626">
        <v>16</v>
      </c>
      <c r="F626">
        <v>0</v>
      </c>
      <c r="G626">
        <v>392</v>
      </c>
      <c r="H626">
        <v>2998</v>
      </c>
      <c r="I626">
        <v>0</v>
      </c>
      <c r="J626">
        <v>941</v>
      </c>
      <c r="K626">
        <v>646</v>
      </c>
      <c r="L626">
        <v>2016</v>
      </c>
      <c r="M626" t="str">
        <f t="shared" si="27"/>
        <v>012</v>
      </c>
      <c r="N626" t="str">
        <f t="shared" si="28"/>
        <v>H</v>
      </c>
      <c r="O626" t="str">
        <f t="shared" si="29"/>
        <v/>
      </c>
      <c r="P626">
        <v>2016</v>
      </c>
    </row>
    <row r="627" spans="1:16" x14ac:dyDescent="0.3">
      <c r="A627" t="s">
        <v>350</v>
      </c>
      <c r="B627" t="s">
        <v>285</v>
      </c>
      <c r="C627">
        <v>276</v>
      </c>
      <c r="D627" t="s">
        <v>185</v>
      </c>
      <c r="E627">
        <v>8</v>
      </c>
      <c r="F627">
        <v>0</v>
      </c>
      <c r="G627">
        <v>190</v>
      </c>
      <c r="H627">
        <v>1373</v>
      </c>
      <c r="I627">
        <v>0</v>
      </c>
      <c r="J627">
        <v>431</v>
      </c>
      <c r="K627">
        <v>313</v>
      </c>
      <c r="L627">
        <v>2016</v>
      </c>
      <c r="M627" t="str">
        <f t="shared" si="27"/>
        <v>012</v>
      </c>
      <c r="N627" t="str">
        <f t="shared" si="28"/>
        <v>H</v>
      </c>
      <c r="O627" t="str">
        <f t="shared" si="29"/>
        <v/>
      </c>
      <c r="P627">
        <v>2016</v>
      </c>
    </row>
    <row r="628" spans="1:16" x14ac:dyDescent="0.3">
      <c r="A628" t="s">
        <v>350</v>
      </c>
      <c r="B628" t="s">
        <v>286</v>
      </c>
      <c r="C628">
        <v>204</v>
      </c>
      <c r="D628" t="s">
        <v>141</v>
      </c>
      <c r="E628">
        <v>8</v>
      </c>
      <c r="F628">
        <v>0</v>
      </c>
      <c r="G628">
        <v>25184</v>
      </c>
      <c r="H628">
        <v>1825</v>
      </c>
      <c r="I628">
        <v>0</v>
      </c>
      <c r="J628">
        <v>0</v>
      </c>
      <c r="K628">
        <v>414</v>
      </c>
      <c r="L628">
        <v>2016</v>
      </c>
      <c r="M628" t="str">
        <f t="shared" si="27"/>
        <v>012</v>
      </c>
      <c r="N628" t="str">
        <f t="shared" si="28"/>
        <v>H</v>
      </c>
      <c r="O628" t="str">
        <f t="shared" si="29"/>
        <v/>
      </c>
      <c r="P628">
        <v>2016</v>
      </c>
    </row>
    <row r="629" spans="1:16" x14ac:dyDescent="0.3">
      <c r="A629" t="s">
        <v>350</v>
      </c>
      <c r="B629" t="s">
        <v>260</v>
      </c>
      <c r="C629">
        <v>18</v>
      </c>
      <c r="D629" t="s">
        <v>177</v>
      </c>
      <c r="E629">
        <v>8</v>
      </c>
      <c r="F629">
        <v>0</v>
      </c>
      <c r="G629">
        <v>160</v>
      </c>
      <c r="H629">
        <v>116</v>
      </c>
      <c r="I629">
        <v>48</v>
      </c>
      <c r="J629">
        <v>364</v>
      </c>
      <c r="K629">
        <v>22</v>
      </c>
      <c r="L629">
        <v>2016</v>
      </c>
      <c r="M629" t="str">
        <f t="shared" si="27"/>
        <v>012</v>
      </c>
      <c r="N629" t="str">
        <f t="shared" si="28"/>
        <v>H</v>
      </c>
      <c r="O629" t="str">
        <f t="shared" si="29"/>
        <v/>
      </c>
      <c r="P629">
        <v>2016</v>
      </c>
    </row>
    <row r="630" spans="1:16" x14ac:dyDescent="0.3">
      <c r="A630" t="s">
        <v>350</v>
      </c>
      <c r="B630" t="s">
        <v>241</v>
      </c>
      <c r="C630">
        <v>411</v>
      </c>
      <c r="D630" t="s">
        <v>213</v>
      </c>
      <c r="E630">
        <v>16</v>
      </c>
      <c r="F630">
        <v>0</v>
      </c>
      <c r="G630">
        <v>376</v>
      </c>
      <c r="H630">
        <v>2877</v>
      </c>
      <c r="I630">
        <v>0</v>
      </c>
      <c r="J630">
        <v>902</v>
      </c>
      <c r="K630">
        <v>62</v>
      </c>
      <c r="L630">
        <v>2016</v>
      </c>
      <c r="M630" t="str">
        <f t="shared" si="27"/>
        <v>012</v>
      </c>
      <c r="N630" t="str">
        <f t="shared" si="28"/>
        <v>H</v>
      </c>
      <c r="O630" t="str">
        <f t="shared" si="29"/>
        <v/>
      </c>
      <c r="P630">
        <v>2016</v>
      </c>
    </row>
    <row r="631" spans="1:16" x14ac:dyDescent="0.3">
      <c r="A631" t="s">
        <v>350</v>
      </c>
      <c r="B631" t="s">
        <v>242</v>
      </c>
      <c r="C631">
        <v>402</v>
      </c>
      <c r="D631" t="s">
        <v>153</v>
      </c>
      <c r="E631">
        <v>4</v>
      </c>
      <c r="F631">
        <v>0</v>
      </c>
      <c r="G631">
        <v>80</v>
      </c>
      <c r="H631">
        <v>557</v>
      </c>
      <c r="I631">
        <v>44</v>
      </c>
      <c r="J631">
        <v>236</v>
      </c>
      <c r="K631">
        <v>343</v>
      </c>
      <c r="L631">
        <v>2016</v>
      </c>
      <c r="M631" t="str">
        <f t="shared" si="27"/>
        <v>012</v>
      </c>
      <c r="N631" t="str">
        <f t="shared" si="28"/>
        <v>H</v>
      </c>
      <c r="O631" t="str">
        <f t="shared" si="29"/>
        <v/>
      </c>
      <c r="P631">
        <v>2016</v>
      </c>
    </row>
    <row r="632" spans="1:16" x14ac:dyDescent="0.3">
      <c r="A632" t="s">
        <v>350</v>
      </c>
      <c r="B632" t="s">
        <v>290</v>
      </c>
      <c r="C632">
        <v>37</v>
      </c>
      <c r="D632" t="s">
        <v>164</v>
      </c>
      <c r="E632">
        <v>8</v>
      </c>
      <c r="F632">
        <v>0</v>
      </c>
      <c r="G632">
        <v>196</v>
      </c>
      <c r="H632">
        <v>1331</v>
      </c>
      <c r="I632">
        <v>0</v>
      </c>
      <c r="J632">
        <v>418</v>
      </c>
      <c r="K632">
        <v>323</v>
      </c>
      <c r="L632">
        <v>2016</v>
      </c>
      <c r="M632" t="str">
        <f t="shared" si="27"/>
        <v>012</v>
      </c>
      <c r="N632" t="str">
        <f t="shared" si="28"/>
        <v>H</v>
      </c>
      <c r="O632" t="str">
        <f t="shared" si="29"/>
        <v/>
      </c>
      <c r="P632">
        <v>2016</v>
      </c>
    </row>
    <row r="633" spans="1:16" x14ac:dyDescent="0.3">
      <c r="A633" t="s">
        <v>350</v>
      </c>
      <c r="B633" t="s">
        <v>244</v>
      </c>
      <c r="C633">
        <v>180</v>
      </c>
      <c r="D633" t="s">
        <v>146</v>
      </c>
      <c r="E633">
        <v>8</v>
      </c>
      <c r="F633">
        <v>0</v>
      </c>
      <c r="G633">
        <v>198</v>
      </c>
      <c r="H633">
        <v>1277</v>
      </c>
      <c r="I633">
        <v>1</v>
      </c>
      <c r="J633">
        <v>401</v>
      </c>
      <c r="K633">
        <v>32</v>
      </c>
      <c r="L633">
        <v>2016</v>
      </c>
      <c r="M633" t="str">
        <f t="shared" si="27"/>
        <v>012</v>
      </c>
      <c r="N633" t="str">
        <f t="shared" si="28"/>
        <v>H</v>
      </c>
      <c r="O633" t="str">
        <f t="shared" si="29"/>
        <v/>
      </c>
      <c r="P633">
        <v>2016</v>
      </c>
    </row>
    <row r="634" spans="1:16" x14ac:dyDescent="0.3">
      <c r="A634" t="s">
        <v>350</v>
      </c>
      <c r="B634" t="s">
        <v>291</v>
      </c>
      <c r="C634">
        <v>420</v>
      </c>
      <c r="D634" t="s">
        <v>292</v>
      </c>
      <c r="E634">
        <v>8</v>
      </c>
      <c r="F634">
        <v>0</v>
      </c>
      <c r="G634">
        <v>192</v>
      </c>
      <c r="H634">
        <v>136</v>
      </c>
      <c r="I634">
        <v>0</v>
      </c>
      <c r="J634">
        <v>426</v>
      </c>
      <c r="K634">
        <v>316</v>
      </c>
      <c r="L634">
        <v>2016</v>
      </c>
      <c r="M634" t="str">
        <f t="shared" si="27"/>
        <v>012</v>
      </c>
      <c r="N634" t="str">
        <f t="shared" si="28"/>
        <v>H</v>
      </c>
      <c r="O634" t="str">
        <f t="shared" si="29"/>
        <v/>
      </c>
      <c r="P634">
        <v>2016</v>
      </c>
    </row>
    <row r="635" spans="1:16" x14ac:dyDescent="0.3">
      <c r="A635" t="s">
        <v>350</v>
      </c>
      <c r="B635" t="s">
        <v>245</v>
      </c>
      <c r="C635">
        <v>343</v>
      </c>
      <c r="D635" t="s">
        <v>202</v>
      </c>
      <c r="E635">
        <v>16</v>
      </c>
      <c r="F635">
        <v>0</v>
      </c>
      <c r="G635">
        <v>368</v>
      </c>
      <c r="H635">
        <v>246</v>
      </c>
      <c r="I635">
        <v>0</v>
      </c>
      <c r="J635">
        <v>772</v>
      </c>
      <c r="K635">
        <v>599</v>
      </c>
      <c r="L635">
        <v>2016</v>
      </c>
      <c r="M635" t="str">
        <f t="shared" si="27"/>
        <v>012</v>
      </c>
      <c r="N635" t="str">
        <f t="shared" si="28"/>
        <v>H</v>
      </c>
      <c r="O635" t="str">
        <f t="shared" si="29"/>
        <v/>
      </c>
      <c r="P635">
        <v>2016</v>
      </c>
    </row>
    <row r="636" spans="1:16" x14ac:dyDescent="0.3">
      <c r="A636" t="s">
        <v>350</v>
      </c>
      <c r="B636" t="s">
        <v>264</v>
      </c>
      <c r="C636">
        <v>421</v>
      </c>
      <c r="D636" t="s">
        <v>265</v>
      </c>
      <c r="E636">
        <v>13</v>
      </c>
      <c r="F636">
        <v>0</v>
      </c>
      <c r="G636">
        <v>182</v>
      </c>
      <c r="H636">
        <v>1281</v>
      </c>
      <c r="I636">
        <v>7</v>
      </c>
      <c r="J636">
        <v>402</v>
      </c>
      <c r="K636">
        <v>299</v>
      </c>
      <c r="L636">
        <v>2016</v>
      </c>
      <c r="M636" t="str">
        <f t="shared" si="27"/>
        <v>012</v>
      </c>
      <c r="N636" t="str">
        <f t="shared" si="28"/>
        <v>H</v>
      </c>
      <c r="O636" t="str">
        <f t="shared" si="29"/>
        <v/>
      </c>
      <c r="P636">
        <v>2016</v>
      </c>
    </row>
    <row r="637" spans="1:16" x14ac:dyDescent="0.3">
      <c r="A637" t="s">
        <v>350</v>
      </c>
      <c r="B637" t="s">
        <v>266</v>
      </c>
      <c r="C637">
        <v>25</v>
      </c>
      <c r="D637" t="s">
        <v>199</v>
      </c>
      <c r="E637">
        <v>6</v>
      </c>
      <c r="F637">
        <v>0</v>
      </c>
      <c r="G637">
        <v>14661</v>
      </c>
      <c r="H637">
        <v>1101</v>
      </c>
      <c r="I637">
        <v>0</v>
      </c>
      <c r="J637">
        <v>345</v>
      </c>
      <c r="K637">
        <v>21</v>
      </c>
      <c r="L637">
        <v>2016</v>
      </c>
      <c r="M637" t="str">
        <f t="shared" si="27"/>
        <v>012</v>
      </c>
      <c r="N637" t="str">
        <f t="shared" si="28"/>
        <v>H</v>
      </c>
      <c r="O637" t="str">
        <f t="shared" si="29"/>
        <v/>
      </c>
      <c r="P637">
        <v>2016</v>
      </c>
    </row>
    <row r="638" spans="1:16" x14ac:dyDescent="0.3">
      <c r="A638" t="s">
        <v>350</v>
      </c>
      <c r="B638" t="s">
        <v>229</v>
      </c>
      <c r="D638" t="s">
        <v>229</v>
      </c>
      <c r="E638">
        <v>8</v>
      </c>
      <c r="F638">
        <v>0</v>
      </c>
      <c r="G638">
        <v>26924</v>
      </c>
      <c r="H638">
        <v>176</v>
      </c>
      <c r="I638">
        <v>0</v>
      </c>
      <c r="J638">
        <v>552</v>
      </c>
      <c r="K638">
        <v>443</v>
      </c>
      <c r="L638">
        <v>2016</v>
      </c>
      <c r="M638" t="str">
        <f t="shared" si="27"/>
        <v>012</v>
      </c>
      <c r="N638" t="str">
        <f t="shared" si="28"/>
        <v>H</v>
      </c>
      <c r="O638" t="str">
        <f t="shared" si="29"/>
        <v/>
      </c>
      <c r="P638">
        <v>2016</v>
      </c>
    </row>
    <row r="639" spans="1:16" x14ac:dyDescent="0.3">
      <c r="A639" t="s">
        <v>350</v>
      </c>
      <c r="B639" t="s">
        <v>296</v>
      </c>
      <c r="C639">
        <v>336</v>
      </c>
      <c r="D639" t="s">
        <v>196</v>
      </c>
      <c r="E639">
        <v>16</v>
      </c>
      <c r="F639">
        <v>0</v>
      </c>
      <c r="G639">
        <v>392</v>
      </c>
      <c r="H639">
        <v>2998</v>
      </c>
      <c r="I639">
        <v>0</v>
      </c>
      <c r="J639">
        <v>94</v>
      </c>
      <c r="K639">
        <v>646</v>
      </c>
      <c r="L639">
        <v>2016</v>
      </c>
      <c r="M639" t="str">
        <f t="shared" si="27"/>
        <v>012</v>
      </c>
      <c r="N639" t="str">
        <f t="shared" si="28"/>
        <v>H</v>
      </c>
      <c r="O639" t="str">
        <f t="shared" si="29"/>
        <v/>
      </c>
      <c r="P639">
        <v>2016</v>
      </c>
    </row>
    <row r="640" spans="1:16" x14ac:dyDescent="0.3">
      <c r="A640" t="s">
        <v>351</v>
      </c>
      <c r="B640" t="s">
        <v>240</v>
      </c>
      <c r="C640">
        <v>210</v>
      </c>
      <c r="D640" t="s">
        <v>163</v>
      </c>
      <c r="E640">
        <v>8</v>
      </c>
      <c r="F640">
        <v>0</v>
      </c>
      <c r="G640">
        <v>19024</v>
      </c>
      <c r="H640">
        <v>1292</v>
      </c>
      <c r="I640">
        <v>0</v>
      </c>
      <c r="J640">
        <v>81</v>
      </c>
      <c r="K640">
        <v>564</v>
      </c>
      <c r="L640">
        <v>2016</v>
      </c>
      <c r="M640" t="str">
        <f t="shared" si="27"/>
        <v>012</v>
      </c>
      <c r="N640" t="str">
        <f t="shared" si="28"/>
        <v>H</v>
      </c>
      <c r="O640" t="str">
        <f t="shared" si="29"/>
        <v>B</v>
      </c>
      <c r="P640">
        <v>2016</v>
      </c>
    </row>
    <row r="641" spans="1:16" x14ac:dyDescent="0.3">
      <c r="A641" t="s">
        <v>352</v>
      </c>
      <c r="B641" t="s">
        <v>230</v>
      </c>
      <c r="C641">
        <v>192</v>
      </c>
      <c r="D641" t="s">
        <v>183</v>
      </c>
      <c r="E641">
        <v>8</v>
      </c>
      <c r="F641">
        <v>0</v>
      </c>
      <c r="G641">
        <v>19231</v>
      </c>
      <c r="H641">
        <v>1297</v>
      </c>
      <c r="I641">
        <v>102</v>
      </c>
      <c r="J641">
        <v>567</v>
      </c>
      <c r="K641">
        <v>186</v>
      </c>
      <c r="L641">
        <v>2016</v>
      </c>
      <c r="M641" t="str">
        <f t="shared" si="27"/>
        <v>012</v>
      </c>
      <c r="N641" t="str">
        <f t="shared" si="28"/>
        <v>H</v>
      </c>
      <c r="O641" t="str">
        <f t="shared" si="29"/>
        <v/>
      </c>
      <c r="P641">
        <v>2016</v>
      </c>
    </row>
    <row r="642" spans="1:16" x14ac:dyDescent="0.3">
      <c r="A642" t="s">
        <v>352</v>
      </c>
      <c r="B642" t="s">
        <v>285</v>
      </c>
      <c r="C642">
        <v>276</v>
      </c>
      <c r="D642" t="s">
        <v>185</v>
      </c>
      <c r="E642">
        <v>8</v>
      </c>
      <c r="F642">
        <v>0</v>
      </c>
      <c r="G642">
        <v>190</v>
      </c>
      <c r="H642">
        <v>1375</v>
      </c>
      <c r="I642">
        <v>108</v>
      </c>
      <c r="J642">
        <v>431</v>
      </c>
      <c r="K642">
        <v>315</v>
      </c>
      <c r="L642">
        <v>2016</v>
      </c>
      <c r="M642" t="str">
        <f t="shared" ref="M642:M705" si="30">IF(OR(MID(A642,3,1)="H",MID(A642,3,1)="S"),MID(A642,4,3),MID(A642,3,3))</f>
        <v>012</v>
      </c>
      <c r="N642" t="str">
        <f t="shared" ref="N642:N705" si="31">IF(OR(MID(A642,3,1)="H",MID(A642,3,1)="S"),MID(A642,3,1),"")</f>
        <v>H</v>
      </c>
      <c r="O642" t="str">
        <f t="shared" ref="O642:O705" si="32">IF(RIGHT(A642,2)="SG","SG",IF(RIGHT(A642,1)="B","B",""))</f>
        <v/>
      </c>
      <c r="P642">
        <v>2016</v>
      </c>
    </row>
    <row r="643" spans="1:16" x14ac:dyDescent="0.3">
      <c r="A643" t="s">
        <v>352</v>
      </c>
      <c r="B643" t="s">
        <v>242</v>
      </c>
      <c r="C643">
        <v>402</v>
      </c>
      <c r="D643" t="s">
        <v>153</v>
      </c>
      <c r="E643">
        <v>8</v>
      </c>
      <c r="F643">
        <v>0</v>
      </c>
      <c r="G643">
        <v>160</v>
      </c>
      <c r="H643">
        <v>1113</v>
      </c>
      <c r="I643">
        <v>0</v>
      </c>
      <c r="J643">
        <v>472</v>
      </c>
      <c r="K643">
        <v>798</v>
      </c>
      <c r="L643">
        <v>2016</v>
      </c>
      <c r="M643" t="str">
        <f t="shared" si="30"/>
        <v>012</v>
      </c>
      <c r="N643" t="str">
        <f t="shared" si="31"/>
        <v>H</v>
      </c>
      <c r="O643" t="str">
        <f t="shared" si="32"/>
        <v/>
      </c>
      <c r="P643">
        <v>2016</v>
      </c>
    </row>
    <row r="644" spans="1:16" x14ac:dyDescent="0.3">
      <c r="A644" t="s">
        <v>352</v>
      </c>
      <c r="B644" t="s">
        <v>294</v>
      </c>
      <c r="C644">
        <v>416</v>
      </c>
      <c r="D644" t="s">
        <v>295</v>
      </c>
      <c r="E644">
        <v>8</v>
      </c>
      <c r="F644">
        <v>0</v>
      </c>
      <c r="G644">
        <v>136</v>
      </c>
      <c r="H644">
        <v>931</v>
      </c>
      <c r="I644">
        <v>73</v>
      </c>
      <c r="J644">
        <v>292</v>
      </c>
      <c r="K644">
        <v>224</v>
      </c>
      <c r="L644">
        <v>2016</v>
      </c>
      <c r="M644" t="str">
        <f t="shared" si="30"/>
        <v>012</v>
      </c>
      <c r="N644" t="str">
        <f t="shared" si="31"/>
        <v>H</v>
      </c>
      <c r="O644" t="str">
        <f t="shared" si="32"/>
        <v/>
      </c>
      <c r="P644">
        <v>2016</v>
      </c>
    </row>
    <row r="645" spans="1:16" x14ac:dyDescent="0.3">
      <c r="A645" t="s">
        <v>353</v>
      </c>
      <c r="B645" t="s">
        <v>229</v>
      </c>
      <c r="D645" t="s">
        <v>229</v>
      </c>
      <c r="E645">
        <v>0</v>
      </c>
      <c r="F645">
        <v>0</v>
      </c>
      <c r="G645">
        <v>0</v>
      </c>
      <c r="H645">
        <v>0</v>
      </c>
      <c r="I645">
        <v>0</v>
      </c>
      <c r="J645">
        <v>0</v>
      </c>
      <c r="K645">
        <v>0</v>
      </c>
      <c r="L645">
        <v>2016</v>
      </c>
      <c r="M645" t="str">
        <f t="shared" si="30"/>
        <v>001</v>
      </c>
      <c r="N645" t="str">
        <f t="shared" si="31"/>
        <v>S</v>
      </c>
      <c r="O645" t="str">
        <f t="shared" si="32"/>
        <v/>
      </c>
      <c r="P645">
        <v>2016</v>
      </c>
    </row>
    <row r="646" spans="1:16" x14ac:dyDescent="0.3">
      <c r="A646" t="s">
        <v>353</v>
      </c>
      <c r="B646" t="s">
        <v>218</v>
      </c>
      <c r="C646">
        <v>422</v>
      </c>
      <c r="D646" t="s">
        <v>219</v>
      </c>
      <c r="E646">
        <v>10</v>
      </c>
      <c r="F646">
        <v>0</v>
      </c>
      <c r="G646">
        <v>140</v>
      </c>
      <c r="H646">
        <v>1071</v>
      </c>
      <c r="I646">
        <v>84</v>
      </c>
      <c r="J646">
        <v>336</v>
      </c>
      <c r="K646">
        <v>227</v>
      </c>
      <c r="L646">
        <v>2016</v>
      </c>
      <c r="M646" t="str">
        <f t="shared" si="30"/>
        <v>001</v>
      </c>
      <c r="N646" t="str">
        <f t="shared" si="31"/>
        <v>S</v>
      </c>
      <c r="O646" t="str">
        <f t="shared" si="32"/>
        <v/>
      </c>
      <c r="P646">
        <v>2016</v>
      </c>
    </row>
    <row r="647" spans="1:16" x14ac:dyDescent="0.3">
      <c r="A647" t="s">
        <v>353</v>
      </c>
      <c r="B647" t="s">
        <v>302</v>
      </c>
      <c r="C647">
        <v>398</v>
      </c>
      <c r="D647" t="s">
        <v>184</v>
      </c>
      <c r="E647">
        <v>48</v>
      </c>
      <c r="F647">
        <v>0</v>
      </c>
      <c r="G647">
        <v>720</v>
      </c>
      <c r="H647">
        <v>5166</v>
      </c>
      <c r="I647">
        <v>345</v>
      </c>
      <c r="J647">
        <v>1624</v>
      </c>
      <c r="K647">
        <v>1183</v>
      </c>
      <c r="L647">
        <v>2016</v>
      </c>
      <c r="M647" t="str">
        <f t="shared" si="30"/>
        <v>001</v>
      </c>
      <c r="N647" t="str">
        <f t="shared" si="31"/>
        <v>S</v>
      </c>
      <c r="O647" t="str">
        <f t="shared" si="32"/>
        <v/>
      </c>
      <c r="P647">
        <v>2016</v>
      </c>
    </row>
    <row r="648" spans="1:16" x14ac:dyDescent="0.3">
      <c r="A648" t="s">
        <v>353</v>
      </c>
      <c r="B648" t="s">
        <v>255</v>
      </c>
      <c r="C648">
        <v>248</v>
      </c>
      <c r="D648" t="s">
        <v>158</v>
      </c>
      <c r="E648">
        <v>42925</v>
      </c>
      <c r="F648">
        <v>0</v>
      </c>
      <c r="G648">
        <v>879963</v>
      </c>
      <c r="H648">
        <v>60223</v>
      </c>
      <c r="I648">
        <v>1629</v>
      </c>
      <c r="J648">
        <v>18896</v>
      </c>
      <c r="K648">
        <v>1201</v>
      </c>
      <c r="L648">
        <v>2016</v>
      </c>
      <c r="M648" t="str">
        <f t="shared" si="30"/>
        <v>001</v>
      </c>
      <c r="N648" t="str">
        <f t="shared" si="31"/>
        <v>S</v>
      </c>
      <c r="O648" t="str">
        <f t="shared" si="32"/>
        <v/>
      </c>
      <c r="P648">
        <v>2016</v>
      </c>
    </row>
    <row r="649" spans="1:16" x14ac:dyDescent="0.3">
      <c r="A649" t="s">
        <v>353</v>
      </c>
      <c r="B649" t="s">
        <v>256</v>
      </c>
      <c r="C649">
        <v>1</v>
      </c>
      <c r="D649" t="s">
        <v>125</v>
      </c>
      <c r="E649">
        <v>416</v>
      </c>
      <c r="F649">
        <v>0</v>
      </c>
      <c r="G649">
        <v>1436931</v>
      </c>
      <c r="H649">
        <v>98352</v>
      </c>
      <c r="I649">
        <v>1416</v>
      </c>
      <c r="J649">
        <v>27381</v>
      </c>
      <c r="K649">
        <v>1978</v>
      </c>
      <c r="L649">
        <v>2016</v>
      </c>
      <c r="M649" t="str">
        <f t="shared" si="30"/>
        <v>001</v>
      </c>
      <c r="N649" t="str">
        <f t="shared" si="31"/>
        <v>S</v>
      </c>
      <c r="O649" t="str">
        <f t="shared" si="32"/>
        <v/>
      </c>
      <c r="P649">
        <v>2016</v>
      </c>
    </row>
    <row r="650" spans="1:16" x14ac:dyDescent="0.3">
      <c r="A650" t="s">
        <v>353</v>
      </c>
      <c r="B650" t="s">
        <v>221</v>
      </c>
      <c r="C650">
        <v>357</v>
      </c>
      <c r="D650" t="s">
        <v>222</v>
      </c>
      <c r="E650">
        <v>4</v>
      </c>
      <c r="F650">
        <v>45</v>
      </c>
      <c r="G650">
        <v>26875</v>
      </c>
      <c r="H650">
        <v>1824</v>
      </c>
      <c r="I650">
        <v>0</v>
      </c>
      <c r="J650">
        <v>572</v>
      </c>
      <c r="K650">
        <v>415</v>
      </c>
      <c r="L650">
        <v>2016</v>
      </c>
      <c r="M650" t="str">
        <f t="shared" si="30"/>
        <v>001</v>
      </c>
      <c r="N650" t="str">
        <f t="shared" si="31"/>
        <v>S</v>
      </c>
      <c r="O650" t="str">
        <f t="shared" si="32"/>
        <v/>
      </c>
      <c r="P650">
        <v>2016</v>
      </c>
    </row>
    <row r="651" spans="1:16" x14ac:dyDescent="0.3">
      <c r="A651" t="s">
        <v>353</v>
      </c>
      <c r="B651" t="s">
        <v>306</v>
      </c>
      <c r="C651">
        <v>368</v>
      </c>
      <c r="D651" t="s">
        <v>133</v>
      </c>
      <c r="E651">
        <v>175</v>
      </c>
      <c r="F651">
        <v>0</v>
      </c>
      <c r="G651">
        <v>42875</v>
      </c>
      <c r="H651">
        <v>2789</v>
      </c>
      <c r="I651">
        <v>104</v>
      </c>
      <c r="J651">
        <v>875</v>
      </c>
      <c r="K651">
        <v>704</v>
      </c>
      <c r="L651">
        <v>2016</v>
      </c>
      <c r="M651" t="str">
        <f t="shared" si="30"/>
        <v>001</v>
      </c>
      <c r="N651" t="str">
        <f t="shared" si="31"/>
        <v>S</v>
      </c>
      <c r="O651" t="str">
        <f t="shared" si="32"/>
        <v/>
      </c>
      <c r="P651">
        <v>2016</v>
      </c>
    </row>
    <row r="652" spans="1:16" x14ac:dyDescent="0.3">
      <c r="A652" t="s">
        <v>353</v>
      </c>
      <c r="B652" t="s">
        <v>227</v>
      </c>
      <c r="C652">
        <v>281</v>
      </c>
      <c r="D652" t="s">
        <v>207</v>
      </c>
      <c r="E652">
        <v>10</v>
      </c>
      <c r="F652">
        <v>5</v>
      </c>
      <c r="G652">
        <v>2795</v>
      </c>
      <c r="H652">
        <v>1995</v>
      </c>
      <c r="I652">
        <v>33</v>
      </c>
      <c r="J652">
        <v>626</v>
      </c>
      <c r="K652">
        <v>453</v>
      </c>
      <c r="L652">
        <v>2016</v>
      </c>
      <c r="M652" t="str">
        <f t="shared" si="30"/>
        <v>001</v>
      </c>
      <c r="N652" t="str">
        <f t="shared" si="31"/>
        <v>S</v>
      </c>
      <c r="O652" t="str">
        <f t="shared" si="32"/>
        <v/>
      </c>
      <c r="P652">
        <v>2016</v>
      </c>
    </row>
    <row r="653" spans="1:16" x14ac:dyDescent="0.3">
      <c r="A653" t="s">
        <v>353</v>
      </c>
      <c r="B653" t="s">
        <v>229</v>
      </c>
      <c r="D653" t="s">
        <v>229</v>
      </c>
      <c r="E653">
        <v>125</v>
      </c>
      <c r="F653">
        <v>0</v>
      </c>
      <c r="G653">
        <v>2875</v>
      </c>
      <c r="H653">
        <v>1872</v>
      </c>
      <c r="I653">
        <v>38</v>
      </c>
      <c r="J653">
        <v>587</v>
      </c>
      <c r="K653">
        <v>472</v>
      </c>
      <c r="L653">
        <v>2016</v>
      </c>
      <c r="M653" t="str">
        <f t="shared" si="30"/>
        <v>001</v>
      </c>
      <c r="N653" t="str">
        <f t="shared" si="31"/>
        <v>S</v>
      </c>
      <c r="O653" t="str">
        <f t="shared" si="32"/>
        <v/>
      </c>
      <c r="P653">
        <v>2016</v>
      </c>
    </row>
    <row r="654" spans="1:16" x14ac:dyDescent="0.3">
      <c r="A654" t="s">
        <v>353</v>
      </c>
      <c r="B654" t="s">
        <v>234</v>
      </c>
      <c r="C654">
        <v>27</v>
      </c>
      <c r="D654" t="s">
        <v>134</v>
      </c>
      <c r="E654">
        <v>127</v>
      </c>
      <c r="F654">
        <v>195</v>
      </c>
      <c r="G654">
        <v>476564</v>
      </c>
      <c r="H654">
        <v>33375</v>
      </c>
      <c r="I654">
        <v>457</v>
      </c>
      <c r="J654">
        <v>9857</v>
      </c>
      <c r="K654">
        <v>7426</v>
      </c>
      <c r="L654">
        <v>2016</v>
      </c>
      <c r="M654" t="str">
        <f t="shared" si="30"/>
        <v>001</v>
      </c>
      <c r="N654" t="str">
        <f t="shared" si="31"/>
        <v>S</v>
      </c>
      <c r="O654" t="str">
        <f t="shared" si="32"/>
        <v/>
      </c>
      <c r="P654">
        <v>2016</v>
      </c>
    </row>
    <row r="655" spans="1:16" x14ac:dyDescent="0.3">
      <c r="A655" t="s">
        <v>353</v>
      </c>
      <c r="B655" t="s">
        <v>305</v>
      </c>
      <c r="C655">
        <v>19</v>
      </c>
      <c r="D655" t="s">
        <v>150</v>
      </c>
      <c r="E655">
        <v>4</v>
      </c>
      <c r="F655">
        <v>0</v>
      </c>
      <c r="G655">
        <v>108</v>
      </c>
      <c r="H655">
        <v>81</v>
      </c>
      <c r="I655">
        <v>32</v>
      </c>
      <c r="J655">
        <v>255</v>
      </c>
      <c r="K655">
        <v>178</v>
      </c>
      <c r="L655">
        <v>2016</v>
      </c>
      <c r="M655" t="str">
        <f t="shared" si="30"/>
        <v>001</v>
      </c>
      <c r="N655" t="str">
        <f t="shared" si="31"/>
        <v>S</v>
      </c>
      <c r="O655" t="str">
        <f t="shared" si="32"/>
        <v/>
      </c>
      <c r="P655">
        <v>2016</v>
      </c>
    </row>
    <row r="656" spans="1:16" x14ac:dyDescent="0.3">
      <c r="A656" t="s">
        <v>353</v>
      </c>
      <c r="B656" t="s">
        <v>236</v>
      </c>
      <c r="C656">
        <v>203</v>
      </c>
      <c r="D656" t="s">
        <v>155</v>
      </c>
      <c r="E656">
        <v>223</v>
      </c>
      <c r="F656">
        <v>0</v>
      </c>
      <c r="G656">
        <v>1436364</v>
      </c>
      <c r="H656">
        <v>104194</v>
      </c>
      <c r="I656">
        <v>613</v>
      </c>
      <c r="J656">
        <v>17111</v>
      </c>
      <c r="K656">
        <v>1988</v>
      </c>
      <c r="L656">
        <v>2016</v>
      </c>
      <c r="M656" t="str">
        <f t="shared" si="30"/>
        <v>001</v>
      </c>
      <c r="N656" t="str">
        <f t="shared" si="31"/>
        <v>S</v>
      </c>
      <c r="O656" t="str">
        <f t="shared" si="32"/>
        <v/>
      </c>
      <c r="P656">
        <v>2016</v>
      </c>
    </row>
    <row r="657" spans="1:16" x14ac:dyDescent="0.3">
      <c r="A657" t="s">
        <v>353</v>
      </c>
      <c r="B657" t="s">
        <v>237</v>
      </c>
      <c r="C657">
        <v>259</v>
      </c>
      <c r="D657" t="s">
        <v>127</v>
      </c>
      <c r="E657">
        <v>5</v>
      </c>
      <c r="F657">
        <v>0</v>
      </c>
      <c r="G657">
        <v>13375</v>
      </c>
      <c r="H657">
        <v>993</v>
      </c>
      <c r="I657">
        <v>0</v>
      </c>
      <c r="J657">
        <v>312</v>
      </c>
      <c r="K657">
        <v>211</v>
      </c>
      <c r="L657">
        <v>2016</v>
      </c>
      <c r="M657" t="str">
        <f t="shared" si="30"/>
        <v>001</v>
      </c>
      <c r="N657" t="str">
        <f t="shared" si="31"/>
        <v>S</v>
      </c>
      <c r="O657" t="str">
        <f t="shared" si="32"/>
        <v/>
      </c>
      <c r="P657">
        <v>2016</v>
      </c>
    </row>
    <row r="658" spans="1:16" x14ac:dyDescent="0.3">
      <c r="A658" t="s">
        <v>353</v>
      </c>
      <c r="B658" t="s">
        <v>260</v>
      </c>
      <c r="C658">
        <v>18</v>
      </c>
      <c r="D658" t="s">
        <v>177</v>
      </c>
      <c r="E658">
        <v>36025</v>
      </c>
      <c r="F658">
        <v>0</v>
      </c>
      <c r="G658">
        <v>7205</v>
      </c>
      <c r="H658">
        <v>51321</v>
      </c>
      <c r="I658">
        <v>191</v>
      </c>
      <c r="J658">
        <v>16104</v>
      </c>
      <c r="K658">
        <v>992</v>
      </c>
      <c r="L658">
        <v>2016</v>
      </c>
      <c r="M658" t="str">
        <f t="shared" si="30"/>
        <v>001</v>
      </c>
      <c r="N658" t="str">
        <f t="shared" si="31"/>
        <v>S</v>
      </c>
      <c r="O658" t="str">
        <f t="shared" si="32"/>
        <v/>
      </c>
      <c r="P658">
        <v>2016</v>
      </c>
    </row>
    <row r="659" spans="1:16" x14ac:dyDescent="0.3">
      <c r="A659" t="s">
        <v>353</v>
      </c>
      <c r="B659" t="s">
        <v>261</v>
      </c>
      <c r="C659">
        <v>239</v>
      </c>
      <c r="D659" t="s">
        <v>135</v>
      </c>
      <c r="E659">
        <v>4205</v>
      </c>
      <c r="F659">
        <v>2</v>
      </c>
      <c r="G659">
        <v>995229</v>
      </c>
      <c r="H659">
        <v>76131</v>
      </c>
      <c r="I659">
        <v>187</v>
      </c>
      <c r="J659">
        <v>23888</v>
      </c>
      <c r="K659">
        <v>1373</v>
      </c>
      <c r="L659">
        <v>2016</v>
      </c>
      <c r="M659" t="str">
        <f t="shared" si="30"/>
        <v>001</v>
      </c>
      <c r="N659" t="str">
        <f t="shared" si="31"/>
        <v>S</v>
      </c>
      <c r="O659" t="str">
        <f t="shared" si="32"/>
        <v/>
      </c>
      <c r="P659">
        <v>2016</v>
      </c>
    </row>
    <row r="660" spans="1:16" x14ac:dyDescent="0.3">
      <c r="A660" t="s">
        <v>353</v>
      </c>
      <c r="B660" t="s">
        <v>229</v>
      </c>
      <c r="D660" t="s">
        <v>229</v>
      </c>
      <c r="E660">
        <v>1485</v>
      </c>
      <c r="F660">
        <v>0</v>
      </c>
      <c r="G660">
        <v>2970</v>
      </c>
      <c r="H660">
        <v>22721</v>
      </c>
      <c r="I660">
        <v>1782</v>
      </c>
      <c r="J660">
        <v>7128</v>
      </c>
      <c r="K660">
        <v>426</v>
      </c>
      <c r="L660">
        <v>2016</v>
      </c>
      <c r="M660" t="str">
        <f t="shared" si="30"/>
        <v>001</v>
      </c>
      <c r="N660" t="str">
        <f t="shared" si="31"/>
        <v>S</v>
      </c>
      <c r="O660" t="str">
        <f t="shared" si="32"/>
        <v/>
      </c>
      <c r="P660">
        <v>2016</v>
      </c>
    </row>
    <row r="661" spans="1:16" x14ac:dyDescent="0.3">
      <c r="A661" t="s">
        <v>353</v>
      </c>
      <c r="B661" t="s">
        <v>229</v>
      </c>
      <c r="D661" t="s">
        <v>229</v>
      </c>
      <c r="E661">
        <v>15</v>
      </c>
      <c r="F661">
        <v>0</v>
      </c>
      <c r="G661">
        <v>1875</v>
      </c>
      <c r="H661">
        <v>1434</v>
      </c>
      <c r="I661">
        <v>112</v>
      </c>
      <c r="J661">
        <v>45</v>
      </c>
      <c r="K661">
        <v>27</v>
      </c>
      <c r="L661">
        <v>2016</v>
      </c>
      <c r="M661" t="str">
        <f t="shared" si="30"/>
        <v>001</v>
      </c>
      <c r="N661" t="str">
        <f t="shared" si="31"/>
        <v>S</v>
      </c>
      <c r="O661" t="str">
        <f t="shared" si="32"/>
        <v/>
      </c>
      <c r="P661">
        <v>2016</v>
      </c>
    </row>
    <row r="662" spans="1:16" x14ac:dyDescent="0.3">
      <c r="A662" t="s">
        <v>353</v>
      </c>
      <c r="B662" t="s">
        <v>307</v>
      </c>
      <c r="C662">
        <v>352</v>
      </c>
      <c r="D662" t="s">
        <v>186</v>
      </c>
      <c r="E662">
        <v>10</v>
      </c>
      <c r="F662">
        <v>0</v>
      </c>
      <c r="G662">
        <v>190</v>
      </c>
      <c r="H662">
        <v>1271</v>
      </c>
      <c r="I662">
        <v>1</v>
      </c>
      <c r="J662">
        <v>399</v>
      </c>
      <c r="K662">
        <v>293</v>
      </c>
      <c r="L662">
        <v>2016</v>
      </c>
      <c r="M662" t="str">
        <f t="shared" si="30"/>
        <v>001</v>
      </c>
      <c r="N662" t="str">
        <f t="shared" si="31"/>
        <v>S</v>
      </c>
      <c r="O662" t="str">
        <f t="shared" si="32"/>
        <v/>
      </c>
      <c r="P662">
        <v>2016</v>
      </c>
    </row>
    <row r="663" spans="1:16" x14ac:dyDescent="0.3">
      <c r="A663" t="s">
        <v>353</v>
      </c>
      <c r="B663" t="s">
        <v>308</v>
      </c>
      <c r="C663">
        <v>380</v>
      </c>
      <c r="D663" t="s">
        <v>189</v>
      </c>
      <c r="E663">
        <v>205</v>
      </c>
      <c r="F663">
        <v>0</v>
      </c>
      <c r="G663">
        <v>4305</v>
      </c>
      <c r="H663">
        <v>289</v>
      </c>
      <c r="I663">
        <v>98</v>
      </c>
      <c r="J663">
        <v>906</v>
      </c>
      <c r="K663">
        <v>704</v>
      </c>
      <c r="L663">
        <v>2016</v>
      </c>
      <c r="M663" t="str">
        <f t="shared" si="30"/>
        <v>001</v>
      </c>
      <c r="N663" t="str">
        <f t="shared" si="31"/>
        <v>S</v>
      </c>
      <c r="O663" t="str">
        <f t="shared" si="32"/>
        <v/>
      </c>
      <c r="P663">
        <v>2016</v>
      </c>
    </row>
    <row r="664" spans="1:16" x14ac:dyDescent="0.3">
      <c r="A664" t="s">
        <v>353</v>
      </c>
      <c r="B664" t="s">
        <v>264</v>
      </c>
      <c r="C664">
        <v>421</v>
      </c>
      <c r="D664" t="s">
        <v>265</v>
      </c>
      <c r="E664">
        <v>428</v>
      </c>
      <c r="F664">
        <v>245</v>
      </c>
      <c r="G664">
        <v>66509</v>
      </c>
      <c r="H664">
        <v>47754</v>
      </c>
      <c r="I664">
        <v>1915</v>
      </c>
      <c r="J664">
        <v>14982</v>
      </c>
      <c r="K664">
        <v>10645</v>
      </c>
      <c r="L664">
        <v>2016</v>
      </c>
      <c r="M664" t="str">
        <f t="shared" si="30"/>
        <v>001</v>
      </c>
      <c r="N664" t="str">
        <f t="shared" si="31"/>
        <v>S</v>
      </c>
      <c r="O664" t="str">
        <f t="shared" si="32"/>
        <v/>
      </c>
      <c r="P664">
        <v>2016</v>
      </c>
    </row>
    <row r="665" spans="1:16" x14ac:dyDescent="0.3">
      <c r="A665" t="s">
        <v>353</v>
      </c>
      <c r="B665" t="s">
        <v>246</v>
      </c>
      <c r="C665">
        <v>375</v>
      </c>
      <c r="D665" t="s">
        <v>149</v>
      </c>
      <c r="E665">
        <v>225</v>
      </c>
      <c r="F665">
        <v>0</v>
      </c>
      <c r="G665">
        <v>536</v>
      </c>
      <c r="H665">
        <v>4102</v>
      </c>
      <c r="I665">
        <v>4</v>
      </c>
      <c r="J665">
        <v>1288</v>
      </c>
      <c r="K665">
        <v>615</v>
      </c>
      <c r="L665">
        <v>2016</v>
      </c>
      <c r="M665" t="str">
        <f t="shared" si="30"/>
        <v>001</v>
      </c>
      <c r="N665" t="str">
        <f t="shared" si="31"/>
        <v>S</v>
      </c>
      <c r="O665" t="str">
        <f t="shared" si="32"/>
        <v/>
      </c>
      <c r="P665">
        <v>2016</v>
      </c>
    </row>
    <row r="666" spans="1:16" x14ac:dyDescent="0.3">
      <c r="A666" t="s">
        <v>353</v>
      </c>
      <c r="B666" t="s">
        <v>266</v>
      </c>
      <c r="C666">
        <v>25</v>
      </c>
      <c r="D666" t="s">
        <v>199</v>
      </c>
      <c r="E666">
        <v>4305</v>
      </c>
      <c r="F666">
        <v>0</v>
      </c>
      <c r="G666">
        <v>10350</v>
      </c>
      <c r="H666">
        <v>77249</v>
      </c>
      <c r="I666">
        <v>1605</v>
      </c>
      <c r="J666">
        <v>24229</v>
      </c>
      <c r="K666">
        <v>1427</v>
      </c>
      <c r="L666">
        <v>2016</v>
      </c>
      <c r="M666" t="str">
        <f t="shared" si="30"/>
        <v>001</v>
      </c>
      <c r="N666" t="str">
        <f t="shared" si="31"/>
        <v>S</v>
      </c>
      <c r="O666" t="str">
        <f t="shared" si="32"/>
        <v/>
      </c>
      <c r="P666">
        <v>2016</v>
      </c>
    </row>
    <row r="667" spans="1:16" x14ac:dyDescent="0.3">
      <c r="A667" t="s">
        <v>354</v>
      </c>
      <c r="B667" t="s">
        <v>258</v>
      </c>
      <c r="C667">
        <v>287</v>
      </c>
      <c r="D667" t="s">
        <v>167</v>
      </c>
      <c r="E667">
        <v>8</v>
      </c>
      <c r="F667">
        <v>0</v>
      </c>
      <c r="G667">
        <v>114</v>
      </c>
      <c r="H667">
        <v>824</v>
      </c>
      <c r="I667">
        <v>65</v>
      </c>
      <c r="J667">
        <v>517</v>
      </c>
      <c r="K667">
        <v>35</v>
      </c>
      <c r="L667">
        <v>2016</v>
      </c>
      <c r="M667" t="str">
        <f t="shared" si="30"/>
        <v>001</v>
      </c>
      <c r="N667" t="str">
        <f t="shared" si="31"/>
        <v>S</v>
      </c>
      <c r="O667" t="str">
        <f t="shared" si="32"/>
        <v>B</v>
      </c>
      <c r="P667">
        <v>2016</v>
      </c>
    </row>
    <row r="668" spans="1:16" x14ac:dyDescent="0.3">
      <c r="A668" t="s">
        <v>355</v>
      </c>
      <c r="B668" t="s">
        <v>229</v>
      </c>
      <c r="D668" t="s">
        <v>229</v>
      </c>
      <c r="E668">
        <v>0</v>
      </c>
      <c r="F668">
        <v>0</v>
      </c>
      <c r="G668">
        <v>0</v>
      </c>
      <c r="H668">
        <v>0</v>
      </c>
      <c r="I668">
        <v>0</v>
      </c>
      <c r="J668">
        <v>0</v>
      </c>
      <c r="K668">
        <v>0</v>
      </c>
      <c r="L668">
        <v>2016</v>
      </c>
      <c r="M668" t="str">
        <f t="shared" si="30"/>
        <v>002</v>
      </c>
      <c r="N668" t="str">
        <f t="shared" si="31"/>
        <v>S</v>
      </c>
      <c r="O668" t="str">
        <f t="shared" si="32"/>
        <v/>
      </c>
      <c r="P668">
        <v>2016</v>
      </c>
    </row>
    <row r="669" spans="1:16" x14ac:dyDescent="0.3">
      <c r="A669" t="s">
        <v>355</v>
      </c>
      <c r="B669" t="s">
        <v>256</v>
      </c>
      <c r="C669">
        <v>1</v>
      </c>
      <c r="D669" t="s">
        <v>125</v>
      </c>
      <c r="E669">
        <v>1</v>
      </c>
      <c r="F669">
        <v>0</v>
      </c>
      <c r="G669">
        <v>2250</v>
      </c>
      <c r="H669">
        <v>17212</v>
      </c>
      <c r="I669">
        <v>0</v>
      </c>
      <c r="J669">
        <v>54</v>
      </c>
      <c r="K669">
        <v>324</v>
      </c>
      <c r="L669">
        <v>2016</v>
      </c>
      <c r="M669" t="str">
        <f t="shared" si="30"/>
        <v>002</v>
      </c>
      <c r="N669" t="str">
        <f t="shared" si="31"/>
        <v>S</v>
      </c>
      <c r="O669" t="str">
        <f t="shared" si="32"/>
        <v/>
      </c>
      <c r="P669">
        <v>2016</v>
      </c>
    </row>
    <row r="670" spans="1:16" x14ac:dyDescent="0.3">
      <c r="A670" t="s">
        <v>355</v>
      </c>
      <c r="B670" t="s">
        <v>223</v>
      </c>
      <c r="C670">
        <v>314</v>
      </c>
      <c r="D670" t="s">
        <v>174</v>
      </c>
      <c r="E670">
        <v>13</v>
      </c>
      <c r="F670">
        <v>0</v>
      </c>
      <c r="G670">
        <v>28275</v>
      </c>
      <c r="H670">
        <v>2163</v>
      </c>
      <c r="I670">
        <v>0</v>
      </c>
      <c r="J670">
        <v>679</v>
      </c>
      <c r="K670">
        <v>466</v>
      </c>
      <c r="L670">
        <v>2016</v>
      </c>
      <c r="M670" t="str">
        <f t="shared" si="30"/>
        <v>002</v>
      </c>
      <c r="N670" t="str">
        <f t="shared" si="31"/>
        <v>S</v>
      </c>
      <c r="O670" t="str">
        <f t="shared" si="32"/>
        <v/>
      </c>
      <c r="P670">
        <v>2016</v>
      </c>
    </row>
    <row r="671" spans="1:16" x14ac:dyDescent="0.3">
      <c r="A671" t="s">
        <v>355</v>
      </c>
      <c r="B671" t="s">
        <v>226</v>
      </c>
      <c r="C671">
        <v>34</v>
      </c>
      <c r="D671" t="s">
        <v>195</v>
      </c>
      <c r="E671">
        <v>40</v>
      </c>
      <c r="F671">
        <v>0</v>
      </c>
      <c r="G671">
        <v>189653</v>
      </c>
      <c r="H671">
        <v>13472</v>
      </c>
      <c r="I671">
        <v>23</v>
      </c>
      <c r="J671">
        <v>188</v>
      </c>
      <c r="K671">
        <v>3125</v>
      </c>
      <c r="L671">
        <v>2016</v>
      </c>
      <c r="M671" t="str">
        <f t="shared" si="30"/>
        <v>002</v>
      </c>
      <c r="N671" t="str">
        <f t="shared" si="31"/>
        <v>S</v>
      </c>
      <c r="O671" t="str">
        <f t="shared" si="32"/>
        <v/>
      </c>
      <c r="P671">
        <v>2016</v>
      </c>
    </row>
    <row r="672" spans="1:16" x14ac:dyDescent="0.3">
      <c r="A672" t="s">
        <v>355</v>
      </c>
      <c r="B672" t="s">
        <v>303</v>
      </c>
      <c r="C672">
        <v>20</v>
      </c>
      <c r="D672" t="s">
        <v>145</v>
      </c>
      <c r="E672">
        <v>9115</v>
      </c>
      <c r="F672">
        <v>0</v>
      </c>
      <c r="G672">
        <v>2542274</v>
      </c>
      <c r="H672">
        <v>174109</v>
      </c>
      <c r="I672">
        <v>568</v>
      </c>
      <c r="J672">
        <v>35985</v>
      </c>
      <c r="K672">
        <v>7006</v>
      </c>
      <c r="L672">
        <v>2016</v>
      </c>
      <c r="M672" t="str">
        <f t="shared" si="30"/>
        <v>002</v>
      </c>
      <c r="N672" t="str">
        <f t="shared" si="31"/>
        <v>S</v>
      </c>
      <c r="O672" t="str">
        <f t="shared" si="32"/>
        <v/>
      </c>
      <c r="P672">
        <v>2016</v>
      </c>
    </row>
    <row r="673" spans="1:16" x14ac:dyDescent="0.3">
      <c r="A673" t="s">
        <v>355</v>
      </c>
      <c r="B673" t="s">
        <v>269</v>
      </c>
      <c r="C673">
        <v>417</v>
      </c>
      <c r="D673" t="s">
        <v>270</v>
      </c>
      <c r="E673">
        <v>4725</v>
      </c>
      <c r="F673">
        <v>0</v>
      </c>
      <c r="G673">
        <v>8316</v>
      </c>
      <c r="H673">
        <v>59831</v>
      </c>
      <c r="I673">
        <v>1864</v>
      </c>
      <c r="J673">
        <v>18774</v>
      </c>
      <c r="K673">
        <v>1142</v>
      </c>
      <c r="L673">
        <v>2016</v>
      </c>
      <c r="M673" t="str">
        <f t="shared" si="30"/>
        <v>002</v>
      </c>
      <c r="N673" t="str">
        <f t="shared" si="31"/>
        <v>S</v>
      </c>
      <c r="O673" t="str">
        <f t="shared" si="32"/>
        <v/>
      </c>
      <c r="P673">
        <v>2016</v>
      </c>
    </row>
    <row r="674" spans="1:16" x14ac:dyDescent="0.3">
      <c r="A674" t="s">
        <v>355</v>
      </c>
      <c r="B674" t="s">
        <v>228</v>
      </c>
      <c r="C674">
        <v>179</v>
      </c>
      <c r="D674" t="s">
        <v>132</v>
      </c>
      <c r="E674">
        <v>2</v>
      </c>
      <c r="F674">
        <v>0</v>
      </c>
      <c r="G674">
        <v>909</v>
      </c>
      <c r="H674">
        <v>683</v>
      </c>
      <c r="I674">
        <v>0</v>
      </c>
      <c r="J674">
        <v>214</v>
      </c>
      <c r="K674">
        <v>15</v>
      </c>
      <c r="L674">
        <v>2016</v>
      </c>
      <c r="M674" t="str">
        <f t="shared" si="30"/>
        <v>002</v>
      </c>
      <c r="N674" t="str">
        <f t="shared" si="31"/>
        <v>S</v>
      </c>
      <c r="O674" t="str">
        <f t="shared" si="32"/>
        <v/>
      </c>
      <c r="P674">
        <v>2016</v>
      </c>
    </row>
    <row r="675" spans="1:16" x14ac:dyDescent="0.3">
      <c r="A675" t="s">
        <v>355</v>
      </c>
      <c r="B675" t="s">
        <v>234</v>
      </c>
      <c r="C675">
        <v>27</v>
      </c>
      <c r="D675" t="s">
        <v>134</v>
      </c>
      <c r="E675">
        <v>108</v>
      </c>
      <c r="F675">
        <v>305</v>
      </c>
      <c r="G675">
        <v>468941</v>
      </c>
      <c r="H675">
        <v>32829</v>
      </c>
      <c r="I675">
        <v>493</v>
      </c>
      <c r="J675">
        <v>938</v>
      </c>
      <c r="K675">
        <v>7301</v>
      </c>
      <c r="L675">
        <v>2016</v>
      </c>
      <c r="M675" t="str">
        <f t="shared" si="30"/>
        <v>002</v>
      </c>
      <c r="N675" t="str">
        <f t="shared" si="31"/>
        <v>S</v>
      </c>
      <c r="O675" t="str">
        <f t="shared" si="32"/>
        <v/>
      </c>
      <c r="P675">
        <v>2016</v>
      </c>
    </row>
    <row r="676" spans="1:16" x14ac:dyDescent="0.3">
      <c r="A676" t="s">
        <v>355</v>
      </c>
      <c r="B676" t="s">
        <v>305</v>
      </c>
      <c r="C676">
        <v>19</v>
      </c>
      <c r="D676" t="s">
        <v>150</v>
      </c>
      <c r="E676">
        <v>6</v>
      </c>
      <c r="F676">
        <v>0</v>
      </c>
      <c r="G676">
        <v>162</v>
      </c>
      <c r="H676">
        <v>1192</v>
      </c>
      <c r="I676">
        <v>47</v>
      </c>
      <c r="J676">
        <v>374</v>
      </c>
      <c r="K676">
        <v>268</v>
      </c>
      <c r="L676">
        <v>2016</v>
      </c>
      <c r="M676" t="str">
        <f t="shared" si="30"/>
        <v>002</v>
      </c>
      <c r="N676" t="str">
        <f t="shared" si="31"/>
        <v>S</v>
      </c>
      <c r="O676" t="str">
        <f t="shared" si="32"/>
        <v/>
      </c>
      <c r="P676">
        <v>2016</v>
      </c>
    </row>
    <row r="677" spans="1:16" x14ac:dyDescent="0.3">
      <c r="A677" t="s">
        <v>355</v>
      </c>
      <c r="B677" t="s">
        <v>237</v>
      </c>
      <c r="C677">
        <v>259</v>
      </c>
      <c r="D677" t="s">
        <v>127</v>
      </c>
      <c r="E677">
        <v>4</v>
      </c>
      <c r="F677">
        <v>0</v>
      </c>
      <c r="G677">
        <v>107</v>
      </c>
      <c r="H677">
        <v>811</v>
      </c>
      <c r="I677">
        <v>32</v>
      </c>
      <c r="J677">
        <v>254</v>
      </c>
      <c r="K677">
        <v>165</v>
      </c>
      <c r="L677">
        <v>2016</v>
      </c>
      <c r="M677" t="str">
        <f t="shared" si="30"/>
        <v>002</v>
      </c>
      <c r="N677" t="str">
        <f t="shared" si="31"/>
        <v>S</v>
      </c>
      <c r="O677" t="str">
        <f t="shared" si="32"/>
        <v/>
      </c>
      <c r="P677">
        <v>2016</v>
      </c>
    </row>
    <row r="678" spans="1:16" x14ac:dyDescent="0.3">
      <c r="A678" t="s">
        <v>355</v>
      </c>
      <c r="B678" t="s">
        <v>271</v>
      </c>
      <c r="C678">
        <v>106</v>
      </c>
      <c r="D678" t="s">
        <v>122</v>
      </c>
      <c r="E678">
        <v>420</v>
      </c>
      <c r="F678">
        <v>0</v>
      </c>
      <c r="G678">
        <v>992817</v>
      </c>
      <c r="H678">
        <v>71979</v>
      </c>
      <c r="I678">
        <v>1825</v>
      </c>
      <c r="J678">
        <v>22576</v>
      </c>
      <c r="K678">
        <v>1374</v>
      </c>
      <c r="L678">
        <v>2016</v>
      </c>
      <c r="M678" t="str">
        <f t="shared" si="30"/>
        <v>002</v>
      </c>
      <c r="N678" t="str">
        <f t="shared" si="31"/>
        <v>S</v>
      </c>
      <c r="O678" t="str">
        <f t="shared" si="32"/>
        <v/>
      </c>
      <c r="P678">
        <v>2016</v>
      </c>
    </row>
    <row r="679" spans="1:16" x14ac:dyDescent="0.3">
      <c r="A679" t="s">
        <v>355</v>
      </c>
      <c r="B679" t="s">
        <v>247</v>
      </c>
      <c r="C679">
        <v>38</v>
      </c>
      <c r="D679" t="s">
        <v>137</v>
      </c>
      <c r="E679">
        <v>479</v>
      </c>
      <c r="F679">
        <v>0</v>
      </c>
      <c r="G679">
        <v>2957585</v>
      </c>
      <c r="H679">
        <v>223316</v>
      </c>
      <c r="I679">
        <v>695</v>
      </c>
      <c r="J679">
        <v>30625</v>
      </c>
      <c r="K679">
        <v>8093</v>
      </c>
      <c r="L679">
        <v>2016</v>
      </c>
      <c r="M679" t="str">
        <f t="shared" si="30"/>
        <v>002</v>
      </c>
      <c r="N679" t="str">
        <f t="shared" si="31"/>
        <v>S</v>
      </c>
      <c r="O679" t="str">
        <f t="shared" si="32"/>
        <v/>
      </c>
      <c r="P679">
        <v>2016</v>
      </c>
    </row>
    <row r="680" spans="1:16" x14ac:dyDescent="0.3">
      <c r="A680" t="s">
        <v>355</v>
      </c>
      <c r="B680" t="s">
        <v>250</v>
      </c>
      <c r="C680">
        <v>399</v>
      </c>
      <c r="D680" t="s">
        <v>203</v>
      </c>
      <c r="E680">
        <v>896</v>
      </c>
      <c r="F680">
        <v>0</v>
      </c>
      <c r="G680">
        <v>1938475</v>
      </c>
      <c r="H680">
        <v>148287</v>
      </c>
      <c r="I680">
        <v>2388</v>
      </c>
      <c r="J680">
        <v>46525</v>
      </c>
      <c r="K680">
        <v>5289</v>
      </c>
      <c r="L680">
        <v>2016</v>
      </c>
      <c r="M680" t="str">
        <f t="shared" si="30"/>
        <v>002</v>
      </c>
      <c r="N680" t="str">
        <f t="shared" si="31"/>
        <v>S</v>
      </c>
      <c r="O680" t="str">
        <f t="shared" si="32"/>
        <v/>
      </c>
      <c r="P680">
        <v>2016</v>
      </c>
    </row>
    <row r="681" spans="1:16" x14ac:dyDescent="0.3">
      <c r="A681" t="s">
        <v>355</v>
      </c>
      <c r="B681" t="s">
        <v>251</v>
      </c>
      <c r="C681">
        <v>381</v>
      </c>
      <c r="D681" t="s">
        <v>151</v>
      </c>
      <c r="E681">
        <v>896</v>
      </c>
      <c r="F681">
        <v>0</v>
      </c>
      <c r="G681">
        <v>193631</v>
      </c>
      <c r="H681">
        <v>125766</v>
      </c>
      <c r="I681">
        <v>2179</v>
      </c>
      <c r="J681">
        <v>3773</v>
      </c>
      <c r="K681">
        <v>5329</v>
      </c>
      <c r="L681">
        <v>2016</v>
      </c>
      <c r="M681" t="str">
        <f t="shared" si="30"/>
        <v>002</v>
      </c>
      <c r="N681" t="str">
        <f t="shared" si="31"/>
        <v>S</v>
      </c>
      <c r="O681" t="str">
        <f t="shared" si="32"/>
        <v/>
      </c>
      <c r="P681">
        <v>2016</v>
      </c>
    </row>
    <row r="682" spans="1:16" x14ac:dyDescent="0.3">
      <c r="A682" t="s">
        <v>355</v>
      </c>
      <c r="B682" t="s">
        <v>304</v>
      </c>
      <c r="C682">
        <v>249</v>
      </c>
      <c r="D682" t="s">
        <v>131</v>
      </c>
      <c r="E682">
        <v>732</v>
      </c>
      <c r="F682">
        <v>0</v>
      </c>
      <c r="G682">
        <v>2991597</v>
      </c>
      <c r="H682">
        <v>213445</v>
      </c>
      <c r="I682">
        <v>2508</v>
      </c>
      <c r="J682">
        <v>57633</v>
      </c>
      <c r="K682">
        <v>4911</v>
      </c>
      <c r="L682">
        <v>2016</v>
      </c>
      <c r="M682" t="str">
        <f t="shared" si="30"/>
        <v>002</v>
      </c>
      <c r="N682" t="str">
        <f t="shared" si="31"/>
        <v>S</v>
      </c>
      <c r="O682" t="str">
        <f t="shared" si="32"/>
        <v/>
      </c>
      <c r="P682">
        <v>2016</v>
      </c>
    </row>
    <row r="683" spans="1:16" x14ac:dyDescent="0.3">
      <c r="A683" t="s">
        <v>356</v>
      </c>
      <c r="B683" t="s">
        <v>240</v>
      </c>
      <c r="C683">
        <v>210</v>
      </c>
      <c r="D683" t="s">
        <v>163</v>
      </c>
      <c r="E683">
        <v>7</v>
      </c>
      <c r="F683">
        <v>0</v>
      </c>
      <c r="G683">
        <v>16646</v>
      </c>
      <c r="H683">
        <v>1167</v>
      </c>
      <c r="I683">
        <v>0</v>
      </c>
      <c r="J683">
        <v>732</v>
      </c>
      <c r="K683">
        <v>493</v>
      </c>
      <c r="L683">
        <v>2016</v>
      </c>
      <c r="M683" t="str">
        <f t="shared" si="30"/>
        <v>002</v>
      </c>
      <c r="N683" t="str">
        <f t="shared" si="31"/>
        <v>S</v>
      </c>
      <c r="O683" t="str">
        <f t="shared" si="32"/>
        <v>B</v>
      </c>
      <c r="P683">
        <v>2016</v>
      </c>
    </row>
    <row r="684" spans="1:16" x14ac:dyDescent="0.3">
      <c r="A684" t="s">
        <v>357</v>
      </c>
      <c r="B684" t="s">
        <v>230</v>
      </c>
      <c r="C684">
        <v>192</v>
      </c>
      <c r="D684" t="s">
        <v>183</v>
      </c>
      <c r="E684">
        <v>8</v>
      </c>
      <c r="F684">
        <v>0</v>
      </c>
      <c r="G684">
        <v>19231</v>
      </c>
      <c r="H684">
        <v>1299</v>
      </c>
      <c r="I684">
        <v>102</v>
      </c>
      <c r="J684">
        <v>567</v>
      </c>
      <c r="K684">
        <v>186</v>
      </c>
      <c r="L684">
        <v>2016</v>
      </c>
      <c r="M684" t="str">
        <f t="shared" si="30"/>
        <v>002</v>
      </c>
      <c r="N684" t="str">
        <f t="shared" si="31"/>
        <v>S</v>
      </c>
      <c r="O684" t="str">
        <f t="shared" si="32"/>
        <v/>
      </c>
      <c r="P684">
        <v>2016</v>
      </c>
    </row>
    <row r="685" spans="1:16" x14ac:dyDescent="0.3">
      <c r="A685" t="s">
        <v>358</v>
      </c>
      <c r="B685" t="s">
        <v>220</v>
      </c>
      <c r="C685">
        <v>269</v>
      </c>
      <c r="D685" t="s">
        <v>157</v>
      </c>
      <c r="E685">
        <v>7</v>
      </c>
      <c r="F685">
        <v>3</v>
      </c>
      <c r="G685">
        <v>33925</v>
      </c>
      <c r="H685">
        <v>2384</v>
      </c>
      <c r="I685">
        <v>0</v>
      </c>
      <c r="J685">
        <v>557</v>
      </c>
      <c r="K685">
        <v>512</v>
      </c>
      <c r="L685">
        <v>2016</v>
      </c>
      <c r="M685" t="str">
        <f t="shared" si="30"/>
        <v>002</v>
      </c>
      <c r="N685" t="str">
        <f t="shared" si="31"/>
        <v>S</v>
      </c>
      <c r="O685" t="str">
        <f t="shared" si="32"/>
        <v>SG</v>
      </c>
      <c r="P685">
        <v>2016</v>
      </c>
    </row>
    <row r="686" spans="1:16" x14ac:dyDescent="0.3">
      <c r="A686" t="s">
        <v>359</v>
      </c>
      <c r="B686" t="s">
        <v>287</v>
      </c>
      <c r="C686">
        <v>30</v>
      </c>
      <c r="D686" t="s">
        <v>159</v>
      </c>
      <c r="E686">
        <v>1</v>
      </c>
      <c r="F686">
        <v>0</v>
      </c>
      <c r="G686">
        <v>251</v>
      </c>
      <c r="H686">
        <v>167</v>
      </c>
      <c r="I686">
        <v>0</v>
      </c>
      <c r="J686">
        <v>52</v>
      </c>
      <c r="K686">
        <v>4</v>
      </c>
      <c r="L686">
        <v>2016</v>
      </c>
      <c r="M686" t="str">
        <f t="shared" si="30"/>
        <v>003</v>
      </c>
      <c r="N686" t="str">
        <f t="shared" si="31"/>
        <v>S</v>
      </c>
      <c r="O686" t="str">
        <f t="shared" si="32"/>
        <v/>
      </c>
      <c r="P686">
        <v>2016</v>
      </c>
    </row>
    <row r="687" spans="1:16" x14ac:dyDescent="0.3">
      <c r="A687" t="s">
        <v>360</v>
      </c>
      <c r="B687" t="s">
        <v>229</v>
      </c>
      <c r="D687" t="s">
        <v>229</v>
      </c>
      <c r="E687">
        <v>0</v>
      </c>
      <c r="F687">
        <v>0</v>
      </c>
      <c r="G687">
        <v>0</v>
      </c>
      <c r="H687">
        <v>0</v>
      </c>
      <c r="I687">
        <v>0</v>
      </c>
      <c r="J687">
        <v>0</v>
      </c>
      <c r="K687">
        <v>0</v>
      </c>
      <c r="L687">
        <v>2016</v>
      </c>
      <c r="M687" t="str">
        <f t="shared" si="30"/>
        <v>004</v>
      </c>
      <c r="N687" t="str">
        <f t="shared" si="31"/>
        <v>S</v>
      </c>
      <c r="O687" t="str">
        <f t="shared" si="32"/>
        <v/>
      </c>
      <c r="P687">
        <v>2016</v>
      </c>
    </row>
    <row r="688" spans="1:16" x14ac:dyDescent="0.3">
      <c r="A688" t="s">
        <v>360</v>
      </c>
      <c r="B688" t="s">
        <v>218</v>
      </c>
      <c r="C688">
        <v>422</v>
      </c>
      <c r="D688" t="s">
        <v>219</v>
      </c>
      <c r="E688">
        <v>25</v>
      </c>
      <c r="F688">
        <v>0</v>
      </c>
      <c r="G688">
        <v>35</v>
      </c>
      <c r="H688">
        <v>267</v>
      </c>
      <c r="I688">
        <v>0</v>
      </c>
      <c r="J688">
        <v>84</v>
      </c>
      <c r="K688">
        <v>54</v>
      </c>
      <c r="L688">
        <v>2016</v>
      </c>
      <c r="M688" t="str">
        <f t="shared" si="30"/>
        <v>004</v>
      </c>
      <c r="N688" t="str">
        <f t="shared" si="31"/>
        <v>S</v>
      </c>
      <c r="O688" t="str">
        <f t="shared" si="32"/>
        <v/>
      </c>
      <c r="P688">
        <v>2016</v>
      </c>
    </row>
    <row r="689" spans="1:16" x14ac:dyDescent="0.3">
      <c r="A689" t="s">
        <v>360</v>
      </c>
      <c r="B689" t="s">
        <v>282</v>
      </c>
      <c r="C689">
        <v>133</v>
      </c>
      <c r="D689" t="s">
        <v>152</v>
      </c>
      <c r="E689">
        <v>146</v>
      </c>
      <c r="F689">
        <v>0</v>
      </c>
      <c r="G689">
        <v>434351</v>
      </c>
      <c r="H689">
        <v>31805</v>
      </c>
      <c r="I689">
        <v>402</v>
      </c>
      <c r="J689">
        <v>9387</v>
      </c>
      <c r="K689">
        <v>6784</v>
      </c>
      <c r="L689">
        <v>2016</v>
      </c>
      <c r="M689" t="str">
        <f t="shared" si="30"/>
        <v>004</v>
      </c>
      <c r="N689" t="str">
        <f t="shared" si="31"/>
        <v>S</v>
      </c>
      <c r="O689" t="str">
        <f t="shared" si="32"/>
        <v/>
      </c>
      <c r="P689">
        <v>2016</v>
      </c>
    </row>
    <row r="690" spans="1:16" x14ac:dyDescent="0.3">
      <c r="A690" t="s">
        <v>360</v>
      </c>
      <c r="B690" t="s">
        <v>234</v>
      </c>
      <c r="C690">
        <v>27</v>
      </c>
      <c r="D690" t="s">
        <v>134</v>
      </c>
      <c r="E690">
        <v>615</v>
      </c>
      <c r="F690">
        <v>115</v>
      </c>
      <c r="G690">
        <v>240189</v>
      </c>
      <c r="H690">
        <v>16843</v>
      </c>
      <c r="I690">
        <v>188</v>
      </c>
      <c r="J690">
        <v>4838</v>
      </c>
      <c r="K690">
        <v>3744</v>
      </c>
      <c r="L690">
        <v>2016</v>
      </c>
      <c r="M690" t="str">
        <f t="shared" si="30"/>
        <v>004</v>
      </c>
      <c r="N690" t="str">
        <f t="shared" si="31"/>
        <v>S</v>
      </c>
      <c r="O690" t="str">
        <f t="shared" si="32"/>
        <v/>
      </c>
      <c r="P690">
        <v>2016</v>
      </c>
    </row>
    <row r="691" spans="1:16" x14ac:dyDescent="0.3">
      <c r="A691" t="s">
        <v>360</v>
      </c>
      <c r="B691" t="s">
        <v>237</v>
      </c>
      <c r="C691">
        <v>259</v>
      </c>
      <c r="D691" t="s">
        <v>127</v>
      </c>
      <c r="E691">
        <v>2245</v>
      </c>
      <c r="F691">
        <v>0</v>
      </c>
      <c r="G691">
        <v>600541</v>
      </c>
      <c r="H691">
        <v>44615</v>
      </c>
      <c r="I691">
        <v>67</v>
      </c>
      <c r="J691">
        <v>13997</v>
      </c>
      <c r="K691">
        <v>9677</v>
      </c>
      <c r="L691">
        <v>2016</v>
      </c>
      <c r="M691" t="str">
        <f t="shared" si="30"/>
        <v>004</v>
      </c>
      <c r="N691" t="str">
        <f t="shared" si="31"/>
        <v>S</v>
      </c>
      <c r="O691" t="str">
        <f t="shared" si="32"/>
        <v/>
      </c>
      <c r="P691">
        <v>2016</v>
      </c>
    </row>
    <row r="692" spans="1:16" x14ac:dyDescent="0.3">
      <c r="A692" t="s">
        <v>360</v>
      </c>
      <c r="B692" t="s">
        <v>307</v>
      </c>
      <c r="C692">
        <v>352</v>
      </c>
      <c r="D692" t="s">
        <v>186</v>
      </c>
      <c r="E692">
        <v>1</v>
      </c>
      <c r="F692">
        <v>0</v>
      </c>
      <c r="G692">
        <v>19</v>
      </c>
      <c r="H692">
        <v>128</v>
      </c>
      <c r="I692">
        <v>0</v>
      </c>
      <c r="J692">
        <v>4</v>
      </c>
      <c r="K692">
        <v>28</v>
      </c>
      <c r="L692">
        <v>2016</v>
      </c>
      <c r="M692" t="str">
        <f t="shared" si="30"/>
        <v>004</v>
      </c>
      <c r="N692" t="str">
        <f t="shared" si="31"/>
        <v>S</v>
      </c>
      <c r="O692" t="str">
        <f t="shared" si="32"/>
        <v/>
      </c>
      <c r="P692">
        <v>2016</v>
      </c>
    </row>
    <row r="693" spans="1:16" x14ac:dyDescent="0.3">
      <c r="A693" t="s">
        <v>360</v>
      </c>
      <c r="B693" t="s">
        <v>246</v>
      </c>
      <c r="C693">
        <v>375</v>
      </c>
      <c r="D693" t="s">
        <v>149</v>
      </c>
      <c r="E693">
        <v>1305</v>
      </c>
      <c r="F693">
        <v>0</v>
      </c>
      <c r="G693">
        <v>3024</v>
      </c>
      <c r="H693">
        <v>23136</v>
      </c>
      <c r="I693">
        <v>312</v>
      </c>
      <c r="J693">
        <v>7257</v>
      </c>
      <c r="K693">
        <v>4957</v>
      </c>
      <c r="L693">
        <v>2016</v>
      </c>
      <c r="M693" t="str">
        <f t="shared" si="30"/>
        <v>004</v>
      </c>
      <c r="N693" t="str">
        <f t="shared" si="31"/>
        <v>S</v>
      </c>
      <c r="O693" t="str">
        <f t="shared" si="32"/>
        <v/>
      </c>
      <c r="P693">
        <v>2016</v>
      </c>
    </row>
    <row r="694" spans="1:16" x14ac:dyDescent="0.3">
      <c r="A694" t="s">
        <v>360</v>
      </c>
      <c r="B694" t="s">
        <v>304</v>
      </c>
      <c r="C694">
        <v>249</v>
      </c>
      <c r="D694" t="s">
        <v>131</v>
      </c>
      <c r="E694">
        <v>32</v>
      </c>
      <c r="F694">
        <v>0</v>
      </c>
      <c r="G694">
        <v>130772</v>
      </c>
      <c r="H694">
        <v>9323</v>
      </c>
      <c r="I694">
        <v>153</v>
      </c>
      <c r="J694">
        <v>2741</v>
      </c>
      <c r="K694">
        <v>2157</v>
      </c>
      <c r="L694">
        <v>2016</v>
      </c>
      <c r="M694" t="str">
        <f t="shared" si="30"/>
        <v>004</v>
      </c>
      <c r="N694" t="str">
        <f t="shared" si="31"/>
        <v>S</v>
      </c>
      <c r="O694" t="str">
        <f t="shared" si="32"/>
        <v/>
      </c>
      <c r="P694">
        <v>2016</v>
      </c>
    </row>
    <row r="695" spans="1:16" x14ac:dyDescent="0.3">
      <c r="A695" t="s">
        <v>361</v>
      </c>
      <c r="B695" t="s">
        <v>218</v>
      </c>
      <c r="C695">
        <v>422</v>
      </c>
      <c r="D695" t="s">
        <v>219</v>
      </c>
      <c r="E695">
        <v>65</v>
      </c>
      <c r="F695">
        <v>0</v>
      </c>
      <c r="G695">
        <v>91</v>
      </c>
      <c r="H695">
        <v>697</v>
      </c>
      <c r="I695">
        <v>3</v>
      </c>
      <c r="J695">
        <v>218</v>
      </c>
      <c r="K695">
        <v>144</v>
      </c>
      <c r="L695">
        <v>2016</v>
      </c>
      <c r="M695" t="str">
        <f t="shared" si="30"/>
        <v>005</v>
      </c>
      <c r="N695" t="str">
        <f t="shared" si="31"/>
        <v>S</v>
      </c>
      <c r="O695" t="str">
        <f t="shared" si="32"/>
        <v/>
      </c>
      <c r="P695">
        <v>2016</v>
      </c>
    </row>
    <row r="696" spans="1:16" x14ac:dyDescent="0.3">
      <c r="A696" t="s">
        <v>361</v>
      </c>
      <c r="B696" t="s">
        <v>302</v>
      </c>
      <c r="C696">
        <v>398</v>
      </c>
      <c r="D696" t="s">
        <v>184</v>
      </c>
      <c r="E696">
        <v>2</v>
      </c>
      <c r="F696">
        <v>0</v>
      </c>
      <c r="G696">
        <v>30</v>
      </c>
      <c r="H696">
        <v>215</v>
      </c>
      <c r="I696">
        <v>17</v>
      </c>
      <c r="J696">
        <v>67</v>
      </c>
      <c r="K696">
        <v>5</v>
      </c>
      <c r="L696">
        <v>2016</v>
      </c>
      <c r="M696" t="str">
        <f t="shared" si="30"/>
        <v>005</v>
      </c>
      <c r="N696" t="str">
        <f t="shared" si="31"/>
        <v>S</v>
      </c>
      <c r="O696" t="str">
        <f t="shared" si="32"/>
        <v/>
      </c>
      <c r="P696">
        <v>2016</v>
      </c>
    </row>
    <row r="697" spans="1:16" x14ac:dyDescent="0.3">
      <c r="A697" t="s">
        <v>361</v>
      </c>
      <c r="B697" t="s">
        <v>223</v>
      </c>
      <c r="C697">
        <v>314</v>
      </c>
      <c r="D697" t="s">
        <v>174</v>
      </c>
      <c r="E697">
        <v>8</v>
      </c>
      <c r="F697">
        <v>0</v>
      </c>
      <c r="G697">
        <v>174</v>
      </c>
      <c r="H697">
        <v>1331</v>
      </c>
      <c r="I697">
        <v>104</v>
      </c>
      <c r="J697">
        <v>418</v>
      </c>
      <c r="K697">
        <v>288</v>
      </c>
      <c r="L697">
        <v>2016</v>
      </c>
      <c r="M697" t="str">
        <f t="shared" si="30"/>
        <v>005</v>
      </c>
      <c r="N697" t="str">
        <f t="shared" si="31"/>
        <v>S</v>
      </c>
      <c r="O697" t="str">
        <f t="shared" si="32"/>
        <v/>
      </c>
      <c r="P697">
        <v>2016</v>
      </c>
    </row>
    <row r="698" spans="1:16" x14ac:dyDescent="0.3">
      <c r="A698" t="s">
        <v>361</v>
      </c>
      <c r="B698" t="s">
        <v>306</v>
      </c>
      <c r="C698">
        <v>368</v>
      </c>
      <c r="D698" t="s">
        <v>133</v>
      </c>
      <c r="E698">
        <v>39</v>
      </c>
      <c r="F698">
        <v>0</v>
      </c>
      <c r="G698">
        <v>9555</v>
      </c>
      <c r="H698">
        <v>6471</v>
      </c>
      <c r="I698">
        <v>57</v>
      </c>
      <c r="J698">
        <v>2032</v>
      </c>
      <c r="K698">
        <v>1562</v>
      </c>
      <c r="L698">
        <v>2016</v>
      </c>
      <c r="M698" t="str">
        <f t="shared" si="30"/>
        <v>005</v>
      </c>
      <c r="N698" t="str">
        <f t="shared" si="31"/>
        <v>S</v>
      </c>
      <c r="O698" t="str">
        <f t="shared" si="32"/>
        <v/>
      </c>
      <c r="P698">
        <v>2016</v>
      </c>
    </row>
    <row r="699" spans="1:16" x14ac:dyDescent="0.3">
      <c r="A699" t="s">
        <v>361</v>
      </c>
      <c r="B699" t="s">
        <v>229</v>
      </c>
      <c r="D699" t="s">
        <v>229</v>
      </c>
      <c r="E699">
        <v>23</v>
      </c>
      <c r="F699">
        <v>0</v>
      </c>
      <c r="G699">
        <v>529</v>
      </c>
      <c r="H699">
        <v>3164</v>
      </c>
      <c r="I699">
        <v>15</v>
      </c>
      <c r="J699">
        <v>993</v>
      </c>
      <c r="K699">
        <v>855</v>
      </c>
      <c r="L699">
        <v>2016</v>
      </c>
      <c r="M699" t="str">
        <f t="shared" si="30"/>
        <v>005</v>
      </c>
      <c r="N699" t="str">
        <f t="shared" si="31"/>
        <v>S</v>
      </c>
      <c r="O699" t="str">
        <f t="shared" si="32"/>
        <v/>
      </c>
      <c r="P699">
        <v>2016</v>
      </c>
    </row>
    <row r="700" spans="1:16" x14ac:dyDescent="0.3">
      <c r="A700" t="s">
        <v>361</v>
      </c>
      <c r="B700" t="s">
        <v>237</v>
      </c>
      <c r="C700">
        <v>259</v>
      </c>
      <c r="D700" t="s">
        <v>127</v>
      </c>
      <c r="E700">
        <v>1</v>
      </c>
      <c r="F700">
        <v>0</v>
      </c>
      <c r="G700">
        <v>6</v>
      </c>
      <c r="H700">
        <v>44</v>
      </c>
      <c r="I700">
        <v>0</v>
      </c>
      <c r="J700">
        <v>14</v>
      </c>
      <c r="K700">
        <v>1</v>
      </c>
      <c r="L700">
        <v>2016</v>
      </c>
      <c r="M700" t="str">
        <f t="shared" si="30"/>
        <v>005</v>
      </c>
      <c r="N700" t="str">
        <f t="shared" si="31"/>
        <v>S</v>
      </c>
      <c r="O700" t="str">
        <f t="shared" si="32"/>
        <v/>
      </c>
      <c r="P700">
        <v>2016</v>
      </c>
    </row>
    <row r="701" spans="1:16" x14ac:dyDescent="0.3">
      <c r="A701" t="s">
        <v>361</v>
      </c>
      <c r="B701" t="s">
        <v>307</v>
      </c>
      <c r="C701">
        <v>352</v>
      </c>
      <c r="D701" t="s">
        <v>186</v>
      </c>
      <c r="E701">
        <v>55</v>
      </c>
      <c r="F701">
        <v>0</v>
      </c>
      <c r="G701">
        <v>1045</v>
      </c>
      <c r="H701">
        <v>713</v>
      </c>
      <c r="I701">
        <v>0</v>
      </c>
      <c r="J701">
        <v>224</v>
      </c>
      <c r="K701">
        <v>154</v>
      </c>
      <c r="L701">
        <v>2016</v>
      </c>
      <c r="M701" t="str">
        <f t="shared" si="30"/>
        <v>005</v>
      </c>
      <c r="N701" t="str">
        <f t="shared" si="31"/>
        <v>S</v>
      </c>
      <c r="O701" t="str">
        <f t="shared" si="32"/>
        <v/>
      </c>
      <c r="P701">
        <v>2016</v>
      </c>
    </row>
    <row r="702" spans="1:16" x14ac:dyDescent="0.3">
      <c r="A702" t="s">
        <v>362</v>
      </c>
      <c r="B702" t="s">
        <v>313</v>
      </c>
      <c r="C702">
        <v>413</v>
      </c>
      <c r="D702" t="s">
        <v>314</v>
      </c>
      <c r="E702">
        <v>65</v>
      </c>
      <c r="F702">
        <v>0</v>
      </c>
      <c r="G702">
        <v>104</v>
      </c>
      <c r="H702">
        <v>759</v>
      </c>
      <c r="I702">
        <v>6</v>
      </c>
      <c r="J702">
        <v>239</v>
      </c>
      <c r="K702">
        <v>171</v>
      </c>
      <c r="L702">
        <v>2016</v>
      </c>
      <c r="M702" t="str">
        <f t="shared" si="30"/>
        <v>005</v>
      </c>
      <c r="N702" t="str">
        <f t="shared" si="31"/>
        <v>S</v>
      </c>
      <c r="O702" t="str">
        <f t="shared" si="32"/>
        <v>SG</v>
      </c>
      <c r="P702">
        <v>2016</v>
      </c>
    </row>
    <row r="703" spans="1:16" x14ac:dyDescent="0.3">
      <c r="A703" t="s">
        <v>363</v>
      </c>
      <c r="B703" t="s">
        <v>229</v>
      </c>
      <c r="D703" t="s">
        <v>229</v>
      </c>
      <c r="E703">
        <v>0</v>
      </c>
      <c r="F703">
        <v>0</v>
      </c>
      <c r="G703">
        <v>0</v>
      </c>
      <c r="H703">
        <v>0</v>
      </c>
      <c r="I703">
        <v>0</v>
      </c>
      <c r="J703">
        <v>0</v>
      </c>
      <c r="K703">
        <v>0</v>
      </c>
      <c r="L703">
        <v>2016</v>
      </c>
      <c r="M703" t="str">
        <f t="shared" si="30"/>
        <v>006</v>
      </c>
      <c r="N703" t="str">
        <f t="shared" si="31"/>
        <v>S</v>
      </c>
      <c r="O703" t="str">
        <f t="shared" si="32"/>
        <v/>
      </c>
      <c r="P703">
        <v>2016</v>
      </c>
    </row>
    <row r="704" spans="1:16" x14ac:dyDescent="0.3">
      <c r="A704" t="s">
        <v>363</v>
      </c>
      <c r="B704" t="s">
        <v>302</v>
      </c>
      <c r="C704">
        <v>398</v>
      </c>
      <c r="D704" t="s">
        <v>184</v>
      </c>
      <c r="E704">
        <v>4</v>
      </c>
      <c r="F704">
        <v>15</v>
      </c>
      <c r="G704">
        <v>9375</v>
      </c>
      <c r="H704">
        <v>682</v>
      </c>
      <c r="I704">
        <v>53</v>
      </c>
      <c r="J704">
        <v>215</v>
      </c>
      <c r="K704">
        <v>155</v>
      </c>
      <c r="L704">
        <v>2016</v>
      </c>
      <c r="M704" t="str">
        <f t="shared" si="30"/>
        <v>006</v>
      </c>
      <c r="N704" t="str">
        <f t="shared" si="31"/>
        <v>S</v>
      </c>
      <c r="O704" t="str">
        <f t="shared" si="32"/>
        <v/>
      </c>
      <c r="P704">
        <v>2016</v>
      </c>
    </row>
    <row r="705" spans="1:16" x14ac:dyDescent="0.3">
      <c r="A705" t="s">
        <v>363</v>
      </c>
      <c r="B705" t="s">
        <v>221</v>
      </c>
      <c r="C705">
        <v>357</v>
      </c>
      <c r="D705" t="s">
        <v>222</v>
      </c>
      <c r="E705">
        <v>78</v>
      </c>
      <c r="F705">
        <v>255</v>
      </c>
      <c r="G705">
        <v>290625</v>
      </c>
      <c r="H705">
        <v>19849</v>
      </c>
      <c r="I705">
        <v>424</v>
      </c>
      <c r="J705">
        <v>6225</v>
      </c>
      <c r="K705">
        <v>4449</v>
      </c>
      <c r="L705">
        <v>2016</v>
      </c>
      <c r="M705" t="str">
        <f t="shared" si="30"/>
        <v>006</v>
      </c>
      <c r="N705" t="str">
        <f t="shared" si="31"/>
        <v>S</v>
      </c>
      <c r="O705" t="str">
        <f t="shared" si="32"/>
        <v/>
      </c>
      <c r="P705">
        <v>2016</v>
      </c>
    </row>
    <row r="706" spans="1:16" x14ac:dyDescent="0.3">
      <c r="A706" t="s">
        <v>363</v>
      </c>
      <c r="B706" t="s">
        <v>227</v>
      </c>
      <c r="C706">
        <v>281</v>
      </c>
      <c r="D706" t="s">
        <v>207</v>
      </c>
      <c r="E706">
        <v>805</v>
      </c>
      <c r="F706">
        <v>165</v>
      </c>
      <c r="G706">
        <v>27365</v>
      </c>
      <c r="H706">
        <v>1971</v>
      </c>
      <c r="I706">
        <v>224</v>
      </c>
      <c r="J706">
        <v>6185</v>
      </c>
      <c r="K706">
        <v>4366</v>
      </c>
      <c r="L706">
        <v>2016</v>
      </c>
      <c r="M706" t="str">
        <f t="shared" ref="M706:M769" si="33">IF(OR(MID(A706,3,1)="H",MID(A706,3,1)="S"),MID(A706,4,3),MID(A706,3,3))</f>
        <v>006</v>
      </c>
      <c r="N706" t="str">
        <f t="shared" ref="N706:N769" si="34">IF(OR(MID(A706,3,1)="H",MID(A706,3,1)="S"),MID(A706,3,1),"")</f>
        <v>S</v>
      </c>
      <c r="O706" t="str">
        <f t="shared" ref="O706:O769" si="35">IF(RIGHT(A706,2)="SG","SG",IF(RIGHT(A706,1)="B","B",""))</f>
        <v/>
      </c>
      <c r="P706">
        <v>2016</v>
      </c>
    </row>
    <row r="707" spans="1:16" x14ac:dyDescent="0.3">
      <c r="A707" t="s">
        <v>363</v>
      </c>
      <c r="B707" t="s">
        <v>273</v>
      </c>
      <c r="C707">
        <v>99</v>
      </c>
      <c r="D707" t="s">
        <v>198</v>
      </c>
      <c r="E707">
        <v>440</v>
      </c>
      <c r="F707">
        <v>0</v>
      </c>
      <c r="G707">
        <v>9900</v>
      </c>
      <c r="H707">
        <v>73542</v>
      </c>
      <c r="I707">
        <v>1841</v>
      </c>
      <c r="J707">
        <v>23077</v>
      </c>
      <c r="K707">
        <v>16328</v>
      </c>
      <c r="L707">
        <v>2016</v>
      </c>
      <c r="M707" t="str">
        <f t="shared" si="33"/>
        <v>006</v>
      </c>
      <c r="N707" t="str">
        <f t="shared" si="34"/>
        <v>S</v>
      </c>
      <c r="O707" t="str">
        <f t="shared" si="35"/>
        <v/>
      </c>
      <c r="P707">
        <v>2016</v>
      </c>
    </row>
    <row r="708" spans="1:16" x14ac:dyDescent="0.3">
      <c r="A708" t="s">
        <v>363</v>
      </c>
      <c r="B708" t="s">
        <v>234</v>
      </c>
      <c r="C708">
        <v>27</v>
      </c>
      <c r="D708" t="s">
        <v>134</v>
      </c>
      <c r="E708">
        <v>72</v>
      </c>
      <c r="F708">
        <v>22</v>
      </c>
      <c r="G708">
        <v>320252</v>
      </c>
      <c r="H708">
        <v>22452</v>
      </c>
      <c r="I708">
        <v>335</v>
      </c>
      <c r="J708">
        <v>6686</v>
      </c>
      <c r="K708">
        <v>4995</v>
      </c>
      <c r="L708">
        <v>2016</v>
      </c>
      <c r="M708" t="str">
        <f t="shared" si="33"/>
        <v>006</v>
      </c>
      <c r="N708" t="str">
        <f t="shared" si="34"/>
        <v>S</v>
      </c>
      <c r="O708" t="str">
        <f t="shared" si="35"/>
        <v/>
      </c>
      <c r="P708">
        <v>2016</v>
      </c>
    </row>
    <row r="709" spans="1:16" x14ac:dyDescent="0.3">
      <c r="A709" t="s">
        <v>363</v>
      </c>
      <c r="B709" t="s">
        <v>305</v>
      </c>
      <c r="C709">
        <v>19</v>
      </c>
      <c r="D709" t="s">
        <v>150</v>
      </c>
      <c r="E709">
        <v>67</v>
      </c>
      <c r="F709">
        <v>0</v>
      </c>
      <c r="G709">
        <v>181249</v>
      </c>
      <c r="H709">
        <v>13374</v>
      </c>
      <c r="I709">
        <v>211</v>
      </c>
      <c r="J709">
        <v>4199</v>
      </c>
      <c r="K709">
        <v>2991</v>
      </c>
      <c r="L709">
        <v>2016</v>
      </c>
      <c r="M709" t="str">
        <f t="shared" si="33"/>
        <v>006</v>
      </c>
      <c r="N709" t="str">
        <f t="shared" si="34"/>
        <v>S</v>
      </c>
      <c r="O709" t="str">
        <f t="shared" si="35"/>
        <v/>
      </c>
      <c r="P709">
        <v>2016</v>
      </c>
    </row>
    <row r="710" spans="1:16" x14ac:dyDescent="0.3">
      <c r="A710" t="s">
        <v>363</v>
      </c>
      <c r="B710" t="s">
        <v>236</v>
      </c>
      <c r="C710">
        <v>203</v>
      </c>
      <c r="D710" t="s">
        <v>155</v>
      </c>
      <c r="E710">
        <v>217</v>
      </c>
      <c r="F710">
        <v>0</v>
      </c>
      <c r="G710">
        <v>1399795</v>
      </c>
      <c r="H710">
        <v>101555</v>
      </c>
      <c r="I710">
        <v>613</v>
      </c>
      <c r="J710">
        <v>1711</v>
      </c>
      <c r="K710">
        <v>1935</v>
      </c>
      <c r="L710">
        <v>2016</v>
      </c>
      <c r="M710" t="str">
        <f t="shared" si="33"/>
        <v>006</v>
      </c>
      <c r="N710" t="str">
        <f t="shared" si="34"/>
        <v>S</v>
      </c>
      <c r="O710" t="str">
        <f t="shared" si="35"/>
        <v/>
      </c>
      <c r="P710">
        <v>2016</v>
      </c>
    </row>
    <row r="711" spans="1:16" x14ac:dyDescent="0.3">
      <c r="A711" t="s">
        <v>363</v>
      </c>
      <c r="B711" t="s">
        <v>308</v>
      </c>
      <c r="C711">
        <v>380</v>
      </c>
      <c r="D711" t="s">
        <v>189</v>
      </c>
      <c r="E711">
        <v>42</v>
      </c>
      <c r="F711">
        <v>0</v>
      </c>
      <c r="G711">
        <v>882</v>
      </c>
      <c r="H711">
        <v>584</v>
      </c>
      <c r="I711">
        <v>86</v>
      </c>
      <c r="J711">
        <v>1834</v>
      </c>
      <c r="K711">
        <v>1428</v>
      </c>
      <c r="L711">
        <v>2016</v>
      </c>
      <c r="M711" t="str">
        <f t="shared" si="33"/>
        <v>006</v>
      </c>
      <c r="N711" t="str">
        <f t="shared" si="34"/>
        <v>S</v>
      </c>
      <c r="O711" t="str">
        <f t="shared" si="35"/>
        <v/>
      </c>
      <c r="P711">
        <v>2016</v>
      </c>
    </row>
    <row r="712" spans="1:16" x14ac:dyDescent="0.3">
      <c r="A712" t="s">
        <v>363</v>
      </c>
      <c r="B712" t="s">
        <v>246</v>
      </c>
      <c r="C712">
        <v>375</v>
      </c>
      <c r="D712" t="s">
        <v>149</v>
      </c>
      <c r="E712">
        <v>10</v>
      </c>
      <c r="F712">
        <v>0</v>
      </c>
      <c r="G712">
        <v>239</v>
      </c>
      <c r="H712">
        <v>1831</v>
      </c>
      <c r="I712">
        <v>7</v>
      </c>
      <c r="J712">
        <v>573</v>
      </c>
      <c r="K712">
        <v>393</v>
      </c>
      <c r="L712">
        <v>2016</v>
      </c>
      <c r="M712" t="str">
        <f t="shared" si="33"/>
        <v>006</v>
      </c>
      <c r="N712" t="str">
        <f t="shared" si="34"/>
        <v>S</v>
      </c>
      <c r="O712" t="str">
        <f t="shared" si="35"/>
        <v/>
      </c>
      <c r="P712">
        <v>2016</v>
      </c>
    </row>
    <row r="713" spans="1:16" x14ac:dyDescent="0.3">
      <c r="A713" t="s">
        <v>364</v>
      </c>
      <c r="B713" t="s">
        <v>229</v>
      </c>
      <c r="D713" t="s">
        <v>229</v>
      </c>
      <c r="E713">
        <v>0</v>
      </c>
      <c r="F713">
        <v>0</v>
      </c>
      <c r="G713">
        <v>0</v>
      </c>
      <c r="H713">
        <v>0</v>
      </c>
      <c r="I713">
        <v>0</v>
      </c>
      <c r="J713">
        <v>0</v>
      </c>
      <c r="K713">
        <v>0</v>
      </c>
      <c r="L713">
        <v>2016</v>
      </c>
      <c r="M713" t="str">
        <f t="shared" si="33"/>
        <v>008</v>
      </c>
      <c r="N713" t="str">
        <f t="shared" si="34"/>
        <v>S</v>
      </c>
      <c r="O713" t="str">
        <f t="shared" si="35"/>
        <v/>
      </c>
      <c r="P713">
        <v>2016</v>
      </c>
    </row>
    <row r="714" spans="1:16" x14ac:dyDescent="0.3">
      <c r="A714" t="s">
        <v>364</v>
      </c>
      <c r="B714" t="s">
        <v>218</v>
      </c>
      <c r="C714">
        <v>422</v>
      </c>
      <c r="D714" t="s">
        <v>219</v>
      </c>
      <c r="E714">
        <v>21</v>
      </c>
      <c r="F714">
        <v>0</v>
      </c>
      <c r="G714">
        <v>294</v>
      </c>
      <c r="H714">
        <v>2249</v>
      </c>
      <c r="I714">
        <v>55</v>
      </c>
      <c r="J714">
        <v>707</v>
      </c>
      <c r="K714">
        <v>469</v>
      </c>
      <c r="L714">
        <v>2016</v>
      </c>
      <c r="M714" t="str">
        <f t="shared" si="33"/>
        <v>008</v>
      </c>
      <c r="N714" t="str">
        <f t="shared" si="34"/>
        <v>S</v>
      </c>
      <c r="O714" t="str">
        <f t="shared" si="35"/>
        <v/>
      </c>
      <c r="P714">
        <v>2016</v>
      </c>
    </row>
    <row r="715" spans="1:16" x14ac:dyDescent="0.3">
      <c r="A715" t="s">
        <v>364</v>
      </c>
      <c r="B715" t="s">
        <v>302</v>
      </c>
      <c r="C715">
        <v>398</v>
      </c>
      <c r="D715" t="s">
        <v>184</v>
      </c>
      <c r="E715">
        <v>315</v>
      </c>
      <c r="F715">
        <v>0</v>
      </c>
      <c r="G715">
        <v>4725</v>
      </c>
      <c r="H715">
        <v>3401</v>
      </c>
      <c r="I715">
        <v>155</v>
      </c>
      <c r="J715">
        <v>1067</v>
      </c>
      <c r="K715">
        <v>775</v>
      </c>
      <c r="L715">
        <v>2016</v>
      </c>
      <c r="M715" t="str">
        <f t="shared" si="33"/>
        <v>008</v>
      </c>
      <c r="N715" t="str">
        <f t="shared" si="34"/>
        <v>S</v>
      </c>
      <c r="O715" t="str">
        <f t="shared" si="35"/>
        <v/>
      </c>
      <c r="P715">
        <v>2016</v>
      </c>
    </row>
    <row r="716" spans="1:16" x14ac:dyDescent="0.3">
      <c r="A716" t="s">
        <v>364</v>
      </c>
      <c r="B716" t="s">
        <v>221</v>
      </c>
      <c r="C716">
        <v>357</v>
      </c>
      <c r="D716" t="s">
        <v>222</v>
      </c>
      <c r="E716">
        <v>885</v>
      </c>
      <c r="F716">
        <v>0</v>
      </c>
      <c r="G716">
        <v>22125</v>
      </c>
      <c r="H716">
        <v>14777</v>
      </c>
      <c r="I716">
        <v>139</v>
      </c>
      <c r="J716">
        <v>4635</v>
      </c>
      <c r="K716">
        <v>3468</v>
      </c>
      <c r="L716">
        <v>2016</v>
      </c>
      <c r="M716" t="str">
        <f t="shared" si="33"/>
        <v>008</v>
      </c>
      <c r="N716" t="str">
        <f t="shared" si="34"/>
        <v>S</v>
      </c>
      <c r="O716" t="str">
        <f t="shared" si="35"/>
        <v/>
      </c>
      <c r="P716">
        <v>2016</v>
      </c>
    </row>
    <row r="717" spans="1:16" x14ac:dyDescent="0.3">
      <c r="A717" t="s">
        <v>364</v>
      </c>
      <c r="B717" t="s">
        <v>306</v>
      </c>
      <c r="C717">
        <v>368</v>
      </c>
      <c r="D717" t="s">
        <v>133</v>
      </c>
      <c r="E717">
        <v>465</v>
      </c>
      <c r="F717">
        <v>0</v>
      </c>
      <c r="G717">
        <v>113925</v>
      </c>
      <c r="H717">
        <v>7571</v>
      </c>
      <c r="I717">
        <v>101</v>
      </c>
      <c r="J717">
        <v>2377</v>
      </c>
      <c r="K717">
        <v>1864</v>
      </c>
      <c r="L717">
        <v>2016</v>
      </c>
      <c r="M717" t="str">
        <f t="shared" si="33"/>
        <v>008</v>
      </c>
      <c r="N717" t="str">
        <f t="shared" si="34"/>
        <v>S</v>
      </c>
      <c r="O717" t="str">
        <f t="shared" si="35"/>
        <v/>
      </c>
      <c r="P717">
        <v>2016</v>
      </c>
    </row>
    <row r="718" spans="1:16" x14ac:dyDescent="0.3">
      <c r="A718" t="s">
        <v>364</v>
      </c>
      <c r="B718" t="s">
        <v>227</v>
      </c>
      <c r="C718">
        <v>281</v>
      </c>
      <c r="D718" t="s">
        <v>207</v>
      </c>
      <c r="E718">
        <v>155</v>
      </c>
      <c r="F718">
        <v>0</v>
      </c>
      <c r="G718">
        <v>403</v>
      </c>
      <c r="H718">
        <v>2898</v>
      </c>
      <c r="I718">
        <v>37</v>
      </c>
      <c r="J718">
        <v>909</v>
      </c>
      <c r="K718">
        <v>634</v>
      </c>
      <c r="L718">
        <v>2016</v>
      </c>
      <c r="M718" t="str">
        <f t="shared" si="33"/>
        <v>008</v>
      </c>
      <c r="N718" t="str">
        <f t="shared" si="34"/>
        <v>S</v>
      </c>
      <c r="O718" t="str">
        <f t="shared" si="35"/>
        <v/>
      </c>
      <c r="P718">
        <v>2016</v>
      </c>
    </row>
    <row r="719" spans="1:16" x14ac:dyDescent="0.3">
      <c r="A719" t="s">
        <v>364</v>
      </c>
      <c r="B719" t="s">
        <v>229</v>
      </c>
      <c r="D719" t="s">
        <v>229</v>
      </c>
      <c r="E719">
        <v>565</v>
      </c>
      <c r="F719">
        <v>0</v>
      </c>
      <c r="G719">
        <v>12995</v>
      </c>
      <c r="H719">
        <v>814</v>
      </c>
      <c r="I719">
        <v>153</v>
      </c>
      <c r="J719">
        <v>2552</v>
      </c>
      <c r="K719">
        <v>2125</v>
      </c>
      <c r="L719">
        <v>2016</v>
      </c>
      <c r="M719" t="str">
        <f t="shared" si="33"/>
        <v>008</v>
      </c>
      <c r="N719" t="str">
        <f t="shared" si="34"/>
        <v>S</v>
      </c>
      <c r="O719" t="str">
        <f t="shared" si="35"/>
        <v/>
      </c>
      <c r="P719">
        <v>2016</v>
      </c>
    </row>
    <row r="720" spans="1:16" x14ac:dyDescent="0.3">
      <c r="A720" t="s">
        <v>364</v>
      </c>
      <c r="B720" t="s">
        <v>282</v>
      </c>
      <c r="C720">
        <v>133</v>
      </c>
      <c r="D720" t="s">
        <v>152</v>
      </c>
      <c r="E720">
        <v>37</v>
      </c>
      <c r="F720">
        <v>0</v>
      </c>
      <c r="G720">
        <v>110075</v>
      </c>
      <c r="H720">
        <v>8038</v>
      </c>
      <c r="I720">
        <v>54</v>
      </c>
      <c r="J720">
        <v>2521</v>
      </c>
      <c r="K720">
        <v>1775</v>
      </c>
      <c r="L720">
        <v>2016</v>
      </c>
      <c r="M720" t="str">
        <f t="shared" si="33"/>
        <v>008</v>
      </c>
      <c r="N720" t="str">
        <f t="shared" si="34"/>
        <v>S</v>
      </c>
      <c r="O720" t="str">
        <f t="shared" si="35"/>
        <v/>
      </c>
      <c r="P720">
        <v>2016</v>
      </c>
    </row>
    <row r="721" spans="1:16" x14ac:dyDescent="0.3">
      <c r="A721" t="s">
        <v>364</v>
      </c>
      <c r="B721" t="s">
        <v>234</v>
      </c>
      <c r="C721">
        <v>27</v>
      </c>
      <c r="D721" t="s">
        <v>134</v>
      </c>
      <c r="E721">
        <v>41</v>
      </c>
      <c r="F721">
        <v>7</v>
      </c>
      <c r="G721">
        <v>157076</v>
      </c>
      <c r="H721">
        <v>11004</v>
      </c>
      <c r="I721">
        <v>144</v>
      </c>
      <c r="J721">
        <v>3323</v>
      </c>
      <c r="K721">
        <v>2468</v>
      </c>
      <c r="L721">
        <v>2016</v>
      </c>
      <c r="M721" t="str">
        <f t="shared" si="33"/>
        <v>008</v>
      </c>
      <c r="N721" t="str">
        <f t="shared" si="34"/>
        <v>S</v>
      </c>
      <c r="O721" t="str">
        <f t="shared" si="35"/>
        <v/>
      </c>
      <c r="P721">
        <v>2016</v>
      </c>
    </row>
    <row r="722" spans="1:16" x14ac:dyDescent="0.3">
      <c r="A722" t="s">
        <v>364</v>
      </c>
      <c r="B722" t="s">
        <v>305</v>
      </c>
      <c r="C722">
        <v>19</v>
      </c>
      <c r="D722" t="s">
        <v>150</v>
      </c>
      <c r="E722">
        <v>46</v>
      </c>
      <c r="F722">
        <v>0</v>
      </c>
      <c r="G722">
        <v>124272</v>
      </c>
      <c r="H722">
        <v>9149</v>
      </c>
      <c r="I722">
        <v>16</v>
      </c>
      <c r="J722">
        <v>2874</v>
      </c>
      <c r="K722">
        <v>2054</v>
      </c>
      <c r="L722">
        <v>2016</v>
      </c>
      <c r="M722" t="str">
        <f t="shared" si="33"/>
        <v>008</v>
      </c>
      <c r="N722" t="str">
        <f t="shared" si="34"/>
        <v>S</v>
      </c>
      <c r="O722" t="str">
        <f t="shared" si="35"/>
        <v/>
      </c>
      <c r="P722">
        <v>2016</v>
      </c>
    </row>
    <row r="723" spans="1:16" x14ac:dyDescent="0.3">
      <c r="A723" t="s">
        <v>364</v>
      </c>
      <c r="B723" t="s">
        <v>237</v>
      </c>
      <c r="C723">
        <v>259</v>
      </c>
      <c r="D723" t="s">
        <v>127</v>
      </c>
      <c r="E723">
        <v>81</v>
      </c>
      <c r="F723">
        <v>0</v>
      </c>
      <c r="G723">
        <v>224008</v>
      </c>
      <c r="H723">
        <v>15844</v>
      </c>
      <c r="I723">
        <v>4</v>
      </c>
      <c r="J723">
        <v>4969</v>
      </c>
      <c r="K723">
        <v>3465</v>
      </c>
      <c r="L723">
        <v>2016</v>
      </c>
      <c r="M723" t="str">
        <f t="shared" si="33"/>
        <v>008</v>
      </c>
      <c r="N723" t="str">
        <f t="shared" si="34"/>
        <v>S</v>
      </c>
      <c r="O723" t="str">
        <f t="shared" si="35"/>
        <v/>
      </c>
      <c r="P723">
        <v>2016</v>
      </c>
    </row>
    <row r="724" spans="1:16" x14ac:dyDescent="0.3">
      <c r="A724" t="s">
        <v>364</v>
      </c>
      <c r="B724" t="s">
        <v>261</v>
      </c>
      <c r="C724">
        <v>239</v>
      </c>
      <c r="D724" t="s">
        <v>135</v>
      </c>
      <c r="E724">
        <v>5</v>
      </c>
      <c r="F724">
        <v>0</v>
      </c>
      <c r="G724">
        <v>1175</v>
      </c>
      <c r="H724">
        <v>91</v>
      </c>
      <c r="I724">
        <v>0</v>
      </c>
      <c r="J724">
        <v>28</v>
      </c>
      <c r="K724">
        <v>3</v>
      </c>
      <c r="L724">
        <v>2016</v>
      </c>
      <c r="M724" t="str">
        <f t="shared" si="33"/>
        <v>008</v>
      </c>
      <c r="N724" t="str">
        <f t="shared" si="34"/>
        <v>S</v>
      </c>
      <c r="O724" t="str">
        <f t="shared" si="35"/>
        <v/>
      </c>
      <c r="P724">
        <v>2016</v>
      </c>
    </row>
    <row r="725" spans="1:16" x14ac:dyDescent="0.3">
      <c r="A725" t="s">
        <v>364</v>
      </c>
      <c r="B725" t="s">
        <v>307</v>
      </c>
      <c r="C725">
        <v>352</v>
      </c>
      <c r="D725" t="s">
        <v>186</v>
      </c>
      <c r="E725">
        <v>27</v>
      </c>
      <c r="F725">
        <v>0</v>
      </c>
      <c r="G725">
        <v>513</v>
      </c>
      <c r="H725">
        <v>3492</v>
      </c>
      <c r="I725">
        <v>65</v>
      </c>
      <c r="J725">
        <v>1095</v>
      </c>
      <c r="K725">
        <v>772</v>
      </c>
      <c r="L725">
        <v>2016</v>
      </c>
      <c r="M725" t="str">
        <f t="shared" si="33"/>
        <v>008</v>
      </c>
      <c r="N725" t="str">
        <f t="shared" si="34"/>
        <v>S</v>
      </c>
      <c r="O725" t="str">
        <f t="shared" si="35"/>
        <v/>
      </c>
      <c r="P725">
        <v>2016</v>
      </c>
    </row>
    <row r="726" spans="1:16" x14ac:dyDescent="0.3">
      <c r="A726" t="s">
        <v>364</v>
      </c>
      <c r="B726" t="s">
        <v>308</v>
      </c>
      <c r="C726">
        <v>380</v>
      </c>
      <c r="D726" t="s">
        <v>189</v>
      </c>
      <c r="E726">
        <v>125</v>
      </c>
      <c r="F726">
        <v>0</v>
      </c>
      <c r="G726">
        <v>2625</v>
      </c>
      <c r="H726">
        <v>1757</v>
      </c>
      <c r="I726">
        <v>22</v>
      </c>
      <c r="J726">
        <v>552</v>
      </c>
      <c r="K726">
        <v>429</v>
      </c>
      <c r="L726">
        <v>2016</v>
      </c>
      <c r="M726" t="str">
        <f t="shared" si="33"/>
        <v>008</v>
      </c>
      <c r="N726" t="str">
        <f t="shared" si="34"/>
        <v>S</v>
      </c>
      <c r="O726" t="str">
        <f t="shared" si="35"/>
        <v/>
      </c>
      <c r="P726">
        <v>2016</v>
      </c>
    </row>
    <row r="727" spans="1:16" x14ac:dyDescent="0.3">
      <c r="A727" t="s">
        <v>364</v>
      </c>
      <c r="B727" t="s">
        <v>304</v>
      </c>
      <c r="C727">
        <v>249</v>
      </c>
      <c r="D727" t="s">
        <v>131</v>
      </c>
      <c r="E727">
        <v>54</v>
      </c>
      <c r="F727">
        <v>0</v>
      </c>
      <c r="G727">
        <v>226587</v>
      </c>
      <c r="H727">
        <v>15413</v>
      </c>
      <c r="I727">
        <v>22</v>
      </c>
      <c r="J727">
        <v>4835</v>
      </c>
      <c r="K727">
        <v>3565</v>
      </c>
      <c r="L727">
        <v>2016</v>
      </c>
      <c r="M727" t="str">
        <f t="shared" si="33"/>
        <v>008</v>
      </c>
      <c r="N727" t="str">
        <f t="shared" si="34"/>
        <v>S</v>
      </c>
      <c r="O727" t="str">
        <f t="shared" si="35"/>
        <v/>
      </c>
      <c r="P727">
        <v>2016</v>
      </c>
    </row>
    <row r="728" spans="1:16" x14ac:dyDescent="0.3">
      <c r="A728" t="s">
        <v>365</v>
      </c>
      <c r="B728" t="s">
        <v>313</v>
      </c>
      <c r="C728">
        <v>413</v>
      </c>
      <c r="D728" t="s">
        <v>314</v>
      </c>
      <c r="E728">
        <v>36</v>
      </c>
      <c r="F728">
        <v>0</v>
      </c>
      <c r="G728">
        <v>576</v>
      </c>
      <c r="H728">
        <v>418</v>
      </c>
      <c r="I728">
        <v>328</v>
      </c>
      <c r="J728">
        <v>1311</v>
      </c>
      <c r="K728">
        <v>948</v>
      </c>
      <c r="L728">
        <v>2016</v>
      </c>
      <c r="M728" t="str">
        <f t="shared" si="33"/>
        <v>008</v>
      </c>
      <c r="N728" t="str">
        <f t="shared" si="34"/>
        <v>S</v>
      </c>
      <c r="O728" t="str">
        <f t="shared" si="35"/>
        <v>SG</v>
      </c>
      <c r="P728">
        <v>2016</v>
      </c>
    </row>
    <row r="729" spans="1:16" x14ac:dyDescent="0.3">
      <c r="A729" t="s">
        <v>366</v>
      </c>
      <c r="B729" t="s">
        <v>229</v>
      </c>
      <c r="D729" t="s">
        <v>229</v>
      </c>
      <c r="E729">
        <v>0</v>
      </c>
      <c r="F729">
        <v>0</v>
      </c>
      <c r="G729">
        <v>0</v>
      </c>
      <c r="H729">
        <v>0</v>
      </c>
      <c r="I729">
        <v>0</v>
      </c>
      <c r="J729">
        <v>0</v>
      </c>
      <c r="K729">
        <v>0</v>
      </c>
      <c r="L729">
        <v>2016</v>
      </c>
      <c r="M729" t="str">
        <f t="shared" si="33"/>
        <v>009</v>
      </c>
      <c r="N729" t="str">
        <f t="shared" si="34"/>
        <v>S</v>
      </c>
      <c r="O729" t="str">
        <f t="shared" si="35"/>
        <v/>
      </c>
      <c r="P729">
        <v>2016</v>
      </c>
    </row>
    <row r="730" spans="1:16" x14ac:dyDescent="0.3">
      <c r="A730" t="s">
        <v>366</v>
      </c>
      <c r="B730" t="s">
        <v>218</v>
      </c>
      <c r="C730">
        <v>422</v>
      </c>
      <c r="D730" t="s">
        <v>219</v>
      </c>
      <c r="E730">
        <v>165</v>
      </c>
      <c r="F730">
        <v>0</v>
      </c>
      <c r="G730">
        <v>231</v>
      </c>
      <c r="H730">
        <v>1769</v>
      </c>
      <c r="I730">
        <v>0</v>
      </c>
      <c r="J730">
        <v>555</v>
      </c>
      <c r="K730">
        <v>381</v>
      </c>
      <c r="L730">
        <v>2016</v>
      </c>
      <c r="M730" t="str">
        <f t="shared" si="33"/>
        <v>009</v>
      </c>
      <c r="N730" t="str">
        <f t="shared" si="34"/>
        <v>S</v>
      </c>
      <c r="O730" t="str">
        <f t="shared" si="35"/>
        <v/>
      </c>
      <c r="P730">
        <v>2016</v>
      </c>
    </row>
    <row r="731" spans="1:16" x14ac:dyDescent="0.3">
      <c r="A731" t="s">
        <v>366</v>
      </c>
      <c r="B731" t="s">
        <v>302</v>
      </c>
      <c r="C731">
        <v>398</v>
      </c>
      <c r="D731" t="s">
        <v>184</v>
      </c>
      <c r="E731">
        <v>1125</v>
      </c>
      <c r="F731">
        <v>0</v>
      </c>
      <c r="G731">
        <v>16875</v>
      </c>
      <c r="H731">
        <v>121</v>
      </c>
      <c r="I731">
        <v>68</v>
      </c>
      <c r="J731">
        <v>38</v>
      </c>
      <c r="K731">
        <v>277</v>
      </c>
      <c r="L731">
        <v>2016</v>
      </c>
      <c r="M731" t="str">
        <f t="shared" si="33"/>
        <v>009</v>
      </c>
      <c r="N731" t="str">
        <f t="shared" si="34"/>
        <v>S</v>
      </c>
      <c r="O731" t="str">
        <f t="shared" si="35"/>
        <v/>
      </c>
      <c r="P731">
        <v>2016</v>
      </c>
    </row>
    <row r="732" spans="1:16" x14ac:dyDescent="0.3">
      <c r="A732" t="s">
        <v>366</v>
      </c>
      <c r="B732" t="s">
        <v>255</v>
      </c>
      <c r="C732">
        <v>248</v>
      </c>
      <c r="D732" t="s">
        <v>158</v>
      </c>
      <c r="E732">
        <v>4675</v>
      </c>
      <c r="F732">
        <v>0</v>
      </c>
      <c r="G732">
        <v>95838</v>
      </c>
      <c r="H732">
        <v>6572</v>
      </c>
      <c r="I732">
        <v>252</v>
      </c>
      <c r="J732">
        <v>206</v>
      </c>
      <c r="K732">
        <v>132</v>
      </c>
      <c r="L732">
        <v>2016</v>
      </c>
      <c r="M732" t="str">
        <f t="shared" si="33"/>
        <v>009</v>
      </c>
      <c r="N732" t="str">
        <f t="shared" si="34"/>
        <v>S</v>
      </c>
      <c r="O732" t="str">
        <f t="shared" si="35"/>
        <v/>
      </c>
      <c r="P732">
        <v>2016</v>
      </c>
    </row>
    <row r="733" spans="1:16" x14ac:dyDescent="0.3">
      <c r="A733" t="s">
        <v>366</v>
      </c>
      <c r="B733" t="s">
        <v>221</v>
      </c>
      <c r="C733">
        <v>357</v>
      </c>
      <c r="D733" t="s">
        <v>222</v>
      </c>
      <c r="E733">
        <v>285</v>
      </c>
      <c r="F733">
        <v>0</v>
      </c>
      <c r="G733">
        <v>7125</v>
      </c>
      <c r="H733">
        <v>4933</v>
      </c>
      <c r="I733">
        <v>38</v>
      </c>
      <c r="J733">
        <v>1547</v>
      </c>
      <c r="K733">
        <v>1172</v>
      </c>
      <c r="L733">
        <v>2016</v>
      </c>
      <c r="M733" t="str">
        <f t="shared" si="33"/>
        <v>009</v>
      </c>
      <c r="N733" t="str">
        <f t="shared" si="34"/>
        <v>S</v>
      </c>
      <c r="O733" t="str">
        <f t="shared" si="35"/>
        <v/>
      </c>
      <c r="P733">
        <v>2016</v>
      </c>
    </row>
    <row r="734" spans="1:16" x14ac:dyDescent="0.3">
      <c r="A734" t="s">
        <v>366</v>
      </c>
      <c r="B734" t="s">
        <v>223</v>
      </c>
      <c r="C734">
        <v>314</v>
      </c>
      <c r="D734" t="s">
        <v>174</v>
      </c>
      <c r="E734">
        <v>5</v>
      </c>
      <c r="F734">
        <v>0</v>
      </c>
      <c r="G734">
        <v>10875</v>
      </c>
      <c r="H734">
        <v>832</v>
      </c>
      <c r="I734">
        <v>0</v>
      </c>
      <c r="J734">
        <v>261</v>
      </c>
      <c r="K734">
        <v>179</v>
      </c>
      <c r="L734">
        <v>2016</v>
      </c>
      <c r="M734" t="str">
        <f t="shared" si="33"/>
        <v>009</v>
      </c>
      <c r="N734" t="str">
        <f t="shared" si="34"/>
        <v>S</v>
      </c>
      <c r="O734" t="str">
        <f t="shared" si="35"/>
        <v/>
      </c>
      <c r="P734">
        <v>2016</v>
      </c>
    </row>
    <row r="735" spans="1:16" x14ac:dyDescent="0.3">
      <c r="A735" t="s">
        <v>366</v>
      </c>
      <c r="B735" t="s">
        <v>306</v>
      </c>
      <c r="C735">
        <v>368</v>
      </c>
      <c r="D735" t="s">
        <v>133</v>
      </c>
      <c r="E735">
        <v>36</v>
      </c>
      <c r="F735">
        <v>0</v>
      </c>
      <c r="G735">
        <v>882</v>
      </c>
      <c r="H735">
        <v>5701</v>
      </c>
      <c r="I735">
        <v>5</v>
      </c>
      <c r="J735">
        <v>1789</v>
      </c>
      <c r="K735">
        <v>1453</v>
      </c>
      <c r="L735">
        <v>2016</v>
      </c>
      <c r="M735" t="str">
        <f t="shared" si="33"/>
        <v>009</v>
      </c>
      <c r="N735" t="str">
        <f t="shared" si="34"/>
        <v>S</v>
      </c>
      <c r="O735" t="str">
        <f t="shared" si="35"/>
        <v/>
      </c>
      <c r="P735">
        <v>2016</v>
      </c>
    </row>
    <row r="736" spans="1:16" x14ac:dyDescent="0.3">
      <c r="A736" t="s">
        <v>366</v>
      </c>
      <c r="B736" t="s">
        <v>303</v>
      </c>
      <c r="C736">
        <v>20</v>
      </c>
      <c r="D736" t="s">
        <v>145</v>
      </c>
      <c r="E736">
        <v>33</v>
      </c>
      <c r="F736">
        <v>0</v>
      </c>
      <c r="G736">
        <v>95319</v>
      </c>
      <c r="H736">
        <v>6452</v>
      </c>
      <c r="I736">
        <v>46</v>
      </c>
      <c r="J736">
        <v>138</v>
      </c>
      <c r="K736">
        <v>265</v>
      </c>
      <c r="L736">
        <v>2016</v>
      </c>
      <c r="M736" t="str">
        <f t="shared" si="33"/>
        <v>009</v>
      </c>
      <c r="N736" t="str">
        <f t="shared" si="34"/>
        <v>S</v>
      </c>
      <c r="O736" t="str">
        <f t="shared" si="35"/>
        <v/>
      </c>
      <c r="P736">
        <v>2016</v>
      </c>
    </row>
    <row r="737" spans="1:16" x14ac:dyDescent="0.3">
      <c r="A737" t="s">
        <v>366</v>
      </c>
      <c r="B737" t="s">
        <v>227</v>
      </c>
      <c r="C737">
        <v>281</v>
      </c>
      <c r="D737" t="s">
        <v>207</v>
      </c>
      <c r="E737">
        <v>445</v>
      </c>
      <c r="F737">
        <v>0</v>
      </c>
      <c r="G737">
        <v>1157</v>
      </c>
      <c r="H737">
        <v>8225</v>
      </c>
      <c r="I737">
        <v>73</v>
      </c>
      <c r="J737">
        <v>258</v>
      </c>
      <c r="K737">
        <v>1902</v>
      </c>
      <c r="L737">
        <v>2016</v>
      </c>
      <c r="M737" t="str">
        <f t="shared" si="33"/>
        <v>009</v>
      </c>
      <c r="N737" t="str">
        <f t="shared" si="34"/>
        <v>S</v>
      </c>
      <c r="O737" t="str">
        <f t="shared" si="35"/>
        <v/>
      </c>
      <c r="P737">
        <v>2016</v>
      </c>
    </row>
    <row r="738" spans="1:16" x14ac:dyDescent="0.3">
      <c r="A738" t="s">
        <v>366</v>
      </c>
      <c r="B738" t="s">
        <v>229</v>
      </c>
      <c r="D738" t="s">
        <v>229</v>
      </c>
      <c r="E738">
        <v>10</v>
      </c>
      <c r="F738">
        <v>0</v>
      </c>
      <c r="G738">
        <v>230</v>
      </c>
      <c r="H738">
        <v>1671</v>
      </c>
      <c r="I738">
        <v>0</v>
      </c>
      <c r="J738">
        <v>524</v>
      </c>
      <c r="K738">
        <v>379</v>
      </c>
      <c r="L738">
        <v>2016</v>
      </c>
      <c r="M738" t="str">
        <f t="shared" si="33"/>
        <v>009</v>
      </c>
      <c r="N738" t="str">
        <f t="shared" si="34"/>
        <v>S</v>
      </c>
      <c r="O738" t="str">
        <f t="shared" si="35"/>
        <v/>
      </c>
      <c r="P738">
        <v>2016</v>
      </c>
    </row>
    <row r="739" spans="1:16" x14ac:dyDescent="0.3">
      <c r="A739" t="s">
        <v>366</v>
      </c>
      <c r="B739" t="s">
        <v>282</v>
      </c>
      <c r="C739">
        <v>133</v>
      </c>
      <c r="D739" t="s">
        <v>152</v>
      </c>
      <c r="E739">
        <v>52</v>
      </c>
      <c r="F739">
        <v>0</v>
      </c>
      <c r="G739">
        <v>1547</v>
      </c>
      <c r="H739">
        <v>11239</v>
      </c>
      <c r="I739">
        <v>71</v>
      </c>
      <c r="J739">
        <v>3526</v>
      </c>
      <c r="K739">
        <v>2549</v>
      </c>
      <c r="L739">
        <v>2016</v>
      </c>
      <c r="M739" t="str">
        <f t="shared" si="33"/>
        <v>009</v>
      </c>
      <c r="N739" t="str">
        <f t="shared" si="34"/>
        <v>S</v>
      </c>
      <c r="O739" t="str">
        <f t="shared" si="35"/>
        <v/>
      </c>
      <c r="P739">
        <v>2016</v>
      </c>
    </row>
    <row r="740" spans="1:16" x14ac:dyDescent="0.3">
      <c r="A740" t="s">
        <v>366</v>
      </c>
      <c r="B740" t="s">
        <v>273</v>
      </c>
      <c r="C740">
        <v>99</v>
      </c>
      <c r="D740" t="s">
        <v>198</v>
      </c>
      <c r="E740">
        <v>32</v>
      </c>
      <c r="F740">
        <v>0</v>
      </c>
      <c r="G740">
        <v>720</v>
      </c>
      <c r="H740">
        <v>5332</v>
      </c>
      <c r="I740">
        <v>0</v>
      </c>
      <c r="J740">
        <v>1672</v>
      </c>
      <c r="K740">
        <v>1183</v>
      </c>
      <c r="L740">
        <v>2016</v>
      </c>
      <c r="M740" t="str">
        <f t="shared" si="33"/>
        <v>009</v>
      </c>
      <c r="N740" t="str">
        <f t="shared" si="34"/>
        <v>S</v>
      </c>
      <c r="O740" t="str">
        <f t="shared" si="35"/>
        <v/>
      </c>
      <c r="P740">
        <v>2016</v>
      </c>
    </row>
    <row r="741" spans="1:16" x14ac:dyDescent="0.3">
      <c r="A741" t="s">
        <v>366</v>
      </c>
      <c r="B741" t="s">
        <v>234</v>
      </c>
      <c r="C741">
        <v>27</v>
      </c>
      <c r="D741" t="s">
        <v>134</v>
      </c>
      <c r="E741">
        <v>99</v>
      </c>
      <c r="F741">
        <v>0</v>
      </c>
      <c r="G741">
        <v>30195</v>
      </c>
      <c r="H741">
        <v>20556</v>
      </c>
      <c r="I741">
        <v>0</v>
      </c>
      <c r="J741">
        <v>4678</v>
      </c>
      <c r="K741">
        <v>4964</v>
      </c>
      <c r="L741">
        <v>2016</v>
      </c>
      <c r="M741" t="str">
        <f t="shared" si="33"/>
        <v>009</v>
      </c>
      <c r="N741" t="str">
        <f t="shared" si="34"/>
        <v>S</v>
      </c>
      <c r="O741" t="str">
        <f t="shared" si="35"/>
        <v/>
      </c>
      <c r="P741">
        <v>2016</v>
      </c>
    </row>
    <row r="742" spans="1:16" x14ac:dyDescent="0.3">
      <c r="A742" t="s">
        <v>366</v>
      </c>
      <c r="B742" t="s">
        <v>305</v>
      </c>
      <c r="C742">
        <v>19</v>
      </c>
      <c r="D742" t="s">
        <v>150</v>
      </c>
      <c r="E742">
        <v>95</v>
      </c>
      <c r="F742">
        <v>0</v>
      </c>
      <c r="G742">
        <v>2565</v>
      </c>
      <c r="H742">
        <v>18894</v>
      </c>
      <c r="I742">
        <v>401</v>
      </c>
      <c r="J742">
        <v>5928</v>
      </c>
      <c r="K742">
        <v>4228</v>
      </c>
      <c r="L742">
        <v>2016</v>
      </c>
      <c r="M742" t="str">
        <f t="shared" si="33"/>
        <v>009</v>
      </c>
      <c r="N742" t="str">
        <f t="shared" si="34"/>
        <v>S</v>
      </c>
      <c r="O742" t="str">
        <f t="shared" si="35"/>
        <v/>
      </c>
      <c r="P742">
        <v>2016</v>
      </c>
    </row>
    <row r="743" spans="1:16" x14ac:dyDescent="0.3">
      <c r="A743" t="s">
        <v>366</v>
      </c>
      <c r="B743" t="s">
        <v>236</v>
      </c>
      <c r="C743">
        <v>203</v>
      </c>
      <c r="D743" t="s">
        <v>155</v>
      </c>
      <c r="E743">
        <v>38</v>
      </c>
      <c r="F743">
        <v>0</v>
      </c>
      <c r="G743">
        <v>243404</v>
      </c>
      <c r="H743">
        <v>17563</v>
      </c>
      <c r="I743">
        <v>123</v>
      </c>
      <c r="J743">
        <v>1175</v>
      </c>
      <c r="K743">
        <v>345</v>
      </c>
      <c r="L743">
        <v>2016</v>
      </c>
      <c r="M743" t="str">
        <f t="shared" si="33"/>
        <v>009</v>
      </c>
      <c r="N743" t="str">
        <f t="shared" si="34"/>
        <v>S</v>
      </c>
      <c r="O743" t="str">
        <f t="shared" si="35"/>
        <v/>
      </c>
      <c r="P743">
        <v>2016</v>
      </c>
    </row>
    <row r="744" spans="1:16" x14ac:dyDescent="0.3">
      <c r="A744" t="s">
        <v>366</v>
      </c>
      <c r="B744" t="s">
        <v>237</v>
      </c>
      <c r="C744">
        <v>259</v>
      </c>
      <c r="D744" t="s">
        <v>127</v>
      </c>
      <c r="E744">
        <v>39</v>
      </c>
      <c r="F744">
        <v>0</v>
      </c>
      <c r="G744">
        <v>104326</v>
      </c>
      <c r="H744">
        <v>7707</v>
      </c>
      <c r="I744">
        <v>55</v>
      </c>
      <c r="J744">
        <v>2417</v>
      </c>
      <c r="K744">
        <v>172</v>
      </c>
      <c r="L744">
        <v>2016</v>
      </c>
      <c r="M744" t="str">
        <f t="shared" si="33"/>
        <v>009</v>
      </c>
      <c r="N744" t="str">
        <f t="shared" si="34"/>
        <v>S</v>
      </c>
      <c r="O744" t="str">
        <f t="shared" si="35"/>
        <v/>
      </c>
      <c r="P744">
        <v>2016</v>
      </c>
    </row>
    <row r="745" spans="1:16" x14ac:dyDescent="0.3">
      <c r="A745" t="s">
        <v>366</v>
      </c>
      <c r="B745" t="s">
        <v>260</v>
      </c>
      <c r="C745">
        <v>18</v>
      </c>
      <c r="D745" t="s">
        <v>177</v>
      </c>
      <c r="E745">
        <v>1025</v>
      </c>
      <c r="F745">
        <v>0</v>
      </c>
      <c r="G745">
        <v>205</v>
      </c>
      <c r="H745">
        <v>1404</v>
      </c>
      <c r="I745">
        <v>13</v>
      </c>
      <c r="J745">
        <v>439</v>
      </c>
      <c r="K745">
        <v>27</v>
      </c>
      <c r="L745">
        <v>2016</v>
      </c>
      <c r="M745" t="str">
        <f t="shared" si="33"/>
        <v>009</v>
      </c>
      <c r="N745" t="str">
        <f t="shared" si="34"/>
        <v>S</v>
      </c>
      <c r="O745" t="str">
        <f t="shared" si="35"/>
        <v/>
      </c>
      <c r="P745">
        <v>2016</v>
      </c>
    </row>
    <row r="746" spans="1:16" x14ac:dyDescent="0.3">
      <c r="A746" t="s">
        <v>366</v>
      </c>
      <c r="B746" t="s">
        <v>261</v>
      </c>
      <c r="C746">
        <v>239</v>
      </c>
      <c r="D746" t="s">
        <v>135</v>
      </c>
      <c r="E746">
        <v>95</v>
      </c>
      <c r="F746">
        <v>0</v>
      </c>
      <c r="G746">
        <v>22326</v>
      </c>
      <c r="H746">
        <v>1709</v>
      </c>
      <c r="I746">
        <v>49</v>
      </c>
      <c r="J746">
        <v>536</v>
      </c>
      <c r="K746">
        <v>27</v>
      </c>
      <c r="L746">
        <v>2016</v>
      </c>
      <c r="M746" t="str">
        <f t="shared" si="33"/>
        <v>009</v>
      </c>
      <c r="N746" t="str">
        <f t="shared" si="34"/>
        <v>S</v>
      </c>
      <c r="O746" t="str">
        <f t="shared" si="35"/>
        <v/>
      </c>
      <c r="P746">
        <v>2016</v>
      </c>
    </row>
    <row r="747" spans="1:16" x14ac:dyDescent="0.3">
      <c r="A747" t="s">
        <v>366</v>
      </c>
      <c r="B747" t="s">
        <v>271</v>
      </c>
      <c r="C747">
        <v>106</v>
      </c>
      <c r="D747" t="s">
        <v>122</v>
      </c>
      <c r="E747">
        <v>28</v>
      </c>
      <c r="F747">
        <v>0</v>
      </c>
      <c r="G747">
        <v>66759</v>
      </c>
      <c r="H747">
        <v>4866</v>
      </c>
      <c r="I747">
        <v>0</v>
      </c>
      <c r="J747">
        <v>1525</v>
      </c>
      <c r="K747">
        <v>96</v>
      </c>
      <c r="L747">
        <v>2016</v>
      </c>
      <c r="M747" t="str">
        <f t="shared" si="33"/>
        <v>009</v>
      </c>
      <c r="N747" t="str">
        <f t="shared" si="34"/>
        <v>S</v>
      </c>
      <c r="O747" t="str">
        <f t="shared" si="35"/>
        <v/>
      </c>
      <c r="P747">
        <v>2016</v>
      </c>
    </row>
    <row r="748" spans="1:16" x14ac:dyDescent="0.3">
      <c r="A748" t="s">
        <v>366</v>
      </c>
      <c r="B748" t="s">
        <v>307</v>
      </c>
      <c r="C748">
        <v>352</v>
      </c>
      <c r="D748" t="s">
        <v>186</v>
      </c>
      <c r="E748">
        <v>72</v>
      </c>
      <c r="F748">
        <v>0</v>
      </c>
      <c r="G748">
        <v>1368</v>
      </c>
      <c r="H748">
        <v>8626</v>
      </c>
      <c r="I748">
        <v>677</v>
      </c>
      <c r="J748">
        <v>2706</v>
      </c>
      <c r="K748">
        <v>2263</v>
      </c>
      <c r="L748">
        <v>2016</v>
      </c>
      <c r="M748" t="str">
        <f t="shared" si="33"/>
        <v>009</v>
      </c>
      <c r="N748" t="str">
        <f t="shared" si="34"/>
        <v>S</v>
      </c>
      <c r="O748" t="str">
        <f t="shared" si="35"/>
        <v/>
      </c>
      <c r="P748">
        <v>2016</v>
      </c>
    </row>
    <row r="749" spans="1:16" x14ac:dyDescent="0.3">
      <c r="A749" t="s">
        <v>366</v>
      </c>
      <c r="B749" t="s">
        <v>308</v>
      </c>
      <c r="C749">
        <v>380</v>
      </c>
      <c r="D749" t="s">
        <v>189</v>
      </c>
      <c r="E749">
        <v>20</v>
      </c>
      <c r="F749">
        <v>0</v>
      </c>
      <c r="G749">
        <v>420</v>
      </c>
      <c r="H749">
        <v>2718</v>
      </c>
      <c r="I749">
        <v>144</v>
      </c>
      <c r="J749">
        <v>853</v>
      </c>
      <c r="K749">
        <v>693</v>
      </c>
      <c r="L749">
        <v>2016</v>
      </c>
      <c r="M749" t="str">
        <f t="shared" si="33"/>
        <v>009</v>
      </c>
      <c r="N749" t="str">
        <f t="shared" si="34"/>
        <v>S</v>
      </c>
      <c r="O749" t="str">
        <f t="shared" si="35"/>
        <v/>
      </c>
      <c r="P749">
        <v>2016</v>
      </c>
    </row>
    <row r="750" spans="1:16" x14ac:dyDescent="0.3">
      <c r="A750" t="s">
        <v>366</v>
      </c>
      <c r="B750" t="s">
        <v>264</v>
      </c>
      <c r="C750">
        <v>421</v>
      </c>
      <c r="D750" t="s">
        <v>265</v>
      </c>
      <c r="E750">
        <v>2</v>
      </c>
      <c r="F750">
        <v>0</v>
      </c>
      <c r="G750">
        <v>28</v>
      </c>
      <c r="H750">
        <v>198</v>
      </c>
      <c r="I750">
        <v>0</v>
      </c>
      <c r="J750">
        <v>63</v>
      </c>
      <c r="K750">
        <v>44</v>
      </c>
      <c r="L750">
        <v>2016</v>
      </c>
      <c r="M750" t="str">
        <f t="shared" si="33"/>
        <v>009</v>
      </c>
      <c r="N750" t="str">
        <f t="shared" si="34"/>
        <v>S</v>
      </c>
      <c r="O750" t="str">
        <f t="shared" si="35"/>
        <v/>
      </c>
      <c r="P750">
        <v>2016</v>
      </c>
    </row>
    <row r="751" spans="1:16" x14ac:dyDescent="0.3">
      <c r="A751" t="s">
        <v>366</v>
      </c>
      <c r="B751" t="s">
        <v>246</v>
      </c>
      <c r="C751">
        <v>375</v>
      </c>
      <c r="D751" t="s">
        <v>149</v>
      </c>
      <c r="E751">
        <v>45</v>
      </c>
      <c r="F751">
        <v>0</v>
      </c>
      <c r="G751">
        <v>1066</v>
      </c>
      <c r="H751">
        <v>8155</v>
      </c>
      <c r="I751">
        <v>138</v>
      </c>
      <c r="J751">
        <v>2559</v>
      </c>
      <c r="K751">
        <v>1758</v>
      </c>
      <c r="L751">
        <v>2016</v>
      </c>
      <c r="M751" t="str">
        <f t="shared" si="33"/>
        <v>009</v>
      </c>
      <c r="N751" t="str">
        <f t="shared" si="34"/>
        <v>S</v>
      </c>
      <c r="O751" t="str">
        <f t="shared" si="35"/>
        <v/>
      </c>
      <c r="P751">
        <v>2016</v>
      </c>
    </row>
    <row r="752" spans="1:16" x14ac:dyDescent="0.3">
      <c r="A752" t="s">
        <v>366</v>
      </c>
      <c r="B752" t="s">
        <v>247</v>
      </c>
      <c r="C752">
        <v>38</v>
      </c>
      <c r="D752" t="s">
        <v>137</v>
      </c>
      <c r="E752">
        <v>26</v>
      </c>
      <c r="F752">
        <v>0</v>
      </c>
      <c r="G752">
        <v>106245</v>
      </c>
      <c r="H752">
        <v>7945</v>
      </c>
      <c r="I752">
        <v>336</v>
      </c>
      <c r="J752">
        <v>2493</v>
      </c>
      <c r="K752">
        <v>283</v>
      </c>
      <c r="L752">
        <v>2016</v>
      </c>
      <c r="M752" t="str">
        <f t="shared" si="33"/>
        <v>009</v>
      </c>
      <c r="N752" t="str">
        <f t="shared" si="34"/>
        <v>S</v>
      </c>
      <c r="O752" t="str">
        <f t="shared" si="35"/>
        <v/>
      </c>
      <c r="P752">
        <v>2016</v>
      </c>
    </row>
    <row r="753" spans="1:16" x14ac:dyDescent="0.3">
      <c r="A753" t="s">
        <v>366</v>
      </c>
      <c r="B753" t="s">
        <v>251</v>
      </c>
      <c r="C753">
        <v>381</v>
      </c>
      <c r="D753" t="s">
        <v>151</v>
      </c>
      <c r="E753">
        <v>57</v>
      </c>
      <c r="F753">
        <v>0</v>
      </c>
      <c r="G753">
        <v>123318</v>
      </c>
      <c r="H753">
        <v>787</v>
      </c>
      <c r="I753">
        <v>0</v>
      </c>
      <c r="J753">
        <v>247</v>
      </c>
      <c r="K753">
        <v>344</v>
      </c>
      <c r="L753">
        <v>2016</v>
      </c>
      <c r="M753" t="str">
        <f t="shared" si="33"/>
        <v>009</v>
      </c>
      <c r="N753" t="str">
        <f t="shared" si="34"/>
        <v>S</v>
      </c>
      <c r="O753" t="str">
        <f t="shared" si="35"/>
        <v/>
      </c>
      <c r="P753">
        <v>2016</v>
      </c>
    </row>
    <row r="754" spans="1:16" x14ac:dyDescent="0.3">
      <c r="A754" t="s">
        <v>366</v>
      </c>
      <c r="B754" t="s">
        <v>266</v>
      </c>
      <c r="C754">
        <v>25</v>
      </c>
      <c r="D754" t="s">
        <v>199</v>
      </c>
      <c r="E754">
        <v>50</v>
      </c>
      <c r="F754">
        <v>0</v>
      </c>
      <c r="G754">
        <v>1237</v>
      </c>
      <c r="H754">
        <v>9158</v>
      </c>
      <c r="I754">
        <v>7</v>
      </c>
      <c r="J754">
        <v>2875</v>
      </c>
      <c r="K754">
        <v>174</v>
      </c>
      <c r="L754">
        <v>2016</v>
      </c>
      <c r="M754" t="str">
        <f t="shared" si="33"/>
        <v>009</v>
      </c>
      <c r="N754" t="str">
        <f t="shared" si="34"/>
        <v>S</v>
      </c>
      <c r="O754" t="str">
        <f t="shared" si="35"/>
        <v/>
      </c>
      <c r="P754">
        <v>2016</v>
      </c>
    </row>
    <row r="755" spans="1:16" x14ac:dyDescent="0.3">
      <c r="A755" t="s">
        <v>366</v>
      </c>
      <c r="B755" t="s">
        <v>304</v>
      </c>
      <c r="C755">
        <v>249</v>
      </c>
      <c r="D755" t="s">
        <v>131</v>
      </c>
      <c r="E755">
        <v>50</v>
      </c>
      <c r="F755">
        <v>0</v>
      </c>
      <c r="G755">
        <v>204327</v>
      </c>
      <c r="H755">
        <v>14539</v>
      </c>
      <c r="I755">
        <v>183</v>
      </c>
      <c r="J755">
        <v>3467</v>
      </c>
      <c r="K755">
        <v>3367</v>
      </c>
      <c r="L755">
        <v>2016</v>
      </c>
      <c r="M755" t="str">
        <f t="shared" si="33"/>
        <v>009</v>
      </c>
      <c r="N755" t="str">
        <f t="shared" si="34"/>
        <v>S</v>
      </c>
      <c r="O755" t="str">
        <f t="shared" si="35"/>
        <v/>
      </c>
      <c r="P755">
        <v>2016</v>
      </c>
    </row>
    <row r="756" spans="1:16" x14ac:dyDescent="0.3">
      <c r="A756" t="s">
        <v>367</v>
      </c>
      <c r="B756" t="s">
        <v>218</v>
      </c>
      <c r="C756">
        <v>422</v>
      </c>
      <c r="D756" t="s">
        <v>219</v>
      </c>
      <c r="E756">
        <v>16</v>
      </c>
      <c r="F756">
        <v>0</v>
      </c>
      <c r="G756">
        <v>224</v>
      </c>
      <c r="H756">
        <v>1712</v>
      </c>
      <c r="I756">
        <v>67</v>
      </c>
      <c r="J756">
        <v>538</v>
      </c>
      <c r="K756">
        <v>369</v>
      </c>
      <c r="L756">
        <v>2016</v>
      </c>
      <c r="M756" t="str">
        <f t="shared" si="33"/>
        <v>010</v>
      </c>
      <c r="N756" t="str">
        <f t="shared" si="34"/>
        <v>S</v>
      </c>
      <c r="O756" t="str">
        <f t="shared" si="35"/>
        <v/>
      </c>
      <c r="P756">
        <v>2016</v>
      </c>
    </row>
    <row r="757" spans="1:16" x14ac:dyDescent="0.3">
      <c r="A757" t="s">
        <v>367</v>
      </c>
      <c r="B757" t="s">
        <v>302</v>
      </c>
      <c r="C757">
        <v>398</v>
      </c>
      <c r="D757" t="s">
        <v>184</v>
      </c>
      <c r="E757">
        <v>8</v>
      </c>
      <c r="F757">
        <v>0</v>
      </c>
      <c r="G757">
        <v>120</v>
      </c>
      <c r="H757">
        <v>861</v>
      </c>
      <c r="I757">
        <v>67</v>
      </c>
      <c r="J757">
        <v>27</v>
      </c>
      <c r="K757">
        <v>198</v>
      </c>
      <c r="L757">
        <v>2016</v>
      </c>
      <c r="M757" t="str">
        <f t="shared" si="33"/>
        <v>010</v>
      </c>
      <c r="N757" t="str">
        <f t="shared" si="34"/>
        <v>S</v>
      </c>
      <c r="O757" t="str">
        <f t="shared" si="35"/>
        <v/>
      </c>
      <c r="P757">
        <v>2016</v>
      </c>
    </row>
    <row r="758" spans="1:16" x14ac:dyDescent="0.3">
      <c r="A758" t="s">
        <v>367</v>
      </c>
      <c r="B758" t="s">
        <v>255</v>
      </c>
      <c r="C758">
        <v>248</v>
      </c>
      <c r="D758" t="s">
        <v>158</v>
      </c>
      <c r="E758">
        <v>8</v>
      </c>
      <c r="F758">
        <v>0</v>
      </c>
      <c r="G758">
        <v>164</v>
      </c>
      <c r="H758">
        <v>1111</v>
      </c>
      <c r="I758">
        <v>44</v>
      </c>
      <c r="J758">
        <v>348</v>
      </c>
      <c r="K758">
        <v>24</v>
      </c>
      <c r="L758">
        <v>2016</v>
      </c>
      <c r="M758" t="str">
        <f t="shared" si="33"/>
        <v>010</v>
      </c>
      <c r="N758" t="str">
        <f t="shared" si="34"/>
        <v>S</v>
      </c>
      <c r="O758" t="str">
        <f t="shared" si="35"/>
        <v/>
      </c>
      <c r="P758">
        <v>2016</v>
      </c>
    </row>
    <row r="759" spans="1:16" x14ac:dyDescent="0.3">
      <c r="A759" t="s">
        <v>367</v>
      </c>
      <c r="B759" t="s">
        <v>256</v>
      </c>
      <c r="C759">
        <v>1</v>
      </c>
      <c r="D759" t="s">
        <v>125</v>
      </c>
      <c r="E759">
        <v>8</v>
      </c>
      <c r="F759">
        <v>0</v>
      </c>
      <c r="G759">
        <v>20433</v>
      </c>
      <c r="H759">
        <v>1352</v>
      </c>
      <c r="I759">
        <v>0</v>
      </c>
      <c r="J759">
        <v>0</v>
      </c>
      <c r="K759">
        <v>3</v>
      </c>
      <c r="L759">
        <v>2016</v>
      </c>
      <c r="M759" t="str">
        <f t="shared" si="33"/>
        <v>010</v>
      </c>
      <c r="N759" t="str">
        <f t="shared" si="34"/>
        <v>S</v>
      </c>
      <c r="O759" t="str">
        <f t="shared" si="35"/>
        <v/>
      </c>
      <c r="P759">
        <v>2016</v>
      </c>
    </row>
    <row r="760" spans="1:16" x14ac:dyDescent="0.3">
      <c r="A760" t="s">
        <v>367</v>
      </c>
      <c r="B760" t="s">
        <v>221</v>
      </c>
      <c r="C760">
        <v>357</v>
      </c>
      <c r="D760" t="s">
        <v>222</v>
      </c>
      <c r="E760">
        <v>16</v>
      </c>
      <c r="F760">
        <v>0</v>
      </c>
      <c r="G760">
        <v>400</v>
      </c>
      <c r="H760">
        <v>2626</v>
      </c>
      <c r="I760">
        <v>103</v>
      </c>
      <c r="J760">
        <v>823</v>
      </c>
      <c r="K760">
        <v>66</v>
      </c>
      <c r="L760">
        <v>2016</v>
      </c>
      <c r="M760" t="str">
        <f t="shared" si="33"/>
        <v>010</v>
      </c>
      <c r="N760" t="str">
        <f t="shared" si="34"/>
        <v>S</v>
      </c>
      <c r="O760" t="str">
        <f t="shared" si="35"/>
        <v/>
      </c>
      <c r="P760">
        <v>2016</v>
      </c>
    </row>
    <row r="761" spans="1:16" x14ac:dyDescent="0.3">
      <c r="A761" t="s">
        <v>367</v>
      </c>
      <c r="B761" t="s">
        <v>223</v>
      </c>
      <c r="C761">
        <v>314</v>
      </c>
      <c r="D761" t="s">
        <v>174</v>
      </c>
      <c r="E761">
        <v>8</v>
      </c>
      <c r="F761">
        <v>0</v>
      </c>
      <c r="G761">
        <v>174</v>
      </c>
      <c r="H761">
        <v>1331</v>
      </c>
      <c r="I761">
        <v>0</v>
      </c>
      <c r="J761">
        <v>418</v>
      </c>
      <c r="K761">
        <v>287</v>
      </c>
      <c r="L761">
        <v>2016</v>
      </c>
      <c r="M761" t="str">
        <f t="shared" si="33"/>
        <v>010</v>
      </c>
      <c r="N761" t="str">
        <f t="shared" si="34"/>
        <v>S</v>
      </c>
      <c r="O761" t="str">
        <f t="shared" si="35"/>
        <v/>
      </c>
      <c r="P761">
        <v>2016</v>
      </c>
    </row>
    <row r="762" spans="1:16" x14ac:dyDescent="0.3">
      <c r="A762" t="s">
        <v>367</v>
      </c>
      <c r="B762" t="s">
        <v>306</v>
      </c>
      <c r="C762">
        <v>368</v>
      </c>
      <c r="D762" t="s">
        <v>133</v>
      </c>
      <c r="E762">
        <v>16</v>
      </c>
      <c r="F762">
        <v>0</v>
      </c>
      <c r="G762">
        <v>392</v>
      </c>
      <c r="H762">
        <v>2534</v>
      </c>
      <c r="I762">
        <v>97</v>
      </c>
      <c r="J762">
        <v>795</v>
      </c>
      <c r="K762">
        <v>648</v>
      </c>
      <c r="L762">
        <v>2016</v>
      </c>
      <c r="M762" t="str">
        <f t="shared" si="33"/>
        <v>010</v>
      </c>
      <c r="N762" t="str">
        <f t="shared" si="34"/>
        <v>S</v>
      </c>
      <c r="O762" t="str">
        <f t="shared" si="35"/>
        <v/>
      </c>
      <c r="P762">
        <v>2016</v>
      </c>
    </row>
    <row r="763" spans="1:16" x14ac:dyDescent="0.3">
      <c r="A763" t="s">
        <v>367</v>
      </c>
      <c r="B763" t="s">
        <v>303</v>
      </c>
      <c r="C763">
        <v>20</v>
      </c>
      <c r="D763" t="s">
        <v>145</v>
      </c>
      <c r="E763">
        <v>16</v>
      </c>
      <c r="F763">
        <v>0</v>
      </c>
      <c r="G763">
        <v>44357</v>
      </c>
      <c r="H763">
        <v>3001</v>
      </c>
      <c r="I763">
        <v>123</v>
      </c>
      <c r="J763">
        <v>491</v>
      </c>
      <c r="K763">
        <v>89</v>
      </c>
      <c r="L763">
        <v>2016</v>
      </c>
      <c r="M763" t="str">
        <f t="shared" si="33"/>
        <v>010</v>
      </c>
      <c r="N763" t="str">
        <f t="shared" si="34"/>
        <v>S</v>
      </c>
      <c r="O763" t="str">
        <f t="shared" si="35"/>
        <v/>
      </c>
      <c r="P763">
        <v>2016</v>
      </c>
    </row>
    <row r="764" spans="1:16" x14ac:dyDescent="0.3">
      <c r="A764" t="s">
        <v>367</v>
      </c>
      <c r="B764" t="s">
        <v>227</v>
      </c>
      <c r="C764">
        <v>281</v>
      </c>
      <c r="D764" t="s">
        <v>207</v>
      </c>
      <c r="E764">
        <v>16</v>
      </c>
      <c r="F764">
        <v>0</v>
      </c>
      <c r="G764">
        <v>416</v>
      </c>
      <c r="H764">
        <v>2975</v>
      </c>
      <c r="I764">
        <v>117</v>
      </c>
      <c r="J764">
        <v>933</v>
      </c>
      <c r="K764">
        <v>678</v>
      </c>
      <c r="L764">
        <v>2016</v>
      </c>
      <c r="M764" t="str">
        <f t="shared" si="33"/>
        <v>010</v>
      </c>
      <c r="N764" t="str">
        <f t="shared" si="34"/>
        <v>S</v>
      </c>
      <c r="O764" t="str">
        <f t="shared" si="35"/>
        <v/>
      </c>
      <c r="P764">
        <v>2016</v>
      </c>
    </row>
    <row r="765" spans="1:16" x14ac:dyDescent="0.3">
      <c r="A765" t="s">
        <v>367</v>
      </c>
      <c r="B765" t="s">
        <v>269</v>
      </c>
      <c r="C765">
        <v>417</v>
      </c>
      <c r="D765" t="s">
        <v>270</v>
      </c>
      <c r="E765">
        <v>8</v>
      </c>
      <c r="F765">
        <v>0</v>
      </c>
      <c r="G765">
        <v>1408</v>
      </c>
      <c r="H765">
        <v>1004</v>
      </c>
      <c r="I765">
        <v>37</v>
      </c>
      <c r="J765">
        <v>316</v>
      </c>
      <c r="K765">
        <v>21</v>
      </c>
      <c r="L765">
        <v>2016</v>
      </c>
      <c r="M765" t="str">
        <f t="shared" si="33"/>
        <v>010</v>
      </c>
      <c r="N765" t="str">
        <f t="shared" si="34"/>
        <v>S</v>
      </c>
      <c r="O765" t="str">
        <f t="shared" si="35"/>
        <v/>
      </c>
      <c r="P765">
        <v>2016</v>
      </c>
    </row>
    <row r="766" spans="1:16" x14ac:dyDescent="0.3">
      <c r="A766" t="s">
        <v>367</v>
      </c>
      <c r="B766" t="s">
        <v>229</v>
      </c>
      <c r="D766" t="s">
        <v>229</v>
      </c>
      <c r="E766">
        <v>16</v>
      </c>
      <c r="F766">
        <v>0</v>
      </c>
      <c r="G766">
        <v>368</v>
      </c>
      <c r="H766">
        <v>2583</v>
      </c>
      <c r="I766">
        <v>11</v>
      </c>
      <c r="J766">
        <v>811</v>
      </c>
      <c r="K766">
        <v>608</v>
      </c>
      <c r="L766">
        <v>2016</v>
      </c>
      <c r="M766" t="str">
        <f t="shared" si="33"/>
        <v>010</v>
      </c>
      <c r="N766" t="str">
        <f t="shared" si="34"/>
        <v>S</v>
      </c>
      <c r="O766" t="str">
        <f t="shared" si="35"/>
        <v/>
      </c>
      <c r="P766">
        <v>2016</v>
      </c>
    </row>
    <row r="767" spans="1:16" x14ac:dyDescent="0.3">
      <c r="A767" t="s">
        <v>367</v>
      </c>
      <c r="B767" t="s">
        <v>282</v>
      </c>
      <c r="C767">
        <v>133</v>
      </c>
      <c r="D767" t="s">
        <v>152</v>
      </c>
      <c r="E767">
        <v>16</v>
      </c>
      <c r="F767">
        <v>0</v>
      </c>
      <c r="G767">
        <v>476</v>
      </c>
      <c r="H767">
        <v>3454</v>
      </c>
      <c r="I767">
        <v>135</v>
      </c>
      <c r="J767">
        <v>1084</v>
      </c>
      <c r="K767">
        <v>786</v>
      </c>
      <c r="L767">
        <v>2016</v>
      </c>
      <c r="M767" t="str">
        <f t="shared" si="33"/>
        <v>010</v>
      </c>
      <c r="N767" t="str">
        <f t="shared" si="34"/>
        <v>S</v>
      </c>
      <c r="O767" t="str">
        <f t="shared" si="35"/>
        <v/>
      </c>
      <c r="P767">
        <v>2016</v>
      </c>
    </row>
    <row r="768" spans="1:16" x14ac:dyDescent="0.3">
      <c r="A768" t="s">
        <v>367</v>
      </c>
      <c r="B768" t="s">
        <v>273</v>
      </c>
      <c r="C768">
        <v>99</v>
      </c>
      <c r="D768" t="s">
        <v>198</v>
      </c>
      <c r="E768">
        <v>8</v>
      </c>
      <c r="F768">
        <v>0</v>
      </c>
      <c r="G768">
        <v>180</v>
      </c>
      <c r="H768">
        <v>1332</v>
      </c>
      <c r="I768">
        <v>52</v>
      </c>
      <c r="J768">
        <v>418</v>
      </c>
      <c r="K768">
        <v>297</v>
      </c>
      <c r="L768">
        <v>2016</v>
      </c>
      <c r="M768" t="str">
        <f t="shared" si="33"/>
        <v>010</v>
      </c>
      <c r="N768" t="str">
        <f t="shared" si="34"/>
        <v>S</v>
      </c>
      <c r="O768" t="str">
        <f t="shared" si="35"/>
        <v/>
      </c>
      <c r="P768">
        <v>2016</v>
      </c>
    </row>
    <row r="769" spans="1:16" x14ac:dyDescent="0.3">
      <c r="A769" t="s">
        <v>367</v>
      </c>
      <c r="B769" t="s">
        <v>234</v>
      </c>
      <c r="C769">
        <v>27</v>
      </c>
      <c r="D769" t="s">
        <v>134</v>
      </c>
      <c r="E769">
        <v>16</v>
      </c>
      <c r="F769">
        <v>0</v>
      </c>
      <c r="G769">
        <v>488</v>
      </c>
      <c r="H769">
        <v>3344</v>
      </c>
      <c r="I769">
        <v>13</v>
      </c>
      <c r="J769">
        <v>809</v>
      </c>
      <c r="K769">
        <v>806</v>
      </c>
      <c r="L769">
        <v>2016</v>
      </c>
      <c r="M769" t="str">
        <f t="shared" si="33"/>
        <v>010</v>
      </c>
      <c r="N769" t="str">
        <f t="shared" si="34"/>
        <v>S</v>
      </c>
      <c r="O769" t="str">
        <f t="shared" si="35"/>
        <v/>
      </c>
      <c r="P769">
        <v>2016</v>
      </c>
    </row>
    <row r="770" spans="1:16" x14ac:dyDescent="0.3">
      <c r="A770" t="s">
        <v>367</v>
      </c>
      <c r="B770" t="s">
        <v>305</v>
      </c>
      <c r="C770">
        <v>19</v>
      </c>
      <c r="D770" t="s">
        <v>150</v>
      </c>
      <c r="E770">
        <v>16</v>
      </c>
      <c r="F770">
        <v>0</v>
      </c>
      <c r="G770">
        <v>432</v>
      </c>
      <c r="H770">
        <v>3178</v>
      </c>
      <c r="I770">
        <v>125</v>
      </c>
      <c r="J770">
        <v>998</v>
      </c>
      <c r="K770">
        <v>712</v>
      </c>
      <c r="L770">
        <v>2016</v>
      </c>
      <c r="M770" t="str">
        <f t="shared" ref="M770:M805" si="36">IF(OR(MID(A770,3,1)="H",MID(A770,3,1)="S"),MID(A770,4,3),MID(A770,3,3))</f>
        <v>010</v>
      </c>
      <c r="N770" t="str">
        <f t="shared" ref="N770:N805" si="37">IF(OR(MID(A770,3,1)="H",MID(A770,3,1)="S"),MID(A770,3,1),"")</f>
        <v>S</v>
      </c>
      <c r="O770" t="str">
        <f t="shared" ref="O770:O805" si="38">IF(RIGHT(A770,2)="SG","SG",IF(RIGHT(A770,1)="B","B",""))</f>
        <v/>
      </c>
      <c r="P770">
        <v>2016</v>
      </c>
    </row>
    <row r="771" spans="1:16" x14ac:dyDescent="0.3">
      <c r="A771" t="s">
        <v>367</v>
      </c>
      <c r="B771" t="s">
        <v>236</v>
      </c>
      <c r="C771">
        <v>203</v>
      </c>
      <c r="D771" t="s">
        <v>155</v>
      </c>
      <c r="E771">
        <v>12</v>
      </c>
      <c r="F771">
        <v>0</v>
      </c>
      <c r="G771">
        <v>77775</v>
      </c>
      <c r="H771">
        <v>5612</v>
      </c>
      <c r="I771">
        <v>293</v>
      </c>
      <c r="J771">
        <v>1174</v>
      </c>
      <c r="K771">
        <v>101</v>
      </c>
      <c r="L771">
        <v>2016</v>
      </c>
      <c r="M771" t="str">
        <f t="shared" si="36"/>
        <v>010</v>
      </c>
      <c r="N771" t="str">
        <f t="shared" si="37"/>
        <v>S</v>
      </c>
      <c r="O771" t="str">
        <f t="shared" si="38"/>
        <v/>
      </c>
      <c r="P771">
        <v>2016</v>
      </c>
    </row>
    <row r="772" spans="1:16" x14ac:dyDescent="0.3">
      <c r="A772" t="s">
        <v>367</v>
      </c>
      <c r="B772" t="s">
        <v>237</v>
      </c>
      <c r="C772">
        <v>259</v>
      </c>
      <c r="D772" t="s">
        <v>127</v>
      </c>
      <c r="E772">
        <v>16</v>
      </c>
      <c r="F772">
        <v>0</v>
      </c>
      <c r="G772">
        <v>428</v>
      </c>
      <c r="H772">
        <v>3162</v>
      </c>
      <c r="I772">
        <v>124</v>
      </c>
      <c r="J772">
        <v>992</v>
      </c>
      <c r="K772">
        <v>706</v>
      </c>
      <c r="L772">
        <v>2016</v>
      </c>
      <c r="M772" t="str">
        <f t="shared" si="36"/>
        <v>010</v>
      </c>
      <c r="N772" t="str">
        <f t="shared" si="37"/>
        <v>S</v>
      </c>
      <c r="O772" t="str">
        <f t="shared" si="38"/>
        <v/>
      </c>
      <c r="P772">
        <v>2016</v>
      </c>
    </row>
    <row r="773" spans="1:16" x14ac:dyDescent="0.3">
      <c r="A773" t="s">
        <v>367</v>
      </c>
      <c r="B773" t="s">
        <v>260</v>
      </c>
      <c r="C773">
        <v>18</v>
      </c>
      <c r="D773" t="s">
        <v>177</v>
      </c>
      <c r="E773">
        <v>4</v>
      </c>
      <c r="F773">
        <v>0</v>
      </c>
      <c r="G773">
        <v>80</v>
      </c>
      <c r="H773">
        <v>548</v>
      </c>
      <c r="I773">
        <v>0</v>
      </c>
      <c r="J773">
        <v>172</v>
      </c>
      <c r="K773">
        <v>12</v>
      </c>
      <c r="L773">
        <v>2016</v>
      </c>
      <c r="M773" t="str">
        <f t="shared" si="36"/>
        <v>010</v>
      </c>
      <c r="N773" t="str">
        <f t="shared" si="37"/>
        <v>S</v>
      </c>
      <c r="O773" t="str">
        <f t="shared" si="38"/>
        <v/>
      </c>
      <c r="P773">
        <v>2016</v>
      </c>
    </row>
    <row r="774" spans="1:16" x14ac:dyDescent="0.3">
      <c r="A774" t="s">
        <v>367</v>
      </c>
      <c r="B774" t="s">
        <v>261</v>
      </c>
      <c r="C774">
        <v>239</v>
      </c>
      <c r="D774" t="s">
        <v>135</v>
      </c>
      <c r="E774">
        <v>8</v>
      </c>
      <c r="F774">
        <v>0</v>
      </c>
      <c r="G774">
        <v>188</v>
      </c>
      <c r="H774">
        <v>1439</v>
      </c>
      <c r="I774">
        <v>56</v>
      </c>
      <c r="J774">
        <v>45</v>
      </c>
      <c r="K774">
        <v>22</v>
      </c>
      <c r="L774">
        <v>2016</v>
      </c>
      <c r="M774" t="str">
        <f t="shared" si="36"/>
        <v>010</v>
      </c>
      <c r="N774" t="str">
        <f t="shared" si="37"/>
        <v>S</v>
      </c>
      <c r="O774" t="str">
        <f t="shared" si="38"/>
        <v/>
      </c>
      <c r="P774">
        <v>2016</v>
      </c>
    </row>
    <row r="775" spans="1:16" x14ac:dyDescent="0.3">
      <c r="A775" t="s">
        <v>367</v>
      </c>
      <c r="B775" t="s">
        <v>229</v>
      </c>
      <c r="D775" t="s">
        <v>229</v>
      </c>
      <c r="E775">
        <v>4</v>
      </c>
      <c r="F775">
        <v>0</v>
      </c>
      <c r="G775">
        <v>80</v>
      </c>
      <c r="H775">
        <v>612</v>
      </c>
      <c r="I775">
        <v>48</v>
      </c>
      <c r="J775">
        <v>192</v>
      </c>
      <c r="K775">
        <v>11</v>
      </c>
      <c r="L775">
        <v>2016</v>
      </c>
      <c r="M775" t="str">
        <f t="shared" si="36"/>
        <v>010</v>
      </c>
      <c r="N775" t="str">
        <f t="shared" si="37"/>
        <v>S</v>
      </c>
      <c r="O775" t="str">
        <f t="shared" si="38"/>
        <v/>
      </c>
      <c r="P775">
        <v>2016</v>
      </c>
    </row>
    <row r="776" spans="1:16" x14ac:dyDescent="0.3">
      <c r="A776" t="s">
        <v>367</v>
      </c>
      <c r="B776" t="s">
        <v>271</v>
      </c>
      <c r="C776">
        <v>106</v>
      </c>
      <c r="D776" t="s">
        <v>122</v>
      </c>
      <c r="E776">
        <v>4</v>
      </c>
      <c r="F776">
        <v>0</v>
      </c>
      <c r="G776">
        <v>16857</v>
      </c>
      <c r="H776">
        <v>1212</v>
      </c>
      <c r="I776">
        <v>95</v>
      </c>
      <c r="J776">
        <v>38</v>
      </c>
      <c r="K776">
        <v>21</v>
      </c>
      <c r="L776">
        <v>2016</v>
      </c>
      <c r="M776" t="str">
        <f t="shared" si="36"/>
        <v>010</v>
      </c>
      <c r="N776" t="str">
        <f t="shared" si="37"/>
        <v>S</v>
      </c>
      <c r="O776" t="str">
        <f t="shared" si="38"/>
        <v/>
      </c>
      <c r="P776">
        <v>2016</v>
      </c>
    </row>
    <row r="777" spans="1:16" x14ac:dyDescent="0.3">
      <c r="A777" t="s">
        <v>367</v>
      </c>
      <c r="B777" t="s">
        <v>307</v>
      </c>
      <c r="C777">
        <v>352</v>
      </c>
      <c r="D777" t="s">
        <v>186</v>
      </c>
      <c r="E777">
        <v>16</v>
      </c>
      <c r="F777">
        <v>0</v>
      </c>
      <c r="G777">
        <v>304</v>
      </c>
      <c r="H777">
        <v>1715</v>
      </c>
      <c r="I777">
        <v>55</v>
      </c>
      <c r="J777">
        <v>538</v>
      </c>
      <c r="K777">
        <v>502</v>
      </c>
      <c r="L777">
        <v>2016</v>
      </c>
      <c r="M777" t="str">
        <f t="shared" si="36"/>
        <v>010</v>
      </c>
      <c r="N777" t="str">
        <f t="shared" si="37"/>
        <v>S</v>
      </c>
      <c r="O777" t="str">
        <f t="shared" si="38"/>
        <v/>
      </c>
      <c r="P777">
        <v>2016</v>
      </c>
    </row>
    <row r="778" spans="1:16" x14ac:dyDescent="0.3">
      <c r="A778" t="s">
        <v>367</v>
      </c>
      <c r="B778" t="s">
        <v>308</v>
      </c>
      <c r="C778">
        <v>380</v>
      </c>
      <c r="D778" t="s">
        <v>189</v>
      </c>
      <c r="E778">
        <v>16</v>
      </c>
      <c r="F778">
        <v>0</v>
      </c>
      <c r="G778">
        <v>336</v>
      </c>
      <c r="H778">
        <v>2182</v>
      </c>
      <c r="I778">
        <v>85</v>
      </c>
      <c r="J778">
        <v>684</v>
      </c>
      <c r="K778">
        <v>554</v>
      </c>
      <c r="L778">
        <v>2016</v>
      </c>
      <c r="M778" t="str">
        <f t="shared" si="36"/>
        <v>010</v>
      </c>
      <c r="N778" t="str">
        <f t="shared" si="37"/>
        <v>S</v>
      </c>
      <c r="O778" t="str">
        <f t="shared" si="38"/>
        <v/>
      </c>
      <c r="P778">
        <v>2016</v>
      </c>
    </row>
    <row r="779" spans="1:16" x14ac:dyDescent="0.3">
      <c r="A779" t="s">
        <v>367</v>
      </c>
      <c r="B779" t="s">
        <v>264</v>
      </c>
      <c r="C779">
        <v>421</v>
      </c>
      <c r="D779" t="s">
        <v>265</v>
      </c>
      <c r="E779">
        <v>8</v>
      </c>
      <c r="F779">
        <v>0</v>
      </c>
      <c r="G779">
        <v>116</v>
      </c>
      <c r="H779">
        <v>826</v>
      </c>
      <c r="I779">
        <v>33</v>
      </c>
      <c r="J779">
        <v>258</v>
      </c>
      <c r="K779">
        <v>189</v>
      </c>
      <c r="L779">
        <v>2016</v>
      </c>
      <c r="M779" t="str">
        <f t="shared" si="36"/>
        <v>010</v>
      </c>
      <c r="N779" t="str">
        <f t="shared" si="37"/>
        <v>S</v>
      </c>
      <c r="O779" t="str">
        <f t="shared" si="38"/>
        <v/>
      </c>
      <c r="P779">
        <v>2016</v>
      </c>
    </row>
    <row r="780" spans="1:16" x14ac:dyDescent="0.3">
      <c r="A780" t="s">
        <v>367</v>
      </c>
      <c r="B780" t="s">
        <v>246</v>
      </c>
      <c r="C780">
        <v>375</v>
      </c>
      <c r="D780" t="s">
        <v>149</v>
      </c>
      <c r="E780">
        <v>16</v>
      </c>
      <c r="F780">
        <v>0</v>
      </c>
      <c r="G780">
        <v>368</v>
      </c>
      <c r="H780">
        <v>2816</v>
      </c>
      <c r="I780">
        <v>106</v>
      </c>
      <c r="J780">
        <v>883</v>
      </c>
      <c r="K780">
        <v>608</v>
      </c>
      <c r="L780">
        <v>2016</v>
      </c>
      <c r="M780" t="str">
        <f t="shared" si="36"/>
        <v>010</v>
      </c>
      <c r="N780" t="str">
        <f t="shared" si="37"/>
        <v>S</v>
      </c>
      <c r="O780" t="str">
        <f t="shared" si="38"/>
        <v/>
      </c>
      <c r="P780">
        <v>2016</v>
      </c>
    </row>
    <row r="781" spans="1:16" x14ac:dyDescent="0.3">
      <c r="A781" t="s">
        <v>367</v>
      </c>
      <c r="B781" t="s">
        <v>247</v>
      </c>
      <c r="C781">
        <v>38</v>
      </c>
      <c r="D781" t="s">
        <v>137</v>
      </c>
      <c r="E781">
        <v>12</v>
      </c>
      <c r="F781">
        <v>0</v>
      </c>
      <c r="G781">
        <v>49036</v>
      </c>
      <c r="H781">
        <v>3666</v>
      </c>
      <c r="I781">
        <v>192</v>
      </c>
      <c r="J781">
        <v>767</v>
      </c>
      <c r="K781">
        <v>132</v>
      </c>
      <c r="L781">
        <v>2016</v>
      </c>
      <c r="M781" t="str">
        <f t="shared" si="36"/>
        <v>010</v>
      </c>
      <c r="N781" t="str">
        <f t="shared" si="37"/>
        <v>S</v>
      </c>
      <c r="O781" t="str">
        <f t="shared" si="38"/>
        <v/>
      </c>
      <c r="P781">
        <v>2016</v>
      </c>
    </row>
    <row r="782" spans="1:16" x14ac:dyDescent="0.3">
      <c r="A782" t="s">
        <v>367</v>
      </c>
      <c r="B782" t="s">
        <v>250</v>
      </c>
      <c r="C782">
        <v>399</v>
      </c>
      <c r="D782" t="s">
        <v>203</v>
      </c>
      <c r="E782">
        <v>16</v>
      </c>
      <c r="F782">
        <v>0</v>
      </c>
      <c r="G782">
        <v>34616</v>
      </c>
      <c r="H782">
        <v>2648</v>
      </c>
      <c r="I782">
        <v>104</v>
      </c>
      <c r="J782">
        <v>83</v>
      </c>
      <c r="K782">
        <v>95</v>
      </c>
      <c r="L782">
        <v>2016</v>
      </c>
      <c r="M782" t="str">
        <f t="shared" si="36"/>
        <v>010</v>
      </c>
      <c r="N782" t="str">
        <f t="shared" si="37"/>
        <v>S</v>
      </c>
      <c r="O782" t="str">
        <f t="shared" si="38"/>
        <v/>
      </c>
      <c r="P782">
        <v>2016</v>
      </c>
    </row>
    <row r="783" spans="1:16" x14ac:dyDescent="0.3">
      <c r="A783" t="s">
        <v>367</v>
      </c>
      <c r="B783" t="s">
        <v>251</v>
      </c>
      <c r="C783">
        <v>381</v>
      </c>
      <c r="D783" t="s">
        <v>151</v>
      </c>
      <c r="E783">
        <v>16</v>
      </c>
      <c r="F783">
        <v>0</v>
      </c>
      <c r="G783">
        <v>34616</v>
      </c>
      <c r="H783">
        <v>2208</v>
      </c>
      <c r="I783">
        <v>87</v>
      </c>
      <c r="J783">
        <v>694</v>
      </c>
      <c r="K783">
        <v>95</v>
      </c>
      <c r="L783">
        <v>2016</v>
      </c>
      <c r="M783" t="str">
        <f t="shared" si="36"/>
        <v>010</v>
      </c>
      <c r="N783" t="str">
        <f t="shared" si="37"/>
        <v>S</v>
      </c>
      <c r="O783" t="str">
        <f t="shared" si="38"/>
        <v/>
      </c>
      <c r="P783">
        <v>2016</v>
      </c>
    </row>
    <row r="784" spans="1:16" x14ac:dyDescent="0.3">
      <c r="A784" t="s">
        <v>367</v>
      </c>
      <c r="B784" t="s">
        <v>266</v>
      </c>
      <c r="C784">
        <v>25</v>
      </c>
      <c r="D784" t="s">
        <v>199</v>
      </c>
      <c r="E784">
        <v>8</v>
      </c>
      <c r="F784">
        <v>0</v>
      </c>
      <c r="G784">
        <v>19792</v>
      </c>
      <c r="H784">
        <v>1414</v>
      </c>
      <c r="I784">
        <v>53</v>
      </c>
      <c r="J784">
        <v>444</v>
      </c>
      <c r="K784">
        <v>27</v>
      </c>
      <c r="L784">
        <v>2016</v>
      </c>
      <c r="M784" t="str">
        <f t="shared" si="36"/>
        <v>010</v>
      </c>
      <c r="N784" t="str">
        <f t="shared" si="37"/>
        <v>S</v>
      </c>
      <c r="O784" t="str">
        <f t="shared" si="38"/>
        <v/>
      </c>
      <c r="P784">
        <v>2016</v>
      </c>
    </row>
    <row r="785" spans="1:16" x14ac:dyDescent="0.3">
      <c r="A785" t="s">
        <v>367</v>
      </c>
      <c r="B785" t="s">
        <v>304</v>
      </c>
      <c r="C785">
        <v>249</v>
      </c>
      <c r="D785" t="s">
        <v>131</v>
      </c>
      <c r="E785">
        <v>16</v>
      </c>
      <c r="F785">
        <v>0</v>
      </c>
      <c r="G785">
        <v>65384</v>
      </c>
      <c r="H785">
        <v>4652</v>
      </c>
      <c r="I785">
        <v>182</v>
      </c>
      <c r="J785">
        <v>73</v>
      </c>
      <c r="K785">
        <v>1079</v>
      </c>
      <c r="L785">
        <v>2016</v>
      </c>
      <c r="M785" t="str">
        <f t="shared" si="36"/>
        <v>010</v>
      </c>
      <c r="N785" t="str">
        <f t="shared" si="37"/>
        <v>S</v>
      </c>
      <c r="O785" t="str">
        <f t="shared" si="38"/>
        <v/>
      </c>
      <c r="P785">
        <v>2016</v>
      </c>
    </row>
    <row r="786" spans="1:16" x14ac:dyDescent="0.3">
      <c r="A786" t="s">
        <v>368</v>
      </c>
      <c r="B786" t="s">
        <v>313</v>
      </c>
      <c r="C786">
        <v>413</v>
      </c>
      <c r="D786" t="s">
        <v>314</v>
      </c>
      <c r="E786">
        <v>8</v>
      </c>
      <c r="F786">
        <v>0</v>
      </c>
      <c r="G786">
        <v>128</v>
      </c>
      <c r="H786">
        <v>907</v>
      </c>
      <c r="I786">
        <v>71</v>
      </c>
      <c r="J786">
        <v>285</v>
      </c>
      <c r="K786">
        <v>211</v>
      </c>
      <c r="L786">
        <v>2016</v>
      </c>
      <c r="M786" t="str">
        <f t="shared" si="36"/>
        <v>010</v>
      </c>
      <c r="N786" t="str">
        <f t="shared" si="37"/>
        <v>S</v>
      </c>
      <c r="O786" t="str">
        <f t="shared" si="38"/>
        <v>SG</v>
      </c>
      <c r="P786">
        <v>2016</v>
      </c>
    </row>
    <row r="787" spans="1:16" x14ac:dyDescent="0.3">
      <c r="A787" t="s">
        <v>369</v>
      </c>
      <c r="B787" t="s">
        <v>218</v>
      </c>
      <c r="C787">
        <v>422</v>
      </c>
      <c r="D787" t="s">
        <v>219</v>
      </c>
      <c r="E787">
        <v>16</v>
      </c>
      <c r="F787">
        <v>0</v>
      </c>
      <c r="G787">
        <v>224</v>
      </c>
      <c r="H787">
        <v>1714</v>
      </c>
      <c r="I787">
        <v>0</v>
      </c>
      <c r="J787">
        <v>538</v>
      </c>
      <c r="K787">
        <v>369</v>
      </c>
      <c r="L787">
        <v>2016</v>
      </c>
      <c r="M787" t="str">
        <f t="shared" si="36"/>
        <v>011</v>
      </c>
      <c r="N787" t="str">
        <f t="shared" si="37"/>
        <v>S</v>
      </c>
      <c r="O787" t="str">
        <f t="shared" si="38"/>
        <v/>
      </c>
      <c r="P787">
        <v>2016</v>
      </c>
    </row>
    <row r="788" spans="1:16" x14ac:dyDescent="0.3">
      <c r="A788" t="s">
        <v>369</v>
      </c>
      <c r="B788" t="s">
        <v>250</v>
      </c>
      <c r="C788">
        <v>399</v>
      </c>
      <c r="D788" t="s">
        <v>203</v>
      </c>
      <c r="E788">
        <v>16</v>
      </c>
      <c r="F788">
        <v>0</v>
      </c>
      <c r="G788">
        <v>34616</v>
      </c>
      <c r="H788">
        <v>2648</v>
      </c>
      <c r="I788">
        <v>208</v>
      </c>
      <c r="J788">
        <v>831</v>
      </c>
      <c r="K788">
        <v>56</v>
      </c>
      <c r="L788">
        <v>2016</v>
      </c>
      <c r="M788" t="str">
        <f t="shared" si="36"/>
        <v>011</v>
      </c>
      <c r="N788" t="str">
        <f t="shared" si="37"/>
        <v>S</v>
      </c>
      <c r="O788" t="str">
        <f t="shared" si="38"/>
        <v/>
      </c>
      <c r="P788">
        <v>2016</v>
      </c>
    </row>
    <row r="789" spans="1:16" x14ac:dyDescent="0.3">
      <c r="A789" t="s">
        <v>370</v>
      </c>
      <c r="B789" t="s">
        <v>229</v>
      </c>
      <c r="D789" t="s">
        <v>229</v>
      </c>
      <c r="E789">
        <v>0</v>
      </c>
      <c r="F789">
        <v>0</v>
      </c>
      <c r="G789">
        <v>0</v>
      </c>
      <c r="H789">
        <v>0</v>
      </c>
      <c r="I789">
        <v>0</v>
      </c>
      <c r="J789">
        <v>0</v>
      </c>
      <c r="K789">
        <v>0</v>
      </c>
      <c r="L789">
        <v>2016</v>
      </c>
      <c r="M789" t="str">
        <f t="shared" si="36"/>
        <v>012</v>
      </c>
      <c r="N789" t="str">
        <f t="shared" si="37"/>
        <v>S</v>
      </c>
      <c r="O789" t="str">
        <f t="shared" si="38"/>
        <v/>
      </c>
      <c r="P789">
        <v>2016</v>
      </c>
    </row>
    <row r="790" spans="1:16" x14ac:dyDescent="0.3">
      <c r="A790" t="s">
        <v>370</v>
      </c>
      <c r="B790" t="s">
        <v>218</v>
      </c>
      <c r="C790">
        <v>422</v>
      </c>
      <c r="D790" t="s">
        <v>219</v>
      </c>
      <c r="E790">
        <v>16</v>
      </c>
      <c r="F790">
        <v>0</v>
      </c>
      <c r="G790">
        <v>224</v>
      </c>
      <c r="H790">
        <v>1713</v>
      </c>
      <c r="I790">
        <v>67</v>
      </c>
      <c r="J790">
        <v>538</v>
      </c>
      <c r="K790">
        <v>368</v>
      </c>
      <c r="L790">
        <v>2016</v>
      </c>
      <c r="M790" t="str">
        <f t="shared" si="36"/>
        <v>012</v>
      </c>
      <c r="N790" t="str">
        <f t="shared" si="37"/>
        <v>S</v>
      </c>
      <c r="O790" t="str">
        <f t="shared" si="38"/>
        <v/>
      </c>
      <c r="P790">
        <v>2016</v>
      </c>
    </row>
    <row r="791" spans="1:16" x14ac:dyDescent="0.3">
      <c r="A791" t="s">
        <v>370</v>
      </c>
      <c r="B791" t="s">
        <v>302</v>
      </c>
      <c r="C791">
        <v>398</v>
      </c>
      <c r="D791" t="s">
        <v>184</v>
      </c>
      <c r="E791">
        <v>16</v>
      </c>
      <c r="F791">
        <v>0</v>
      </c>
      <c r="G791">
        <v>240</v>
      </c>
      <c r="H791">
        <v>1717</v>
      </c>
      <c r="I791">
        <v>67</v>
      </c>
      <c r="J791">
        <v>539</v>
      </c>
      <c r="K791">
        <v>395</v>
      </c>
      <c r="L791">
        <v>2016</v>
      </c>
      <c r="M791" t="str">
        <f t="shared" si="36"/>
        <v>012</v>
      </c>
      <c r="N791" t="str">
        <f t="shared" si="37"/>
        <v>S</v>
      </c>
      <c r="O791" t="str">
        <f t="shared" si="38"/>
        <v/>
      </c>
      <c r="P791">
        <v>2016</v>
      </c>
    </row>
    <row r="792" spans="1:16" x14ac:dyDescent="0.3">
      <c r="A792" t="s">
        <v>370</v>
      </c>
      <c r="B792" t="s">
        <v>306</v>
      </c>
      <c r="C792">
        <v>368</v>
      </c>
      <c r="D792" t="s">
        <v>133</v>
      </c>
      <c r="E792">
        <v>8</v>
      </c>
      <c r="F792">
        <v>0</v>
      </c>
      <c r="G792">
        <v>196</v>
      </c>
      <c r="H792">
        <v>1288</v>
      </c>
      <c r="I792">
        <v>0</v>
      </c>
      <c r="J792">
        <v>404</v>
      </c>
      <c r="K792">
        <v>323</v>
      </c>
      <c r="L792">
        <v>2016</v>
      </c>
      <c r="M792" t="str">
        <f t="shared" si="36"/>
        <v>012</v>
      </c>
      <c r="N792" t="str">
        <f t="shared" si="37"/>
        <v>S</v>
      </c>
      <c r="O792" t="str">
        <f t="shared" si="38"/>
        <v/>
      </c>
      <c r="P792">
        <v>2016</v>
      </c>
    </row>
    <row r="793" spans="1:16" x14ac:dyDescent="0.3">
      <c r="A793" t="s">
        <v>370</v>
      </c>
      <c r="B793" t="s">
        <v>227</v>
      </c>
      <c r="C793">
        <v>281</v>
      </c>
      <c r="D793" t="s">
        <v>207</v>
      </c>
      <c r="E793">
        <v>8</v>
      </c>
      <c r="F793">
        <v>0</v>
      </c>
      <c r="G793">
        <v>208</v>
      </c>
      <c r="H793">
        <v>1487</v>
      </c>
      <c r="I793">
        <v>117</v>
      </c>
      <c r="J793">
        <v>466</v>
      </c>
      <c r="K793">
        <v>344</v>
      </c>
      <c r="L793">
        <v>2016</v>
      </c>
      <c r="M793" t="str">
        <f t="shared" si="36"/>
        <v>012</v>
      </c>
      <c r="N793" t="str">
        <f t="shared" si="37"/>
        <v>S</v>
      </c>
      <c r="O793" t="str">
        <f t="shared" si="38"/>
        <v/>
      </c>
      <c r="P793">
        <v>2016</v>
      </c>
    </row>
    <row r="794" spans="1:16" x14ac:dyDescent="0.3">
      <c r="A794" t="s">
        <v>370</v>
      </c>
      <c r="B794" t="s">
        <v>269</v>
      </c>
      <c r="C794">
        <v>417</v>
      </c>
      <c r="D794" t="s">
        <v>270</v>
      </c>
      <c r="E794">
        <v>35</v>
      </c>
      <c r="F794">
        <v>0</v>
      </c>
      <c r="G794">
        <v>616</v>
      </c>
      <c r="H794">
        <v>441</v>
      </c>
      <c r="I794">
        <v>34</v>
      </c>
      <c r="J794">
        <v>138</v>
      </c>
      <c r="K794">
        <v>7</v>
      </c>
      <c r="L794">
        <v>2016</v>
      </c>
      <c r="M794" t="str">
        <f t="shared" si="36"/>
        <v>012</v>
      </c>
      <c r="N794" t="str">
        <f t="shared" si="37"/>
        <v>S</v>
      </c>
      <c r="O794" t="str">
        <f t="shared" si="38"/>
        <v/>
      </c>
      <c r="P794">
        <v>2016</v>
      </c>
    </row>
    <row r="795" spans="1:16" x14ac:dyDescent="0.3">
      <c r="A795" t="s">
        <v>370</v>
      </c>
      <c r="B795" t="s">
        <v>282</v>
      </c>
      <c r="C795">
        <v>133</v>
      </c>
      <c r="D795" t="s">
        <v>152</v>
      </c>
      <c r="E795">
        <v>16</v>
      </c>
      <c r="F795">
        <v>0</v>
      </c>
      <c r="G795">
        <v>476</v>
      </c>
      <c r="H795">
        <v>3574</v>
      </c>
      <c r="I795">
        <v>143</v>
      </c>
      <c r="J795">
        <v>1121</v>
      </c>
      <c r="K795">
        <v>762</v>
      </c>
      <c r="L795">
        <v>2016</v>
      </c>
      <c r="M795" t="str">
        <f t="shared" si="36"/>
        <v>012</v>
      </c>
      <c r="N795" t="str">
        <f t="shared" si="37"/>
        <v>S</v>
      </c>
      <c r="O795" t="str">
        <f t="shared" si="38"/>
        <v/>
      </c>
      <c r="P795">
        <v>2016</v>
      </c>
    </row>
    <row r="796" spans="1:16" x14ac:dyDescent="0.3">
      <c r="A796" t="s">
        <v>370</v>
      </c>
      <c r="B796" t="s">
        <v>273</v>
      </c>
      <c r="C796">
        <v>99</v>
      </c>
      <c r="D796" t="s">
        <v>198</v>
      </c>
      <c r="E796">
        <v>4</v>
      </c>
      <c r="F796">
        <v>0</v>
      </c>
      <c r="G796">
        <v>90</v>
      </c>
      <c r="H796">
        <v>666</v>
      </c>
      <c r="I796">
        <v>0</v>
      </c>
      <c r="J796">
        <v>209</v>
      </c>
      <c r="K796">
        <v>148</v>
      </c>
      <c r="L796">
        <v>2016</v>
      </c>
      <c r="M796" t="str">
        <f t="shared" si="36"/>
        <v>012</v>
      </c>
      <c r="N796" t="str">
        <f t="shared" si="37"/>
        <v>S</v>
      </c>
      <c r="O796" t="str">
        <f t="shared" si="38"/>
        <v/>
      </c>
      <c r="P796">
        <v>2016</v>
      </c>
    </row>
    <row r="797" spans="1:16" x14ac:dyDescent="0.3">
      <c r="A797" t="s">
        <v>370</v>
      </c>
      <c r="B797" t="s">
        <v>305</v>
      </c>
      <c r="C797">
        <v>19</v>
      </c>
      <c r="D797" t="s">
        <v>150</v>
      </c>
      <c r="E797">
        <v>8</v>
      </c>
      <c r="F797">
        <v>0</v>
      </c>
      <c r="G797">
        <v>216</v>
      </c>
      <c r="H797">
        <v>1589</v>
      </c>
      <c r="I797">
        <v>0</v>
      </c>
      <c r="J797">
        <v>499</v>
      </c>
      <c r="K797">
        <v>355</v>
      </c>
      <c r="L797">
        <v>2016</v>
      </c>
      <c r="M797" t="str">
        <f t="shared" si="36"/>
        <v>012</v>
      </c>
      <c r="N797" t="str">
        <f t="shared" si="37"/>
        <v>S</v>
      </c>
      <c r="O797" t="str">
        <f t="shared" si="38"/>
        <v/>
      </c>
      <c r="P797">
        <v>2016</v>
      </c>
    </row>
    <row r="798" spans="1:16" x14ac:dyDescent="0.3">
      <c r="A798" t="s">
        <v>370</v>
      </c>
      <c r="B798" t="s">
        <v>237</v>
      </c>
      <c r="C798">
        <v>259</v>
      </c>
      <c r="D798" t="s">
        <v>127</v>
      </c>
      <c r="E798">
        <v>13</v>
      </c>
      <c r="F798">
        <v>0</v>
      </c>
      <c r="G798">
        <v>34775</v>
      </c>
      <c r="H798">
        <v>2611</v>
      </c>
      <c r="I798">
        <v>96</v>
      </c>
      <c r="J798">
        <v>819</v>
      </c>
      <c r="K798">
        <v>573</v>
      </c>
      <c r="L798">
        <v>2016</v>
      </c>
      <c r="M798" t="str">
        <f t="shared" si="36"/>
        <v>012</v>
      </c>
      <c r="N798" t="str">
        <f t="shared" si="37"/>
        <v>S</v>
      </c>
      <c r="O798" t="str">
        <f t="shared" si="38"/>
        <v/>
      </c>
      <c r="P798">
        <v>2016</v>
      </c>
    </row>
    <row r="799" spans="1:16" x14ac:dyDescent="0.3">
      <c r="A799" t="s">
        <v>370</v>
      </c>
      <c r="B799" t="s">
        <v>260</v>
      </c>
      <c r="C799">
        <v>18</v>
      </c>
      <c r="D799" t="s">
        <v>177</v>
      </c>
      <c r="E799">
        <v>8</v>
      </c>
      <c r="F799">
        <v>0</v>
      </c>
      <c r="G799">
        <v>160</v>
      </c>
      <c r="H799">
        <v>116</v>
      </c>
      <c r="I799">
        <v>48</v>
      </c>
      <c r="J799">
        <v>364</v>
      </c>
      <c r="K799">
        <v>22</v>
      </c>
      <c r="L799">
        <v>2016</v>
      </c>
      <c r="M799" t="str">
        <f t="shared" si="36"/>
        <v>012</v>
      </c>
      <c r="N799" t="str">
        <f t="shared" si="37"/>
        <v>S</v>
      </c>
      <c r="O799" t="str">
        <f t="shared" si="38"/>
        <v/>
      </c>
      <c r="P799">
        <v>2016</v>
      </c>
    </row>
    <row r="800" spans="1:16" x14ac:dyDescent="0.3">
      <c r="A800" t="s">
        <v>370</v>
      </c>
      <c r="B800" t="s">
        <v>308</v>
      </c>
      <c r="C800">
        <v>380</v>
      </c>
      <c r="D800" t="s">
        <v>189</v>
      </c>
      <c r="E800">
        <v>8</v>
      </c>
      <c r="F800">
        <v>0</v>
      </c>
      <c r="G800">
        <v>168</v>
      </c>
      <c r="H800">
        <v>1097</v>
      </c>
      <c r="I800">
        <v>86</v>
      </c>
      <c r="J800">
        <v>344</v>
      </c>
      <c r="K800">
        <v>278</v>
      </c>
      <c r="L800">
        <v>2016</v>
      </c>
      <c r="M800" t="str">
        <f t="shared" si="36"/>
        <v>012</v>
      </c>
      <c r="N800" t="str">
        <f t="shared" si="37"/>
        <v>S</v>
      </c>
      <c r="O800" t="str">
        <f t="shared" si="38"/>
        <v/>
      </c>
      <c r="P800">
        <v>2016</v>
      </c>
    </row>
    <row r="801" spans="1:16" x14ac:dyDescent="0.3">
      <c r="A801" t="s">
        <v>370</v>
      </c>
      <c r="B801" t="s">
        <v>264</v>
      </c>
      <c r="C801">
        <v>421</v>
      </c>
      <c r="D801" t="s">
        <v>265</v>
      </c>
      <c r="E801">
        <v>3</v>
      </c>
      <c r="F801">
        <v>0</v>
      </c>
      <c r="G801">
        <v>42</v>
      </c>
      <c r="H801">
        <v>298</v>
      </c>
      <c r="I801">
        <v>23</v>
      </c>
      <c r="J801">
        <v>93</v>
      </c>
      <c r="K801">
        <v>69</v>
      </c>
      <c r="L801">
        <v>2016</v>
      </c>
      <c r="M801" t="str">
        <f t="shared" si="36"/>
        <v>012</v>
      </c>
      <c r="N801" t="str">
        <f t="shared" si="37"/>
        <v>S</v>
      </c>
      <c r="O801" t="str">
        <f t="shared" si="38"/>
        <v/>
      </c>
      <c r="P801">
        <v>2016</v>
      </c>
    </row>
    <row r="802" spans="1:16" x14ac:dyDescent="0.3">
      <c r="A802" t="s">
        <v>370</v>
      </c>
      <c r="B802" t="s">
        <v>246</v>
      </c>
      <c r="C802">
        <v>375</v>
      </c>
      <c r="D802" t="s">
        <v>149</v>
      </c>
      <c r="E802">
        <v>16</v>
      </c>
      <c r="F802">
        <v>0</v>
      </c>
      <c r="G802">
        <v>384</v>
      </c>
      <c r="H802">
        <v>2937</v>
      </c>
      <c r="I802">
        <v>115</v>
      </c>
      <c r="J802">
        <v>922</v>
      </c>
      <c r="K802">
        <v>634</v>
      </c>
      <c r="L802">
        <v>2016</v>
      </c>
      <c r="M802" t="str">
        <f t="shared" si="36"/>
        <v>012</v>
      </c>
      <c r="N802" t="str">
        <f t="shared" si="37"/>
        <v>S</v>
      </c>
      <c r="O802" t="str">
        <f t="shared" si="38"/>
        <v/>
      </c>
      <c r="P802">
        <v>2016</v>
      </c>
    </row>
    <row r="803" spans="1:16" x14ac:dyDescent="0.3">
      <c r="A803" t="s">
        <v>370</v>
      </c>
      <c r="B803" t="s">
        <v>247</v>
      </c>
      <c r="C803">
        <v>38</v>
      </c>
      <c r="D803" t="s">
        <v>137</v>
      </c>
      <c r="E803">
        <v>14</v>
      </c>
      <c r="F803">
        <v>0</v>
      </c>
      <c r="G803">
        <v>57209</v>
      </c>
      <c r="H803">
        <v>4278</v>
      </c>
      <c r="I803">
        <v>192</v>
      </c>
      <c r="J803">
        <v>767</v>
      </c>
      <c r="K803">
        <v>155</v>
      </c>
      <c r="L803">
        <v>2016</v>
      </c>
      <c r="M803" t="str">
        <f t="shared" si="36"/>
        <v>012</v>
      </c>
      <c r="N803" t="str">
        <f t="shared" si="37"/>
        <v>S</v>
      </c>
      <c r="O803" t="str">
        <f t="shared" si="38"/>
        <v/>
      </c>
      <c r="P803">
        <v>2016</v>
      </c>
    </row>
    <row r="804" spans="1:16" x14ac:dyDescent="0.3">
      <c r="A804" t="s">
        <v>370</v>
      </c>
      <c r="B804" t="s">
        <v>250</v>
      </c>
      <c r="C804">
        <v>399</v>
      </c>
      <c r="D804" t="s">
        <v>203</v>
      </c>
      <c r="E804">
        <v>16</v>
      </c>
      <c r="F804">
        <v>0</v>
      </c>
      <c r="G804">
        <v>34616</v>
      </c>
      <c r="H804">
        <v>2648</v>
      </c>
      <c r="I804">
        <v>0</v>
      </c>
      <c r="J804">
        <v>83</v>
      </c>
      <c r="K804">
        <v>95</v>
      </c>
      <c r="L804">
        <v>2016</v>
      </c>
      <c r="M804" t="str">
        <f t="shared" si="36"/>
        <v>012</v>
      </c>
      <c r="N804" t="str">
        <f t="shared" si="37"/>
        <v>S</v>
      </c>
      <c r="O804" t="str">
        <f t="shared" si="38"/>
        <v/>
      </c>
      <c r="P804">
        <v>2016</v>
      </c>
    </row>
    <row r="805" spans="1:16" x14ac:dyDescent="0.3">
      <c r="A805" t="s">
        <v>370</v>
      </c>
      <c r="B805" t="s">
        <v>266</v>
      </c>
      <c r="C805">
        <v>25</v>
      </c>
      <c r="D805" t="s">
        <v>199</v>
      </c>
      <c r="E805">
        <v>6</v>
      </c>
      <c r="F805">
        <v>0</v>
      </c>
      <c r="G805">
        <v>14661</v>
      </c>
      <c r="H805">
        <v>11</v>
      </c>
      <c r="I805">
        <v>0</v>
      </c>
      <c r="J805">
        <v>345</v>
      </c>
      <c r="K805">
        <v>21</v>
      </c>
      <c r="L805">
        <v>2016</v>
      </c>
      <c r="M805" t="str">
        <f t="shared" si="36"/>
        <v>012</v>
      </c>
      <c r="N805" t="str">
        <f t="shared" si="37"/>
        <v>S</v>
      </c>
      <c r="O805" t="str">
        <f t="shared" si="38"/>
        <v/>
      </c>
      <c r="P805">
        <v>2016</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8DF47-9C0C-4D02-A098-3AD9A8937F39}">
  <dimension ref="A1:R4982"/>
  <sheetViews>
    <sheetView topLeftCell="A2" workbookViewId="0">
      <selection activeCell="E23" sqref="E23"/>
    </sheetView>
  </sheetViews>
  <sheetFormatPr defaultRowHeight="14.4" x14ac:dyDescent="0.3"/>
  <cols>
    <col min="1" max="1" width="10.88671875" bestFit="1" customWidth="1"/>
    <col min="2" max="2" width="11.5546875" bestFit="1" customWidth="1"/>
    <col min="3" max="3" width="10.109375" bestFit="1" customWidth="1"/>
    <col min="4" max="4" width="11.6640625" bestFit="1" customWidth="1"/>
    <col min="5" max="5" width="11" bestFit="1" customWidth="1"/>
    <col min="6" max="6" width="9.6640625" bestFit="1" customWidth="1"/>
    <col min="7" max="7" width="9.88671875" bestFit="1" customWidth="1"/>
    <col min="8" max="8" width="9.109375" bestFit="1" customWidth="1"/>
    <col min="9" max="9" width="10" bestFit="1" customWidth="1"/>
    <col min="10" max="10" width="9.21875" bestFit="1" customWidth="1"/>
    <col min="11" max="11" width="6.88671875" bestFit="1" customWidth="1"/>
    <col min="12" max="12" width="7" bestFit="1" customWidth="1"/>
    <col min="13" max="13" width="12.109375" bestFit="1" customWidth="1"/>
    <col min="14" max="14" width="13.33203125" bestFit="1" customWidth="1"/>
    <col min="15" max="15" width="17.44140625" bestFit="1" customWidth="1"/>
    <col min="16" max="16" width="14.21875" bestFit="1" customWidth="1"/>
    <col min="17" max="17" width="12.6640625" bestFit="1"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s="2" t="s">
        <v>119</v>
      </c>
      <c r="P1" s="2" t="s">
        <v>120</v>
      </c>
      <c r="Q1" s="2" t="s">
        <v>375</v>
      </c>
      <c r="R1" s="2" t="s">
        <v>507</v>
      </c>
    </row>
    <row r="2" spans="1:18" x14ac:dyDescent="0.3">
      <c r="A2" s="1">
        <v>42006</v>
      </c>
      <c r="B2">
        <v>27310001</v>
      </c>
      <c r="C2">
        <v>195</v>
      </c>
      <c r="D2">
        <v>1</v>
      </c>
      <c r="E2">
        <v>1</v>
      </c>
      <c r="F2" t="s">
        <v>14</v>
      </c>
      <c r="G2">
        <v>0</v>
      </c>
      <c r="H2">
        <v>0</v>
      </c>
      <c r="I2">
        <v>0</v>
      </c>
      <c r="J2">
        <v>0</v>
      </c>
      <c r="K2">
        <v>8</v>
      </c>
      <c r="L2">
        <v>34</v>
      </c>
      <c r="M2">
        <v>107</v>
      </c>
      <c r="N2">
        <v>4</v>
      </c>
      <c r="O2" t="s">
        <v>121</v>
      </c>
      <c r="P2">
        <v>0</v>
      </c>
      <c r="Q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 t="str">
        <f>VLOOKUP(Analytics_mindset_case_studies_IntegrateCo_2015payroll[[#This Row],[Job_Code]],Analytics_mindset_case_studies_IntegrateCo_jobcodes[[Code_text]:[Job_Description]],2,FALSE)</f>
        <v>Installation</v>
      </c>
    </row>
    <row r="3" spans="1:18" x14ac:dyDescent="0.3">
      <c r="A3" s="1">
        <v>42006</v>
      </c>
      <c r="B3">
        <v>27310001</v>
      </c>
      <c r="C3">
        <v>195</v>
      </c>
      <c r="D3">
        <v>1</v>
      </c>
      <c r="E3">
        <v>1</v>
      </c>
      <c r="F3" t="s">
        <v>15</v>
      </c>
      <c r="G3">
        <v>25</v>
      </c>
      <c r="H3">
        <v>0</v>
      </c>
      <c r="I3">
        <v>70558</v>
      </c>
      <c r="J3">
        <v>0</v>
      </c>
      <c r="K3">
        <v>396</v>
      </c>
      <c r="L3">
        <v>1583</v>
      </c>
      <c r="M3">
        <v>5047</v>
      </c>
      <c r="N3">
        <v>183</v>
      </c>
      <c r="O3" t="s">
        <v>121</v>
      </c>
      <c r="P3">
        <v>70558</v>
      </c>
      <c r="Q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 t="str">
        <f>VLOOKUP(Analytics_mindset_case_studies_IntegrateCo_2015payroll[[#This Row],[Job_Code]],Analytics_mindset_case_studies_IntegrateCo_jobcodes[[Code_text]:[Job_Description]],2,FALSE)</f>
        <v>Sales</v>
      </c>
    </row>
    <row r="4" spans="1:18" x14ac:dyDescent="0.3">
      <c r="A4" s="1">
        <v>42006</v>
      </c>
      <c r="B4">
        <v>27310001</v>
      </c>
      <c r="C4">
        <v>195</v>
      </c>
      <c r="D4">
        <v>1</v>
      </c>
      <c r="E4">
        <v>1</v>
      </c>
      <c r="F4" t="s">
        <v>16</v>
      </c>
      <c r="G4">
        <v>0</v>
      </c>
      <c r="H4">
        <v>0</v>
      </c>
      <c r="I4">
        <v>0</v>
      </c>
      <c r="J4">
        <v>0</v>
      </c>
      <c r="K4">
        <v>253</v>
      </c>
      <c r="L4">
        <v>1013</v>
      </c>
      <c r="M4">
        <v>3229</v>
      </c>
      <c r="N4">
        <v>117</v>
      </c>
      <c r="O4" t="s">
        <v>121</v>
      </c>
      <c r="P4">
        <v>0</v>
      </c>
      <c r="Q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 t="str">
        <f>VLOOKUP(Analytics_mindset_case_studies_IntegrateCo_2015payroll[[#This Row],[Job_Code]],Analytics_mindset_case_studies_IntegrateCo_jobcodes[[Code_text]:[Job_Description]],2,FALSE)</f>
        <v>New Foreign Manufacturing Oversight</v>
      </c>
    </row>
    <row r="5" spans="1:18" x14ac:dyDescent="0.3">
      <c r="A5" s="1">
        <v>42006</v>
      </c>
      <c r="B5">
        <v>27310001</v>
      </c>
      <c r="C5">
        <v>106</v>
      </c>
      <c r="D5">
        <v>1</v>
      </c>
      <c r="E5">
        <v>1</v>
      </c>
      <c r="F5" t="s">
        <v>17</v>
      </c>
      <c r="G5">
        <v>11</v>
      </c>
      <c r="H5">
        <v>0</v>
      </c>
      <c r="I5">
        <v>220</v>
      </c>
      <c r="J5">
        <v>0</v>
      </c>
      <c r="K5">
        <v>132</v>
      </c>
      <c r="L5">
        <v>528</v>
      </c>
      <c r="M5">
        <v>1683</v>
      </c>
      <c r="N5">
        <v>352</v>
      </c>
      <c r="O5" t="s">
        <v>122</v>
      </c>
      <c r="P5">
        <v>220</v>
      </c>
      <c r="Q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5" t="str">
        <f>VLOOKUP(Analytics_mindset_case_studies_IntegrateCo_2015payroll[[#This Row],[Job_Code]],Analytics_mindset_case_studies_IntegrateCo_jobcodes[[Code_text]:[Job_Description]],2,FALSE)</f>
        <v>Sales</v>
      </c>
    </row>
    <row r="6" spans="1:18" x14ac:dyDescent="0.3">
      <c r="A6" s="1">
        <v>42006</v>
      </c>
      <c r="B6">
        <v>27310001</v>
      </c>
      <c r="C6">
        <v>106</v>
      </c>
      <c r="D6">
        <v>1</v>
      </c>
      <c r="E6">
        <v>1</v>
      </c>
      <c r="F6" t="s">
        <v>14</v>
      </c>
      <c r="G6">
        <v>0</v>
      </c>
      <c r="H6">
        <v>0</v>
      </c>
      <c r="I6">
        <v>0</v>
      </c>
      <c r="J6">
        <v>0</v>
      </c>
      <c r="K6">
        <v>9</v>
      </c>
      <c r="L6">
        <v>36</v>
      </c>
      <c r="M6">
        <v>115</v>
      </c>
      <c r="N6">
        <v>24</v>
      </c>
      <c r="O6" t="s">
        <v>122</v>
      </c>
      <c r="P6">
        <v>0</v>
      </c>
      <c r="Q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6" t="str">
        <f>VLOOKUP(Analytics_mindset_case_studies_IntegrateCo_2015payroll[[#This Row],[Job_Code]],Analytics_mindset_case_studies_IntegrateCo_jobcodes[[Code_text]:[Job_Description]],2,FALSE)</f>
        <v>Installation</v>
      </c>
    </row>
    <row r="7" spans="1:18" x14ac:dyDescent="0.3">
      <c r="A7" s="1">
        <v>42006</v>
      </c>
      <c r="B7">
        <v>27310001</v>
      </c>
      <c r="C7">
        <v>106</v>
      </c>
      <c r="D7">
        <v>1</v>
      </c>
      <c r="E7">
        <v>1</v>
      </c>
      <c r="F7" t="s">
        <v>18</v>
      </c>
      <c r="G7">
        <v>0</v>
      </c>
      <c r="H7">
        <v>0</v>
      </c>
      <c r="I7">
        <v>0</v>
      </c>
      <c r="J7">
        <v>0</v>
      </c>
      <c r="K7">
        <v>192</v>
      </c>
      <c r="L7">
        <v>768</v>
      </c>
      <c r="M7">
        <v>2448</v>
      </c>
      <c r="N7">
        <v>512</v>
      </c>
      <c r="O7" t="s">
        <v>122</v>
      </c>
      <c r="P7">
        <v>0</v>
      </c>
      <c r="Q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7" t="str">
        <f>VLOOKUP(Analytics_mindset_case_studies_IntegrateCo_2015payroll[[#This Row],[Job_Code]],Analytics_mindset_case_studies_IntegrateCo_jobcodes[[Code_text]:[Job_Description]],2,FALSE)</f>
        <v>New Foreign Manufacturing Oversight</v>
      </c>
    </row>
    <row r="8" spans="1:18" x14ac:dyDescent="0.3">
      <c r="A8" s="1">
        <v>42006</v>
      </c>
      <c r="B8">
        <v>27310001</v>
      </c>
      <c r="C8">
        <v>106</v>
      </c>
      <c r="D8">
        <v>1</v>
      </c>
      <c r="E8">
        <v>1</v>
      </c>
      <c r="F8" t="s">
        <v>19</v>
      </c>
      <c r="G8">
        <v>0</v>
      </c>
      <c r="H8">
        <v>0</v>
      </c>
      <c r="I8">
        <v>0</v>
      </c>
      <c r="J8">
        <v>0</v>
      </c>
      <c r="K8">
        <v>156</v>
      </c>
      <c r="L8">
        <v>624</v>
      </c>
      <c r="M8">
        <v>1989</v>
      </c>
      <c r="N8">
        <v>416</v>
      </c>
      <c r="O8" t="s">
        <v>122</v>
      </c>
      <c r="P8">
        <v>0</v>
      </c>
      <c r="Q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8" t="str">
        <f>VLOOKUP(Analytics_mindset_case_studies_IntegrateCo_2015payroll[[#This Row],[Job_Code]],Analytics_mindset_case_studies_IntegrateCo_jobcodes[[Code_text]:[Job_Description]],2,FALSE)</f>
        <v>Internal Auditing</v>
      </c>
    </row>
    <row r="9" spans="1:18" x14ac:dyDescent="0.3">
      <c r="A9" s="1">
        <v>42006</v>
      </c>
      <c r="B9">
        <v>27310001</v>
      </c>
      <c r="C9">
        <v>304</v>
      </c>
      <c r="D9">
        <v>1</v>
      </c>
      <c r="E9">
        <v>1</v>
      </c>
      <c r="F9" t="s">
        <v>16</v>
      </c>
      <c r="G9">
        <v>0</v>
      </c>
      <c r="H9">
        <v>0</v>
      </c>
      <c r="I9">
        <v>0</v>
      </c>
      <c r="J9">
        <v>0</v>
      </c>
      <c r="K9">
        <v>208</v>
      </c>
      <c r="L9">
        <v>834</v>
      </c>
      <c r="M9">
        <v>2658</v>
      </c>
      <c r="N9">
        <v>589</v>
      </c>
      <c r="O9" t="s">
        <v>123</v>
      </c>
      <c r="P9">
        <v>0</v>
      </c>
      <c r="Q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9" t="str">
        <f>VLOOKUP(Analytics_mindset_case_studies_IntegrateCo_2015payroll[[#This Row],[Job_Code]],Analytics_mindset_case_studies_IntegrateCo_jobcodes[[Code_text]:[Job_Description]],2,FALSE)</f>
        <v>New Foreign Manufacturing Oversight</v>
      </c>
    </row>
    <row r="10" spans="1:18" x14ac:dyDescent="0.3">
      <c r="A10" s="1">
        <v>42006</v>
      </c>
      <c r="B10">
        <v>27310001</v>
      </c>
      <c r="C10">
        <v>304</v>
      </c>
      <c r="D10">
        <v>1</v>
      </c>
      <c r="E10">
        <v>1</v>
      </c>
      <c r="F10" t="s">
        <v>20</v>
      </c>
      <c r="G10">
        <v>0</v>
      </c>
      <c r="H10">
        <v>0</v>
      </c>
      <c r="I10">
        <v>0</v>
      </c>
      <c r="J10">
        <v>0</v>
      </c>
      <c r="K10">
        <v>313</v>
      </c>
      <c r="L10">
        <v>1251</v>
      </c>
      <c r="M10">
        <v>3988</v>
      </c>
      <c r="N10">
        <v>883</v>
      </c>
      <c r="O10" t="s">
        <v>123</v>
      </c>
      <c r="P10">
        <v>0</v>
      </c>
      <c r="Q1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10" t="str">
        <f>VLOOKUP(Analytics_mindset_case_studies_IntegrateCo_2015payroll[[#This Row],[Job_Code]],Analytics_mindset_case_studies_IntegrateCo_jobcodes[[Code_text]:[Job_Description]],2,FALSE)</f>
        <v>Internal Auditing</v>
      </c>
    </row>
    <row r="11" spans="1:18" x14ac:dyDescent="0.3">
      <c r="A11" s="1">
        <v>42006</v>
      </c>
      <c r="B11">
        <v>27310001</v>
      </c>
      <c r="C11">
        <v>274</v>
      </c>
      <c r="D11">
        <v>1</v>
      </c>
      <c r="E11">
        <v>1</v>
      </c>
      <c r="F11" t="s">
        <v>14</v>
      </c>
      <c r="G11">
        <v>0</v>
      </c>
      <c r="H11">
        <v>0</v>
      </c>
      <c r="I11">
        <v>0</v>
      </c>
      <c r="J11">
        <v>0</v>
      </c>
      <c r="K11">
        <v>3</v>
      </c>
      <c r="L11">
        <v>14</v>
      </c>
      <c r="M11">
        <v>46</v>
      </c>
      <c r="N11">
        <v>1</v>
      </c>
      <c r="O11" t="s">
        <v>124</v>
      </c>
      <c r="P11">
        <v>0</v>
      </c>
      <c r="Q1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1" t="str">
        <f>VLOOKUP(Analytics_mindset_case_studies_IntegrateCo_2015payroll[[#This Row],[Job_Code]],Analytics_mindset_case_studies_IntegrateCo_jobcodes[[Code_text]:[Job_Description]],2,FALSE)</f>
        <v>Installation</v>
      </c>
    </row>
    <row r="12" spans="1:18" x14ac:dyDescent="0.3">
      <c r="A12" s="1">
        <v>42006</v>
      </c>
      <c r="B12">
        <v>27310001</v>
      </c>
      <c r="C12">
        <v>274</v>
      </c>
      <c r="D12">
        <v>1</v>
      </c>
      <c r="E12">
        <v>1</v>
      </c>
      <c r="F12" t="s">
        <v>16</v>
      </c>
      <c r="G12">
        <v>0</v>
      </c>
      <c r="H12">
        <v>0</v>
      </c>
      <c r="I12">
        <v>0</v>
      </c>
      <c r="J12">
        <v>0</v>
      </c>
      <c r="K12">
        <v>24</v>
      </c>
      <c r="L12">
        <v>96</v>
      </c>
      <c r="M12">
        <v>306</v>
      </c>
      <c r="N12">
        <v>64</v>
      </c>
      <c r="O12" t="s">
        <v>124</v>
      </c>
      <c r="P12">
        <v>0</v>
      </c>
      <c r="Q1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12" t="str">
        <f>VLOOKUP(Analytics_mindset_case_studies_IntegrateCo_2015payroll[[#This Row],[Job_Code]],Analytics_mindset_case_studies_IntegrateCo_jobcodes[[Code_text]:[Job_Description]],2,FALSE)</f>
        <v>New Foreign Manufacturing Oversight</v>
      </c>
    </row>
    <row r="13" spans="1:18" x14ac:dyDescent="0.3">
      <c r="A13" s="1">
        <v>42006</v>
      </c>
      <c r="B13">
        <v>27310001</v>
      </c>
      <c r="C13">
        <v>274</v>
      </c>
      <c r="D13">
        <v>1</v>
      </c>
      <c r="E13">
        <v>1</v>
      </c>
      <c r="F13" t="s">
        <v>20</v>
      </c>
      <c r="G13">
        <v>0</v>
      </c>
      <c r="H13">
        <v>0</v>
      </c>
      <c r="I13">
        <v>0</v>
      </c>
      <c r="J13">
        <v>0</v>
      </c>
      <c r="K13">
        <v>121</v>
      </c>
      <c r="L13">
        <v>48</v>
      </c>
      <c r="M13">
        <v>153</v>
      </c>
      <c r="N13">
        <v>32</v>
      </c>
      <c r="O13" t="s">
        <v>124</v>
      </c>
      <c r="P13">
        <v>0</v>
      </c>
      <c r="Q1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13" t="str">
        <f>VLOOKUP(Analytics_mindset_case_studies_IntegrateCo_2015payroll[[#This Row],[Job_Code]],Analytics_mindset_case_studies_IntegrateCo_jobcodes[[Code_text]:[Job_Description]],2,FALSE)</f>
        <v>Internal Auditing</v>
      </c>
    </row>
    <row r="14" spans="1:18" x14ac:dyDescent="0.3">
      <c r="A14" s="1">
        <v>42006</v>
      </c>
      <c r="B14">
        <v>27310001</v>
      </c>
      <c r="C14">
        <v>1</v>
      </c>
      <c r="D14">
        <v>1</v>
      </c>
      <c r="E14">
        <v>1</v>
      </c>
      <c r="F14" t="s">
        <v>21</v>
      </c>
      <c r="G14">
        <v>11</v>
      </c>
      <c r="H14">
        <v>0</v>
      </c>
      <c r="I14">
        <v>3065</v>
      </c>
      <c r="J14">
        <v>0</v>
      </c>
      <c r="K14">
        <v>162</v>
      </c>
      <c r="L14">
        <v>646</v>
      </c>
      <c r="M14">
        <v>2058</v>
      </c>
      <c r="N14">
        <v>4</v>
      </c>
      <c r="O14" t="s">
        <v>125</v>
      </c>
      <c r="P14">
        <v>3065</v>
      </c>
      <c r="Q1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4" t="str">
        <f>VLOOKUP(Analytics_mindset_case_studies_IntegrateCo_2015payroll[[#This Row],[Job_Code]],Analytics_mindset_case_studies_IntegrateCo_jobcodes[[Code_text]:[Job_Description]],2,FALSE)</f>
        <v>Office</v>
      </c>
    </row>
    <row r="15" spans="1:18" x14ac:dyDescent="0.3">
      <c r="A15" s="1">
        <v>42006</v>
      </c>
      <c r="B15">
        <v>27310001</v>
      </c>
      <c r="C15">
        <v>1</v>
      </c>
      <c r="D15">
        <v>1</v>
      </c>
      <c r="E15">
        <v>1</v>
      </c>
      <c r="F15" t="s">
        <v>16</v>
      </c>
      <c r="G15">
        <v>0</v>
      </c>
      <c r="H15">
        <v>0</v>
      </c>
      <c r="I15">
        <v>0</v>
      </c>
      <c r="J15">
        <v>0</v>
      </c>
      <c r="K15">
        <v>235</v>
      </c>
      <c r="L15">
        <v>939</v>
      </c>
      <c r="M15">
        <v>2993</v>
      </c>
      <c r="N15">
        <v>58</v>
      </c>
      <c r="O15" t="s">
        <v>125</v>
      </c>
      <c r="P15">
        <v>0</v>
      </c>
      <c r="Q1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15" t="str">
        <f>VLOOKUP(Analytics_mindset_case_studies_IntegrateCo_2015payroll[[#This Row],[Job_Code]],Analytics_mindset_case_studies_IntegrateCo_jobcodes[[Code_text]:[Job_Description]],2,FALSE)</f>
        <v>New Foreign Manufacturing Oversight</v>
      </c>
    </row>
    <row r="16" spans="1:18" x14ac:dyDescent="0.3">
      <c r="A16" s="1">
        <v>42006</v>
      </c>
      <c r="B16">
        <v>27310001</v>
      </c>
      <c r="C16">
        <v>1</v>
      </c>
      <c r="D16">
        <v>1</v>
      </c>
      <c r="E16">
        <v>1</v>
      </c>
      <c r="F16" t="s">
        <v>22</v>
      </c>
      <c r="G16">
        <v>11</v>
      </c>
      <c r="H16">
        <v>0</v>
      </c>
      <c r="I16">
        <v>3065</v>
      </c>
      <c r="J16">
        <v>0</v>
      </c>
      <c r="K16">
        <v>161</v>
      </c>
      <c r="L16">
        <v>646</v>
      </c>
      <c r="M16">
        <v>2058</v>
      </c>
      <c r="N16">
        <v>4</v>
      </c>
      <c r="O16" t="s">
        <v>125</v>
      </c>
      <c r="P16">
        <v>3065</v>
      </c>
      <c r="Q1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6" t="str">
        <f>VLOOKUP(Analytics_mindset_case_studies_IntegrateCo_2015payroll[[#This Row],[Job_Code]],Analytics_mindset_case_studies_IntegrateCo_jobcodes[[Code_text]:[Job_Description]],2,FALSE)</f>
        <v>Office</v>
      </c>
    </row>
    <row r="17" spans="1:18" x14ac:dyDescent="0.3">
      <c r="A17" s="1">
        <v>42006</v>
      </c>
      <c r="B17">
        <v>27310001</v>
      </c>
      <c r="C17">
        <v>391</v>
      </c>
      <c r="D17">
        <v>2</v>
      </c>
      <c r="E17">
        <v>2</v>
      </c>
      <c r="F17" t="s">
        <v>14</v>
      </c>
      <c r="G17">
        <v>0</v>
      </c>
      <c r="H17">
        <v>0</v>
      </c>
      <c r="I17">
        <v>0</v>
      </c>
      <c r="J17">
        <v>0</v>
      </c>
      <c r="K17">
        <v>5</v>
      </c>
      <c r="L17">
        <v>39</v>
      </c>
      <c r="M17">
        <v>62</v>
      </c>
      <c r="N17">
        <v>18</v>
      </c>
      <c r="O17" t="s">
        <v>126</v>
      </c>
      <c r="P17">
        <v>0</v>
      </c>
      <c r="Q1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7" t="str">
        <f>VLOOKUP(Analytics_mindset_case_studies_IntegrateCo_2015payroll[[#This Row],[Job_Code]],Analytics_mindset_case_studies_IntegrateCo_jobcodes[[Code_text]:[Job_Description]],2,FALSE)</f>
        <v>Installation</v>
      </c>
    </row>
    <row r="18" spans="1:18" x14ac:dyDescent="0.3">
      <c r="A18" s="1">
        <v>42006</v>
      </c>
      <c r="B18">
        <v>27310001</v>
      </c>
      <c r="C18">
        <v>391</v>
      </c>
      <c r="D18">
        <v>2</v>
      </c>
      <c r="E18">
        <v>2</v>
      </c>
      <c r="F18" t="s">
        <v>23</v>
      </c>
      <c r="G18">
        <v>5</v>
      </c>
      <c r="H18">
        <v>0</v>
      </c>
      <c r="I18">
        <v>12875</v>
      </c>
      <c r="J18">
        <v>0</v>
      </c>
      <c r="K18">
        <v>7</v>
      </c>
      <c r="L18">
        <v>558</v>
      </c>
      <c r="M18">
        <v>89</v>
      </c>
      <c r="N18">
        <v>258</v>
      </c>
      <c r="O18" t="s">
        <v>126</v>
      </c>
      <c r="P18">
        <v>12875</v>
      </c>
      <c r="Q1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8" t="str">
        <f>VLOOKUP(Analytics_mindset_case_studies_IntegrateCo_2015payroll[[#This Row],[Job_Code]],Analytics_mindset_case_studies_IntegrateCo_jobcodes[[Code_text]:[Job_Description]],2,FALSE)</f>
        <v>Office</v>
      </c>
    </row>
    <row r="19" spans="1:18" x14ac:dyDescent="0.3">
      <c r="A19" s="1">
        <v>42006</v>
      </c>
      <c r="B19">
        <v>27310001</v>
      </c>
      <c r="C19">
        <v>391</v>
      </c>
      <c r="D19">
        <v>2</v>
      </c>
      <c r="E19">
        <v>2</v>
      </c>
      <c r="F19" t="s">
        <v>24</v>
      </c>
      <c r="G19">
        <v>0</v>
      </c>
      <c r="H19">
        <v>0</v>
      </c>
      <c r="I19">
        <v>0</v>
      </c>
      <c r="J19">
        <v>0</v>
      </c>
      <c r="K19">
        <v>223</v>
      </c>
      <c r="L19">
        <v>1785</v>
      </c>
      <c r="M19">
        <v>2845</v>
      </c>
      <c r="N19">
        <v>824</v>
      </c>
      <c r="O19" t="s">
        <v>126</v>
      </c>
      <c r="P19">
        <v>0</v>
      </c>
      <c r="Q1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19" t="str">
        <f>VLOOKUP(Analytics_mindset_case_studies_IntegrateCo_2015payroll[[#This Row],[Job_Code]],Analytics_mindset_case_studies_IntegrateCo_jobcodes[[Code_text]:[Job_Description]],2,FALSE)</f>
        <v>New Foreign Manufacturing Oversight</v>
      </c>
    </row>
    <row r="20" spans="1:18" x14ac:dyDescent="0.3">
      <c r="A20" s="1">
        <v>42006</v>
      </c>
      <c r="B20">
        <v>27310001</v>
      </c>
      <c r="C20">
        <v>259</v>
      </c>
      <c r="D20">
        <v>1</v>
      </c>
      <c r="E20">
        <v>1</v>
      </c>
      <c r="F20" t="s">
        <v>14</v>
      </c>
      <c r="G20">
        <v>0</v>
      </c>
      <c r="H20">
        <v>0</v>
      </c>
      <c r="I20">
        <v>0</v>
      </c>
      <c r="J20">
        <v>0</v>
      </c>
      <c r="K20">
        <v>5</v>
      </c>
      <c r="L20">
        <v>21</v>
      </c>
      <c r="M20">
        <v>66</v>
      </c>
      <c r="N20">
        <v>14</v>
      </c>
      <c r="O20" t="s">
        <v>127</v>
      </c>
      <c r="P20">
        <v>0</v>
      </c>
      <c r="Q2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0" t="str">
        <f>VLOOKUP(Analytics_mindset_case_studies_IntegrateCo_2015payroll[[#This Row],[Job_Code]],Analytics_mindset_case_studies_IntegrateCo_jobcodes[[Code_text]:[Job_Description]],2,FALSE)</f>
        <v>Installation</v>
      </c>
    </row>
    <row r="21" spans="1:18" x14ac:dyDescent="0.3">
      <c r="A21" s="1">
        <v>42006</v>
      </c>
      <c r="B21">
        <v>27310001</v>
      </c>
      <c r="C21">
        <v>259</v>
      </c>
      <c r="D21">
        <v>1</v>
      </c>
      <c r="E21">
        <v>1</v>
      </c>
      <c r="F21" t="s">
        <v>25</v>
      </c>
      <c r="G21">
        <v>5</v>
      </c>
      <c r="H21">
        <v>0</v>
      </c>
      <c r="I21">
        <v>12875</v>
      </c>
      <c r="J21">
        <v>0</v>
      </c>
      <c r="K21">
        <v>74</v>
      </c>
      <c r="L21">
        <v>297</v>
      </c>
      <c r="M21">
        <v>948</v>
      </c>
      <c r="N21">
        <v>206</v>
      </c>
      <c r="O21" t="s">
        <v>127</v>
      </c>
      <c r="P21">
        <v>12875</v>
      </c>
      <c r="Q2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1" t="str">
        <f>VLOOKUP(Analytics_mindset_case_studies_IntegrateCo_2015payroll[[#This Row],[Job_Code]],Analytics_mindset_case_studies_IntegrateCo_jobcodes[[Code_text]:[Job_Description]],2,FALSE)</f>
        <v>Proj Management</v>
      </c>
    </row>
    <row r="22" spans="1:18" x14ac:dyDescent="0.3">
      <c r="A22" s="1">
        <v>42006</v>
      </c>
      <c r="B22">
        <v>27310001</v>
      </c>
      <c r="C22">
        <v>259</v>
      </c>
      <c r="D22">
        <v>1</v>
      </c>
      <c r="E22">
        <v>1</v>
      </c>
      <c r="F22" t="s">
        <v>26</v>
      </c>
      <c r="G22">
        <v>1</v>
      </c>
      <c r="H22">
        <v>0</v>
      </c>
      <c r="I22">
        <v>2575</v>
      </c>
      <c r="J22">
        <v>0</v>
      </c>
      <c r="K22">
        <v>15</v>
      </c>
      <c r="L22">
        <v>6</v>
      </c>
      <c r="M22">
        <v>19</v>
      </c>
      <c r="N22">
        <v>41</v>
      </c>
      <c r="O22" t="s">
        <v>127</v>
      </c>
      <c r="P22">
        <v>2575</v>
      </c>
      <c r="Q2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2" t="str">
        <f>VLOOKUP(Analytics_mindset_case_studies_IntegrateCo_2015payroll[[#This Row],[Job_Code]],Analytics_mindset_case_studies_IntegrateCo_jobcodes[[Code_text]:[Job_Description]],2,FALSE)</f>
        <v>Employee Training</v>
      </c>
    </row>
    <row r="23" spans="1:18" x14ac:dyDescent="0.3">
      <c r="A23" s="1">
        <v>42006</v>
      </c>
      <c r="B23">
        <v>27310001</v>
      </c>
      <c r="C23">
        <v>259</v>
      </c>
      <c r="D23">
        <v>1</v>
      </c>
      <c r="E23">
        <v>1</v>
      </c>
      <c r="F23" t="s">
        <v>27</v>
      </c>
      <c r="G23">
        <v>0</v>
      </c>
      <c r="H23">
        <v>0</v>
      </c>
      <c r="I23">
        <v>0</v>
      </c>
      <c r="J23">
        <v>0</v>
      </c>
      <c r="K23">
        <v>238</v>
      </c>
      <c r="L23">
        <v>951</v>
      </c>
      <c r="M23">
        <v>3033</v>
      </c>
      <c r="N23">
        <v>659</v>
      </c>
      <c r="O23" t="s">
        <v>127</v>
      </c>
      <c r="P23">
        <v>0</v>
      </c>
      <c r="Q2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23" t="str">
        <f>VLOOKUP(Analytics_mindset_case_studies_IntegrateCo_2015payroll[[#This Row],[Job_Code]],Analytics_mindset_case_studies_IntegrateCo_jobcodes[[Code_text]:[Job_Description]],2,FALSE)</f>
        <v>New Foreign Manufacturing Oversight</v>
      </c>
    </row>
    <row r="24" spans="1:18" x14ac:dyDescent="0.3">
      <c r="A24" s="1">
        <v>42006</v>
      </c>
      <c r="B24">
        <v>27310001</v>
      </c>
      <c r="C24">
        <v>259</v>
      </c>
      <c r="D24">
        <v>1</v>
      </c>
      <c r="E24">
        <v>1</v>
      </c>
      <c r="F24" t="s">
        <v>28</v>
      </c>
      <c r="G24">
        <v>0</v>
      </c>
      <c r="H24">
        <v>0</v>
      </c>
      <c r="I24">
        <v>0</v>
      </c>
      <c r="J24">
        <v>0</v>
      </c>
      <c r="K24">
        <v>22</v>
      </c>
      <c r="L24">
        <v>89</v>
      </c>
      <c r="M24">
        <v>284</v>
      </c>
      <c r="N24">
        <v>62</v>
      </c>
      <c r="O24" t="s">
        <v>127</v>
      </c>
      <c r="P24">
        <v>0</v>
      </c>
      <c r="Q2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24" t="str">
        <f>VLOOKUP(Analytics_mindset_case_studies_IntegrateCo_2015payroll[[#This Row],[Job_Code]],Analytics_mindset_case_studies_IntegrateCo_jobcodes[[Code_text]:[Job_Description]],2,FALSE)</f>
        <v>Internal Auditing</v>
      </c>
    </row>
    <row r="25" spans="1:18" x14ac:dyDescent="0.3">
      <c r="A25" s="1">
        <v>42006</v>
      </c>
      <c r="B25">
        <v>27310001</v>
      </c>
      <c r="C25">
        <v>390</v>
      </c>
      <c r="D25">
        <v>1</v>
      </c>
      <c r="E25">
        <v>1</v>
      </c>
      <c r="F25" t="s">
        <v>14</v>
      </c>
      <c r="G25">
        <v>0</v>
      </c>
      <c r="H25">
        <v>0</v>
      </c>
      <c r="I25">
        <v>0</v>
      </c>
      <c r="J25">
        <v>0</v>
      </c>
      <c r="K25">
        <v>3</v>
      </c>
      <c r="L25">
        <v>13</v>
      </c>
      <c r="M25">
        <v>43</v>
      </c>
      <c r="N25">
        <v>1</v>
      </c>
      <c r="O25" t="s">
        <v>128</v>
      </c>
      <c r="P25">
        <v>0</v>
      </c>
      <c r="Q2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5" t="str">
        <f>VLOOKUP(Analytics_mindset_case_studies_IntegrateCo_2015payroll[[#This Row],[Job_Code]],Analytics_mindset_case_studies_IntegrateCo_jobcodes[[Code_text]:[Job_Description]],2,FALSE)</f>
        <v>Installation</v>
      </c>
    </row>
    <row r="26" spans="1:18" x14ac:dyDescent="0.3">
      <c r="A26" s="1">
        <v>42006</v>
      </c>
      <c r="B26">
        <v>27310001</v>
      </c>
      <c r="C26">
        <v>390</v>
      </c>
      <c r="D26">
        <v>1</v>
      </c>
      <c r="E26">
        <v>1</v>
      </c>
      <c r="F26" t="s">
        <v>16</v>
      </c>
      <c r="G26">
        <v>0</v>
      </c>
      <c r="H26">
        <v>0</v>
      </c>
      <c r="I26">
        <v>0</v>
      </c>
      <c r="J26">
        <v>0</v>
      </c>
      <c r="K26">
        <v>322</v>
      </c>
      <c r="L26">
        <v>1288</v>
      </c>
      <c r="M26">
        <v>4105</v>
      </c>
      <c r="N26">
        <v>923</v>
      </c>
      <c r="O26" t="s">
        <v>128</v>
      </c>
      <c r="P26">
        <v>0</v>
      </c>
      <c r="Q2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26" t="str">
        <f>VLOOKUP(Analytics_mindset_case_studies_IntegrateCo_2015payroll[[#This Row],[Job_Code]],Analytics_mindset_case_studies_IntegrateCo_jobcodes[[Code_text]:[Job_Description]],2,FALSE)</f>
        <v>New Foreign Manufacturing Oversight</v>
      </c>
    </row>
    <row r="27" spans="1:18" x14ac:dyDescent="0.3">
      <c r="A27" s="1">
        <v>42006</v>
      </c>
      <c r="B27">
        <v>27310001</v>
      </c>
      <c r="C27">
        <v>168</v>
      </c>
      <c r="D27">
        <v>1</v>
      </c>
      <c r="E27">
        <v>1</v>
      </c>
      <c r="F27" t="s">
        <v>14</v>
      </c>
      <c r="G27">
        <v>0</v>
      </c>
      <c r="H27">
        <v>0</v>
      </c>
      <c r="I27">
        <v>0</v>
      </c>
      <c r="J27">
        <v>0</v>
      </c>
      <c r="K27">
        <v>9</v>
      </c>
      <c r="L27">
        <v>35</v>
      </c>
      <c r="M27">
        <v>111</v>
      </c>
      <c r="N27">
        <v>24</v>
      </c>
      <c r="O27" t="s">
        <v>129</v>
      </c>
      <c r="P27">
        <v>0</v>
      </c>
      <c r="Q2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7" t="str">
        <f>VLOOKUP(Analytics_mindset_case_studies_IntegrateCo_2015payroll[[#This Row],[Job_Code]],Analytics_mindset_case_studies_IntegrateCo_jobcodes[[Code_text]:[Job_Description]],2,FALSE)</f>
        <v>Installation</v>
      </c>
    </row>
    <row r="28" spans="1:18" x14ac:dyDescent="0.3">
      <c r="A28" s="1">
        <v>42006</v>
      </c>
      <c r="B28">
        <v>27310001</v>
      </c>
      <c r="C28">
        <v>168</v>
      </c>
      <c r="D28">
        <v>1</v>
      </c>
      <c r="E28">
        <v>1</v>
      </c>
      <c r="F28" t="s">
        <v>16</v>
      </c>
      <c r="G28">
        <v>0</v>
      </c>
      <c r="H28">
        <v>0</v>
      </c>
      <c r="I28">
        <v>0</v>
      </c>
      <c r="J28">
        <v>0</v>
      </c>
      <c r="K28">
        <v>327</v>
      </c>
      <c r="L28">
        <v>1311</v>
      </c>
      <c r="M28">
        <v>418</v>
      </c>
      <c r="N28">
        <v>904</v>
      </c>
      <c r="O28" t="s">
        <v>129</v>
      </c>
      <c r="P28">
        <v>0</v>
      </c>
      <c r="Q2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28" t="str">
        <f>VLOOKUP(Analytics_mindset_case_studies_IntegrateCo_2015payroll[[#This Row],[Job_Code]],Analytics_mindset_case_studies_IntegrateCo_jobcodes[[Code_text]:[Job_Description]],2,FALSE)</f>
        <v>New Foreign Manufacturing Oversight</v>
      </c>
    </row>
    <row r="29" spans="1:18" x14ac:dyDescent="0.3">
      <c r="A29" s="1">
        <v>42006</v>
      </c>
      <c r="B29">
        <v>27310001</v>
      </c>
      <c r="C29">
        <v>291</v>
      </c>
      <c r="D29">
        <v>1</v>
      </c>
      <c r="E29">
        <v>1</v>
      </c>
      <c r="F29" t="s">
        <v>29</v>
      </c>
      <c r="G29">
        <v>0</v>
      </c>
      <c r="H29">
        <v>0</v>
      </c>
      <c r="I29">
        <v>0</v>
      </c>
      <c r="J29">
        <v>0</v>
      </c>
      <c r="K29">
        <v>112</v>
      </c>
      <c r="L29">
        <v>448</v>
      </c>
      <c r="M29">
        <v>1429</v>
      </c>
      <c r="N29">
        <v>299</v>
      </c>
      <c r="O29" t="s">
        <v>130</v>
      </c>
      <c r="P29">
        <v>0</v>
      </c>
      <c r="Q2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9" t="str">
        <f>VLOOKUP(Analytics_mindset_case_studies_IntegrateCo_2015payroll[[#This Row],[Job_Code]],Analytics_mindset_case_studies_IntegrateCo_jobcodes[[Code_text]:[Job_Description]],2,FALSE)</f>
        <v>New Foreign Manufacturing Plant</v>
      </c>
    </row>
    <row r="30" spans="1:18" x14ac:dyDescent="0.3">
      <c r="A30" s="1">
        <v>42006</v>
      </c>
      <c r="B30">
        <v>27310001</v>
      </c>
      <c r="C30">
        <v>291</v>
      </c>
      <c r="D30">
        <v>1</v>
      </c>
      <c r="E30">
        <v>1</v>
      </c>
      <c r="F30" t="s">
        <v>16</v>
      </c>
      <c r="G30">
        <v>0</v>
      </c>
      <c r="H30">
        <v>0</v>
      </c>
      <c r="I30">
        <v>0</v>
      </c>
      <c r="J30">
        <v>0</v>
      </c>
      <c r="K30">
        <v>224</v>
      </c>
      <c r="L30">
        <v>897</v>
      </c>
      <c r="M30">
        <v>2858</v>
      </c>
      <c r="N30">
        <v>598</v>
      </c>
      <c r="O30" t="s">
        <v>130</v>
      </c>
      <c r="P30">
        <v>0</v>
      </c>
      <c r="Q3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30" t="str">
        <f>VLOOKUP(Analytics_mindset_case_studies_IntegrateCo_2015payroll[[#This Row],[Job_Code]],Analytics_mindset_case_studies_IntegrateCo_jobcodes[[Code_text]:[Job_Description]],2,FALSE)</f>
        <v>New Foreign Manufacturing Oversight</v>
      </c>
    </row>
    <row r="31" spans="1:18" x14ac:dyDescent="0.3">
      <c r="A31" s="1">
        <v>42006</v>
      </c>
      <c r="B31">
        <v>27310001</v>
      </c>
      <c r="C31">
        <v>291</v>
      </c>
      <c r="D31">
        <v>1</v>
      </c>
      <c r="E31">
        <v>1</v>
      </c>
      <c r="F31" t="s">
        <v>20</v>
      </c>
      <c r="G31">
        <v>0</v>
      </c>
      <c r="H31">
        <v>0</v>
      </c>
      <c r="I31">
        <v>0</v>
      </c>
      <c r="J31">
        <v>0</v>
      </c>
      <c r="K31">
        <v>224</v>
      </c>
      <c r="L31">
        <v>897</v>
      </c>
      <c r="M31">
        <v>2858</v>
      </c>
      <c r="N31">
        <v>598</v>
      </c>
      <c r="O31" t="s">
        <v>130</v>
      </c>
      <c r="P31">
        <v>0</v>
      </c>
      <c r="Q3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31" t="str">
        <f>VLOOKUP(Analytics_mindset_case_studies_IntegrateCo_2015payroll[[#This Row],[Job_Code]],Analytics_mindset_case_studies_IntegrateCo_jobcodes[[Code_text]:[Job_Description]],2,FALSE)</f>
        <v>Internal Auditing</v>
      </c>
    </row>
    <row r="32" spans="1:18" x14ac:dyDescent="0.3">
      <c r="A32" s="1">
        <v>42006</v>
      </c>
      <c r="B32">
        <v>27310001</v>
      </c>
      <c r="C32">
        <v>249</v>
      </c>
      <c r="D32">
        <v>1</v>
      </c>
      <c r="E32">
        <v>1</v>
      </c>
      <c r="F32" t="s">
        <v>30</v>
      </c>
      <c r="G32">
        <v>13</v>
      </c>
      <c r="H32">
        <v>0</v>
      </c>
      <c r="I32">
        <v>4875</v>
      </c>
      <c r="J32">
        <v>0</v>
      </c>
      <c r="K32">
        <v>272</v>
      </c>
      <c r="L32">
        <v>1088</v>
      </c>
      <c r="M32">
        <v>3469</v>
      </c>
      <c r="N32">
        <v>78</v>
      </c>
      <c r="O32" t="s">
        <v>131</v>
      </c>
      <c r="P32">
        <v>4875</v>
      </c>
      <c r="Q3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2" t="str">
        <f>VLOOKUP(Analytics_mindset_case_studies_IntegrateCo_2015payroll[[#This Row],[Job_Code]],Analytics_mindset_case_studies_IntegrateCo_jobcodes[[Code_text]:[Job_Description]],2,FALSE)</f>
        <v>Sales</v>
      </c>
    </row>
    <row r="33" spans="1:18" x14ac:dyDescent="0.3">
      <c r="A33" s="1">
        <v>42006</v>
      </c>
      <c r="B33">
        <v>27310001</v>
      </c>
      <c r="C33">
        <v>249</v>
      </c>
      <c r="D33">
        <v>1</v>
      </c>
      <c r="E33">
        <v>1</v>
      </c>
      <c r="F33" t="s">
        <v>25</v>
      </c>
      <c r="G33">
        <v>3</v>
      </c>
      <c r="H33">
        <v>0</v>
      </c>
      <c r="I33">
        <v>1125</v>
      </c>
      <c r="J33">
        <v>0</v>
      </c>
      <c r="K33">
        <v>63</v>
      </c>
      <c r="L33">
        <v>251</v>
      </c>
      <c r="M33">
        <v>8</v>
      </c>
      <c r="N33">
        <v>18</v>
      </c>
      <c r="O33" t="s">
        <v>131</v>
      </c>
      <c r="P33">
        <v>1125</v>
      </c>
      <c r="Q3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3" t="str">
        <f>VLOOKUP(Analytics_mindset_case_studies_IntegrateCo_2015payroll[[#This Row],[Job_Code]],Analytics_mindset_case_studies_IntegrateCo_jobcodes[[Code_text]:[Job_Description]],2,FALSE)</f>
        <v>Proj Management</v>
      </c>
    </row>
    <row r="34" spans="1:18" x14ac:dyDescent="0.3">
      <c r="A34" s="1">
        <v>42006</v>
      </c>
      <c r="B34">
        <v>27310001</v>
      </c>
      <c r="C34">
        <v>249</v>
      </c>
      <c r="D34">
        <v>1</v>
      </c>
      <c r="E34">
        <v>1</v>
      </c>
      <c r="F34" t="s">
        <v>31</v>
      </c>
      <c r="G34">
        <v>0</v>
      </c>
      <c r="H34">
        <v>0</v>
      </c>
      <c r="I34">
        <v>0</v>
      </c>
      <c r="J34">
        <v>0</v>
      </c>
      <c r="K34">
        <v>167</v>
      </c>
      <c r="L34">
        <v>67</v>
      </c>
      <c r="M34">
        <v>2134</v>
      </c>
      <c r="N34">
        <v>48</v>
      </c>
      <c r="O34" t="s">
        <v>131</v>
      </c>
      <c r="P34">
        <v>0</v>
      </c>
      <c r="Q3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4" t="str">
        <f>VLOOKUP(Analytics_mindset_case_studies_IntegrateCo_2015payroll[[#This Row],[Job_Code]],Analytics_mindset_case_studies_IntegrateCo_jobcodes[[Code_text]:[Job_Description]],2,FALSE)</f>
        <v>New Foreign Manufacturing Plant</v>
      </c>
    </row>
    <row r="35" spans="1:18" x14ac:dyDescent="0.3">
      <c r="A35" s="1">
        <v>42006</v>
      </c>
      <c r="B35">
        <v>27310001</v>
      </c>
      <c r="C35">
        <v>249</v>
      </c>
      <c r="D35">
        <v>1</v>
      </c>
      <c r="E35">
        <v>1</v>
      </c>
      <c r="F35" t="s">
        <v>27</v>
      </c>
      <c r="G35">
        <v>0</v>
      </c>
      <c r="H35">
        <v>0</v>
      </c>
      <c r="I35">
        <v>0</v>
      </c>
      <c r="J35">
        <v>0</v>
      </c>
      <c r="K35">
        <v>335</v>
      </c>
      <c r="L35">
        <v>1339</v>
      </c>
      <c r="M35">
        <v>4269</v>
      </c>
      <c r="N35">
        <v>96</v>
      </c>
      <c r="O35" t="s">
        <v>131</v>
      </c>
      <c r="P35">
        <v>0</v>
      </c>
      <c r="Q3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35" t="str">
        <f>VLOOKUP(Analytics_mindset_case_studies_IntegrateCo_2015payroll[[#This Row],[Job_Code]],Analytics_mindset_case_studies_IntegrateCo_jobcodes[[Code_text]:[Job_Description]],2,FALSE)</f>
        <v>New Foreign Manufacturing Oversight</v>
      </c>
    </row>
    <row r="36" spans="1:18" x14ac:dyDescent="0.3">
      <c r="A36" s="1">
        <v>42006</v>
      </c>
      <c r="B36">
        <v>27310001</v>
      </c>
      <c r="C36">
        <v>179</v>
      </c>
      <c r="D36">
        <v>1</v>
      </c>
      <c r="E36">
        <v>1</v>
      </c>
      <c r="F36" t="s">
        <v>14</v>
      </c>
      <c r="G36">
        <v>0</v>
      </c>
      <c r="H36">
        <v>0</v>
      </c>
      <c r="I36">
        <v>0</v>
      </c>
      <c r="J36">
        <v>0</v>
      </c>
      <c r="K36">
        <v>5</v>
      </c>
      <c r="L36">
        <v>2</v>
      </c>
      <c r="M36">
        <v>64</v>
      </c>
      <c r="N36">
        <v>14</v>
      </c>
      <c r="O36" t="s">
        <v>132</v>
      </c>
      <c r="P36">
        <v>0</v>
      </c>
      <c r="Q3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6" t="str">
        <f>VLOOKUP(Analytics_mindset_case_studies_IntegrateCo_2015payroll[[#This Row],[Job_Code]],Analytics_mindset_case_studies_IntegrateCo_jobcodes[[Code_text]:[Job_Description]],2,FALSE)</f>
        <v>Installation</v>
      </c>
    </row>
    <row r="37" spans="1:18" x14ac:dyDescent="0.3">
      <c r="A37" s="1">
        <v>42006</v>
      </c>
      <c r="B37">
        <v>27310001</v>
      </c>
      <c r="C37">
        <v>179</v>
      </c>
      <c r="D37">
        <v>1</v>
      </c>
      <c r="E37">
        <v>1</v>
      </c>
      <c r="F37" t="s">
        <v>32</v>
      </c>
      <c r="G37">
        <v>22</v>
      </c>
      <c r="H37">
        <v>0</v>
      </c>
      <c r="I37">
        <v>95192</v>
      </c>
      <c r="J37">
        <v>0</v>
      </c>
      <c r="K37">
        <v>534</v>
      </c>
      <c r="L37">
        <v>2133</v>
      </c>
      <c r="M37">
        <v>6799</v>
      </c>
      <c r="N37">
        <v>1523</v>
      </c>
      <c r="O37" t="s">
        <v>132</v>
      </c>
      <c r="P37">
        <v>95192</v>
      </c>
      <c r="Q3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7" t="str">
        <f>VLOOKUP(Analytics_mindset_case_studies_IntegrateCo_2015payroll[[#This Row],[Job_Code]],Analytics_mindset_case_studies_IntegrateCo_jobcodes[[Code_text]:[Job_Description]],2,FALSE)</f>
        <v>Proj Management</v>
      </c>
    </row>
    <row r="38" spans="1:18" x14ac:dyDescent="0.3">
      <c r="A38" s="1">
        <v>42006</v>
      </c>
      <c r="B38">
        <v>27310001</v>
      </c>
      <c r="C38">
        <v>179</v>
      </c>
      <c r="D38">
        <v>1</v>
      </c>
      <c r="E38">
        <v>1</v>
      </c>
      <c r="F38" t="s">
        <v>16</v>
      </c>
      <c r="G38">
        <v>0</v>
      </c>
      <c r="H38">
        <v>0</v>
      </c>
      <c r="I38">
        <v>0</v>
      </c>
      <c r="J38">
        <v>0</v>
      </c>
      <c r="K38">
        <v>388</v>
      </c>
      <c r="L38">
        <v>1551</v>
      </c>
      <c r="M38">
        <v>4945</v>
      </c>
      <c r="N38">
        <v>1108</v>
      </c>
      <c r="O38" t="s">
        <v>132</v>
      </c>
      <c r="P38">
        <v>0</v>
      </c>
      <c r="Q3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38" t="str">
        <f>VLOOKUP(Analytics_mindset_case_studies_IntegrateCo_2015payroll[[#This Row],[Job_Code]],Analytics_mindset_case_studies_IntegrateCo_jobcodes[[Code_text]:[Job_Description]],2,FALSE)</f>
        <v>New Foreign Manufacturing Oversight</v>
      </c>
    </row>
    <row r="39" spans="1:18" x14ac:dyDescent="0.3">
      <c r="A39" s="1">
        <v>42006</v>
      </c>
      <c r="B39">
        <v>27310001</v>
      </c>
      <c r="C39">
        <v>368</v>
      </c>
      <c r="D39">
        <v>1</v>
      </c>
      <c r="E39">
        <v>1</v>
      </c>
      <c r="F39" t="s">
        <v>14</v>
      </c>
      <c r="G39">
        <v>0</v>
      </c>
      <c r="H39">
        <v>0</v>
      </c>
      <c r="I39">
        <v>0</v>
      </c>
      <c r="J39">
        <v>0</v>
      </c>
      <c r="K39">
        <v>5</v>
      </c>
      <c r="L39">
        <v>18</v>
      </c>
      <c r="M39">
        <v>59</v>
      </c>
      <c r="N39">
        <v>14</v>
      </c>
      <c r="O39" t="s">
        <v>133</v>
      </c>
      <c r="P39">
        <v>0</v>
      </c>
      <c r="Q3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9" t="str">
        <f>VLOOKUP(Analytics_mindset_case_studies_IntegrateCo_2015payroll[[#This Row],[Job_Code]],Analytics_mindset_case_studies_IntegrateCo_jobcodes[[Code_text]:[Job_Description]],2,FALSE)</f>
        <v>Installation</v>
      </c>
    </row>
    <row r="40" spans="1:18" x14ac:dyDescent="0.3">
      <c r="A40" s="1">
        <v>42006</v>
      </c>
      <c r="B40">
        <v>27310001</v>
      </c>
      <c r="C40">
        <v>368</v>
      </c>
      <c r="D40">
        <v>1</v>
      </c>
      <c r="E40">
        <v>1</v>
      </c>
      <c r="F40" t="s">
        <v>26</v>
      </c>
      <c r="G40">
        <v>1</v>
      </c>
      <c r="H40">
        <v>0</v>
      </c>
      <c r="I40">
        <v>245</v>
      </c>
      <c r="J40">
        <v>0</v>
      </c>
      <c r="K40">
        <v>13</v>
      </c>
      <c r="L40">
        <v>51</v>
      </c>
      <c r="M40">
        <v>161</v>
      </c>
      <c r="N40">
        <v>39</v>
      </c>
      <c r="O40" t="s">
        <v>133</v>
      </c>
      <c r="P40">
        <v>245</v>
      </c>
      <c r="Q4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0" t="str">
        <f>VLOOKUP(Analytics_mindset_case_studies_IntegrateCo_2015payroll[[#This Row],[Job_Code]],Analytics_mindset_case_studies_IntegrateCo_jobcodes[[Code_text]:[Job_Description]],2,FALSE)</f>
        <v>Employee Training</v>
      </c>
    </row>
    <row r="41" spans="1:18" x14ac:dyDescent="0.3">
      <c r="A41" s="1">
        <v>42006</v>
      </c>
      <c r="B41">
        <v>27310001</v>
      </c>
      <c r="C41">
        <v>368</v>
      </c>
      <c r="D41">
        <v>1</v>
      </c>
      <c r="E41">
        <v>1</v>
      </c>
      <c r="F41" t="s">
        <v>27</v>
      </c>
      <c r="G41">
        <v>0</v>
      </c>
      <c r="H41">
        <v>0</v>
      </c>
      <c r="I41">
        <v>0</v>
      </c>
      <c r="J41">
        <v>0</v>
      </c>
      <c r="K41">
        <v>201</v>
      </c>
      <c r="L41">
        <v>808</v>
      </c>
      <c r="M41">
        <v>2574</v>
      </c>
      <c r="N41">
        <v>627</v>
      </c>
      <c r="O41" t="s">
        <v>133</v>
      </c>
      <c r="P41">
        <v>0</v>
      </c>
      <c r="Q4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1" t="str">
        <f>VLOOKUP(Analytics_mindset_case_studies_IntegrateCo_2015payroll[[#This Row],[Job_Code]],Analytics_mindset_case_studies_IntegrateCo_jobcodes[[Code_text]:[Job_Description]],2,FALSE)</f>
        <v>New Foreign Manufacturing Oversight</v>
      </c>
    </row>
    <row r="42" spans="1:18" x14ac:dyDescent="0.3">
      <c r="A42" s="1">
        <v>42006</v>
      </c>
      <c r="B42">
        <v>27310001</v>
      </c>
      <c r="C42">
        <v>27</v>
      </c>
      <c r="D42">
        <v>1</v>
      </c>
      <c r="E42">
        <v>1</v>
      </c>
      <c r="F42" t="s">
        <v>14</v>
      </c>
      <c r="G42">
        <v>0</v>
      </c>
      <c r="H42">
        <v>0</v>
      </c>
      <c r="I42">
        <v>0</v>
      </c>
      <c r="J42">
        <v>0</v>
      </c>
      <c r="K42">
        <v>5</v>
      </c>
      <c r="L42">
        <v>2</v>
      </c>
      <c r="M42">
        <v>63</v>
      </c>
      <c r="N42">
        <v>14</v>
      </c>
      <c r="O42" t="s">
        <v>134</v>
      </c>
      <c r="P42">
        <v>0</v>
      </c>
      <c r="Q4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2" t="str">
        <f>VLOOKUP(Analytics_mindset_case_studies_IntegrateCo_2015payroll[[#This Row],[Job_Code]],Analytics_mindset_case_studies_IntegrateCo_jobcodes[[Code_text]:[Job_Description]],2,FALSE)</f>
        <v>Installation</v>
      </c>
    </row>
    <row r="43" spans="1:18" x14ac:dyDescent="0.3">
      <c r="A43" s="1">
        <v>42006</v>
      </c>
      <c r="B43">
        <v>27310001</v>
      </c>
      <c r="C43">
        <v>27</v>
      </c>
      <c r="D43">
        <v>1</v>
      </c>
      <c r="E43">
        <v>1</v>
      </c>
      <c r="F43" t="s">
        <v>22</v>
      </c>
      <c r="G43">
        <v>25</v>
      </c>
      <c r="H43">
        <v>0</v>
      </c>
      <c r="I43">
        <v>7625</v>
      </c>
      <c r="J43">
        <v>0</v>
      </c>
      <c r="K43">
        <v>41</v>
      </c>
      <c r="L43">
        <v>166</v>
      </c>
      <c r="M43">
        <v>531</v>
      </c>
      <c r="N43">
        <v>122</v>
      </c>
      <c r="O43" t="s">
        <v>134</v>
      </c>
      <c r="P43">
        <v>7625</v>
      </c>
      <c r="Q4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3" t="str">
        <f>VLOOKUP(Analytics_mindset_case_studies_IntegrateCo_2015payroll[[#This Row],[Job_Code]],Analytics_mindset_case_studies_IntegrateCo_jobcodes[[Code_text]:[Job_Description]],2,FALSE)</f>
        <v>Office</v>
      </c>
    </row>
    <row r="44" spans="1:18" x14ac:dyDescent="0.3">
      <c r="A44" s="1">
        <v>42006</v>
      </c>
      <c r="B44">
        <v>27310001</v>
      </c>
      <c r="C44">
        <v>27</v>
      </c>
      <c r="D44">
        <v>1</v>
      </c>
      <c r="E44">
        <v>1</v>
      </c>
      <c r="F44" t="s">
        <v>25</v>
      </c>
      <c r="G44">
        <v>1</v>
      </c>
      <c r="H44">
        <v>0</v>
      </c>
      <c r="I44">
        <v>305</v>
      </c>
      <c r="J44">
        <v>0</v>
      </c>
      <c r="K44">
        <v>17</v>
      </c>
      <c r="L44">
        <v>67</v>
      </c>
      <c r="M44">
        <v>213</v>
      </c>
      <c r="N44">
        <v>49</v>
      </c>
      <c r="O44" t="s">
        <v>134</v>
      </c>
      <c r="P44">
        <v>305</v>
      </c>
      <c r="Q4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44" t="str">
        <f>VLOOKUP(Analytics_mindset_case_studies_IntegrateCo_2015payroll[[#This Row],[Job_Code]],Analytics_mindset_case_studies_IntegrateCo_jobcodes[[Code_text]:[Job_Description]],2,FALSE)</f>
        <v>Proj Management</v>
      </c>
    </row>
    <row r="45" spans="1:18" x14ac:dyDescent="0.3">
      <c r="A45" s="1">
        <v>42006</v>
      </c>
      <c r="B45">
        <v>27310001</v>
      </c>
      <c r="C45">
        <v>27</v>
      </c>
      <c r="D45">
        <v>1</v>
      </c>
      <c r="E45">
        <v>1</v>
      </c>
      <c r="F45" t="s">
        <v>33</v>
      </c>
      <c r="G45">
        <v>15</v>
      </c>
      <c r="H45">
        <v>0</v>
      </c>
      <c r="I45">
        <v>4575</v>
      </c>
      <c r="J45">
        <v>0</v>
      </c>
      <c r="K45">
        <v>25</v>
      </c>
      <c r="L45">
        <v>1</v>
      </c>
      <c r="M45">
        <v>318</v>
      </c>
      <c r="N45">
        <v>73</v>
      </c>
      <c r="O45" t="s">
        <v>134</v>
      </c>
      <c r="P45">
        <v>4575</v>
      </c>
      <c r="Q4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5" t="str">
        <f>VLOOKUP(Analytics_mindset_case_studies_IntegrateCo_2015payroll[[#This Row],[Job_Code]],Analytics_mindset_case_studies_IntegrateCo_jobcodes[[Code_text]:[Job_Description]],2,FALSE)</f>
        <v>Service</v>
      </c>
    </row>
    <row r="46" spans="1:18" x14ac:dyDescent="0.3">
      <c r="A46" s="1">
        <v>42006</v>
      </c>
      <c r="B46">
        <v>27310001</v>
      </c>
      <c r="C46">
        <v>27</v>
      </c>
      <c r="D46">
        <v>1</v>
      </c>
      <c r="E46">
        <v>1</v>
      </c>
      <c r="F46" t="s">
        <v>27</v>
      </c>
      <c r="G46">
        <v>0</v>
      </c>
      <c r="H46">
        <v>0</v>
      </c>
      <c r="I46">
        <v>0</v>
      </c>
      <c r="J46">
        <v>0</v>
      </c>
      <c r="K46">
        <v>266</v>
      </c>
      <c r="L46">
        <v>1066</v>
      </c>
      <c r="M46">
        <v>3398</v>
      </c>
      <c r="N46">
        <v>781</v>
      </c>
      <c r="O46" t="s">
        <v>134</v>
      </c>
      <c r="P46">
        <v>0</v>
      </c>
      <c r="Q4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6" t="str">
        <f>VLOOKUP(Analytics_mindset_case_studies_IntegrateCo_2015payroll[[#This Row],[Job_Code]],Analytics_mindset_case_studies_IntegrateCo_jobcodes[[Code_text]:[Job_Description]],2,FALSE)</f>
        <v>New Foreign Manufacturing Oversight</v>
      </c>
    </row>
    <row r="47" spans="1:18" x14ac:dyDescent="0.3">
      <c r="A47" s="1">
        <v>42006</v>
      </c>
      <c r="B47">
        <v>27310001</v>
      </c>
      <c r="C47">
        <v>27</v>
      </c>
      <c r="D47">
        <v>1</v>
      </c>
      <c r="E47">
        <v>1</v>
      </c>
      <c r="F47" t="s">
        <v>28</v>
      </c>
      <c r="G47">
        <v>0</v>
      </c>
      <c r="H47">
        <v>0</v>
      </c>
      <c r="I47">
        <v>0</v>
      </c>
      <c r="J47">
        <v>0</v>
      </c>
      <c r="K47">
        <v>133</v>
      </c>
      <c r="L47">
        <v>533</v>
      </c>
      <c r="M47">
        <v>1699</v>
      </c>
      <c r="N47">
        <v>39</v>
      </c>
      <c r="O47" t="s">
        <v>134</v>
      </c>
      <c r="P47">
        <v>0</v>
      </c>
      <c r="Q4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47" t="str">
        <f>VLOOKUP(Analytics_mindset_case_studies_IntegrateCo_2015payroll[[#This Row],[Job_Code]],Analytics_mindset_case_studies_IntegrateCo_jobcodes[[Code_text]:[Job_Description]],2,FALSE)</f>
        <v>Internal Auditing</v>
      </c>
    </row>
    <row r="48" spans="1:18" x14ac:dyDescent="0.3">
      <c r="A48" s="1">
        <v>42006</v>
      </c>
      <c r="B48">
        <v>27310001</v>
      </c>
      <c r="C48">
        <v>239</v>
      </c>
      <c r="D48">
        <v>1</v>
      </c>
      <c r="E48">
        <v>1</v>
      </c>
      <c r="F48" t="s">
        <v>21</v>
      </c>
      <c r="G48">
        <v>8</v>
      </c>
      <c r="H48">
        <v>0</v>
      </c>
      <c r="I48">
        <v>17416</v>
      </c>
      <c r="J48">
        <v>0</v>
      </c>
      <c r="K48">
        <v>98</v>
      </c>
      <c r="L48">
        <v>393</v>
      </c>
      <c r="M48">
        <v>1252</v>
      </c>
      <c r="N48">
        <v>23</v>
      </c>
      <c r="O48" t="s">
        <v>135</v>
      </c>
      <c r="P48">
        <v>17416</v>
      </c>
      <c r="Q4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8" t="str">
        <f>VLOOKUP(Analytics_mindset_case_studies_IntegrateCo_2015payroll[[#This Row],[Job_Code]],Analytics_mindset_case_studies_IntegrateCo_jobcodes[[Code_text]:[Job_Description]],2,FALSE)</f>
        <v>Office</v>
      </c>
    </row>
    <row r="49" spans="1:18" x14ac:dyDescent="0.3">
      <c r="A49" s="1">
        <v>42006</v>
      </c>
      <c r="B49">
        <v>27310001</v>
      </c>
      <c r="C49">
        <v>239</v>
      </c>
      <c r="D49">
        <v>1</v>
      </c>
      <c r="E49">
        <v>1</v>
      </c>
      <c r="F49" t="s">
        <v>16</v>
      </c>
      <c r="G49">
        <v>0</v>
      </c>
      <c r="H49">
        <v>0</v>
      </c>
      <c r="I49">
        <v>0</v>
      </c>
      <c r="J49">
        <v>0</v>
      </c>
      <c r="K49">
        <v>99</v>
      </c>
      <c r="L49">
        <v>393</v>
      </c>
      <c r="M49">
        <v>1253</v>
      </c>
      <c r="N49">
        <v>23</v>
      </c>
      <c r="O49" t="s">
        <v>135</v>
      </c>
      <c r="P49">
        <v>0</v>
      </c>
      <c r="Q4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9" t="str">
        <f>VLOOKUP(Analytics_mindset_case_studies_IntegrateCo_2015payroll[[#This Row],[Job_Code]],Analytics_mindset_case_studies_IntegrateCo_jobcodes[[Code_text]:[Job_Description]],2,FALSE)</f>
        <v>New Foreign Manufacturing Oversight</v>
      </c>
    </row>
    <row r="50" spans="1:18" x14ac:dyDescent="0.3">
      <c r="A50" s="1">
        <v>42006</v>
      </c>
      <c r="B50">
        <v>27310001</v>
      </c>
      <c r="C50">
        <v>239</v>
      </c>
      <c r="D50">
        <v>1</v>
      </c>
      <c r="E50">
        <v>1</v>
      </c>
      <c r="F50" t="s">
        <v>20</v>
      </c>
      <c r="G50">
        <v>0</v>
      </c>
      <c r="H50">
        <v>0</v>
      </c>
      <c r="I50">
        <v>0</v>
      </c>
      <c r="J50">
        <v>0</v>
      </c>
      <c r="K50">
        <v>49</v>
      </c>
      <c r="L50">
        <v>197</v>
      </c>
      <c r="M50">
        <v>625</v>
      </c>
      <c r="N50">
        <v>11</v>
      </c>
      <c r="O50" t="s">
        <v>135</v>
      </c>
      <c r="P50">
        <v>0</v>
      </c>
      <c r="Q5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50" t="str">
        <f>VLOOKUP(Analytics_mindset_case_studies_IntegrateCo_2015payroll[[#This Row],[Job_Code]],Analytics_mindset_case_studies_IntegrateCo_jobcodes[[Code_text]:[Job_Description]],2,FALSE)</f>
        <v>Internal Auditing</v>
      </c>
    </row>
    <row r="51" spans="1:18" x14ac:dyDescent="0.3">
      <c r="A51" s="1">
        <v>42006</v>
      </c>
      <c r="B51">
        <v>27310001</v>
      </c>
      <c r="C51">
        <v>239</v>
      </c>
      <c r="D51">
        <v>1</v>
      </c>
      <c r="E51">
        <v>1</v>
      </c>
      <c r="F51" t="s">
        <v>22</v>
      </c>
      <c r="G51">
        <v>8</v>
      </c>
      <c r="H51">
        <v>0</v>
      </c>
      <c r="I51">
        <v>17416</v>
      </c>
      <c r="J51">
        <v>0</v>
      </c>
      <c r="K51">
        <v>98</v>
      </c>
      <c r="L51">
        <v>393</v>
      </c>
      <c r="M51">
        <v>1253</v>
      </c>
      <c r="N51">
        <v>23</v>
      </c>
      <c r="O51" t="s">
        <v>135</v>
      </c>
      <c r="P51">
        <v>17416</v>
      </c>
      <c r="Q5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51" t="str">
        <f>VLOOKUP(Analytics_mindset_case_studies_IntegrateCo_2015payroll[[#This Row],[Job_Code]],Analytics_mindset_case_studies_IntegrateCo_jobcodes[[Code_text]:[Job_Description]],2,FALSE)</f>
        <v>Office</v>
      </c>
    </row>
    <row r="52" spans="1:18" x14ac:dyDescent="0.3">
      <c r="A52" s="1">
        <v>42006</v>
      </c>
      <c r="B52">
        <v>27310001</v>
      </c>
      <c r="C52">
        <v>239</v>
      </c>
      <c r="D52">
        <v>1</v>
      </c>
      <c r="E52">
        <v>1</v>
      </c>
      <c r="F52" t="s">
        <v>27</v>
      </c>
      <c r="G52">
        <v>0</v>
      </c>
      <c r="H52">
        <v>0</v>
      </c>
      <c r="I52">
        <v>0</v>
      </c>
      <c r="J52">
        <v>0</v>
      </c>
      <c r="K52">
        <v>98</v>
      </c>
      <c r="L52">
        <v>393</v>
      </c>
      <c r="M52">
        <v>1253</v>
      </c>
      <c r="N52">
        <v>23</v>
      </c>
      <c r="O52" t="s">
        <v>135</v>
      </c>
      <c r="P52">
        <v>0</v>
      </c>
      <c r="Q5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52" t="str">
        <f>VLOOKUP(Analytics_mindset_case_studies_IntegrateCo_2015payroll[[#This Row],[Job_Code]],Analytics_mindset_case_studies_IntegrateCo_jobcodes[[Code_text]:[Job_Description]],2,FALSE)</f>
        <v>New Foreign Manufacturing Oversight</v>
      </c>
    </row>
    <row r="53" spans="1:18" x14ac:dyDescent="0.3">
      <c r="A53" s="1">
        <v>42006</v>
      </c>
      <c r="B53">
        <v>27310001</v>
      </c>
      <c r="C53">
        <v>239</v>
      </c>
      <c r="D53">
        <v>1</v>
      </c>
      <c r="E53">
        <v>1</v>
      </c>
      <c r="F53" t="s">
        <v>28</v>
      </c>
      <c r="G53">
        <v>0</v>
      </c>
      <c r="H53">
        <v>0</v>
      </c>
      <c r="I53">
        <v>0</v>
      </c>
      <c r="J53">
        <v>0</v>
      </c>
      <c r="K53">
        <v>49</v>
      </c>
      <c r="L53">
        <v>196</v>
      </c>
      <c r="M53">
        <v>627</v>
      </c>
      <c r="N53">
        <v>11</v>
      </c>
      <c r="O53" t="s">
        <v>135</v>
      </c>
      <c r="P53">
        <v>0</v>
      </c>
      <c r="Q5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53" t="str">
        <f>VLOOKUP(Analytics_mindset_case_studies_IntegrateCo_2015payroll[[#This Row],[Job_Code]],Analytics_mindset_case_studies_IntegrateCo_jobcodes[[Code_text]:[Job_Description]],2,FALSE)</f>
        <v>Internal Auditing</v>
      </c>
    </row>
    <row r="54" spans="1:18" x14ac:dyDescent="0.3">
      <c r="A54" s="1">
        <v>42006</v>
      </c>
      <c r="B54">
        <v>27310001</v>
      </c>
      <c r="C54">
        <v>369</v>
      </c>
      <c r="D54">
        <v>1</v>
      </c>
      <c r="E54">
        <v>1</v>
      </c>
      <c r="F54" t="s">
        <v>15</v>
      </c>
      <c r="G54">
        <v>17</v>
      </c>
      <c r="H54">
        <v>0</v>
      </c>
      <c r="I54">
        <v>357</v>
      </c>
      <c r="J54">
        <v>0</v>
      </c>
      <c r="K54">
        <v>212</v>
      </c>
      <c r="L54">
        <v>848</v>
      </c>
      <c r="M54">
        <v>2702</v>
      </c>
      <c r="N54">
        <v>93</v>
      </c>
      <c r="O54" t="s">
        <v>136</v>
      </c>
      <c r="P54">
        <v>357</v>
      </c>
      <c r="Q5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54" t="str">
        <f>VLOOKUP(Analytics_mindset_case_studies_IntegrateCo_2015payroll[[#This Row],[Job_Code]],Analytics_mindset_case_studies_IntegrateCo_jobcodes[[Code_text]:[Job_Description]],2,FALSE)</f>
        <v>Sales</v>
      </c>
    </row>
    <row r="55" spans="1:18" x14ac:dyDescent="0.3">
      <c r="A55" s="1">
        <v>42006</v>
      </c>
      <c r="B55">
        <v>27310001</v>
      </c>
      <c r="C55">
        <v>369</v>
      </c>
      <c r="D55">
        <v>1</v>
      </c>
      <c r="E55">
        <v>1</v>
      </c>
      <c r="F55" t="s">
        <v>16</v>
      </c>
      <c r="G55">
        <v>0</v>
      </c>
      <c r="H55">
        <v>0</v>
      </c>
      <c r="I55">
        <v>0</v>
      </c>
      <c r="J55">
        <v>0</v>
      </c>
      <c r="K55">
        <v>2</v>
      </c>
      <c r="L55">
        <v>797</v>
      </c>
      <c r="M55">
        <v>2545</v>
      </c>
      <c r="N55">
        <v>87</v>
      </c>
      <c r="O55" t="s">
        <v>136</v>
      </c>
      <c r="P55">
        <v>0</v>
      </c>
      <c r="Q5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55" t="str">
        <f>VLOOKUP(Analytics_mindset_case_studies_IntegrateCo_2015payroll[[#This Row],[Job_Code]],Analytics_mindset_case_studies_IntegrateCo_jobcodes[[Code_text]:[Job_Description]],2,FALSE)</f>
        <v>New Foreign Manufacturing Oversight</v>
      </c>
    </row>
    <row r="56" spans="1:18" x14ac:dyDescent="0.3">
      <c r="A56" s="1">
        <v>42006</v>
      </c>
      <c r="B56">
        <v>27310001</v>
      </c>
      <c r="C56">
        <v>369</v>
      </c>
      <c r="D56">
        <v>1</v>
      </c>
      <c r="E56">
        <v>1</v>
      </c>
      <c r="F56" t="s">
        <v>20</v>
      </c>
      <c r="G56">
        <v>0</v>
      </c>
      <c r="H56">
        <v>0</v>
      </c>
      <c r="I56">
        <v>0</v>
      </c>
      <c r="J56">
        <v>0</v>
      </c>
      <c r="K56">
        <v>37</v>
      </c>
      <c r="L56">
        <v>15</v>
      </c>
      <c r="M56">
        <v>476</v>
      </c>
      <c r="N56">
        <v>16</v>
      </c>
      <c r="O56" t="s">
        <v>136</v>
      </c>
      <c r="P56">
        <v>0</v>
      </c>
      <c r="Q5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56" t="str">
        <f>VLOOKUP(Analytics_mindset_case_studies_IntegrateCo_2015payroll[[#This Row],[Job_Code]],Analytics_mindset_case_studies_IntegrateCo_jobcodes[[Code_text]:[Job_Description]],2,FALSE)</f>
        <v>Internal Auditing</v>
      </c>
    </row>
    <row r="57" spans="1:18" x14ac:dyDescent="0.3">
      <c r="A57" s="1">
        <v>42006</v>
      </c>
      <c r="B57">
        <v>27310001</v>
      </c>
      <c r="C57">
        <v>38</v>
      </c>
      <c r="D57">
        <v>1</v>
      </c>
      <c r="E57">
        <v>1</v>
      </c>
      <c r="F57" t="s">
        <v>14</v>
      </c>
      <c r="G57">
        <v>0</v>
      </c>
      <c r="H57">
        <v>0</v>
      </c>
      <c r="I57">
        <v>0</v>
      </c>
      <c r="J57">
        <v>0</v>
      </c>
      <c r="K57">
        <v>9</v>
      </c>
      <c r="L57">
        <v>35</v>
      </c>
      <c r="M57">
        <v>112</v>
      </c>
      <c r="N57">
        <v>4</v>
      </c>
      <c r="O57" t="s">
        <v>137</v>
      </c>
      <c r="P57">
        <v>0</v>
      </c>
      <c r="Q5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57" t="str">
        <f>VLOOKUP(Analytics_mindset_case_studies_IntegrateCo_2015payroll[[#This Row],[Job_Code]],Analytics_mindset_case_studies_IntegrateCo_jobcodes[[Code_text]:[Job_Description]],2,FALSE)</f>
        <v>Installation</v>
      </c>
    </row>
    <row r="58" spans="1:18" x14ac:dyDescent="0.3">
      <c r="A58" s="1">
        <v>42006</v>
      </c>
      <c r="B58">
        <v>27310001</v>
      </c>
      <c r="C58">
        <v>38</v>
      </c>
      <c r="D58">
        <v>1</v>
      </c>
      <c r="E58">
        <v>1</v>
      </c>
      <c r="F58" t="s">
        <v>15</v>
      </c>
      <c r="G58">
        <v>20</v>
      </c>
      <c r="H58">
        <v>0</v>
      </c>
      <c r="I58">
        <v>90808</v>
      </c>
      <c r="J58">
        <v>0</v>
      </c>
      <c r="K58">
        <v>533</v>
      </c>
      <c r="L58">
        <v>2134</v>
      </c>
      <c r="M58">
        <v>6802</v>
      </c>
      <c r="N58">
        <v>236</v>
      </c>
      <c r="O58" t="s">
        <v>137</v>
      </c>
      <c r="P58">
        <v>90808</v>
      </c>
      <c r="Q5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58" t="str">
        <f>VLOOKUP(Analytics_mindset_case_studies_IntegrateCo_2015payroll[[#This Row],[Job_Code]],Analytics_mindset_case_studies_IntegrateCo_jobcodes[[Code_text]:[Job_Description]],2,FALSE)</f>
        <v>Sales</v>
      </c>
    </row>
    <row r="59" spans="1:18" x14ac:dyDescent="0.3">
      <c r="A59" s="1">
        <v>42006</v>
      </c>
      <c r="B59">
        <v>27310001</v>
      </c>
      <c r="C59">
        <v>38</v>
      </c>
      <c r="D59">
        <v>1</v>
      </c>
      <c r="E59">
        <v>1</v>
      </c>
      <c r="F59" t="s">
        <v>16</v>
      </c>
      <c r="G59">
        <v>0</v>
      </c>
      <c r="H59">
        <v>0</v>
      </c>
      <c r="I59">
        <v>0</v>
      </c>
      <c r="J59">
        <v>0</v>
      </c>
      <c r="K59">
        <v>427</v>
      </c>
      <c r="L59">
        <v>1707</v>
      </c>
      <c r="M59">
        <v>5442</v>
      </c>
      <c r="N59">
        <v>189</v>
      </c>
      <c r="O59" t="s">
        <v>137</v>
      </c>
      <c r="P59">
        <v>0</v>
      </c>
      <c r="Q5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59" t="str">
        <f>VLOOKUP(Analytics_mindset_case_studies_IntegrateCo_2015payroll[[#This Row],[Job_Code]],Analytics_mindset_case_studies_IntegrateCo_jobcodes[[Code_text]:[Job_Description]],2,FALSE)</f>
        <v>New Foreign Manufacturing Oversight</v>
      </c>
    </row>
    <row r="60" spans="1:18" x14ac:dyDescent="0.3">
      <c r="A60" s="1">
        <v>42006</v>
      </c>
      <c r="B60">
        <v>27310001</v>
      </c>
      <c r="C60">
        <v>169</v>
      </c>
      <c r="D60">
        <v>1</v>
      </c>
      <c r="E60">
        <v>1</v>
      </c>
      <c r="F60" t="s">
        <v>14</v>
      </c>
      <c r="G60">
        <v>0</v>
      </c>
      <c r="H60">
        <v>0</v>
      </c>
      <c r="I60">
        <v>0</v>
      </c>
      <c r="J60">
        <v>0</v>
      </c>
      <c r="K60">
        <v>7</v>
      </c>
      <c r="L60">
        <v>28</v>
      </c>
      <c r="M60">
        <v>88</v>
      </c>
      <c r="N60">
        <v>19</v>
      </c>
      <c r="O60" t="s">
        <v>138</v>
      </c>
      <c r="P60">
        <v>0</v>
      </c>
      <c r="Q6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60" t="str">
        <f>VLOOKUP(Analytics_mindset_case_studies_IntegrateCo_2015payroll[[#This Row],[Job_Code]],Analytics_mindset_case_studies_IntegrateCo_jobcodes[[Code_text]:[Job_Description]],2,FALSE)</f>
        <v>Installation</v>
      </c>
    </row>
    <row r="61" spans="1:18" x14ac:dyDescent="0.3">
      <c r="A61" s="1">
        <v>42006</v>
      </c>
      <c r="B61">
        <v>27310001</v>
      </c>
      <c r="C61">
        <v>169</v>
      </c>
      <c r="D61">
        <v>1</v>
      </c>
      <c r="E61">
        <v>1</v>
      </c>
      <c r="F61" t="s">
        <v>32</v>
      </c>
      <c r="G61">
        <v>5</v>
      </c>
      <c r="H61">
        <v>0</v>
      </c>
      <c r="I61">
        <v>16375</v>
      </c>
      <c r="J61">
        <v>0</v>
      </c>
      <c r="K61">
        <v>95</v>
      </c>
      <c r="L61">
        <v>38</v>
      </c>
      <c r="M61">
        <v>1211</v>
      </c>
      <c r="N61">
        <v>262</v>
      </c>
      <c r="O61" t="s">
        <v>138</v>
      </c>
      <c r="P61">
        <v>16375</v>
      </c>
      <c r="Q6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61" t="str">
        <f>VLOOKUP(Analytics_mindset_case_studies_IntegrateCo_2015payroll[[#This Row],[Job_Code]],Analytics_mindset_case_studies_IntegrateCo_jobcodes[[Code_text]:[Job_Description]],2,FALSE)</f>
        <v>Proj Management</v>
      </c>
    </row>
    <row r="62" spans="1:18" x14ac:dyDescent="0.3">
      <c r="A62" s="1">
        <v>42006</v>
      </c>
      <c r="B62">
        <v>27310001</v>
      </c>
      <c r="C62">
        <v>169</v>
      </c>
      <c r="D62">
        <v>1</v>
      </c>
      <c r="E62">
        <v>1</v>
      </c>
      <c r="F62" t="s">
        <v>16</v>
      </c>
      <c r="G62">
        <v>0</v>
      </c>
      <c r="H62">
        <v>0</v>
      </c>
      <c r="I62">
        <v>0</v>
      </c>
      <c r="J62">
        <v>0</v>
      </c>
      <c r="K62">
        <v>304</v>
      </c>
      <c r="L62">
        <v>1215</v>
      </c>
      <c r="M62">
        <v>3875</v>
      </c>
      <c r="N62">
        <v>838</v>
      </c>
      <c r="O62" t="s">
        <v>138</v>
      </c>
      <c r="P62">
        <v>0</v>
      </c>
      <c r="Q6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62" t="str">
        <f>VLOOKUP(Analytics_mindset_case_studies_IntegrateCo_2015payroll[[#This Row],[Job_Code]],Analytics_mindset_case_studies_IntegrateCo_jobcodes[[Code_text]:[Job_Description]],2,FALSE)</f>
        <v>New Foreign Manufacturing Oversight</v>
      </c>
    </row>
    <row r="63" spans="1:18" x14ac:dyDescent="0.3">
      <c r="A63" s="1">
        <v>42006</v>
      </c>
      <c r="B63">
        <v>27310001</v>
      </c>
      <c r="C63">
        <v>44</v>
      </c>
      <c r="D63">
        <v>4</v>
      </c>
      <c r="E63">
        <v>4</v>
      </c>
      <c r="F63" t="s">
        <v>34</v>
      </c>
      <c r="G63">
        <v>40</v>
      </c>
      <c r="H63">
        <v>0</v>
      </c>
      <c r="I63">
        <v>3850</v>
      </c>
      <c r="J63">
        <v>0</v>
      </c>
      <c r="K63">
        <v>231</v>
      </c>
      <c r="L63">
        <v>924</v>
      </c>
      <c r="M63">
        <v>29453</v>
      </c>
      <c r="N63">
        <v>5</v>
      </c>
      <c r="O63" t="s">
        <v>139</v>
      </c>
      <c r="P63">
        <v>3850</v>
      </c>
      <c r="Q6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63" t="str">
        <f>VLOOKUP(Analytics_mindset_case_studies_IntegrateCo_2015payroll[[#This Row],[Job_Code]],Analytics_mindset_case_studies_IntegrateCo_jobcodes[[Code_text]:[Job_Description]],2,FALSE)</f>
        <v>Office</v>
      </c>
    </row>
    <row r="64" spans="1:18" x14ac:dyDescent="0.3">
      <c r="A64" s="1">
        <v>42006</v>
      </c>
      <c r="B64">
        <v>27310001</v>
      </c>
      <c r="C64">
        <v>396</v>
      </c>
      <c r="D64">
        <v>5</v>
      </c>
      <c r="E64">
        <v>5</v>
      </c>
      <c r="F64" t="s">
        <v>14</v>
      </c>
      <c r="G64">
        <v>0</v>
      </c>
      <c r="H64">
        <v>0</v>
      </c>
      <c r="I64">
        <v>0</v>
      </c>
      <c r="J64">
        <v>0</v>
      </c>
      <c r="K64">
        <v>5</v>
      </c>
      <c r="L64">
        <v>25</v>
      </c>
      <c r="M64">
        <v>69</v>
      </c>
      <c r="N64">
        <v>38</v>
      </c>
      <c r="O64" t="s">
        <v>140</v>
      </c>
      <c r="P64">
        <v>0</v>
      </c>
      <c r="Q6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64" t="str">
        <f>VLOOKUP(Analytics_mindset_case_studies_IntegrateCo_2015payroll[[#This Row],[Job_Code]],Analytics_mindset_case_studies_IntegrateCo_jobcodes[[Code_text]:[Job_Description]],2,FALSE)</f>
        <v>Installation</v>
      </c>
    </row>
    <row r="65" spans="1:18" x14ac:dyDescent="0.3">
      <c r="A65" s="1">
        <v>42006</v>
      </c>
      <c r="B65">
        <v>27310001</v>
      </c>
      <c r="C65">
        <v>396</v>
      </c>
      <c r="D65">
        <v>5</v>
      </c>
      <c r="E65">
        <v>5</v>
      </c>
      <c r="F65" t="s">
        <v>35</v>
      </c>
      <c r="G65">
        <v>1</v>
      </c>
      <c r="H65">
        <v>0</v>
      </c>
      <c r="I65">
        <v>32</v>
      </c>
      <c r="J65">
        <v>0</v>
      </c>
      <c r="K65">
        <v>19</v>
      </c>
      <c r="L65">
        <v>9</v>
      </c>
      <c r="M65">
        <v>244</v>
      </c>
      <c r="N65">
        <v>136</v>
      </c>
      <c r="O65" t="s">
        <v>140</v>
      </c>
      <c r="P65">
        <v>32</v>
      </c>
      <c r="Q6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65" t="str">
        <f>VLOOKUP(Analytics_mindset_case_studies_IntegrateCo_2015payroll[[#This Row],[Job_Code]],Analytics_mindset_case_studies_IntegrateCo_jobcodes[[Code_text]:[Job_Description]],2,FALSE)</f>
        <v>Office</v>
      </c>
    </row>
    <row r="66" spans="1:18" x14ac:dyDescent="0.3">
      <c r="A66" s="1">
        <v>42006</v>
      </c>
      <c r="B66">
        <v>27310001</v>
      </c>
      <c r="C66">
        <v>396</v>
      </c>
      <c r="D66">
        <v>5</v>
      </c>
      <c r="E66">
        <v>5</v>
      </c>
      <c r="F66" t="s">
        <v>36</v>
      </c>
      <c r="G66">
        <v>8</v>
      </c>
      <c r="H66">
        <v>0</v>
      </c>
      <c r="I66">
        <v>256</v>
      </c>
      <c r="J66">
        <v>0</v>
      </c>
      <c r="K66">
        <v>154</v>
      </c>
      <c r="L66">
        <v>716</v>
      </c>
      <c r="M66">
        <v>196</v>
      </c>
      <c r="N66">
        <v>1085</v>
      </c>
      <c r="O66" t="s">
        <v>140</v>
      </c>
      <c r="P66">
        <v>256</v>
      </c>
      <c r="Q6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66" t="str">
        <f>VLOOKUP(Analytics_mindset_case_studies_IntegrateCo_2015payroll[[#This Row],[Job_Code]],Analytics_mindset_case_studies_IntegrateCo_jobcodes[[Code_text]:[Job_Description]],2,FALSE)</f>
        <v>Proj Management</v>
      </c>
    </row>
    <row r="67" spans="1:18" x14ac:dyDescent="0.3">
      <c r="A67" s="1">
        <v>42006</v>
      </c>
      <c r="B67">
        <v>27310001</v>
      </c>
      <c r="C67">
        <v>396</v>
      </c>
      <c r="D67">
        <v>5</v>
      </c>
      <c r="E67">
        <v>5</v>
      </c>
      <c r="F67" t="s">
        <v>37</v>
      </c>
      <c r="G67">
        <v>0</v>
      </c>
      <c r="H67">
        <v>0</v>
      </c>
      <c r="I67">
        <v>0</v>
      </c>
      <c r="J67">
        <v>0</v>
      </c>
      <c r="K67">
        <v>307</v>
      </c>
      <c r="L67">
        <v>1434</v>
      </c>
      <c r="M67">
        <v>3916</v>
      </c>
      <c r="N67">
        <v>2171</v>
      </c>
      <c r="O67" t="s">
        <v>140</v>
      </c>
      <c r="P67">
        <v>0</v>
      </c>
      <c r="Q6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67" t="str">
        <f>VLOOKUP(Analytics_mindset_case_studies_IntegrateCo_2015payroll[[#This Row],[Job_Code]],Analytics_mindset_case_studies_IntegrateCo_jobcodes[[Code_text]:[Job_Description]],2,FALSE)</f>
        <v>New Foreign Manufacturing Oversight</v>
      </c>
    </row>
    <row r="68" spans="1:18" x14ac:dyDescent="0.3">
      <c r="A68" s="1">
        <v>42006</v>
      </c>
      <c r="B68">
        <v>27310001</v>
      </c>
      <c r="C68">
        <v>204</v>
      </c>
      <c r="D68">
        <v>1</v>
      </c>
      <c r="E68">
        <v>1</v>
      </c>
      <c r="F68" t="s">
        <v>14</v>
      </c>
      <c r="G68">
        <v>0</v>
      </c>
      <c r="H68">
        <v>0</v>
      </c>
      <c r="I68">
        <v>0</v>
      </c>
      <c r="J68">
        <v>0</v>
      </c>
      <c r="K68">
        <v>2</v>
      </c>
      <c r="L68">
        <v>7</v>
      </c>
      <c r="M68">
        <v>22</v>
      </c>
      <c r="N68">
        <v>5</v>
      </c>
      <c r="O68" t="s">
        <v>141</v>
      </c>
      <c r="P68">
        <v>0</v>
      </c>
      <c r="Q6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68" t="str">
        <f>VLOOKUP(Analytics_mindset_case_studies_IntegrateCo_2015payroll[[#This Row],[Job_Code]],Analytics_mindset_case_studies_IntegrateCo_jobcodes[[Code_text]:[Job_Description]],2,FALSE)</f>
        <v>Installation</v>
      </c>
    </row>
    <row r="69" spans="1:18" x14ac:dyDescent="0.3">
      <c r="A69" s="1">
        <v>42006</v>
      </c>
      <c r="B69">
        <v>27310001</v>
      </c>
      <c r="C69">
        <v>204</v>
      </c>
      <c r="D69">
        <v>1</v>
      </c>
      <c r="E69">
        <v>1</v>
      </c>
      <c r="F69" t="s">
        <v>29</v>
      </c>
      <c r="G69">
        <v>0</v>
      </c>
      <c r="H69">
        <v>0</v>
      </c>
      <c r="I69">
        <v>0</v>
      </c>
      <c r="J69">
        <v>0</v>
      </c>
      <c r="K69">
        <v>274</v>
      </c>
      <c r="L69">
        <v>1096</v>
      </c>
      <c r="M69">
        <v>3493</v>
      </c>
      <c r="N69">
        <v>774</v>
      </c>
      <c r="O69" t="s">
        <v>141</v>
      </c>
      <c r="P69">
        <v>0</v>
      </c>
      <c r="Q6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69" t="str">
        <f>VLOOKUP(Analytics_mindset_case_studies_IntegrateCo_2015payroll[[#This Row],[Job_Code]],Analytics_mindset_case_studies_IntegrateCo_jobcodes[[Code_text]:[Job_Description]],2,FALSE)</f>
        <v>New Foreign Manufacturing Plant</v>
      </c>
    </row>
    <row r="70" spans="1:18" x14ac:dyDescent="0.3">
      <c r="A70" s="1">
        <v>42006</v>
      </c>
      <c r="B70">
        <v>27310001</v>
      </c>
      <c r="C70">
        <v>204</v>
      </c>
      <c r="D70">
        <v>1</v>
      </c>
      <c r="E70">
        <v>1</v>
      </c>
      <c r="F70" t="s">
        <v>16</v>
      </c>
      <c r="G70">
        <v>0</v>
      </c>
      <c r="H70">
        <v>0</v>
      </c>
      <c r="I70">
        <v>0</v>
      </c>
      <c r="J70">
        <v>0</v>
      </c>
      <c r="K70">
        <v>274</v>
      </c>
      <c r="L70">
        <v>1096</v>
      </c>
      <c r="M70">
        <v>3493</v>
      </c>
      <c r="N70">
        <v>774</v>
      </c>
      <c r="O70" t="s">
        <v>141</v>
      </c>
      <c r="P70">
        <v>0</v>
      </c>
      <c r="Q7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70" t="str">
        <f>VLOOKUP(Analytics_mindset_case_studies_IntegrateCo_2015payroll[[#This Row],[Job_Code]],Analytics_mindset_case_studies_IntegrateCo_jobcodes[[Code_text]:[Job_Description]],2,FALSE)</f>
        <v>New Foreign Manufacturing Oversight</v>
      </c>
    </row>
    <row r="71" spans="1:18" x14ac:dyDescent="0.3">
      <c r="A71" s="1">
        <v>42006</v>
      </c>
      <c r="B71">
        <v>27310001</v>
      </c>
      <c r="C71">
        <v>53</v>
      </c>
      <c r="D71">
        <v>1</v>
      </c>
      <c r="E71">
        <v>1</v>
      </c>
      <c r="F71" t="s">
        <v>14</v>
      </c>
      <c r="G71">
        <v>0</v>
      </c>
      <c r="H71">
        <v>0</v>
      </c>
      <c r="I71">
        <v>0</v>
      </c>
      <c r="J71">
        <v>0</v>
      </c>
      <c r="K71">
        <v>8</v>
      </c>
      <c r="L71">
        <v>33</v>
      </c>
      <c r="M71">
        <v>104</v>
      </c>
      <c r="N71">
        <v>24</v>
      </c>
      <c r="O71" t="s">
        <v>142</v>
      </c>
      <c r="P71">
        <v>0</v>
      </c>
      <c r="Q7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71" t="str">
        <f>VLOOKUP(Analytics_mindset_case_studies_IntegrateCo_2015payroll[[#This Row],[Job_Code]],Analytics_mindset_case_studies_IntegrateCo_jobcodes[[Code_text]:[Job_Description]],2,FALSE)</f>
        <v>Installation</v>
      </c>
    </row>
    <row r="72" spans="1:18" x14ac:dyDescent="0.3">
      <c r="A72" s="1">
        <v>42006</v>
      </c>
      <c r="B72">
        <v>27310001</v>
      </c>
      <c r="C72">
        <v>53</v>
      </c>
      <c r="D72">
        <v>1</v>
      </c>
      <c r="E72">
        <v>1</v>
      </c>
      <c r="F72" t="s">
        <v>29</v>
      </c>
      <c r="G72">
        <v>0</v>
      </c>
      <c r="H72">
        <v>0</v>
      </c>
      <c r="I72">
        <v>0</v>
      </c>
      <c r="J72">
        <v>0</v>
      </c>
      <c r="K72">
        <v>201</v>
      </c>
      <c r="L72">
        <v>804</v>
      </c>
      <c r="M72">
        <v>2562</v>
      </c>
      <c r="N72">
        <v>589</v>
      </c>
      <c r="O72" t="s">
        <v>142</v>
      </c>
      <c r="P72">
        <v>0</v>
      </c>
      <c r="Q7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72" t="str">
        <f>VLOOKUP(Analytics_mindset_case_studies_IntegrateCo_2015payroll[[#This Row],[Job_Code]],Analytics_mindset_case_studies_IntegrateCo_jobcodes[[Code_text]:[Job_Description]],2,FALSE)</f>
        <v>New Foreign Manufacturing Plant</v>
      </c>
    </row>
    <row r="73" spans="1:18" x14ac:dyDescent="0.3">
      <c r="A73" s="1">
        <v>42006</v>
      </c>
      <c r="B73">
        <v>27310001</v>
      </c>
      <c r="C73">
        <v>53</v>
      </c>
      <c r="D73">
        <v>1</v>
      </c>
      <c r="E73">
        <v>1</v>
      </c>
      <c r="F73" t="s">
        <v>16</v>
      </c>
      <c r="G73">
        <v>0</v>
      </c>
      <c r="H73">
        <v>0</v>
      </c>
      <c r="I73">
        <v>0</v>
      </c>
      <c r="J73">
        <v>0</v>
      </c>
      <c r="K73">
        <v>201</v>
      </c>
      <c r="L73">
        <v>803</v>
      </c>
      <c r="M73">
        <v>2562</v>
      </c>
      <c r="N73">
        <v>589</v>
      </c>
      <c r="O73" t="s">
        <v>142</v>
      </c>
      <c r="P73">
        <v>0</v>
      </c>
      <c r="Q7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73" t="str">
        <f>VLOOKUP(Analytics_mindset_case_studies_IntegrateCo_2015payroll[[#This Row],[Job_Code]],Analytics_mindset_case_studies_IntegrateCo_jobcodes[[Code_text]:[Job_Description]],2,FALSE)</f>
        <v>New Foreign Manufacturing Oversight</v>
      </c>
    </row>
    <row r="74" spans="1:18" x14ac:dyDescent="0.3">
      <c r="A74" s="1">
        <v>42006</v>
      </c>
      <c r="B74">
        <v>27310001</v>
      </c>
      <c r="C74">
        <v>15</v>
      </c>
      <c r="D74">
        <v>1</v>
      </c>
      <c r="E74">
        <v>1</v>
      </c>
      <c r="F74" t="s">
        <v>14</v>
      </c>
      <c r="G74">
        <v>0</v>
      </c>
      <c r="H74">
        <v>0</v>
      </c>
      <c r="I74">
        <v>0</v>
      </c>
      <c r="J74">
        <v>0</v>
      </c>
      <c r="K74">
        <v>8</v>
      </c>
      <c r="L74">
        <v>32</v>
      </c>
      <c r="M74">
        <v>102</v>
      </c>
      <c r="N74">
        <v>24</v>
      </c>
      <c r="O74" t="s">
        <v>143</v>
      </c>
      <c r="P74">
        <v>0</v>
      </c>
      <c r="Q7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74" t="str">
        <f>VLOOKUP(Analytics_mindset_case_studies_IntegrateCo_2015payroll[[#This Row],[Job_Code]],Analytics_mindset_case_studies_IntegrateCo_jobcodes[[Code_text]:[Job_Description]],2,FALSE)</f>
        <v>Installation</v>
      </c>
    </row>
    <row r="75" spans="1:18" x14ac:dyDescent="0.3">
      <c r="A75" s="1">
        <v>42006</v>
      </c>
      <c r="B75">
        <v>27310001</v>
      </c>
      <c r="C75">
        <v>15</v>
      </c>
      <c r="D75">
        <v>1</v>
      </c>
      <c r="E75">
        <v>1</v>
      </c>
      <c r="F75" t="s">
        <v>16</v>
      </c>
      <c r="G75">
        <v>0</v>
      </c>
      <c r="H75">
        <v>0</v>
      </c>
      <c r="I75">
        <v>0</v>
      </c>
      <c r="J75">
        <v>0</v>
      </c>
      <c r="K75">
        <v>237</v>
      </c>
      <c r="L75">
        <v>945</v>
      </c>
      <c r="M75">
        <v>3013</v>
      </c>
      <c r="N75">
        <v>708</v>
      </c>
      <c r="O75" t="s">
        <v>143</v>
      </c>
      <c r="P75">
        <v>0</v>
      </c>
      <c r="Q7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75" t="str">
        <f>VLOOKUP(Analytics_mindset_case_studies_IntegrateCo_2015payroll[[#This Row],[Job_Code]],Analytics_mindset_case_studies_IntegrateCo_jobcodes[[Code_text]:[Job_Description]],2,FALSE)</f>
        <v>New Foreign Manufacturing Oversight</v>
      </c>
    </row>
    <row r="76" spans="1:18" x14ac:dyDescent="0.3">
      <c r="A76" s="1">
        <v>42006</v>
      </c>
      <c r="B76">
        <v>27310001</v>
      </c>
      <c r="C76">
        <v>15</v>
      </c>
      <c r="D76">
        <v>1</v>
      </c>
      <c r="E76">
        <v>1</v>
      </c>
      <c r="F76" t="s">
        <v>20</v>
      </c>
      <c r="G76">
        <v>0</v>
      </c>
      <c r="H76">
        <v>0</v>
      </c>
      <c r="I76">
        <v>0</v>
      </c>
      <c r="J76">
        <v>0</v>
      </c>
      <c r="K76">
        <v>118</v>
      </c>
      <c r="L76">
        <v>473</v>
      </c>
      <c r="M76">
        <v>1506</v>
      </c>
      <c r="N76">
        <v>354</v>
      </c>
      <c r="O76" t="s">
        <v>143</v>
      </c>
      <c r="P76">
        <v>0</v>
      </c>
      <c r="Q7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76" t="str">
        <f>VLOOKUP(Analytics_mindset_case_studies_IntegrateCo_2015payroll[[#This Row],[Job_Code]],Analytics_mindset_case_studies_IntegrateCo_jobcodes[[Code_text]:[Job_Description]],2,FALSE)</f>
        <v>Internal Auditing</v>
      </c>
    </row>
    <row r="77" spans="1:18" x14ac:dyDescent="0.3">
      <c r="A77" s="1">
        <v>42006</v>
      </c>
      <c r="B77">
        <v>27310001</v>
      </c>
      <c r="C77">
        <v>11</v>
      </c>
      <c r="D77">
        <v>1</v>
      </c>
      <c r="E77">
        <v>1</v>
      </c>
      <c r="F77" t="s">
        <v>14</v>
      </c>
      <c r="G77">
        <v>0</v>
      </c>
      <c r="H77">
        <v>0</v>
      </c>
      <c r="I77">
        <v>0</v>
      </c>
      <c r="J77">
        <v>0</v>
      </c>
      <c r="K77">
        <v>3</v>
      </c>
      <c r="L77">
        <v>14</v>
      </c>
      <c r="M77">
        <v>44</v>
      </c>
      <c r="N77">
        <v>1</v>
      </c>
      <c r="O77" t="s">
        <v>144</v>
      </c>
      <c r="P77">
        <v>0</v>
      </c>
      <c r="Q7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77" t="str">
        <f>VLOOKUP(Analytics_mindset_case_studies_IntegrateCo_2015payroll[[#This Row],[Job_Code]],Analytics_mindset_case_studies_IntegrateCo_jobcodes[[Code_text]:[Job_Description]],2,FALSE)</f>
        <v>Installation</v>
      </c>
    </row>
    <row r="78" spans="1:18" x14ac:dyDescent="0.3">
      <c r="A78" s="1">
        <v>42006</v>
      </c>
      <c r="B78">
        <v>27310001</v>
      </c>
      <c r="C78">
        <v>11</v>
      </c>
      <c r="D78">
        <v>1</v>
      </c>
      <c r="E78">
        <v>1</v>
      </c>
      <c r="F78" t="s">
        <v>32</v>
      </c>
      <c r="G78">
        <v>4</v>
      </c>
      <c r="H78">
        <v>0</v>
      </c>
      <c r="I78">
        <v>15192</v>
      </c>
      <c r="J78">
        <v>0</v>
      </c>
      <c r="K78">
        <v>88</v>
      </c>
      <c r="L78">
        <v>352</v>
      </c>
      <c r="M78">
        <v>1123</v>
      </c>
      <c r="N78">
        <v>243</v>
      </c>
      <c r="O78" t="s">
        <v>144</v>
      </c>
      <c r="P78">
        <v>15192</v>
      </c>
      <c r="Q7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78" t="str">
        <f>VLOOKUP(Analytics_mindset_case_studies_IntegrateCo_2015payroll[[#This Row],[Job_Code]],Analytics_mindset_case_studies_IntegrateCo_jobcodes[[Code_text]:[Job_Description]],2,FALSE)</f>
        <v>Proj Management</v>
      </c>
    </row>
    <row r="79" spans="1:18" x14ac:dyDescent="0.3">
      <c r="A79" s="1">
        <v>42006</v>
      </c>
      <c r="B79">
        <v>27310001</v>
      </c>
      <c r="C79">
        <v>11</v>
      </c>
      <c r="D79">
        <v>1</v>
      </c>
      <c r="E79">
        <v>1</v>
      </c>
      <c r="F79" t="s">
        <v>29</v>
      </c>
      <c r="G79">
        <v>0</v>
      </c>
      <c r="H79">
        <v>0</v>
      </c>
      <c r="I79">
        <v>0</v>
      </c>
      <c r="J79">
        <v>0</v>
      </c>
      <c r="K79">
        <v>176</v>
      </c>
      <c r="L79">
        <v>704</v>
      </c>
      <c r="M79">
        <v>2246</v>
      </c>
      <c r="N79">
        <v>486</v>
      </c>
      <c r="O79" t="s">
        <v>144</v>
      </c>
      <c r="P79">
        <v>0</v>
      </c>
      <c r="Q7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79" t="str">
        <f>VLOOKUP(Analytics_mindset_case_studies_IntegrateCo_2015payroll[[#This Row],[Job_Code]],Analytics_mindset_case_studies_IntegrateCo_jobcodes[[Code_text]:[Job_Description]],2,FALSE)</f>
        <v>New Foreign Manufacturing Plant</v>
      </c>
    </row>
    <row r="80" spans="1:18" x14ac:dyDescent="0.3">
      <c r="A80" s="1">
        <v>42006</v>
      </c>
      <c r="B80">
        <v>27310001</v>
      </c>
      <c r="C80">
        <v>11</v>
      </c>
      <c r="D80">
        <v>1</v>
      </c>
      <c r="E80">
        <v>1</v>
      </c>
      <c r="F80" t="s">
        <v>16</v>
      </c>
      <c r="G80">
        <v>0</v>
      </c>
      <c r="H80">
        <v>0</v>
      </c>
      <c r="I80">
        <v>0</v>
      </c>
      <c r="J80">
        <v>0</v>
      </c>
      <c r="K80">
        <v>353</v>
      </c>
      <c r="L80">
        <v>1409</v>
      </c>
      <c r="M80">
        <v>449</v>
      </c>
      <c r="N80">
        <v>972</v>
      </c>
      <c r="O80" t="s">
        <v>144</v>
      </c>
      <c r="P80">
        <v>0</v>
      </c>
      <c r="Q8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80" t="str">
        <f>VLOOKUP(Analytics_mindset_case_studies_IntegrateCo_2015payroll[[#This Row],[Job_Code]],Analytics_mindset_case_studies_IntegrateCo_jobcodes[[Code_text]:[Job_Description]],2,FALSE)</f>
        <v>New Foreign Manufacturing Oversight</v>
      </c>
    </row>
    <row r="81" spans="1:18" x14ac:dyDescent="0.3">
      <c r="A81" s="1">
        <v>42006</v>
      </c>
      <c r="B81">
        <v>27310001</v>
      </c>
      <c r="C81">
        <v>20</v>
      </c>
      <c r="D81">
        <v>1</v>
      </c>
      <c r="E81">
        <v>1</v>
      </c>
      <c r="F81" t="s">
        <v>31</v>
      </c>
      <c r="G81">
        <v>0</v>
      </c>
      <c r="H81">
        <v>0</v>
      </c>
      <c r="I81">
        <v>0</v>
      </c>
      <c r="J81">
        <v>0</v>
      </c>
      <c r="K81">
        <v>245</v>
      </c>
      <c r="L81">
        <v>979</v>
      </c>
      <c r="M81">
        <v>3122</v>
      </c>
      <c r="N81">
        <v>12</v>
      </c>
      <c r="O81" t="s">
        <v>145</v>
      </c>
      <c r="P81">
        <v>0</v>
      </c>
      <c r="Q8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81" t="str">
        <f>VLOOKUP(Analytics_mindset_case_studies_IntegrateCo_2015payroll[[#This Row],[Job_Code]],Analytics_mindset_case_studies_IntegrateCo_jobcodes[[Code_text]:[Job_Description]],2,FALSE)</f>
        <v>New Foreign Manufacturing Plant</v>
      </c>
    </row>
    <row r="82" spans="1:18" x14ac:dyDescent="0.3">
      <c r="A82" s="1">
        <v>42006</v>
      </c>
      <c r="B82">
        <v>27310001</v>
      </c>
      <c r="C82">
        <v>20</v>
      </c>
      <c r="D82">
        <v>1</v>
      </c>
      <c r="E82">
        <v>1</v>
      </c>
      <c r="F82" t="s">
        <v>27</v>
      </c>
      <c r="G82">
        <v>0</v>
      </c>
      <c r="H82">
        <v>0</v>
      </c>
      <c r="I82">
        <v>0</v>
      </c>
      <c r="J82">
        <v>0</v>
      </c>
      <c r="K82">
        <v>245</v>
      </c>
      <c r="L82">
        <v>979</v>
      </c>
      <c r="M82">
        <v>3121</v>
      </c>
      <c r="N82">
        <v>12</v>
      </c>
      <c r="O82" t="s">
        <v>145</v>
      </c>
      <c r="P82">
        <v>0</v>
      </c>
      <c r="Q8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82" t="str">
        <f>VLOOKUP(Analytics_mindset_case_studies_IntegrateCo_2015payroll[[#This Row],[Job_Code]],Analytics_mindset_case_studies_IntegrateCo_jobcodes[[Code_text]:[Job_Description]],2,FALSE)</f>
        <v>New Foreign Manufacturing Oversight</v>
      </c>
    </row>
    <row r="83" spans="1:18" x14ac:dyDescent="0.3">
      <c r="A83" s="1">
        <v>42006</v>
      </c>
      <c r="B83">
        <v>27310001</v>
      </c>
      <c r="C83">
        <v>20</v>
      </c>
      <c r="D83">
        <v>1</v>
      </c>
      <c r="E83">
        <v>1</v>
      </c>
      <c r="F83" t="s">
        <v>28</v>
      </c>
      <c r="G83">
        <v>0</v>
      </c>
      <c r="H83">
        <v>0</v>
      </c>
      <c r="I83">
        <v>0</v>
      </c>
      <c r="J83">
        <v>0</v>
      </c>
      <c r="K83">
        <v>122</v>
      </c>
      <c r="L83">
        <v>49</v>
      </c>
      <c r="M83">
        <v>1561</v>
      </c>
      <c r="N83">
        <v>6</v>
      </c>
      <c r="O83" t="s">
        <v>145</v>
      </c>
      <c r="P83">
        <v>0</v>
      </c>
      <c r="Q8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83" t="str">
        <f>VLOOKUP(Analytics_mindset_case_studies_IntegrateCo_2015payroll[[#This Row],[Job_Code]],Analytics_mindset_case_studies_IntegrateCo_jobcodes[[Code_text]:[Job_Description]],2,FALSE)</f>
        <v>Internal Auditing</v>
      </c>
    </row>
    <row r="84" spans="1:18" x14ac:dyDescent="0.3">
      <c r="A84" s="1">
        <v>42006</v>
      </c>
      <c r="B84">
        <v>27310001</v>
      </c>
      <c r="C84">
        <v>180</v>
      </c>
      <c r="D84">
        <v>1</v>
      </c>
      <c r="E84">
        <v>1</v>
      </c>
      <c r="F84" t="s">
        <v>14</v>
      </c>
      <c r="G84">
        <v>0</v>
      </c>
      <c r="H84">
        <v>0</v>
      </c>
      <c r="I84">
        <v>0</v>
      </c>
      <c r="J84">
        <v>0</v>
      </c>
      <c r="K84">
        <v>8</v>
      </c>
      <c r="L84">
        <v>31</v>
      </c>
      <c r="M84">
        <v>97</v>
      </c>
      <c r="N84">
        <v>24</v>
      </c>
      <c r="O84" t="s">
        <v>146</v>
      </c>
      <c r="P84">
        <v>0</v>
      </c>
      <c r="Q8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84" t="str">
        <f>VLOOKUP(Analytics_mindset_case_studies_IntegrateCo_2015payroll[[#This Row],[Job_Code]],Analytics_mindset_case_studies_IntegrateCo_jobcodes[[Code_text]:[Job_Description]],2,FALSE)</f>
        <v>Installation</v>
      </c>
    </row>
    <row r="85" spans="1:18" x14ac:dyDescent="0.3">
      <c r="A85" s="1">
        <v>42006</v>
      </c>
      <c r="B85">
        <v>27310001</v>
      </c>
      <c r="C85">
        <v>180</v>
      </c>
      <c r="D85">
        <v>1</v>
      </c>
      <c r="E85">
        <v>1</v>
      </c>
      <c r="F85" t="s">
        <v>38</v>
      </c>
      <c r="G85">
        <v>3</v>
      </c>
      <c r="H85">
        <v>0</v>
      </c>
      <c r="I85">
        <v>6975</v>
      </c>
      <c r="J85">
        <v>0</v>
      </c>
      <c r="K85">
        <v>35</v>
      </c>
      <c r="L85">
        <v>14</v>
      </c>
      <c r="M85">
        <v>448</v>
      </c>
      <c r="N85">
        <v>112</v>
      </c>
      <c r="O85" t="s">
        <v>146</v>
      </c>
      <c r="P85">
        <v>6975</v>
      </c>
      <c r="Q8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85" t="str">
        <f>VLOOKUP(Analytics_mindset_case_studies_IntegrateCo_2015payroll[[#This Row],[Job_Code]],Analytics_mindset_case_studies_IntegrateCo_jobcodes[[Code_text]:[Job_Description]],2,FALSE)</f>
        <v>Service</v>
      </c>
    </row>
    <row r="86" spans="1:18" x14ac:dyDescent="0.3">
      <c r="A86" s="1">
        <v>42006</v>
      </c>
      <c r="B86">
        <v>27310001</v>
      </c>
      <c r="C86">
        <v>180</v>
      </c>
      <c r="D86">
        <v>1</v>
      </c>
      <c r="E86">
        <v>1</v>
      </c>
      <c r="F86" t="s">
        <v>29</v>
      </c>
      <c r="G86">
        <v>0</v>
      </c>
      <c r="H86">
        <v>0</v>
      </c>
      <c r="I86">
        <v>0</v>
      </c>
      <c r="J86">
        <v>0</v>
      </c>
      <c r="K86">
        <v>94</v>
      </c>
      <c r="L86">
        <v>375</v>
      </c>
      <c r="M86">
        <v>1193</v>
      </c>
      <c r="N86">
        <v>298</v>
      </c>
      <c r="O86" t="s">
        <v>146</v>
      </c>
      <c r="P86">
        <v>0</v>
      </c>
      <c r="Q8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86" t="str">
        <f>VLOOKUP(Analytics_mindset_case_studies_IntegrateCo_2015payroll[[#This Row],[Job_Code]],Analytics_mindset_case_studies_IntegrateCo_jobcodes[[Code_text]:[Job_Description]],2,FALSE)</f>
        <v>New Foreign Manufacturing Plant</v>
      </c>
    </row>
    <row r="87" spans="1:18" x14ac:dyDescent="0.3">
      <c r="A87" s="1">
        <v>42006</v>
      </c>
      <c r="B87">
        <v>27310001</v>
      </c>
      <c r="C87">
        <v>180</v>
      </c>
      <c r="D87">
        <v>1</v>
      </c>
      <c r="E87">
        <v>1</v>
      </c>
      <c r="F87" t="s">
        <v>16</v>
      </c>
      <c r="G87">
        <v>0</v>
      </c>
      <c r="H87">
        <v>0</v>
      </c>
      <c r="I87">
        <v>0</v>
      </c>
      <c r="J87">
        <v>0</v>
      </c>
      <c r="K87">
        <v>187</v>
      </c>
      <c r="L87">
        <v>748</v>
      </c>
      <c r="M87">
        <v>2386</v>
      </c>
      <c r="N87">
        <v>595</v>
      </c>
      <c r="O87" t="s">
        <v>146</v>
      </c>
      <c r="P87">
        <v>0</v>
      </c>
      <c r="Q8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87" t="str">
        <f>VLOOKUP(Analytics_mindset_case_studies_IntegrateCo_2015payroll[[#This Row],[Job_Code]],Analytics_mindset_case_studies_IntegrateCo_jobcodes[[Code_text]:[Job_Description]],2,FALSE)</f>
        <v>New Foreign Manufacturing Oversight</v>
      </c>
    </row>
    <row r="88" spans="1:18" x14ac:dyDescent="0.3">
      <c r="A88" s="1">
        <v>42006</v>
      </c>
      <c r="B88">
        <v>27310001</v>
      </c>
      <c r="C88">
        <v>2</v>
      </c>
      <c r="D88">
        <v>1</v>
      </c>
      <c r="E88">
        <v>1</v>
      </c>
      <c r="F88" t="s">
        <v>14</v>
      </c>
      <c r="G88">
        <v>0</v>
      </c>
      <c r="H88">
        <v>0</v>
      </c>
      <c r="I88">
        <v>0</v>
      </c>
      <c r="J88">
        <v>0</v>
      </c>
      <c r="K88">
        <v>5</v>
      </c>
      <c r="L88">
        <v>22</v>
      </c>
      <c r="M88">
        <v>69</v>
      </c>
      <c r="N88">
        <v>14</v>
      </c>
      <c r="O88" t="s">
        <v>147</v>
      </c>
      <c r="P88">
        <v>0</v>
      </c>
      <c r="Q8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88" t="str">
        <f>VLOOKUP(Analytics_mindset_case_studies_IntegrateCo_2015payroll[[#This Row],[Job_Code]],Analytics_mindset_case_studies_IntegrateCo_jobcodes[[Code_text]:[Job_Description]],2,FALSE)</f>
        <v>Installation</v>
      </c>
    </row>
    <row r="89" spans="1:18" x14ac:dyDescent="0.3">
      <c r="A89" s="1">
        <v>42006</v>
      </c>
      <c r="B89">
        <v>27310001</v>
      </c>
      <c r="C89">
        <v>2</v>
      </c>
      <c r="D89">
        <v>1</v>
      </c>
      <c r="E89">
        <v>1</v>
      </c>
      <c r="F89" t="s">
        <v>32</v>
      </c>
      <c r="G89">
        <v>6</v>
      </c>
      <c r="H89">
        <v>0</v>
      </c>
      <c r="I89">
        <v>150</v>
      </c>
      <c r="J89">
        <v>0</v>
      </c>
      <c r="K89">
        <v>9</v>
      </c>
      <c r="L89">
        <v>36</v>
      </c>
      <c r="M89">
        <v>1147</v>
      </c>
      <c r="N89">
        <v>24</v>
      </c>
      <c r="O89" t="s">
        <v>147</v>
      </c>
      <c r="P89">
        <v>150</v>
      </c>
      <c r="Q8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89" t="str">
        <f>VLOOKUP(Analytics_mindset_case_studies_IntegrateCo_2015payroll[[#This Row],[Job_Code]],Analytics_mindset_case_studies_IntegrateCo_jobcodes[[Code_text]:[Job_Description]],2,FALSE)</f>
        <v>Proj Management</v>
      </c>
    </row>
    <row r="90" spans="1:18" x14ac:dyDescent="0.3">
      <c r="A90" s="1">
        <v>42006</v>
      </c>
      <c r="B90">
        <v>27310001</v>
      </c>
      <c r="C90">
        <v>2</v>
      </c>
      <c r="D90">
        <v>1</v>
      </c>
      <c r="E90">
        <v>1</v>
      </c>
      <c r="F90" t="s">
        <v>29</v>
      </c>
      <c r="G90">
        <v>0</v>
      </c>
      <c r="H90">
        <v>0</v>
      </c>
      <c r="I90">
        <v>0</v>
      </c>
      <c r="J90">
        <v>0</v>
      </c>
      <c r="K90">
        <v>135</v>
      </c>
      <c r="L90">
        <v>54</v>
      </c>
      <c r="M90">
        <v>1721</v>
      </c>
      <c r="N90">
        <v>36</v>
      </c>
      <c r="O90" t="s">
        <v>147</v>
      </c>
      <c r="P90">
        <v>0</v>
      </c>
      <c r="Q9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90" t="str">
        <f>VLOOKUP(Analytics_mindset_case_studies_IntegrateCo_2015payroll[[#This Row],[Job_Code]],Analytics_mindset_case_studies_IntegrateCo_jobcodes[[Code_text]:[Job_Description]],2,FALSE)</f>
        <v>New Foreign Manufacturing Plant</v>
      </c>
    </row>
    <row r="91" spans="1:18" x14ac:dyDescent="0.3">
      <c r="A91" s="1">
        <v>42006</v>
      </c>
      <c r="B91">
        <v>27310001</v>
      </c>
      <c r="C91">
        <v>2</v>
      </c>
      <c r="D91">
        <v>1</v>
      </c>
      <c r="E91">
        <v>1</v>
      </c>
      <c r="F91" t="s">
        <v>16</v>
      </c>
      <c r="G91">
        <v>0</v>
      </c>
      <c r="H91">
        <v>0</v>
      </c>
      <c r="I91">
        <v>0</v>
      </c>
      <c r="J91">
        <v>0</v>
      </c>
      <c r="K91">
        <v>24</v>
      </c>
      <c r="L91">
        <v>96</v>
      </c>
      <c r="M91">
        <v>306</v>
      </c>
      <c r="N91">
        <v>64</v>
      </c>
      <c r="O91" t="s">
        <v>147</v>
      </c>
      <c r="P91">
        <v>0</v>
      </c>
      <c r="Q9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91" t="str">
        <f>VLOOKUP(Analytics_mindset_case_studies_IntegrateCo_2015payroll[[#This Row],[Job_Code]],Analytics_mindset_case_studies_IntegrateCo_jobcodes[[Code_text]:[Job_Description]],2,FALSE)</f>
        <v>New Foreign Manufacturing Oversight</v>
      </c>
    </row>
    <row r="92" spans="1:18" x14ac:dyDescent="0.3">
      <c r="A92" s="1">
        <v>42006</v>
      </c>
      <c r="B92">
        <v>27310001</v>
      </c>
      <c r="C92">
        <v>45</v>
      </c>
      <c r="D92">
        <v>4</v>
      </c>
      <c r="E92">
        <v>4</v>
      </c>
      <c r="F92" t="s">
        <v>17</v>
      </c>
      <c r="G92">
        <v>40</v>
      </c>
      <c r="H92">
        <v>0</v>
      </c>
      <c r="I92">
        <v>422564</v>
      </c>
      <c r="J92">
        <v>0</v>
      </c>
      <c r="K92">
        <v>2439</v>
      </c>
      <c r="L92">
        <v>9754</v>
      </c>
      <c r="M92">
        <v>31092</v>
      </c>
      <c r="N92">
        <v>549</v>
      </c>
      <c r="O92" t="s">
        <v>148</v>
      </c>
      <c r="P92">
        <v>422564</v>
      </c>
      <c r="Q9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92" t="str">
        <f>VLOOKUP(Analytics_mindset_case_studies_IntegrateCo_2015payroll[[#This Row],[Job_Code]],Analytics_mindset_case_studies_IntegrateCo_jobcodes[[Code_text]:[Job_Description]],2,FALSE)</f>
        <v>Sales</v>
      </c>
    </row>
    <row r="93" spans="1:18" x14ac:dyDescent="0.3">
      <c r="A93" s="1">
        <v>42006</v>
      </c>
      <c r="B93">
        <v>27310001</v>
      </c>
      <c r="C93">
        <v>375</v>
      </c>
      <c r="D93">
        <v>1</v>
      </c>
      <c r="E93">
        <v>1</v>
      </c>
      <c r="F93" t="s">
        <v>14</v>
      </c>
      <c r="G93">
        <v>0</v>
      </c>
      <c r="H93">
        <v>0</v>
      </c>
      <c r="I93">
        <v>0</v>
      </c>
      <c r="J93">
        <v>0</v>
      </c>
      <c r="K93">
        <v>3</v>
      </c>
      <c r="L93">
        <v>14</v>
      </c>
      <c r="M93">
        <v>46</v>
      </c>
      <c r="N93">
        <v>1</v>
      </c>
      <c r="O93" t="s">
        <v>149</v>
      </c>
      <c r="P93">
        <v>0</v>
      </c>
      <c r="Q9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93" t="str">
        <f>VLOOKUP(Analytics_mindset_case_studies_IntegrateCo_2015payroll[[#This Row],[Job_Code]],Analytics_mindset_case_studies_IntegrateCo_jobcodes[[Code_text]:[Job_Description]],2,FALSE)</f>
        <v>Installation</v>
      </c>
    </row>
    <row r="94" spans="1:18" x14ac:dyDescent="0.3">
      <c r="A94" s="1">
        <v>42006</v>
      </c>
      <c r="B94">
        <v>27310001</v>
      </c>
      <c r="C94">
        <v>375</v>
      </c>
      <c r="D94">
        <v>1</v>
      </c>
      <c r="E94">
        <v>1</v>
      </c>
      <c r="F94" t="s">
        <v>31</v>
      </c>
      <c r="G94">
        <v>0</v>
      </c>
      <c r="H94">
        <v>0</v>
      </c>
      <c r="I94">
        <v>0</v>
      </c>
      <c r="J94">
        <v>0</v>
      </c>
      <c r="K94">
        <v>101</v>
      </c>
      <c r="L94">
        <v>403</v>
      </c>
      <c r="M94">
        <v>1286</v>
      </c>
      <c r="N94">
        <v>269</v>
      </c>
      <c r="O94" t="s">
        <v>149</v>
      </c>
      <c r="P94">
        <v>0</v>
      </c>
      <c r="Q9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94" t="str">
        <f>VLOOKUP(Analytics_mindset_case_studies_IntegrateCo_2015payroll[[#This Row],[Job_Code]],Analytics_mindset_case_studies_IntegrateCo_jobcodes[[Code_text]:[Job_Description]],2,FALSE)</f>
        <v>New Foreign Manufacturing Plant</v>
      </c>
    </row>
    <row r="95" spans="1:18" x14ac:dyDescent="0.3">
      <c r="A95" s="1">
        <v>42006</v>
      </c>
      <c r="B95">
        <v>27310001</v>
      </c>
      <c r="C95">
        <v>375</v>
      </c>
      <c r="D95">
        <v>1</v>
      </c>
      <c r="E95">
        <v>1</v>
      </c>
      <c r="F95" t="s">
        <v>27</v>
      </c>
      <c r="G95">
        <v>0</v>
      </c>
      <c r="H95">
        <v>0</v>
      </c>
      <c r="I95">
        <v>0</v>
      </c>
      <c r="J95">
        <v>0</v>
      </c>
      <c r="K95">
        <v>202</v>
      </c>
      <c r="L95">
        <v>807</v>
      </c>
      <c r="M95">
        <v>257</v>
      </c>
      <c r="N95">
        <v>538</v>
      </c>
      <c r="O95" t="s">
        <v>149</v>
      </c>
      <c r="P95">
        <v>0</v>
      </c>
      <c r="Q9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95" t="str">
        <f>VLOOKUP(Analytics_mindset_case_studies_IntegrateCo_2015payroll[[#This Row],[Job_Code]],Analytics_mindset_case_studies_IntegrateCo_jobcodes[[Code_text]:[Job_Description]],2,FALSE)</f>
        <v>New Foreign Manufacturing Oversight</v>
      </c>
    </row>
    <row r="96" spans="1:18" x14ac:dyDescent="0.3">
      <c r="A96" s="1">
        <v>42006</v>
      </c>
      <c r="B96">
        <v>27310001</v>
      </c>
      <c r="C96">
        <v>19</v>
      </c>
      <c r="D96">
        <v>1</v>
      </c>
      <c r="E96">
        <v>1</v>
      </c>
      <c r="F96" t="s">
        <v>33</v>
      </c>
      <c r="G96">
        <v>3</v>
      </c>
      <c r="H96">
        <v>0</v>
      </c>
      <c r="I96">
        <v>81</v>
      </c>
      <c r="J96">
        <v>0</v>
      </c>
      <c r="K96">
        <v>47</v>
      </c>
      <c r="L96">
        <v>187</v>
      </c>
      <c r="M96">
        <v>597</v>
      </c>
      <c r="N96">
        <v>13</v>
      </c>
      <c r="O96" t="s">
        <v>150</v>
      </c>
      <c r="P96">
        <v>81</v>
      </c>
      <c r="Q9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96" t="str">
        <f>VLOOKUP(Analytics_mindset_case_studies_IntegrateCo_2015payroll[[#This Row],[Job_Code]],Analytics_mindset_case_studies_IntegrateCo_jobcodes[[Code_text]:[Job_Description]],2,FALSE)</f>
        <v>Service</v>
      </c>
    </row>
    <row r="97" spans="1:18" x14ac:dyDescent="0.3">
      <c r="A97" s="1">
        <v>42006</v>
      </c>
      <c r="B97">
        <v>27310001</v>
      </c>
      <c r="C97">
        <v>19</v>
      </c>
      <c r="D97">
        <v>1</v>
      </c>
      <c r="E97">
        <v>1</v>
      </c>
      <c r="F97" t="s">
        <v>31</v>
      </c>
      <c r="G97">
        <v>0</v>
      </c>
      <c r="H97">
        <v>0</v>
      </c>
      <c r="I97">
        <v>0</v>
      </c>
      <c r="J97">
        <v>0</v>
      </c>
      <c r="K97">
        <v>78</v>
      </c>
      <c r="L97">
        <v>312</v>
      </c>
      <c r="M97">
        <v>996</v>
      </c>
      <c r="N97">
        <v>216</v>
      </c>
      <c r="O97" t="s">
        <v>150</v>
      </c>
      <c r="P97">
        <v>0</v>
      </c>
      <c r="Q9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97" t="str">
        <f>VLOOKUP(Analytics_mindset_case_studies_IntegrateCo_2015payroll[[#This Row],[Job_Code]],Analytics_mindset_case_studies_IntegrateCo_jobcodes[[Code_text]:[Job_Description]],2,FALSE)</f>
        <v>New Foreign Manufacturing Plant</v>
      </c>
    </row>
    <row r="98" spans="1:18" x14ac:dyDescent="0.3">
      <c r="A98" s="1">
        <v>42006</v>
      </c>
      <c r="B98">
        <v>27310001</v>
      </c>
      <c r="C98">
        <v>19</v>
      </c>
      <c r="D98">
        <v>1</v>
      </c>
      <c r="E98">
        <v>1</v>
      </c>
      <c r="F98" t="s">
        <v>27</v>
      </c>
      <c r="G98">
        <v>0</v>
      </c>
      <c r="H98">
        <v>0</v>
      </c>
      <c r="I98">
        <v>0</v>
      </c>
      <c r="J98">
        <v>0</v>
      </c>
      <c r="K98">
        <v>25</v>
      </c>
      <c r="L98">
        <v>10</v>
      </c>
      <c r="M98">
        <v>3186</v>
      </c>
      <c r="N98">
        <v>691</v>
      </c>
      <c r="O98" t="s">
        <v>150</v>
      </c>
      <c r="P98">
        <v>0</v>
      </c>
      <c r="Q9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98" t="str">
        <f>VLOOKUP(Analytics_mindset_case_studies_IntegrateCo_2015payroll[[#This Row],[Job_Code]],Analytics_mindset_case_studies_IntegrateCo_jobcodes[[Code_text]:[Job_Description]],2,FALSE)</f>
        <v>New Foreign Manufacturing Oversight</v>
      </c>
    </row>
    <row r="99" spans="1:18" x14ac:dyDescent="0.3">
      <c r="A99" s="1">
        <v>42006</v>
      </c>
      <c r="B99">
        <v>27310001</v>
      </c>
      <c r="C99">
        <v>381</v>
      </c>
      <c r="D99">
        <v>1</v>
      </c>
      <c r="E99">
        <v>1</v>
      </c>
      <c r="F99" t="s">
        <v>14</v>
      </c>
      <c r="G99">
        <v>0</v>
      </c>
      <c r="H99">
        <v>0</v>
      </c>
      <c r="I99">
        <v>0</v>
      </c>
      <c r="J99">
        <v>0</v>
      </c>
      <c r="K99">
        <v>8</v>
      </c>
      <c r="L99">
        <v>33</v>
      </c>
      <c r="M99">
        <v>104</v>
      </c>
      <c r="N99">
        <v>4</v>
      </c>
      <c r="O99" t="s">
        <v>151</v>
      </c>
      <c r="P99">
        <v>0</v>
      </c>
      <c r="Q9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99" t="str">
        <f>VLOOKUP(Analytics_mindset_case_studies_IntegrateCo_2015payroll[[#This Row],[Job_Code]],Analytics_mindset_case_studies_IntegrateCo_jobcodes[[Code_text]:[Job_Description]],2,FALSE)</f>
        <v>Installation</v>
      </c>
    </row>
    <row r="100" spans="1:18" x14ac:dyDescent="0.3">
      <c r="A100" s="1">
        <v>42006</v>
      </c>
      <c r="B100">
        <v>27310001</v>
      </c>
      <c r="C100">
        <v>381</v>
      </c>
      <c r="D100">
        <v>1</v>
      </c>
      <c r="E100">
        <v>1</v>
      </c>
      <c r="F100" t="s">
        <v>30</v>
      </c>
      <c r="G100">
        <v>15</v>
      </c>
      <c r="H100">
        <v>0</v>
      </c>
      <c r="I100">
        <v>32452</v>
      </c>
      <c r="J100">
        <v>0</v>
      </c>
      <c r="K100">
        <v>177</v>
      </c>
      <c r="L100">
        <v>707</v>
      </c>
      <c r="M100">
        <v>2254</v>
      </c>
      <c r="N100">
        <v>84</v>
      </c>
      <c r="O100" t="s">
        <v>151</v>
      </c>
      <c r="P100">
        <v>32452</v>
      </c>
      <c r="Q10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00" t="str">
        <f>VLOOKUP(Analytics_mindset_case_studies_IntegrateCo_2015payroll[[#This Row],[Job_Code]],Analytics_mindset_case_studies_IntegrateCo_jobcodes[[Code_text]:[Job_Description]],2,FALSE)</f>
        <v>Sales</v>
      </c>
    </row>
    <row r="101" spans="1:18" x14ac:dyDescent="0.3">
      <c r="A101" s="1">
        <v>42006</v>
      </c>
      <c r="B101">
        <v>27310001</v>
      </c>
      <c r="C101">
        <v>381</v>
      </c>
      <c r="D101">
        <v>1</v>
      </c>
      <c r="E101">
        <v>1</v>
      </c>
      <c r="F101" t="s">
        <v>31</v>
      </c>
      <c r="G101">
        <v>0</v>
      </c>
      <c r="H101">
        <v>0</v>
      </c>
      <c r="I101">
        <v>0</v>
      </c>
      <c r="J101">
        <v>0</v>
      </c>
      <c r="K101">
        <v>106</v>
      </c>
      <c r="L101">
        <v>425</v>
      </c>
      <c r="M101">
        <v>1353</v>
      </c>
      <c r="N101">
        <v>51</v>
      </c>
      <c r="O101" t="s">
        <v>151</v>
      </c>
      <c r="P101">
        <v>0</v>
      </c>
      <c r="Q10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01" t="str">
        <f>VLOOKUP(Analytics_mindset_case_studies_IntegrateCo_2015payroll[[#This Row],[Job_Code]],Analytics_mindset_case_studies_IntegrateCo_jobcodes[[Code_text]:[Job_Description]],2,FALSE)</f>
        <v>New Foreign Manufacturing Plant</v>
      </c>
    </row>
    <row r="102" spans="1:18" x14ac:dyDescent="0.3">
      <c r="A102" s="1">
        <v>42006</v>
      </c>
      <c r="B102">
        <v>27310001</v>
      </c>
      <c r="C102">
        <v>381</v>
      </c>
      <c r="D102">
        <v>1</v>
      </c>
      <c r="E102">
        <v>1</v>
      </c>
      <c r="F102" t="s">
        <v>27</v>
      </c>
      <c r="G102">
        <v>0</v>
      </c>
      <c r="H102">
        <v>0</v>
      </c>
      <c r="I102">
        <v>0</v>
      </c>
      <c r="J102">
        <v>0</v>
      </c>
      <c r="K102">
        <v>189</v>
      </c>
      <c r="L102">
        <v>754</v>
      </c>
      <c r="M102">
        <v>2404</v>
      </c>
      <c r="N102">
        <v>9</v>
      </c>
      <c r="O102" t="s">
        <v>151</v>
      </c>
      <c r="P102">
        <v>0</v>
      </c>
      <c r="Q10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102" t="str">
        <f>VLOOKUP(Analytics_mindset_case_studies_IntegrateCo_2015payroll[[#This Row],[Job_Code]],Analytics_mindset_case_studies_IntegrateCo_jobcodes[[Code_text]:[Job_Description]],2,FALSE)</f>
        <v>New Foreign Manufacturing Oversight</v>
      </c>
    </row>
    <row r="103" spans="1:18" x14ac:dyDescent="0.3">
      <c r="A103" s="1">
        <v>42006</v>
      </c>
      <c r="B103">
        <v>27310001</v>
      </c>
      <c r="C103">
        <v>133</v>
      </c>
      <c r="D103">
        <v>1</v>
      </c>
      <c r="E103">
        <v>1</v>
      </c>
      <c r="F103" t="s">
        <v>31</v>
      </c>
      <c r="G103">
        <v>0</v>
      </c>
      <c r="H103">
        <v>0</v>
      </c>
      <c r="I103">
        <v>0</v>
      </c>
      <c r="J103">
        <v>0</v>
      </c>
      <c r="K103">
        <v>403</v>
      </c>
      <c r="L103">
        <v>1612</v>
      </c>
      <c r="M103">
        <v>5139</v>
      </c>
      <c r="N103">
        <v>1142</v>
      </c>
      <c r="O103" t="s">
        <v>152</v>
      </c>
      <c r="P103">
        <v>0</v>
      </c>
      <c r="Q10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03" t="str">
        <f>VLOOKUP(Analytics_mindset_case_studies_IntegrateCo_2015payroll[[#This Row],[Job_Code]],Analytics_mindset_case_studies_IntegrateCo_jobcodes[[Code_text]:[Job_Description]],2,FALSE)</f>
        <v>New Foreign Manufacturing Plant</v>
      </c>
    </row>
    <row r="104" spans="1:18" x14ac:dyDescent="0.3">
      <c r="A104" s="1">
        <v>42006</v>
      </c>
      <c r="B104">
        <v>27310001</v>
      </c>
      <c r="C104">
        <v>133</v>
      </c>
      <c r="D104">
        <v>1</v>
      </c>
      <c r="E104">
        <v>1</v>
      </c>
      <c r="F104" t="s">
        <v>27</v>
      </c>
      <c r="G104">
        <v>0</v>
      </c>
      <c r="H104">
        <v>0</v>
      </c>
      <c r="I104">
        <v>0</v>
      </c>
      <c r="J104">
        <v>0</v>
      </c>
      <c r="K104">
        <v>269</v>
      </c>
      <c r="L104">
        <v>1075</v>
      </c>
      <c r="M104">
        <v>3427</v>
      </c>
      <c r="N104">
        <v>762</v>
      </c>
      <c r="O104" t="s">
        <v>152</v>
      </c>
      <c r="P104">
        <v>0</v>
      </c>
      <c r="Q10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104" t="str">
        <f>VLOOKUP(Analytics_mindset_case_studies_IntegrateCo_2015payroll[[#This Row],[Job_Code]],Analytics_mindset_case_studies_IntegrateCo_jobcodes[[Code_text]:[Job_Description]],2,FALSE)</f>
        <v>New Foreign Manufacturing Oversight</v>
      </c>
    </row>
    <row r="105" spans="1:18" x14ac:dyDescent="0.3">
      <c r="A105" s="1">
        <v>42006</v>
      </c>
      <c r="B105">
        <v>27310001</v>
      </c>
      <c r="C105">
        <v>402</v>
      </c>
      <c r="D105">
        <v>5</v>
      </c>
      <c r="E105">
        <v>5</v>
      </c>
      <c r="F105" t="s">
        <v>14</v>
      </c>
      <c r="G105">
        <v>0</v>
      </c>
      <c r="H105">
        <v>0</v>
      </c>
      <c r="I105">
        <v>0</v>
      </c>
      <c r="J105">
        <v>0</v>
      </c>
      <c r="K105">
        <v>5</v>
      </c>
      <c r="L105">
        <v>25</v>
      </c>
      <c r="M105">
        <v>62</v>
      </c>
      <c r="N105">
        <v>38</v>
      </c>
      <c r="O105" t="s">
        <v>153</v>
      </c>
      <c r="P105">
        <v>0</v>
      </c>
      <c r="Q10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05" t="str">
        <f>VLOOKUP(Analytics_mindset_case_studies_IntegrateCo_2015payroll[[#This Row],[Job_Code]],Analytics_mindset_case_studies_IntegrateCo_jobcodes[[Code_text]:[Job_Description]],2,FALSE)</f>
        <v>Installation</v>
      </c>
    </row>
    <row r="106" spans="1:18" x14ac:dyDescent="0.3">
      <c r="A106" s="1">
        <v>42006</v>
      </c>
      <c r="B106">
        <v>27310001</v>
      </c>
      <c r="C106">
        <v>402</v>
      </c>
      <c r="D106">
        <v>5</v>
      </c>
      <c r="E106">
        <v>5</v>
      </c>
      <c r="F106" t="s">
        <v>35</v>
      </c>
      <c r="G106">
        <v>5</v>
      </c>
      <c r="H106">
        <v>0</v>
      </c>
      <c r="I106">
        <v>9</v>
      </c>
      <c r="J106">
        <v>0</v>
      </c>
      <c r="K106">
        <v>5</v>
      </c>
      <c r="L106">
        <v>25</v>
      </c>
      <c r="M106">
        <v>62</v>
      </c>
      <c r="N106">
        <v>38</v>
      </c>
      <c r="O106" t="s">
        <v>153</v>
      </c>
      <c r="P106">
        <v>9</v>
      </c>
      <c r="Q10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06" t="str">
        <f>VLOOKUP(Analytics_mindset_case_studies_IntegrateCo_2015payroll[[#This Row],[Job_Code]],Analytics_mindset_case_studies_IntegrateCo_jobcodes[[Code_text]:[Job_Description]],2,FALSE)</f>
        <v>Office</v>
      </c>
    </row>
    <row r="107" spans="1:18" x14ac:dyDescent="0.3">
      <c r="A107" s="1">
        <v>42006</v>
      </c>
      <c r="B107">
        <v>27310001</v>
      </c>
      <c r="C107">
        <v>402</v>
      </c>
      <c r="D107">
        <v>5</v>
      </c>
      <c r="E107">
        <v>5</v>
      </c>
      <c r="F107" t="s">
        <v>39</v>
      </c>
      <c r="G107">
        <v>215</v>
      </c>
      <c r="H107">
        <v>0</v>
      </c>
      <c r="I107">
        <v>387</v>
      </c>
      <c r="J107">
        <v>0</v>
      </c>
      <c r="K107">
        <v>209</v>
      </c>
      <c r="L107">
        <v>1084</v>
      </c>
      <c r="M107">
        <v>2659</v>
      </c>
      <c r="N107">
        <v>1641</v>
      </c>
      <c r="O107" t="s">
        <v>153</v>
      </c>
      <c r="P107">
        <v>387</v>
      </c>
      <c r="Q10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07" t="str">
        <f>VLOOKUP(Analytics_mindset_case_studies_IntegrateCo_2015payroll[[#This Row],[Job_Code]],Analytics_mindset_case_studies_IntegrateCo_jobcodes[[Code_text]:[Job_Description]],2,FALSE)</f>
        <v>Employee Training</v>
      </c>
    </row>
    <row r="108" spans="1:18" x14ac:dyDescent="0.3">
      <c r="A108" s="1">
        <v>42006</v>
      </c>
      <c r="B108">
        <v>27310001</v>
      </c>
      <c r="C108">
        <v>402</v>
      </c>
      <c r="D108">
        <v>5</v>
      </c>
      <c r="E108">
        <v>5</v>
      </c>
      <c r="F108" t="s">
        <v>37</v>
      </c>
      <c r="G108">
        <v>0</v>
      </c>
      <c r="H108">
        <v>0</v>
      </c>
      <c r="I108">
        <v>0</v>
      </c>
      <c r="J108">
        <v>0</v>
      </c>
      <c r="K108">
        <v>155</v>
      </c>
      <c r="L108">
        <v>806</v>
      </c>
      <c r="M108">
        <v>1979</v>
      </c>
      <c r="N108">
        <v>1221</v>
      </c>
      <c r="O108" t="s">
        <v>153</v>
      </c>
      <c r="P108">
        <v>0</v>
      </c>
      <c r="Q10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108" t="str">
        <f>VLOOKUP(Analytics_mindset_case_studies_IntegrateCo_2015payroll[[#This Row],[Job_Code]],Analytics_mindset_case_studies_IntegrateCo_jobcodes[[Code_text]:[Job_Description]],2,FALSE)</f>
        <v>New Foreign Manufacturing Oversight</v>
      </c>
    </row>
    <row r="109" spans="1:18" x14ac:dyDescent="0.3">
      <c r="A109" s="1">
        <v>42006</v>
      </c>
      <c r="B109">
        <v>27310001</v>
      </c>
      <c r="C109">
        <v>194</v>
      </c>
      <c r="D109">
        <v>1</v>
      </c>
      <c r="E109">
        <v>1</v>
      </c>
      <c r="F109" t="s">
        <v>21</v>
      </c>
      <c r="G109">
        <v>4</v>
      </c>
      <c r="H109">
        <v>0</v>
      </c>
      <c r="I109">
        <v>90</v>
      </c>
      <c r="J109">
        <v>0</v>
      </c>
      <c r="K109">
        <v>44</v>
      </c>
      <c r="L109">
        <v>175</v>
      </c>
      <c r="M109">
        <v>558</v>
      </c>
      <c r="N109">
        <v>144</v>
      </c>
      <c r="O109" t="s">
        <v>154</v>
      </c>
      <c r="P109">
        <v>90</v>
      </c>
      <c r="Q10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09" t="str">
        <f>VLOOKUP(Analytics_mindset_case_studies_IntegrateCo_2015payroll[[#This Row],[Job_Code]],Analytics_mindset_case_studies_IntegrateCo_jobcodes[[Code_text]:[Job_Description]],2,FALSE)</f>
        <v>Office</v>
      </c>
    </row>
    <row r="110" spans="1:18" x14ac:dyDescent="0.3">
      <c r="A110" s="1">
        <v>42006</v>
      </c>
      <c r="B110">
        <v>27310001</v>
      </c>
      <c r="C110">
        <v>194</v>
      </c>
      <c r="D110">
        <v>1</v>
      </c>
      <c r="E110">
        <v>1</v>
      </c>
      <c r="F110" t="s">
        <v>15</v>
      </c>
      <c r="G110">
        <v>4</v>
      </c>
      <c r="H110">
        <v>0</v>
      </c>
      <c r="I110">
        <v>90</v>
      </c>
      <c r="J110">
        <v>0</v>
      </c>
      <c r="K110">
        <v>44</v>
      </c>
      <c r="L110">
        <v>175</v>
      </c>
      <c r="M110">
        <v>557</v>
      </c>
      <c r="N110">
        <v>144</v>
      </c>
      <c r="O110" t="s">
        <v>154</v>
      </c>
      <c r="P110">
        <v>90</v>
      </c>
      <c r="Q11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10" t="str">
        <f>VLOOKUP(Analytics_mindset_case_studies_IntegrateCo_2015payroll[[#This Row],[Job_Code]],Analytics_mindset_case_studies_IntegrateCo_jobcodes[[Code_text]:[Job_Description]],2,FALSE)</f>
        <v>Sales</v>
      </c>
    </row>
    <row r="111" spans="1:18" x14ac:dyDescent="0.3">
      <c r="A111" s="1">
        <v>42006</v>
      </c>
      <c r="B111">
        <v>27310001</v>
      </c>
      <c r="C111">
        <v>194</v>
      </c>
      <c r="D111">
        <v>1</v>
      </c>
      <c r="E111">
        <v>1</v>
      </c>
      <c r="F111" t="s">
        <v>16</v>
      </c>
      <c r="G111">
        <v>0</v>
      </c>
      <c r="H111">
        <v>0</v>
      </c>
      <c r="I111">
        <v>0</v>
      </c>
      <c r="J111">
        <v>0</v>
      </c>
      <c r="K111">
        <v>175</v>
      </c>
      <c r="L111">
        <v>7</v>
      </c>
      <c r="M111">
        <v>2232</v>
      </c>
      <c r="N111">
        <v>576</v>
      </c>
      <c r="O111" t="s">
        <v>154</v>
      </c>
      <c r="P111">
        <v>0</v>
      </c>
      <c r="Q11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111" t="str">
        <f>VLOOKUP(Analytics_mindset_case_studies_IntegrateCo_2015payroll[[#This Row],[Job_Code]],Analytics_mindset_case_studies_IntegrateCo_jobcodes[[Code_text]:[Job_Description]],2,FALSE)</f>
        <v>New Foreign Manufacturing Oversight</v>
      </c>
    </row>
    <row r="112" spans="1:18" x14ac:dyDescent="0.3">
      <c r="A112" s="1">
        <v>42006</v>
      </c>
      <c r="B112">
        <v>27310001</v>
      </c>
      <c r="C112">
        <v>194</v>
      </c>
      <c r="D112">
        <v>1</v>
      </c>
      <c r="E112">
        <v>1</v>
      </c>
      <c r="F112" t="s">
        <v>20</v>
      </c>
      <c r="G112">
        <v>0</v>
      </c>
      <c r="H112">
        <v>0</v>
      </c>
      <c r="I112">
        <v>0</v>
      </c>
      <c r="J112">
        <v>0</v>
      </c>
      <c r="K112">
        <v>88</v>
      </c>
      <c r="L112">
        <v>35</v>
      </c>
      <c r="M112">
        <v>1115</v>
      </c>
      <c r="N112">
        <v>288</v>
      </c>
      <c r="O112" t="s">
        <v>154</v>
      </c>
      <c r="P112">
        <v>0</v>
      </c>
      <c r="Q11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112" t="str">
        <f>VLOOKUP(Analytics_mindset_case_studies_IntegrateCo_2015payroll[[#This Row],[Job_Code]],Analytics_mindset_case_studies_IntegrateCo_jobcodes[[Code_text]:[Job_Description]],2,FALSE)</f>
        <v>Internal Auditing</v>
      </c>
    </row>
    <row r="113" spans="1:18" x14ac:dyDescent="0.3">
      <c r="A113" s="1">
        <v>42006</v>
      </c>
      <c r="B113">
        <v>27310001</v>
      </c>
      <c r="C113">
        <v>203</v>
      </c>
      <c r="D113">
        <v>1</v>
      </c>
      <c r="E113">
        <v>1</v>
      </c>
      <c r="F113" t="s">
        <v>14</v>
      </c>
      <c r="G113">
        <v>0</v>
      </c>
      <c r="H113">
        <v>0</v>
      </c>
      <c r="I113">
        <v>0</v>
      </c>
      <c r="J113">
        <v>0</v>
      </c>
      <c r="K113">
        <v>12</v>
      </c>
      <c r="L113">
        <v>47</v>
      </c>
      <c r="M113">
        <v>149</v>
      </c>
      <c r="N113">
        <v>3</v>
      </c>
      <c r="O113" t="s">
        <v>155</v>
      </c>
      <c r="P113">
        <v>0</v>
      </c>
      <c r="Q11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13" t="str">
        <f>VLOOKUP(Analytics_mindset_case_studies_IntegrateCo_2015payroll[[#This Row],[Job_Code]],Analytics_mindset_case_studies_IntegrateCo_jobcodes[[Code_text]:[Job_Description]],2,FALSE)</f>
        <v>Installation</v>
      </c>
    </row>
    <row r="114" spans="1:18" x14ac:dyDescent="0.3">
      <c r="A114" s="1">
        <v>42006</v>
      </c>
      <c r="B114">
        <v>27310001</v>
      </c>
      <c r="C114">
        <v>203</v>
      </c>
      <c r="D114">
        <v>1</v>
      </c>
      <c r="E114">
        <v>1</v>
      </c>
      <c r="F114" t="s">
        <v>21</v>
      </c>
      <c r="G114">
        <v>6</v>
      </c>
      <c r="H114">
        <v>0</v>
      </c>
      <c r="I114">
        <v>38887</v>
      </c>
      <c r="J114">
        <v>0</v>
      </c>
      <c r="K114">
        <v>217</v>
      </c>
      <c r="L114">
        <v>867</v>
      </c>
      <c r="M114">
        <v>2765</v>
      </c>
      <c r="N114">
        <v>51</v>
      </c>
      <c r="O114" t="s">
        <v>155</v>
      </c>
      <c r="P114">
        <v>38887</v>
      </c>
      <c r="Q11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14" t="str">
        <f>VLOOKUP(Analytics_mindset_case_studies_IntegrateCo_2015payroll[[#This Row],[Job_Code]],Analytics_mindset_case_studies_IntegrateCo_jobcodes[[Code_text]:[Job_Description]],2,FALSE)</f>
        <v>Office</v>
      </c>
    </row>
    <row r="115" spans="1:18" x14ac:dyDescent="0.3">
      <c r="A115" s="1">
        <v>42006</v>
      </c>
      <c r="B115">
        <v>27310001</v>
      </c>
      <c r="C115">
        <v>203</v>
      </c>
      <c r="D115">
        <v>1</v>
      </c>
      <c r="E115">
        <v>1</v>
      </c>
      <c r="F115" t="s">
        <v>38</v>
      </c>
      <c r="G115">
        <v>6</v>
      </c>
      <c r="H115">
        <v>0</v>
      </c>
      <c r="I115">
        <v>38887</v>
      </c>
      <c r="J115">
        <v>0</v>
      </c>
      <c r="K115">
        <v>217</v>
      </c>
      <c r="L115">
        <v>867</v>
      </c>
      <c r="M115">
        <v>2764</v>
      </c>
      <c r="N115">
        <v>51</v>
      </c>
      <c r="O115" t="s">
        <v>155</v>
      </c>
      <c r="P115">
        <v>38887</v>
      </c>
      <c r="Q11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15" t="str">
        <f>VLOOKUP(Analytics_mindset_case_studies_IntegrateCo_2015payroll[[#This Row],[Job_Code]],Analytics_mindset_case_studies_IntegrateCo_jobcodes[[Code_text]:[Job_Description]],2,FALSE)</f>
        <v>Service</v>
      </c>
    </row>
    <row r="116" spans="1:18" x14ac:dyDescent="0.3">
      <c r="A116" s="1">
        <v>42006</v>
      </c>
      <c r="B116">
        <v>27310001</v>
      </c>
      <c r="C116">
        <v>203</v>
      </c>
      <c r="D116">
        <v>1</v>
      </c>
      <c r="E116">
        <v>1</v>
      </c>
      <c r="F116" t="s">
        <v>16</v>
      </c>
      <c r="G116">
        <v>0</v>
      </c>
      <c r="H116">
        <v>0</v>
      </c>
      <c r="I116">
        <v>0</v>
      </c>
      <c r="J116">
        <v>0</v>
      </c>
      <c r="K116">
        <v>289</v>
      </c>
      <c r="L116">
        <v>1156</v>
      </c>
      <c r="M116">
        <v>3687</v>
      </c>
      <c r="N116">
        <v>67</v>
      </c>
      <c r="O116" t="s">
        <v>155</v>
      </c>
      <c r="P116">
        <v>0</v>
      </c>
      <c r="Q11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116" t="str">
        <f>VLOOKUP(Analytics_mindset_case_studies_IntegrateCo_2015payroll[[#This Row],[Job_Code]],Analytics_mindset_case_studies_IntegrateCo_jobcodes[[Code_text]:[Job_Description]],2,FALSE)</f>
        <v>New Foreign Manufacturing Oversight</v>
      </c>
    </row>
    <row r="117" spans="1:18" x14ac:dyDescent="0.3">
      <c r="A117" s="1">
        <v>42006</v>
      </c>
      <c r="B117">
        <v>27310001</v>
      </c>
      <c r="C117">
        <v>203</v>
      </c>
      <c r="D117">
        <v>1</v>
      </c>
      <c r="E117">
        <v>1</v>
      </c>
      <c r="F117" t="s">
        <v>20</v>
      </c>
      <c r="G117">
        <v>0</v>
      </c>
      <c r="H117">
        <v>0</v>
      </c>
      <c r="I117">
        <v>0</v>
      </c>
      <c r="J117">
        <v>0</v>
      </c>
      <c r="K117">
        <v>72</v>
      </c>
      <c r="L117">
        <v>289</v>
      </c>
      <c r="M117">
        <v>922</v>
      </c>
      <c r="N117">
        <v>17</v>
      </c>
      <c r="O117" t="s">
        <v>155</v>
      </c>
      <c r="P117">
        <v>0</v>
      </c>
      <c r="Q11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117" t="str">
        <f>VLOOKUP(Analytics_mindset_case_studies_IntegrateCo_2015payroll[[#This Row],[Job_Code]],Analytics_mindset_case_studies_IntegrateCo_jobcodes[[Code_text]:[Job_Description]],2,FALSE)</f>
        <v>Internal Auditing</v>
      </c>
    </row>
    <row r="118" spans="1:18" x14ac:dyDescent="0.3">
      <c r="A118" s="1">
        <v>42006</v>
      </c>
      <c r="B118">
        <v>27310001</v>
      </c>
      <c r="C118">
        <v>203</v>
      </c>
      <c r="D118">
        <v>1</v>
      </c>
      <c r="E118">
        <v>1</v>
      </c>
      <c r="F118" t="s">
        <v>22</v>
      </c>
      <c r="G118">
        <v>4</v>
      </c>
      <c r="H118">
        <v>0</v>
      </c>
      <c r="I118">
        <v>25925</v>
      </c>
      <c r="J118">
        <v>0</v>
      </c>
      <c r="K118">
        <v>144</v>
      </c>
      <c r="L118">
        <v>579</v>
      </c>
      <c r="M118">
        <v>1844</v>
      </c>
      <c r="N118">
        <v>34</v>
      </c>
      <c r="O118" t="s">
        <v>155</v>
      </c>
      <c r="P118">
        <v>25925</v>
      </c>
      <c r="Q11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18" t="str">
        <f>VLOOKUP(Analytics_mindset_case_studies_IntegrateCo_2015payroll[[#This Row],[Job_Code]],Analytics_mindset_case_studies_IntegrateCo_jobcodes[[Code_text]:[Job_Description]],2,FALSE)</f>
        <v>Office</v>
      </c>
    </row>
    <row r="119" spans="1:18" x14ac:dyDescent="0.3">
      <c r="A119" s="1">
        <v>42006</v>
      </c>
      <c r="B119">
        <v>27310001</v>
      </c>
      <c r="C119">
        <v>203</v>
      </c>
      <c r="D119">
        <v>1</v>
      </c>
      <c r="E119">
        <v>1</v>
      </c>
      <c r="F119" t="s">
        <v>33</v>
      </c>
      <c r="G119">
        <v>4</v>
      </c>
      <c r="H119">
        <v>0</v>
      </c>
      <c r="I119">
        <v>25925</v>
      </c>
      <c r="J119">
        <v>0</v>
      </c>
      <c r="K119">
        <v>145</v>
      </c>
      <c r="L119">
        <v>578</v>
      </c>
      <c r="M119">
        <v>1843</v>
      </c>
      <c r="N119">
        <v>34</v>
      </c>
      <c r="O119" t="s">
        <v>155</v>
      </c>
      <c r="P119">
        <v>25925</v>
      </c>
      <c r="Q11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19" t="str">
        <f>VLOOKUP(Analytics_mindset_case_studies_IntegrateCo_2015payroll[[#This Row],[Job_Code]],Analytics_mindset_case_studies_IntegrateCo_jobcodes[[Code_text]:[Job_Description]],2,FALSE)</f>
        <v>Service</v>
      </c>
    </row>
    <row r="120" spans="1:18" x14ac:dyDescent="0.3">
      <c r="A120" s="1">
        <v>42006</v>
      </c>
      <c r="B120">
        <v>27310001</v>
      </c>
      <c r="C120">
        <v>203</v>
      </c>
      <c r="D120">
        <v>1</v>
      </c>
      <c r="E120">
        <v>1</v>
      </c>
      <c r="F120" t="s">
        <v>27</v>
      </c>
      <c r="G120">
        <v>0</v>
      </c>
      <c r="H120">
        <v>0</v>
      </c>
      <c r="I120">
        <v>0</v>
      </c>
      <c r="J120">
        <v>0</v>
      </c>
      <c r="K120">
        <v>289</v>
      </c>
      <c r="L120">
        <v>1157</v>
      </c>
      <c r="M120">
        <v>3685</v>
      </c>
      <c r="N120">
        <v>67</v>
      </c>
      <c r="O120" t="s">
        <v>155</v>
      </c>
      <c r="P120">
        <v>0</v>
      </c>
      <c r="Q12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120" t="str">
        <f>VLOOKUP(Analytics_mindset_case_studies_IntegrateCo_2015payroll[[#This Row],[Job_Code]],Analytics_mindset_case_studies_IntegrateCo_jobcodes[[Code_text]:[Job_Description]],2,FALSE)</f>
        <v>New Foreign Manufacturing Oversight</v>
      </c>
    </row>
    <row r="121" spans="1:18" x14ac:dyDescent="0.3">
      <c r="A121" s="1">
        <v>42006</v>
      </c>
      <c r="B121">
        <v>27310001</v>
      </c>
      <c r="C121">
        <v>203</v>
      </c>
      <c r="D121">
        <v>1</v>
      </c>
      <c r="E121">
        <v>1</v>
      </c>
      <c r="F121" t="s">
        <v>28</v>
      </c>
      <c r="G121">
        <v>0</v>
      </c>
      <c r="H121">
        <v>0</v>
      </c>
      <c r="I121">
        <v>0</v>
      </c>
      <c r="J121">
        <v>0</v>
      </c>
      <c r="K121">
        <v>72</v>
      </c>
      <c r="L121">
        <v>289</v>
      </c>
      <c r="M121">
        <v>922</v>
      </c>
      <c r="N121">
        <v>17</v>
      </c>
      <c r="O121" t="s">
        <v>155</v>
      </c>
      <c r="P121">
        <v>0</v>
      </c>
      <c r="Q12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121" t="str">
        <f>VLOOKUP(Analytics_mindset_case_studies_IntegrateCo_2015payroll[[#This Row],[Job_Code]],Analytics_mindset_case_studies_IntegrateCo_jobcodes[[Code_text]:[Job_Description]],2,FALSE)</f>
        <v>Internal Auditing</v>
      </c>
    </row>
    <row r="122" spans="1:18" x14ac:dyDescent="0.3">
      <c r="A122" s="1">
        <v>42006</v>
      </c>
      <c r="B122">
        <v>27310001</v>
      </c>
      <c r="C122">
        <v>357</v>
      </c>
      <c r="D122">
        <v>1</v>
      </c>
      <c r="E122">
        <v>1</v>
      </c>
      <c r="F122" t="s">
        <v>14</v>
      </c>
      <c r="G122">
        <v>0</v>
      </c>
      <c r="H122">
        <v>0</v>
      </c>
      <c r="I122">
        <v>0</v>
      </c>
      <c r="J122">
        <v>0</v>
      </c>
      <c r="K122">
        <v>4</v>
      </c>
      <c r="L122">
        <v>18</v>
      </c>
      <c r="M122">
        <v>57</v>
      </c>
      <c r="N122">
        <v>14</v>
      </c>
      <c r="O122" t="s">
        <v>156</v>
      </c>
      <c r="P122">
        <v>0</v>
      </c>
      <c r="Q12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22" t="str">
        <f>VLOOKUP(Analytics_mindset_case_studies_IntegrateCo_2015payroll[[#This Row],[Job_Code]],Analytics_mindset_case_studies_IntegrateCo_jobcodes[[Code_text]:[Job_Description]],2,FALSE)</f>
        <v>Installation</v>
      </c>
    </row>
    <row r="123" spans="1:18" x14ac:dyDescent="0.3">
      <c r="A123" s="1">
        <v>42006</v>
      </c>
      <c r="B123">
        <v>27310001</v>
      </c>
      <c r="C123">
        <v>357</v>
      </c>
      <c r="D123">
        <v>1</v>
      </c>
      <c r="E123">
        <v>1</v>
      </c>
      <c r="F123" t="s">
        <v>33</v>
      </c>
      <c r="G123">
        <v>65</v>
      </c>
      <c r="H123">
        <v>0</v>
      </c>
      <c r="I123">
        <v>130</v>
      </c>
      <c r="J123">
        <v>0</v>
      </c>
      <c r="K123">
        <v>65</v>
      </c>
      <c r="L123">
        <v>258</v>
      </c>
      <c r="M123">
        <v>822</v>
      </c>
      <c r="N123">
        <v>208</v>
      </c>
      <c r="O123" t="s">
        <v>156</v>
      </c>
      <c r="P123">
        <v>130</v>
      </c>
      <c r="Q12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23" t="str">
        <f>VLOOKUP(Analytics_mindset_case_studies_IntegrateCo_2015payroll[[#This Row],[Job_Code]],Analytics_mindset_case_studies_IntegrateCo_jobcodes[[Code_text]:[Job_Description]],2,FALSE)</f>
        <v>Service</v>
      </c>
    </row>
    <row r="124" spans="1:18" x14ac:dyDescent="0.3">
      <c r="A124" s="1">
        <v>42006</v>
      </c>
      <c r="B124">
        <v>27310001</v>
      </c>
      <c r="C124">
        <v>357</v>
      </c>
      <c r="D124">
        <v>1</v>
      </c>
      <c r="E124">
        <v>1</v>
      </c>
      <c r="F124" t="s">
        <v>26</v>
      </c>
      <c r="G124">
        <v>5</v>
      </c>
      <c r="H124">
        <v>0</v>
      </c>
      <c r="I124">
        <v>10</v>
      </c>
      <c r="J124">
        <v>0</v>
      </c>
      <c r="K124">
        <v>5</v>
      </c>
      <c r="L124">
        <v>2</v>
      </c>
      <c r="M124">
        <v>63</v>
      </c>
      <c r="N124">
        <v>16</v>
      </c>
      <c r="O124" t="s">
        <v>156</v>
      </c>
      <c r="P124">
        <v>10</v>
      </c>
      <c r="Q12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24" t="str">
        <f>VLOOKUP(Analytics_mindset_case_studies_IntegrateCo_2015payroll[[#This Row],[Job_Code]],Analytics_mindset_case_studies_IntegrateCo_jobcodes[[Code_text]:[Job_Description]],2,FALSE)</f>
        <v>Employee Training</v>
      </c>
    </row>
    <row r="125" spans="1:18" x14ac:dyDescent="0.3">
      <c r="A125" s="1">
        <v>42006</v>
      </c>
      <c r="B125">
        <v>27310001</v>
      </c>
      <c r="C125">
        <v>357</v>
      </c>
      <c r="D125">
        <v>1</v>
      </c>
      <c r="E125">
        <v>1</v>
      </c>
      <c r="F125" t="s">
        <v>27</v>
      </c>
      <c r="G125">
        <v>0</v>
      </c>
      <c r="H125">
        <v>0</v>
      </c>
      <c r="I125">
        <v>0</v>
      </c>
      <c r="J125">
        <v>0</v>
      </c>
      <c r="K125">
        <v>159</v>
      </c>
      <c r="L125">
        <v>634</v>
      </c>
      <c r="M125">
        <v>2023</v>
      </c>
      <c r="N125">
        <v>512</v>
      </c>
      <c r="O125" t="s">
        <v>156</v>
      </c>
      <c r="P125">
        <v>0</v>
      </c>
      <c r="Q12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125" t="str">
        <f>VLOOKUP(Analytics_mindset_case_studies_IntegrateCo_2015payroll[[#This Row],[Job_Code]],Analytics_mindset_case_studies_IntegrateCo_jobcodes[[Code_text]:[Job_Description]],2,FALSE)</f>
        <v>New Foreign Manufacturing Oversight</v>
      </c>
    </row>
    <row r="126" spans="1:18" x14ac:dyDescent="0.3">
      <c r="A126" s="1">
        <v>42006</v>
      </c>
      <c r="B126">
        <v>27310001</v>
      </c>
      <c r="C126">
        <v>269</v>
      </c>
      <c r="D126">
        <v>1</v>
      </c>
      <c r="E126">
        <v>1</v>
      </c>
      <c r="F126" t="s">
        <v>14</v>
      </c>
      <c r="G126">
        <v>0</v>
      </c>
      <c r="H126">
        <v>0</v>
      </c>
      <c r="I126">
        <v>0</v>
      </c>
      <c r="J126">
        <v>0</v>
      </c>
      <c r="K126">
        <v>5</v>
      </c>
      <c r="L126">
        <v>2</v>
      </c>
      <c r="M126">
        <v>63</v>
      </c>
      <c r="N126">
        <v>14</v>
      </c>
      <c r="O126" t="s">
        <v>157</v>
      </c>
      <c r="P126">
        <v>0</v>
      </c>
      <c r="Q12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26" t="str">
        <f>VLOOKUP(Analytics_mindset_case_studies_IntegrateCo_2015payroll[[#This Row],[Job_Code]],Analytics_mindset_case_studies_IntegrateCo_jobcodes[[Code_text]:[Job_Description]],2,FALSE)</f>
        <v>Installation</v>
      </c>
    </row>
    <row r="127" spans="1:18" x14ac:dyDescent="0.3">
      <c r="A127" s="1">
        <v>42006</v>
      </c>
      <c r="B127">
        <v>27310001</v>
      </c>
      <c r="C127">
        <v>269</v>
      </c>
      <c r="D127">
        <v>1</v>
      </c>
      <c r="E127">
        <v>1</v>
      </c>
      <c r="F127" t="s">
        <v>40</v>
      </c>
      <c r="G127">
        <v>9</v>
      </c>
      <c r="H127">
        <v>0</v>
      </c>
      <c r="I127">
        <v>252</v>
      </c>
      <c r="J127">
        <v>0</v>
      </c>
      <c r="K127">
        <v>139</v>
      </c>
      <c r="L127">
        <v>558</v>
      </c>
      <c r="M127">
        <v>1778</v>
      </c>
      <c r="N127">
        <v>403</v>
      </c>
      <c r="O127" t="s">
        <v>157</v>
      </c>
      <c r="P127">
        <v>252</v>
      </c>
      <c r="Q12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27" t="str">
        <f>VLOOKUP(Analytics_mindset_case_studies_IntegrateCo_2015payroll[[#This Row],[Job_Code]],Analytics_mindset_case_studies_IntegrateCo_jobcodes[[Code_text]:[Job_Description]],2,FALSE)</f>
        <v>Proj Management</v>
      </c>
    </row>
    <row r="128" spans="1:18" x14ac:dyDescent="0.3">
      <c r="A128" s="1">
        <v>42006</v>
      </c>
      <c r="B128">
        <v>27310001</v>
      </c>
      <c r="C128">
        <v>269</v>
      </c>
      <c r="D128">
        <v>1</v>
      </c>
      <c r="E128">
        <v>1</v>
      </c>
      <c r="F128" t="s">
        <v>41</v>
      </c>
      <c r="G128">
        <v>0</v>
      </c>
      <c r="H128">
        <v>0</v>
      </c>
      <c r="I128">
        <v>0</v>
      </c>
      <c r="J128">
        <v>0</v>
      </c>
      <c r="K128">
        <v>248</v>
      </c>
      <c r="L128">
        <v>991</v>
      </c>
      <c r="M128">
        <v>316</v>
      </c>
      <c r="N128">
        <v>717</v>
      </c>
      <c r="O128" t="s">
        <v>157</v>
      </c>
      <c r="P128">
        <v>0</v>
      </c>
      <c r="Q12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128" t="str">
        <f>VLOOKUP(Analytics_mindset_case_studies_IntegrateCo_2015payroll[[#This Row],[Job_Code]],Analytics_mindset_case_studies_IntegrateCo_jobcodes[[Code_text]:[Job_Description]],2,FALSE)</f>
        <v>New Foreign Manufacturing Oversight</v>
      </c>
    </row>
    <row r="129" spans="1:18" x14ac:dyDescent="0.3">
      <c r="A129" s="1">
        <v>42006</v>
      </c>
      <c r="B129">
        <v>27310001</v>
      </c>
      <c r="C129">
        <v>269</v>
      </c>
      <c r="D129">
        <v>1</v>
      </c>
      <c r="E129">
        <v>1</v>
      </c>
      <c r="F129" t="s">
        <v>42</v>
      </c>
      <c r="G129">
        <v>4</v>
      </c>
      <c r="H129">
        <v>0</v>
      </c>
      <c r="I129">
        <v>112</v>
      </c>
      <c r="J129">
        <v>0</v>
      </c>
      <c r="K129">
        <v>62</v>
      </c>
      <c r="L129">
        <v>248</v>
      </c>
      <c r="M129">
        <v>79</v>
      </c>
      <c r="N129">
        <v>179</v>
      </c>
      <c r="O129" t="s">
        <v>157</v>
      </c>
      <c r="P129">
        <v>112</v>
      </c>
      <c r="Q12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29" t="str">
        <f>VLOOKUP(Analytics_mindset_case_studies_IntegrateCo_2015payroll[[#This Row],[Job_Code]],Analytics_mindset_case_studies_IntegrateCo_jobcodes[[Code_text]:[Job_Description]],2,FALSE)</f>
        <v>Sales</v>
      </c>
    </row>
    <row r="130" spans="1:18" x14ac:dyDescent="0.3">
      <c r="A130" s="1">
        <v>42006</v>
      </c>
      <c r="B130">
        <v>27310001</v>
      </c>
      <c r="C130">
        <v>248</v>
      </c>
      <c r="D130">
        <v>1</v>
      </c>
      <c r="E130">
        <v>1</v>
      </c>
      <c r="F130" t="s">
        <v>21</v>
      </c>
      <c r="G130">
        <v>525</v>
      </c>
      <c r="H130">
        <v>0</v>
      </c>
      <c r="I130">
        <v>10763</v>
      </c>
      <c r="J130">
        <v>0</v>
      </c>
      <c r="K130">
        <v>57</v>
      </c>
      <c r="L130">
        <v>227</v>
      </c>
      <c r="M130">
        <v>724</v>
      </c>
      <c r="N130">
        <v>14</v>
      </c>
      <c r="O130" t="s">
        <v>158</v>
      </c>
      <c r="P130">
        <v>10763</v>
      </c>
      <c r="Q13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30" t="str">
        <f>VLOOKUP(Analytics_mindset_case_studies_IntegrateCo_2015payroll[[#This Row],[Job_Code]],Analytics_mindset_case_studies_IntegrateCo_jobcodes[[Code_text]:[Job_Description]],2,FALSE)</f>
        <v>Office</v>
      </c>
    </row>
    <row r="131" spans="1:18" x14ac:dyDescent="0.3">
      <c r="A131" s="1">
        <v>42006</v>
      </c>
      <c r="B131">
        <v>27310001</v>
      </c>
      <c r="C131">
        <v>248</v>
      </c>
      <c r="D131">
        <v>1</v>
      </c>
      <c r="E131">
        <v>1</v>
      </c>
      <c r="F131" t="s">
        <v>29</v>
      </c>
      <c r="G131">
        <v>0</v>
      </c>
      <c r="H131">
        <v>0</v>
      </c>
      <c r="I131">
        <v>0</v>
      </c>
      <c r="J131">
        <v>0</v>
      </c>
      <c r="K131">
        <v>76</v>
      </c>
      <c r="L131">
        <v>303</v>
      </c>
      <c r="M131">
        <v>966</v>
      </c>
      <c r="N131">
        <v>19</v>
      </c>
      <c r="O131" t="s">
        <v>158</v>
      </c>
      <c r="P131">
        <v>0</v>
      </c>
      <c r="Q13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31" t="str">
        <f>VLOOKUP(Analytics_mindset_case_studies_IntegrateCo_2015payroll[[#This Row],[Job_Code]],Analytics_mindset_case_studies_IntegrateCo_jobcodes[[Code_text]:[Job_Description]],2,FALSE)</f>
        <v>New Foreign Manufacturing Plant</v>
      </c>
    </row>
    <row r="132" spans="1:18" x14ac:dyDescent="0.3">
      <c r="A132" s="1">
        <v>42006</v>
      </c>
      <c r="B132">
        <v>27310001</v>
      </c>
      <c r="C132">
        <v>248</v>
      </c>
      <c r="D132">
        <v>1</v>
      </c>
      <c r="E132">
        <v>1</v>
      </c>
      <c r="F132" t="s">
        <v>16</v>
      </c>
      <c r="G132">
        <v>0</v>
      </c>
      <c r="H132">
        <v>0</v>
      </c>
      <c r="I132">
        <v>0</v>
      </c>
      <c r="J132">
        <v>0</v>
      </c>
      <c r="K132">
        <v>86</v>
      </c>
      <c r="L132">
        <v>347</v>
      </c>
      <c r="M132">
        <v>1104</v>
      </c>
      <c r="N132">
        <v>21</v>
      </c>
      <c r="O132" t="s">
        <v>158</v>
      </c>
      <c r="P132">
        <v>0</v>
      </c>
      <c r="Q13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132" t="str">
        <f>VLOOKUP(Analytics_mindset_case_studies_IntegrateCo_2015payroll[[#This Row],[Job_Code]],Analytics_mindset_case_studies_IntegrateCo_jobcodes[[Code_text]:[Job_Description]],2,FALSE)</f>
        <v>New Foreign Manufacturing Oversight</v>
      </c>
    </row>
    <row r="133" spans="1:18" x14ac:dyDescent="0.3">
      <c r="A133" s="1">
        <v>42006</v>
      </c>
      <c r="B133">
        <v>27310001</v>
      </c>
      <c r="C133">
        <v>248</v>
      </c>
      <c r="D133">
        <v>1</v>
      </c>
      <c r="E133">
        <v>1</v>
      </c>
      <c r="F133" t="s">
        <v>22</v>
      </c>
      <c r="G133">
        <v>5</v>
      </c>
      <c r="H133">
        <v>0</v>
      </c>
      <c r="I133">
        <v>1025</v>
      </c>
      <c r="J133">
        <v>0</v>
      </c>
      <c r="K133">
        <v>54</v>
      </c>
      <c r="L133">
        <v>217</v>
      </c>
      <c r="M133">
        <v>69</v>
      </c>
      <c r="N133">
        <v>13</v>
      </c>
      <c r="O133" t="s">
        <v>158</v>
      </c>
      <c r="P133">
        <v>1025</v>
      </c>
      <c r="Q13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33" t="str">
        <f>VLOOKUP(Analytics_mindset_case_studies_IntegrateCo_2015payroll[[#This Row],[Job_Code]],Analytics_mindset_case_studies_IntegrateCo_jobcodes[[Code_text]:[Job_Description]],2,FALSE)</f>
        <v>Office</v>
      </c>
    </row>
    <row r="134" spans="1:18" x14ac:dyDescent="0.3">
      <c r="A134" s="1">
        <v>42006</v>
      </c>
      <c r="B134">
        <v>27310001</v>
      </c>
      <c r="C134">
        <v>248</v>
      </c>
      <c r="D134">
        <v>1</v>
      </c>
      <c r="E134">
        <v>1</v>
      </c>
      <c r="F134" t="s">
        <v>31</v>
      </c>
      <c r="G134">
        <v>0</v>
      </c>
      <c r="H134">
        <v>0</v>
      </c>
      <c r="I134">
        <v>0</v>
      </c>
      <c r="J134">
        <v>0</v>
      </c>
      <c r="K134">
        <v>73</v>
      </c>
      <c r="L134">
        <v>292</v>
      </c>
      <c r="M134">
        <v>932</v>
      </c>
      <c r="N134">
        <v>18</v>
      </c>
      <c r="O134" t="s">
        <v>158</v>
      </c>
      <c r="P134">
        <v>0</v>
      </c>
      <c r="Q13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34" t="str">
        <f>VLOOKUP(Analytics_mindset_case_studies_IntegrateCo_2015payroll[[#This Row],[Job_Code]],Analytics_mindset_case_studies_IntegrateCo_jobcodes[[Code_text]:[Job_Description]],2,FALSE)</f>
        <v>New Foreign Manufacturing Plant</v>
      </c>
    </row>
    <row r="135" spans="1:18" x14ac:dyDescent="0.3">
      <c r="A135" s="1">
        <v>42006</v>
      </c>
      <c r="B135">
        <v>27310001</v>
      </c>
      <c r="C135">
        <v>248</v>
      </c>
      <c r="D135">
        <v>1</v>
      </c>
      <c r="E135">
        <v>1</v>
      </c>
      <c r="F135" t="s">
        <v>27</v>
      </c>
      <c r="G135">
        <v>0</v>
      </c>
      <c r="H135">
        <v>0</v>
      </c>
      <c r="I135">
        <v>0</v>
      </c>
      <c r="J135">
        <v>0</v>
      </c>
      <c r="K135">
        <v>87</v>
      </c>
      <c r="L135">
        <v>346</v>
      </c>
      <c r="M135">
        <v>1104</v>
      </c>
      <c r="N135">
        <v>21</v>
      </c>
      <c r="O135" t="s">
        <v>158</v>
      </c>
      <c r="P135">
        <v>0</v>
      </c>
      <c r="Q13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135" t="str">
        <f>VLOOKUP(Analytics_mindset_case_studies_IntegrateCo_2015payroll[[#This Row],[Job_Code]],Analytics_mindset_case_studies_IntegrateCo_jobcodes[[Code_text]:[Job_Description]],2,FALSE)</f>
        <v>New Foreign Manufacturing Oversight</v>
      </c>
    </row>
    <row r="136" spans="1:18" x14ac:dyDescent="0.3">
      <c r="A136" s="1">
        <v>42006</v>
      </c>
      <c r="B136">
        <v>27310001</v>
      </c>
      <c r="C136">
        <v>30</v>
      </c>
      <c r="D136">
        <v>1</v>
      </c>
      <c r="E136">
        <v>1</v>
      </c>
      <c r="F136" t="s">
        <v>15</v>
      </c>
      <c r="G136">
        <v>25</v>
      </c>
      <c r="H136">
        <v>0</v>
      </c>
      <c r="I136">
        <v>6092</v>
      </c>
      <c r="J136">
        <v>0</v>
      </c>
      <c r="K136">
        <v>31</v>
      </c>
      <c r="L136">
        <v>123</v>
      </c>
      <c r="M136">
        <v>392</v>
      </c>
      <c r="N136">
        <v>8</v>
      </c>
      <c r="O136" t="s">
        <v>159</v>
      </c>
      <c r="P136">
        <v>6092</v>
      </c>
      <c r="Q13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36" t="str">
        <f>VLOOKUP(Analytics_mindset_case_studies_IntegrateCo_2015payroll[[#This Row],[Job_Code]],Analytics_mindset_case_studies_IntegrateCo_jobcodes[[Code_text]:[Job_Description]],2,FALSE)</f>
        <v>Sales</v>
      </c>
    </row>
    <row r="137" spans="1:18" x14ac:dyDescent="0.3">
      <c r="A137" s="1">
        <v>42006</v>
      </c>
      <c r="B137">
        <v>27310001</v>
      </c>
      <c r="C137">
        <v>30</v>
      </c>
      <c r="D137">
        <v>1</v>
      </c>
      <c r="E137">
        <v>1</v>
      </c>
      <c r="F137" t="s">
        <v>43</v>
      </c>
      <c r="G137">
        <v>25</v>
      </c>
      <c r="H137">
        <v>0</v>
      </c>
      <c r="I137">
        <v>6092</v>
      </c>
      <c r="J137">
        <v>0</v>
      </c>
      <c r="K137">
        <v>31</v>
      </c>
      <c r="L137">
        <v>123</v>
      </c>
      <c r="M137">
        <v>392</v>
      </c>
      <c r="N137">
        <v>8</v>
      </c>
      <c r="O137" t="s">
        <v>159</v>
      </c>
      <c r="P137">
        <v>6092</v>
      </c>
      <c r="Q13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137" t="str">
        <f>VLOOKUP(Analytics_mindset_case_studies_IntegrateCo_2015payroll[[#This Row],[Job_Code]],Analytics_mindset_case_studies_IntegrateCo_jobcodes[[Code_text]:[Job_Description]],2,FALSE)</f>
        <v>Travel</v>
      </c>
    </row>
    <row r="138" spans="1:18" x14ac:dyDescent="0.3">
      <c r="A138" s="1">
        <v>42006</v>
      </c>
      <c r="B138">
        <v>27310001</v>
      </c>
      <c r="C138">
        <v>30</v>
      </c>
      <c r="D138">
        <v>1</v>
      </c>
      <c r="E138">
        <v>1</v>
      </c>
      <c r="F138" t="s">
        <v>29</v>
      </c>
      <c r="G138">
        <v>0</v>
      </c>
      <c r="H138">
        <v>0</v>
      </c>
      <c r="I138">
        <v>0</v>
      </c>
      <c r="J138">
        <v>0</v>
      </c>
      <c r="K138">
        <v>49</v>
      </c>
      <c r="L138">
        <v>197</v>
      </c>
      <c r="M138">
        <v>628</v>
      </c>
      <c r="N138">
        <v>13</v>
      </c>
      <c r="O138" t="s">
        <v>159</v>
      </c>
      <c r="P138">
        <v>0</v>
      </c>
      <c r="Q13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38" t="str">
        <f>VLOOKUP(Analytics_mindset_case_studies_IntegrateCo_2015payroll[[#This Row],[Job_Code]],Analytics_mindset_case_studies_IntegrateCo_jobcodes[[Code_text]:[Job_Description]],2,FALSE)</f>
        <v>New Foreign Manufacturing Plant</v>
      </c>
    </row>
    <row r="139" spans="1:18" x14ac:dyDescent="0.3">
      <c r="A139" s="1">
        <v>42006</v>
      </c>
      <c r="B139">
        <v>27310001</v>
      </c>
      <c r="C139">
        <v>30</v>
      </c>
      <c r="D139">
        <v>1</v>
      </c>
      <c r="E139">
        <v>1</v>
      </c>
      <c r="F139" t="s">
        <v>16</v>
      </c>
      <c r="G139">
        <v>0</v>
      </c>
      <c r="H139">
        <v>0</v>
      </c>
      <c r="I139">
        <v>0</v>
      </c>
      <c r="J139">
        <v>0</v>
      </c>
      <c r="K139">
        <v>197</v>
      </c>
      <c r="L139">
        <v>788</v>
      </c>
      <c r="M139">
        <v>2511</v>
      </c>
      <c r="N139">
        <v>51</v>
      </c>
      <c r="O139" t="s">
        <v>159</v>
      </c>
      <c r="P139">
        <v>0</v>
      </c>
      <c r="Q13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139" t="str">
        <f>VLOOKUP(Analytics_mindset_case_studies_IntegrateCo_2015payroll[[#This Row],[Job_Code]],Analytics_mindset_case_studies_IntegrateCo_jobcodes[[Code_text]:[Job_Description]],2,FALSE)</f>
        <v>New Foreign Manufacturing Oversight</v>
      </c>
    </row>
    <row r="140" spans="1:18" x14ac:dyDescent="0.3">
      <c r="A140" s="1">
        <v>42006</v>
      </c>
      <c r="B140">
        <v>27310001</v>
      </c>
      <c r="C140">
        <v>30</v>
      </c>
      <c r="D140">
        <v>1</v>
      </c>
      <c r="E140">
        <v>1</v>
      </c>
      <c r="F140" t="s">
        <v>44</v>
      </c>
      <c r="G140">
        <v>5</v>
      </c>
      <c r="H140">
        <v>0</v>
      </c>
      <c r="I140">
        <v>1218</v>
      </c>
      <c r="J140">
        <v>0</v>
      </c>
      <c r="K140">
        <v>6</v>
      </c>
      <c r="L140">
        <v>25</v>
      </c>
      <c r="M140">
        <v>79</v>
      </c>
      <c r="N140">
        <v>2</v>
      </c>
      <c r="O140" t="s">
        <v>159</v>
      </c>
      <c r="P140">
        <v>1218</v>
      </c>
      <c r="Q14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140" t="str">
        <f>VLOOKUP(Analytics_mindset_case_studies_IntegrateCo_2015payroll[[#This Row],[Job_Code]],Analytics_mindset_case_studies_IntegrateCo_jobcodes[[Code_text]:[Job_Description]],2,FALSE)</f>
        <v>Travel</v>
      </c>
    </row>
    <row r="141" spans="1:18" x14ac:dyDescent="0.3">
      <c r="A141" s="1">
        <v>42006</v>
      </c>
      <c r="B141">
        <v>27310001</v>
      </c>
      <c r="C141">
        <v>403</v>
      </c>
      <c r="D141">
        <v>1</v>
      </c>
      <c r="E141">
        <v>1</v>
      </c>
      <c r="F141" t="s">
        <v>26</v>
      </c>
      <c r="G141">
        <v>1</v>
      </c>
      <c r="H141">
        <v>0</v>
      </c>
      <c r="I141">
        <v>17</v>
      </c>
      <c r="J141">
        <v>0</v>
      </c>
      <c r="K141">
        <v>1</v>
      </c>
      <c r="L141">
        <v>41</v>
      </c>
      <c r="M141">
        <v>13</v>
      </c>
      <c r="N141">
        <v>27</v>
      </c>
      <c r="O141" t="s">
        <v>160</v>
      </c>
      <c r="P141">
        <v>17</v>
      </c>
      <c r="Q14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41" t="str">
        <f>VLOOKUP(Analytics_mindset_case_studies_IntegrateCo_2015payroll[[#This Row],[Job_Code]],Analytics_mindset_case_studies_IntegrateCo_jobcodes[[Code_text]:[Job_Description]],2,FALSE)</f>
        <v>Employee Training</v>
      </c>
    </row>
    <row r="142" spans="1:18" x14ac:dyDescent="0.3">
      <c r="A142" s="1">
        <v>42006</v>
      </c>
      <c r="B142">
        <v>27310001</v>
      </c>
      <c r="C142">
        <v>403</v>
      </c>
      <c r="D142">
        <v>1</v>
      </c>
      <c r="E142">
        <v>1</v>
      </c>
      <c r="F142" t="s">
        <v>27</v>
      </c>
      <c r="G142">
        <v>0</v>
      </c>
      <c r="H142">
        <v>0</v>
      </c>
      <c r="I142">
        <v>0</v>
      </c>
      <c r="J142">
        <v>0</v>
      </c>
      <c r="K142">
        <v>163</v>
      </c>
      <c r="L142">
        <v>653</v>
      </c>
      <c r="M142">
        <v>208</v>
      </c>
      <c r="N142">
        <v>435</v>
      </c>
      <c r="O142" t="s">
        <v>160</v>
      </c>
      <c r="P142">
        <v>0</v>
      </c>
      <c r="Q14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142" t="str">
        <f>VLOOKUP(Analytics_mindset_case_studies_IntegrateCo_2015payroll[[#This Row],[Job_Code]],Analytics_mindset_case_studies_IntegrateCo_jobcodes[[Code_text]:[Job_Description]],2,FALSE)</f>
        <v>New Foreign Manufacturing Oversight</v>
      </c>
    </row>
    <row r="143" spans="1:18" x14ac:dyDescent="0.3">
      <c r="A143" s="1">
        <v>42006</v>
      </c>
      <c r="B143">
        <v>27310001</v>
      </c>
      <c r="C143">
        <v>376</v>
      </c>
      <c r="D143">
        <v>1</v>
      </c>
      <c r="E143">
        <v>1</v>
      </c>
      <c r="F143" t="s">
        <v>16</v>
      </c>
      <c r="G143">
        <v>0</v>
      </c>
      <c r="H143">
        <v>0</v>
      </c>
      <c r="I143">
        <v>0</v>
      </c>
      <c r="J143">
        <v>0</v>
      </c>
      <c r="K143">
        <v>17</v>
      </c>
      <c r="L143">
        <v>681</v>
      </c>
      <c r="M143">
        <v>2169</v>
      </c>
      <c r="N143">
        <v>479</v>
      </c>
      <c r="O143" t="s">
        <v>161</v>
      </c>
      <c r="P143">
        <v>0</v>
      </c>
      <c r="Q14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143" t="str">
        <f>VLOOKUP(Analytics_mindset_case_studies_IntegrateCo_2015payroll[[#This Row],[Job_Code]],Analytics_mindset_case_studies_IntegrateCo_jobcodes[[Code_text]:[Job_Description]],2,FALSE)</f>
        <v>New Foreign Manufacturing Oversight</v>
      </c>
    </row>
    <row r="144" spans="1:18" x14ac:dyDescent="0.3">
      <c r="A144" s="1">
        <v>42006</v>
      </c>
      <c r="B144">
        <v>27310001</v>
      </c>
      <c r="C144">
        <v>6</v>
      </c>
      <c r="D144">
        <v>1</v>
      </c>
      <c r="E144">
        <v>1</v>
      </c>
      <c r="F144" t="s">
        <v>14</v>
      </c>
      <c r="G144">
        <v>0</v>
      </c>
      <c r="H144">
        <v>0</v>
      </c>
      <c r="I144">
        <v>0</v>
      </c>
      <c r="J144">
        <v>0</v>
      </c>
      <c r="K144">
        <v>5</v>
      </c>
      <c r="L144">
        <v>21</v>
      </c>
      <c r="M144">
        <v>66</v>
      </c>
      <c r="N144">
        <v>14</v>
      </c>
      <c r="O144" t="s">
        <v>162</v>
      </c>
      <c r="P144">
        <v>0</v>
      </c>
      <c r="Q14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44" t="str">
        <f>VLOOKUP(Analytics_mindset_case_studies_IntegrateCo_2015payroll[[#This Row],[Job_Code]],Analytics_mindset_case_studies_IntegrateCo_jobcodes[[Code_text]:[Job_Description]],2,FALSE)</f>
        <v>Installation</v>
      </c>
    </row>
    <row r="145" spans="1:18" x14ac:dyDescent="0.3">
      <c r="A145" s="1">
        <v>42006</v>
      </c>
      <c r="B145">
        <v>27310001</v>
      </c>
      <c r="C145">
        <v>6</v>
      </c>
      <c r="D145">
        <v>1</v>
      </c>
      <c r="E145">
        <v>1</v>
      </c>
      <c r="F145" t="s">
        <v>16</v>
      </c>
      <c r="G145">
        <v>0</v>
      </c>
      <c r="H145">
        <v>0</v>
      </c>
      <c r="I145">
        <v>0</v>
      </c>
      <c r="J145">
        <v>0</v>
      </c>
      <c r="K145">
        <v>204</v>
      </c>
      <c r="L145">
        <v>814</v>
      </c>
      <c r="M145">
        <v>2596</v>
      </c>
      <c r="N145">
        <v>563</v>
      </c>
      <c r="O145" t="s">
        <v>162</v>
      </c>
      <c r="P145">
        <v>0</v>
      </c>
      <c r="Q14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145" t="str">
        <f>VLOOKUP(Analytics_mindset_case_studies_IntegrateCo_2015payroll[[#This Row],[Job_Code]],Analytics_mindset_case_studies_IntegrateCo_jobcodes[[Code_text]:[Job_Description]],2,FALSE)</f>
        <v>New Foreign Manufacturing Oversight</v>
      </c>
    </row>
    <row r="146" spans="1:18" x14ac:dyDescent="0.3">
      <c r="A146" s="1">
        <v>42006</v>
      </c>
      <c r="B146">
        <v>27310001</v>
      </c>
      <c r="C146">
        <v>210</v>
      </c>
      <c r="D146">
        <v>2</v>
      </c>
      <c r="E146">
        <v>2</v>
      </c>
      <c r="F146" t="s">
        <v>14</v>
      </c>
      <c r="G146">
        <v>0</v>
      </c>
      <c r="H146">
        <v>0</v>
      </c>
      <c r="I146">
        <v>0</v>
      </c>
      <c r="J146">
        <v>0</v>
      </c>
      <c r="K146">
        <v>4</v>
      </c>
      <c r="L146">
        <v>29</v>
      </c>
      <c r="M146">
        <v>46</v>
      </c>
      <c r="N146">
        <v>12</v>
      </c>
      <c r="O146" t="s">
        <v>163</v>
      </c>
      <c r="P146">
        <v>0</v>
      </c>
      <c r="Q14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46" t="str">
        <f>VLOOKUP(Analytics_mindset_case_studies_IntegrateCo_2015payroll[[#This Row],[Job_Code]],Analytics_mindset_case_studies_IntegrateCo_jobcodes[[Code_text]:[Job_Description]],2,FALSE)</f>
        <v>Installation</v>
      </c>
    </row>
    <row r="147" spans="1:18" x14ac:dyDescent="0.3">
      <c r="A147" s="1">
        <v>42006</v>
      </c>
      <c r="B147">
        <v>27310001</v>
      </c>
      <c r="C147">
        <v>210</v>
      </c>
      <c r="D147">
        <v>2</v>
      </c>
      <c r="E147">
        <v>2</v>
      </c>
      <c r="F147" t="s">
        <v>45</v>
      </c>
      <c r="G147">
        <v>0</v>
      </c>
      <c r="H147">
        <v>0</v>
      </c>
      <c r="I147">
        <v>0</v>
      </c>
      <c r="J147">
        <v>0</v>
      </c>
      <c r="K147">
        <v>114</v>
      </c>
      <c r="L147">
        <v>913</v>
      </c>
      <c r="M147">
        <v>1456</v>
      </c>
      <c r="N147">
        <v>38</v>
      </c>
      <c r="O147" t="s">
        <v>163</v>
      </c>
      <c r="P147">
        <v>0</v>
      </c>
      <c r="Q14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47" t="str">
        <f>VLOOKUP(Analytics_mindset_case_studies_IntegrateCo_2015payroll[[#This Row],[Job_Code]],Analytics_mindset_case_studies_IntegrateCo_jobcodes[[Code_text]:[Job_Description]],2,FALSE)</f>
        <v>New Foreign Manufacturing Plant</v>
      </c>
    </row>
    <row r="148" spans="1:18" x14ac:dyDescent="0.3">
      <c r="A148" s="1">
        <v>42006</v>
      </c>
      <c r="B148">
        <v>27310001</v>
      </c>
      <c r="C148">
        <v>210</v>
      </c>
      <c r="D148">
        <v>2</v>
      </c>
      <c r="E148">
        <v>2</v>
      </c>
      <c r="F148" t="s">
        <v>24</v>
      </c>
      <c r="G148">
        <v>0</v>
      </c>
      <c r="H148">
        <v>0</v>
      </c>
      <c r="I148">
        <v>0</v>
      </c>
      <c r="J148">
        <v>0</v>
      </c>
      <c r="K148">
        <v>228</v>
      </c>
      <c r="L148">
        <v>1826</v>
      </c>
      <c r="M148">
        <v>291</v>
      </c>
      <c r="N148">
        <v>761</v>
      </c>
      <c r="O148" t="s">
        <v>163</v>
      </c>
      <c r="P148">
        <v>0</v>
      </c>
      <c r="Q14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148" t="str">
        <f>VLOOKUP(Analytics_mindset_case_studies_IntegrateCo_2015payroll[[#This Row],[Job_Code]],Analytics_mindset_case_studies_IntegrateCo_jobcodes[[Code_text]:[Job_Description]],2,FALSE)</f>
        <v>New Foreign Manufacturing Oversight</v>
      </c>
    </row>
    <row r="149" spans="1:18" x14ac:dyDescent="0.3">
      <c r="A149" s="1">
        <v>42006</v>
      </c>
      <c r="B149">
        <v>27310001</v>
      </c>
      <c r="C149">
        <v>37</v>
      </c>
      <c r="D149">
        <v>1</v>
      </c>
      <c r="E149">
        <v>1</v>
      </c>
      <c r="F149" t="s">
        <v>46</v>
      </c>
      <c r="G149">
        <v>2</v>
      </c>
      <c r="H149">
        <v>0</v>
      </c>
      <c r="I149">
        <v>49</v>
      </c>
      <c r="J149">
        <v>0</v>
      </c>
      <c r="K149">
        <v>27</v>
      </c>
      <c r="L149">
        <v>106</v>
      </c>
      <c r="M149">
        <v>336</v>
      </c>
      <c r="N149">
        <v>78</v>
      </c>
      <c r="O149" t="s">
        <v>164</v>
      </c>
      <c r="P149">
        <v>49</v>
      </c>
      <c r="Q14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49" t="str">
        <f>VLOOKUP(Analytics_mindset_case_studies_IntegrateCo_2015payroll[[#This Row],[Job_Code]],Analytics_mindset_case_studies_IntegrateCo_jobcodes[[Code_text]:[Job_Description]],2,FALSE)</f>
        <v>Installation</v>
      </c>
    </row>
    <row r="150" spans="1:18" x14ac:dyDescent="0.3">
      <c r="A150" s="1">
        <v>42006</v>
      </c>
      <c r="B150">
        <v>27310001</v>
      </c>
      <c r="C150">
        <v>37</v>
      </c>
      <c r="D150">
        <v>1</v>
      </c>
      <c r="E150">
        <v>1</v>
      </c>
      <c r="F150" t="s">
        <v>31</v>
      </c>
      <c r="G150">
        <v>0</v>
      </c>
      <c r="H150">
        <v>0</v>
      </c>
      <c r="I150">
        <v>0</v>
      </c>
      <c r="J150">
        <v>0</v>
      </c>
      <c r="K150">
        <v>21</v>
      </c>
      <c r="L150">
        <v>842</v>
      </c>
      <c r="M150">
        <v>2686</v>
      </c>
      <c r="N150">
        <v>627</v>
      </c>
      <c r="O150" t="s">
        <v>164</v>
      </c>
      <c r="P150">
        <v>0</v>
      </c>
      <c r="Q15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50" t="str">
        <f>VLOOKUP(Analytics_mindset_case_studies_IntegrateCo_2015payroll[[#This Row],[Job_Code]],Analytics_mindset_case_studies_IntegrateCo_jobcodes[[Code_text]:[Job_Description]],2,FALSE)</f>
        <v>New Foreign Manufacturing Plant</v>
      </c>
    </row>
    <row r="151" spans="1:18" x14ac:dyDescent="0.3">
      <c r="A151" s="1">
        <v>42006</v>
      </c>
      <c r="B151">
        <v>27310001</v>
      </c>
      <c r="C151">
        <v>37</v>
      </c>
      <c r="D151">
        <v>1</v>
      </c>
      <c r="E151">
        <v>1</v>
      </c>
      <c r="F151" t="s">
        <v>27</v>
      </c>
      <c r="G151">
        <v>0</v>
      </c>
      <c r="H151">
        <v>0</v>
      </c>
      <c r="I151">
        <v>0</v>
      </c>
      <c r="J151">
        <v>0</v>
      </c>
      <c r="K151">
        <v>211</v>
      </c>
      <c r="L151">
        <v>843</v>
      </c>
      <c r="M151">
        <v>2686</v>
      </c>
      <c r="N151">
        <v>627</v>
      </c>
      <c r="O151" t="s">
        <v>164</v>
      </c>
      <c r="P151">
        <v>0</v>
      </c>
      <c r="Q15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151" t="str">
        <f>VLOOKUP(Analytics_mindset_case_studies_IntegrateCo_2015payroll[[#This Row],[Job_Code]],Analytics_mindset_case_studies_IntegrateCo_jobcodes[[Code_text]:[Job_Description]],2,FALSE)</f>
        <v>New Foreign Manufacturing Oversight</v>
      </c>
    </row>
    <row r="152" spans="1:18" x14ac:dyDescent="0.3">
      <c r="A152" s="1">
        <v>42006</v>
      </c>
      <c r="B152">
        <v>27310001</v>
      </c>
      <c r="C152">
        <v>35</v>
      </c>
      <c r="D152">
        <v>1</v>
      </c>
      <c r="E152">
        <v>1</v>
      </c>
      <c r="F152" t="s">
        <v>15</v>
      </c>
      <c r="G152">
        <v>24</v>
      </c>
      <c r="H152">
        <v>0</v>
      </c>
      <c r="I152">
        <v>69231</v>
      </c>
      <c r="J152">
        <v>0</v>
      </c>
      <c r="K152">
        <v>383</v>
      </c>
      <c r="L152">
        <v>1535</v>
      </c>
      <c r="M152">
        <v>4892</v>
      </c>
      <c r="N152">
        <v>18</v>
      </c>
      <c r="O152" t="s">
        <v>165</v>
      </c>
      <c r="P152">
        <v>69231</v>
      </c>
      <c r="Q15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52" t="str">
        <f>VLOOKUP(Analytics_mindset_case_studies_IntegrateCo_2015payroll[[#This Row],[Job_Code]],Analytics_mindset_case_studies_IntegrateCo_jobcodes[[Code_text]:[Job_Description]],2,FALSE)</f>
        <v>Sales</v>
      </c>
    </row>
    <row r="153" spans="1:18" x14ac:dyDescent="0.3">
      <c r="A153" s="1">
        <v>42006</v>
      </c>
      <c r="B153">
        <v>27310001</v>
      </c>
      <c r="C153">
        <v>35</v>
      </c>
      <c r="D153">
        <v>1</v>
      </c>
      <c r="E153">
        <v>1</v>
      </c>
      <c r="F153" t="s">
        <v>16</v>
      </c>
      <c r="G153">
        <v>0</v>
      </c>
      <c r="H153">
        <v>0</v>
      </c>
      <c r="I153">
        <v>0</v>
      </c>
      <c r="J153">
        <v>0</v>
      </c>
      <c r="K153">
        <v>256</v>
      </c>
      <c r="L153">
        <v>1023</v>
      </c>
      <c r="M153">
        <v>3261</v>
      </c>
      <c r="N153">
        <v>12</v>
      </c>
      <c r="O153" t="s">
        <v>165</v>
      </c>
      <c r="P153">
        <v>0</v>
      </c>
      <c r="Q15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153" t="str">
        <f>VLOOKUP(Analytics_mindset_case_studies_IntegrateCo_2015payroll[[#This Row],[Job_Code]],Analytics_mindset_case_studies_IntegrateCo_jobcodes[[Code_text]:[Job_Description]],2,FALSE)</f>
        <v>New Foreign Manufacturing Oversight</v>
      </c>
    </row>
    <row r="154" spans="1:18" x14ac:dyDescent="0.3">
      <c r="A154" s="1">
        <v>42006</v>
      </c>
      <c r="B154">
        <v>27310001</v>
      </c>
      <c r="C154">
        <v>302</v>
      </c>
      <c r="D154">
        <v>1</v>
      </c>
      <c r="E154">
        <v>1</v>
      </c>
      <c r="F154" t="s">
        <v>14</v>
      </c>
      <c r="G154">
        <v>0</v>
      </c>
      <c r="H154">
        <v>0</v>
      </c>
      <c r="I154">
        <v>0</v>
      </c>
      <c r="J154">
        <v>0</v>
      </c>
      <c r="K154">
        <v>9</v>
      </c>
      <c r="L154">
        <v>36</v>
      </c>
      <c r="M154">
        <v>115</v>
      </c>
      <c r="N154">
        <v>24</v>
      </c>
      <c r="O154" t="s">
        <v>166</v>
      </c>
      <c r="P154">
        <v>0</v>
      </c>
      <c r="Q15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54" t="str">
        <f>VLOOKUP(Analytics_mindset_case_studies_IntegrateCo_2015payroll[[#This Row],[Job_Code]],Analytics_mindset_case_studies_IntegrateCo_jobcodes[[Code_text]:[Job_Description]],2,FALSE)</f>
        <v>Installation</v>
      </c>
    </row>
    <row r="155" spans="1:18" x14ac:dyDescent="0.3">
      <c r="A155" s="1">
        <v>42006</v>
      </c>
      <c r="B155">
        <v>27310001</v>
      </c>
      <c r="C155">
        <v>302</v>
      </c>
      <c r="D155">
        <v>1</v>
      </c>
      <c r="E155">
        <v>1</v>
      </c>
      <c r="F155" t="s">
        <v>29</v>
      </c>
      <c r="G155">
        <v>0</v>
      </c>
      <c r="H155">
        <v>0</v>
      </c>
      <c r="I155">
        <v>0</v>
      </c>
      <c r="J155">
        <v>0</v>
      </c>
      <c r="K155">
        <v>106</v>
      </c>
      <c r="L155">
        <v>422</v>
      </c>
      <c r="M155">
        <v>1347</v>
      </c>
      <c r="N155">
        <v>282</v>
      </c>
      <c r="O155" t="s">
        <v>166</v>
      </c>
      <c r="P155">
        <v>0</v>
      </c>
      <c r="Q15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55" t="str">
        <f>VLOOKUP(Analytics_mindset_case_studies_IntegrateCo_2015payroll[[#This Row],[Job_Code]],Analytics_mindset_case_studies_IntegrateCo_jobcodes[[Code_text]:[Job_Description]],2,FALSE)</f>
        <v>New Foreign Manufacturing Plant</v>
      </c>
    </row>
    <row r="156" spans="1:18" x14ac:dyDescent="0.3">
      <c r="A156" s="1">
        <v>42006</v>
      </c>
      <c r="B156">
        <v>27310001</v>
      </c>
      <c r="C156">
        <v>302</v>
      </c>
      <c r="D156">
        <v>1</v>
      </c>
      <c r="E156">
        <v>1</v>
      </c>
      <c r="F156" t="s">
        <v>16</v>
      </c>
      <c r="G156">
        <v>0</v>
      </c>
      <c r="H156">
        <v>0</v>
      </c>
      <c r="I156">
        <v>0</v>
      </c>
      <c r="J156">
        <v>0</v>
      </c>
      <c r="K156">
        <v>211</v>
      </c>
      <c r="L156">
        <v>845</v>
      </c>
      <c r="M156">
        <v>2692</v>
      </c>
      <c r="N156">
        <v>563</v>
      </c>
      <c r="O156" t="s">
        <v>166</v>
      </c>
      <c r="P156">
        <v>0</v>
      </c>
      <c r="Q15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156" t="str">
        <f>VLOOKUP(Analytics_mindset_case_studies_IntegrateCo_2015payroll[[#This Row],[Job_Code]],Analytics_mindset_case_studies_IntegrateCo_jobcodes[[Code_text]:[Job_Description]],2,FALSE)</f>
        <v>New Foreign Manufacturing Oversight</v>
      </c>
    </row>
    <row r="157" spans="1:18" x14ac:dyDescent="0.3">
      <c r="A157" s="1">
        <v>42006</v>
      </c>
      <c r="B157">
        <v>27310001</v>
      </c>
      <c r="C157">
        <v>287</v>
      </c>
      <c r="D157">
        <v>2</v>
      </c>
      <c r="E157">
        <v>2</v>
      </c>
      <c r="F157" t="s">
        <v>21</v>
      </c>
      <c r="G157">
        <v>6</v>
      </c>
      <c r="H157">
        <v>0</v>
      </c>
      <c r="I157">
        <v>855</v>
      </c>
      <c r="J157">
        <v>0</v>
      </c>
      <c r="K157">
        <v>49</v>
      </c>
      <c r="L157">
        <v>389</v>
      </c>
      <c r="M157">
        <v>621</v>
      </c>
      <c r="N157">
        <v>21</v>
      </c>
      <c r="O157" t="s">
        <v>167</v>
      </c>
      <c r="P157">
        <v>855</v>
      </c>
      <c r="Q15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57" t="str">
        <f>VLOOKUP(Analytics_mindset_case_studies_IntegrateCo_2015payroll[[#This Row],[Job_Code]],Analytics_mindset_case_studies_IntegrateCo_jobcodes[[Code_text]:[Job_Description]],2,FALSE)</f>
        <v>Office</v>
      </c>
    </row>
    <row r="158" spans="1:18" x14ac:dyDescent="0.3">
      <c r="A158" s="1">
        <v>42006</v>
      </c>
      <c r="B158">
        <v>27310001</v>
      </c>
      <c r="C158">
        <v>287</v>
      </c>
      <c r="D158">
        <v>2</v>
      </c>
      <c r="E158">
        <v>2</v>
      </c>
      <c r="F158" t="s">
        <v>23</v>
      </c>
      <c r="G158">
        <v>1</v>
      </c>
      <c r="H158">
        <v>0</v>
      </c>
      <c r="I158">
        <v>1425</v>
      </c>
      <c r="J158">
        <v>0</v>
      </c>
      <c r="K158">
        <v>8</v>
      </c>
      <c r="L158">
        <v>65</v>
      </c>
      <c r="M158">
        <v>104</v>
      </c>
      <c r="N158">
        <v>3</v>
      </c>
      <c r="O158" t="s">
        <v>167</v>
      </c>
      <c r="P158">
        <v>1425</v>
      </c>
      <c r="Q15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58" t="str">
        <f>VLOOKUP(Analytics_mindset_case_studies_IntegrateCo_2015payroll[[#This Row],[Job_Code]],Analytics_mindset_case_studies_IntegrateCo_jobcodes[[Code_text]:[Job_Description]],2,FALSE)</f>
        <v>Office</v>
      </c>
    </row>
    <row r="159" spans="1:18" x14ac:dyDescent="0.3">
      <c r="A159" s="1">
        <v>42006</v>
      </c>
      <c r="B159">
        <v>27310001</v>
      </c>
      <c r="C159">
        <v>287</v>
      </c>
      <c r="D159">
        <v>2</v>
      </c>
      <c r="E159">
        <v>2</v>
      </c>
      <c r="F159" t="s">
        <v>47</v>
      </c>
      <c r="G159">
        <v>1</v>
      </c>
      <c r="H159">
        <v>0</v>
      </c>
      <c r="I159">
        <v>1425</v>
      </c>
      <c r="J159">
        <v>0</v>
      </c>
      <c r="K159">
        <v>8</v>
      </c>
      <c r="L159">
        <v>65</v>
      </c>
      <c r="M159">
        <v>103</v>
      </c>
      <c r="N159">
        <v>3</v>
      </c>
      <c r="O159" t="s">
        <v>167</v>
      </c>
      <c r="P159">
        <v>1425</v>
      </c>
      <c r="Q15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59" t="str">
        <f>VLOOKUP(Analytics_mindset_case_studies_IntegrateCo_2015payroll[[#This Row],[Job_Code]],Analytics_mindset_case_studies_IntegrateCo_jobcodes[[Code_text]:[Job_Description]],2,FALSE)</f>
        <v>Service</v>
      </c>
    </row>
    <row r="160" spans="1:18" x14ac:dyDescent="0.3">
      <c r="A160" s="1">
        <v>42006</v>
      </c>
      <c r="B160">
        <v>27310001</v>
      </c>
      <c r="C160">
        <v>287</v>
      </c>
      <c r="D160">
        <v>2</v>
      </c>
      <c r="E160">
        <v>2</v>
      </c>
      <c r="F160" t="s">
        <v>24</v>
      </c>
      <c r="G160">
        <v>0</v>
      </c>
      <c r="H160">
        <v>0</v>
      </c>
      <c r="I160">
        <v>0</v>
      </c>
      <c r="J160">
        <v>0</v>
      </c>
      <c r="K160">
        <v>13</v>
      </c>
      <c r="L160">
        <v>1039</v>
      </c>
      <c r="M160">
        <v>1655</v>
      </c>
      <c r="N160">
        <v>55</v>
      </c>
      <c r="O160" t="s">
        <v>167</v>
      </c>
      <c r="P160">
        <v>0</v>
      </c>
      <c r="Q16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160" t="str">
        <f>VLOOKUP(Analytics_mindset_case_studies_IntegrateCo_2015payroll[[#This Row],[Job_Code]],Analytics_mindset_case_studies_IntegrateCo_jobcodes[[Code_text]:[Job_Description]],2,FALSE)</f>
        <v>New Foreign Manufacturing Oversight</v>
      </c>
    </row>
    <row r="161" spans="1:18" x14ac:dyDescent="0.3">
      <c r="A161" s="1">
        <v>42006</v>
      </c>
      <c r="B161">
        <v>27310001</v>
      </c>
      <c r="C161">
        <v>287</v>
      </c>
      <c r="D161">
        <v>2</v>
      </c>
      <c r="E161">
        <v>2</v>
      </c>
      <c r="F161" t="s">
        <v>48</v>
      </c>
      <c r="G161">
        <v>0</v>
      </c>
      <c r="H161">
        <v>0</v>
      </c>
      <c r="I161">
        <v>0</v>
      </c>
      <c r="J161">
        <v>0</v>
      </c>
      <c r="K161">
        <v>13</v>
      </c>
      <c r="L161">
        <v>1038</v>
      </c>
      <c r="M161">
        <v>1655</v>
      </c>
      <c r="N161">
        <v>55</v>
      </c>
      <c r="O161" t="s">
        <v>167</v>
      </c>
      <c r="P161">
        <v>0</v>
      </c>
      <c r="Q16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161" t="str">
        <f>VLOOKUP(Analytics_mindset_case_studies_IntegrateCo_2015payroll[[#This Row],[Job_Code]],Analytics_mindset_case_studies_IntegrateCo_jobcodes[[Code_text]:[Job_Description]],2,FALSE)</f>
        <v>Internal Auditing</v>
      </c>
    </row>
    <row r="162" spans="1:18" x14ac:dyDescent="0.3">
      <c r="A162" s="1">
        <v>42006</v>
      </c>
      <c r="B162">
        <v>27310001</v>
      </c>
      <c r="C162">
        <v>385</v>
      </c>
      <c r="D162">
        <v>1</v>
      </c>
      <c r="E162">
        <v>1</v>
      </c>
      <c r="F162" t="s">
        <v>21</v>
      </c>
      <c r="G162">
        <v>12</v>
      </c>
      <c r="H162">
        <v>0</v>
      </c>
      <c r="I162">
        <v>180</v>
      </c>
      <c r="J162">
        <v>0</v>
      </c>
      <c r="K162">
        <v>108</v>
      </c>
      <c r="L162">
        <v>432</v>
      </c>
      <c r="M162">
        <v>1377</v>
      </c>
      <c r="N162">
        <v>288</v>
      </c>
      <c r="O162" t="s">
        <v>168</v>
      </c>
      <c r="P162">
        <v>180</v>
      </c>
      <c r="Q16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62" t="str">
        <f>VLOOKUP(Analytics_mindset_case_studies_IntegrateCo_2015payroll[[#This Row],[Job_Code]],Analytics_mindset_case_studies_IntegrateCo_jobcodes[[Code_text]:[Job_Description]],2,FALSE)</f>
        <v>Office</v>
      </c>
    </row>
    <row r="163" spans="1:18" x14ac:dyDescent="0.3">
      <c r="A163" s="1">
        <v>42006</v>
      </c>
      <c r="B163">
        <v>27310001</v>
      </c>
      <c r="C163">
        <v>385</v>
      </c>
      <c r="D163">
        <v>1</v>
      </c>
      <c r="E163">
        <v>1</v>
      </c>
      <c r="F163" t="s">
        <v>16</v>
      </c>
      <c r="G163">
        <v>0</v>
      </c>
      <c r="H163">
        <v>0</v>
      </c>
      <c r="I163">
        <v>0</v>
      </c>
      <c r="J163">
        <v>0</v>
      </c>
      <c r="K163">
        <v>72</v>
      </c>
      <c r="L163">
        <v>288</v>
      </c>
      <c r="M163">
        <v>918</v>
      </c>
      <c r="N163">
        <v>192</v>
      </c>
      <c r="O163" t="s">
        <v>168</v>
      </c>
      <c r="P163">
        <v>0</v>
      </c>
      <c r="Q16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163" t="str">
        <f>VLOOKUP(Analytics_mindset_case_studies_IntegrateCo_2015payroll[[#This Row],[Job_Code]],Analytics_mindset_case_studies_IntegrateCo_jobcodes[[Code_text]:[Job_Description]],2,FALSE)</f>
        <v>New Foreign Manufacturing Oversight</v>
      </c>
    </row>
    <row r="164" spans="1:18" x14ac:dyDescent="0.3">
      <c r="A164" s="1">
        <v>42006</v>
      </c>
      <c r="B164">
        <v>27310001</v>
      </c>
      <c r="C164">
        <v>385</v>
      </c>
      <c r="D164">
        <v>1</v>
      </c>
      <c r="E164">
        <v>1</v>
      </c>
      <c r="F164" t="s">
        <v>22</v>
      </c>
      <c r="G164">
        <v>12</v>
      </c>
      <c r="H164">
        <v>0</v>
      </c>
      <c r="I164">
        <v>180</v>
      </c>
      <c r="J164">
        <v>0</v>
      </c>
      <c r="K164">
        <v>108</v>
      </c>
      <c r="L164">
        <v>432</v>
      </c>
      <c r="M164">
        <v>1377</v>
      </c>
      <c r="N164">
        <v>288</v>
      </c>
      <c r="O164" t="s">
        <v>168</v>
      </c>
      <c r="P164">
        <v>180</v>
      </c>
      <c r="Q16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64" t="str">
        <f>VLOOKUP(Analytics_mindset_case_studies_IntegrateCo_2015payroll[[#This Row],[Job_Code]],Analytics_mindset_case_studies_IntegrateCo_jobcodes[[Code_text]:[Job_Description]],2,FALSE)</f>
        <v>Office</v>
      </c>
    </row>
    <row r="165" spans="1:18" x14ac:dyDescent="0.3">
      <c r="A165" s="1">
        <v>42006</v>
      </c>
      <c r="B165">
        <v>27310001</v>
      </c>
      <c r="C165">
        <v>385</v>
      </c>
      <c r="D165">
        <v>1</v>
      </c>
      <c r="E165">
        <v>1</v>
      </c>
      <c r="F165" t="s">
        <v>27</v>
      </c>
      <c r="G165">
        <v>0</v>
      </c>
      <c r="H165">
        <v>0</v>
      </c>
      <c r="I165">
        <v>0</v>
      </c>
      <c r="J165">
        <v>0</v>
      </c>
      <c r="K165">
        <v>72</v>
      </c>
      <c r="L165">
        <v>288</v>
      </c>
      <c r="M165">
        <v>918</v>
      </c>
      <c r="N165">
        <v>192</v>
      </c>
      <c r="O165" t="s">
        <v>168</v>
      </c>
      <c r="P165">
        <v>0</v>
      </c>
      <c r="Q16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165" t="str">
        <f>VLOOKUP(Analytics_mindset_case_studies_IntegrateCo_2015payroll[[#This Row],[Job_Code]],Analytics_mindset_case_studies_IntegrateCo_jobcodes[[Code_text]:[Job_Description]],2,FALSE)</f>
        <v>New Foreign Manufacturing Oversight</v>
      </c>
    </row>
    <row r="166" spans="1:18" x14ac:dyDescent="0.3">
      <c r="A166" s="1">
        <v>42006</v>
      </c>
      <c r="B166">
        <v>27310001</v>
      </c>
      <c r="C166">
        <v>255</v>
      </c>
      <c r="D166">
        <v>1</v>
      </c>
      <c r="E166">
        <v>1</v>
      </c>
      <c r="F166" t="s">
        <v>16</v>
      </c>
      <c r="G166">
        <v>0</v>
      </c>
      <c r="H166">
        <v>0</v>
      </c>
      <c r="I166">
        <v>0</v>
      </c>
      <c r="J166">
        <v>0</v>
      </c>
      <c r="K166">
        <v>166</v>
      </c>
      <c r="L166">
        <v>662</v>
      </c>
      <c r="M166">
        <v>2111</v>
      </c>
      <c r="N166">
        <v>461</v>
      </c>
      <c r="O166" t="s">
        <v>169</v>
      </c>
      <c r="P166">
        <v>0</v>
      </c>
      <c r="Q16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166" t="str">
        <f>VLOOKUP(Analytics_mindset_case_studies_IntegrateCo_2015payroll[[#This Row],[Job_Code]],Analytics_mindset_case_studies_IntegrateCo_jobcodes[[Code_text]:[Job_Description]],2,FALSE)</f>
        <v>New Foreign Manufacturing Oversight</v>
      </c>
    </row>
    <row r="167" spans="1:18" x14ac:dyDescent="0.3">
      <c r="A167" s="1">
        <v>42006</v>
      </c>
      <c r="B167">
        <v>27310001</v>
      </c>
      <c r="C167">
        <v>255</v>
      </c>
      <c r="D167">
        <v>1</v>
      </c>
      <c r="E167">
        <v>1</v>
      </c>
      <c r="F167" t="s">
        <v>20</v>
      </c>
      <c r="G167">
        <v>0</v>
      </c>
      <c r="H167">
        <v>0</v>
      </c>
      <c r="I167">
        <v>0</v>
      </c>
      <c r="J167">
        <v>0</v>
      </c>
      <c r="K167">
        <v>248</v>
      </c>
      <c r="L167">
        <v>994</v>
      </c>
      <c r="M167">
        <v>3166</v>
      </c>
      <c r="N167">
        <v>691</v>
      </c>
      <c r="O167" t="s">
        <v>169</v>
      </c>
      <c r="P167">
        <v>0</v>
      </c>
      <c r="Q16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167" t="str">
        <f>VLOOKUP(Analytics_mindset_case_studies_IntegrateCo_2015payroll[[#This Row],[Job_Code]],Analytics_mindset_case_studies_IntegrateCo_jobcodes[[Code_text]:[Job_Description]],2,FALSE)</f>
        <v>Internal Auditing</v>
      </c>
    </row>
    <row r="168" spans="1:18" x14ac:dyDescent="0.3">
      <c r="A168" s="1">
        <v>42006</v>
      </c>
      <c r="B168">
        <v>27310001</v>
      </c>
      <c r="C168">
        <v>153</v>
      </c>
      <c r="D168">
        <v>1</v>
      </c>
      <c r="E168">
        <v>1</v>
      </c>
      <c r="F168" t="s">
        <v>16</v>
      </c>
      <c r="G168">
        <v>0</v>
      </c>
      <c r="H168">
        <v>0</v>
      </c>
      <c r="I168">
        <v>0</v>
      </c>
      <c r="J168">
        <v>0</v>
      </c>
      <c r="K168">
        <v>139</v>
      </c>
      <c r="L168">
        <v>557</v>
      </c>
      <c r="M168">
        <v>1774</v>
      </c>
      <c r="N168">
        <v>371</v>
      </c>
      <c r="O168" t="s">
        <v>170</v>
      </c>
      <c r="P168">
        <v>0</v>
      </c>
      <c r="Q16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168" t="str">
        <f>VLOOKUP(Analytics_mindset_case_studies_IntegrateCo_2015payroll[[#This Row],[Job_Code]],Analytics_mindset_case_studies_IntegrateCo_jobcodes[[Code_text]:[Job_Description]],2,FALSE)</f>
        <v>New Foreign Manufacturing Oversight</v>
      </c>
    </row>
    <row r="169" spans="1:18" x14ac:dyDescent="0.3">
      <c r="A169" s="1">
        <v>42006</v>
      </c>
      <c r="B169">
        <v>27310001</v>
      </c>
      <c r="C169">
        <v>13</v>
      </c>
      <c r="D169">
        <v>1</v>
      </c>
      <c r="E169">
        <v>1</v>
      </c>
      <c r="F169" t="s">
        <v>15</v>
      </c>
      <c r="G169">
        <v>3</v>
      </c>
      <c r="H169">
        <v>0</v>
      </c>
      <c r="I169">
        <v>13961</v>
      </c>
      <c r="J169">
        <v>0</v>
      </c>
      <c r="K169">
        <v>84</v>
      </c>
      <c r="L169">
        <v>335</v>
      </c>
      <c r="M169">
        <v>1067</v>
      </c>
      <c r="N169">
        <v>223</v>
      </c>
      <c r="O169" t="s">
        <v>171</v>
      </c>
      <c r="P169">
        <v>13961</v>
      </c>
      <c r="Q16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69" t="str">
        <f>VLOOKUP(Analytics_mindset_case_studies_IntegrateCo_2015payroll[[#This Row],[Job_Code]],Analytics_mindset_case_studies_IntegrateCo_jobcodes[[Code_text]:[Job_Description]],2,FALSE)</f>
        <v>Sales</v>
      </c>
    </row>
    <row r="170" spans="1:18" x14ac:dyDescent="0.3">
      <c r="A170" s="1">
        <v>42006</v>
      </c>
      <c r="B170">
        <v>27310001</v>
      </c>
      <c r="C170">
        <v>13</v>
      </c>
      <c r="D170">
        <v>1</v>
      </c>
      <c r="E170">
        <v>1</v>
      </c>
      <c r="F170" t="s">
        <v>43</v>
      </c>
      <c r="G170">
        <v>8</v>
      </c>
      <c r="H170">
        <v>0</v>
      </c>
      <c r="I170">
        <v>37231</v>
      </c>
      <c r="J170">
        <v>0</v>
      </c>
      <c r="K170">
        <v>223</v>
      </c>
      <c r="L170">
        <v>894</v>
      </c>
      <c r="M170">
        <v>2848</v>
      </c>
      <c r="N170">
        <v>596</v>
      </c>
      <c r="O170" t="s">
        <v>171</v>
      </c>
      <c r="P170">
        <v>37231</v>
      </c>
      <c r="Q17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170" t="str">
        <f>VLOOKUP(Analytics_mindset_case_studies_IntegrateCo_2015payroll[[#This Row],[Job_Code]],Analytics_mindset_case_studies_IntegrateCo_jobcodes[[Code_text]:[Job_Description]],2,FALSE)</f>
        <v>Travel</v>
      </c>
    </row>
    <row r="171" spans="1:18" x14ac:dyDescent="0.3">
      <c r="A171" s="1">
        <v>42006</v>
      </c>
      <c r="B171">
        <v>27310001</v>
      </c>
      <c r="C171">
        <v>13</v>
      </c>
      <c r="D171">
        <v>1</v>
      </c>
      <c r="E171">
        <v>1</v>
      </c>
      <c r="F171" t="s">
        <v>49</v>
      </c>
      <c r="G171">
        <v>7</v>
      </c>
      <c r="H171">
        <v>0</v>
      </c>
      <c r="I171">
        <v>32577</v>
      </c>
      <c r="J171">
        <v>0</v>
      </c>
      <c r="K171">
        <v>196</v>
      </c>
      <c r="L171">
        <v>782</v>
      </c>
      <c r="M171">
        <v>2492</v>
      </c>
      <c r="N171">
        <v>521</v>
      </c>
      <c r="O171" t="s">
        <v>171</v>
      </c>
      <c r="P171">
        <v>32577</v>
      </c>
      <c r="Q17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007</v>
      </c>
      <c r="R171" t="str">
        <f>VLOOKUP(Analytics_mindset_case_studies_IntegrateCo_2015payroll[[#This Row],[Job_Code]],Analytics_mindset_case_studies_IntegrateCo_jobcodes[[Code_text]:[Job_Description]],2,FALSE)</f>
        <v>Customer Training</v>
      </c>
    </row>
    <row r="172" spans="1:18" x14ac:dyDescent="0.3">
      <c r="A172" s="1">
        <v>42006</v>
      </c>
      <c r="B172">
        <v>27310001</v>
      </c>
      <c r="C172">
        <v>13</v>
      </c>
      <c r="D172">
        <v>1</v>
      </c>
      <c r="E172">
        <v>1</v>
      </c>
      <c r="F172" t="s">
        <v>16</v>
      </c>
      <c r="G172">
        <v>0</v>
      </c>
      <c r="H172">
        <v>0</v>
      </c>
      <c r="I172">
        <v>0</v>
      </c>
      <c r="J172">
        <v>0</v>
      </c>
      <c r="K172">
        <v>447</v>
      </c>
      <c r="L172">
        <v>1787</v>
      </c>
      <c r="M172">
        <v>5697</v>
      </c>
      <c r="N172">
        <v>1191</v>
      </c>
      <c r="O172" t="s">
        <v>171</v>
      </c>
      <c r="P172">
        <v>0</v>
      </c>
      <c r="Q17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172" t="str">
        <f>VLOOKUP(Analytics_mindset_case_studies_IntegrateCo_2015payroll[[#This Row],[Job_Code]],Analytics_mindset_case_studies_IntegrateCo_jobcodes[[Code_text]:[Job_Description]],2,FALSE)</f>
        <v>New Foreign Manufacturing Oversight</v>
      </c>
    </row>
    <row r="173" spans="1:18" x14ac:dyDescent="0.3">
      <c r="A173" s="1">
        <v>42006</v>
      </c>
      <c r="B173">
        <v>27310001</v>
      </c>
      <c r="C173">
        <v>358</v>
      </c>
      <c r="D173">
        <v>1</v>
      </c>
      <c r="E173">
        <v>1</v>
      </c>
      <c r="F173" t="s">
        <v>21</v>
      </c>
      <c r="G173">
        <v>9</v>
      </c>
      <c r="H173">
        <v>0</v>
      </c>
      <c r="I173">
        <v>14175</v>
      </c>
      <c r="J173">
        <v>0</v>
      </c>
      <c r="K173">
        <v>67</v>
      </c>
      <c r="L173">
        <v>267</v>
      </c>
      <c r="M173">
        <v>853</v>
      </c>
      <c r="N173">
        <v>18</v>
      </c>
      <c r="O173" t="s">
        <v>172</v>
      </c>
      <c r="P173">
        <v>14175</v>
      </c>
      <c r="Q17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73" t="str">
        <f>VLOOKUP(Analytics_mindset_case_studies_IntegrateCo_2015payroll[[#This Row],[Job_Code]],Analytics_mindset_case_studies_IntegrateCo_jobcodes[[Code_text]:[Job_Description]],2,FALSE)</f>
        <v>Office</v>
      </c>
    </row>
    <row r="174" spans="1:18" x14ac:dyDescent="0.3">
      <c r="A174" s="1">
        <v>42006</v>
      </c>
      <c r="B174">
        <v>27310001</v>
      </c>
      <c r="C174">
        <v>358</v>
      </c>
      <c r="D174">
        <v>1</v>
      </c>
      <c r="E174">
        <v>1</v>
      </c>
      <c r="F174" t="s">
        <v>29</v>
      </c>
      <c r="G174">
        <v>0</v>
      </c>
      <c r="H174">
        <v>0</v>
      </c>
      <c r="I174">
        <v>0</v>
      </c>
      <c r="J174">
        <v>0</v>
      </c>
      <c r="K174">
        <v>111</v>
      </c>
      <c r="L174">
        <v>446</v>
      </c>
      <c r="M174">
        <v>1419</v>
      </c>
      <c r="N174">
        <v>31</v>
      </c>
      <c r="O174" t="s">
        <v>172</v>
      </c>
      <c r="P174">
        <v>0</v>
      </c>
      <c r="Q17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74" t="str">
        <f>VLOOKUP(Analytics_mindset_case_studies_IntegrateCo_2015payroll[[#This Row],[Job_Code]],Analytics_mindset_case_studies_IntegrateCo_jobcodes[[Code_text]:[Job_Description]],2,FALSE)</f>
        <v>New Foreign Manufacturing Plant</v>
      </c>
    </row>
    <row r="175" spans="1:18" x14ac:dyDescent="0.3">
      <c r="A175" s="1">
        <v>42006</v>
      </c>
      <c r="B175">
        <v>27310001</v>
      </c>
      <c r="C175">
        <v>358</v>
      </c>
      <c r="D175">
        <v>1</v>
      </c>
      <c r="E175">
        <v>1</v>
      </c>
      <c r="F175" t="s">
        <v>16</v>
      </c>
      <c r="G175">
        <v>0</v>
      </c>
      <c r="H175">
        <v>0</v>
      </c>
      <c r="I175">
        <v>0</v>
      </c>
      <c r="J175">
        <v>0</v>
      </c>
      <c r="K175">
        <v>119</v>
      </c>
      <c r="L175">
        <v>475</v>
      </c>
      <c r="M175">
        <v>1515</v>
      </c>
      <c r="N175">
        <v>33</v>
      </c>
      <c r="O175" t="s">
        <v>172</v>
      </c>
      <c r="P175">
        <v>0</v>
      </c>
      <c r="Q17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175" t="str">
        <f>VLOOKUP(Analytics_mindset_case_studies_IntegrateCo_2015payroll[[#This Row],[Job_Code]],Analytics_mindset_case_studies_IntegrateCo_jobcodes[[Code_text]:[Job_Description]],2,FALSE)</f>
        <v>New Foreign Manufacturing Oversight</v>
      </c>
    </row>
    <row r="176" spans="1:18" x14ac:dyDescent="0.3">
      <c r="A176" s="1">
        <v>42006</v>
      </c>
      <c r="B176">
        <v>27310001</v>
      </c>
      <c r="C176">
        <v>316</v>
      </c>
      <c r="D176">
        <v>1</v>
      </c>
      <c r="E176">
        <v>1</v>
      </c>
      <c r="F176" t="s">
        <v>14</v>
      </c>
      <c r="G176">
        <v>0</v>
      </c>
      <c r="H176">
        <v>0</v>
      </c>
      <c r="I176">
        <v>0</v>
      </c>
      <c r="J176">
        <v>0</v>
      </c>
      <c r="K176">
        <v>5</v>
      </c>
      <c r="L176">
        <v>21</v>
      </c>
      <c r="M176">
        <v>67</v>
      </c>
      <c r="N176">
        <v>14</v>
      </c>
      <c r="O176" t="s">
        <v>173</v>
      </c>
      <c r="P176">
        <v>0</v>
      </c>
      <c r="Q17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76" t="str">
        <f>VLOOKUP(Analytics_mindset_case_studies_IntegrateCo_2015payroll[[#This Row],[Job_Code]],Analytics_mindset_case_studies_IntegrateCo_jobcodes[[Code_text]:[Job_Description]],2,FALSE)</f>
        <v>Installation</v>
      </c>
    </row>
    <row r="177" spans="1:18" x14ac:dyDescent="0.3">
      <c r="A177" s="1">
        <v>42006</v>
      </c>
      <c r="B177">
        <v>27310001</v>
      </c>
      <c r="C177">
        <v>316</v>
      </c>
      <c r="D177">
        <v>1</v>
      </c>
      <c r="E177">
        <v>1</v>
      </c>
      <c r="F177" t="s">
        <v>16</v>
      </c>
      <c r="G177">
        <v>0</v>
      </c>
      <c r="H177">
        <v>0</v>
      </c>
      <c r="I177">
        <v>0</v>
      </c>
      <c r="J177">
        <v>0</v>
      </c>
      <c r="K177">
        <v>243</v>
      </c>
      <c r="L177">
        <v>973</v>
      </c>
      <c r="M177">
        <v>3101</v>
      </c>
      <c r="N177">
        <v>672</v>
      </c>
      <c r="O177" t="s">
        <v>173</v>
      </c>
      <c r="P177">
        <v>0</v>
      </c>
      <c r="Q17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177" t="str">
        <f>VLOOKUP(Analytics_mindset_case_studies_IntegrateCo_2015payroll[[#This Row],[Job_Code]],Analytics_mindset_case_studies_IntegrateCo_jobcodes[[Code_text]:[Job_Description]],2,FALSE)</f>
        <v>New Foreign Manufacturing Oversight</v>
      </c>
    </row>
    <row r="178" spans="1:18" x14ac:dyDescent="0.3">
      <c r="A178" s="1">
        <v>42006</v>
      </c>
      <c r="B178">
        <v>27310001</v>
      </c>
      <c r="C178">
        <v>314</v>
      </c>
      <c r="D178">
        <v>1</v>
      </c>
      <c r="E178">
        <v>1</v>
      </c>
      <c r="F178" t="s">
        <v>14</v>
      </c>
      <c r="G178">
        <v>0</v>
      </c>
      <c r="H178">
        <v>0</v>
      </c>
      <c r="I178">
        <v>0</v>
      </c>
      <c r="J178">
        <v>0</v>
      </c>
      <c r="K178">
        <v>4</v>
      </c>
      <c r="L178">
        <v>14</v>
      </c>
      <c r="M178">
        <v>46</v>
      </c>
      <c r="N178">
        <v>1</v>
      </c>
      <c r="O178" t="s">
        <v>174</v>
      </c>
      <c r="P178">
        <v>0</v>
      </c>
      <c r="Q17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78" t="str">
        <f>VLOOKUP(Analytics_mindset_case_studies_IntegrateCo_2015payroll[[#This Row],[Job_Code]],Analytics_mindset_case_studies_IntegrateCo_jobcodes[[Code_text]:[Job_Description]],2,FALSE)</f>
        <v>Installation</v>
      </c>
    </row>
    <row r="179" spans="1:18" x14ac:dyDescent="0.3">
      <c r="A179" s="1">
        <v>42006</v>
      </c>
      <c r="B179">
        <v>27310001</v>
      </c>
      <c r="C179">
        <v>314</v>
      </c>
      <c r="D179">
        <v>1</v>
      </c>
      <c r="E179">
        <v>1</v>
      </c>
      <c r="F179" t="s">
        <v>50</v>
      </c>
      <c r="G179">
        <v>0</v>
      </c>
      <c r="H179">
        <v>0</v>
      </c>
      <c r="I179">
        <v>0</v>
      </c>
      <c r="J179">
        <v>0</v>
      </c>
      <c r="K179">
        <v>52</v>
      </c>
      <c r="L179">
        <v>209</v>
      </c>
      <c r="M179">
        <v>665</v>
      </c>
      <c r="N179">
        <v>139</v>
      </c>
      <c r="O179" t="s">
        <v>174</v>
      </c>
      <c r="P179">
        <v>0</v>
      </c>
      <c r="Q17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79" t="str">
        <f>VLOOKUP(Analytics_mindset_case_studies_IntegrateCo_2015payroll[[#This Row],[Job_Code]],Analytics_mindset_case_studies_IntegrateCo_jobcodes[[Code_text]:[Job_Description]],2,FALSE)</f>
        <v>New Foreign Manufacturing Plant</v>
      </c>
    </row>
    <row r="180" spans="1:18" x14ac:dyDescent="0.3">
      <c r="A180" s="1">
        <v>42006</v>
      </c>
      <c r="B180">
        <v>27310001</v>
      </c>
      <c r="C180">
        <v>314</v>
      </c>
      <c r="D180">
        <v>1</v>
      </c>
      <c r="E180">
        <v>1</v>
      </c>
      <c r="F180" t="s">
        <v>41</v>
      </c>
      <c r="G180">
        <v>0</v>
      </c>
      <c r="H180">
        <v>0</v>
      </c>
      <c r="I180">
        <v>0</v>
      </c>
      <c r="J180">
        <v>0</v>
      </c>
      <c r="K180">
        <v>208</v>
      </c>
      <c r="L180">
        <v>836</v>
      </c>
      <c r="M180">
        <v>2662</v>
      </c>
      <c r="N180">
        <v>557</v>
      </c>
      <c r="O180" t="s">
        <v>174</v>
      </c>
      <c r="P180">
        <v>0</v>
      </c>
      <c r="Q18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180" t="str">
        <f>VLOOKUP(Analytics_mindset_case_studies_IntegrateCo_2015payroll[[#This Row],[Job_Code]],Analytics_mindset_case_studies_IntegrateCo_jobcodes[[Code_text]:[Job_Description]],2,FALSE)</f>
        <v>New Foreign Manufacturing Oversight</v>
      </c>
    </row>
    <row r="181" spans="1:18" x14ac:dyDescent="0.3">
      <c r="A181" s="1">
        <v>42006</v>
      </c>
      <c r="B181">
        <v>27310001</v>
      </c>
      <c r="C181">
        <v>39</v>
      </c>
      <c r="D181">
        <v>1</v>
      </c>
      <c r="E181">
        <v>1</v>
      </c>
      <c r="F181" t="s">
        <v>46</v>
      </c>
      <c r="G181">
        <v>30</v>
      </c>
      <c r="H181">
        <v>0</v>
      </c>
      <c r="I181">
        <v>2175</v>
      </c>
      <c r="J181">
        <v>0</v>
      </c>
      <c r="K181">
        <v>32</v>
      </c>
      <c r="L181">
        <v>126</v>
      </c>
      <c r="M181">
        <v>402</v>
      </c>
      <c r="N181">
        <v>348</v>
      </c>
      <c r="O181" t="s">
        <v>175</v>
      </c>
      <c r="P181">
        <v>2175</v>
      </c>
      <c r="Q18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81" t="str">
        <f>VLOOKUP(Analytics_mindset_case_studies_IntegrateCo_2015payroll[[#This Row],[Job_Code]],Analytics_mindset_case_studies_IntegrateCo_jobcodes[[Code_text]:[Job_Description]],2,FALSE)</f>
        <v>Installation</v>
      </c>
    </row>
    <row r="182" spans="1:18" x14ac:dyDescent="0.3">
      <c r="A182" s="1">
        <v>42006</v>
      </c>
      <c r="B182">
        <v>27310001</v>
      </c>
      <c r="C182">
        <v>22</v>
      </c>
      <c r="D182">
        <v>1</v>
      </c>
      <c r="E182">
        <v>1</v>
      </c>
      <c r="F182" t="s">
        <v>16</v>
      </c>
      <c r="G182">
        <v>0</v>
      </c>
      <c r="H182">
        <v>0</v>
      </c>
      <c r="I182">
        <v>0</v>
      </c>
      <c r="J182">
        <v>0</v>
      </c>
      <c r="K182">
        <v>294</v>
      </c>
      <c r="L182">
        <v>1177</v>
      </c>
      <c r="M182">
        <v>3751</v>
      </c>
      <c r="N182">
        <v>861</v>
      </c>
      <c r="O182" t="s">
        <v>176</v>
      </c>
      <c r="P182">
        <v>0</v>
      </c>
      <c r="Q18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182" t="str">
        <f>VLOOKUP(Analytics_mindset_case_studies_IntegrateCo_2015payroll[[#This Row],[Job_Code]],Analytics_mindset_case_studies_IntegrateCo_jobcodes[[Code_text]:[Job_Description]],2,FALSE)</f>
        <v>New Foreign Manufacturing Oversight</v>
      </c>
    </row>
    <row r="183" spans="1:18" x14ac:dyDescent="0.3">
      <c r="A183" s="1">
        <v>42006</v>
      </c>
      <c r="B183">
        <v>27310001</v>
      </c>
      <c r="C183">
        <v>18</v>
      </c>
      <c r="D183">
        <v>1</v>
      </c>
      <c r="E183">
        <v>1</v>
      </c>
      <c r="F183" t="s">
        <v>21</v>
      </c>
      <c r="G183">
        <v>11</v>
      </c>
      <c r="H183">
        <v>0</v>
      </c>
      <c r="I183">
        <v>220</v>
      </c>
      <c r="J183">
        <v>0</v>
      </c>
      <c r="K183">
        <v>132</v>
      </c>
      <c r="L183">
        <v>528</v>
      </c>
      <c r="M183">
        <v>1683</v>
      </c>
      <c r="N183">
        <v>29</v>
      </c>
      <c r="O183" t="s">
        <v>177</v>
      </c>
      <c r="P183">
        <v>220</v>
      </c>
      <c r="Q18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83" t="str">
        <f>VLOOKUP(Analytics_mindset_case_studies_IntegrateCo_2015payroll[[#This Row],[Job_Code]],Analytics_mindset_case_studies_IntegrateCo_jobcodes[[Code_text]:[Job_Description]],2,FALSE)</f>
        <v>Office</v>
      </c>
    </row>
    <row r="184" spans="1:18" x14ac:dyDescent="0.3">
      <c r="A184" s="1">
        <v>42006</v>
      </c>
      <c r="B184">
        <v>27310001</v>
      </c>
      <c r="C184">
        <v>18</v>
      </c>
      <c r="D184">
        <v>1</v>
      </c>
      <c r="E184">
        <v>1</v>
      </c>
      <c r="F184" t="s">
        <v>22</v>
      </c>
      <c r="G184">
        <v>11</v>
      </c>
      <c r="H184">
        <v>0</v>
      </c>
      <c r="I184">
        <v>220</v>
      </c>
      <c r="J184">
        <v>0</v>
      </c>
      <c r="K184">
        <v>132</v>
      </c>
      <c r="L184">
        <v>528</v>
      </c>
      <c r="M184">
        <v>1683</v>
      </c>
      <c r="N184">
        <v>29</v>
      </c>
      <c r="O184" t="s">
        <v>177</v>
      </c>
      <c r="P184">
        <v>220</v>
      </c>
      <c r="Q18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84" t="str">
        <f>VLOOKUP(Analytics_mindset_case_studies_IntegrateCo_2015payroll[[#This Row],[Job_Code]],Analytics_mindset_case_studies_IntegrateCo_jobcodes[[Code_text]:[Job_Description]],2,FALSE)</f>
        <v>Office</v>
      </c>
    </row>
    <row r="185" spans="1:18" x14ac:dyDescent="0.3">
      <c r="A185" s="1">
        <v>42006</v>
      </c>
      <c r="B185">
        <v>27310001</v>
      </c>
      <c r="C185">
        <v>23</v>
      </c>
      <c r="D185">
        <v>1</v>
      </c>
      <c r="E185">
        <v>1</v>
      </c>
      <c r="F185" t="s">
        <v>29</v>
      </c>
      <c r="G185">
        <v>0</v>
      </c>
      <c r="H185">
        <v>0</v>
      </c>
      <c r="I185">
        <v>0</v>
      </c>
      <c r="J185">
        <v>0</v>
      </c>
      <c r="K185">
        <v>61</v>
      </c>
      <c r="L185">
        <v>242</v>
      </c>
      <c r="M185">
        <v>771</v>
      </c>
      <c r="N185">
        <v>173</v>
      </c>
      <c r="O185" t="s">
        <v>178</v>
      </c>
      <c r="P185">
        <v>0</v>
      </c>
      <c r="Q18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85" t="str">
        <f>VLOOKUP(Analytics_mindset_case_studies_IntegrateCo_2015payroll[[#This Row],[Job_Code]],Analytics_mindset_case_studies_IntegrateCo_jobcodes[[Code_text]:[Job_Description]],2,FALSE)</f>
        <v>New Foreign Manufacturing Plant</v>
      </c>
    </row>
    <row r="186" spans="1:18" x14ac:dyDescent="0.3">
      <c r="A186" s="1">
        <v>42006</v>
      </c>
      <c r="B186">
        <v>27310001</v>
      </c>
      <c r="C186">
        <v>23</v>
      </c>
      <c r="D186">
        <v>1</v>
      </c>
      <c r="E186">
        <v>1</v>
      </c>
      <c r="F186" t="s">
        <v>16</v>
      </c>
      <c r="G186">
        <v>0</v>
      </c>
      <c r="H186">
        <v>0</v>
      </c>
      <c r="I186">
        <v>0</v>
      </c>
      <c r="J186">
        <v>0</v>
      </c>
      <c r="K186">
        <v>322</v>
      </c>
      <c r="L186">
        <v>1289</v>
      </c>
      <c r="M186">
        <v>411</v>
      </c>
      <c r="N186">
        <v>923</v>
      </c>
      <c r="O186" t="s">
        <v>178</v>
      </c>
      <c r="P186">
        <v>0</v>
      </c>
      <c r="Q18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186" t="str">
        <f>VLOOKUP(Analytics_mindset_case_studies_IntegrateCo_2015payroll[[#This Row],[Job_Code]],Analytics_mindset_case_studies_IntegrateCo_jobcodes[[Code_text]:[Job_Description]],2,FALSE)</f>
        <v>New Foreign Manufacturing Oversight</v>
      </c>
    </row>
    <row r="187" spans="1:18" x14ac:dyDescent="0.3">
      <c r="A187" s="1">
        <v>42006</v>
      </c>
      <c r="B187">
        <v>27310001</v>
      </c>
      <c r="C187">
        <v>23</v>
      </c>
      <c r="D187">
        <v>1</v>
      </c>
      <c r="E187">
        <v>1</v>
      </c>
      <c r="F187" t="s">
        <v>20</v>
      </c>
      <c r="G187">
        <v>0</v>
      </c>
      <c r="H187">
        <v>0</v>
      </c>
      <c r="I187">
        <v>0</v>
      </c>
      <c r="J187">
        <v>0</v>
      </c>
      <c r="K187">
        <v>161</v>
      </c>
      <c r="L187">
        <v>645</v>
      </c>
      <c r="M187">
        <v>2054</v>
      </c>
      <c r="N187">
        <v>462</v>
      </c>
      <c r="O187" t="s">
        <v>178</v>
      </c>
      <c r="P187">
        <v>0</v>
      </c>
      <c r="Q18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187" t="str">
        <f>VLOOKUP(Analytics_mindset_case_studies_IntegrateCo_2015payroll[[#This Row],[Job_Code]],Analytics_mindset_case_studies_IntegrateCo_jobcodes[[Code_text]:[Job_Description]],2,FALSE)</f>
        <v>Internal Auditing</v>
      </c>
    </row>
    <row r="188" spans="1:18" x14ac:dyDescent="0.3">
      <c r="A188" s="1">
        <v>42006</v>
      </c>
      <c r="B188">
        <v>27310001</v>
      </c>
      <c r="C188">
        <v>401</v>
      </c>
      <c r="D188">
        <v>2</v>
      </c>
      <c r="E188">
        <v>2</v>
      </c>
      <c r="F188" t="s">
        <v>14</v>
      </c>
      <c r="G188">
        <v>0</v>
      </c>
      <c r="H188">
        <v>0</v>
      </c>
      <c r="I188">
        <v>0</v>
      </c>
      <c r="J188">
        <v>0</v>
      </c>
      <c r="K188">
        <v>3</v>
      </c>
      <c r="L188">
        <v>29</v>
      </c>
      <c r="M188">
        <v>46</v>
      </c>
      <c r="N188">
        <v>12</v>
      </c>
      <c r="O188" t="s">
        <v>179</v>
      </c>
      <c r="P188">
        <v>0</v>
      </c>
      <c r="Q18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88" t="str">
        <f>VLOOKUP(Analytics_mindset_case_studies_IntegrateCo_2015payroll[[#This Row],[Job_Code]],Analytics_mindset_case_studies_IntegrateCo_jobcodes[[Code_text]:[Job_Description]],2,FALSE)</f>
        <v>Installation</v>
      </c>
    </row>
    <row r="189" spans="1:18" x14ac:dyDescent="0.3">
      <c r="A189" s="1">
        <v>42006</v>
      </c>
      <c r="B189">
        <v>27310001</v>
      </c>
      <c r="C189">
        <v>401</v>
      </c>
      <c r="D189">
        <v>2</v>
      </c>
      <c r="E189">
        <v>2</v>
      </c>
      <c r="F189" t="s">
        <v>23</v>
      </c>
      <c r="G189">
        <v>1</v>
      </c>
      <c r="H189">
        <v>0</v>
      </c>
      <c r="I189">
        <v>26</v>
      </c>
      <c r="J189">
        <v>0</v>
      </c>
      <c r="K189">
        <v>16</v>
      </c>
      <c r="L189">
        <v>125</v>
      </c>
      <c r="M189">
        <v>198</v>
      </c>
      <c r="N189">
        <v>52</v>
      </c>
      <c r="O189" t="s">
        <v>179</v>
      </c>
      <c r="P189">
        <v>26</v>
      </c>
      <c r="Q18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89" t="str">
        <f>VLOOKUP(Analytics_mindset_case_studies_IntegrateCo_2015payroll[[#This Row],[Job_Code]],Analytics_mindset_case_studies_IntegrateCo_jobcodes[[Code_text]:[Job_Description]],2,FALSE)</f>
        <v>Office</v>
      </c>
    </row>
    <row r="190" spans="1:18" x14ac:dyDescent="0.3">
      <c r="A190" s="1">
        <v>42006</v>
      </c>
      <c r="B190">
        <v>27310001</v>
      </c>
      <c r="C190">
        <v>401</v>
      </c>
      <c r="D190">
        <v>2</v>
      </c>
      <c r="E190">
        <v>2</v>
      </c>
      <c r="F190" t="s">
        <v>47</v>
      </c>
      <c r="G190">
        <v>5</v>
      </c>
      <c r="H190">
        <v>0</v>
      </c>
      <c r="I190">
        <v>130</v>
      </c>
      <c r="J190">
        <v>0</v>
      </c>
      <c r="K190">
        <v>78</v>
      </c>
      <c r="L190">
        <v>624</v>
      </c>
      <c r="M190">
        <v>995</v>
      </c>
      <c r="N190">
        <v>26</v>
      </c>
      <c r="O190" t="s">
        <v>179</v>
      </c>
      <c r="P190">
        <v>130</v>
      </c>
      <c r="Q19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90" t="str">
        <f>VLOOKUP(Analytics_mindset_case_studies_IntegrateCo_2015payroll[[#This Row],[Job_Code]],Analytics_mindset_case_studies_IntegrateCo_jobcodes[[Code_text]:[Job_Description]],2,FALSE)</f>
        <v>Service</v>
      </c>
    </row>
    <row r="191" spans="1:18" x14ac:dyDescent="0.3">
      <c r="A191" s="1">
        <v>42006</v>
      </c>
      <c r="B191">
        <v>27310001</v>
      </c>
      <c r="C191">
        <v>401</v>
      </c>
      <c r="D191">
        <v>2</v>
      </c>
      <c r="E191">
        <v>2</v>
      </c>
      <c r="F191" t="s">
        <v>24</v>
      </c>
      <c r="G191">
        <v>0</v>
      </c>
      <c r="H191">
        <v>0</v>
      </c>
      <c r="I191">
        <v>0</v>
      </c>
      <c r="J191">
        <v>0</v>
      </c>
      <c r="K191">
        <v>25</v>
      </c>
      <c r="L191">
        <v>1997</v>
      </c>
      <c r="M191">
        <v>3182</v>
      </c>
      <c r="N191">
        <v>832</v>
      </c>
      <c r="O191" t="s">
        <v>179</v>
      </c>
      <c r="P191">
        <v>0</v>
      </c>
      <c r="Q19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191" t="str">
        <f>VLOOKUP(Analytics_mindset_case_studies_IntegrateCo_2015payroll[[#This Row],[Job_Code]],Analytics_mindset_case_studies_IntegrateCo_jobcodes[[Code_text]:[Job_Description]],2,FALSE)</f>
        <v>New Foreign Manufacturing Oversight</v>
      </c>
    </row>
    <row r="192" spans="1:18" x14ac:dyDescent="0.3">
      <c r="A192" s="1">
        <v>42006</v>
      </c>
      <c r="B192">
        <v>27310001</v>
      </c>
      <c r="C192">
        <v>3</v>
      </c>
      <c r="D192">
        <v>1</v>
      </c>
      <c r="E192">
        <v>1</v>
      </c>
      <c r="F192" t="s">
        <v>21</v>
      </c>
      <c r="G192">
        <v>21</v>
      </c>
      <c r="H192">
        <v>0</v>
      </c>
      <c r="I192">
        <v>12192</v>
      </c>
      <c r="J192">
        <v>0</v>
      </c>
      <c r="K192">
        <v>724</v>
      </c>
      <c r="L192">
        <v>2897</v>
      </c>
      <c r="M192">
        <v>9235</v>
      </c>
      <c r="N192">
        <v>158</v>
      </c>
      <c r="O192" t="s">
        <v>180</v>
      </c>
      <c r="P192">
        <v>12192</v>
      </c>
      <c r="Q19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92" t="str">
        <f>VLOOKUP(Analytics_mindset_case_studies_IntegrateCo_2015payroll[[#This Row],[Job_Code]],Analytics_mindset_case_studies_IntegrateCo_jobcodes[[Code_text]:[Job_Description]],2,FALSE)</f>
        <v>Office</v>
      </c>
    </row>
    <row r="193" spans="1:18" x14ac:dyDescent="0.3">
      <c r="A193" s="1">
        <v>42006</v>
      </c>
      <c r="B193">
        <v>27310001</v>
      </c>
      <c r="C193">
        <v>3</v>
      </c>
      <c r="D193">
        <v>1</v>
      </c>
      <c r="E193">
        <v>1</v>
      </c>
      <c r="F193" t="s">
        <v>23</v>
      </c>
      <c r="G193">
        <v>8</v>
      </c>
      <c r="H193">
        <v>0</v>
      </c>
      <c r="I193">
        <v>46445</v>
      </c>
      <c r="J193">
        <v>0</v>
      </c>
      <c r="K193">
        <v>276</v>
      </c>
      <c r="L193">
        <v>1104</v>
      </c>
      <c r="M193">
        <v>3518</v>
      </c>
      <c r="N193">
        <v>6</v>
      </c>
      <c r="O193" t="s">
        <v>180</v>
      </c>
      <c r="P193">
        <v>46445</v>
      </c>
      <c r="Q19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93" t="str">
        <f>VLOOKUP(Analytics_mindset_case_studies_IntegrateCo_2015payroll[[#This Row],[Job_Code]],Analytics_mindset_case_studies_IntegrateCo_jobcodes[[Code_text]:[Job_Description]],2,FALSE)</f>
        <v>Office</v>
      </c>
    </row>
    <row r="194" spans="1:18" x14ac:dyDescent="0.3">
      <c r="A194" s="1">
        <v>42006</v>
      </c>
      <c r="B194">
        <v>27310001</v>
      </c>
      <c r="C194">
        <v>3</v>
      </c>
      <c r="D194">
        <v>1</v>
      </c>
      <c r="E194">
        <v>1</v>
      </c>
      <c r="F194" t="s">
        <v>15</v>
      </c>
      <c r="G194">
        <v>8</v>
      </c>
      <c r="H194">
        <v>0</v>
      </c>
      <c r="I194">
        <v>46445</v>
      </c>
      <c r="J194">
        <v>0</v>
      </c>
      <c r="K194">
        <v>276</v>
      </c>
      <c r="L194">
        <v>1104</v>
      </c>
      <c r="M194">
        <v>3518</v>
      </c>
      <c r="N194">
        <v>6</v>
      </c>
      <c r="O194" t="s">
        <v>180</v>
      </c>
      <c r="P194">
        <v>46445</v>
      </c>
      <c r="Q19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94" t="str">
        <f>VLOOKUP(Analytics_mindset_case_studies_IntegrateCo_2015payroll[[#This Row],[Job_Code]],Analytics_mindset_case_studies_IntegrateCo_jobcodes[[Code_text]:[Job_Description]],2,FALSE)</f>
        <v>Sales</v>
      </c>
    </row>
    <row r="195" spans="1:18" x14ac:dyDescent="0.3">
      <c r="A195" s="1">
        <v>42006</v>
      </c>
      <c r="B195">
        <v>27310001</v>
      </c>
      <c r="C195">
        <v>3</v>
      </c>
      <c r="D195">
        <v>1</v>
      </c>
      <c r="E195">
        <v>1</v>
      </c>
      <c r="F195" t="s">
        <v>29</v>
      </c>
      <c r="G195">
        <v>0</v>
      </c>
      <c r="H195">
        <v>0</v>
      </c>
      <c r="I195">
        <v>0</v>
      </c>
      <c r="J195">
        <v>0</v>
      </c>
      <c r="K195">
        <v>276</v>
      </c>
      <c r="L195">
        <v>1103</v>
      </c>
      <c r="M195">
        <v>3519</v>
      </c>
      <c r="N195">
        <v>6</v>
      </c>
      <c r="O195" t="s">
        <v>180</v>
      </c>
      <c r="P195">
        <v>0</v>
      </c>
      <c r="Q19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95" t="str">
        <f>VLOOKUP(Analytics_mindset_case_studies_IntegrateCo_2015payroll[[#This Row],[Job_Code]],Analytics_mindset_case_studies_IntegrateCo_jobcodes[[Code_text]:[Job_Description]],2,FALSE)</f>
        <v>New Foreign Manufacturing Plant</v>
      </c>
    </row>
    <row r="196" spans="1:18" x14ac:dyDescent="0.3">
      <c r="A196" s="1">
        <v>42006</v>
      </c>
      <c r="B196">
        <v>27310001</v>
      </c>
      <c r="C196">
        <v>3</v>
      </c>
      <c r="D196">
        <v>1</v>
      </c>
      <c r="E196">
        <v>1</v>
      </c>
      <c r="F196" t="s">
        <v>16</v>
      </c>
      <c r="G196">
        <v>0</v>
      </c>
      <c r="H196">
        <v>0</v>
      </c>
      <c r="I196">
        <v>0</v>
      </c>
      <c r="J196">
        <v>0</v>
      </c>
      <c r="K196">
        <v>276</v>
      </c>
      <c r="L196">
        <v>1104</v>
      </c>
      <c r="M196">
        <v>3518</v>
      </c>
      <c r="N196">
        <v>6</v>
      </c>
      <c r="O196" t="s">
        <v>180</v>
      </c>
      <c r="P196">
        <v>0</v>
      </c>
      <c r="Q19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196" t="str">
        <f>VLOOKUP(Analytics_mindset_case_studies_IntegrateCo_2015payroll[[#This Row],[Job_Code]],Analytics_mindset_case_studies_IntegrateCo_jobcodes[[Code_text]:[Job_Description]],2,FALSE)</f>
        <v>New Foreign Manufacturing Oversight</v>
      </c>
    </row>
    <row r="197" spans="1:18" x14ac:dyDescent="0.3">
      <c r="A197" s="1">
        <v>42006</v>
      </c>
      <c r="B197">
        <v>27310001</v>
      </c>
      <c r="C197">
        <v>374</v>
      </c>
      <c r="D197">
        <v>5</v>
      </c>
      <c r="E197">
        <v>5</v>
      </c>
      <c r="F197" t="s">
        <v>21</v>
      </c>
      <c r="G197">
        <v>3</v>
      </c>
      <c r="H197">
        <v>0</v>
      </c>
      <c r="I197">
        <v>60</v>
      </c>
      <c r="J197">
        <v>0</v>
      </c>
      <c r="K197">
        <v>3</v>
      </c>
      <c r="L197">
        <v>168</v>
      </c>
      <c r="M197">
        <v>387</v>
      </c>
      <c r="N197">
        <v>24</v>
      </c>
      <c r="O197" t="s">
        <v>181</v>
      </c>
      <c r="P197">
        <v>60</v>
      </c>
      <c r="Q19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97" t="str">
        <f>VLOOKUP(Analytics_mindset_case_studies_IntegrateCo_2015payroll[[#This Row],[Job_Code]],Analytics_mindset_case_studies_IntegrateCo_jobcodes[[Code_text]:[Job_Description]],2,FALSE)</f>
        <v>Office</v>
      </c>
    </row>
    <row r="198" spans="1:18" x14ac:dyDescent="0.3">
      <c r="A198" s="1">
        <v>42006</v>
      </c>
      <c r="B198">
        <v>27310001</v>
      </c>
      <c r="C198">
        <v>374</v>
      </c>
      <c r="D198">
        <v>5</v>
      </c>
      <c r="E198">
        <v>5</v>
      </c>
      <c r="F198" t="s">
        <v>35</v>
      </c>
      <c r="G198">
        <v>115</v>
      </c>
      <c r="H198">
        <v>0</v>
      </c>
      <c r="I198">
        <v>230</v>
      </c>
      <c r="J198">
        <v>0</v>
      </c>
      <c r="K198">
        <v>116</v>
      </c>
      <c r="L198">
        <v>644</v>
      </c>
      <c r="M198">
        <v>1485</v>
      </c>
      <c r="N198">
        <v>92</v>
      </c>
      <c r="O198" t="s">
        <v>181</v>
      </c>
      <c r="P198">
        <v>230</v>
      </c>
      <c r="Q19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98" t="str">
        <f>VLOOKUP(Analytics_mindset_case_studies_IntegrateCo_2015payroll[[#This Row],[Job_Code]],Analytics_mindset_case_studies_IntegrateCo_jobcodes[[Code_text]:[Job_Description]],2,FALSE)</f>
        <v>Office</v>
      </c>
    </row>
    <row r="199" spans="1:18" x14ac:dyDescent="0.3">
      <c r="A199" s="1">
        <v>42006</v>
      </c>
      <c r="B199">
        <v>27310001</v>
      </c>
      <c r="C199">
        <v>374</v>
      </c>
      <c r="D199">
        <v>5</v>
      </c>
      <c r="E199">
        <v>5</v>
      </c>
      <c r="F199" t="s">
        <v>38</v>
      </c>
      <c r="G199">
        <v>9</v>
      </c>
      <c r="H199">
        <v>0</v>
      </c>
      <c r="I199">
        <v>180</v>
      </c>
      <c r="J199">
        <v>0</v>
      </c>
      <c r="K199">
        <v>91</v>
      </c>
      <c r="L199">
        <v>504</v>
      </c>
      <c r="M199">
        <v>1161</v>
      </c>
      <c r="N199">
        <v>72</v>
      </c>
      <c r="O199" t="s">
        <v>181</v>
      </c>
      <c r="P199">
        <v>180</v>
      </c>
      <c r="Q19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99" t="str">
        <f>VLOOKUP(Analytics_mindset_case_studies_IntegrateCo_2015payroll[[#This Row],[Job_Code]],Analytics_mindset_case_studies_IntegrateCo_jobcodes[[Code_text]:[Job_Description]],2,FALSE)</f>
        <v>Service</v>
      </c>
    </row>
    <row r="200" spans="1:18" x14ac:dyDescent="0.3">
      <c r="A200" s="1">
        <v>42006</v>
      </c>
      <c r="B200">
        <v>27310001</v>
      </c>
      <c r="C200">
        <v>374</v>
      </c>
      <c r="D200">
        <v>5</v>
      </c>
      <c r="E200">
        <v>5</v>
      </c>
      <c r="F200" t="s">
        <v>51</v>
      </c>
      <c r="G200">
        <v>5</v>
      </c>
      <c r="H200">
        <v>0</v>
      </c>
      <c r="I200">
        <v>10</v>
      </c>
      <c r="J200">
        <v>0</v>
      </c>
      <c r="K200">
        <v>6</v>
      </c>
      <c r="L200">
        <v>28</v>
      </c>
      <c r="M200">
        <v>65</v>
      </c>
      <c r="N200">
        <v>4</v>
      </c>
      <c r="O200" t="s">
        <v>181</v>
      </c>
      <c r="P200">
        <v>10</v>
      </c>
      <c r="Q20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00" t="str">
        <f>VLOOKUP(Analytics_mindset_case_studies_IntegrateCo_2015payroll[[#This Row],[Job_Code]],Analytics_mindset_case_studies_IntegrateCo_jobcodes[[Code_text]:[Job_Description]],2,FALSE)</f>
        <v>Service</v>
      </c>
    </row>
    <row r="201" spans="1:18" x14ac:dyDescent="0.3">
      <c r="A201" s="1">
        <v>42006</v>
      </c>
      <c r="B201">
        <v>27310001</v>
      </c>
      <c r="C201">
        <v>374</v>
      </c>
      <c r="D201">
        <v>5</v>
      </c>
      <c r="E201">
        <v>5</v>
      </c>
      <c r="F201" t="s">
        <v>37</v>
      </c>
      <c r="G201">
        <v>0</v>
      </c>
      <c r="H201">
        <v>0</v>
      </c>
      <c r="I201">
        <v>0</v>
      </c>
      <c r="J201">
        <v>0</v>
      </c>
      <c r="K201">
        <v>162</v>
      </c>
      <c r="L201">
        <v>896</v>
      </c>
      <c r="M201">
        <v>2066</v>
      </c>
      <c r="N201">
        <v>128</v>
      </c>
      <c r="O201" t="s">
        <v>181</v>
      </c>
      <c r="P201">
        <v>0</v>
      </c>
      <c r="Q20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201" t="str">
        <f>VLOOKUP(Analytics_mindset_case_studies_IntegrateCo_2015payroll[[#This Row],[Job_Code]],Analytics_mindset_case_studies_IntegrateCo_jobcodes[[Code_text]:[Job_Description]],2,FALSE)</f>
        <v>New Foreign Manufacturing Oversight</v>
      </c>
    </row>
    <row r="202" spans="1:18" x14ac:dyDescent="0.3">
      <c r="A202" s="1">
        <v>42006</v>
      </c>
      <c r="B202">
        <v>27310001</v>
      </c>
      <c r="C202">
        <v>201</v>
      </c>
      <c r="D202">
        <v>1</v>
      </c>
      <c r="E202">
        <v>1</v>
      </c>
      <c r="F202" t="s">
        <v>14</v>
      </c>
      <c r="G202">
        <v>0</v>
      </c>
      <c r="H202">
        <v>0</v>
      </c>
      <c r="I202">
        <v>0</v>
      </c>
      <c r="J202">
        <v>0</v>
      </c>
      <c r="K202">
        <v>4</v>
      </c>
      <c r="L202">
        <v>14</v>
      </c>
      <c r="M202">
        <v>46</v>
      </c>
      <c r="N202">
        <v>1</v>
      </c>
      <c r="O202" t="s">
        <v>182</v>
      </c>
      <c r="P202">
        <v>0</v>
      </c>
      <c r="Q20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02" t="str">
        <f>VLOOKUP(Analytics_mindset_case_studies_IntegrateCo_2015payroll[[#This Row],[Job_Code]],Analytics_mindset_case_studies_IntegrateCo_jobcodes[[Code_text]:[Job_Description]],2,FALSE)</f>
        <v>Installation</v>
      </c>
    </row>
    <row r="203" spans="1:18" x14ac:dyDescent="0.3">
      <c r="A203" s="1">
        <v>42006</v>
      </c>
      <c r="B203">
        <v>27310001</v>
      </c>
      <c r="C203">
        <v>201</v>
      </c>
      <c r="D203">
        <v>1</v>
      </c>
      <c r="E203">
        <v>1</v>
      </c>
      <c r="F203" t="s">
        <v>29</v>
      </c>
      <c r="G203">
        <v>0</v>
      </c>
      <c r="H203">
        <v>0</v>
      </c>
      <c r="I203">
        <v>0</v>
      </c>
      <c r="J203">
        <v>0</v>
      </c>
      <c r="K203">
        <v>144</v>
      </c>
      <c r="L203">
        <v>576</v>
      </c>
      <c r="M203">
        <v>1836</v>
      </c>
      <c r="N203">
        <v>384</v>
      </c>
      <c r="O203" t="s">
        <v>182</v>
      </c>
      <c r="P203">
        <v>0</v>
      </c>
      <c r="Q20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03" t="str">
        <f>VLOOKUP(Analytics_mindset_case_studies_IntegrateCo_2015payroll[[#This Row],[Job_Code]],Analytics_mindset_case_studies_IntegrateCo_jobcodes[[Code_text]:[Job_Description]],2,FALSE)</f>
        <v>New Foreign Manufacturing Plant</v>
      </c>
    </row>
    <row r="204" spans="1:18" x14ac:dyDescent="0.3">
      <c r="A204" s="1">
        <v>42006</v>
      </c>
      <c r="B204">
        <v>27310001</v>
      </c>
      <c r="C204">
        <v>201</v>
      </c>
      <c r="D204">
        <v>1</v>
      </c>
      <c r="E204">
        <v>1</v>
      </c>
      <c r="F204" t="s">
        <v>16</v>
      </c>
      <c r="G204">
        <v>0</v>
      </c>
      <c r="H204">
        <v>0</v>
      </c>
      <c r="I204">
        <v>0</v>
      </c>
      <c r="J204">
        <v>0</v>
      </c>
      <c r="K204">
        <v>288</v>
      </c>
      <c r="L204">
        <v>1152</v>
      </c>
      <c r="M204">
        <v>3672</v>
      </c>
      <c r="N204">
        <v>768</v>
      </c>
      <c r="O204" t="s">
        <v>182</v>
      </c>
      <c r="P204">
        <v>0</v>
      </c>
      <c r="Q20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204" t="str">
        <f>VLOOKUP(Analytics_mindset_case_studies_IntegrateCo_2015payroll[[#This Row],[Job_Code]],Analytics_mindset_case_studies_IntegrateCo_jobcodes[[Code_text]:[Job_Description]],2,FALSE)</f>
        <v>New Foreign Manufacturing Oversight</v>
      </c>
    </row>
    <row r="205" spans="1:18" x14ac:dyDescent="0.3">
      <c r="A205" s="1">
        <v>42006</v>
      </c>
      <c r="B205">
        <v>27310001</v>
      </c>
      <c r="C205">
        <v>192</v>
      </c>
      <c r="D205">
        <v>5</v>
      </c>
      <c r="E205">
        <v>5</v>
      </c>
      <c r="F205" t="s">
        <v>14</v>
      </c>
      <c r="G205">
        <v>0</v>
      </c>
      <c r="H205">
        <v>0</v>
      </c>
      <c r="I205">
        <v>0</v>
      </c>
      <c r="J205">
        <v>6</v>
      </c>
      <c r="K205">
        <v>3</v>
      </c>
      <c r="L205">
        <v>17</v>
      </c>
      <c r="M205">
        <v>41</v>
      </c>
      <c r="N205">
        <v>17</v>
      </c>
      <c r="O205" t="s">
        <v>183</v>
      </c>
      <c r="P205">
        <v>6</v>
      </c>
      <c r="Q20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05" t="str">
        <f>VLOOKUP(Analytics_mindset_case_studies_IntegrateCo_2015payroll[[#This Row],[Job_Code]],Analytics_mindset_case_studies_IntegrateCo_jobcodes[[Code_text]:[Job_Description]],2,FALSE)</f>
        <v>Installation</v>
      </c>
    </row>
    <row r="206" spans="1:18" x14ac:dyDescent="0.3">
      <c r="A206" s="1">
        <v>42006</v>
      </c>
      <c r="B206">
        <v>27310001</v>
      </c>
      <c r="C206">
        <v>192</v>
      </c>
      <c r="D206">
        <v>5</v>
      </c>
      <c r="E206">
        <v>5</v>
      </c>
      <c r="F206" t="s">
        <v>52</v>
      </c>
      <c r="G206">
        <v>12</v>
      </c>
      <c r="H206">
        <v>0</v>
      </c>
      <c r="I206">
        <v>28846</v>
      </c>
      <c r="J206">
        <v>0</v>
      </c>
      <c r="K206">
        <v>154</v>
      </c>
      <c r="L206">
        <v>808</v>
      </c>
      <c r="M206">
        <v>1967</v>
      </c>
      <c r="N206">
        <v>1223</v>
      </c>
      <c r="O206" t="s">
        <v>183</v>
      </c>
      <c r="P206">
        <v>28846</v>
      </c>
      <c r="Q20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06" t="str">
        <f>VLOOKUP(Analytics_mindset_case_studies_IntegrateCo_2015payroll[[#This Row],[Job_Code]],Analytics_mindset_case_studies_IntegrateCo_jobcodes[[Code_text]:[Job_Description]],2,FALSE)</f>
        <v>Sales</v>
      </c>
    </row>
    <row r="207" spans="1:18" x14ac:dyDescent="0.3">
      <c r="A207" s="1">
        <v>42006</v>
      </c>
      <c r="B207">
        <v>27310001</v>
      </c>
      <c r="C207">
        <v>192</v>
      </c>
      <c r="D207">
        <v>5</v>
      </c>
      <c r="E207">
        <v>5</v>
      </c>
      <c r="F207" t="s">
        <v>37</v>
      </c>
      <c r="G207">
        <v>0</v>
      </c>
      <c r="H207">
        <v>0</v>
      </c>
      <c r="I207">
        <v>0</v>
      </c>
      <c r="J207">
        <v>0</v>
      </c>
      <c r="K207">
        <v>205</v>
      </c>
      <c r="L207">
        <v>1077</v>
      </c>
      <c r="M207">
        <v>2623</v>
      </c>
      <c r="N207">
        <v>1631</v>
      </c>
      <c r="O207" t="s">
        <v>183</v>
      </c>
      <c r="P207">
        <v>0</v>
      </c>
      <c r="Q20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207" t="str">
        <f>VLOOKUP(Analytics_mindset_case_studies_IntegrateCo_2015payroll[[#This Row],[Job_Code]],Analytics_mindset_case_studies_IntegrateCo_jobcodes[[Code_text]:[Job_Description]],2,FALSE)</f>
        <v>New Foreign Manufacturing Oversight</v>
      </c>
    </row>
    <row r="208" spans="1:18" x14ac:dyDescent="0.3">
      <c r="A208" s="1">
        <v>42006</v>
      </c>
      <c r="B208">
        <v>27310001</v>
      </c>
      <c r="C208">
        <v>192</v>
      </c>
      <c r="D208">
        <v>5</v>
      </c>
      <c r="E208">
        <v>5</v>
      </c>
      <c r="F208" t="s">
        <v>53</v>
      </c>
      <c r="G208">
        <v>0</v>
      </c>
      <c r="H208">
        <v>0</v>
      </c>
      <c r="I208">
        <v>0</v>
      </c>
      <c r="J208">
        <v>0</v>
      </c>
      <c r="K208">
        <v>103</v>
      </c>
      <c r="L208">
        <v>538</v>
      </c>
      <c r="M208">
        <v>1312</v>
      </c>
      <c r="N208">
        <v>815</v>
      </c>
      <c r="O208" t="s">
        <v>183</v>
      </c>
      <c r="P208">
        <v>0</v>
      </c>
      <c r="Q20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208" t="str">
        <f>VLOOKUP(Analytics_mindset_case_studies_IntegrateCo_2015payroll[[#This Row],[Job_Code]],Analytics_mindset_case_studies_IntegrateCo_jobcodes[[Code_text]:[Job_Description]],2,FALSE)</f>
        <v>Internal Auditing</v>
      </c>
    </row>
    <row r="209" spans="1:18" x14ac:dyDescent="0.3">
      <c r="A209" s="1">
        <v>42006</v>
      </c>
      <c r="B209">
        <v>27310001</v>
      </c>
      <c r="C209">
        <v>192</v>
      </c>
      <c r="D209">
        <v>5</v>
      </c>
      <c r="E209">
        <v>5</v>
      </c>
      <c r="F209" t="s">
        <v>54</v>
      </c>
      <c r="G209">
        <v>4</v>
      </c>
      <c r="H209">
        <v>0</v>
      </c>
      <c r="I209">
        <v>9615</v>
      </c>
      <c r="J209">
        <v>0</v>
      </c>
      <c r="K209">
        <v>52</v>
      </c>
      <c r="L209">
        <v>269</v>
      </c>
      <c r="M209">
        <v>656</v>
      </c>
      <c r="N209">
        <v>408</v>
      </c>
      <c r="O209" t="s">
        <v>183</v>
      </c>
      <c r="P209">
        <v>9615</v>
      </c>
      <c r="Q20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09" t="str">
        <f>VLOOKUP(Analytics_mindset_case_studies_IntegrateCo_2015payroll[[#This Row],[Job_Code]],Analytics_mindset_case_studies_IntegrateCo_jobcodes[[Code_text]:[Job_Description]],2,FALSE)</f>
        <v>Sales</v>
      </c>
    </row>
    <row r="210" spans="1:18" x14ac:dyDescent="0.3">
      <c r="A210" s="1">
        <v>42006</v>
      </c>
      <c r="B210">
        <v>27310001</v>
      </c>
      <c r="C210">
        <v>398</v>
      </c>
      <c r="D210">
        <v>1</v>
      </c>
      <c r="E210">
        <v>1</v>
      </c>
      <c r="F210" t="s">
        <v>55</v>
      </c>
      <c r="G210">
        <v>4</v>
      </c>
      <c r="H210">
        <v>0</v>
      </c>
      <c r="I210">
        <v>48</v>
      </c>
      <c r="J210">
        <v>0</v>
      </c>
      <c r="K210">
        <v>29</v>
      </c>
      <c r="L210">
        <v>115</v>
      </c>
      <c r="M210">
        <v>368</v>
      </c>
      <c r="N210">
        <v>77</v>
      </c>
      <c r="O210" t="s">
        <v>184</v>
      </c>
      <c r="P210">
        <v>48</v>
      </c>
      <c r="Q21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10" t="str">
        <f>VLOOKUP(Analytics_mindset_case_studies_IntegrateCo_2015payroll[[#This Row],[Job_Code]],Analytics_mindset_case_studies_IntegrateCo_jobcodes[[Code_text]:[Job_Description]],2,FALSE)</f>
        <v>Installation</v>
      </c>
    </row>
    <row r="211" spans="1:18" x14ac:dyDescent="0.3">
      <c r="A211" s="1">
        <v>42006</v>
      </c>
      <c r="B211">
        <v>27310001</v>
      </c>
      <c r="C211">
        <v>398</v>
      </c>
      <c r="D211">
        <v>1</v>
      </c>
      <c r="E211">
        <v>1</v>
      </c>
      <c r="F211" t="s">
        <v>26</v>
      </c>
      <c r="G211">
        <v>1</v>
      </c>
      <c r="H211">
        <v>0</v>
      </c>
      <c r="I211">
        <v>12</v>
      </c>
      <c r="J211">
        <v>0</v>
      </c>
      <c r="K211">
        <v>7</v>
      </c>
      <c r="L211">
        <v>29</v>
      </c>
      <c r="M211">
        <v>91</v>
      </c>
      <c r="N211">
        <v>19</v>
      </c>
      <c r="O211" t="s">
        <v>184</v>
      </c>
      <c r="P211">
        <v>12</v>
      </c>
      <c r="Q21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11" t="str">
        <f>VLOOKUP(Analytics_mindset_case_studies_IntegrateCo_2015payroll[[#This Row],[Job_Code]],Analytics_mindset_case_studies_IntegrateCo_jobcodes[[Code_text]:[Job_Description]],2,FALSE)</f>
        <v>Employee Training</v>
      </c>
    </row>
    <row r="212" spans="1:18" x14ac:dyDescent="0.3">
      <c r="A212" s="1">
        <v>42006</v>
      </c>
      <c r="B212">
        <v>27310001</v>
      </c>
      <c r="C212">
        <v>398</v>
      </c>
      <c r="D212">
        <v>1</v>
      </c>
      <c r="E212">
        <v>1</v>
      </c>
      <c r="F212" t="s">
        <v>27</v>
      </c>
      <c r="G212">
        <v>0</v>
      </c>
      <c r="H212">
        <v>0</v>
      </c>
      <c r="I212">
        <v>0</v>
      </c>
      <c r="J212">
        <v>0</v>
      </c>
      <c r="K212">
        <v>115</v>
      </c>
      <c r="L212">
        <v>461</v>
      </c>
      <c r="M212">
        <v>1468</v>
      </c>
      <c r="N212">
        <v>307</v>
      </c>
      <c r="O212" t="s">
        <v>184</v>
      </c>
      <c r="P212">
        <v>0</v>
      </c>
      <c r="Q21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212" t="str">
        <f>VLOOKUP(Analytics_mindset_case_studies_IntegrateCo_2015payroll[[#This Row],[Job_Code]],Analytics_mindset_case_studies_IntegrateCo_jobcodes[[Code_text]:[Job_Description]],2,FALSE)</f>
        <v>New Foreign Manufacturing Oversight</v>
      </c>
    </row>
    <row r="213" spans="1:18" x14ac:dyDescent="0.3">
      <c r="A213" s="1">
        <v>42006</v>
      </c>
      <c r="B213">
        <v>27310001</v>
      </c>
      <c r="C213">
        <v>276</v>
      </c>
      <c r="D213">
        <v>1</v>
      </c>
      <c r="E213">
        <v>1</v>
      </c>
      <c r="F213" t="s">
        <v>14</v>
      </c>
      <c r="G213">
        <v>0</v>
      </c>
      <c r="H213">
        <v>0</v>
      </c>
      <c r="I213">
        <v>0</v>
      </c>
      <c r="J213">
        <v>0</v>
      </c>
      <c r="K213">
        <v>8</v>
      </c>
      <c r="L213">
        <v>32</v>
      </c>
      <c r="M213">
        <v>102</v>
      </c>
      <c r="N213">
        <v>24</v>
      </c>
      <c r="O213" t="s">
        <v>185</v>
      </c>
      <c r="P213">
        <v>0</v>
      </c>
      <c r="Q21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13" t="str">
        <f>VLOOKUP(Analytics_mindset_case_studies_IntegrateCo_2015payroll[[#This Row],[Job_Code]],Analytics_mindset_case_studies_IntegrateCo_jobcodes[[Code_text]:[Job_Description]],2,FALSE)</f>
        <v>Installation</v>
      </c>
    </row>
    <row r="214" spans="1:18" x14ac:dyDescent="0.3">
      <c r="A214" s="1">
        <v>42006</v>
      </c>
      <c r="B214">
        <v>27310001</v>
      </c>
      <c r="C214">
        <v>276</v>
      </c>
      <c r="D214">
        <v>1</v>
      </c>
      <c r="E214">
        <v>1</v>
      </c>
      <c r="F214" t="s">
        <v>29</v>
      </c>
      <c r="G214">
        <v>0</v>
      </c>
      <c r="H214">
        <v>0</v>
      </c>
      <c r="I214">
        <v>0</v>
      </c>
      <c r="J214">
        <v>0</v>
      </c>
      <c r="K214">
        <v>98</v>
      </c>
      <c r="L214">
        <v>392</v>
      </c>
      <c r="M214">
        <v>1249</v>
      </c>
      <c r="N214">
        <v>291</v>
      </c>
      <c r="O214" t="s">
        <v>185</v>
      </c>
      <c r="P214">
        <v>0</v>
      </c>
      <c r="Q21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14" t="str">
        <f>VLOOKUP(Analytics_mindset_case_studies_IntegrateCo_2015payroll[[#This Row],[Job_Code]],Analytics_mindset_case_studies_IntegrateCo_jobcodes[[Code_text]:[Job_Description]],2,FALSE)</f>
        <v>New Foreign Manufacturing Plant</v>
      </c>
    </row>
    <row r="215" spans="1:18" x14ac:dyDescent="0.3">
      <c r="A215" s="1">
        <v>42006</v>
      </c>
      <c r="B215">
        <v>27310001</v>
      </c>
      <c r="C215">
        <v>276</v>
      </c>
      <c r="D215">
        <v>1</v>
      </c>
      <c r="E215">
        <v>1</v>
      </c>
      <c r="F215" t="s">
        <v>16</v>
      </c>
      <c r="G215">
        <v>0</v>
      </c>
      <c r="H215">
        <v>0</v>
      </c>
      <c r="I215">
        <v>0</v>
      </c>
      <c r="J215">
        <v>0</v>
      </c>
      <c r="K215">
        <v>196</v>
      </c>
      <c r="L215">
        <v>784</v>
      </c>
      <c r="M215">
        <v>2499</v>
      </c>
      <c r="N215">
        <v>582</v>
      </c>
      <c r="O215" t="s">
        <v>185</v>
      </c>
      <c r="P215">
        <v>0</v>
      </c>
      <c r="Q21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215" t="str">
        <f>VLOOKUP(Analytics_mindset_case_studies_IntegrateCo_2015payroll[[#This Row],[Job_Code]],Analytics_mindset_case_studies_IntegrateCo_jobcodes[[Code_text]:[Job_Description]],2,FALSE)</f>
        <v>New Foreign Manufacturing Oversight</v>
      </c>
    </row>
    <row r="216" spans="1:18" x14ac:dyDescent="0.3">
      <c r="A216" s="1">
        <v>42006</v>
      </c>
      <c r="B216">
        <v>27310001</v>
      </c>
      <c r="C216">
        <v>352</v>
      </c>
      <c r="D216">
        <v>1</v>
      </c>
      <c r="E216">
        <v>1</v>
      </c>
      <c r="F216" t="s">
        <v>31</v>
      </c>
      <c r="G216">
        <v>0</v>
      </c>
      <c r="H216">
        <v>0</v>
      </c>
      <c r="I216">
        <v>0</v>
      </c>
      <c r="J216">
        <v>0</v>
      </c>
      <c r="K216">
        <v>78</v>
      </c>
      <c r="L216">
        <v>312</v>
      </c>
      <c r="M216">
        <v>994</v>
      </c>
      <c r="N216">
        <v>243</v>
      </c>
      <c r="O216" t="s">
        <v>186</v>
      </c>
      <c r="P216">
        <v>0</v>
      </c>
      <c r="Q21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16" t="str">
        <f>VLOOKUP(Analytics_mindset_case_studies_IntegrateCo_2015payroll[[#This Row],[Job_Code]],Analytics_mindset_case_studies_IntegrateCo_jobcodes[[Code_text]:[Job_Description]],2,FALSE)</f>
        <v>New Foreign Manufacturing Plant</v>
      </c>
    </row>
    <row r="217" spans="1:18" x14ac:dyDescent="0.3">
      <c r="A217" s="1">
        <v>42006</v>
      </c>
      <c r="B217">
        <v>27310001</v>
      </c>
      <c r="C217">
        <v>352</v>
      </c>
      <c r="D217">
        <v>1</v>
      </c>
      <c r="E217">
        <v>1</v>
      </c>
      <c r="F217" t="s">
        <v>27</v>
      </c>
      <c r="G217">
        <v>0</v>
      </c>
      <c r="H217">
        <v>0</v>
      </c>
      <c r="I217">
        <v>0</v>
      </c>
      <c r="J217">
        <v>0</v>
      </c>
      <c r="K217">
        <v>156</v>
      </c>
      <c r="L217">
        <v>624</v>
      </c>
      <c r="M217">
        <v>1989</v>
      </c>
      <c r="N217">
        <v>486</v>
      </c>
      <c r="O217" t="s">
        <v>186</v>
      </c>
      <c r="P217">
        <v>0</v>
      </c>
      <c r="Q21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217" t="str">
        <f>VLOOKUP(Analytics_mindset_case_studies_IntegrateCo_2015payroll[[#This Row],[Job_Code]],Analytics_mindset_case_studies_IntegrateCo_jobcodes[[Code_text]:[Job_Description]],2,FALSE)</f>
        <v>New Foreign Manufacturing Oversight</v>
      </c>
    </row>
    <row r="218" spans="1:18" x14ac:dyDescent="0.3">
      <c r="A218" s="1">
        <v>42006</v>
      </c>
      <c r="B218">
        <v>27310001</v>
      </c>
      <c r="C218">
        <v>352</v>
      </c>
      <c r="D218">
        <v>1</v>
      </c>
      <c r="E218">
        <v>1</v>
      </c>
      <c r="F218" t="s">
        <v>28</v>
      </c>
      <c r="G218">
        <v>0</v>
      </c>
      <c r="H218">
        <v>0</v>
      </c>
      <c r="I218">
        <v>0</v>
      </c>
      <c r="J218">
        <v>0</v>
      </c>
      <c r="K218">
        <v>156</v>
      </c>
      <c r="L218">
        <v>624</v>
      </c>
      <c r="M218">
        <v>1989</v>
      </c>
      <c r="N218">
        <v>486</v>
      </c>
      <c r="O218" t="s">
        <v>186</v>
      </c>
      <c r="P218">
        <v>0</v>
      </c>
      <c r="Q21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218" t="str">
        <f>VLOOKUP(Analytics_mindset_case_studies_IntegrateCo_2015payroll[[#This Row],[Job_Code]],Analytics_mindset_case_studies_IntegrateCo_jobcodes[[Code_text]:[Job_Description]],2,FALSE)</f>
        <v>Internal Auditing</v>
      </c>
    </row>
    <row r="219" spans="1:18" x14ac:dyDescent="0.3">
      <c r="A219" s="1">
        <v>42006</v>
      </c>
      <c r="B219">
        <v>27310001</v>
      </c>
      <c r="C219">
        <v>199</v>
      </c>
      <c r="D219">
        <v>1</v>
      </c>
      <c r="E219">
        <v>1</v>
      </c>
      <c r="F219" t="s">
        <v>14</v>
      </c>
      <c r="G219">
        <v>0</v>
      </c>
      <c r="H219">
        <v>0</v>
      </c>
      <c r="I219">
        <v>0</v>
      </c>
      <c r="J219">
        <v>0</v>
      </c>
      <c r="K219">
        <v>9</v>
      </c>
      <c r="L219">
        <v>34</v>
      </c>
      <c r="M219">
        <v>107</v>
      </c>
      <c r="N219">
        <v>24</v>
      </c>
      <c r="O219" t="s">
        <v>187</v>
      </c>
      <c r="P219">
        <v>0</v>
      </c>
      <c r="Q21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19" t="str">
        <f>VLOOKUP(Analytics_mindset_case_studies_IntegrateCo_2015payroll[[#This Row],[Job_Code]],Analytics_mindset_case_studies_IntegrateCo_jobcodes[[Code_text]:[Job_Description]],2,FALSE)</f>
        <v>Installation</v>
      </c>
    </row>
    <row r="220" spans="1:18" x14ac:dyDescent="0.3">
      <c r="A220" s="1">
        <v>42006</v>
      </c>
      <c r="B220">
        <v>27310001</v>
      </c>
      <c r="C220">
        <v>199</v>
      </c>
      <c r="D220">
        <v>1</v>
      </c>
      <c r="E220">
        <v>1</v>
      </c>
      <c r="F220" t="s">
        <v>38</v>
      </c>
      <c r="G220">
        <v>25</v>
      </c>
      <c r="H220">
        <v>0</v>
      </c>
      <c r="I220">
        <v>8925</v>
      </c>
      <c r="J220">
        <v>0</v>
      </c>
      <c r="K220">
        <v>5</v>
      </c>
      <c r="L220">
        <v>2</v>
      </c>
      <c r="M220">
        <v>638</v>
      </c>
      <c r="N220">
        <v>143</v>
      </c>
      <c r="O220" t="s">
        <v>187</v>
      </c>
      <c r="P220">
        <v>8925</v>
      </c>
      <c r="Q22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20" t="str">
        <f>VLOOKUP(Analytics_mindset_case_studies_IntegrateCo_2015payroll[[#This Row],[Job_Code]],Analytics_mindset_case_studies_IntegrateCo_jobcodes[[Code_text]:[Job_Description]],2,FALSE)</f>
        <v>Service</v>
      </c>
    </row>
    <row r="221" spans="1:18" x14ac:dyDescent="0.3">
      <c r="A221" s="1">
        <v>42006</v>
      </c>
      <c r="B221">
        <v>27310001</v>
      </c>
      <c r="C221">
        <v>199</v>
      </c>
      <c r="D221">
        <v>1</v>
      </c>
      <c r="E221">
        <v>1</v>
      </c>
      <c r="F221" t="s">
        <v>38</v>
      </c>
      <c r="G221">
        <v>0</v>
      </c>
      <c r="H221">
        <v>6</v>
      </c>
      <c r="I221">
        <v>0</v>
      </c>
      <c r="J221">
        <v>3213</v>
      </c>
      <c r="K221">
        <v>18</v>
      </c>
      <c r="L221">
        <v>721</v>
      </c>
      <c r="M221">
        <v>2296</v>
      </c>
      <c r="N221">
        <v>343</v>
      </c>
      <c r="O221" t="s">
        <v>187</v>
      </c>
      <c r="P221">
        <v>3213</v>
      </c>
      <c r="Q22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21" t="str">
        <f>VLOOKUP(Analytics_mindset_case_studies_IntegrateCo_2015payroll[[#This Row],[Job_Code]],Analytics_mindset_case_studies_IntegrateCo_jobcodes[[Code_text]:[Job_Description]],2,FALSE)</f>
        <v>Service</v>
      </c>
    </row>
    <row r="222" spans="1:18" x14ac:dyDescent="0.3">
      <c r="A222" s="1">
        <v>42006</v>
      </c>
      <c r="B222">
        <v>27310001</v>
      </c>
      <c r="C222">
        <v>199</v>
      </c>
      <c r="D222">
        <v>1</v>
      </c>
      <c r="E222">
        <v>1</v>
      </c>
      <c r="F222" t="s">
        <v>47</v>
      </c>
      <c r="G222">
        <v>15</v>
      </c>
      <c r="H222">
        <v>0</v>
      </c>
      <c r="I222">
        <v>5355</v>
      </c>
      <c r="J222">
        <v>0</v>
      </c>
      <c r="K222">
        <v>3</v>
      </c>
      <c r="L222">
        <v>12</v>
      </c>
      <c r="M222">
        <v>383</v>
      </c>
      <c r="N222">
        <v>86</v>
      </c>
      <c r="O222" t="s">
        <v>187</v>
      </c>
      <c r="P222">
        <v>5355</v>
      </c>
      <c r="Q22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22" t="str">
        <f>VLOOKUP(Analytics_mindset_case_studies_IntegrateCo_2015payroll[[#This Row],[Job_Code]],Analytics_mindset_case_studies_IntegrateCo_jobcodes[[Code_text]:[Job_Description]],2,FALSE)</f>
        <v>Service</v>
      </c>
    </row>
    <row r="223" spans="1:18" x14ac:dyDescent="0.3">
      <c r="A223" s="1">
        <v>42006</v>
      </c>
      <c r="B223">
        <v>27310001</v>
      </c>
      <c r="C223">
        <v>199</v>
      </c>
      <c r="D223">
        <v>1</v>
      </c>
      <c r="E223">
        <v>1</v>
      </c>
      <c r="F223" t="s">
        <v>56</v>
      </c>
      <c r="G223">
        <v>5</v>
      </c>
      <c r="H223">
        <v>0</v>
      </c>
      <c r="I223">
        <v>1785</v>
      </c>
      <c r="J223">
        <v>0</v>
      </c>
      <c r="K223">
        <v>1</v>
      </c>
      <c r="L223">
        <v>4</v>
      </c>
      <c r="M223">
        <v>127</v>
      </c>
      <c r="N223">
        <v>29</v>
      </c>
      <c r="O223" t="s">
        <v>187</v>
      </c>
      <c r="P223">
        <v>1785</v>
      </c>
      <c r="Q22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23" t="str">
        <f>VLOOKUP(Analytics_mindset_case_studies_IntegrateCo_2015payroll[[#This Row],[Job_Code]],Analytics_mindset_case_studies_IntegrateCo_jobcodes[[Code_text]:[Job_Description]],2,FALSE)</f>
        <v>Employee Training</v>
      </c>
    </row>
    <row r="224" spans="1:18" x14ac:dyDescent="0.3">
      <c r="A224" s="1">
        <v>42006</v>
      </c>
      <c r="B224">
        <v>27310001</v>
      </c>
      <c r="C224">
        <v>199</v>
      </c>
      <c r="D224">
        <v>1</v>
      </c>
      <c r="E224">
        <v>1</v>
      </c>
      <c r="F224" t="s">
        <v>16</v>
      </c>
      <c r="G224">
        <v>0</v>
      </c>
      <c r="H224">
        <v>0</v>
      </c>
      <c r="I224">
        <v>0</v>
      </c>
      <c r="J224">
        <v>0</v>
      </c>
      <c r="K224">
        <v>32</v>
      </c>
      <c r="L224">
        <v>128</v>
      </c>
      <c r="M224">
        <v>4082</v>
      </c>
      <c r="N224">
        <v>914</v>
      </c>
      <c r="O224" t="s">
        <v>187</v>
      </c>
      <c r="P224">
        <v>0</v>
      </c>
      <c r="Q22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224" t="str">
        <f>VLOOKUP(Analytics_mindset_case_studies_IntegrateCo_2015payroll[[#This Row],[Job_Code]],Analytics_mindset_case_studies_IntegrateCo_jobcodes[[Code_text]:[Job_Description]],2,FALSE)</f>
        <v>New Foreign Manufacturing Oversight</v>
      </c>
    </row>
    <row r="225" spans="1:18" x14ac:dyDescent="0.3">
      <c r="A225" s="1">
        <v>42006</v>
      </c>
      <c r="B225">
        <v>27310001</v>
      </c>
      <c r="C225">
        <v>260</v>
      </c>
      <c r="D225">
        <v>1</v>
      </c>
      <c r="E225">
        <v>1</v>
      </c>
      <c r="F225" t="s">
        <v>14</v>
      </c>
      <c r="G225">
        <v>0</v>
      </c>
      <c r="H225">
        <v>0</v>
      </c>
      <c r="I225">
        <v>0</v>
      </c>
      <c r="J225">
        <v>0</v>
      </c>
      <c r="K225">
        <v>3</v>
      </c>
      <c r="L225">
        <v>13</v>
      </c>
      <c r="M225">
        <v>43</v>
      </c>
      <c r="N225">
        <v>1</v>
      </c>
      <c r="O225" t="s">
        <v>188</v>
      </c>
      <c r="P225">
        <v>0</v>
      </c>
      <c r="Q22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25" t="str">
        <f>VLOOKUP(Analytics_mindset_case_studies_IntegrateCo_2015payroll[[#This Row],[Job_Code]],Analytics_mindset_case_studies_IntegrateCo_jobcodes[[Code_text]:[Job_Description]],2,FALSE)</f>
        <v>Installation</v>
      </c>
    </row>
    <row r="226" spans="1:18" x14ac:dyDescent="0.3">
      <c r="A226" s="1">
        <v>42006</v>
      </c>
      <c r="B226">
        <v>27310001</v>
      </c>
      <c r="C226">
        <v>260</v>
      </c>
      <c r="D226">
        <v>1</v>
      </c>
      <c r="E226">
        <v>1</v>
      </c>
      <c r="F226" t="s">
        <v>16</v>
      </c>
      <c r="G226">
        <v>0</v>
      </c>
      <c r="H226">
        <v>0</v>
      </c>
      <c r="I226">
        <v>0</v>
      </c>
      <c r="J226">
        <v>0</v>
      </c>
      <c r="K226">
        <v>222</v>
      </c>
      <c r="L226">
        <v>887</v>
      </c>
      <c r="M226">
        <v>2828</v>
      </c>
      <c r="N226">
        <v>634</v>
      </c>
      <c r="O226" t="s">
        <v>188</v>
      </c>
      <c r="P226">
        <v>0</v>
      </c>
      <c r="Q22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226" t="str">
        <f>VLOOKUP(Analytics_mindset_case_studies_IntegrateCo_2015payroll[[#This Row],[Job_Code]],Analytics_mindset_case_studies_IntegrateCo_jobcodes[[Code_text]:[Job_Description]],2,FALSE)</f>
        <v>New Foreign Manufacturing Oversight</v>
      </c>
    </row>
    <row r="227" spans="1:18" x14ac:dyDescent="0.3">
      <c r="A227" s="1">
        <v>42006</v>
      </c>
      <c r="B227">
        <v>27310001</v>
      </c>
      <c r="C227">
        <v>260</v>
      </c>
      <c r="D227">
        <v>1</v>
      </c>
      <c r="E227">
        <v>1</v>
      </c>
      <c r="F227" t="s">
        <v>20</v>
      </c>
      <c r="G227">
        <v>0</v>
      </c>
      <c r="H227">
        <v>0</v>
      </c>
      <c r="I227">
        <v>0</v>
      </c>
      <c r="J227">
        <v>0</v>
      </c>
      <c r="K227">
        <v>111</v>
      </c>
      <c r="L227">
        <v>444</v>
      </c>
      <c r="M227">
        <v>1414</v>
      </c>
      <c r="N227">
        <v>317</v>
      </c>
      <c r="O227" t="s">
        <v>188</v>
      </c>
      <c r="P227">
        <v>0</v>
      </c>
      <c r="Q22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227" t="str">
        <f>VLOOKUP(Analytics_mindset_case_studies_IntegrateCo_2015payroll[[#This Row],[Job_Code]],Analytics_mindset_case_studies_IntegrateCo_jobcodes[[Code_text]:[Job_Description]],2,FALSE)</f>
        <v>Internal Auditing</v>
      </c>
    </row>
    <row r="228" spans="1:18" x14ac:dyDescent="0.3">
      <c r="A228" s="1">
        <v>42006</v>
      </c>
      <c r="B228">
        <v>27310001</v>
      </c>
      <c r="C228">
        <v>380</v>
      </c>
      <c r="D228">
        <v>1</v>
      </c>
      <c r="E228">
        <v>1</v>
      </c>
      <c r="F228" t="s">
        <v>14</v>
      </c>
      <c r="G228">
        <v>0</v>
      </c>
      <c r="H228">
        <v>0</v>
      </c>
      <c r="I228">
        <v>0</v>
      </c>
      <c r="J228">
        <v>0</v>
      </c>
      <c r="K228">
        <v>4</v>
      </c>
      <c r="L228">
        <v>17</v>
      </c>
      <c r="M228">
        <v>56</v>
      </c>
      <c r="N228">
        <v>14</v>
      </c>
      <c r="O228" t="s">
        <v>189</v>
      </c>
      <c r="P228">
        <v>0</v>
      </c>
      <c r="Q22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28" t="str">
        <f>VLOOKUP(Analytics_mindset_case_studies_IntegrateCo_2015payroll[[#This Row],[Job_Code]],Analytics_mindset_case_studies_IntegrateCo_jobcodes[[Code_text]:[Job_Description]],2,FALSE)</f>
        <v>Installation</v>
      </c>
    </row>
    <row r="229" spans="1:18" x14ac:dyDescent="0.3">
      <c r="A229" s="1">
        <v>42006</v>
      </c>
      <c r="B229">
        <v>27310001</v>
      </c>
      <c r="C229">
        <v>380</v>
      </c>
      <c r="D229">
        <v>1</v>
      </c>
      <c r="E229">
        <v>1</v>
      </c>
      <c r="F229" t="s">
        <v>33</v>
      </c>
      <c r="G229">
        <v>4</v>
      </c>
      <c r="H229">
        <v>0</v>
      </c>
      <c r="I229">
        <v>80</v>
      </c>
      <c r="J229">
        <v>0</v>
      </c>
      <c r="K229">
        <v>39</v>
      </c>
      <c r="L229">
        <v>155</v>
      </c>
      <c r="M229">
        <v>493</v>
      </c>
      <c r="N229">
        <v>128</v>
      </c>
      <c r="O229" t="s">
        <v>189</v>
      </c>
      <c r="P229">
        <v>80</v>
      </c>
      <c r="Q22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29" t="str">
        <f>VLOOKUP(Analytics_mindset_case_studies_IntegrateCo_2015payroll[[#This Row],[Job_Code]],Analytics_mindset_case_studies_IntegrateCo_jobcodes[[Code_text]:[Job_Description]],2,FALSE)</f>
        <v>Service</v>
      </c>
    </row>
    <row r="230" spans="1:18" x14ac:dyDescent="0.3">
      <c r="A230" s="1">
        <v>42006</v>
      </c>
      <c r="B230">
        <v>27310001</v>
      </c>
      <c r="C230">
        <v>380</v>
      </c>
      <c r="D230">
        <v>1</v>
      </c>
      <c r="E230">
        <v>1</v>
      </c>
      <c r="F230" t="s">
        <v>27</v>
      </c>
      <c r="G230">
        <v>0</v>
      </c>
      <c r="H230">
        <v>0</v>
      </c>
      <c r="I230">
        <v>0</v>
      </c>
      <c r="J230">
        <v>0</v>
      </c>
      <c r="K230">
        <v>155</v>
      </c>
      <c r="L230">
        <v>619</v>
      </c>
      <c r="M230">
        <v>1971</v>
      </c>
      <c r="N230">
        <v>512</v>
      </c>
      <c r="O230" t="s">
        <v>189</v>
      </c>
      <c r="P230">
        <v>0</v>
      </c>
      <c r="Q23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230" t="str">
        <f>VLOOKUP(Analytics_mindset_case_studies_IntegrateCo_2015payroll[[#This Row],[Job_Code]],Analytics_mindset_case_studies_IntegrateCo_jobcodes[[Code_text]:[Job_Description]],2,FALSE)</f>
        <v>New Foreign Manufacturing Oversight</v>
      </c>
    </row>
    <row r="231" spans="1:18" x14ac:dyDescent="0.3">
      <c r="A231" s="1">
        <v>42006</v>
      </c>
      <c r="B231">
        <v>27310001</v>
      </c>
      <c r="C231">
        <v>181</v>
      </c>
      <c r="D231">
        <v>1</v>
      </c>
      <c r="E231">
        <v>1</v>
      </c>
      <c r="F231" t="s">
        <v>29</v>
      </c>
      <c r="G231">
        <v>0</v>
      </c>
      <c r="H231">
        <v>0</v>
      </c>
      <c r="I231">
        <v>0</v>
      </c>
      <c r="J231">
        <v>0</v>
      </c>
      <c r="K231">
        <v>141</v>
      </c>
      <c r="L231">
        <v>562</v>
      </c>
      <c r="M231">
        <v>1792</v>
      </c>
      <c r="N231">
        <v>375</v>
      </c>
      <c r="O231" t="s">
        <v>190</v>
      </c>
      <c r="P231">
        <v>0</v>
      </c>
      <c r="Q23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31" t="str">
        <f>VLOOKUP(Analytics_mindset_case_studies_IntegrateCo_2015payroll[[#This Row],[Job_Code]],Analytics_mindset_case_studies_IntegrateCo_jobcodes[[Code_text]:[Job_Description]],2,FALSE)</f>
        <v>New Foreign Manufacturing Plant</v>
      </c>
    </row>
    <row r="232" spans="1:18" x14ac:dyDescent="0.3">
      <c r="A232" s="1">
        <v>42006</v>
      </c>
      <c r="B232">
        <v>27310001</v>
      </c>
      <c r="C232">
        <v>181</v>
      </c>
      <c r="D232">
        <v>1</v>
      </c>
      <c r="E232">
        <v>1</v>
      </c>
      <c r="F232" t="s">
        <v>16</v>
      </c>
      <c r="G232">
        <v>0</v>
      </c>
      <c r="H232">
        <v>0</v>
      </c>
      <c r="I232">
        <v>0</v>
      </c>
      <c r="J232">
        <v>0</v>
      </c>
      <c r="K232">
        <v>281</v>
      </c>
      <c r="L232">
        <v>1124</v>
      </c>
      <c r="M232">
        <v>3583</v>
      </c>
      <c r="N232">
        <v>749</v>
      </c>
      <c r="O232" t="s">
        <v>190</v>
      </c>
      <c r="P232">
        <v>0</v>
      </c>
      <c r="Q23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232" t="str">
        <f>VLOOKUP(Analytics_mindset_case_studies_IntegrateCo_2015payroll[[#This Row],[Job_Code]],Analytics_mindset_case_studies_IntegrateCo_jobcodes[[Code_text]:[Job_Description]],2,FALSE)</f>
        <v>New Foreign Manufacturing Oversight</v>
      </c>
    </row>
    <row r="233" spans="1:18" x14ac:dyDescent="0.3">
      <c r="A233" s="1">
        <v>42006</v>
      </c>
      <c r="B233">
        <v>27310001</v>
      </c>
      <c r="C233">
        <v>117</v>
      </c>
      <c r="D233">
        <v>1</v>
      </c>
      <c r="E233">
        <v>1</v>
      </c>
      <c r="F233" t="s">
        <v>38</v>
      </c>
      <c r="G233">
        <v>6</v>
      </c>
      <c r="H233">
        <v>0</v>
      </c>
      <c r="I233">
        <v>90</v>
      </c>
      <c r="J233">
        <v>0</v>
      </c>
      <c r="K233">
        <v>54</v>
      </c>
      <c r="L233">
        <v>216</v>
      </c>
      <c r="M233">
        <v>689</v>
      </c>
      <c r="N233">
        <v>144</v>
      </c>
      <c r="O233" t="s">
        <v>191</v>
      </c>
      <c r="P233">
        <v>90</v>
      </c>
      <c r="Q23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33" t="str">
        <f>VLOOKUP(Analytics_mindset_case_studies_IntegrateCo_2015payroll[[#This Row],[Job_Code]],Analytics_mindset_case_studies_IntegrateCo_jobcodes[[Code_text]:[Job_Description]],2,FALSE)</f>
        <v>Service</v>
      </c>
    </row>
    <row r="234" spans="1:18" x14ac:dyDescent="0.3">
      <c r="A234" s="1">
        <v>42006</v>
      </c>
      <c r="B234">
        <v>27310001</v>
      </c>
      <c r="C234">
        <v>117</v>
      </c>
      <c r="D234">
        <v>1</v>
      </c>
      <c r="E234">
        <v>1</v>
      </c>
      <c r="F234" t="s">
        <v>16</v>
      </c>
      <c r="G234">
        <v>0</v>
      </c>
      <c r="H234">
        <v>0</v>
      </c>
      <c r="I234">
        <v>0</v>
      </c>
      <c r="J234">
        <v>0</v>
      </c>
      <c r="K234">
        <v>216</v>
      </c>
      <c r="L234">
        <v>864</v>
      </c>
      <c r="M234">
        <v>2752</v>
      </c>
      <c r="N234">
        <v>64</v>
      </c>
      <c r="O234" t="s">
        <v>191</v>
      </c>
      <c r="P234">
        <v>0</v>
      </c>
      <c r="Q23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234" t="str">
        <f>VLOOKUP(Analytics_mindset_case_studies_IntegrateCo_2015payroll[[#This Row],[Job_Code]],Analytics_mindset_case_studies_IntegrateCo_jobcodes[[Code_text]:[Job_Description]],2,FALSE)</f>
        <v>New Foreign Manufacturing Oversight</v>
      </c>
    </row>
    <row r="235" spans="1:18" x14ac:dyDescent="0.3">
      <c r="A235" s="1">
        <v>42006</v>
      </c>
      <c r="B235">
        <v>27310001</v>
      </c>
      <c r="C235">
        <v>400</v>
      </c>
      <c r="D235">
        <v>1</v>
      </c>
      <c r="E235">
        <v>1</v>
      </c>
      <c r="F235" t="s">
        <v>14</v>
      </c>
      <c r="G235">
        <v>0</v>
      </c>
      <c r="H235">
        <v>0</v>
      </c>
      <c r="I235">
        <v>0</v>
      </c>
      <c r="J235">
        <v>0</v>
      </c>
      <c r="K235">
        <v>7</v>
      </c>
      <c r="L235">
        <v>3</v>
      </c>
      <c r="M235">
        <v>96</v>
      </c>
      <c r="N235">
        <v>4</v>
      </c>
      <c r="O235" t="s">
        <v>192</v>
      </c>
      <c r="P235">
        <v>0</v>
      </c>
      <c r="Q23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35" t="str">
        <f>VLOOKUP(Analytics_mindset_case_studies_IntegrateCo_2015payroll[[#This Row],[Job_Code]],Analytics_mindset_case_studies_IntegrateCo_jobcodes[[Code_text]:[Job_Description]],2,FALSE)</f>
        <v>Installation</v>
      </c>
    </row>
    <row r="236" spans="1:18" x14ac:dyDescent="0.3">
      <c r="A236" s="1">
        <v>42006</v>
      </c>
      <c r="B236">
        <v>27310001</v>
      </c>
      <c r="C236">
        <v>400</v>
      </c>
      <c r="D236">
        <v>1</v>
      </c>
      <c r="E236">
        <v>1</v>
      </c>
      <c r="F236" t="s">
        <v>15</v>
      </c>
      <c r="G236">
        <v>24</v>
      </c>
      <c r="H236">
        <v>0</v>
      </c>
      <c r="I236">
        <v>49616</v>
      </c>
      <c r="J236">
        <v>0</v>
      </c>
      <c r="K236">
        <v>251</v>
      </c>
      <c r="L236">
        <v>1002</v>
      </c>
      <c r="M236">
        <v>3196</v>
      </c>
      <c r="N236">
        <v>129</v>
      </c>
      <c r="O236" t="s">
        <v>192</v>
      </c>
      <c r="P236">
        <v>49616</v>
      </c>
      <c r="Q23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36" t="str">
        <f>VLOOKUP(Analytics_mindset_case_studies_IntegrateCo_2015payroll[[#This Row],[Job_Code]],Analytics_mindset_case_studies_IntegrateCo_jobcodes[[Code_text]:[Job_Description]],2,FALSE)</f>
        <v>Sales</v>
      </c>
    </row>
    <row r="237" spans="1:18" x14ac:dyDescent="0.3">
      <c r="A237" s="1">
        <v>42006</v>
      </c>
      <c r="B237">
        <v>27310001</v>
      </c>
      <c r="C237">
        <v>400</v>
      </c>
      <c r="D237">
        <v>1</v>
      </c>
      <c r="E237">
        <v>1</v>
      </c>
      <c r="F237" t="s">
        <v>16</v>
      </c>
      <c r="G237">
        <v>0</v>
      </c>
      <c r="H237">
        <v>0</v>
      </c>
      <c r="I237">
        <v>0</v>
      </c>
      <c r="J237">
        <v>0</v>
      </c>
      <c r="K237">
        <v>167</v>
      </c>
      <c r="L237">
        <v>669</v>
      </c>
      <c r="M237">
        <v>2131</v>
      </c>
      <c r="N237">
        <v>86</v>
      </c>
      <c r="O237" t="s">
        <v>192</v>
      </c>
      <c r="P237">
        <v>0</v>
      </c>
      <c r="Q23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237" t="str">
        <f>VLOOKUP(Analytics_mindset_case_studies_IntegrateCo_2015payroll[[#This Row],[Job_Code]],Analytics_mindset_case_studies_IntegrateCo_jobcodes[[Code_text]:[Job_Description]],2,FALSE)</f>
        <v>New Foreign Manufacturing Oversight</v>
      </c>
    </row>
    <row r="238" spans="1:18" x14ac:dyDescent="0.3">
      <c r="A238" s="1">
        <v>42006</v>
      </c>
      <c r="B238">
        <v>27310001</v>
      </c>
      <c r="C238">
        <v>367</v>
      </c>
      <c r="D238">
        <v>1</v>
      </c>
      <c r="E238">
        <v>1</v>
      </c>
      <c r="F238" t="s">
        <v>16</v>
      </c>
      <c r="G238">
        <v>0</v>
      </c>
      <c r="H238">
        <v>0</v>
      </c>
      <c r="I238">
        <v>0</v>
      </c>
      <c r="J238">
        <v>0</v>
      </c>
      <c r="K238">
        <v>104</v>
      </c>
      <c r="L238">
        <v>415</v>
      </c>
      <c r="M238">
        <v>1322</v>
      </c>
      <c r="N238">
        <v>282</v>
      </c>
      <c r="O238" t="s">
        <v>193</v>
      </c>
      <c r="P238">
        <v>0</v>
      </c>
      <c r="Q23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238" t="str">
        <f>VLOOKUP(Analytics_mindset_case_studies_IntegrateCo_2015payroll[[#This Row],[Job_Code]],Analytics_mindset_case_studies_IntegrateCo_jobcodes[[Code_text]:[Job_Description]],2,FALSE)</f>
        <v>New Foreign Manufacturing Oversight</v>
      </c>
    </row>
    <row r="239" spans="1:18" x14ac:dyDescent="0.3">
      <c r="A239" s="1">
        <v>42006</v>
      </c>
      <c r="B239">
        <v>27310001</v>
      </c>
      <c r="C239">
        <v>7</v>
      </c>
      <c r="D239">
        <v>1</v>
      </c>
      <c r="E239">
        <v>1</v>
      </c>
      <c r="F239" t="s">
        <v>15</v>
      </c>
      <c r="G239">
        <v>20</v>
      </c>
      <c r="H239">
        <v>0</v>
      </c>
      <c r="I239">
        <v>53419</v>
      </c>
      <c r="J239">
        <v>0</v>
      </c>
      <c r="K239">
        <v>321</v>
      </c>
      <c r="L239">
        <v>1282</v>
      </c>
      <c r="M239">
        <v>4086</v>
      </c>
      <c r="N239">
        <v>855</v>
      </c>
      <c r="O239" t="s">
        <v>194</v>
      </c>
      <c r="P239">
        <v>53419</v>
      </c>
      <c r="Q23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39" t="str">
        <f>VLOOKUP(Analytics_mindset_case_studies_IntegrateCo_2015payroll[[#This Row],[Job_Code]],Analytics_mindset_case_studies_IntegrateCo_jobcodes[[Code_text]:[Job_Description]],2,FALSE)</f>
        <v>Sales</v>
      </c>
    </row>
    <row r="240" spans="1:18" x14ac:dyDescent="0.3">
      <c r="A240" s="1">
        <v>42006</v>
      </c>
      <c r="B240">
        <v>27310001</v>
      </c>
      <c r="C240">
        <v>7</v>
      </c>
      <c r="D240">
        <v>1</v>
      </c>
      <c r="E240">
        <v>1</v>
      </c>
      <c r="F240" t="s">
        <v>16</v>
      </c>
      <c r="G240">
        <v>0</v>
      </c>
      <c r="H240">
        <v>0</v>
      </c>
      <c r="I240">
        <v>0</v>
      </c>
      <c r="J240">
        <v>0</v>
      </c>
      <c r="K240">
        <v>256</v>
      </c>
      <c r="L240">
        <v>1026</v>
      </c>
      <c r="M240">
        <v>327</v>
      </c>
      <c r="N240">
        <v>684</v>
      </c>
      <c r="O240" t="s">
        <v>194</v>
      </c>
      <c r="P240">
        <v>0</v>
      </c>
      <c r="Q24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240" t="str">
        <f>VLOOKUP(Analytics_mindset_case_studies_IntegrateCo_2015payroll[[#This Row],[Job_Code]],Analytics_mindset_case_studies_IntegrateCo_jobcodes[[Code_text]:[Job_Description]],2,FALSE)</f>
        <v>New Foreign Manufacturing Oversight</v>
      </c>
    </row>
    <row r="241" spans="1:18" x14ac:dyDescent="0.3">
      <c r="A241" s="1">
        <v>42006</v>
      </c>
      <c r="B241">
        <v>27310001</v>
      </c>
      <c r="C241">
        <v>34</v>
      </c>
      <c r="D241">
        <v>1</v>
      </c>
      <c r="E241">
        <v>1</v>
      </c>
      <c r="F241" t="s">
        <v>14</v>
      </c>
      <c r="G241">
        <v>0</v>
      </c>
      <c r="H241">
        <v>0</v>
      </c>
      <c r="I241">
        <v>0</v>
      </c>
      <c r="J241">
        <v>0</v>
      </c>
      <c r="K241">
        <v>9</v>
      </c>
      <c r="L241">
        <v>34</v>
      </c>
      <c r="M241">
        <v>109</v>
      </c>
      <c r="N241">
        <v>24</v>
      </c>
      <c r="O241" t="s">
        <v>195</v>
      </c>
      <c r="P241">
        <v>0</v>
      </c>
      <c r="Q24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41" t="str">
        <f>VLOOKUP(Analytics_mindset_case_studies_IntegrateCo_2015payroll[[#This Row],[Job_Code]],Analytics_mindset_case_studies_IntegrateCo_jobcodes[[Code_text]:[Job_Description]],2,FALSE)</f>
        <v>Installation</v>
      </c>
    </row>
    <row r="242" spans="1:18" x14ac:dyDescent="0.3">
      <c r="A242" s="1">
        <v>42006</v>
      </c>
      <c r="B242">
        <v>27310001</v>
      </c>
      <c r="C242">
        <v>34</v>
      </c>
      <c r="D242">
        <v>1</v>
      </c>
      <c r="E242">
        <v>1</v>
      </c>
      <c r="F242" t="s">
        <v>21</v>
      </c>
      <c r="G242">
        <v>3</v>
      </c>
      <c r="H242">
        <v>0</v>
      </c>
      <c r="I242">
        <v>15264</v>
      </c>
      <c r="J242">
        <v>0</v>
      </c>
      <c r="K242">
        <v>87</v>
      </c>
      <c r="L242">
        <v>348</v>
      </c>
      <c r="M242">
        <v>111</v>
      </c>
      <c r="N242">
        <v>244</v>
      </c>
      <c r="O242" t="s">
        <v>195</v>
      </c>
      <c r="P242">
        <v>15264</v>
      </c>
      <c r="Q24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42" t="str">
        <f>VLOOKUP(Analytics_mindset_case_studies_IntegrateCo_2015payroll[[#This Row],[Job_Code]],Analytics_mindset_case_studies_IntegrateCo_jobcodes[[Code_text]:[Job_Description]],2,FALSE)</f>
        <v>Office</v>
      </c>
    </row>
    <row r="243" spans="1:18" x14ac:dyDescent="0.3">
      <c r="A243" s="1">
        <v>42006</v>
      </c>
      <c r="B243">
        <v>27310001</v>
      </c>
      <c r="C243">
        <v>34</v>
      </c>
      <c r="D243">
        <v>1</v>
      </c>
      <c r="E243">
        <v>1</v>
      </c>
      <c r="F243" t="s">
        <v>43</v>
      </c>
      <c r="G243">
        <v>5</v>
      </c>
      <c r="H243">
        <v>0</v>
      </c>
      <c r="I243">
        <v>25441</v>
      </c>
      <c r="J243">
        <v>0</v>
      </c>
      <c r="K243">
        <v>145</v>
      </c>
      <c r="L243">
        <v>581</v>
      </c>
      <c r="M243">
        <v>1851</v>
      </c>
      <c r="N243">
        <v>407</v>
      </c>
      <c r="O243" t="s">
        <v>195</v>
      </c>
      <c r="P243">
        <v>25441</v>
      </c>
      <c r="Q24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243" t="str">
        <f>VLOOKUP(Analytics_mindset_case_studies_IntegrateCo_2015payroll[[#This Row],[Job_Code]],Analytics_mindset_case_studies_IntegrateCo_jobcodes[[Code_text]:[Job_Description]],2,FALSE)</f>
        <v>Travel</v>
      </c>
    </row>
    <row r="244" spans="1:18" x14ac:dyDescent="0.3">
      <c r="A244" s="1">
        <v>42006</v>
      </c>
      <c r="B244">
        <v>27310001</v>
      </c>
      <c r="C244">
        <v>34</v>
      </c>
      <c r="D244">
        <v>1</v>
      </c>
      <c r="E244">
        <v>1</v>
      </c>
      <c r="F244" t="s">
        <v>49</v>
      </c>
      <c r="G244">
        <v>2</v>
      </c>
      <c r="H244">
        <v>0</v>
      </c>
      <c r="I244">
        <v>10176</v>
      </c>
      <c r="J244">
        <v>0</v>
      </c>
      <c r="K244">
        <v>58</v>
      </c>
      <c r="L244">
        <v>232</v>
      </c>
      <c r="M244">
        <v>74</v>
      </c>
      <c r="N244">
        <v>163</v>
      </c>
      <c r="O244" t="s">
        <v>195</v>
      </c>
      <c r="P244">
        <v>10176</v>
      </c>
      <c r="Q24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007</v>
      </c>
      <c r="R244" t="str">
        <f>VLOOKUP(Analytics_mindset_case_studies_IntegrateCo_2015payroll[[#This Row],[Job_Code]],Analytics_mindset_case_studies_IntegrateCo_jobcodes[[Code_text]:[Job_Description]],2,FALSE)</f>
        <v>Customer Training</v>
      </c>
    </row>
    <row r="245" spans="1:18" x14ac:dyDescent="0.3">
      <c r="A245" s="1">
        <v>42006</v>
      </c>
      <c r="B245">
        <v>27310001</v>
      </c>
      <c r="C245">
        <v>34</v>
      </c>
      <c r="D245">
        <v>1</v>
      </c>
      <c r="E245">
        <v>1</v>
      </c>
      <c r="F245" t="s">
        <v>16</v>
      </c>
      <c r="G245">
        <v>0</v>
      </c>
      <c r="H245">
        <v>0</v>
      </c>
      <c r="I245">
        <v>0</v>
      </c>
      <c r="J245">
        <v>0</v>
      </c>
      <c r="K245">
        <v>464</v>
      </c>
      <c r="L245">
        <v>1859</v>
      </c>
      <c r="M245">
        <v>5923</v>
      </c>
      <c r="N245">
        <v>1303</v>
      </c>
      <c r="O245" t="s">
        <v>195</v>
      </c>
      <c r="P245">
        <v>0</v>
      </c>
      <c r="Q24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245" t="str">
        <f>VLOOKUP(Analytics_mindset_case_studies_IntegrateCo_2015payroll[[#This Row],[Job_Code]],Analytics_mindset_case_studies_IntegrateCo_jobcodes[[Code_text]:[Job_Description]],2,FALSE)</f>
        <v>New Foreign Manufacturing Oversight</v>
      </c>
    </row>
    <row r="246" spans="1:18" x14ac:dyDescent="0.3">
      <c r="A246" s="1">
        <v>42006</v>
      </c>
      <c r="B246">
        <v>27310001</v>
      </c>
      <c r="C246">
        <v>336</v>
      </c>
      <c r="D246">
        <v>1</v>
      </c>
      <c r="E246">
        <v>1</v>
      </c>
      <c r="F246" t="s">
        <v>14</v>
      </c>
      <c r="G246">
        <v>0</v>
      </c>
      <c r="H246">
        <v>0</v>
      </c>
      <c r="I246">
        <v>0</v>
      </c>
      <c r="J246">
        <v>0</v>
      </c>
      <c r="K246">
        <v>4</v>
      </c>
      <c r="L246">
        <v>14</v>
      </c>
      <c r="M246">
        <v>46</v>
      </c>
      <c r="N246">
        <v>1</v>
      </c>
      <c r="O246" t="s">
        <v>196</v>
      </c>
      <c r="P246">
        <v>0</v>
      </c>
      <c r="Q24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46" t="str">
        <f>VLOOKUP(Analytics_mindset_case_studies_IntegrateCo_2015payroll[[#This Row],[Job_Code]],Analytics_mindset_case_studies_IntegrateCo_jobcodes[[Code_text]:[Job_Description]],2,FALSE)</f>
        <v>Installation</v>
      </c>
    </row>
    <row r="247" spans="1:18" x14ac:dyDescent="0.3">
      <c r="A247" s="1">
        <v>42006</v>
      </c>
      <c r="B247">
        <v>27310001</v>
      </c>
      <c r="C247">
        <v>336</v>
      </c>
      <c r="D247">
        <v>1</v>
      </c>
      <c r="E247">
        <v>1</v>
      </c>
      <c r="F247" t="s">
        <v>16</v>
      </c>
      <c r="G247">
        <v>0</v>
      </c>
      <c r="H247">
        <v>0</v>
      </c>
      <c r="I247">
        <v>0</v>
      </c>
      <c r="J247">
        <v>0</v>
      </c>
      <c r="K247">
        <v>235</v>
      </c>
      <c r="L247">
        <v>941</v>
      </c>
      <c r="M247">
        <v>2999</v>
      </c>
      <c r="N247">
        <v>627</v>
      </c>
      <c r="O247" t="s">
        <v>196</v>
      </c>
      <c r="P247">
        <v>0</v>
      </c>
      <c r="Q24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247" t="str">
        <f>VLOOKUP(Analytics_mindset_case_studies_IntegrateCo_2015payroll[[#This Row],[Job_Code]],Analytics_mindset_case_studies_IntegrateCo_jobcodes[[Code_text]:[Job_Description]],2,FALSE)</f>
        <v>New Foreign Manufacturing Oversight</v>
      </c>
    </row>
    <row r="248" spans="1:18" x14ac:dyDescent="0.3">
      <c r="A248" s="1">
        <v>42006</v>
      </c>
      <c r="B248">
        <v>27310001</v>
      </c>
      <c r="C248">
        <v>336</v>
      </c>
      <c r="D248">
        <v>1</v>
      </c>
      <c r="E248">
        <v>1</v>
      </c>
      <c r="F248" t="s">
        <v>20</v>
      </c>
      <c r="G248">
        <v>0</v>
      </c>
      <c r="H248">
        <v>0</v>
      </c>
      <c r="I248">
        <v>0</v>
      </c>
      <c r="J248">
        <v>0</v>
      </c>
      <c r="K248">
        <v>117</v>
      </c>
      <c r="L248">
        <v>471</v>
      </c>
      <c r="M248">
        <v>1499</v>
      </c>
      <c r="N248">
        <v>314</v>
      </c>
      <c r="O248" t="s">
        <v>196</v>
      </c>
      <c r="P248">
        <v>0</v>
      </c>
      <c r="Q24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248" t="str">
        <f>VLOOKUP(Analytics_mindset_case_studies_IntegrateCo_2015payroll[[#This Row],[Job_Code]],Analytics_mindset_case_studies_IntegrateCo_jobcodes[[Code_text]:[Job_Description]],2,FALSE)</f>
        <v>Internal Auditing</v>
      </c>
    </row>
    <row r="249" spans="1:18" x14ac:dyDescent="0.3">
      <c r="A249" s="1">
        <v>42006</v>
      </c>
      <c r="B249">
        <v>27310001</v>
      </c>
      <c r="C249">
        <v>345</v>
      </c>
      <c r="D249">
        <v>1</v>
      </c>
      <c r="E249">
        <v>1</v>
      </c>
      <c r="F249" t="s">
        <v>16</v>
      </c>
      <c r="G249">
        <v>0</v>
      </c>
      <c r="H249">
        <v>0</v>
      </c>
      <c r="I249">
        <v>0</v>
      </c>
      <c r="J249">
        <v>0</v>
      </c>
      <c r="K249">
        <v>211</v>
      </c>
      <c r="L249">
        <v>845</v>
      </c>
      <c r="M249">
        <v>2694</v>
      </c>
      <c r="N249">
        <v>563</v>
      </c>
      <c r="O249" t="s">
        <v>197</v>
      </c>
      <c r="P249">
        <v>0</v>
      </c>
      <c r="Q24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249" t="str">
        <f>VLOOKUP(Analytics_mindset_case_studies_IntegrateCo_2015payroll[[#This Row],[Job_Code]],Analytics_mindset_case_studies_IntegrateCo_jobcodes[[Code_text]:[Job_Description]],2,FALSE)</f>
        <v>New Foreign Manufacturing Oversight</v>
      </c>
    </row>
    <row r="250" spans="1:18" x14ac:dyDescent="0.3">
      <c r="A250" s="1">
        <v>42006</v>
      </c>
      <c r="B250">
        <v>27310001</v>
      </c>
      <c r="C250">
        <v>345</v>
      </c>
      <c r="D250">
        <v>1</v>
      </c>
      <c r="E250">
        <v>1</v>
      </c>
      <c r="F250" t="s">
        <v>57</v>
      </c>
      <c r="G250">
        <v>0</v>
      </c>
      <c r="H250">
        <v>0</v>
      </c>
      <c r="I250">
        <v>0</v>
      </c>
      <c r="J250">
        <v>0</v>
      </c>
      <c r="K250">
        <v>106</v>
      </c>
      <c r="L250">
        <v>422</v>
      </c>
      <c r="M250">
        <v>1346</v>
      </c>
      <c r="N250">
        <v>282</v>
      </c>
      <c r="O250" t="s">
        <v>197</v>
      </c>
      <c r="P250">
        <v>0</v>
      </c>
      <c r="Q25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011</v>
      </c>
      <c r="R250" t="str">
        <f>VLOOKUP(Analytics_mindset_case_studies_IntegrateCo_2015payroll[[#This Row],[Job_Code]],Analytics_mindset_case_studies_IntegrateCo_jobcodes[[Code_text]:[Job_Description]],2,FALSE)</f>
        <v>Internal Projects</v>
      </c>
    </row>
    <row r="251" spans="1:18" x14ac:dyDescent="0.3">
      <c r="A251" s="1">
        <v>42006</v>
      </c>
      <c r="B251">
        <v>27310001</v>
      </c>
      <c r="C251">
        <v>99</v>
      </c>
      <c r="D251">
        <v>1</v>
      </c>
      <c r="E251">
        <v>1</v>
      </c>
      <c r="F251" t="s">
        <v>38</v>
      </c>
      <c r="G251">
        <v>11</v>
      </c>
      <c r="H251">
        <v>0</v>
      </c>
      <c r="I251">
        <v>231</v>
      </c>
      <c r="J251">
        <v>0</v>
      </c>
      <c r="K251">
        <v>134</v>
      </c>
      <c r="L251">
        <v>537</v>
      </c>
      <c r="M251">
        <v>1711</v>
      </c>
      <c r="N251">
        <v>37</v>
      </c>
      <c r="O251" t="s">
        <v>198</v>
      </c>
      <c r="P251">
        <v>231</v>
      </c>
      <c r="Q25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51" t="str">
        <f>VLOOKUP(Analytics_mindset_case_studies_IntegrateCo_2015payroll[[#This Row],[Job_Code]],Analytics_mindset_case_studies_IntegrateCo_jobcodes[[Code_text]:[Job_Description]],2,FALSE)</f>
        <v>Service</v>
      </c>
    </row>
    <row r="252" spans="1:18" x14ac:dyDescent="0.3">
      <c r="A252" s="1">
        <v>42006</v>
      </c>
      <c r="B252">
        <v>27310001</v>
      </c>
      <c r="C252">
        <v>99</v>
      </c>
      <c r="D252">
        <v>1</v>
      </c>
      <c r="E252">
        <v>1</v>
      </c>
      <c r="F252" t="s">
        <v>16</v>
      </c>
      <c r="G252">
        <v>0</v>
      </c>
      <c r="H252">
        <v>0</v>
      </c>
      <c r="I252">
        <v>0</v>
      </c>
      <c r="J252">
        <v>0</v>
      </c>
      <c r="K252">
        <v>98</v>
      </c>
      <c r="L252">
        <v>39</v>
      </c>
      <c r="M252">
        <v>1245</v>
      </c>
      <c r="N252">
        <v>269</v>
      </c>
      <c r="O252" t="s">
        <v>198</v>
      </c>
      <c r="P252">
        <v>0</v>
      </c>
      <c r="Q25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252" t="str">
        <f>VLOOKUP(Analytics_mindset_case_studies_IntegrateCo_2015payroll[[#This Row],[Job_Code]],Analytics_mindset_case_studies_IntegrateCo_jobcodes[[Code_text]:[Job_Description]],2,FALSE)</f>
        <v>New Foreign Manufacturing Oversight</v>
      </c>
    </row>
    <row r="253" spans="1:18" x14ac:dyDescent="0.3">
      <c r="A253" s="1">
        <v>42006</v>
      </c>
      <c r="B253">
        <v>27310001</v>
      </c>
      <c r="C253">
        <v>99</v>
      </c>
      <c r="D253">
        <v>1</v>
      </c>
      <c r="E253">
        <v>1</v>
      </c>
      <c r="F253" t="s">
        <v>20</v>
      </c>
      <c r="G253">
        <v>0</v>
      </c>
      <c r="H253">
        <v>0</v>
      </c>
      <c r="I253">
        <v>0</v>
      </c>
      <c r="J253">
        <v>0</v>
      </c>
      <c r="K253">
        <v>12</v>
      </c>
      <c r="L253">
        <v>49</v>
      </c>
      <c r="M253">
        <v>155</v>
      </c>
      <c r="N253">
        <v>34</v>
      </c>
      <c r="O253" t="s">
        <v>198</v>
      </c>
      <c r="P253">
        <v>0</v>
      </c>
      <c r="Q25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253" t="str">
        <f>VLOOKUP(Analytics_mindset_case_studies_IntegrateCo_2015payroll[[#This Row],[Job_Code]],Analytics_mindset_case_studies_IntegrateCo_jobcodes[[Code_text]:[Job_Description]],2,FALSE)</f>
        <v>Internal Auditing</v>
      </c>
    </row>
    <row r="254" spans="1:18" x14ac:dyDescent="0.3">
      <c r="A254" s="1">
        <v>42006</v>
      </c>
      <c r="B254">
        <v>27310001</v>
      </c>
      <c r="C254">
        <v>99</v>
      </c>
      <c r="D254">
        <v>1</v>
      </c>
      <c r="E254">
        <v>1</v>
      </c>
      <c r="F254" t="s">
        <v>33</v>
      </c>
      <c r="G254">
        <v>11</v>
      </c>
      <c r="H254">
        <v>0</v>
      </c>
      <c r="I254">
        <v>231</v>
      </c>
      <c r="J254">
        <v>0</v>
      </c>
      <c r="K254">
        <v>134</v>
      </c>
      <c r="L254">
        <v>537</v>
      </c>
      <c r="M254">
        <v>1711</v>
      </c>
      <c r="N254">
        <v>37</v>
      </c>
      <c r="O254" t="s">
        <v>198</v>
      </c>
      <c r="P254">
        <v>231</v>
      </c>
      <c r="Q25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54" t="str">
        <f>VLOOKUP(Analytics_mindset_case_studies_IntegrateCo_2015payroll[[#This Row],[Job_Code]],Analytics_mindset_case_studies_IntegrateCo_jobcodes[[Code_text]:[Job_Description]],2,FALSE)</f>
        <v>Service</v>
      </c>
    </row>
    <row r="255" spans="1:18" x14ac:dyDescent="0.3">
      <c r="A255" s="1">
        <v>42006</v>
      </c>
      <c r="B255">
        <v>27310001</v>
      </c>
      <c r="C255">
        <v>99</v>
      </c>
      <c r="D255">
        <v>1</v>
      </c>
      <c r="E255">
        <v>1</v>
      </c>
      <c r="F255" t="s">
        <v>27</v>
      </c>
      <c r="G255">
        <v>0</v>
      </c>
      <c r="H255">
        <v>0</v>
      </c>
      <c r="I255">
        <v>0</v>
      </c>
      <c r="J255">
        <v>0</v>
      </c>
      <c r="K255">
        <v>98</v>
      </c>
      <c r="L255">
        <v>39</v>
      </c>
      <c r="M255">
        <v>1244</v>
      </c>
      <c r="N255">
        <v>269</v>
      </c>
      <c r="O255" t="s">
        <v>198</v>
      </c>
      <c r="P255">
        <v>0</v>
      </c>
      <c r="Q25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255" t="str">
        <f>VLOOKUP(Analytics_mindset_case_studies_IntegrateCo_2015payroll[[#This Row],[Job_Code]],Analytics_mindset_case_studies_IntegrateCo_jobcodes[[Code_text]:[Job_Description]],2,FALSE)</f>
        <v>New Foreign Manufacturing Oversight</v>
      </c>
    </row>
    <row r="256" spans="1:18" x14ac:dyDescent="0.3">
      <c r="A256" s="1">
        <v>42006</v>
      </c>
      <c r="B256">
        <v>27310001</v>
      </c>
      <c r="C256">
        <v>99</v>
      </c>
      <c r="D256">
        <v>1</v>
      </c>
      <c r="E256">
        <v>1</v>
      </c>
      <c r="F256" t="s">
        <v>28</v>
      </c>
      <c r="G256">
        <v>0</v>
      </c>
      <c r="H256">
        <v>0</v>
      </c>
      <c r="I256">
        <v>0</v>
      </c>
      <c r="J256">
        <v>0</v>
      </c>
      <c r="K256">
        <v>12</v>
      </c>
      <c r="L256">
        <v>49</v>
      </c>
      <c r="M256">
        <v>156</v>
      </c>
      <c r="N256">
        <v>34</v>
      </c>
      <c r="O256" t="s">
        <v>198</v>
      </c>
      <c r="P256">
        <v>0</v>
      </c>
      <c r="Q25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256" t="str">
        <f>VLOOKUP(Analytics_mindset_case_studies_IntegrateCo_2015payroll[[#This Row],[Job_Code]],Analytics_mindset_case_studies_IntegrateCo_jobcodes[[Code_text]:[Job_Description]],2,FALSE)</f>
        <v>Internal Auditing</v>
      </c>
    </row>
    <row r="257" spans="1:18" x14ac:dyDescent="0.3">
      <c r="A257" s="1">
        <v>42006</v>
      </c>
      <c r="B257">
        <v>27310001</v>
      </c>
      <c r="C257">
        <v>25</v>
      </c>
      <c r="D257">
        <v>1</v>
      </c>
      <c r="E257">
        <v>1</v>
      </c>
      <c r="F257" t="s">
        <v>21</v>
      </c>
      <c r="G257">
        <v>95</v>
      </c>
      <c r="H257">
        <v>0</v>
      </c>
      <c r="I257">
        <v>21841</v>
      </c>
      <c r="J257">
        <v>0</v>
      </c>
      <c r="K257">
        <v>125</v>
      </c>
      <c r="L257">
        <v>502</v>
      </c>
      <c r="M257">
        <v>16</v>
      </c>
      <c r="N257">
        <v>28</v>
      </c>
      <c r="O257" t="s">
        <v>199</v>
      </c>
      <c r="P257">
        <v>21841</v>
      </c>
      <c r="Q25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57" t="str">
        <f>VLOOKUP(Analytics_mindset_case_studies_IntegrateCo_2015payroll[[#This Row],[Job_Code]],Analytics_mindset_case_studies_IntegrateCo_jobcodes[[Code_text]:[Job_Description]],2,FALSE)</f>
        <v>Office</v>
      </c>
    </row>
    <row r="258" spans="1:18" x14ac:dyDescent="0.3">
      <c r="A258" s="1">
        <v>42006</v>
      </c>
      <c r="B258">
        <v>27310001</v>
      </c>
      <c r="C258">
        <v>25</v>
      </c>
      <c r="D258">
        <v>1</v>
      </c>
      <c r="E258">
        <v>1</v>
      </c>
      <c r="F258" t="s">
        <v>16</v>
      </c>
      <c r="G258">
        <v>0</v>
      </c>
      <c r="H258">
        <v>0</v>
      </c>
      <c r="I258">
        <v>0</v>
      </c>
      <c r="J258">
        <v>0</v>
      </c>
      <c r="K258">
        <v>106</v>
      </c>
      <c r="L258">
        <v>423</v>
      </c>
      <c r="M258">
        <v>1347</v>
      </c>
      <c r="N258">
        <v>24</v>
      </c>
      <c r="O258" t="s">
        <v>199</v>
      </c>
      <c r="P258">
        <v>0</v>
      </c>
      <c r="Q25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258" t="str">
        <f>VLOOKUP(Analytics_mindset_case_studies_IntegrateCo_2015payroll[[#This Row],[Job_Code]],Analytics_mindset_case_studies_IntegrateCo_jobcodes[[Code_text]:[Job_Description]],2,FALSE)</f>
        <v>New Foreign Manufacturing Oversight</v>
      </c>
    </row>
    <row r="259" spans="1:18" x14ac:dyDescent="0.3">
      <c r="A259" s="1">
        <v>42006</v>
      </c>
      <c r="B259">
        <v>27310001</v>
      </c>
      <c r="C259">
        <v>25</v>
      </c>
      <c r="D259">
        <v>1</v>
      </c>
      <c r="E259">
        <v>1</v>
      </c>
      <c r="F259" t="s">
        <v>20</v>
      </c>
      <c r="G259">
        <v>0</v>
      </c>
      <c r="H259">
        <v>0</v>
      </c>
      <c r="I259">
        <v>0</v>
      </c>
      <c r="J259">
        <v>0</v>
      </c>
      <c r="K259">
        <v>47</v>
      </c>
      <c r="L259">
        <v>185</v>
      </c>
      <c r="M259">
        <v>59</v>
      </c>
      <c r="N259">
        <v>1</v>
      </c>
      <c r="O259" t="s">
        <v>199</v>
      </c>
      <c r="P259">
        <v>0</v>
      </c>
      <c r="Q25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259" t="str">
        <f>VLOOKUP(Analytics_mindset_case_studies_IntegrateCo_2015payroll[[#This Row],[Job_Code]],Analytics_mindset_case_studies_IntegrateCo_jobcodes[[Code_text]:[Job_Description]],2,FALSE)</f>
        <v>Internal Auditing</v>
      </c>
    </row>
    <row r="260" spans="1:18" x14ac:dyDescent="0.3">
      <c r="A260" s="1">
        <v>42006</v>
      </c>
      <c r="B260">
        <v>27310001</v>
      </c>
      <c r="C260">
        <v>25</v>
      </c>
      <c r="D260">
        <v>1</v>
      </c>
      <c r="E260">
        <v>1</v>
      </c>
      <c r="F260" t="s">
        <v>22</v>
      </c>
      <c r="G260">
        <v>9</v>
      </c>
      <c r="H260">
        <v>0</v>
      </c>
      <c r="I260">
        <v>2069</v>
      </c>
      <c r="J260">
        <v>0</v>
      </c>
      <c r="K260">
        <v>119</v>
      </c>
      <c r="L260">
        <v>475</v>
      </c>
      <c r="M260">
        <v>1516</v>
      </c>
      <c r="N260">
        <v>27</v>
      </c>
      <c r="O260" t="s">
        <v>199</v>
      </c>
      <c r="P260">
        <v>2069</v>
      </c>
      <c r="Q26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60" t="str">
        <f>VLOOKUP(Analytics_mindset_case_studies_IntegrateCo_2015payroll[[#This Row],[Job_Code]],Analytics_mindset_case_studies_IntegrateCo_jobcodes[[Code_text]:[Job_Description]],2,FALSE)</f>
        <v>Office</v>
      </c>
    </row>
    <row r="261" spans="1:18" x14ac:dyDescent="0.3">
      <c r="A261" s="1">
        <v>42006</v>
      </c>
      <c r="B261">
        <v>27310001</v>
      </c>
      <c r="C261">
        <v>25</v>
      </c>
      <c r="D261">
        <v>1</v>
      </c>
      <c r="E261">
        <v>1</v>
      </c>
      <c r="F261" t="s">
        <v>27</v>
      </c>
      <c r="G261">
        <v>0</v>
      </c>
      <c r="H261">
        <v>0</v>
      </c>
      <c r="I261">
        <v>0</v>
      </c>
      <c r="J261">
        <v>0</v>
      </c>
      <c r="K261">
        <v>105</v>
      </c>
      <c r="L261">
        <v>422</v>
      </c>
      <c r="M261">
        <v>1347</v>
      </c>
      <c r="N261">
        <v>24</v>
      </c>
      <c r="O261" t="s">
        <v>199</v>
      </c>
      <c r="P261">
        <v>0</v>
      </c>
      <c r="Q26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261" t="str">
        <f>VLOOKUP(Analytics_mindset_case_studies_IntegrateCo_2015payroll[[#This Row],[Job_Code]],Analytics_mindset_case_studies_IntegrateCo_jobcodes[[Code_text]:[Job_Description]],2,FALSE)</f>
        <v>New Foreign Manufacturing Oversight</v>
      </c>
    </row>
    <row r="262" spans="1:18" x14ac:dyDescent="0.3">
      <c r="A262" s="1">
        <v>42006</v>
      </c>
      <c r="B262">
        <v>27310001</v>
      </c>
      <c r="C262">
        <v>25</v>
      </c>
      <c r="D262">
        <v>1</v>
      </c>
      <c r="E262">
        <v>1</v>
      </c>
      <c r="F262" t="s">
        <v>28</v>
      </c>
      <c r="G262">
        <v>0</v>
      </c>
      <c r="H262">
        <v>0</v>
      </c>
      <c r="I262">
        <v>0</v>
      </c>
      <c r="J262">
        <v>0</v>
      </c>
      <c r="K262">
        <v>26</v>
      </c>
      <c r="L262">
        <v>106</v>
      </c>
      <c r="M262">
        <v>337</v>
      </c>
      <c r="N262">
        <v>6</v>
      </c>
      <c r="O262" t="s">
        <v>199</v>
      </c>
      <c r="P262">
        <v>0</v>
      </c>
      <c r="Q26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262" t="str">
        <f>VLOOKUP(Analytics_mindset_case_studies_IntegrateCo_2015payroll[[#This Row],[Job_Code]],Analytics_mindset_case_studies_IntegrateCo_jobcodes[[Code_text]:[Job_Description]],2,FALSE)</f>
        <v>Internal Auditing</v>
      </c>
    </row>
    <row r="263" spans="1:18" x14ac:dyDescent="0.3">
      <c r="A263" s="1">
        <v>42006</v>
      </c>
      <c r="B263">
        <v>27310001</v>
      </c>
      <c r="C263">
        <v>184</v>
      </c>
      <c r="D263">
        <v>1</v>
      </c>
      <c r="E263">
        <v>1</v>
      </c>
      <c r="F263" t="s">
        <v>14</v>
      </c>
      <c r="G263">
        <v>0</v>
      </c>
      <c r="H263">
        <v>0</v>
      </c>
      <c r="I263">
        <v>0</v>
      </c>
      <c r="J263">
        <v>0</v>
      </c>
      <c r="K263">
        <v>8</v>
      </c>
      <c r="L263">
        <v>33</v>
      </c>
      <c r="M263">
        <v>106</v>
      </c>
      <c r="N263">
        <v>24</v>
      </c>
      <c r="O263" t="s">
        <v>200</v>
      </c>
      <c r="P263">
        <v>0</v>
      </c>
      <c r="Q26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63" t="str">
        <f>VLOOKUP(Analytics_mindset_case_studies_IntegrateCo_2015payroll[[#This Row],[Job_Code]],Analytics_mindset_case_studies_IntegrateCo_jobcodes[[Code_text]:[Job_Description]],2,FALSE)</f>
        <v>Installation</v>
      </c>
    </row>
    <row r="264" spans="1:18" x14ac:dyDescent="0.3">
      <c r="A264" s="1">
        <v>42006</v>
      </c>
      <c r="B264">
        <v>27310001</v>
      </c>
      <c r="C264">
        <v>184</v>
      </c>
      <c r="D264">
        <v>1</v>
      </c>
      <c r="E264">
        <v>1</v>
      </c>
      <c r="F264" t="s">
        <v>29</v>
      </c>
      <c r="G264">
        <v>0</v>
      </c>
      <c r="H264">
        <v>0</v>
      </c>
      <c r="I264">
        <v>0</v>
      </c>
      <c r="J264">
        <v>0</v>
      </c>
      <c r="K264">
        <v>4</v>
      </c>
      <c r="L264">
        <v>1601</v>
      </c>
      <c r="M264">
        <v>5103</v>
      </c>
      <c r="N264">
        <v>1153</v>
      </c>
      <c r="O264" t="s">
        <v>200</v>
      </c>
      <c r="P264">
        <v>0</v>
      </c>
      <c r="Q26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64" t="str">
        <f>VLOOKUP(Analytics_mindset_case_studies_IntegrateCo_2015payroll[[#This Row],[Job_Code]],Analytics_mindset_case_studies_IntegrateCo_jobcodes[[Code_text]:[Job_Description]],2,FALSE)</f>
        <v>New Foreign Manufacturing Plant</v>
      </c>
    </row>
    <row r="265" spans="1:18" x14ac:dyDescent="0.3">
      <c r="A265" s="1">
        <v>42006</v>
      </c>
      <c r="B265">
        <v>27310001</v>
      </c>
      <c r="C265">
        <v>184</v>
      </c>
      <c r="D265">
        <v>1</v>
      </c>
      <c r="E265">
        <v>1</v>
      </c>
      <c r="F265" t="s">
        <v>16</v>
      </c>
      <c r="G265">
        <v>0</v>
      </c>
      <c r="H265">
        <v>0</v>
      </c>
      <c r="I265">
        <v>0</v>
      </c>
      <c r="J265">
        <v>0</v>
      </c>
      <c r="K265">
        <v>267</v>
      </c>
      <c r="L265">
        <v>1068</v>
      </c>
      <c r="M265">
        <v>3402</v>
      </c>
      <c r="N265">
        <v>769</v>
      </c>
      <c r="O265" t="s">
        <v>200</v>
      </c>
      <c r="P265">
        <v>0</v>
      </c>
      <c r="Q26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265" t="str">
        <f>VLOOKUP(Analytics_mindset_case_studies_IntegrateCo_2015payroll[[#This Row],[Job_Code]],Analytics_mindset_case_studies_IntegrateCo_jobcodes[[Code_text]:[Job_Description]],2,FALSE)</f>
        <v>New Foreign Manufacturing Oversight</v>
      </c>
    </row>
    <row r="266" spans="1:18" x14ac:dyDescent="0.3">
      <c r="A266" s="1">
        <v>42006</v>
      </c>
      <c r="B266">
        <v>27310001</v>
      </c>
      <c r="C266">
        <v>320</v>
      </c>
      <c r="D266">
        <v>1</v>
      </c>
      <c r="E266">
        <v>1</v>
      </c>
      <c r="F266" t="s">
        <v>16</v>
      </c>
      <c r="G266">
        <v>0</v>
      </c>
      <c r="H266">
        <v>0</v>
      </c>
      <c r="I266">
        <v>0</v>
      </c>
      <c r="J266">
        <v>0</v>
      </c>
      <c r="K266">
        <v>344</v>
      </c>
      <c r="L266">
        <v>1375</v>
      </c>
      <c r="M266">
        <v>4384</v>
      </c>
      <c r="N266">
        <v>917</v>
      </c>
      <c r="O266" t="s">
        <v>201</v>
      </c>
      <c r="P266">
        <v>0</v>
      </c>
      <c r="Q26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266" t="str">
        <f>VLOOKUP(Analytics_mindset_case_studies_IntegrateCo_2015payroll[[#This Row],[Job_Code]],Analytics_mindset_case_studies_IntegrateCo_jobcodes[[Code_text]:[Job_Description]],2,FALSE)</f>
        <v>New Foreign Manufacturing Oversight</v>
      </c>
    </row>
    <row r="267" spans="1:18" x14ac:dyDescent="0.3">
      <c r="A267" s="1">
        <v>42006</v>
      </c>
      <c r="B267">
        <v>27310001</v>
      </c>
      <c r="C267">
        <v>320</v>
      </c>
      <c r="D267">
        <v>1</v>
      </c>
      <c r="E267">
        <v>1</v>
      </c>
      <c r="F267" t="s">
        <v>20</v>
      </c>
      <c r="G267">
        <v>0</v>
      </c>
      <c r="H267">
        <v>0</v>
      </c>
      <c r="I267">
        <v>0</v>
      </c>
      <c r="J267">
        <v>0</v>
      </c>
      <c r="K267">
        <v>516</v>
      </c>
      <c r="L267">
        <v>2063</v>
      </c>
      <c r="M267">
        <v>6576</v>
      </c>
      <c r="N267">
        <v>1375</v>
      </c>
      <c r="O267" t="s">
        <v>201</v>
      </c>
      <c r="P267">
        <v>0</v>
      </c>
      <c r="Q26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267" t="str">
        <f>VLOOKUP(Analytics_mindset_case_studies_IntegrateCo_2015payroll[[#This Row],[Job_Code]],Analytics_mindset_case_studies_IntegrateCo_jobcodes[[Code_text]:[Job_Description]],2,FALSE)</f>
        <v>Internal Auditing</v>
      </c>
    </row>
    <row r="268" spans="1:18" x14ac:dyDescent="0.3">
      <c r="A268" s="1">
        <v>42006</v>
      </c>
      <c r="B268">
        <v>27310001</v>
      </c>
      <c r="C268">
        <v>343</v>
      </c>
      <c r="D268">
        <v>1</v>
      </c>
      <c r="E268">
        <v>1</v>
      </c>
      <c r="F268" t="s">
        <v>14</v>
      </c>
      <c r="G268">
        <v>0</v>
      </c>
      <c r="H268">
        <v>0</v>
      </c>
      <c r="I268">
        <v>0</v>
      </c>
      <c r="J268">
        <v>0</v>
      </c>
      <c r="K268">
        <v>2</v>
      </c>
      <c r="L268">
        <v>6</v>
      </c>
      <c r="M268">
        <v>19</v>
      </c>
      <c r="N268">
        <v>5</v>
      </c>
      <c r="O268" t="s">
        <v>202</v>
      </c>
      <c r="P268">
        <v>0</v>
      </c>
      <c r="Q26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68" t="str">
        <f>VLOOKUP(Analytics_mindset_case_studies_IntegrateCo_2015payroll[[#This Row],[Job_Code]],Analytics_mindset_case_studies_IntegrateCo_jobcodes[[Code_text]:[Job_Description]],2,FALSE)</f>
        <v>Installation</v>
      </c>
    </row>
    <row r="269" spans="1:18" x14ac:dyDescent="0.3">
      <c r="A269" s="1">
        <v>42006</v>
      </c>
      <c r="B269">
        <v>27310001</v>
      </c>
      <c r="C269">
        <v>343</v>
      </c>
      <c r="D269">
        <v>1</v>
      </c>
      <c r="E269">
        <v>1</v>
      </c>
      <c r="F269" t="s">
        <v>38</v>
      </c>
      <c r="G269">
        <v>5</v>
      </c>
      <c r="H269">
        <v>0</v>
      </c>
      <c r="I269">
        <v>105</v>
      </c>
      <c r="J269">
        <v>0</v>
      </c>
      <c r="K269">
        <v>53</v>
      </c>
      <c r="L269">
        <v>211</v>
      </c>
      <c r="M269">
        <v>671</v>
      </c>
      <c r="N269">
        <v>168</v>
      </c>
      <c r="O269" t="s">
        <v>202</v>
      </c>
      <c r="P269">
        <v>105</v>
      </c>
      <c r="Q26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69" t="str">
        <f>VLOOKUP(Analytics_mindset_case_studies_IntegrateCo_2015payroll[[#This Row],[Job_Code]],Analytics_mindset_case_studies_IntegrateCo_jobcodes[[Code_text]:[Job_Description]],2,FALSE)</f>
        <v>Service</v>
      </c>
    </row>
    <row r="270" spans="1:18" x14ac:dyDescent="0.3">
      <c r="A270" s="1">
        <v>42006</v>
      </c>
      <c r="B270">
        <v>27310001</v>
      </c>
      <c r="C270">
        <v>343</v>
      </c>
      <c r="D270">
        <v>1</v>
      </c>
      <c r="E270">
        <v>1</v>
      </c>
      <c r="F270" t="s">
        <v>38</v>
      </c>
      <c r="G270">
        <v>0</v>
      </c>
      <c r="H270">
        <v>2</v>
      </c>
      <c r="I270">
        <v>0</v>
      </c>
      <c r="J270">
        <v>63</v>
      </c>
      <c r="K270">
        <v>32</v>
      </c>
      <c r="L270">
        <v>127</v>
      </c>
      <c r="M270">
        <v>403</v>
      </c>
      <c r="N270">
        <v>67</v>
      </c>
      <c r="O270" t="s">
        <v>202</v>
      </c>
      <c r="P270">
        <v>63</v>
      </c>
      <c r="Q27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70" t="str">
        <f>VLOOKUP(Analytics_mindset_case_studies_IntegrateCo_2015payroll[[#This Row],[Job_Code]],Analytics_mindset_case_studies_IntegrateCo_jobcodes[[Code_text]:[Job_Description]],2,FALSE)</f>
        <v>Service</v>
      </c>
    </row>
    <row r="271" spans="1:18" x14ac:dyDescent="0.3">
      <c r="A271" s="1">
        <v>42006</v>
      </c>
      <c r="B271">
        <v>27310001</v>
      </c>
      <c r="C271">
        <v>343</v>
      </c>
      <c r="D271">
        <v>1</v>
      </c>
      <c r="E271">
        <v>1</v>
      </c>
      <c r="F271" t="s">
        <v>29</v>
      </c>
      <c r="G271">
        <v>0</v>
      </c>
      <c r="H271">
        <v>0</v>
      </c>
      <c r="I271">
        <v>0</v>
      </c>
      <c r="J271">
        <v>0</v>
      </c>
      <c r="K271">
        <v>169</v>
      </c>
      <c r="L271">
        <v>674</v>
      </c>
      <c r="M271">
        <v>2149</v>
      </c>
      <c r="N271">
        <v>538</v>
      </c>
      <c r="O271" t="s">
        <v>202</v>
      </c>
      <c r="P271">
        <v>0</v>
      </c>
      <c r="Q27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71" t="str">
        <f>VLOOKUP(Analytics_mindset_case_studies_IntegrateCo_2015payroll[[#This Row],[Job_Code]],Analytics_mindset_case_studies_IntegrateCo_jobcodes[[Code_text]:[Job_Description]],2,FALSE)</f>
        <v>New Foreign Manufacturing Plant</v>
      </c>
    </row>
    <row r="272" spans="1:18" x14ac:dyDescent="0.3">
      <c r="A272" s="1">
        <v>42006</v>
      </c>
      <c r="B272">
        <v>27310001</v>
      </c>
      <c r="C272">
        <v>343</v>
      </c>
      <c r="D272">
        <v>1</v>
      </c>
      <c r="E272">
        <v>1</v>
      </c>
      <c r="F272" t="s">
        <v>16</v>
      </c>
      <c r="G272">
        <v>0</v>
      </c>
      <c r="H272">
        <v>0</v>
      </c>
      <c r="I272">
        <v>0</v>
      </c>
      <c r="J272">
        <v>0</v>
      </c>
      <c r="K272">
        <v>168</v>
      </c>
      <c r="L272">
        <v>674</v>
      </c>
      <c r="M272">
        <v>2149</v>
      </c>
      <c r="N272">
        <v>538</v>
      </c>
      <c r="O272" t="s">
        <v>202</v>
      </c>
      <c r="P272">
        <v>0</v>
      </c>
      <c r="Q27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272" t="str">
        <f>VLOOKUP(Analytics_mindset_case_studies_IntegrateCo_2015payroll[[#This Row],[Job_Code]],Analytics_mindset_case_studies_IntegrateCo_jobcodes[[Code_text]:[Job_Description]],2,FALSE)</f>
        <v>New Foreign Manufacturing Oversight</v>
      </c>
    </row>
    <row r="273" spans="1:18" x14ac:dyDescent="0.3">
      <c r="A273" s="1">
        <v>42006</v>
      </c>
      <c r="B273">
        <v>27310001</v>
      </c>
      <c r="C273">
        <v>399</v>
      </c>
      <c r="D273">
        <v>1</v>
      </c>
      <c r="E273">
        <v>1</v>
      </c>
      <c r="F273" t="s">
        <v>14</v>
      </c>
      <c r="G273">
        <v>0</v>
      </c>
      <c r="H273">
        <v>0</v>
      </c>
      <c r="I273">
        <v>0</v>
      </c>
      <c r="J273">
        <v>0</v>
      </c>
      <c r="K273">
        <v>9</v>
      </c>
      <c r="L273">
        <v>34</v>
      </c>
      <c r="M273">
        <v>11</v>
      </c>
      <c r="N273">
        <v>4</v>
      </c>
      <c r="O273" t="s">
        <v>203</v>
      </c>
      <c r="P273">
        <v>0</v>
      </c>
      <c r="Q27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73" t="str">
        <f>VLOOKUP(Analytics_mindset_case_studies_IntegrateCo_2015payroll[[#This Row],[Job_Code]],Analytics_mindset_case_studies_IntegrateCo_jobcodes[[Code_text]:[Job_Description]],2,FALSE)</f>
        <v>Installation</v>
      </c>
    </row>
    <row r="274" spans="1:18" x14ac:dyDescent="0.3">
      <c r="A274" s="1">
        <v>42006</v>
      </c>
      <c r="B274">
        <v>27310001</v>
      </c>
      <c r="C274">
        <v>399</v>
      </c>
      <c r="D274">
        <v>1</v>
      </c>
      <c r="E274">
        <v>1</v>
      </c>
      <c r="F274" t="s">
        <v>30</v>
      </c>
      <c r="G274">
        <v>20</v>
      </c>
      <c r="H274">
        <v>0</v>
      </c>
      <c r="I274">
        <v>43269</v>
      </c>
      <c r="J274">
        <v>0</v>
      </c>
      <c r="K274">
        <v>248</v>
      </c>
      <c r="L274">
        <v>993</v>
      </c>
      <c r="M274">
        <v>3164</v>
      </c>
      <c r="N274">
        <v>112</v>
      </c>
      <c r="O274" t="s">
        <v>203</v>
      </c>
      <c r="P274">
        <v>43269</v>
      </c>
      <c r="Q27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74" t="str">
        <f>VLOOKUP(Analytics_mindset_case_studies_IntegrateCo_2015payroll[[#This Row],[Job_Code]],Analytics_mindset_case_studies_IntegrateCo_jobcodes[[Code_text]:[Job_Description]],2,FALSE)</f>
        <v>Sales</v>
      </c>
    </row>
    <row r="275" spans="1:18" x14ac:dyDescent="0.3">
      <c r="A275" s="1">
        <v>42006</v>
      </c>
      <c r="B275">
        <v>27310001</v>
      </c>
      <c r="C275">
        <v>399</v>
      </c>
      <c r="D275">
        <v>1</v>
      </c>
      <c r="E275">
        <v>1</v>
      </c>
      <c r="F275" t="s">
        <v>31</v>
      </c>
      <c r="G275">
        <v>0</v>
      </c>
      <c r="H275">
        <v>0</v>
      </c>
      <c r="I275">
        <v>0</v>
      </c>
      <c r="J275">
        <v>0</v>
      </c>
      <c r="K275">
        <v>5</v>
      </c>
      <c r="L275">
        <v>198</v>
      </c>
      <c r="M275">
        <v>633</v>
      </c>
      <c r="N275">
        <v>23</v>
      </c>
      <c r="O275" t="s">
        <v>203</v>
      </c>
      <c r="P275">
        <v>0</v>
      </c>
      <c r="Q27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75" t="str">
        <f>VLOOKUP(Analytics_mindset_case_studies_IntegrateCo_2015payroll[[#This Row],[Job_Code]],Analytics_mindset_case_studies_IntegrateCo_jobcodes[[Code_text]:[Job_Description]],2,FALSE)</f>
        <v>New Foreign Manufacturing Plant</v>
      </c>
    </row>
    <row r="276" spans="1:18" x14ac:dyDescent="0.3">
      <c r="A276" s="1">
        <v>42006</v>
      </c>
      <c r="B276">
        <v>27310001</v>
      </c>
      <c r="C276">
        <v>399</v>
      </c>
      <c r="D276">
        <v>1</v>
      </c>
      <c r="E276">
        <v>1</v>
      </c>
      <c r="F276" t="s">
        <v>27</v>
      </c>
      <c r="G276">
        <v>0</v>
      </c>
      <c r="H276">
        <v>0</v>
      </c>
      <c r="I276">
        <v>0</v>
      </c>
      <c r="J276">
        <v>0</v>
      </c>
      <c r="K276">
        <v>198</v>
      </c>
      <c r="L276">
        <v>795</v>
      </c>
      <c r="M276">
        <v>253</v>
      </c>
      <c r="N276">
        <v>9</v>
      </c>
      <c r="O276" t="s">
        <v>203</v>
      </c>
      <c r="P276">
        <v>0</v>
      </c>
      <c r="Q27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276" t="str">
        <f>VLOOKUP(Analytics_mindset_case_studies_IntegrateCo_2015payroll[[#This Row],[Job_Code]],Analytics_mindset_case_studies_IntegrateCo_jobcodes[[Code_text]:[Job_Description]],2,FALSE)</f>
        <v>New Foreign Manufacturing Oversight</v>
      </c>
    </row>
    <row r="277" spans="1:18" x14ac:dyDescent="0.3">
      <c r="A277" s="1">
        <v>42013</v>
      </c>
      <c r="B277">
        <v>27310003</v>
      </c>
      <c r="C277">
        <v>195</v>
      </c>
      <c r="D277">
        <v>1</v>
      </c>
      <c r="E277">
        <v>1</v>
      </c>
      <c r="F277" t="s">
        <v>14</v>
      </c>
      <c r="G277">
        <v>0</v>
      </c>
      <c r="H277">
        <v>0</v>
      </c>
      <c r="I277">
        <v>0</v>
      </c>
      <c r="J277">
        <v>0</v>
      </c>
      <c r="K277">
        <v>8</v>
      </c>
      <c r="L277">
        <v>34</v>
      </c>
      <c r="M277">
        <v>107</v>
      </c>
      <c r="N277">
        <v>4</v>
      </c>
      <c r="O277" t="s">
        <v>121</v>
      </c>
      <c r="P277">
        <v>0</v>
      </c>
      <c r="Q27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77" t="str">
        <f>VLOOKUP(Analytics_mindset_case_studies_IntegrateCo_2015payroll[[#This Row],[Job_Code]],Analytics_mindset_case_studies_IntegrateCo_jobcodes[[Code_text]:[Job_Description]],2,FALSE)</f>
        <v>Installation</v>
      </c>
    </row>
    <row r="278" spans="1:18" x14ac:dyDescent="0.3">
      <c r="A278" s="1">
        <v>42013</v>
      </c>
      <c r="B278">
        <v>27310003</v>
      </c>
      <c r="C278">
        <v>195</v>
      </c>
      <c r="D278">
        <v>1</v>
      </c>
      <c r="E278">
        <v>1</v>
      </c>
      <c r="F278" t="s">
        <v>20</v>
      </c>
      <c r="G278">
        <v>0</v>
      </c>
      <c r="H278">
        <v>0</v>
      </c>
      <c r="I278">
        <v>0</v>
      </c>
      <c r="J278">
        <v>0</v>
      </c>
      <c r="K278">
        <v>39</v>
      </c>
      <c r="L278">
        <v>1557</v>
      </c>
      <c r="M278">
        <v>4966</v>
      </c>
      <c r="N278">
        <v>181</v>
      </c>
      <c r="O278" t="s">
        <v>121</v>
      </c>
      <c r="P278">
        <v>0</v>
      </c>
      <c r="Q27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278" t="str">
        <f>VLOOKUP(Analytics_mindset_case_studies_IntegrateCo_2015payroll[[#This Row],[Job_Code]],Analytics_mindset_case_studies_IntegrateCo_jobcodes[[Code_text]:[Job_Description]],2,FALSE)</f>
        <v>Internal Auditing</v>
      </c>
    </row>
    <row r="279" spans="1:18" x14ac:dyDescent="0.3">
      <c r="A279" s="1">
        <v>42013</v>
      </c>
      <c r="B279">
        <v>27310003</v>
      </c>
      <c r="C279">
        <v>195</v>
      </c>
      <c r="D279">
        <v>1</v>
      </c>
      <c r="E279">
        <v>1</v>
      </c>
      <c r="F279" t="s">
        <v>58</v>
      </c>
      <c r="G279">
        <v>8</v>
      </c>
      <c r="H279">
        <v>0</v>
      </c>
      <c r="I279">
        <v>23143</v>
      </c>
      <c r="J279">
        <v>0</v>
      </c>
      <c r="K279">
        <v>13</v>
      </c>
      <c r="L279">
        <v>519</v>
      </c>
      <c r="M279">
        <v>1655</v>
      </c>
      <c r="N279">
        <v>6</v>
      </c>
      <c r="O279" t="s">
        <v>121</v>
      </c>
      <c r="P279">
        <v>23143</v>
      </c>
      <c r="Q27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79" t="str">
        <f>VLOOKUP(Analytics_mindset_case_studies_IntegrateCo_2015payroll[[#This Row],[Job_Code]],Analytics_mindset_case_studies_IntegrateCo_jobcodes[[Code_text]:[Job_Description]],2,FALSE)</f>
        <v>Sales</v>
      </c>
    </row>
    <row r="280" spans="1:18" x14ac:dyDescent="0.3">
      <c r="A280" s="1">
        <v>42013</v>
      </c>
      <c r="B280">
        <v>27310003</v>
      </c>
      <c r="C280">
        <v>195</v>
      </c>
      <c r="D280">
        <v>1</v>
      </c>
      <c r="E280">
        <v>1</v>
      </c>
      <c r="F280" t="s">
        <v>59</v>
      </c>
      <c r="G280">
        <v>0</v>
      </c>
      <c r="H280">
        <v>0</v>
      </c>
      <c r="I280">
        <v>0</v>
      </c>
      <c r="J280">
        <v>0</v>
      </c>
      <c r="K280">
        <v>129</v>
      </c>
      <c r="L280">
        <v>52</v>
      </c>
      <c r="M280">
        <v>1655</v>
      </c>
      <c r="N280">
        <v>6</v>
      </c>
      <c r="O280" t="s">
        <v>121</v>
      </c>
      <c r="P280">
        <v>0</v>
      </c>
      <c r="Q28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280" t="str">
        <f>VLOOKUP(Analytics_mindset_case_studies_IntegrateCo_2015payroll[[#This Row],[Job_Code]],Analytics_mindset_case_studies_IntegrateCo_jobcodes[[Code_text]:[Job_Description]],2,FALSE)</f>
        <v>New Foreign Manufacturing Oversight</v>
      </c>
    </row>
    <row r="281" spans="1:18" x14ac:dyDescent="0.3">
      <c r="A281" s="1">
        <v>42013</v>
      </c>
      <c r="B281">
        <v>27310003</v>
      </c>
      <c r="C281">
        <v>106</v>
      </c>
      <c r="D281">
        <v>1</v>
      </c>
      <c r="E281">
        <v>1</v>
      </c>
      <c r="F281" t="s">
        <v>17</v>
      </c>
      <c r="G281">
        <v>8</v>
      </c>
      <c r="H281">
        <v>0</v>
      </c>
      <c r="I281">
        <v>160</v>
      </c>
      <c r="J281">
        <v>0</v>
      </c>
      <c r="K281">
        <v>96</v>
      </c>
      <c r="L281">
        <v>384</v>
      </c>
      <c r="M281">
        <v>1224</v>
      </c>
      <c r="N281">
        <v>256</v>
      </c>
      <c r="O281" t="s">
        <v>122</v>
      </c>
      <c r="P281">
        <v>160</v>
      </c>
      <c r="Q28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81" t="str">
        <f>VLOOKUP(Analytics_mindset_case_studies_IntegrateCo_2015payroll[[#This Row],[Job_Code]],Analytics_mindset_case_studies_IntegrateCo_jobcodes[[Code_text]:[Job_Description]],2,FALSE)</f>
        <v>Sales</v>
      </c>
    </row>
    <row r="282" spans="1:18" x14ac:dyDescent="0.3">
      <c r="A282" s="1">
        <v>42013</v>
      </c>
      <c r="B282">
        <v>27310003</v>
      </c>
      <c r="C282">
        <v>106</v>
      </c>
      <c r="D282">
        <v>1</v>
      </c>
      <c r="E282">
        <v>1</v>
      </c>
      <c r="F282" t="s">
        <v>14</v>
      </c>
      <c r="G282">
        <v>0</v>
      </c>
      <c r="H282">
        <v>0</v>
      </c>
      <c r="I282">
        <v>0</v>
      </c>
      <c r="J282">
        <v>0</v>
      </c>
      <c r="K282">
        <v>9</v>
      </c>
      <c r="L282">
        <v>36</v>
      </c>
      <c r="M282">
        <v>115</v>
      </c>
      <c r="N282">
        <v>24</v>
      </c>
      <c r="O282" t="s">
        <v>122</v>
      </c>
      <c r="P282">
        <v>0</v>
      </c>
      <c r="Q28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82" t="str">
        <f>VLOOKUP(Analytics_mindset_case_studies_IntegrateCo_2015payroll[[#This Row],[Job_Code]],Analytics_mindset_case_studies_IntegrateCo_jobcodes[[Code_text]:[Job_Description]],2,FALSE)</f>
        <v>Installation</v>
      </c>
    </row>
    <row r="283" spans="1:18" x14ac:dyDescent="0.3">
      <c r="A283" s="1">
        <v>42013</v>
      </c>
      <c r="B283">
        <v>27310003</v>
      </c>
      <c r="C283">
        <v>106</v>
      </c>
      <c r="D283">
        <v>1</v>
      </c>
      <c r="E283">
        <v>1</v>
      </c>
      <c r="F283" t="s">
        <v>60</v>
      </c>
      <c r="G283">
        <v>0</v>
      </c>
      <c r="H283">
        <v>0</v>
      </c>
      <c r="I283">
        <v>0</v>
      </c>
      <c r="J283">
        <v>0</v>
      </c>
      <c r="K283">
        <v>6</v>
      </c>
      <c r="L283">
        <v>24</v>
      </c>
      <c r="M283">
        <v>765</v>
      </c>
      <c r="N283">
        <v>16</v>
      </c>
      <c r="O283" t="s">
        <v>122</v>
      </c>
      <c r="P283">
        <v>0</v>
      </c>
      <c r="Q28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83" t="str">
        <f>VLOOKUP(Analytics_mindset_case_studies_IntegrateCo_2015payroll[[#This Row],[Job_Code]],Analytics_mindset_case_studies_IntegrateCo_jobcodes[[Code_text]:[Job_Description]],2,FALSE)</f>
        <v>New Foreign Manufacturing Plant</v>
      </c>
    </row>
    <row r="284" spans="1:18" x14ac:dyDescent="0.3">
      <c r="A284" s="1">
        <v>42013</v>
      </c>
      <c r="B284">
        <v>27310003</v>
      </c>
      <c r="C284">
        <v>106</v>
      </c>
      <c r="D284">
        <v>1</v>
      </c>
      <c r="E284">
        <v>1</v>
      </c>
      <c r="F284" t="s">
        <v>19</v>
      </c>
      <c r="G284">
        <v>0</v>
      </c>
      <c r="H284">
        <v>0</v>
      </c>
      <c r="I284">
        <v>0</v>
      </c>
      <c r="J284">
        <v>0</v>
      </c>
      <c r="K284">
        <v>132</v>
      </c>
      <c r="L284">
        <v>528</v>
      </c>
      <c r="M284">
        <v>1683</v>
      </c>
      <c r="N284">
        <v>352</v>
      </c>
      <c r="O284" t="s">
        <v>122</v>
      </c>
      <c r="P284">
        <v>0</v>
      </c>
      <c r="Q28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284" t="str">
        <f>VLOOKUP(Analytics_mindset_case_studies_IntegrateCo_2015payroll[[#This Row],[Job_Code]],Analytics_mindset_case_studies_IntegrateCo_jobcodes[[Code_text]:[Job_Description]],2,FALSE)</f>
        <v>Internal Auditing</v>
      </c>
    </row>
    <row r="285" spans="1:18" x14ac:dyDescent="0.3">
      <c r="A285" s="1">
        <v>42013</v>
      </c>
      <c r="B285">
        <v>27310003</v>
      </c>
      <c r="C285">
        <v>106</v>
      </c>
      <c r="D285">
        <v>1</v>
      </c>
      <c r="E285">
        <v>1</v>
      </c>
      <c r="F285" t="s">
        <v>61</v>
      </c>
      <c r="G285">
        <v>0</v>
      </c>
      <c r="H285">
        <v>0</v>
      </c>
      <c r="I285">
        <v>0</v>
      </c>
      <c r="J285">
        <v>0</v>
      </c>
      <c r="K285">
        <v>96</v>
      </c>
      <c r="L285">
        <v>384</v>
      </c>
      <c r="M285">
        <v>1224</v>
      </c>
      <c r="N285">
        <v>256</v>
      </c>
      <c r="O285" t="s">
        <v>122</v>
      </c>
      <c r="P285">
        <v>0</v>
      </c>
      <c r="Q28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85" t="str">
        <f>VLOOKUP(Analytics_mindset_case_studies_IntegrateCo_2015payroll[[#This Row],[Job_Code]],Analytics_mindset_case_studies_IntegrateCo_jobcodes[[Code_text]:[Job_Description]],2,FALSE)</f>
        <v>New Foreign Manufacturing Plant</v>
      </c>
    </row>
    <row r="286" spans="1:18" x14ac:dyDescent="0.3">
      <c r="A286" s="1">
        <v>42013</v>
      </c>
      <c r="B286">
        <v>27310003</v>
      </c>
      <c r="C286">
        <v>106</v>
      </c>
      <c r="D286">
        <v>1</v>
      </c>
      <c r="E286">
        <v>1</v>
      </c>
      <c r="F286" t="s">
        <v>62</v>
      </c>
      <c r="G286">
        <v>0</v>
      </c>
      <c r="H286">
        <v>0</v>
      </c>
      <c r="I286">
        <v>0</v>
      </c>
      <c r="J286">
        <v>0</v>
      </c>
      <c r="K286">
        <v>96</v>
      </c>
      <c r="L286">
        <v>384</v>
      </c>
      <c r="M286">
        <v>1224</v>
      </c>
      <c r="N286">
        <v>256</v>
      </c>
      <c r="O286" t="s">
        <v>122</v>
      </c>
      <c r="P286">
        <v>0</v>
      </c>
      <c r="Q28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286" t="str">
        <f>VLOOKUP(Analytics_mindset_case_studies_IntegrateCo_2015payroll[[#This Row],[Job_Code]],Analytics_mindset_case_studies_IntegrateCo_jobcodes[[Code_text]:[Job_Description]],2,FALSE)</f>
        <v>New Foreign Manufacturing Oversight</v>
      </c>
    </row>
    <row r="287" spans="1:18" x14ac:dyDescent="0.3">
      <c r="A287" s="1">
        <v>42013</v>
      </c>
      <c r="B287">
        <v>27310003</v>
      </c>
      <c r="C287">
        <v>304</v>
      </c>
      <c r="D287">
        <v>1</v>
      </c>
      <c r="E287">
        <v>1</v>
      </c>
      <c r="F287" t="s">
        <v>29</v>
      </c>
      <c r="G287">
        <v>0</v>
      </c>
      <c r="H287">
        <v>0</v>
      </c>
      <c r="I287">
        <v>0</v>
      </c>
      <c r="J287">
        <v>0</v>
      </c>
      <c r="K287">
        <v>313</v>
      </c>
      <c r="L287">
        <v>1251</v>
      </c>
      <c r="M287">
        <v>3988</v>
      </c>
      <c r="N287">
        <v>883</v>
      </c>
      <c r="O287" t="s">
        <v>123</v>
      </c>
      <c r="P287">
        <v>0</v>
      </c>
      <c r="Q28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87" t="str">
        <f>VLOOKUP(Analytics_mindset_case_studies_IntegrateCo_2015payroll[[#This Row],[Job_Code]],Analytics_mindset_case_studies_IntegrateCo_jobcodes[[Code_text]:[Job_Description]],2,FALSE)</f>
        <v>New Foreign Manufacturing Plant</v>
      </c>
    </row>
    <row r="288" spans="1:18" x14ac:dyDescent="0.3">
      <c r="A288" s="1">
        <v>42013</v>
      </c>
      <c r="B288">
        <v>27310003</v>
      </c>
      <c r="C288">
        <v>304</v>
      </c>
      <c r="D288">
        <v>1</v>
      </c>
      <c r="E288">
        <v>1</v>
      </c>
      <c r="F288" t="s">
        <v>63</v>
      </c>
      <c r="G288">
        <v>0</v>
      </c>
      <c r="H288">
        <v>0</v>
      </c>
      <c r="I288">
        <v>0</v>
      </c>
      <c r="J288">
        <v>0</v>
      </c>
      <c r="K288">
        <v>104</v>
      </c>
      <c r="L288">
        <v>417</v>
      </c>
      <c r="M288">
        <v>1329</v>
      </c>
      <c r="N288">
        <v>294</v>
      </c>
      <c r="O288" t="s">
        <v>123</v>
      </c>
      <c r="P288">
        <v>0</v>
      </c>
      <c r="Q28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88" t="str">
        <f>VLOOKUP(Analytics_mindset_case_studies_IntegrateCo_2015payroll[[#This Row],[Job_Code]],Analytics_mindset_case_studies_IntegrateCo_jobcodes[[Code_text]:[Job_Description]],2,FALSE)</f>
        <v>New Foreign Manufacturing Plant</v>
      </c>
    </row>
    <row r="289" spans="1:18" x14ac:dyDescent="0.3">
      <c r="A289" s="1">
        <v>42013</v>
      </c>
      <c r="B289">
        <v>27310003</v>
      </c>
      <c r="C289">
        <v>304</v>
      </c>
      <c r="D289">
        <v>1</v>
      </c>
      <c r="E289">
        <v>1</v>
      </c>
      <c r="F289" t="s">
        <v>59</v>
      </c>
      <c r="G289">
        <v>0</v>
      </c>
      <c r="H289">
        <v>0</v>
      </c>
      <c r="I289">
        <v>0</v>
      </c>
      <c r="J289">
        <v>0</v>
      </c>
      <c r="K289">
        <v>104</v>
      </c>
      <c r="L289">
        <v>417</v>
      </c>
      <c r="M289">
        <v>1329</v>
      </c>
      <c r="N289">
        <v>294</v>
      </c>
      <c r="O289" t="s">
        <v>123</v>
      </c>
      <c r="P289">
        <v>0</v>
      </c>
      <c r="Q28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289" t="str">
        <f>VLOOKUP(Analytics_mindset_case_studies_IntegrateCo_2015payroll[[#This Row],[Job_Code]],Analytics_mindset_case_studies_IntegrateCo_jobcodes[[Code_text]:[Job_Description]],2,FALSE)</f>
        <v>New Foreign Manufacturing Oversight</v>
      </c>
    </row>
    <row r="290" spans="1:18" x14ac:dyDescent="0.3">
      <c r="A290" s="1">
        <v>42013</v>
      </c>
      <c r="B290">
        <v>27310003</v>
      </c>
      <c r="C290">
        <v>274</v>
      </c>
      <c r="D290">
        <v>1</v>
      </c>
      <c r="E290">
        <v>1</v>
      </c>
      <c r="F290" t="s">
        <v>14</v>
      </c>
      <c r="G290">
        <v>0</v>
      </c>
      <c r="H290">
        <v>0</v>
      </c>
      <c r="I290">
        <v>0</v>
      </c>
      <c r="J290">
        <v>0</v>
      </c>
      <c r="K290">
        <v>5</v>
      </c>
      <c r="L290">
        <v>21</v>
      </c>
      <c r="M290">
        <v>69</v>
      </c>
      <c r="N290">
        <v>14</v>
      </c>
      <c r="O290" t="s">
        <v>124</v>
      </c>
      <c r="P290">
        <v>0</v>
      </c>
      <c r="Q29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90" t="str">
        <f>VLOOKUP(Analytics_mindset_case_studies_IntegrateCo_2015payroll[[#This Row],[Job_Code]],Analytics_mindset_case_studies_IntegrateCo_jobcodes[[Code_text]:[Job_Description]],2,FALSE)</f>
        <v>Installation</v>
      </c>
    </row>
    <row r="291" spans="1:18" x14ac:dyDescent="0.3">
      <c r="A291" s="1">
        <v>42013</v>
      </c>
      <c r="B291">
        <v>27310003</v>
      </c>
      <c r="C291">
        <v>274</v>
      </c>
      <c r="D291">
        <v>1</v>
      </c>
      <c r="E291">
        <v>1</v>
      </c>
      <c r="F291" t="s">
        <v>20</v>
      </c>
      <c r="G291">
        <v>0</v>
      </c>
      <c r="H291">
        <v>0</v>
      </c>
      <c r="I291">
        <v>0</v>
      </c>
      <c r="J291">
        <v>0</v>
      </c>
      <c r="K291">
        <v>12</v>
      </c>
      <c r="L291">
        <v>481</v>
      </c>
      <c r="M291">
        <v>153</v>
      </c>
      <c r="N291">
        <v>32</v>
      </c>
      <c r="O291" t="s">
        <v>124</v>
      </c>
      <c r="P291">
        <v>0</v>
      </c>
      <c r="Q29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291" t="str">
        <f>VLOOKUP(Analytics_mindset_case_studies_IntegrateCo_2015payroll[[#This Row],[Job_Code]],Analytics_mindset_case_studies_IntegrateCo_jobcodes[[Code_text]:[Job_Description]],2,FALSE)</f>
        <v>Internal Auditing</v>
      </c>
    </row>
    <row r="292" spans="1:18" x14ac:dyDescent="0.3">
      <c r="A292" s="1">
        <v>42013</v>
      </c>
      <c r="B292">
        <v>27310003</v>
      </c>
      <c r="C292">
        <v>274</v>
      </c>
      <c r="D292">
        <v>1</v>
      </c>
      <c r="E292">
        <v>1</v>
      </c>
      <c r="F292" t="s">
        <v>59</v>
      </c>
      <c r="G292">
        <v>0</v>
      </c>
      <c r="H292">
        <v>0</v>
      </c>
      <c r="I292">
        <v>0</v>
      </c>
      <c r="J292">
        <v>0</v>
      </c>
      <c r="K292">
        <v>12</v>
      </c>
      <c r="L292">
        <v>48</v>
      </c>
      <c r="M292">
        <v>153</v>
      </c>
      <c r="N292">
        <v>32</v>
      </c>
      <c r="O292" t="s">
        <v>124</v>
      </c>
      <c r="P292">
        <v>0</v>
      </c>
      <c r="Q29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292" t="str">
        <f>VLOOKUP(Analytics_mindset_case_studies_IntegrateCo_2015payroll[[#This Row],[Job_Code]],Analytics_mindset_case_studies_IntegrateCo_jobcodes[[Code_text]:[Job_Description]],2,FALSE)</f>
        <v>New Foreign Manufacturing Oversight</v>
      </c>
    </row>
    <row r="293" spans="1:18" x14ac:dyDescent="0.3">
      <c r="A293" s="1">
        <v>42013</v>
      </c>
      <c r="B293">
        <v>27310003</v>
      </c>
      <c r="C293">
        <v>1</v>
      </c>
      <c r="D293">
        <v>1</v>
      </c>
      <c r="E293">
        <v>1</v>
      </c>
      <c r="F293" t="s">
        <v>21</v>
      </c>
      <c r="G293">
        <v>9</v>
      </c>
      <c r="H293">
        <v>0</v>
      </c>
      <c r="I293">
        <v>27585</v>
      </c>
      <c r="J293">
        <v>0</v>
      </c>
      <c r="K293">
        <v>146</v>
      </c>
      <c r="L293">
        <v>581</v>
      </c>
      <c r="M293">
        <v>1853</v>
      </c>
      <c r="N293">
        <v>36</v>
      </c>
      <c r="O293" t="s">
        <v>125</v>
      </c>
      <c r="P293">
        <v>27585</v>
      </c>
      <c r="Q29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93" t="str">
        <f>VLOOKUP(Analytics_mindset_case_studies_IntegrateCo_2015payroll[[#This Row],[Job_Code]],Analytics_mindset_case_studies_IntegrateCo_jobcodes[[Code_text]:[Job_Description]],2,FALSE)</f>
        <v>Office</v>
      </c>
    </row>
    <row r="294" spans="1:18" x14ac:dyDescent="0.3">
      <c r="A294" s="1">
        <v>42013</v>
      </c>
      <c r="B294">
        <v>27310003</v>
      </c>
      <c r="C294">
        <v>1</v>
      </c>
      <c r="D294">
        <v>1</v>
      </c>
      <c r="E294">
        <v>1</v>
      </c>
      <c r="F294" t="s">
        <v>22</v>
      </c>
      <c r="G294">
        <v>9</v>
      </c>
      <c r="H294">
        <v>0</v>
      </c>
      <c r="I294">
        <v>27585</v>
      </c>
      <c r="J294">
        <v>0</v>
      </c>
      <c r="K294">
        <v>145</v>
      </c>
      <c r="L294">
        <v>581</v>
      </c>
      <c r="M294">
        <v>1852</v>
      </c>
      <c r="N294">
        <v>36</v>
      </c>
      <c r="O294" t="s">
        <v>125</v>
      </c>
      <c r="P294">
        <v>27585</v>
      </c>
      <c r="Q29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94" t="str">
        <f>VLOOKUP(Analytics_mindset_case_studies_IntegrateCo_2015payroll[[#This Row],[Job_Code]],Analytics_mindset_case_studies_IntegrateCo_jobcodes[[Code_text]:[Job_Description]],2,FALSE)</f>
        <v>Office</v>
      </c>
    </row>
    <row r="295" spans="1:18" x14ac:dyDescent="0.3">
      <c r="A295" s="1">
        <v>42013</v>
      </c>
      <c r="B295">
        <v>27310003</v>
      </c>
      <c r="C295">
        <v>1</v>
      </c>
      <c r="D295">
        <v>1</v>
      </c>
      <c r="E295">
        <v>1</v>
      </c>
      <c r="F295" t="s">
        <v>64</v>
      </c>
      <c r="G295">
        <v>3</v>
      </c>
      <c r="H295">
        <v>0</v>
      </c>
      <c r="I295">
        <v>9195</v>
      </c>
      <c r="J295">
        <v>0</v>
      </c>
      <c r="K295">
        <v>49</v>
      </c>
      <c r="L295">
        <v>194</v>
      </c>
      <c r="M295">
        <v>617</v>
      </c>
      <c r="N295">
        <v>12</v>
      </c>
      <c r="O295" t="s">
        <v>125</v>
      </c>
      <c r="P295">
        <v>9195</v>
      </c>
      <c r="Q29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95" t="str">
        <f>VLOOKUP(Analytics_mindset_case_studies_IntegrateCo_2015payroll[[#This Row],[Job_Code]],Analytics_mindset_case_studies_IntegrateCo_jobcodes[[Code_text]:[Job_Description]],2,FALSE)</f>
        <v>Office</v>
      </c>
    </row>
    <row r="296" spans="1:18" x14ac:dyDescent="0.3">
      <c r="A296" s="1">
        <v>42013</v>
      </c>
      <c r="B296">
        <v>27310003</v>
      </c>
      <c r="C296">
        <v>1</v>
      </c>
      <c r="D296">
        <v>1</v>
      </c>
      <c r="E296">
        <v>1</v>
      </c>
      <c r="F296" t="s">
        <v>59</v>
      </c>
      <c r="G296">
        <v>0</v>
      </c>
      <c r="H296">
        <v>0</v>
      </c>
      <c r="I296">
        <v>0</v>
      </c>
      <c r="J296">
        <v>0</v>
      </c>
      <c r="K296">
        <v>129</v>
      </c>
      <c r="L296">
        <v>517</v>
      </c>
      <c r="M296">
        <v>1646</v>
      </c>
      <c r="N296">
        <v>32</v>
      </c>
      <c r="O296" t="s">
        <v>125</v>
      </c>
      <c r="P296">
        <v>0</v>
      </c>
      <c r="Q29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296" t="str">
        <f>VLOOKUP(Analytics_mindset_case_studies_IntegrateCo_2015payroll[[#This Row],[Job_Code]],Analytics_mindset_case_studies_IntegrateCo_jobcodes[[Code_text]:[Job_Description]],2,FALSE)</f>
        <v>New Foreign Manufacturing Oversight</v>
      </c>
    </row>
    <row r="297" spans="1:18" x14ac:dyDescent="0.3">
      <c r="A297" s="1">
        <v>42013</v>
      </c>
      <c r="B297">
        <v>27310003</v>
      </c>
      <c r="C297">
        <v>1</v>
      </c>
      <c r="D297">
        <v>1</v>
      </c>
      <c r="E297">
        <v>1</v>
      </c>
      <c r="F297" t="s">
        <v>65</v>
      </c>
      <c r="G297">
        <v>3</v>
      </c>
      <c r="H297">
        <v>0</v>
      </c>
      <c r="I297">
        <v>9195</v>
      </c>
      <c r="J297">
        <v>0</v>
      </c>
      <c r="K297">
        <v>48</v>
      </c>
      <c r="L297">
        <v>193</v>
      </c>
      <c r="M297">
        <v>618</v>
      </c>
      <c r="N297">
        <v>12</v>
      </c>
      <c r="O297" t="s">
        <v>125</v>
      </c>
      <c r="P297">
        <v>9195</v>
      </c>
      <c r="Q29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97" t="str">
        <f>VLOOKUP(Analytics_mindset_case_studies_IntegrateCo_2015payroll[[#This Row],[Job_Code]],Analytics_mindset_case_studies_IntegrateCo_jobcodes[[Code_text]:[Job_Description]],2,FALSE)</f>
        <v>Office</v>
      </c>
    </row>
    <row r="298" spans="1:18" x14ac:dyDescent="0.3">
      <c r="A298" s="1">
        <v>42013</v>
      </c>
      <c r="B298">
        <v>27310003</v>
      </c>
      <c r="C298">
        <v>391</v>
      </c>
      <c r="D298">
        <v>2</v>
      </c>
      <c r="E298">
        <v>2</v>
      </c>
      <c r="F298" t="s">
        <v>14</v>
      </c>
      <c r="G298">
        <v>0</v>
      </c>
      <c r="H298">
        <v>0</v>
      </c>
      <c r="I298">
        <v>0</v>
      </c>
      <c r="J298">
        <v>0</v>
      </c>
      <c r="K298">
        <v>5</v>
      </c>
      <c r="L298">
        <v>39</v>
      </c>
      <c r="M298">
        <v>62</v>
      </c>
      <c r="N298">
        <v>18</v>
      </c>
      <c r="O298" t="s">
        <v>126</v>
      </c>
      <c r="P298">
        <v>0</v>
      </c>
      <c r="Q29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98" t="str">
        <f>VLOOKUP(Analytics_mindset_case_studies_IntegrateCo_2015payroll[[#This Row],[Job_Code]],Analytics_mindset_case_studies_IntegrateCo_jobcodes[[Code_text]:[Job_Description]],2,FALSE)</f>
        <v>Installation</v>
      </c>
    </row>
    <row r="299" spans="1:18" x14ac:dyDescent="0.3">
      <c r="A299" s="1">
        <v>42013</v>
      </c>
      <c r="B299">
        <v>27310003</v>
      </c>
      <c r="C299">
        <v>391</v>
      </c>
      <c r="D299">
        <v>2</v>
      </c>
      <c r="E299">
        <v>2</v>
      </c>
      <c r="F299" t="s">
        <v>23</v>
      </c>
      <c r="G299">
        <v>85</v>
      </c>
      <c r="H299">
        <v>0</v>
      </c>
      <c r="I299">
        <v>21888</v>
      </c>
      <c r="J299">
        <v>0</v>
      </c>
      <c r="K299">
        <v>119</v>
      </c>
      <c r="L299">
        <v>948</v>
      </c>
      <c r="M299">
        <v>1512</v>
      </c>
      <c r="N299">
        <v>438</v>
      </c>
      <c r="O299" t="s">
        <v>126</v>
      </c>
      <c r="P299">
        <v>21888</v>
      </c>
      <c r="Q29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99" t="str">
        <f>VLOOKUP(Analytics_mindset_case_studies_IntegrateCo_2015payroll[[#This Row],[Job_Code]],Analytics_mindset_case_studies_IntegrateCo_jobcodes[[Code_text]:[Job_Description]],2,FALSE)</f>
        <v>Office</v>
      </c>
    </row>
    <row r="300" spans="1:18" x14ac:dyDescent="0.3">
      <c r="A300" s="1">
        <v>42013</v>
      </c>
      <c r="B300">
        <v>27310003</v>
      </c>
      <c r="C300">
        <v>391</v>
      </c>
      <c r="D300">
        <v>2</v>
      </c>
      <c r="E300">
        <v>2</v>
      </c>
      <c r="F300" t="s">
        <v>66</v>
      </c>
      <c r="G300">
        <v>0</v>
      </c>
      <c r="H300">
        <v>0</v>
      </c>
      <c r="I300">
        <v>0</v>
      </c>
      <c r="J300">
        <v>0</v>
      </c>
      <c r="K300">
        <v>111</v>
      </c>
      <c r="L300">
        <v>892</v>
      </c>
      <c r="M300">
        <v>1422</v>
      </c>
      <c r="N300">
        <v>412</v>
      </c>
      <c r="O300" t="s">
        <v>126</v>
      </c>
      <c r="P300">
        <v>0</v>
      </c>
      <c r="Q30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300" t="str">
        <f>VLOOKUP(Analytics_mindset_case_studies_IntegrateCo_2015payroll[[#This Row],[Job_Code]],Analytics_mindset_case_studies_IntegrateCo_jobcodes[[Code_text]:[Job_Description]],2,FALSE)</f>
        <v>New Foreign Manufacturing Oversight</v>
      </c>
    </row>
    <row r="301" spans="1:18" x14ac:dyDescent="0.3">
      <c r="A301" s="1">
        <v>42013</v>
      </c>
      <c r="B301">
        <v>27310003</v>
      </c>
      <c r="C301">
        <v>259</v>
      </c>
      <c r="D301">
        <v>1</v>
      </c>
      <c r="E301">
        <v>1</v>
      </c>
      <c r="F301" t="s">
        <v>14</v>
      </c>
      <c r="G301">
        <v>0</v>
      </c>
      <c r="H301">
        <v>0</v>
      </c>
      <c r="I301">
        <v>0</v>
      </c>
      <c r="J301">
        <v>0</v>
      </c>
      <c r="K301">
        <v>5</v>
      </c>
      <c r="L301">
        <v>21</v>
      </c>
      <c r="M301">
        <v>66</v>
      </c>
      <c r="N301">
        <v>14</v>
      </c>
      <c r="O301" t="s">
        <v>127</v>
      </c>
      <c r="P301">
        <v>0</v>
      </c>
      <c r="Q30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01" t="str">
        <f>VLOOKUP(Analytics_mindset_case_studies_IntegrateCo_2015payroll[[#This Row],[Job_Code]],Analytics_mindset_case_studies_IntegrateCo_jobcodes[[Code_text]:[Job_Description]],2,FALSE)</f>
        <v>Installation</v>
      </c>
    </row>
    <row r="302" spans="1:18" x14ac:dyDescent="0.3">
      <c r="A302" s="1">
        <v>42013</v>
      </c>
      <c r="B302">
        <v>27310003</v>
      </c>
      <c r="C302">
        <v>259</v>
      </c>
      <c r="D302">
        <v>1</v>
      </c>
      <c r="E302">
        <v>1</v>
      </c>
      <c r="F302" t="s">
        <v>25</v>
      </c>
      <c r="G302">
        <v>35</v>
      </c>
      <c r="H302">
        <v>0</v>
      </c>
      <c r="I302">
        <v>9013</v>
      </c>
      <c r="J302">
        <v>0</v>
      </c>
      <c r="K302">
        <v>52</v>
      </c>
      <c r="L302">
        <v>208</v>
      </c>
      <c r="M302">
        <v>663</v>
      </c>
      <c r="N302">
        <v>144</v>
      </c>
      <c r="O302" t="s">
        <v>127</v>
      </c>
      <c r="P302">
        <v>9013</v>
      </c>
      <c r="Q30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02" t="str">
        <f>VLOOKUP(Analytics_mindset_case_studies_IntegrateCo_2015payroll[[#This Row],[Job_Code]],Analytics_mindset_case_studies_IntegrateCo_jobcodes[[Code_text]:[Job_Description]],2,FALSE)</f>
        <v>Proj Management</v>
      </c>
    </row>
    <row r="303" spans="1:18" x14ac:dyDescent="0.3">
      <c r="A303" s="1">
        <v>42013</v>
      </c>
      <c r="B303">
        <v>27310003</v>
      </c>
      <c r="C303">
        <v>259</v>
      </c>
      <c r="D303">
        <v>1</v>
      </c>
      <c r="E303">
        <v>1</v>
      </c>
      <c r="F303" t="s">
        <v>26</v>
      </c>
      <c r="G303">
        <v>1</v>
      </c>
      <c r="H303">
        <v>0</v>
      </c>
      <c r="I303">
        <v>2575</v>
      </c>
      <c r="J303">
        <v>0</v>
      </c>
      <c r="K303">
        <v>15</v>
      </c>
      <c r="L303">
        <v>6</v>
      </c>
      <c r="M303">
        <v>19</v>
      </c>
      <c r="N303">
        <v>41</v>
      </c>
      <c r="O303" t="s">
        <v>127</v>
      </c>
      <c r="P303">
        <v>2575</v>
      </c>
      <c r="Q30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03" t="str">
        <f>VLOOKUP(Analytics_mindset_case_studies_IntegrateCo_2015payroll[[#This Row],[Job_Code]],Analytics_mindset_case_studies_IntegrateCo_jobcodes[[Code_text]:[Job_Description]],2,FALSE)</f>
        <v>Employee Training</v>
      </c>
    </row>
    <row r="304" spans="1:18" x14ac:dyDescent="0.3">
      <c r="A304" s="1">
        <v>42013</v>
      </c>
      <c r="B304">
        <v>27310003</v>
      </c>
      <c r="C304">
        <v>259</v>
      </c>
      <c r="D304">
        <v>1</v>
      </c>
      <c r="E304">
        <v>1</v>
      </c>
      <c r="F304" t="s">
        <v>28</v>
      </c>
      <c r="G304">
        <v>0</v>
      </c>
      <c r="H304">
        <v>0</v>
      </c>
      <c r="I304">
        <v>0</v>
      </c>
      <c r="J304">
        <v>0</v>
      </c>
      <c r="K304">
        <v>67</v>
      </c>
      <c r="L304">
        <v>268</v>
      </c>
      <c r="M304">
        <v>852</v>
      </c>
      <c r="N304">
        <v>185</v>
      </c>
      <c r="O304" t="s">
        <v>127</v>
      </c>
      <c r="P304">
        <v>0</v>
      </c>
      <c r="Q30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304" t="str">
        <f>VLOOKUP(Analytics_mindset_case_studies_IntegrateCo_2015payroll[[#This Row],[Job_Code]],Analytics_mindset_case_studies_IntegrateCo_jobcodes[[Code_text]:[Job_Description]],2,FALSE)</f>
        <v>Internal Auditing</v>
      </c>
    </row>
    <row r="305" spans="1:18" x14ac:dyDescent="0.3">
      <c r="A305" s="1">
        <v>42013</v>
      </c>
      <c r="B305">
        <v>27310003</v>
      </c>
      <c r="C305">
        <v>259</v>
      </c>
      <c r="D305">
        <v>1</v>
      </c>
      <c r="E305">
        <v>1</v>
      </c>
      <c r="F305" t="s">
        <v>67</v>
      </c>
      <c r="G305">
        <v>0</v>
      </c>
      <c r="H305">
        <v>0</v>
      </c>
      <c r="I305">
        <v>0</v>
      </c>
      <c r="J305">
        <v>0</v>
      </c>
      <c r="K305">
        <v>119</v>
      </c>
      <c r="L305">
        <v>475</v>
      </c>
      <c r="M305">
        <v>1517</v>
      </c>
      <c r="N305">
        <v>33</v>
      </c>
      <c r="O305" t="s">
        <v>127</v>
      </c>
      <c r="P305">
        <v>0</v>
      </c>
      <c r="Q30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305" t="str">
        <f>VLOOKUP(Analytics_mindset_case_studies_IntegrateCo_2015payroll[[#This Row],[Job_Code]],Analytics_mindset_case_studies_IntegrateCo_jobcodes[[Code_text]:[Job_Description]],2,FALSE)</f>
        <v>New Foreign Manufacturing Oversight</v>
      </c>
    </row>
    <row r="306" spans="1:18" x14ac:dyDescent="0.3">
      <c r="A306" s="1">
        <v>42013</v>
      </c>
      <c r="B306">
        <v>27310003</v>
      </c>
      <c r="C306">
        <v>259</v>
      </c>
      <c r="D306">
        <v>1</v>
      </c>
      <c r="E306">
        <v>1</v>
      </c>
      <c r="F306" t="s">
        <v>68</v>
      </c>
      <c r="G306">
        <v>0</v>
      </c>
      <c r="H306">
        <v>0</v>
      </c>
      <c r="I306">
        <v>0</v>
      </c>
      <c r="J306">
        <v>0</v>
      </c>
      <c r="K306">
        <v>119</v>
      </c>
      <c r="L306">
        <v>475</v>
      </c>
      <c r="M306">
        <v>1517</v>
      </c>
      <c r="N306">
        <v>33</v>
      </c>
      <c r="O306" t="s">
        <v>127</v>
      </c>
      <c r="P306">
        <v>0</v>
      </c>
      <c r="Q30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306" t="str">
        <f>VLOOKUP(Analytics_mindset_case_studies_IntegrateCo_2015payroll[[#This Row],[Job_Code]],Analytics_mindset_case_studies_IntegrateCo_jobcodes[[Code_text]:[Job_Description]],2,FALSE)</f>
        <v>Internal Auditing</v>
      </c>
    </row>
    <row r="307" spans="1:18" x14ac:dyDescent="0.3">
      <c r="A307" s="1">
        <v>42013</v>
      </c>
      <c r="B307">
        <v>27310003</v>
      </c>
      <c r="C307">
        <v>390</v>
      </c>
      <c r="D307">
        <v>1</v>
      </c>
      <c r="E307">
        <v>1</v>
      </c>
      <c r="F307" t="s">
        <v>14</v>
      </c>
      <c r="G307">
        <v>0</v>
      </c>
      <c r="H307">
        <v>0</v>
      </c>
      <c r="I307">
        <v>0</v>
      </c>
      <c r="J307">
        <v>0</v>
      </c>
      <c r="K307">
        <v>5</v>
      </c>
      <c r="L307">
        <v>2</v>
      </c>
      <c r="M307">
        <v>65</v>
      </c>
      <c r="N307">
        <v>14</v>
      </c>
      <c r="O307" t="s">
        <v>128</v>
      </c>
      <c r="P307">
        <v>0</v>
      </c>
      <c r="Q30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07" t="str">
        <f>VLOOKUP(Analytics_mindset_case_studies_IntegrateCo_2015payroll[[#This Row],[Job_Code]],Analytics_mindset_case_studies_IntegrateCo_jobcodes[[Code_text]:[Job_Description]],2,FALSE)</f>
        <v>Installation</v>
      </c>
    </row>
    <row r="308" spans="1:18" x14ac:dyDescent="0.3">
      <c r="A308" s="1">
        <v>42013</v>
      </c>
      <c r="B308">
        <v>27310003</v>
      </c>
      <c r="C308">
        <v>390</v>
      </c>
      <c r="D308">
        <v>1</v>
      </c>
      <c r="E308">
        <v>1</v>
      </c>
      <c r="F308" t="s">
        <v>59</v>
      </c>
      <c r="G308">
        <v>0</v>
      </c>
      <c r="H308">
        <v>0</v>
      </c>
      <c r="I308">
        <v>0</v>
      </c>
      <c r="J308">
        <v>0</v>
      </c>
      <c r="K308">
        <v>163</v>
      </c>
      <c r="L308">
        <v>654</v>
      </c>
      <c r="M308">
        <v>2083</v>
      </c>
      <c r="N308">
        <v>462</v>
      </c>
      <c r="O308" t="s">
        <v>128</v>
      </c>
      <c r="P308">
        <v>0</v>
      </c>
      <c r="Q30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308" t="str">
        <f>VLOOKUP(Analytics_mindset_case_studies_IntegrateCo_2015payroll[[#This Row],[Job_Code]],Analytics_mindset_case_studies_IntegrateCo_jobcodes[[Code_text]:[Job_Description]],2,FALSE)</f>
        <v>New Foreign Manufacturing Oversight</v>
      </c>
    </row>
    <row r="309" spans="1:18" x14ac:dyDescent="0.3">
      <c r="A309" s="1">
        <v>42013</v>
      </c>
      <c r="B309">
        <v>27310003</v>
      </c>
      <c r="C309">
        <v>168</v>
      </c>
      <c r="D309">
        <v>1</v>
      </c>
      <c r="E309">
        <v>1</v>
      </c>
      <c r="F309" t="s">
        <v>14</v>
      </c>
      <c r="G309">
        <v>0</v>
      </c>
      <c r="H309">
        <v>0</v>
      </c>
      <c r="I309">
        <v>0</v>
      </c>
      <c r="J309">
        <v>0</v>
      </c>
      <c r="K309">
        <v>9</v>
      </c>
      <c r="L309">
        <v>35</v>
      </c>
      <c r="M309">
        <v>111</v>
      </c>
      <c r="N309">
        <v>24</v>
      </c>
      <c r="O309" t="s">
        <v>129</v>
      </c>
      <c r="P309">
        <v>0</v>
      </c>
      <c r="Q30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09" t="str">
        <f>VLOOKUP(Analytics_mindset_case_studies_IntegrateCo_2015payroll[[#This Row],[Job_Code]],Analytics_mindset_case_studies_IntegrateCo_jobcodes[[Code_text]:[Job_Description]],2,FALSE)</f>
        <v>Installation</v>
      </c>
    </row>
    <row r="310" spans="1:18" x14ac:dyDescent="0.3">
      <c r="A310" s="1">
        <v>42013</v>
      </c>
      <c r="B310">
        <v>27310003</v>
      </c>
      <c r="C310">
        <v>168</v>
      </c>
      <c r="D310">
        <v>1</v>
      </c>
      <c r="E310">
        <v>1</v>
      </c>
      <c r="F310" t="s">
        <v>20</v>
      </c>
      <c r="G310">
        <v>0</v>
      </c>
      <c r="H310">
        <v>0</v>
      </c>
      <c r="I310">
        <v>0</v>
      </c>
      <c r="J310">
        <v>0</v>
      </c>
      <c r="K310">
        <v>491</v>
      </c>
      <c r="L310">
        <v>1967</v>
      </c>
      <c r="M310">
        <v>6271</v>
      </c>
      <c r="N310">
        <v>1356</v>
      </c>
      <c r="O310" t="s">
        <v>129</v>
      </c>
      <c r="P310">
        <v>0</v>
      </c>
      <c r="Q31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310" t="str">
        <f>VLOOKUP(Analytics_mindset_case_studies_IntegrateCo_2015payroll[[#This Row],[Job_Code]],Analytics_mindset_case_studies_IntegrateCo_jobcodes[[Code_text]:[Job_Description]],2,FALSE)</f>
        <v>Internal Auditing</v>
      </c>
    </row>
    <row r="311" spans="1:18" x14ac:dyDescent="0.3">
      <c r="A311" s="1">
        <v>42013</v>
      </c>
      <c r="B311">
        <v>27310003</v>
      </c>
      <c r="C311">
        <v>168</v>
      </c>
      <c r="D311">
        <v>1</v>
      </c>
      <c r="E311">
        <v>1</v>
      </c>
      <c r="F311" t="s">
        <v>59</v>
      </c>
      <c r="G311">
        <v>0</v>
      </c>
      <c r="H311">
        <v>0</v>
      </c>
      <c r="I311">
        <v>0</v>
      </c>
      <c r="J311">
        <v>0</v>
      </c>
      <c r="K311">
        <v>164</v>
      </c>
      <c r="L311">
        <v>656</v>
      </c>
      <c r="M311">
        <v>209</v>
      </c>
      <c r="N311">
        <v>452</v>
      </c>
      <c r="O311" t="s">
        <v>129</v>
      </c>
      <c r="P311">
        <v>0</v>
      </c>
      <c r="Q31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311" t="str">
        <f>VLOOKUP(Analytics_mindset_case_studies_IntegrateCo_2015payroll[[#This Row],[Job_Code]],Analytics_mindset_case_studies_IntegrateCo_jobcodes[[Code_text]:[Job_Description]],2,FALSE)</f>
        <v>New Foreign Manufacturing Oversight</v>
      </c>
    </row>
    <row r="312" spans="1:18" x14ac:dyDescent="0.3">
      <c r="A312" s="1">
        <v>42013</v>
      </c>
      <c r="B312">
        <v>27310003</v>
      </c>
      <c r="C312">
        <v>291</v>
      </c>
      <c r="D312">
        <v>1</v>
      </c>
      <c r="E312">
        <v>1</v>
      </c>
      <c r="F312" t="s">
        <v>29</v>
      </c>
      <c r="G312">
        <v>0</v>
      </c>
      <c r="H312">
        <v>0</v>
      </c>
      <c r="I312">
        <v>0</v>
      </c>
      <c r="J312">
        <v>0</v>
      </c>
      <c r="K312">
        <v>336</v>
      </c>
      <c r="L312">
        <v>1345</v>
      </c>
      <c r="M312">
        <v>4287</v>
      </c>
      <c r="N312">
        <v>897</v>
      </c>
      <c r="O312" t="s">
        <v>130</v>
      </c>
      <c r="P312">
        <v>0</v>
      </c>
      <c r="Q31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12" t="str">
        <f>VLOOKUP(Analytics_mindset_case_studies_IntegrateCo_2015payroll[[#This Row],[Job_Code]],Analytics_mindset_case_studies_IntegrateCo_jobcodes[[Code_text]:[Job_Description]],2,FALSE)</f>
        <v>New Foreign Manufacturing Plant</v>
      </c>
    </row>
    <row r="313" spans="1:18" x14ac:dyDescent="0.3">
      <c r="A313" s="1">
        <v>42013</v>
      </c>
      <c r="B313">
        <v>27310003</v>
      </c>
      <c r="C313">
        <v>291</v>
      </c>
      <c r="D313">
        <v>1</v>
      </c>
      <c r="E313">
        <v>1</v>
      </c>
      <c r="F313" t="s">
        <v>63</v>
      </c>
      <c r="G313">
        <v>0</v>
      </c>
      <c r="H313">
        <v>0</v>
      </c>
      <c r="I313">
        <v>0</v>
      </c>
      <c r="J313">
        <v>0</v>
      </c>
      <c r="K313">
        <v>112</v>
      </c>
      <c r="L313">
        <v>449</v>
      </c>
      <c r="M313">
        <v>1429</v>
      </c>
      <c r="N313">
        <v>299</v>
      </c>
      <c r="O313" t="s">
        <v>130</v>
      </c>
      <c r="P313">
        <v>0</v>
      </c>
      <c r="Q31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13" t="str">
        <f>VLOOKUP(Analytics_mindset_case_studies_IntegrateCo_2015payroll[[#This Row],[Job_Code]],Analytics_mindset_case_studies_IntegrateCo_jobcodes[[Code_text]:[Job_Description]],2,FALSE)</f>
        <v>New Foreign Manufacturing Plant</v>
      </c>
    </row>
    <row r="314" spans="1:18" x14ac:dyDescent="0.3">
      <c r="A314" s="1">
        <v>42013</v>
      </c>
      <c r="B314">
        <v>27310003</v>
      </c>
      <c r="C314">
        <v>291</v>
      </c>
      <c r="D314">
        <v>1</v>
      </c>
      <c r="E314">
        <v>1</v>
      </c>
      <c r="F314" t="s">
        <v>59</v>
      </c>
      <c r="G314">
        <v>0</v>
      </c>
      <c r="H314">
        <v>0</v>
      </c>
      <c r="I314">
        <v>0</v>
      </c>
      <c r="J314">
        <v>0</v>
      </c>
      <c r="K314">
        <v>112</v>
      </c>
      <c r="L314">
        <v>448</v>
      </c>
      <c r="M314">
        <v>1429</v>
      </c>
      <c r="N314">
        <v>299</v>
      </c>
      <c r="O314" t="s">
        <v>130</v>
      </c>
      <c r="P314">
        <v>0</v>
      </c>
      <c r="Q31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314" t="str">
        <f>VLOOKUP(Analytics_mindset_case_studies_IntegrateCo_2015payroll[[#This Row],[Job_Code]],Analytics_mindset_case_studies_IntegrateCo_jobcodes[[Code_text]:[Job_Description]],2,FALSE)</f>
        <v>New Foreign Manufacturing Oversight</v>
      </c>
    </row>
    <row r="315" spans="1:18" x14ac:dyDescent="0.3">
      <c r="A315" s="1">
        <v>42013</v>
      </c>
      <c r="B315">
        <v>27310003</v>
      </c>
      <c r="C315">
        <v>249</v>
      </c>
      <c r="D315">
        <v>1</v>
      </c>
      <c r="E315">
        <v>1</v>
      </c>
      <c r="F315" t="s">
        <v>69</v>
      </c>
      <c r="G315">
        <v>0</v>
      </c>
      <c r="H315">
        <v>0</v>
      </c>
      <c r="I315">
        <v>0</v>
      </c>
      <c r="J315">
        <v>0</v>
      </c>
      <c r="K315">
        <v>335</v>
      </c>
      <c r="L315">
        <v>1339</v>
      </c>
      <c r="M315">
        <v>4269</v>
      </c>
      <c r="N315">
        <v>96</v>
      </c>
      <c r="O315" t="s">
        <v>131</v>
      </c>
      <c r="P315">
        <v>0</v>
      </c>
      <c r="Q31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011</v>
      </c>
      <c r="R315" t="str">
        <f>VLOOKUP(Analytics_mindset_case_studies_IntegrateCo_2015payroll[[#This Row],[Job_Code]],Analytics_mindset_case_studies_IntegrateCo_jobcodes[[Code_text]:[Job_Description]],2,FALSE)</f>
        <v>Internal Projects</v>
      </c>
    </row>
    <row r="316" spans="1:18" x14ac:dyDescent="0.3">
      <c r="A316" s="1">
        <v>42013</v>
      </c>
      <c r="B316">
        <v>27310003</v>
      </c>
      <c r="C316">
        <v>249</v>
      </c>
      <c r="D316">
        <v>1</v>
      </c>
      <c r="E316">
        <v>1</v>
      </c>
      <c r="F316" t="s">
        <v>28</v>
      </c>
      <c r="G316">
        <v>0</v>
      </c>
      <c r="H316">
        <v>0</v>
      </c>
      <c r="I316">
        <v>0</v>
      </c>
      <c r="J316">
        <v>0</v>
      </c>
      <c r="K316">
        <v>167</v>
      </c>
      <c r="L316">
        <v>67</v>
      </c>
      <c r="M316">
        <v>2134</v>
      </c>
      <c r="N316">
        <v>48</v>
      </c>
      <c r="O316" t="s">
        <v>131</v>
      </c>
      <c r="P316">
        <v>0</v>
      </c>
      <c r="Q31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316" t="str">
        <f>VLOOKUP(Analytics_mindset_case_studies_IntegrateCo_2015payroll[[#This Row],[Job_Code]],Analytics_mindset_case_studies_IntegrateCo_jobcodes[[Code_text]:[Job_Description]],2,FALSE)</f>
        <v>Internal Auditing</v>
      </c>
    </row>
    <row r="317" spans="1:18" x14ac:dyDescent="0.3">
      <c r="A317" s="1">
        <v>42013</v>
      </c>
      <c r="B317">
        <v>27310003</v>
      </c>
      <c r="C317">
        <v>249</v>
      </c>
      <c r="D317">
        <v>1</v>
      </c>
      <c r="E317">
        <v>1</v>
      </c>
      <c r="F317" t="s">
        <v>70</v>
      </c>
      <c r="G317">
        <v>0</v>
      </c>
      <c r="H317">
        <v>0</v>
      </c>
      <c r="I317">
        <v>0</v>
      </c>
      <c r="J317">
        <v>0</v>
      </c>
      <c r="K317">
        <v>167</v>
      </c>
      <c r="L317">
        <v>67</v>
      </c>
      <c r="M317">
        <v>2135</v>
      </c>
      <c r="N317">
        <v>48</v>
      </c>
      <c r="O317" t="s">
        <v>131</v>
      </c>
      <c r="P317">
        <v>0</v>
      </c>
      <c r="Q31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17" t="str">
        <f>VLOOKUP(Analytics_mindset_case_studies_IntegrateCo_2015payroll[[#This Row],[Job_Code]],Analytics_mindset_case_studies_IntegrateCo_jobcodes[[Code_text]:[Job_Description]],2,FALSE)</f>
        <v>New Foreign Manufacturing Plant</v>
      </c>
    </row>
    <row r="318" spans="1:18" x14ac:dyDescent="0.3">
      <c r="A318" s="1">
        <v>42013</v>
      </c>
      <c r="B318">
        <v>27310003</v>
      </c>
      <c r="C318">
        <v>249</v>
      </c>
      <c r="D318">
        <v>1</v>
      </c>
      <c r="E318">
        <v>1</v>
      </c>
      <c r="F318" t="s">
        <v>67</v>
      </c>
      <c r="G318">
        <v>0</v>
      </c>
      <c r="H318">
        <v>0</v>
      </c>
      <c r="I318">
        <v>0</v>
      </c>
      <c r="J318">
        <v>0</v>
      </c>
      <c r="K318">
        <v>168</v>
      </c>
      <c r="L318">
        <v>669</v>
      </c>
      <c r="M318">
        <v>2134</v>
      </c>
      <c r="N318">
        <v>48</v>
      </c>
      <c r="O318" t="s">
        <v>131</v>
      </c>
      <c r="P318">
        <v>0</v>
      </c>
      <c r="Q31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318" t="str">
        <f>VLOOKUP(Analytics_mindset_case_studies_IntegrateCo_2015payroll[[#This Row],[Job_Code]],Analytics_mindset_case_studies_IntegrateCo_jobcodes[[Code_text]:[Job_Description]],2,FALSE)</f>
        <v>New Foreign Manufacturing Oversight</v>
      </c>
    </row>
    <row r="319" spans="1:18" x14ac:dyDescent="0.3">
      <c r="A319" s="1">
        <v>42013</v>
      </c>
      <c r="B319">
        <v>27310003</v>
      </c>
      <c r="C319">
        <v>179</v>
      </c>
      <c r="D319">
        <v>1</v>
      </c>
      <c r="E319">
        <v>1</v>
      </c>
      <c r="F319" t="s">
        <v>14</v>
      </c>
      <c r="G319">
        <v>0</v>
      </c>
      <c r="H319">
        <v>0</v>
      </c>
      <c r="I319">
        <v>0</v>
      </c>
      <c r="J319">
        <v>0</v>
      </c>
      <c r="K319">
        <v>2</v>
      </c>
      <c r="L319">
        <v>7</v>
      </c>
      <c r="M319">
        <v>21</v>
      </c>
      <c r="N319">
        <v>5</v>
      </c>
      <c r="O319" t="s">
        <v>132</v>
      </c>
      <c r="P319">
        <v>0</v>
      </c>
      <c r="Q31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19" t="str">
        <f>VLOOKUP(Analytics_mindset_case_studies_IntegrateCo_2015payroll[[#This Row],[Job_Code]],Analytics_mindset_case_studies_IntegrateCo_jobcodes[[Code_text]:[Job_Description]],2,FALSE)</f>
        <v>Installation</v>
      </c>
    </row>
    <row r="320" spans="1:18" x14ac:dyDescent="0.3">
      <c r="A320" s="1">
        <v>42013</v>
      </c>
      <c r="B320">
        <v>27310003</v>
      </c>
      <c r="C320">
        <v>179</v>
      </c>
      <c r="D320">
        <v>1</v>
      </c>
      <c r="E320">
        <v>1</v>
      </c>
      <c r="F320" t="s">
        <v>20</v>
      </c>
      <c r="G320">
        <v>0</v>
      </c>
      <c r="H320">
        <v>0</v>
      </c>
      <c r="I320">
        <v>0</v>
      </c>
      <c r="J320">
        <v>0</v>
      </c>
      <c r="K320">
        <v>581</v>
      </c>
      <c r="L320">
        <v>2326</v>
      </c>
      <c r="M320">
        <v>7416</v>
      </c>
      <c r="N320">
        <v>1662</v>
      </c>
      <c r="O320" t="s">
        <v>132</v>
      </c>
      <c r="P320">
        <v>0</v>
      </c>
      <c r="Q32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320" t="str">
        <f>VLOOKUP(Analytics_mindset_case_studies_IntegrateCo_2015payroll[[#This Row],[Job_Code]],Analytics_mindset_case_studies_IntegrateCo_jobcodes[[Code_text]:[Job_Description]],2,FALSE)</f>
        <v>Internal Auditing</v>
      </c>
    </row>
    <row r="321" spans="1:18" x14ac:dyDescent="0.3">
      <c r="A321" s="1">
        <v>42013</v>
      </c>
      <c r="B321">
        <v>27310003</v>
      </c>
      <c r="C321">
        <v>179</v>
      </c>
      <c r="D321">
        <v>1</v>
      </c>
      <c r="E321">
        <v>1</v>
      </c>
      <c r="F321" t="s">
        <v>71</v>
      </c>
      <c r="G321">
        <v>8</v>
      </c>
      <c r="H321">
        <v>0</v>
      </c>
      <c r="I321">
        <v>34615</v>
      </c>
      <c r="J321">
        <v>0</v>
      </c>
      <c r="K321">
        <v>194</v>
      </c>
      <c r="L321">
        <v>775</v>
      </c>
      <c r="M321">
        <v>2472</v>
      </c>
      <c r="N321">
        <v>554</v>
      </c>
      <c r="O321" t="s">
        <v>132</v>
      </c>
      <c r="P321">
        <v>34615</v>
      </c>
      <c r="Q32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21" t="str">
        <f>VLOOKUP(Analytics_mindset_case_studies_IntegrateCo_2015payroll[[#This Row],[Job_Code]],Analytics_mindset_case_studies_IntegrateCo_jobcodes[[Code_text]:[Job_Description]],2,FALSE)</f>
        <v>Proj Management</v>
      </c>
    </row>
    <row r="322" spans="1:18" x14ac:dyDescent="0.3">
      <c r="A322" s="1">
        <v>42013</v>
      </c>
      <c r="B322">
        <v>27310003</v>
      </c>
      <c r="C322">
        <v>179</v>
      </c>
      <c r="D322">
        <v>1</v>
      </c>
      <c r="E322">
        <v>1</v>
      </c>
      <c r="F322" t="s">
        <v>59</v>
      </c>
      <c r="G322">
        <v>0</v>
      </c>
      <c r="H322">
        <v>0</v>
      </c>
      <c r="I322">
        <v>0</v>
      </c>
      <c r="J322">
        <v>0</v>
      </c>
      <c r="K322">
        <v>194</v>
      </c>
      <c r="L322">
        <v>776</v>
      </c>
      <c r="M322">
        <v>2471</v>
      </c>
      <c r="N322">
        <v>554</v>
      </c>
      <c r="O322" t="s">
        <v>132</v>
      </c>
      <c r="P322">
        <v>0</v>
      </c>
      <c r="Q32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322" t="str">
        <f>VLOOKUP(Analytics_mindset_case_studies_IntegrateCo_2015payroll[[#This Row],[Job_Code]],Analytics_mindset_case_studies_IntegrateCo_jobcodes[[Code_text]:[Job_Description]],2,FALSE)</f>
        <v>New Foreign Manufacturing Oversight</v>
      </c>
    </row>
    <row r="323" spans="1:18" x14ac:dyDescent="0.3">
      <c r="A323" s="1">
        <v>42013</v>
      </c>
      <c r="B323">
        <v>27310003</v>
      </c>
      <c r="C323">
        <v>368</v>
      </c>
      <c r="D323">
        <v>1</v>
      </c>
      <c r="E323">
        <v>1</v>
      </c>
      <c r="F323" t="s">
        <v>31</v>
      </c>
      <c r="G323">
        <v>0</v>
      </c>
      <c r="H323">
        <v>0</v>
      </c>
      <c r="I323">
        <v>0</v>
      </c>
      <c r="J323">
        <v>0</v>
      </c>
      <c r="K323">
        <v>206</v>
      </c>
      <c r="L323">
        <v>823</v>
      </c>
      <c r="M323">
        <v>2623</v>
      </c>
      <c r="N323">
        <v>627</v>
      </c>
      <c r="O323" t="s">
        <v>133</v>
      </c>
      <c r="P323">
        <v>0</v>
      </c>
      <c r="Q32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23" t="str">
        <f>VLOOKUP(Analytics_mindset_case_studies_IntegrateCo_2015payroll[[#This Row],[Job_Code]],Analytics_mindset_case_studies_IntegrateCo_jobcodes[[Code_text]:[Job_Description]],2,FALSE)</f>
        <v>New Foreign Manufacturing Plant</v>
      </c>
    </row>
    <row r="324" spans="1:18" x14ac:dyDescent="0.3">
      <c r="A324" s="1">
        <v>42013</v>
      </c>
      <c r="B324">
        <v>27310003</v>
      </c>
      <c r="C324">
        <v>368</v>
      </c>
      <c r="D324">
        <v>1</v>
      </c>
      <c r="E324">
        <v>1</v>
      </c>
      <c r="F324" t="s">
        <v>28</v>
      </c>
      <c r="G324">
        <v>0</v>
      </c>
      <c r="H324">
        <v>0</v>
      </c>
      <c r="I324">
        <v>0</v>
      </c>
      <c r="J324">
        <v>0</v>
      </c>
      <c r="K324">
        <v>103</v>
      </c>
      <c r="L324">
        <v>411</v>
      </c>
      <c r="M324">
        <v>1312</v>
      </c>
      <c r="N324">
        <v>314</v>
      </c>
      <c r="O324" t="s">
        <v>133</v>
      </c>
      <c r="P324">
        <v>0</v>
      </c>
      <c r="Q32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324" t="str">
        <f>VLOOKUP(Analytics_mindset_case_studies_IntegrateCo_2015payroll[[#This Row],[Job_Code]],Analytics_mindset_case_studies_IntegrateCo_jobcodes[[Code_text]:[Job_Description]],2,FALSE)</f>
        <v>Internal Auditing</v>
      </c>
    </row>
    <row r="325" spans="1:18" x14ac:dyDescent="0.3">
      <c r="A325" s="1">
        <v>42013</v>
      </c>
      <c r="B325">
        <v>27310003</v>
      </c>
      <c r="C325">
        <v>368</v>
      </c>
      <c r="D325">
        <v>1</v>
      </c>
      <c r="E325">
        <v>1</v>
      </c>
      <c r="F325" t="s">
        <v>70</v>
      </c>
      <c r="G325">
        <v>0</v>
      </c>
      <c r="H325">
        <v>0</v>
      </c>
      <c r="I325">
        <v>0</v>
      </c>
      <c r="J325">
        <v>0</v>
      </c>
      <c r="K325">
        <v>102</v>
      </c>
      <c r="L325">
        <v>411</v>
      </c>
      <c r="M325">
        <v>1312</v>
      </c>
      <c r="N325">
        <v>314</v>
      </c>
      <c r="O325" t="s">
        <v>133</v>
      </c>
      <c r="P325">
        <v>0</v>
      </c>
      <c r="Q32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25" t="str">
        <f>VLOOKUP(Analytics_mindset_case_studies_IntegrateCo_2015payroll[[#This Row],[Job_Code]],Analytics_mindset_case_studies_IntegrateCo_jobcodes[[Code_text]:[Job_Description]],2,FALSE)</f>
        <v>New Foreign Manufacturing Plant</v>
      </c>
    </row>
    <row r="326" spans="1:18" x14ac:dyDescent="0.3">
      <c r="A326" s="1">
        <v>42013</v>
      </c>
      <c r="B326">
        <v>27310003</v>
      </c>
      <c r="C326">
        <v>368</v>
      </c>
      <c r="D326">
        <v>1</v>
      </c>
      <c r="E326">
        <v>1</v>
      </c>
      <c r="F326" t="s">
        <v>67</v>
      </c>
      <c r="G326">
        <v>0</v>
      </c>
      <c r="H326">
        <v>0</v>
      </c>
      <c r="I326">
        <v>0</v>
      </c>
      <c r="J326">
        <v>0</v>
      </c>
      <c r="K326">
        <v>103</v>
      </c>
      <c r="L326">
        <v>412</v>
      </c>
      <c r="M326">
        <v>1311</v>
      </c>
      <c r="N326">
        <v>314</v>
      </c>
      <c r="O326" t="s">
        <v>133</v>
      </c>
      <c r="P326">
        <v>0</v>
      </c>
      <c r="Q32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326" t="str">
        <f>VLOOKUP(Analytics_mindset_case_studies_IntegrateCo_2015payroll[[#This Row],[Job_Code]],Analytics_mindset_case_studies_IntegrateCo_jobcodes[[Code_text]:[Job_Description]],2,FALSE)</f>
        <v>New Foreign Manufacturing Oversight</v>
      </c>
    </row>
    <row r="327" spans="1:18" x14ac:dyDescent="0.3">
      <c r="A327" s="1">
        <v>42013</v>
      </c>
      <c r="B327">
        <v>27310003</v>
      </c>
      <c r="C327">
        <v>27</v>
      </c>
      <c r="D327">
        <v>1</v>
      </c>
      <c r="E327">
        <v>1</v>
      </c>
      <c r="F327" t="s">
        <v>14</v>
      </c>
      <c r="G327">
        <v>0</v>
      </c>
      <c r="H327">
        <v>0</v>
      </c>
      <c r="I327">
        <v>0</v>
      </c>
      <c r="J327">
        <v>0</v>
      </c>
      <c r="K327">
        <v>5</v>
      </c>
      <c r="L327">
        <v>2</v>
      </c>
      <c r="M327">
        <v>63</v>
      </c>
      <c r="N327">
        <v>14</v>
      </c>
      <c r="O327" t="s">
        <v>134</v>
      </c>
      <c r="P327">
        <v>0</v>
      </c>
      <c r="Q32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27" t="str">
        <f>VLOOKUP(Analytics_mindset_case_studies_IntegrateCo_2015payroll[[#This Row],[Job_Code]],Analytics_mindset_case_studies_IntegrateCo_jobcodes[[Code_text]:[Job_Description]],2,FALSE)</f>
        <v>Installation</v>
      </c>
    </row>
    <row r="328" spans="1:18" x14ac:dyDescent="0.3">
      <c r="A328" s="1">
        <v>42013</v>
      </c>
      <c r="B328">
        <v>27310003</v>
      </c>
      <c r="C328">
        <v>27</v>
      </c>
      <c r="D328">
        <v>1</v>
      </c>
      <c r="E328">
        <v>1</v>
      </c>
      <c r="F328" t="s">
        <v>22</v>
      </c>
      <c r="G328">
        <v>3</v>
      </c>
      <c r="H328">
        <v>0</v>
      </c>
      <c r="I328">
        <v>915</v>
      </c>
      <c r="J328">
        <v>0</v>
      </c>
      <c r="K328">
        <v>5</v>
      </c>
      <c r="L328">
        <v>2</v>
      </c>
      <c r="M328">
        <v>637</v>
      </c>
      <c r="N328">
        <v>146</v>
      </c>
      <c r="O328" t="s">
        <v>134</v>
      </c>
      <c r="P328">
        <v>915</v>
      </c>
      <c r="Q32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28" t="str">
        <f>VLOOKUP(Analytics_mindset_case_studies_IntegrateCo_2015payroll[[#This Row],[Job_Code]],Analytics_mindset_case_studies_IntegrateCo_jobcodes[[Code_text]:[Job_Description]],2,FALSE)</f>
        <v>Office</v>
      </c>
    </row>
    <row r="329" spans="1:18" x14ac:dyDescent="0.3">
      <c r="A329" s="1">
        <v>42013</v>
      </c>
      <c r="B329">
        <v>27310003</v>
      </c>
      <c r="C329">
        <v>27</v>
      </c>
      <c r="D329">
        <v>1</v>
      </c>
      <c r="E329">
        <v>1</v>
      </c>
      <c r="F329" t="s">
        <v>30</v>
      </c>
      <c r="G329">
        <v>25</v>
      </c>
      <c r="H329">
        <v>0</v>
      </c>
      <c r="I329">
        <v>7625</v>
      </c>
      <c r="J329">
        <v>0</v>
      </c>
      <c r="K329">
        <v>42</v>
      </c>
      <c r="L329">
        <v>167</v>
      </c>
      <c r="M329">
        <v>532</v>
      </c>
      <c r="N329">
        <v>122</v>
      </c>
      <c r="O329" t="s">
        <v>134</v>
      </c>
      <c r="P329">
        <v>7625</v>
      </c>
      <c r="Q32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29" t="str">
        <f>VLOOKUP(Analytics_mindset_case_studies_IntegrateCo_2015payroll[[#This Row],[Job_Code]],Analytics_mindset_case_studies_IntegrateCo_jobcodes[[Code_text]:[Job_Description]],2,FALSE)</f>
        <v>Sales</v>
      </c>
    </row>
    <row r="330" spans="1:18" x14ac:dyDescent="0.3">
      <c r="A330" s="1">
        <v>42013</v>
      </c>
      <c r="B330">
        <v>27310003</v>
      </c>
      <c r="C330">
        <v>27</v>
      </c>
      <c r="D330">
        <v>1</v>
      </c>
      <c r="E330">
        <v>1</v>
      </c>
      <c r="F330" t="s">
        <v>25</v>
      </c>
      <c r="G330">
        <v>1</v>
      </c>
      <c r="H330">
        <v>0</v>
      </c>
      <c r="I330">
        <v>305</v>
      </c>
      <c r="J330">
        <v>0</v>
      </c>
      <c r="K330">
        <v>17</v>
      </c>
      <c r="L330">
        <v>67</v>
      </c>
      <c r="M330">
        <v>212</v>
      </c>
      <c r="N330">
        <v>49</v>
      </c>
      <c r="O330" t="s">
        <v>134</v>
      </c>
      <c r="P330">
        <v>305</v>
      </c>
      <c r="Q33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30" t="str">
        <f>VLOOKUP(Analytics_mindset_case_studies_IntegrateCo_2015payroll[[#This Row],[Job_Code]],Analytics_mindset_case_studies_IntegrateCo_jobcodes[[Code_text]:[Job_Description]],2,FALSE)</f>
        <v>Proj Management</v>
      </c>
    </row>
    <row r="331" spans="1:18" x14ac:dyDescent="0.3">
      <c r="A331" s="1">
        <v>42013</v>
      </c>
      <c r="B331">
        <v>27310003</v>
      </c>
      <c r="C331">
        <v>27</v>
      </c>
      <c r="D331">
        <v>1</v>
      </c>
      <c r="E331">
        <v>1</v>
      </c>
      <c r="F331" t="s">
        <v>33</v>
      </c>
      <c r="G331">
        <v>2</v>
      </c>
      <c r="H331">
        <v>0</v>
      </c>
      <c r="I331">
        <v>61</v>
      </c>
      <c r="J331">
        <v>0</v>
      </c>
      <c r="K331">
        <v>33</v>
      </c>
      <c r="L331">
        <v>133</v>
      </c>
      <c r="M331">
        <v>425</v>
      </c>
      <c r="N331">
        <v>98</v>
      </c>
      <c r="O331" t="s">
        <v>134</v>
      </c>
      <c r="P331">
        <v>61</v>
      </c>
      <c r="Q33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31" t="str">
        <f>VLOOKUP(Analytics_mindset_case_studies_IntegrateCo_2015payroll[[#This Row],[Job_Code]],Analytics_mindset_case_studies_IntegrateCo_jobcodes[[Code_text]:[Job_Description]],2,FALSE)</f>
        <v>Service</v>
      </c>
    </row>
    <row r="332" spans="1:18" x14ac:dyDescent="0.3">
      <c r="A332" s="1">
        <v>42013</v>
      </c>
      <c r="B332">
        <v>27310003</v>
      </c>
      <c r="C332">
        <v>27</v>
      </c>
      <c r="D332">
        <v>1</v>
      </c>
      <c r="E332">
        <v>1</v>
      </c>
      <c r="F332" t="s">
        <v>28</v>
      </c>
      <c r="G332">
        <v>0</v>
      </c>
      <c r="H332">
        <v>0</v>
      </c>
      <c r="I332">
        <v>0</v>
      </c>
      <c r="J332">
        <v>0</v>
      </c>
      <c r="K332">
        <v>133</v>
      </c>
      <c r="L332">
        <v>533</v>
      </c>
      <c r="M332">
        <v>1699</v>
      </c>
      <c r="N332">
        <v>39</v>
      </c>
      <c r="O332" t="s">
        <v>134</v>
      </c>
      <c r="P332">
        <v>0</v>
      </c>
      <c r="Q33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332" t="str">
        <f>VLOOKUP(Analytics_mindset_case_studies_IntegrateCo_2015payroll[[#This Row],[Job_Code]],Analytics_mindset_case_studies_IntegrateCo_jobcodes[[Code_text]:[Job_Description]],2,FALSE)</f>
        <v>Internal Auditing</v>
      </c>
    </row>
    <row r="333" spans="1:18" x14ac:dyDescent="0.3">
      <c r="A333" s="1">
        <v>42013</v>
      </c>
      <c r="B333">
        <v>27310003</v>
      </c>
      <c r="C333">
        <v>27</v>
      </c>
      <c r="D333">
        <v>1</v>
      </c>
      <c r="E333">
        <v>1</v>
      </c>
      <c r="F333" t="s">
        <v>65</v>
      </c>
      <c r="G333">
        <v>1</v>
      </c>
      <c r="H333">
        <v>0</v>
      </c>
      <c r="I333">
        <v>305</v>
      </c>
      <c r="J333">
        <v>0</v>
      </c>
      <c r="K333">
        <v>16</v>
      </c>
      <c r="L333">
        <v>67</v>
      </c>
      <c r="M333">
        <v>214</v>
      </c>
      <c r="N333">
        <v>49</v>
      </c>
      <c r="O333" t="s">
        <v>134</v>
      </c>
      <c r="P333">
        <v>305</v>
      </c>
      <c r="Q33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33" t="str">
        <f>VLOOKUP(Analytics_mindset_case_studies_IntegrateCo_2015payroll[[#This Row],[Job_Code]],Analytics_mindset_case_studies_IntegrateCo_jobcodes[[Code_text]:[Job_Description]],2,FALSE)</f>
        <v>Office</v>
      </c>
    </row>
    <row r="334" spans="1:18" x14ac:dyDescent="0.3">
      <c r="A334" s="1">
        <v>42013</v>
      </c>
      <c r="B334">
        <v>27310003</v>
      </c>
      <c r="C334">
        <v>27</v>
      </c>
      <c r="D334">
        <v>1</v>
      </c>
      <c r="E334">
        <v>1</v>
      </c>
      <c r="F334" t="s">
        <v>72</v>
      </c>
      <c r="G334">
        <v>1</v>
      </c>
      <c r="H334">
        <v>0</v>
      </c>
      <c r="I334">
        <v>305</v>
      </c>
      <c r="J334">
        <v>0</v>
      </c>
      <c r="K334">
        <v>16</v>
      </c>
      <c r="L334">
        <v>66</v>
      </c>
      <c r="M334">
        <v>212</v>
      </c>
      <c r="N334">
        <v>49</v>
      </c>
      <c r="O334" t="s">
        <v>134</v>
      </c>
      <c r="P334">
        <v>305</v>
      </c>
      <c r="Q33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34" t="str">
        <f>VLOOKUP(Analytics_mindset_case_studies_IntegrateCo_2015payroll[[#This Row],[Job_Code]],Analytics_mindset_case_studies_IntegrateCo_jobcodes[[Code_text]:[Job_Description]],2,FALSE)</f>
        <v>Sales</v>
      </c>
    </row>
    <row r="335" spans="1:18" x14ac:dyDescent="0.3">
      <c r="A335" s="1">
        <v>42013</v>
      </c>
      <c r="B335">
        <v>27310003</v>
      </c>
      <c r="C335">
        <v>27</v>
      </c>
      <c r="D335">
        <v>1</v>
      </c>
      <c r="E335">
        <v>1</v>
      </c>
      <c r="F335" t="s">
        <v>73</v>
      </c>
      <c r="G335">
        <v>1</v>
      </c>
      <c r="H335">
        <v>0</v>
      </c>
      <c r="I335">
        <v>305</v>
      </c>
      <c r="J335">
        <v>0</v>
      </c>
      <c r="K335">
        <v>17</v>
      </c>
      <c r="L335">
        <v>66</v>
      </c>
      <c r="M335">
        <v>212</v>
      </c>
      <c r="N335">
        <v>49</v>
      </c>
      <c r="O335" t="s">
        <v>134</v>
      </c>
      <c r="P335">
        <v>305</v>
      </c>
      <c r="Q33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35" t="str">
        <f>VLOOKUP(Analytics_mindset_case_studies_IntegrateCo_2015payroll[[#This Row],[Job_Code]],Analytics_mindset_case_studies_IntegrateCo_jobcodes[[Code_text]:[Job_Description]],2,FALSE)</f>
        <v>Proj Management</v>
      </c>
    </row>
    <row r="336" spans="1:18" x14ac:dyDescent="0.3">
      <c r="A336" s="1">
        <v>42013</v>
      </c>
      <c r="B336">
        <v>27310003</v>
      </c>
      <c r="C336">
        <v>27</v>
      </c>
      <c r="D336">
        <v>1</v>
      </c>
      <c r="E336">
        <v>1</v>
      </c>
      <c r="F336" t="s">
        <v>74</v>
      </c>
      <c r="G336">
        <v>1</v>
      </c>
      <c r="H336">
        <v>0</v>
      </c>
      <c r="I336">
        <v>305</v>
      </c>
      <c r="J336">
        <v>0</v>
      </c>
      <c r="K336">
        <v>17</v>
      </c>
      <c r="L336">
        <v>67</v>
      </c>
      <c r="M336">
        <v>212</v>
      </c>
      <c r="N336">
        <v>49</v>
      </c>
      <c r="O336" t="s">
        <v>134</v>
      </c>
      <c r="P336">
        <v>305</v>
      </c>
      <c r="Q33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36" t="str">
        <f>VLOOKUP(Analytics_mindset_case_studies_IntegrateCo_2015payroll[[#This Row],[Job_Code]],Analytics_mindset_case_studies_IntegrateCo_jobcodes[[Code_text]:[Job_Description]],2,FALSE)</f>
        <v>Service</v>
      </c>
    </row>
    <row r="337" spans="1:18" x14ac:dyDescent="0.3">
      <c r="A337" s="1">
        <v>42013</v>
      </c>
      <c r="B337">
        <v>27310003</v>
      </c>
      <c r="C337">
        <v>27</v>
      </c>
      <c r="D337">
        <v>1</v>
      </c>
      <c r="E337">
        <v>1</v>
      </c>
      <c r="F337" t="s">
        <v>67</v>
      </c>
      <c r="G337">
        <v>0</v>
      </c>
      <c r="H337">
        <v>0</v>
      </c>
      <c r="I337">
        <v>0</v>
      </c>
      <c r="J337">
        <v>0</v>
      </c>
      <c r="K337">
        <v>133</v>
      </c>
      <c r="L337">
        <v>533</v>
      </c>
      <c r="M337">
        <v>1699</v>
      </c>
      <c r="N337">
        <v>39</v>
      </c>
      <c r="O337" t="s">
        <v>134</v>
      </c>
      <c r="P337">
        <v>0</v>
      </c>
      <c r="Q33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337" t="str">
        <f>VLOOKUP(Analytics_mindset_case_studies_IntegrateCo_2015payroll[[#This Row],[Job_Code]],Analytics_mindset_case_studies_IntegrateCo_jobcodes[[Code_text]:[Job_Description]],2,FALSE)</f>
        <v>New Foreign Manufacturing Oversight</v>
      </c>
    </row>
    <row r="338" spans="1:18" x14ac:dyDescent="0.3">
      <c r="A338" s="1">
        <v>42013</v>
      </c>
      <c r="B338">
        <v>27310003</v>
      </c>
      <c r="C338">
        <v>239</v>
      </c>
      <c r="D338">
        <v>1</v>
      </c>
      <c r="E338">
        <v>1</v>
      </c>
      <c r="F338" t="s">
        <v>21</v>
      </c>
      <c r="G338">
        <v>9</v>
      </c>
      <c r="H338">
        <v>0</v>
      </c>
      <c r="I338">
        <v>19593</v>
      </c>
      <c r="J338">
        <v>0</v>
      </c>
      <c r="K338">
        <v>11</v>
      </c>
      <c r="L338">
        <v>439</v>
      </c>
      <c r="M338">
        <v>14</v>
      </c>
      <c r="N338">
        <v>25</v>
      </c>
      <c r="O338" t="s">
        <v>135</v>
      </c>
      <c r="P338">
        <v>19593</v>
      </c>
      <c r="Q33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38" t="str">
        <f>VLOOKUP(Analytics_mindset_case_studies_IntegrateCo_2015payroll[[#This Row],[Job_Code]],Analytics_mindset_case_studies_IntegrateCo_jobcodes[[Code_text]:[Job_Description]],2,FALSE)</f>
        <v>Office</v>
      </c>
    </row>
    <row r="339" spans="1:18" x14ac:dyDescent="0.3">
      <c r="A339" s="1">
        <v>42013</v>
      </c>
      <c r="B339">
        <v>27310003</v>
      </c>
      <c r="C339">
        <v>239</v>
      </c>
      <c r="D339">
        <v>1</v>
      </c>
      <c r="E339">
        <v>1</v>
      </c>
      <c r="F339" t="s">
        <v>20</v>
      </c>
      <c r="G339">
        <v>0</v>
      </c>
      <c r="H339">
        <v>0</v>
      </c>
      <c r="I339">
        <v>0</v>
      </c>
      <c r="J339">
        <v>0</v>
      </c>
      <c r="K339">
        <v>49</v>
      </c>
      <c r="L339">
        <v>195</v>
      </c>
      <c r="M339">
        <v>622</v>
      </c>
      <c r="N339">
        <v>11</v>
      </c>
      <c r="O339" t="s">
        <v>135</v>
      </c>
      <c r="P339">
        <v>0</v>
      </c>
      <c r="Q33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339" t="str">
        <f>VLOOKUP(Analytics_mindset_case_studies_IntegrateCo_2015payroll[[#This Row],[Job_Code]],Analytics_mindset_case_studies_IntegrateCo_jobcodes[[Code_text]:[Job_Description]],2,FALSE)</f>
        <v>Internal Auditing</v>
      </c>
    </row>
    <row r="340" spans="1:18" x14ac:dyDescent="0.3">
      <c r="A340" s="1">
        <v>42013</v>
      </c>
      <c r="B340">
        <v>27310003</v>
      </c>
      <c r="C340">
        <v>239</v>
      </c>
      <c r="D340">
        <v>1</v>
      </c>
      <c r="E340">
        <v>1</v>
      </c>
      <c r="F340" t="s">
        <v>22</v>
      </c>
      <c r="G340">
        <v>875</v>
      </c>
      <c r="H340">
        <v>0</v>
      </c>
      <c r="I340">
        <v>19049</v>
      </c>
      <c r="J340">
        <v>0</v>
      </c>
      <c r="K340">
        <v>106</v>
      </c>
      <c r="L340">
        <v>427</v>
      </c>
      <c r="M340">
        <v>1361</v>
      </c>
      <c r="N340">
        <v>25</v>
      </c>
      <c r="O340" t="s">
        <v>135</v>
      </c>
      <c r="P340">
        <v>19049</v>
      </c>
      <c r="Q34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40" t="str">
        <f>VLOOKUP(Analytics_mindset_case_studies_IntegrateCo_2015payroll[[#This Row],[Job_Code]],Analytics_mindset_case_studies_IntegrateCo_jobcodes[[Code_text]:[Job_Description]],2,FALSE)</f>
        <v>Office</v>
      </c>
    </row>
    <row r="341" spans="1:18" x14ac:dyDescent="0.3">
      <c r="A341" s="1">
        <v>42013</v>
      </c>
      <c r="B341">
        <v>27310003</v>
      </c>
      <c r="C341">
        <v>239</v>
      </c>
      <c r="D341">
        <v>1</v>
      </c>
      <c r="E341">
        <v>1</v>
      </c>
      <c r="F341" t="s">
        <v>28</v>
      </c>
      <c r="G341">
        <v>0</v>
      </c>
      <c r="H341">
        <v>0</v>
      </c>
      <c r="I341">
        <v>0</v>
      </c>
      <c r="J341">
        <v>0</v>
      </c>
      <c r="K341">
        <v>49</v>
      </c>
      <c r="L341">
        <v>195</v>
      </c>
      <c r="M341">
        <v>622</v>
      </c>
      <c r="N341">
        <v>11</v>
      </c>
      <c r="O341" t="s">
        <v>135</v>
      </c>
      <c r="P341">
        <v>0</v>
      </c>
      <c r="Q34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341" t="str">
        <f>VLOOKUP(Analytics_mindset_case_studies_IntegrateCo_2015payroll[[#This Row],[Job_Code]],Analytics_mindset_case_studies_IntegrateCo_jobcodes[[Code_text]:[Job_Description]],2,FALSE)</f>
        <v>Internal Auditing</v>
      </c>
    </row>
    <row r="342" spans="1:18" x14ac:dyDescent="0.3">
      <c r="A342" s="1">
        <v>42013</v>
      </c>
      <c r="B342">
        <v>27310003</v>
      </c>
      <c r="C342">
        <v>239</v>
      </c>
      <c r="D342">
        <v>1</v>
      </c>
      <c r="E342">
        <v>1</v>
      </c>
      <c r="F342" t="s">
        <v>64</v>
      </c>
      <c r="G342">
        <v>125</v>
      </c>
      <c r="H342">
        <v>0</v>
      </c>
      <c r="I342">
        <v>2721</v>
      </c>
      <c r="J342">
        <v>0</v>
      </c>
      <c r="K342">
        <v>16</v>
      </c>
      <c r="L342">
        <v>61</v>
      </c>
      <c r="M342">
        <v>194</v>
      </c>
      <c r="N342">
        <v>4</v>
      </c>
      <c r="O342" t="s">
        <v>135</v>
      </c>
      <c r="P342">
        <v>2721</v>
      </c>
      <c r="Q34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42" t="str">
        <f>VLOOKUP(Analytics_mindset_case_studies_IntegrateCo_2015payroll[[#This Row],[Job_Code]],Analytics_mindset_case_studies_IntegrateCo_jobcodes[[Code_text]:[Job_Description]],2,FALSE)</f>
        <v>Office</v>
      </c>
    </row>
    <row r="343" spans="1:18" x14ac:dyDescent="0.3">
      <c r="A343" s="1">
        <v>42013</v>
      </c>
      <c r="B343">
        <v>27310003</v>
      </c>
      <c r="C343">
        <v>239</v>
      </c>
      <c r="D343">
        <v>1</v>
      </c>
      <c r="E343">
        <v>1</v>
      </c>
      <c r="F343" t="s">
        <v>59</v>
      </c>
      <c r="G343">
        <v>0</v>
      </c>
      <c r="H343">
        <v>0</v>
      </c>
      <c r="I343">
        <v>0</v>
      </c>
      <c r="J343">
        <v>0</v>
      </c>
      <c r="K343">
        <v>49</v>
      </c>
      <c r="L343">
        <v>195</v>
      </c>
      <c r="M343">
        <v>622</v>
      </c>
      <c r="N343">
        <v>11</v>
      </c>
      <c r="O343" t="s">
        <v>135</v>
      </c>
      <c r="P343">
        <v>0</v>
      </c>
      <c r="Q34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343" t="str">
        <f>VLOOKUP(Analytics_mindset_case_studies_IntegrateCo_2015payroll[[#This Row],[Job_Code]],Analytics_mindset_case_studies_IntegrateCo_jobcodes[[Code_text]:[Job_Description]],2,FALSE)</f>
        <v>New Foreign Manufacturing Oversight</v>
      </c>
    </row>
    <row r="344" spans="1:18" x14ac:dyDescent="0.3">
      <c r="A344" s="1">
        <v>42013</v>
      </c>
      <c r="B344">
        <v>27310003</v>
      </c>
      <c r="C344">
        <v>239</v>
      </c>
      <c r="D344">
        <v>1</v>
      </c>
      <c r="E344">
        <v>1</v>
      </c>
      <c r="F344" t="s">
        <v>65</v>
      </c>
      <c r="G344">
        <v>125</v>
      </c>
      <c r="H344">
        <v>0</v>
      </c>
      <c r="I344">
        <v>2721</v>
      </c>
      <c r="J344">
        <v>0</v>
      </c>
      <c r="K344">
        <v>15</v>
      </c>
      <c r="L344">
        <v>61</v>
      </c>
      <c r="M344">
        <v>195</v>
      </c>
      <c r="N344">
        <v>4</v>
      </c>
      <c r="O344" t="s">
        <v>135</v>
      </c>
      <c r="P344">
        <v>2721</v>
      </c>
      <c r="Q34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44" t="str">
        <f>VLOOKUP(Analytics_mindset_case_studies_IntegrateCo_2015payroll[[#This Row],[Job_Code]],Analytics_mindset_case_studies_IntegrateCo_jobcodes[[Code_text]:[Job_Description]],2,FALSE)</f>
        <v>Office</v>
      </c>
    </row>
    <row r="345" spans="1:18" x14ac:dyDescent="0.3">
      <c r="A345" s="1">
        <v>42013</v>
      </c>
      <c r="B345">
        <v>27310003</v>
      </c>
      <c r="C345">
        <v>239</v>
      </c>
      <c r="D345">
        <v>1</v>
      </c>
      <c r="E345">
        <v>1</v>
      </c>
      <c r="F345" t="s">
        <v>67</v>
      </c>
      <c r="G345">
        <v>0</v>
      </c>
      <c r="H345">
        <v>0</v>
      </c>
      <c r="I345">
        <v>0</v>
      </c>
      <c r="J345">
        <v>0</v>
      </c>
      <c r="K345">
        <v>48</v>
      </c>
      <c r="L345">
        <v>196</v>
      </c>
      <c r="M345">
        <v>623</v>
      </c>
      <c r="N345">
        <v>11</v>
      </c>
      <c r="O345" t="s">
        <v>135</v>
      </c>
      <c r="P345">
        <v>0</v>
      </c>
      <c r="Q34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345" t="str">
        <f>VLOOKUP(Analytics_mindset_case_studies_IntegrateCo_2015payroll[[#This Row],[Job_Code]],Analytics_mindset_case_studies_IntegrateCo_jobcodes[[Code_text]:[Job_Description]],2,FALSE)</f>
        <v>New Foreign Manufacturing Oversight</v>
      </c>
    </row>
    <row r="346" spans="1:18" x14ac:dyDescent="0.3">
      <c r="A346" s="1">
        <v>42013</v>
      </c>
      <c r="B346">
        <v>27310003</v>
      </c>
      <c r="C346">
        <v>369</v>
      </c>
      <c r="D346">
        <v>1</v>
      </c>
      <c r="E346">
        <v>1</v>
      </c>
      <c r="F346" t="s">
        <v>15</v>
      </c>
      <c r="G346">
        <v>22</v>
      </c>
      <c r="H346">
        <v>0</v>
      </c>
      <c r="I346">
        <v>462</v>
      </c>
      <c r="J346">
        <v>0</v>
      </c>
      <c r="K346">
        <v>274</v>
      </c>
      <c r="L346">
        <v>1098</v>
      </c>
      <c r="M346">
        <v>35</v>
      </c>
      <c r="N346">
        <v>12</v>
      </c>
      <c r="O346" t="s">
        <v>136</v>
      </c>
      <c r="P346">
        <v>462</v>
      </c>
      <c r="Q34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46" t="str">
        <f>VLOOKUP(Analytics_mindset_case_studies_IntegrateCo_2015payroll[[#This Row],[Job_Code]],Analytics_mindset_case_studies_IntegrateCo_jobcodes[[Code_text]:[Job_Description]],2,FALSE)</f>
        <v>Sales</v>
      </c>
    </row>
    <row r="347" spans="1:18" x14ac:dyDescent="0.3">
      <c r="A347" s="1">
        <v>42013</v>
      </c>
      <c r="B347">
        <v>27310003</v>
      </c>
      <c r="C347">
        <v>369</v>
      </c>
      <c r="D347">
        <v>1</v>
      </c>
      <c r="E347">
        <v>1</v>
      </c>
      <c r="F347" t="s">
        <v>29</v>
      </c>
      <c r="G347">
        <v>0</v>
      </c>
      <c r="H347">
        <v>0</v>
      </c>
      <c r="I347">
        <v>0</v>
      </c>
      <c r="J347">
        <v>0</v>
      </c>
      <c r="K347">
        <v>25</v>
      </c>
      <c r="L347">
        <v>1</v>
      </c>
      <c r="M347">
        <v>319</v>
      </c>
      <c r="N347">
        <v>11</v>
      </c>
      <c r="O347" t="s">
        <v>136</v>
      </c>
      <c r="P347">
        <v>0</v>
      </c>
      <c r="Q34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47" t="str">
        <f>VLOOKUP(Analytics_mindset_case_studies_IntegrateCo_2015payroll[[#This Row],[Job_Code]],Analytics_mindset_case_studies_IntegrateCo_jobcodes[[Code_text]:[Job_Description]],2,FALSE)</f>
        <v>New Foreign Manufacturing Plant</v>
      </c>
    </row>
    <row r="348" spans="1:18" x14ac:dyDescent="0.3">
      <c r="A348" s="1">
        <v>42013</v>
      </c>
      <c r="B348">
        <v>27310003</v>
      </c>
      <c r="C348">
        <v>369</v>
      </c>
      <c r="D348">
        <v>1</v>
      </c>
      <c r="E348">
        <v>1</v>
      </c>
      <c r="F348" t="s">
        <v>58</v>
      </c>
      <c r="G348">
        <v>6</v>
      </c>
      <c r="H348">
        <v>0</v>
      </c>
      <c r="I348">
        <v>126</v>
      </c>
      <c r="J348">
        <v>0</v>
      </c>
      <c r="K348">
        <v>75</v>
      </c>
      <c r="L348">
        <v>299</v>
      </c>
      <c r="M348">
        <v>953</v>
      </c>
      <c r="N348">
        <v>33</v>
      </c>
      <c r="O348" t="s">
        <v>136</v>
      </c>
      <c r="P348">
        <v>126</v>
      </c>
      <c r="Q34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48" t="str">
        <f>VLOOKUP(Analytics_mindset_case_studies_IntegrateCo_2015payroll[[#This Row],[Job_Code]],Analytics_mindset_case_studies_IntegrateCo_jobcodes[[Code_text]:[Job_Description]],2,FALSE)</f>
        <v>Sales</v>
      </c>
    </row>
    <row r="349" spans="1:18" x14ac:dyDescent="0.3">
      <c r="A349" s="1">
        <v>42013</v>
      </c>
      <c r="B349">
        <v>27310003</v>
      </c>
      <c r="C349">
        <v>369</v>
      </c>
      <c r="D349">
        <v>1</v>
      </c>
      <c r="E349">
        <v>1</v>
      </c>
      <c r="F349" t="s">
        <v>59</v>
      </c>
      <c r="G349">
        <v>0</v>
      </c>
      <c r="H349">
        <v>0</v>
      </c>
      <c r="I349">
        <v>0</v>
      </c>
      <c r="J349">
        <v>0</v>
      </c>
      <c r="K349">
        <v>1</v>
      </c>
      <c r="L349">
        <v>399</v>
      </c>
      <c r="M349">
        <v>1272</v>
      </c>
      <c r="N349">
        <v>44</v>
      </c>
      <c r="O349" t="s">
        <v>136</v>
      </c>
      <c r="P349">
        <v>0</v>
      </c>
      <c r="Q34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349" t="str">
        <f>VLOOKUP(Analytics_mindset_case_studies_IntegrateCo_2015payroll[[#This Row],[Job_Code]],Analytics_mindset_case_studies_IntegrateCo_jobcodes[[Code_text]:[Job_Description]],2,FALSE)</f>
        <v>New Foreign Manufacturing Oversight</v>
      </c>
    </row>
    <row r="350" spans="1:18" x14ac:dyDescent="0.3">
      <c r="A350" s="1">
        <v>42013</v>
      </c>
      <c r="B350">
        <v>27310003</v>
      </c>
      <c r="C350">
        <v>38</v>
      </c>
      <c r="D350">
        <v>1</v>
      </c>
      <c r="E350">
        <v>1</v>
      </c>
      <c r="F350" t="s">
        <v>14</v>
      </c>
      <c r="G350">
        <v>0</v>
      </c>
      <c r="H350">
        <v>0</v>
      </c>
      <c r="I350">
        <v>0</v>
      </c>
      <c r="J350">
        <v>0</v>
      </c>
      <c r="K350">
        <v>9</v>
      </c>
      <c r="L350">
        <v>35</v>
      </c>
      <c r="M350">
        <v>112</v>
      </c>
      <c r="N350">
        <v>4</v>
      </c>
      <c r="O350" t="s">
        <v>137</v>
      </c>
      <c r="P350">
        <v>0</v>
      </c>
      <c r="Q35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50" t="str">
        <f>VLOOKUP(Analytics_mindset_case_studies_IntegrateCo_2015payroll[[#This Row],[Job_Code]],Analytics_mindset_case_studies_IntegrateCo_jobcodes[[Code_text]:[Job_Description]],2,FALSE)</f>
        <v>Installation</v>
      </c>
    </row>
    <row r="351" spans="1:18" x14ac:dyDescent="0.3">
      <c r="A351" s="1">
        <v>42013</v>
      </c>
      <c r="B351">
        <v>27310003</v>
      </c>
      <c r="C351">
        <v>38</v>
      </c>
      <c r="D351">
        <v>1</v>
      </c>
      <c r="E351">
        <v>1</v>
      </c>
      <c r="F351" t="s">
        <v>15</v>
      </c>
      <c r="G351">
        <v>22</v>
      </c>
      <c r="H351">
        <v>0</v>
      </c>
      <c r="I351">
        <v>94632</v>
      </c>
      <c r="J351">
        <v>0</v>
      </c>
      <c r="K351">
        <v>556</v>
      </c>
      <c r="L351">
        <v>2224</v>
      </c>
      <c r="M351">
        <v>7089</v>
      </c>
      <c r="N351">
        <v>246</v>
      </c>
      <c r="O351" t="s">
        <v>137</v>
      </c>
      <c r="P351">
        <v>94632</v>
      </c>
      <c r="Q35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51" t="str">
        <f>VLOOKUP(Analytics_mindset_case_studies_IntegrateCo_2015payroll[[#This Row],[Job_Code]],Analytics_mindset_case_studies_IntegrateCo_jobcodes[[Code_text]:[Job_Description]],2,FALSE)</f>
        <v>Sales</v>
      </c>
    </row>
    <row r="352" spans="1:18" x14ac:dyDescent="0.3">
      <c r="A352" s="1">
        <v>42013</v>
      </c>
      <c r="B352">
        <v>27310003</v>
      </c>
      <c r="C352">
        <v>38</v>
      </c>
      <c r="D352">
        <v>1</v>
      </c>
      <c r="E352">
        <v>1</v>
      </c>
      <c r="F352" t="s">
        <v>59</v>
      </c>
      <c r="G352">
        <v>0</v>
      </c>
      <c r="H352">
        <v>0</v>
      </c>
      <c r="I352">
        <v>0</v>
      </c>
      <c r="J352">
        <v>0</v>
      </c>
      <c r="K352">
        <v>202</v>
      </c>
      <c r="L352">
        <v>808</v>
      </c>
      <c r="M352">
        <v>2577</v>
      </c>
      <c r="N352">
        <v>89</v>
      </c>
      <c r="O352" t="s">
        <v>137</v>
      </c>
      <c r="P352">
        <v>0</v>
      </c>
      <c r="Q35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352" t="str">
        <f>VLOOKUP(Analytics_mindset_case_studies_IntegrateCo_2015payroll[[#This Row],[Job_Code]],Analytics_mindset_case_studies_IntegrateCo_jobcodes[[Code_text]:[Job_Description]],2,FALSE)</f>
        <v>New Foreign Manufacturing Oversight</v>
      </c>
    </row>
    <row r="353" spans="1:18" x14ac:dyDescent="0.3">
      <c r="A353" s="1">
        <v>42013</v>
      </c>
      <c r="B353">
        <v>27310003</v>
      </c>
      <c r="C353">
        <v>38</v>
      </c>
      <c r="D353">
        <v>1</v>
      </c>
      <c r="E353">
        <v>1</v>
      </c>
      <c r="F353" t="s">
        <v>75</v>
      </c>
      <c r="G353">
        <v>0</v>
      </c>
      <c r="H353">
        <v>0</v>
      </c>
      <c r="I353">
        <v>0</v>
      </c>
      <c r="J353">
        <v>0</v>
      </c>
      <c r="K353">
        <v>202</v>
      </c>
      <c r="L353">
        <v>809</v>
      </c>
      <c r="M353">
        <v>2578</v>
      </c>
      <c r="N353">
        <v>89</v>
      </c>
      <c r="O353" t="s">
        <v>137</v>
      </c>
      <c r="P353">
        <v>0</v>
      </c>
      <c r="Q35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353" t="str">
        <f>VLOOKUP(Analytics_mindset_case_studies_IntegrateCo_2015payroll[[#This Row],[Job_Code]],Analytics_mindset_case_studies_IntegrateCo_jobcodes[[Code_text]:[Job_Description]],2,FALSE)</f>
        <v>Internal Auditing</v>
      </c>
    </row>
    <row r="354" spans="1:18" x14ac:dyDescent="0.3">
      <c r="A354" s="1">
        <v>42013</v>
      </c>
      <c r="B354">
        <v>27310003</v>
      </c>
      <c r="C354">
        <v>169</v>
      </c>
      <c r="D354">
        <v>1</v>
      </c>
      <c r="E354">
        <v>1</v>
      </c>
      <c r="F354" t="s">
        <v>29</v>
      </c>
      <c r="G354">
        <v>0</v>
      </c>
      <c r="H354">
        <v>0</v>
      </c>
      <c r="I354">
        <v>0</v>
      </c>
      <c r="J354">
        <v>0</v>
      </c>
      <c r="K354">
        <v>455</v>
      </c>
      <c r="L354">
        <v>1823</v>
      </c>
      <c r="M354">
        <v>5809</v>
      </c>
      <c r="N354">
        <v>1258</v>
      </c>
      <c r="O354" t="s">
        <v>138</v>
      </c>
      <c r="P354">
        <v>0</v>
      </c>
      <c r="Q35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54" t="str">
        <f>VLOOKUP(Analytics_mindset_case_studies_IntegrateCo_2015payroll[[#This Row],[Job_Code]],Analytics_mindset_case_studies_IntegrateCo_jobcodes[[Code_text]:[Job_Description]],2,FALSE)</f>
        <v>New Foreign Manufacturing Plant</v>
      </c>
    </row>
    <row r="355" spans="1:18" x14ac:dyDescent="0.3">
      <c r="A355" s="1">
        <v>42013</v>
      </c>
      <c r="B355">
        <v>27310003</v>
      </c>
      <c r="C355">
        <v>169</v>
      </c>
      <c r="D355">
        <v>1</v>
      </c>
      <c r="E355">
        <v>1</v>
      </c>
      <c r="F355" t="s">
        <v>63</v>
      </c>
      <c r="G355">
        <v>0</v>
      </c>
      <c r="H355">
        <v>0</v>
      </c>
      <c r="I355">
        <v>0</v>
      </c>
      <c r="J355">
        <v>0</v>
      </c>
      <c r="K355">
        <v>152</v>
      </c>
      <c r="L355">
        <v>607</v>
      </c>
      <c r="M355">
        <v>1937</v>
      </c>
      <c r="N355">
        <v>419</v>
      </c>
      <c r="O355" t="s">
        <v>138</v>
      </c>
      <c r="P355">
        <v>0</v>
      </c>
      <c r="Q35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55" t="str">
        <f>VLOOKUP(Analytics_mindset_case_studies_IntegrateCo_2015payroll[[#This Row],[Job_Code]],Analytics_mindset_case_studies_IntegrateCo_jobcodes[[Code_text]:[Job_Description]],2,FALSE)</f>
        <v>New Foreign Manufacturing Plant</v>
      </c>
    </row>
    <row r="356" spans="1:18" x14ac:dyDescent="0.3">
      <c r="A356" s="1">
        <v>42013</v>
      </c>
      <c r="B356">
        <v>27310003</v>
      </c>
      <c r="C356">
        <v>169</v>
      </c>
      <c r="D356">
        <v>1</v>
      </c>
      <c r="E356">
        <v>1</v>
      </c>
      <c r="F356" t="s">
        <v>59</v>
      </c>
      <c r="G356">
        <v>0</v>
      </c>
      <c r="H356">
        <v>0</v>
      </c>
      <c r="I356">
        <v>0</v>
      </c>
      <c r="J356">
        <v>0</v>
      </c>
      <c r="K356">
        <v>152</v>
      </c>
      <c r="L356">
        <v>608</v>
      </c>
      <c r="M356">
        <v>1936</v>
      </c>
      <c r="N356">
        <v>419</v>
      </c>
      <c r="O356" t="s">
        <v>138</v>
      </c>
      <c r="P356">
        <v>0</v>
      </c>
      <c r="Q35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356" t="str">
        <f>VLOOKUP(Analytics_mindset_case_studies_IntegrateCo_2015payroll[[#This Row],[Job_Code]],Analytics_mindset_case_studies_IntegrateCo_jobcodes[[Code_text]:[Job_Description]],2,FALSE)</f>
        <v>New Foreign Manufacturing Oversight</v>
      </c>
    </row>
    <row r="357" spans="1:18" x14ac:dyDescent="0.3">
      <c r="A357" s="1">
        <v>42013</v>
      </c>
      <c r="B357">
        <v>27310003</v>
      </c>
      <c r="C357">
        <v>44</v>
      </c>
      <c r="D357">
        <v>4</v>
      </c>
      <c r="E357">
        <v>4</v>
      </c>
      <c r="F357" t="s">
        <v>34</v>
      </c>
      <c r="G357">
        <v>40</v>
      </c>
      <c r="H357">
        <v>0</v>
      </c>
      <c r="I357">
        <v>3850</v>
      </c>
      <c r="J357">
        <v>0</v>
      </c>
      <c r="K357">
        <v>189</v>
      </c>
      <c r="L357">
        <v>924</v>
      </c>
      <c r="M357">
        <v>29453</v>
      </c>
      <c r="N357">
        <v>5</v>
      </c>
      <c r="O357" t="s">
        <v>139</v>
      </c>
      <c r="P357">
        <v>3850</v>
      </c>
      <c r="Q35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57" t="str">
        <f>VLOOKUP(Analytics_mindset_case_studies_IntegrateCo_2015payroll[[#This Row],[Job_Code]],Analytics_mindset_case_studies_IntegrateCo_jobcodes[[Code_text]:[Job_Description]],2,FALSE)</f>
        <v>Office</v>
      </c>
    </row>
    <row r="358" spans="1:18" x14ac:dyDescent="0.3">
      <c r="A358" s="1">
        <v>42013</v>
      </c>
      <c r="B358">
        <v>27310003</v>
      </c>
      <c r="C358">
        <v>396</v>
      </c>
      <c r="D358">
        <v>5</v>
      </c>
      <c r="E358">
        <v>5</v>
      </c>
      <c r="F358" t="s">
        <v>14</v>
      </c>
      <c r="G358">
        <v>0</v>
      </c>
      <c r="H358">
        <v>0</v>
      </c>
      <c r="I358">
        <v>0</v>
      </c>
      <c r="J358">
        <v>0</v>
      </c>
      <c r="K358">
        <v>7</v>
      </c>
      <c r="L358">
        <v>34</v>
      </c>
      <c r="M358">
        <v>91</v>
      </c>
      <c r="N358">
        <v>51</v>
      </c>
      <c r="O358" t="s">
        <v>140</v>
      </c>
      <c r="P358">
        <v>0</v>
      </c>
      <c r="Q35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58" t="str">
        <f>VLOOKUP(Analytics_mindset_case_studies_IntegrateCo_2015payroll[[#This Row],[Job_Code]],Analytics_mindset_case_studies_IntegrateCo_jobcodes[[Code_text]:[Job_Description]],2,FALSE)</f>
        <v>Installation</v>
      </c>
    </row>
    <row r="359" spans="1:18" x14ac:dyDescent="0.3">
      <c r="A359" s="1">
        <v>42013</v>
      </c>
      <c r="B359">
        <v>27310003</v>
      </c>
      <c r="C359">
        <v>396</v>
      </c>
      <c r="D359">
        <v>5</v>
      </c>
      <c r="E359">
        <v>5</v>
      </c>
      <c r="F359" t="s">
        <v>35</v>
      </c>
      <c r="G359">
        <v>1</v>
      </c>
      <c r="H359">
        <v>0</v>
      </c>
      <c r="I359">
        <v>32</v>
      </c>
      <c r="J359">
        <v>0</v>
      </c>
      <c r="K359">
        <v>19</v>
      </c>
      <c r="L359">
        <v>9</v>
      </c>
      <c r="M359">
        <v>244</v>
      </c>
      <c r="N359">
        <v>136</v>
      </c>
      <c r="O359" t="s">
        <v>140</v>
      </c>
      <c r="P359">
        <v>32</v>
      </c>
      <c r="Q35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59" t="str">
        <f>VLOOKUP(Analytics_mindset_case_studies_IntegrateCo_2015payroll[[#This Row],[Job_Code]],Analytics_mindset_case_studies_IntegrateCo_jobcodes[[Code_text]:[Job_Description]],2,FALSE)</f>
        <v>Office</v>
      </c>
    </row>
    <row r="360" spans="1:18" x14ac:dyDescent="0.3">
      <c r="A360" s="1">
        <v>42013</v>
      </c>
      <c r="B360">
        <v>27310003</v>
      </c>
      <c r="C360">
        <v>396</v>
      </c>
      <c r="D360">
        <v>5</v>
      </c>
      <c r="E360">
        <v>5</v>
      </c>
      <c r="F360" t="s">
        <v>36</v>
      </c>
      <c r="G360">
        <v>4</v>
      </c>
      <c r="H360">
        <v>0</v>
      </c>
      <c r="I360">
        <v>128</v>
      </c>
      <c r="J360">
        <v>0</v>
      </c>
      <c r="K360">
        <v>77</v>
      </c>
      <c r="L360">
        <v>358</v>
      </c>
      <c r="M360">
        <v>98</v>
      </c>
      <c r="N360">
        <v>543</v>
      </c>
      <c r="O360" t="s">
        <v>140</v>
      </c>
      <c r="P360">
        <v>128</v>
      </c>
      <c r="Q36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60" t="str">
        <f>VLOOKUP(Analytics_mindset_case_studies_IntegrateCo_2015payroll[[#This Row],[Job_Code]],Analytics_mindset_case_studies_IntegrateCo_jobcodes[[Code_text]:[Job_Description]],2,FALSE)</f>
        <v>Proj Management</v>
      </c>
    </row>
    <row r="361" spans="1:18" x14ac:dyDescent="0.3">
      <c r="A361" s="1">
        <v>42013</v>
      </c>
      <c r="B361">
        <v>27310003</v>
      </c>
      <c r="C361">
        <v>396</v>
      </c>
      <c r="D361">
        <v>5</v>
      </c>
      <c r="E361">
        <v>5</v>
      </c>
      <c r="F361" t="s">
        <v>76</v>
      </c>
      <c r="G361">
        <v>0</v>
      </c>
      <c r="H361">
        <v>0</v>
      </c>
      <c r="I361">
        <v>0</v>
      </c>
      <c r="J361">
        <v>0</v>
      </c>
      <c r="K361">
        <v>154</v>
      </c>
      <c r="L361">
        <v>717</v>
      </c>
      <c r="M361">
        <v>1958</v>
      </c>
      <c r="N361">
        <v>1085</v>
      </c>
      <c r="O361" t="s">
        <v>140</v>
      </c>
      <c r="P361">
        <v>0</v>
      </c>
      <c r="Q36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361" t="str">
        <f>VLOOKUP(Analytics_mindset_case_studies_IntegrateCo_2015payroll[[#This Row],[Job_Code]],Analytics_mindset_case_studies_IntegrateCo_jobcodes[[Code_text]:[Job_Description]],2,FALSE)</f>
        <v>New Foreign Manufacturing Oversight</v>
      </c>
    </row>
    <row r="362" spans="1:18" x14ac:dyDescent="0.3">
      <c r="A362" s="1">
        <v>42013</v>
      </c>
      <c r="B362">
        <v>27310003</v>
      </c>
      <c r="C362">
        <v>204</v>
      </c>
      <c r="D362">
        <v>1</v>
      </c>
      <c r="E362">
        <v>1</v>
      </c>
      <c r="F362" t="s">
        <v>29</v>
      </c>
      <c r="G362">
        <v>0</v>
      </c>
      <c r="H362">
        <v>0</v>
      </c>
      <c r="I362">
        <v>0</v>
      </c>
      <c r="J362">
        <v>0</v>
      </c>
      <c r="K362">
        <v>411</v>
      </c>
      <c r="L362">
        <v>1643</v>
      </c>
      <c r="M362">
        <v>5239</v>
      </c>
      <c r="N362">
        <v>1161</v>
      </c>
      <c r="O362" t="s">
        <v>141</v>
      </c>
      <c r="P362">
        <v>0</v>
      </c>
      <c r="Q36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62" t="str">
        <f>VLOOKUP(Analytics_mindset_case_studies_IntegrateCo_2015payroll[[#This Row],[Job_Code]],Analytics_mindset_case_studies_IntegrateCo_jobcodes[[Code_text]:[Job_Description]],2,FALSE)</f>
        <v>New Foreign Manufacturing Plant</v>
      </c>
    </row>
    <row r="363" spans="1:18" x14ac:dyDescent="0.3">
      <c r="A363" s="1">
        <v>42013</v>
      </c>
      <c r="B363">
        <v>27310003</v>
      </c>
      <c r="C363">
        <v>204</v>
      </c>
      <c r="D363">
        <v>1</v>
      </c>
      <c r="E363">
        <v>1</v>
      </c>
      <c r="F363" t="s">
        <v>63</v>
      </c>
      <c r="G363">
        <v>0</v>
      </c>
      <c r="H363">
        <v>0</v>
      </c>
      <c r="I363">
        <v>0</v>
      </c>
      <c r="J363">
        <v>0</v>
      </c>
      <c r="K363">
        <v>137</v>
      </c>
      <c r="L363">
        <v>548</v>
      </c>
      <c r="M363">
        <v>1747</v>
      </c>
      <c r="N363">
        <v>387</v>
      </c>
      <c r="O363" t="s">
        <v>141</v>
      </c>
      <c r="P363">
        <v>0</v>
      </c>
      <c r="Q36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63" t="str">
        <f>VLOOKUP(Analytics_mindset_case_studies_IntegrateCo_2015payroll[[#This Row],[Job_Code]],Analytics_mindset_case_studies_IntegrateCo_jobcodes[[Code_text]:[Job_Description]],2,FALSE)</f>
        <v>New Foreign Manufacturing Plant</v>
      </c>
    </row>
    <row r="364" spans="1:18" x14ac:dyDescent="0.3">
      <c r="A364" s="1">
        <v>42013</v>
      </c>
      <c r="B364">
        <v>27310003</v>
      </c>
      <c r="C364">
        <v>204</v>
      </c>
      <c r="D364">
        <v>1</v>
      </c>
      <c r="E364">
        <v>1</v>
      </c>
      <c r="F364" t="s">
        <v>59</v>
      </c>
      <c r="G364">
        <v>0</v>
      </c>
      <c r="H364">
        <v>0</v>
      </c>
      <c r="I364">
        <v>0</v>
      </c>
      <c r="J364">
        <v>0</v>
      </c>
      <c r="K364">
        <v>137</v>
      </c>
      <c r="L364">
        <v>548</v>
      </c>
      <c r="M364">
        <v>1746</v>
      </c>
      <c r="N364">
        <v>387</v>
      </c>
      <c r="O364" t="s">
        <v>141</v>
      </c>
      <c r="P364">
        <v>0</v>
      </c>
      <c r="Q36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364" t="str">
        <f>VLOOKUP(Analytics_mindset_case_studies_IntegrateCo_2015payroll[[#This Row],[Job_Code]],Analytics_mindset_case_studies_IntegrateCo_jobcodes[[Code_text]:[Job_Description]],2,FALSE)</f>
        <v>New Foreign Manufacturing Oversight</v>
      </c>
    </row>
    <row r="365" spans="1:18" x14ac:dyDescent="0.3">
      <c r="A365" s="1">
        <v>42013</v>
      </c>
      <c r="B365">
        <v>27310003</v>
      </c>
      <c r="C365">
        <v>53</v>
      </c>
      <c r="D365">
        <v>1</v>
      </c>
      <c r="E365">
        <v>1</v>
      </c>
      <c r="F365" t="s">
        <v>29</v>
      </c>
      <c r="G365">
        <v>0</v>
      </c>
      <c r="H365">
        <v>0</v>
      </c>
      <c r="I365">
        <v>0</v>
      </c>
      <c r="J365">
        <v>0</v>
      </c>
      <c r="K365">
        <v>5</v>
      </c>
      <c r="L365">
        <v>201</v>
      </c>
      <c r="M365">
        <v>639</v>
      </c>
      <c r="N365">
        <v>147</v>
      </c>
      <c r="O365" t="s">
        <v>142</v>
      </c>
      <c r="P365">
        <v>0</v>
      </c>
      <c r="Q36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65" t="str">
        <f>VLOOKUP(Analytics_mindset_case_studies_IntegrateCo_2015payroll[[#This Row],[Job_Code]],Analytics_mindset_case_studies_IntegrateCo_jobcodes[[Code_text]:[Job_Description]],2,FALSE)</f>
        <v>New Foreign Manufacturing Plant</v>
      </c>
    </row>
    <row r="366" spans="1:18" x14ac:dyDescent="0.3">
      <c r="A366" s="1">
        <v>42013</v>
      </c>
      <c r="B366">
        <v>27310003</v>
      </c>
      <c r="C366">
        <v>53</v>
      </c>
      <c r="D366">
        <v>1</v>
      </c>
      <c r="E366">
        <v>1</v>
      </c>
      <c r="F366" t="s">
        <v>20</v>
      </c>
      <c r="G366">
        <v>0</v>
      </c>
      <c r="H366">
        <v>0</v>
      </c>
      <c r="I366">
        <v>0</v>
      </c>
      <c r="J366">
        <v>0</v>
      </c>
      <c r="K366">
        <v>25</v>
      </c>
      <c r="L366">
        <v>1003</v>
      </c>
      <c r="M366">
        <v>3197</v>
      </c>
      <c r="N366">
        <v>736</v>
      </c>
      <c r="O366" t="s">
        <v>142</v>
      </c>
      <c r="P366">
        <v>0</v>
      </c>
      <c r="Q36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366" t="str">
        <f>VLOOKUP(Analytics_mindset_case_studies_IntegrateCo_2015payroll[[#This Row],[Job_Code]],Analytics_mindset_case_studies_IntegrateCo_jobcodes[[Code_text]:[Job_Description]],2,FALSE)</f>
        <v>Internal Auditing</v>
      </c>
    </row>
    <row r="367" spans="1:18" x14ac:dyDescent="0.3">
      <c r="A367" s="1">
        <v>42013</v>
      </c>
      <c r="B367">
        <v>27310003</v>
      </c>
      <c r="C367">
        <v>53</v>
      </c>
      <c r="D367">
        <v>1</v>
      </c>
      <c r="E367">
        <v>1</v>
      </c>
      <c r="F367" t="s">
        <v>63</v>
      </c>
      <c r="G367">
        <v>0</v>
      </c>
      <c r="H367">
        <v>0</v>
      </c>
      <c r="I367">
        <v>0</v>
      </c>
      <c r="J367">
        <v>0</v>
      </c>
      <c r="K367">
        <v>1</v>
      </c>
      <c r="L367">
        <v>401</v>
      </c>
      <c r="M367">
        <v>128</v>
      </c>
      <c r="N367">
        <v>294</v>
      </c>
      <c r="O367" t="s">
        <v>142</v>
      </c>
      <c r="P367">
        <v>0</v>
      </c>
      <c r="Q36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67" t="str">
        <f>VLOOKUP(Analytics_mindset_case_studies_IntegrateCo_2015payroll[[#This Row],[Job_Code]],Analytics_mindset_case_studies_IntegrateCo_jobcodes[[Code_text]:[Job_Description]],2,FALSE)</f>
        <v>New Foreign Manufacturing Plant</v>
      </c>
    </row>
    <row r="368" spans="1:18" x14ac:dyDescent="0.3">
      <c r="A368" s="1">
        <v>42013</v>
      </c>
      <c r="B368">
        <v>27310003</v>
      </c>
      <c r="C368">
        <v>53</v>
      </c>
      <c r="D368">
        <v>1</v>
      </c>
      <c r="E368">
        <v>1</v>
      </c>
      <c r="F368" t="s">
        <v>59</v>
      </c>
      <c r="G368">
        <v>0</v>
      </c>
      <c r="H368">
        <v>0</v>
      </c>
      <c r="I368">
        <v>0</v>
      </c>
      <c r="J368">
        <v>0</v>
      </c>
      <c r="K368">
        <v>101</v>
      </c>
      <c r="L368">
        <v>401</v>
      </c>
      <c r="M368">
        <v>1278</v>
      </c>
      <c r="N368">
        <v>294</v>
      </c>
      <c r="O368" t="s">
        <v>142</v>
      </c>
      <c r="P368">
        <v>0</v>
      </c>
      <c r="Q36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368" t="str">
        <f>VLOOKUP(Analytics_mindset_case_studies_IntegrateCo_2015payroll[[#This Row],[Job_Code]],Analytics_mindset_case_studies_IntegrateCo_jobcodes[[Code_text]:[Job_Description]],2,FALSE)</f>
        <v>New Foreign Manufacturing Oversight</v>
      </c>
    </row>
    <row r="369" spans="1:18" x14ac:dyDescent="0.3">
      <c r="A369" s="1">
        <v>42013</v>
      </c>
      <c r="B369">
        <v>27310003</v>
      </c>
      <c r="C369">
        <v>15</v>
      </c>
      <c r="D369">
        <v>1</v>
      </c>
      <c r="E369">
        <v>1</v>
      </c>
      <c r="F369" t="s">
        <v>14</v>
      </c>
      <c r="G369">
        <v>0</v>
      </c>
      <c r="H369">
        <v>0</v>
      </c>
      <c r="I369">
        <v>0</v>
      </c>
      <c r="J369">
        <v>0</v>
      </c>
      <c r="K369">
        <v>8</v>
      </c>
      <c r="L369">
        <v>32</v>
      </c>
      <c r="M369">
        <v>102</v>
      </c>
      <c r="N369">
        <v>24</v>
      </c>
      <c r="O369" t="s">
        <v>143</v>
      </c>
      <c r="P369">
        <v>0</v>
      </c>
      <c r="Q36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69" t="str">
        <f>VLOOKUP(Analytics_mindset_case_studies_IntegrateCo_2015payroll[[#This Row],[Job_Code]],Analytics_mindset_case_studies_IntegrateCo_jobcodes[[Code_text]:[Job_Description]],2,FALSE)</f>
        <v>Installation</v>
      </c>
    </row>
    <row r="370" spans="1:18" x14ac:dyDescent="0.3">
      <c r="A370" s="1">
        <v>42013</v>
      </c>
      <c r="B370">
        <v>27310003</v>
      </c>
      <c r="C370">
        <v>15</v>
      </c>
      <c r="D370">
        <v>1</v>
      </c>
      <c r="E370">
        <v>1</v>
      </c>
      <c r="F370" t="s">
        <v>29</v>
      </c>
      <c r="G370">
        <v>0</v>
      </c>
      <c r="H370">
        <v>0</v>
      </c>
      <c r="I370">
        <v>0</v>
      </c>
      <c r="J370">
        <v>0</v>
      </c>
      <c r="K370">
        <v>119</v>
      </c>
      <c r="L370">
        <v>473</v>
      </c>
      <c r="M370">
        <v>1506</v>
      </c>
      <c r="N370">
        <v>354</v>
      </c>
      <c r="O370" t="s">
        <v>143</v>
      </c>
      <c r="P370">
        <v>0</v>
      </c>
      <c r="Q37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70" t="str">
        <f>VLOOKUP(Analytics_mindset_case_studies_IntegrateCo_2015payroll[[#This Row],[Job_Code]],Analytics_mindset_case_studies_IntegrateCo_jobcodes[[Code_text]:[Job_Description]],2,FALSE)</f>
        <v>New Foreign Manufacturing Plant</v>
      </c>
    </row>
    <row r="371" spans="1:18" x14ac:dyDescent="0.3">
      <c r="A371" s="1">
        <v>42013</v>
      </c>
      <c r="B371">
        <v>27310003</v>
      </c>
      <c r="C371">
        <v>15</v>
      </c>
      <c r="D371">
        <v>1</v>
      </c>
      <c r="E371">
        <v>1</v>
      </c>
      <c r="F371" t="s">
        <v>20</v>
      </c>
      <c r="G371">
        <v>0</v>
      </c>
      <c r="H371">
        <v>0</v>
      </c>
      <c r="I371">
        <v>0</v>
      </c>
      <c r="J371">
        <v>0</v>
      </c>
      <c r="K371">
        <v>236</v>
      </c>
      <c r="L371">
        <v>945</v>
      </c>
      <c r="M371">
        <v>3012</v>
      </c>
      <c r="N371">
        <v>708</v>
      </c>
      <c r="O371" t="s">
        <v>143</v>
      </c>
      <c r="P371">
        <v>0</v>
      </c>
      <c r="Q37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371" t="str">
        <f>VLOOKUP(Analytics_mindset_case_studies_IntegrateCo_2015payroll[[#This Row],[Job_Code]],Analytics_mindset_case_studies_IntegrateCo_jobcodes[[Code_text]:[Job_Description]],2,FALSE)</f>
        <v>Internal Auditing</v>
      </c>
    </row>
    <row r="372" spans="1:18" x14ac:dyDescent="0.3">
      <c r="A372" s="1">
        <v>42013</v>
      </c>
      <c r="B372">
        <v>27310003</v>
      </c>
      <c r="C372">
        <v>15</v>
      </c>
      <c r="D372">
        <v>1</v>
      </c>
      <c r="E372">
        <v>1</v>
      </c>
      <c r="F372" t="s">
        <v>63</v>
      </c>
      <c r="G372">
        <v>0</v>
      </c>
      <c r="H372">
        <v>0</v>
      </c>
      <c r="I372">
        <v>0</v>
      </c>
      <c r="J372">
        <v>0</v>
      </c>
      <c r="K372">
        <v>73</v>
      </c>
      <c r="L372">
        <v>295</v>
      </c>
      <c r="M372">
        <v>941</v>
      </c>
      <c r="N372">
        <v>221</v>
      </c>
      <c r="O372" t="s">
        <v>143</v>
      </c>
      <c r="P372">
        <v>0</v>
      </c>
      <c r="Q37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72" t="str">
        <f>VLOOKUP(Analytics_mindset_case_studies_IntegrateCo_2015payroll[[#This Row],[Job_Code]],Analytics_mindset_case_studies_IntegrateCo_jobcodes[[Code_text]:[Job_Description]],2,FALSE)</f>
        <v>New Foreign Manufacturing Plant</v>
      </c>
    </row>
    <row r="373" spans="1:18" x14ac:dyDescent="0.3">
      <c r="A373" s="1">
        <v>42013</v>
      </c>
      <c r="B373">
        <v>27310003</v>
      </c>
      <c r="C373">
        <v>15</v>
      </c>
      <c r="D373">
        <v>1</v>
      </c>
      <c r="E373">
        <v>1</v>
      </c>
      <c r="F373" t="s">
        <v>59</v>
      </c>
      <c r="G373">
        <v>0</v>
      </c>
      <c r="H373">
        <v>0</v>
      </c>
      <c r="I373">
        <v>0</v>
      </c>
      <c r="J373">
        <v>0</v>
      </c>
      <c r="K373">
        <v>119</v>
      </c>
      <c r="L373">
        <v>473</v>
      </c>
      <c r="M373">
        <v>1507</v>
      </c>
      <c r="N373">
        <v>354</v>
      </c>
      <c r="O373" t="s">
        <v>143</v>
      </c>
      <c r="P373">
        <v>0</v>
      </c>
      <c r="Q37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373" t="str">
        <f>VLOOKUP(Analytics_mindset_case_studies_IntegrateCo_2015payroll[[#This Row],[Job_Code]],Analytics_mindset_case_studies_IntegrateCo_jobcodes[[Code_text]:[Job_Description]],2,FALSE)</f>
        <v>New Foreign Manufacturing Oversight</v>
      </c>
    </row>
    <row r="374" spans="1:18" x14ac:dyDescent="0.3">
      <c r="A374" s="1">
        <v>42013</v>
      </c>
      <c r="B374">
        <v>27310003</v>
      </c>
      <c r="C374">
        <v>11</v>
      </c>
      <c r="D374">
        <v>1</v>
      </c>
      <c r="E374">
        <v>1</v>
      </c>
      <c r="F374" t="s">
        <v>20</v>
      </c>
      <c r="G374">
        <v>0</v>
      </c>
      <c r="H374">
        <v>0</v>
      </c>
      <c r="I374">
        <v>0</v>
      </c>
      <c r="J374">
        <v>0</v>
      </c>
      <c r="K374">
        <v>528</v>
      </c>
      <c r="L374">
        <v>2113</v>
      </c>
      <c r="M374">
        <v>6734</v>
      </c>
      <c r="N374">
        <v>1458</v>
      </c>
      <c r="O374" t="s">
        <v>144</v>
      </c>
      <c r="P374">
        <v>0</v>
      </c>
      <c r="Q37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374" t="str">
        <f>VLOOKUP(Analytics_mindset_case_studies_IntegrateCo_2015payroll[[#This Row],[Job_Code]],Analytics_mindset_case_studies_IntegrateCo_jobcodes[[Code_text]:[Job_Description]],2,FALSE)</f>
        <v>Internal Auditing</v>
      </c>
    </row>
    <row r="375" spans="1:18" x14ac:dyDescent="0.3">
      <c r="A375" s="1">
        <v>42013</v>
      </c>
      <c r="B375">
        <v>27310003</v>
      </c>
      <c r="C375">
        <v>11</v>
      </c>
      <c r="D375">
        <v>1</v>
      </c>
      <c r="E375">
        <v>1</v>
      </c>
      <c r="F375" t="s">
        <v>63</v>
      </c>
      <c r="G375">
        <v>0</v>
      </c>
      <c r="H375">
        <v>0</v>
      </c>
      <c r="I375">
        <v>0</v>
      </c>
      <c r="J375">
        <v>0</v>
      </c>
      <c r="K375">
        <v>176</v>
      </c>
      <c r="L375">
        <v>704</v>
      </c>
      <c r="M375">
        <v>2244</v>
      </c>
      <c r="N375">
        <v>486</v>
      </c>
      <c r="O375" t="s">
        <v>144</v>
      </c>
      <c r="P375">
        <v>0</v>
      </c>
      <c r="Q37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75" t="str">
        <f>VLOOKUP(Analytics_mindset_case_studies_IntegrateCo_2015payroll[[#This Row],[Job_Code]],Analytics_mindset_case_studies_IntegrateCo_jobcodes[[Code_text]:[Job_Description]],2,FALSE)</f>
        <v>New Foreign Manufacturing Plant</v>
      </c>
    </row>
    <row r="376" spans="1:18" x14ac:dyDescent="0.3">
      <c r="A376" s="1">
        <v>42013</v>
      </c>
      <c r="B376">
        <v>27310003</v>
      </c>
      <c r="C376">
        <v>11</v>
      </c>
      <c r="D376">
        <v>1</v>
      </c>
      <c r="E376">
        <v>1</v>
      </c>
      <c r="F376" t="s">
        <v>59</v>
      </c>
      <c r="G376">
        <v>0</v>
      </c>
      <c r="H376">
        <v>0</v>
      </c>
      <c r="I376">
        <v>0</v>
      </c>
      <c r="J376">
        <v>0</v>
      </c>
      <c r="K376">
        <v>176</v>
      </c>
      <c r="L376">
        <v>704</v>
      </c>
      <c r="M376">
        <v>2245</v>
      </c>
      <c r="N376">
        <v>486</v>
      </c>
      <c r="O376" t="s">
        <v>144</v>
      </c>
      <c r="P376">
        <v>0</v>
      </c>
      <c r="Q37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376" t="str">
        <f>VLOOKUP(Analytics_mindset_case_studies_IntegrateCo_2015payroll[[#This Row],[Job_Code]],Analytics_mindset_case_studies_IntegrateCo_jobcodes[[Code_text]:[Job_Description]],2,FALSE)</f>
        <v>New Foreign Manufacturing Oversight</v>
      </c>
    </row>
    <row r="377" spans="1:18" x14ac:dyDescent="0.3">
      <c r="A377" s="1">
        <v>42013</v>
      </c>
      <c r="B377">
        <v>27310003</v>
      </c>
      <c r="C377">
        <v>20</v>
      </c>
      <c r="D377">
        <v>1</v>
      </c>
      <c r="E377">
        <v>1</v>
      </c>
      <c r="F377" t="s">
        <v>30</v>
      </c>
      <c r="G377">
        <v>85</v>
      </c>
      <c r="H377">
        <v>0</v>
      </c>
      <c r="I377">
        <v>24552</v>
      </c>
      <c r="J377">
        <v>0</v>
      </c>
      <c r="K377">
        <v>13</v>
      </c>
      <c r="L377">
        <v>52</v>
      </c>
      <c r="M377">
        <v>1658</v>
      </c>
      <c r="N377">
        <v>64</v>
      </c>
      <c r="O377" t="s">
        <v>145</v>
      </c>
      <c r="P377">
        <v>24552</v>
      </c>
      <c r="Q37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77" t="str">
        <f>VLOOKUP(Analytics_mindset_case_studies_IntegrateCo_2015payroll[[#This Row],[Job_Code]],Analytics_mindset_case_studies_IntegrateCo_jobcodes[[Code_text]:[Job_Description]],2,FALSE)</f>
        <v>Sales</v>
      </c>
    </row>
    <row r="378" spans="1:18" x14ac:dyDescent="0.3">
      <c r="A378" s="1">
        <v>42013</v>
      </c>
      <c r="B378">
        <v>27310003</v>
      </c>
      <c r="C378">
        <v>20</v>
      </c>
      <c r="D378">
        <v>1</v>
      </c>
      <c r="E378">
        <v>1</v>
      </c>
      <c r="F378" t="s">
        <v>31</v>
      </c>
      <c r="G378">
        <v>0</v>
      </c>
      <c r="H378">
        <v>0</v>
      </c>
      <c r="I378">
        <v>0</v>
      </c>
      <c r="J378">
        <v>0</v>
      </c>
      <c r="K378">
        <v>237</v>
      </c>
      <c r="L378">
        <v>948</v>
      </c>
      <c r="M378">
        <v>3024</v>
      </c>
      <c r="N378">
        <v>116</v>
      </c>
      <c r="O378" t="s">
        <v>145</v>
      </c>
      <c r="P378">
        <v>0</v>
      </c>
      <c r="Q37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78" t="str">
        <f>VLOOKUP(Analytics_mindset_case_studies_IntegrateCo_2015payroll[[#This Row],[Job_Code]],Analytics_mindset_case_studies_IntegrateCo_jobcodes[[Code_text]:[Job_Description]],2,FALSE)</f>
        <v>New Foreign Manufacturing Plant</v>
      </c>
    </row>
    <row r="379" spans="1:18" x14ac:dyDescent="0.3">
      <c r="A379" s="1">
        <v>42013</v>
      </c>
      <c r="B379">
        <v>27310003</v>
      </c>
      <c r="C379">
        <v>20</v>
      </c>
      <c r="D379">
        <v>1</v>
      </c>
      <c r="E379">
        <v>1</v>
      </c>
      <c r="F379" t="s">
        <v>72</v>
      </c>
      <c r="G379">
        <v>8</v>
      </c>
      <c r="H379">
        <v>0</v>
      </c>
      <c r="I379">
        <v>23108</v>
      </c>
      <c r="J379">
        <v>0</v>
      </c>
      <c r="K379">
        <v>123</v>
      </c>
      <c r="L379">
        <v>49</v>
      </c>
      <c r="M379">
        <v>1561</v>
      </c>
      <c r="N379">
        <v>6</v>
      </c>
      <c r="O379" t="s">
        <v>145</v>
      </c>
      <c r="P379">
        <v>23108</v>
      </c>
      <c r="Q37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79" t="str">
        <f>VLOOKUP(Analytics_mindset_case_studies_IntegrateCo_2015payroll[[#This Row],[Job_Code]],Analytics_mindset_case_studies_IntegrateCo_jobcodes[[Code_text]:[Job_Description]],2,FALSE)</f>
        <v>Sales</v>
      </c>
    </row>
    <row r="380" spans="1:18" x14ac:dyDescent="0.3">
      <c r="A380" s="1">
        <v>42013</v>
      </c>
      <c r="B380">
        <v>27310003</v>
      </c>
      <c r="C380">
        <v>20</v>
      </c>
      <c r="D380">
        <v>1</v>
      </c>
      <c r="E380">
        <v>1</v>
      </c>
      <c r="F380" t="s">
        <v>67</v>
      </c>
      <c r="G380">
        <v>0</v>
      </c>
      <c r="H380">
        <v>0</v>
      </c>
      <c r="I380">
        <v>0</v>
      </c>
      <c r="J380">
        <v>0</v>
      </c>
      <c r="K380">
        <v>122</v>
      </c>
      <c r="L380">
        <v>49</v>
      </c>
      <c r="M380">
        <v>1561</v>
      </c>
      <c r="N380">
        <v>6</v>
      </c>
      <c r="O380" t="s">
        <v>145</v>
      </c>
      <c r="P380">
        <v>0</v>
      </c>
      <c r="Q38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380" t="str">
        <f>VLOOKUP(Analytics_mindset_case_studies_IntegrateCo_2015payroll[[#This Row],[Job_Code]],Analytics_mindset_case_studies_IntegrateCo_jobcodes[[Code_text]:[Job_Description]],2,FALSE)</f>
        <v>New Foreign Manufacturing Oversight</v>
      </c>
    </row>
    <row r="381" spans="1:18" x14ac:dyDescent="0.3">
      <c r="A381" s="1">
        <v>42013</v>
      </c>
      <c r="B381">
        <v>27310003</v>
      </c>
      <c r="C381">
        <v>180</v>
      </c>
      <c r="D381">
        <v>1</v>
      </c>
      <c r="E381">
        <v>1</v>
      </c>
      <c r="F381" t="s">
        <v>14</v>
      </c>
      <c r="G381">
        <v>0</v>
      </c>
      <c r="H381">
        <v>0</v>
      </c>
      <c r="I381">
        <v>0</v>
      </c>
      <c r="J381">
        <v>0</v>
      </c>
      <c r="K381">
        <v>6</v>
      </c>
      <c r="L381">
        <v>24</v>
      </c>
      <c r="M381">
        <v>78</v>
      </c>
      <c r="N381">
        <v>19</v>
      </c>
      <c r="O381" t="s">
        <v>146</v>
      </c>
      <c r="P381">
        <v>0</v>
      </c>
      <c r="Q38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81" t="str">
        <f>VLOOKUP(Analytics_mindset_case_studies_IntegrateCo_2015payroll[[#This Row],[Job_Code]],Analytics_mindset_case_studies_IntegrateCo_jobcodes[[Code_text]:[Job_Description]],2,FALSE)</f>
        <v>Installation</v>
      </c>
    </row>
    <row r="382" spans="1:18" x14ac:dyDescent="0.3">
      <c r="A382" s="1">
        <v>42013</v>
      </c>
      <c r="B382">
        <v>27310003</v>
      </c>
      <c r="C382">
        <v>180</v>
      </c>
      <c r="D382">
        <v>1</v>
      </c>
      <c r="E382">
        <v>1</v>
      </c>
      <c r="F382" t="s">
        <v>38</v>
      </c>
      <c r="G382">
        <v>2</v>
      </c>
      <c r="H382">
        <v>0</v>
      </c>
      <c r="I382">
        <v>465</v>
      </c>
      <c r="J382">
        <v>0</v>
      </c>
      <c r="K382">
        <v>24</v>
      </c>
      <c r="L382">
        <v>95</v>
      </c>
      <c r="M382">
        <v>301</v>
      </c>
      <c r="N382">
        <v>74</v>
      </c>
      <c r="O382" t="s">
        <v>146</v>
      </c>
      <c r="P382">
        <v>465</v>
      </c>
      <c r="Q38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82" t="str">
        <f>VLOOKUP(Analytics_mindset_case_studies_IntegrateCo_2015payroll[[#This Row],[Job_Code]],Analytics_mindset_case_studies_IntegrateCo_jobcodes[[Code_text]:[Job_Description]],2,FALSE)</f>
        <v>Service</v>
      </c>
    </row>
    <row r="383" spans="1:18" x14ac:dyDescent="0.3">
      <c r="A383" s="1">
        <v>42013</v>
      </c>
      <c r="B383">
        <v>27310003</v>
      </c>
      <c r="C383">
        <v>180</v>
      </c>
      <c r="D383">
        <v>1</v>
      </c>
      <c r="E383">
        <v>1</v>
      </c>
      <c r="F383" t="s">
        <v>59</v>
      </c>
      <c r="G383">
        <v>0</v>
      </c>
      <c r="H383">
        <v>0</v>
      </c>
      <c r="I383">
        <v>0</v>
      </c>
      <c r="J383">
        <v>0</v>
      </c>
      <c r="K383">
        <v>95</v>
      </c>
      <c r="L383">
        <v>379</v>
      </c>
      <c r="M383">
        <v>1205</v>
      </c>
      <c r="N383">
        <v>298</v>
      </c>
      <c r="O383" t="s">
        <v>146</v>
      </c>
      <c r="P383">
        <v>0</v>
      </c>
      <c r="Q38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383" t="str">
        <f>VLOOKUP(Analytics_mindset_case_studies_IntegrateCo_2015payroll[[#This Row],[Job_Code]],Analytics_mindset_case_studies_IntegrateCo_jobcodes[[Code_text]:[Job_Description]],2,FALSE)</f>
        <v>New Foreign Manufacturing Oversight</v>
      </c>
    </row>
    <row r="384" spans="1:18" x14ac:dyDescent="0.3">
      <c r="A384" s="1">
        <v>42013</v>
      </c>
      <c r="B384">
        <v>27310003</v>
      </c>
      <c r="C384">
        <v>45</v>
      </c>
      <c r="D384">
        <v>4</v>
      </c>
      <c r="E384">
        <v>4</v>
      </c>
      <c r="F384" t="s">
        <v>17</v>
      </c>
      <c r="G384">
        <v>40</v>
      </c>
      <c r="H384">
        <v>0</v>
      </c>
      <c r="I384">
        <v>422564</v>
      </c>
      <c r="J384">
        <v>0</v>
      </c>
      <c r="K384">
        <v>1761</v>
      </c>
      <c r="L384">
        <v>9754</v>
      </c>
      <c r="M384">
        <v>31092</v>
      </c>
      <c r="N384">
        <v>549</v>
      </c>
      <c r="O384" t="s">
        <v>148</v>
      </c>
      <c r="P384">
        <v>422564</v>
      </c>
      <c r="Q38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84" t="str">
        <f>VLOOKUP(Analytics_mindset_case_studies_IntegrateCo_2015payroll[[#This Row],[Job_Code]],Analytics_mindset_case_studies_IntegrateCo_jobcodes[[Code_text]:[Job_Description]],2,FALSE)</f>
        <v>Sales</v>
      </c>
    </row>
    <row r="385" spans="1:18" x14ac:dyDescent="0.3">
      <c r="A385" s="1">
        <v>42013</v>
      </c>
      <c r="B385">
        <v>27310003</v>
      </c>
      <c r="C385">
        <v>375</v>
      </c>
      <c r="D385">
        <v>1</v>
      </c>
      <c r="E385">
        <v>1</v>
      </c>
      <c r="F385" t="s">
        <v>14</v>
      </c>
      <c r="G385">
        <v>0</v>
      </c>
      <c r="H385">
        <v>0</v>
      </c>
      <c r="I385">
        <v>0</v>
      </c>
      <c r="J385">
        <v>0</v>
      </c>
      <c r="K385">
        <v>5</v>
      </c>
      <c r="L385">
        <v>22</v>
      </c>
      <c r="M385">
        <v>69</v>
      </c>
      <c r="N385">
        <v>14</v>
      </c>
      <c r="O385" t="s">
        <v>149</v>
      </c>
      <c r="P385">
        <v>0</v>
      </c>
      <c r="Q38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85" t="str">
        <f>VLOOKUP(Analytics_mindset_case_studies_IntegrateCo_2015payroll[[#This Row],[Job_Code]],Analytics_mindset_case_studies_IntegrateCo_jobcodes[[Code_text]:[Job_Description]],2,FALSE)</f>
        <v>Installation</v>
      </c>
    </row>
    <row r="386" spans="1:18" x14ac:dyDescent="0.3">
      <c r="A386" s="1">
        <v>42013</v>
      </c>
      <c r="B386">
        <v>27310003</v>
      </c>
      <c r="C386">
        <v>375</v>
      </c>
      <c r="D386">
        <v>1</v>
      </c>
      <c r="E386">
        <v>1</v>
      </c>
      <c r="F386" t="s">
        <v>25</v>
      </c>
      <c r="G386">
        <v>5</v>
      </c>
      <c r="H386">
        <v>0</v>
      </c>
      <c r="I386">
        <v>105</v>
      </c>
      <c r="J386">
        <v>0</v>
      </c>
      <c r="K386">
        <v>63</v>
      </c>
      <c r="L386">
        <v>252</v>
      </c>
      <c r="M386">
        <v>803</v>
      </c>
      <c r="N386">
        <v>168</v>
      </c>
      <c r="O386" t="s">
        <v>149</v>
      </c>
      <c r="P386">
        <v>105</v>
      </c>
      <c r="Q38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86" t="str">
        <f>VLOOKUP(Analytics_mindset_case_studies_IntegrateCo_2015payroll[[#This Row],[Job_Code]],Analytics_mindset_case_studies_IntegrateCo_jobcodes[[Code_text]:[Job_Description]],2,FALSE)</f>
        <v>Proj Management</v>
      </c>
    </row>
    <row r="387" spans="1:18" x14ac:dyDescent="0.3">
      <c r="A387" s="1">
        <v>42013</v>
      </c>
      <c r="B387">
        <v>27310003</v>
      </c>
      <c r="C387">
        <v>375</v>
      </c>
      <c r="D387">
        <v>1</v>
      </c>
      <c r="E387">
        <v>1</v>
      </c>
      <c r="F387" t="s">
        <v>67</v>
      </c>
      <c r="G387">
        <v>0</v>
      </c>
      <c r="H387">
        <v>0</v>
      </c>
      <c r="I387">
        <v>0</v>
      </c>
      <c r="J387">
        <v>0</v>
      </c>
      <c r="K387">
        <v>101</v>
      </c>
      <c r="L387">
        <v>403</v>
      </c>
      <c r="M387">
        <v>1284</v>
      </c>
      <c r="N387">
        <v>269</v>
      </c>
      <c r="O387" t="s">
        <v>149</v>
      </c>
      <c r="P387">
        <v>0</v>
      </c>
      <c r="Q38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387" t="str">
        <f>VLOOKUP(Analytics_mindset_case_studies_IntegrateCo_2015payroll[[#This Row],[Job_Code]],Analytics_mindset_case_studies_IntegrateCo_jobcodes[[Code_text]:[Job_Description]],2,FALSE)</f>
        <v>New Foreign Manufacturing Oversight</v>
      </c>
    </row>
    <row r="388" spans="1:18" x14ac:dyDescent="0.3">
      <c r="A388" s="1">
        <v>42013</v>
      </c>
      <c r="B388">
        <v>27310003</v>
      </c>
      <c r="C388">
        <v>375</v>
      </c>
      <c r="D388">
        <v>1</v>
      </c>
      <c r="E388">
        <v>1</v>
      </c>
      <c r="F388" t="s">
        <v>68</v>
      </c>
      <c r="G388">
        <v>0</v>
      </c>
      <c r="H388">
        <v>0</v>
      </c>
      <c r="I388">
        <v>0</v>
      </c>
      <c r="J388">
        <v>0</v>
      </c>
      <c r="K388">
        <v>101</v>
      </c>
      <c r="L388">
        <v>403</v>
      </c>
      <c r="M388">
        <v>1286</v>
      </c>
      <c r="N388">
        <v>269</v>
      </c>
      <c r="O388" t="s">
        <v>149</v>
      </c>
      <c r="P388">
        <v>0</v>
      </c>
      <c r="Q38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388" t="str">
        <f>VLOOKUP(Analytics_mindset_case_studies_IntegrateCo_2015payroll[[#This Row],[Job_Code]],Analytics_mindset_case_studies_IntegrateCo_jobcodes[[Code_text]:[Job_Description]],2,FALSE)</f>
        <v>Internal Auditing</v>
      </c>
    </row>
    <row r="389" spans="1:18" x14ac:dyDescent="0.3">
      <c r="A389" s="1">
        <v>42013</v>
      </c>
      <c r="B389">
        <v>27310003</v>
      </c>
      <c r="C389">
        <v>19</v>
      </c>
      <c r="D389">
        <v>1</v>
      </c>
      <c r="E389">
        <v>1</v>
      </c>
      <c r="F389" t="s">
        <v>28</v>
      </c>
      <c r="G389">
        <v>0</v>
      </c>
      <c r="H389">
        <v>0</v>
      </c>
      <c r="I389">
        <v>0</v>
      </c>
      <c r="J389">
        <v>0</v>
      </c>
      <c r="K389">
        <v>375</v>
      </c>
      <c r="L389">
        <v>1499</v>
      </c>
      <c r="M389">
        <v>4779</v>
      </c>
      <c r="N389">
        <v>1037</v>
      </c>
      <c r="O389" t="s">
        <v>150</v>
      </c>
      <c r="P389">
        <v>0</v>
      </c>
      <c r="Q38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389" t="str">
        <f>VLOOKUP(Analytics_mindset_case_studies_IntegrateCo_2015payroll[[#This Row],[Job_Code]],Analytics_mindset_case_studies_IntegrateCo_jobcodes[[Code_text]:[Job_Description]],2,FALSE)</f>
        <v>Internal Auditing</v>
      </c>
    </row>
    <row r="390" spans="1:18" x14ac:dyDescent="0.3">
      <c r="A390" s="1">
        <v>42013</v>
      </c>
      <c r="B390">
        <v>27310003</v>
      </c>
      <c r="C390">
        <v>19</v>
      </c>
      <c r="D390">
        <v>1</v>
      </c>
      <c r="E390">
        <v>1</v>
      </c>
      <c r="F390" t="s">
        <v>70</v>
      </c>
      <c r="G390">
        <v>0</v>
      </c>
      <c r="H390">
        <v>0</v>
      </c>
      <c r="I390">
        <v>0</v>
      </c>
      <c r="J390">
        <v>0</v>
      </c>
      <c r="K390">
        <v>125</v>
      </c>
      <c r="L390">
        <v>5</v>
      </c>
      <c r="M390">
        <v>1593</v>
      </c>
      <c r="N390">
        <v>346</v>
      </c>
      <c r="O390" t="s">
        <v>150</v>
      </c>
      <c r="P390">
        <v>0</v>
      </c>
      <c r="Q39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90" t="str">
        <f>VLOOKUP(Analytics_mindset_case_studies_IntegrateCo_2015payroll[[#This Row],[Job_Code]],Analytics_mindset_case_studies_IntegrateCo_jobcodes[[Code_text]:[Job_Description]],2,FALSE)</f>
        <v>New Foreign Manufacturing Plant</v>
      </c>
    </row>
    <row r="391" spans="1:18" x14ac:dyDescent="0.3">
      <c r="A391" s="1">
        <v>42013</v>
      </c>
      <c r="B391">
        <v>27310003</v>
      </c>
      <c r="C391">
        <v>19</v>
      </c>
      <c r="D391">
        <v>1</v>
      </c>
      <c r="E391">
        <v>1</v>
      </c>
      <c r="F391" t="s">
        <v>67</v>
      </c>
      <c r="G391">
        <v>0</v>
      </c>
      <c r="H391">
        <v>0</v>
      </c>
      <c r="I391">
        <v>0</v>
      </c>
      <c r="J391">
        <v>0</v>
      </c>
      <c r="K391">
        <v>125</v>
      </c>
      <c r="L391">
        <v>5</v>
      </c>
      <c r="M391">
        <v>1593</v>
      </c>
      <c r="N391">
        <v>346</v>
      </c>
      <c r="O391" t="s">
        <v>150</v>
      </c>
      <c r="P391">
        <v>0</v>
      </c>
      <c r="Q39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391" t="str">
        <f>VLOOKUP(Analytics_mindset_case_studies_IntegrateCo_2015payroll[[#This Row],[Job_Code]],Analytics_mindset_case_studies_IntegrateCo_jobcodes[[Code_text]:[Job_Description]],2,FALSE)</f>
        <v>New Foreign Manufacturing Oversight</v>
      </c>
    </row>
    <row r="392" spans="1:18" x14ac:dyDescent="0.3">
      <c r="A392" s="1">
        <v>42013</v>
      </c>
      <c r="B392">
        <v>27310003</v>
      </c>
      <c r="C392">
        <v>381</v>
      </c>
      <c r="D392">
        <v>1</v>
      </c>
      <c r="E392">
        <v>1</v>
      </c>
      <c r="F392" t="s">
        <v>14</v>
      </c>
      <c r="G392">
        <v>0</v>
      </c>
      <c r="H392">
        <v>0</v>
      </c>
      <c r="I392">
        <v>0</v>
      </c>
      <c r="J392">
        <v>0</v>
      </c>
      <c r="K392">
        <v>8</v>
      </c>
      <c r="L392">
        <v>33</v>
      </c>
      <c r="M392">
        <v>104</v>
      </c>
      <c r="N392">
        <v>4</v>
      </c>
      <c r="O392" t="s">
        <v>151</v>
      </c>
      <c r="P392">
        <v>0</v>
      </c>
      <c r="Q39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92" t="str">
        <f>VLOOKUP(Analytics_mindset_case_studies_IntegrateCo_2015payroll[[#This Row],[Job_Code]],Analytics_mindset_case_studies_IntegrateCo_jobcodes[[Code_text]:[Job_Description]],2,FALSE)</f>
        <v>Installation</v>
      </c>
    </row>
    <row r="393" spans="1:18" x14ac:dyDescent="0.3">
      <c r="A393" s="1">
        <v>42013</v>
      </c>
      <c r="B393">
        <v>27310003</v>
      </c>
      <c r="C393">
        <v>381</v>
      </c>
      <c r="D393">
        <v>1</v>
      </c>
      <c r="E393">
        <v>1</v>
      </c>
      <c r="F393" t="s">
        <v>30</v>
      </c>
      <c r="G393">
        <v>24</v>
      </c>
      <c r="H393">
        <v>0</v>
      </c>
      <c r="I393">
        <v>51923</v>
      </c>
      <c r="J393">
        <v>0</v>
      </c>
      <c r="K393">
        <v>283</v>
      </c>
      <c r="L393">
        <v>1132</v>
      </c>
      <c r="M393">
        <v>3607</v>
      </c>
      <c r="N393">
        <v>135</v>
      </c>
      <c r="O393" t="s">
        <v>151</v>
      </c>
      <c r="P393">
        <v>51923</v>
      </c>
      <c r="Q39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93" t="str">
        <f>VLOOKUP(Analytics_mindset_case_studies_IntegrateCo_2015payroll[[#This Row],[Job_Code]],Analytics_mindset_case_studies_IntegrateCo_jobcodes[[Code_text]:[Job_Description]],2,FALSE)</f>
        <v>Sales</v>
      </c>
    </row>
    <row r="394" spans="1:18" x14ac:dyDescent="0.3">
      <c r="A394" s="1">
        <v>42013</v>
      </c>
      <c r="B394">
        <v>27310003</v>
      </c>
      <c r="C394">
        <v>381</v>
      </c>
      <c r="D394">
        <v>1</v>
      </c>
      <c r="E394">
        <v>1</v>
      </c>
      <c r="F394" t="s">
        <v>72</v>
      </c>
      <c r="G394">
        <v>8</v>
      </c>
      <c r="H394">
        <v>0</v>
      </c>
      <c r="I394">
        <v>17308</v>
      </c>
      <c r="J394">
        <v>0</v>
      </c>
      <c r="K394">
        <v>95</v>
      </c>
      <c r="L394">
        <v>377</v>
      </c>
      <c r="M394">
        <v>1201</v>
      </c>
      <c r="N394">
        <v>45</v>
      </c>
      <c r="O394" t="s">
        <v>151</v>
      </c>
      <c r="P394">
        <v>17308</v>
      </c>
      <c r="Q39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94" t="str">
        <f>VLOOKUP(Analytics_mindset_case_studies_IntegrateCo_2015payroll[[#This Row],[Job_Code]],Analytics_mindset_case_studies_IntegrateCo_jobcodes[[Code_text]:[Job_Description]],2,FALSE)</f>
        <v>Sales</v>
      </c>
    </row>
    <row r="395" spans="1:18" x14ac:dyDescent="0.3">
      <c r="A395" s="1">
        <v>42013</v>
      </c>
      <c r="B395">
        <v>27310003</v>
      </c>
      <c r="C395">
        <v>381</v>
      </c>
      <c r="D395">
        <v>1</v>
      </c>
      <c r="E395">
        <v>1</v>
      </c>
      <c r="F395" t="s">
        <v>67</v>
      </c>
      <c r="G395">
        <v>0</v>
      </c>
      <c r="H395">
        <v>0</v>
      </c>
      <c r="I395">
        <v>0</v>
      </c>
      <c r="J395">
        <v>0</v>
      </c>
      <c r="K395">
        <v>94</v>
      </c>
      <c r="L395">
        <v>377</v>
      </c>
      <c r="M395">
        <v>1203</v>
      </c>
      <c r="N395">
        <v>45</v>
      </c>
      <c r="O395" t="s">
        <v>151</v>
      </c>
      <c r="P395">
        <v>0</v>
      </c>
      <c r="Q39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395" t="str">
        <f>VLOOKUP(Analytics_mindset_case_studies_IntegrateCo_2015payroll[[#This Row],[Job_Code]],Analytics_mindset_case_studies_IntegrateCo_jobcodes[[Code_text]:[Job_Description]],2,FALSE)</f>
        <v>New Foreign Manufacturing Oversight</v>
      </c>
    </row>
    <row r="396" spans="1:18" x14ac:dyDescent="0.3">
      <c r="A396" s="1">
        <v>42013</v>
      </c>
      <c r="B396">
        <v>27310003</v>
      </c>
      <c r="C396">
        <v>133</v>
      </c>
      <c r="D396">
        <v>1</v>
      </c>
      <c r="E396">
        <v>1</v>
      </c>
      <c r="F396" t="s">
        <v>31</v>
      </c>
      <c r="G396">
        <v>0</v>
      </c>
      <c r="H396">
        <v>0</v>
      </c>
      <c r="I396">
        <v>0</v>
      </c>
      <c r="J396">
        <v>0</v>
      </c>
      <c r="K396">
        <v>403</v>
      </c>
      <c r="L396">
        <v>1612</v>
      </c>
      <c r="M396">
        <v>5139</v>
      </c>
      <c r="N396">
        <v>1142</v>
      </c>
      <c r="O396" t="s">
        <v>152</v>
      </c>
      <c r="P396">
        <v>0</v>
      </c>
      <c r="Q39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96" t="str">
        <f>VLOOKUP(Analytics_mindset_case_studies_IntegrateCo_2015payroll[[#This Row],[Job_Code]],Analytics_mindset_case_studies_IntegrateCo_jobcodes[[Code_text]:[Job_Description]],2,FALSE)</f>
        <v>New Foreign Manufacturing Plant</v>
      </c>
    </row>
    <row r="397" spans="1:18" x14ac:dyDescent="0.3">
      <c r="A397" s="1">
        <v>42013</v>
      </c>
      <c r="B397">
        <v>27310003</v>
      </c>
      <c r="C397">
        <v>133</v>
      </c>
      <c r="D397">
        <v>1</v>
      </c>
      <c r="E397">
        <v>1</v>
      </c>
      <c r="F397" t="s">
        <v>70</v>
      </c>
      <c r="G397">
        <v>0</v>
      </c>
      <c r="H397">
        <v>0</v>
      </c>
      <c r="I397">
        <v>0</v>
      </c>
      <c r="J397">
        <v>0</v>
      </c>
      <c r="K397">
        <v>135</v>
      </c>
      <c r="L397">
        <v>538</v>
      </c>
      <c r="M397">
        <v>1714</v>
      </c>
      <c r="N397">
        <v>381</v>
      </c>
      <c r="O397" t="s">
        <v>152</v>
      </c>
      <c r="P397">
        <v>0</v>
      </c>
      <c r="Q39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97" t="str">
        <f>VLOOKUP(Analytics_mindset_case_studies_IntegrateCo_2015payroll[[#This Row],[Job_Code]],Analytics_mindset_case_studies_IntegrateCo_jobcodes[[Code_text]:[Job_Description]],2,FALSE)</f>
        <v>New Foreign Manufacturing Plant</v>
      </c>
    </row>
    <row r="398" spans="1:18" x14ac:dyDescent="0.3">
      <c r="A398" s="1">
        <v>42013</v>
      </c>
      <c r="B398">
        <v>27310003</v>
      </c>
      <c r="C398">
        <v>133</v>
      </c>
      <c r="D398">
        <v>1</v>
      </c>
      <c r="E398">
        <v>1</v>
      </c>
      <c r="F398" t="s">
        <v>67</v>
      </c>
      <c r="G398">
        <v>0</v>
      </c>
      <c r="H398">
        <v>0</v>
      </c>
      <c r="I398">
        <v>0</v>
      </c>
      <c r="J398">
        <v>0</v>
      </c>
      <c r="K398">
        <v>134</v>
      </c>
      <c r="L398">
        <v>537</v>
      </c>
      <c r="M398">
        <v>1713</v>
      </c>
      <c r="N398">
        <v>381</v>
      </c>
      <c r="O398" t="s">
        <v>152</v>
      </c>
      <c r="P398">
        <v>0</v>
      </c>
      <c r="Q39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398" t="str">
        <f>VLOOKUP(Analytics_mindset_case_studies_IntegrateCo_2015payroll[[#This Row],[Job_Code]],Analytics_mindset_case_studies_IntegrateCo_jobcodes[[Code_text]:[Job_Description]],2,FALSE)</f>
        <v>New Foreign Manufacturing Oversight</v>
      </c>
    </row>
    <row r="399" spans="1:18" x14ac:dyDescent="0.3">
      <c r="A399" s="1">
        <v>42013</v>
      </c>
      <c r="B399">
        <v>27310003</v>
      </c>
      <c r="C399">
        <v>402</v>
      </c>
      <c r="D399">
        <v>5</v>
      </c>
      <c r="E399">
        <v>5</v>
      </c>
      <c r="F399" t="s">
        <v>14</v>
      </c>
      <c r="G399">
        <v>0</v>
      </c>
      <c r="H399">
        <v>0</v>
      </c>
      <c r="I399">
        <v>0</v>
      </c>
      <c r="J399">
        <v>0</v>
      </c>
      <c r="K399">
        <v>6</v>
      </c>
      <c r="L399">
        <v>34</v>
      </c>
      <c r="M399">
        <v>83</v>
      </c>
      <c r="N399">
        <v>51</v>
      </c>
      <c r="O399" t="s">
        <v>153</v>
      </c>
      <c r="P399">
        <v>0</v>
      </c>
      <c r="Q39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99" t="str">
        <f>VLOOKUP(Analytics_mindset_case_studies_IntegrateCo_2015payroll[[#This Row],[Job_Code]],Analytics_mindset_case_studies_IntegrateCo_jobcodes[[Code_text]:[Job_Description]],2,FALSE)</f>
        <v>Installation</v>
      </c>
    </row>
    <row r="400" spans="1:18" x14ac:dyDescent="0.3">
      <c r="A400" s="1">
        <v>42013</v>
      </c>
      <c r="B400">
        <v>27310003</v>
      </c>
      <c r="C400">
        <v>402</v>
      </c>
      <c r="D400">
        <v>5</v>
      </c>
      <c r="E400">
        <v>5</v>
      </c>
      <c r="F400" t="s">
        <v>35</v>
      </c>
      <c r="G400">
        <v>1</v>
      </c>
      <c r="H400">
        <v>0</v>
      </c>
      <c r="I400">
        <v>18</v>
      </c>
      <c r="J400">
        <v>0</v>
      </c>
      <c r="K400">
        <v>1</v>
      </c>
      <c r="L400">
        <v>5</v>
      </c>
      <c r="M400">
        <v>125</v>
      </c>
      <c r="N400">
        <v>76</v>
      </c>
      <c r="O400" t="s">
        <v>153</v>
      </c>
      <c r="P400">
        <v>18</v>
      </c>
      <c r="Q40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00" t="str">
        <f>VLOOKUP(Analytics_mindset_case_studies_IntegrateCo_2015payroll[[#This Row],[Job_Code]],Analytics_mindset_case_studies_IntegrateCo_jobcodes[[Code_text]:[Job_Description]],2,FALSE)</f>
        <v>Office</v>
      </c>
    </row>
    <row r="401" spans="1:18" x14ac:dyDescent="0.3">
      <c r="A401" s="1">
        <v>42013</v>
      </c>
      <c r="B401">
        <v>27310003</v>
      </c>
      <c r="C401">
        <v>402</v>
      </c>
      <c r="D401">
        <v>5</v>
      </c>
      <c r="E401">
        <v>5</v>
      </c>
      <c r="F401" t="s">
        <v>39</v>
      </c>
      <c r="G401">
        <v>17</v>
      </c>
      <c r="H401">
        <v>0</v>
      </c>
      <c r="I401">
        <v>306</v>
      </c>
      <c r="J401">
        <v>0</v>
      </c>
      <c r="K401">
        <v>165</v>
      </c>
      <c r="L401">
        <v>857</v>
      </c>
      <c r="M401">
        <v>2108</v>
      </c>
      <c r="N401">
        <v>1297</v>
      </c>
      <c r="O401" t="s">
        <v>153</v>
      </c>
      <c r="P401">
        <v>306</v>
      </c>
      <c r="Q40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01" t="str">
        <f>VLOOKUP(Analytics_mindset_case_studies_IntegrateCo_2015payroll[[#This Row],[Job_Code]],Analytics_mindset_case_studies_IntegrateCo_jobcodes[[Code_text]:[Job_Description]],2,FALSE)</f>
        <v>Employee Training</v>
      </c>
    </row>
    <row r="402" spans="1:18" x14ac:dyDescent="0.3">
      <c r="A402" s="1">
        <v>42013</v>
      </c>
      <c r="B402">
        <v>27310003</v>
      </c>
      <c r="C402">
        <v>402</v>
      </c>
      <c r="D402">
        <v>5</v>
      </c>
      <c r="E402">
        <v>5</v>
      </c>
      <c r="F402" t="s">
        <v>77</v>
      </c>
      <c r="G402">
        <v>5</v>
      </c>
      <c r="H402">
        <v>0</v>
      </c>
      <c r="I402">
        <v>90</v>
      </c>
      <c r="J402">
        <v>0</v>
      </c>
      <c r="K402">
        <v>49</v>
      </c>
      <c r="L402">
        <v>252</v>
      </c>
      <c r="M402">
        <v>62</v>
      </c>
      <c r="N402">
        <v>382</v>
      </c>
      <c r="O402" t="s">
        <v>153</v>
      </c>
      <c r="P402">
        <v>90</v>
      </c>
      <c r="Q40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02" t="str">
        <f>VLOOKUP(Analytics_mindset_case_studies_IntegrateCo_2015payroll[[#This Row],[Job_Code]],Analytics_mindset_case_studies_IntegrateCo_jobcodes[[Code_text]:[Job_Description]],2,FALSE)</f>
        <v>Employee Training</v>
      </c>
    </row>
    <row r="403" spans="1:18" x14ac:dyDescent="0.3">
      <c r="A403" s="1">
        <v>42013</v>
      </c>
      <c r="B403">
        <v>27310003</v>
      </c>
      <c r="C403">
        <v>402</v>
      </c>
      <c r="D403">
        <v>5</v>
      </c>
      <c r="E403">
        <v>5</v>
      </c>
      <c r="F403" t="s">
        <v>76</v>
      </c>
      <c r="G403">
        <v>0</v>
      </c>
      <c r="H403">
        <v>0</v>
      </c>
      <c r="I403">
        <v>0</v>
      </c>
      <c r="J403">
        <v>0</v>
      </c>
      <c r="K403">
        <v>78</v>
      </c>
      <c r="L403">
        <v>403</v>
      </c>
      <c r="M403">
        <v>992</v>
      </c>
      <c r="N403">
        <v>611</v>
      </c>
      <c r="O403" t="s">
        <v>153</v>
      </c>
      <c r="P403">
        <v>0</v>
      </c>
      <c r="Q40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03" t="str">
        <f>VLOOKUP(Analytics_mindset_case_studies_IntegrateCo_2015payroll[[#This Row],[Job_Code]],Analytics_mindset_case_studies_IntegrateCo_jobcodes[[Code_text]:[Job_Description]],2,FALSE)</f>
        <v>New Foreign Manufacturing Oversight</v>
      </c>
    </row>
    <row r="404" spans="1:18" x14ac:dyDescent="0.3">
      <c r="A404" s="1">
        <v>42013</v>
      </c>
      <c r="B404">
        <v>27310003</v>
      </c>
      <c r="C404">
        <v>194</v>
      </c>
      <c r="D404">
        <v>1</v>
      </c>
      <c r="E404">
        <v>1</v>
      </c>
      <c r="F404" t="s">
        <v>29</v>
      </c>
      <c r="G404">
        <v>0</v>
      </c>
      <c r="H404">
        <v>0</v>
      </c>
      <c r="I404">
        <v>0</v>
      </c>
      <c r="J404">
        <v>0</v>
      </c>
      <c r="K404">
        <v>175</v>
      </c>
      <c r="L404">
        <v>7</v>
      </c>
      <c r="M404">
        <v>2231</v>
      </c>
      <c r="N404">
        <v>576</v>
      </c>
      <c r="O404" t="s">
        <v>154</v>
      </c>
      <c r="P404">
        <v>0</v>
      </c>
      <c r="Q40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04" t="str">
        <f>VLOOKUP(Analytics_mindset_case_studies_IntegrateCo_2015payroll[[#This Row],[Job_Code]],Analytics_mindset_case_studies_IntegrateCo_jobcodes[[Code_text]:[Job_Description]],2,FALSE)</f>
        <v>New Foreign Manufacturing Plant</v>
      </c>
    </row>
    <row r="405" spans="1:18" x14ac:dyDescent="0.3">
      <c r="A405" s="1">
        <v>42013</v>
      </c>
      <c r="B405">
        <v>27310003</v>
      </c>
      <c r="C405">
        <v>194</v>
      </c>
      <c r="D405">
        <v>1</v>
      </c>
      <c r="E405">
        <v>1</v>
      </c>
      <c r="F405" t="s">
        <v>20</v>
      </c>
      <c r="G405">
        <v>0</v>
      </c>
      <c r="H405">
        <v>0</v>
      </c>
      <c r="I405">
        <v>0</v>
      </c>
      <c r="J405">
        <v>0</v>
      </c>
      <c r="K405">
        <v>88</v>
      </c>
      <c r="L405">
        <v>35</v>
      </c>
      <c r="M405">
        <v>1115</v>
      </c>
      <c r="N405">
        <v>288</v>
      </c>
      <c r="O405" t="s">
        <v>154</v>
      </c>
      <c r="P405">
        <v>0</v>
      </c>
      <c r="Q40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405" t="str">
        <f>VLOOKUP(Analytics_mindset_case_studies_IntegrateCo_2015payroll[[#This Row],[Job_Code]],Analytics_mindset_case_studies_IntegrateCo_jobcodes[[Code_text]:[Job_Description]],2,FALSE)</f>
        <v>Internal Auditing</v>
      </c>
    </row>
    <row r="406" spans="1:18" x14ac:dyDescent="0.3">
      <c r="A406" s="1">
        <v>42013</v>
      </c>
      <c r="B406">
        <v>27310003</v>
      </c>
      <c r="C406">
        <v>194</v>
      </c>
      <c r="D406">
        <v>1</v>
      </c>
      <c r="E406">
        <v>1</v>
      </c>
      <c r="F406" t="s">
        <v>63</v>
      </c>
      <c r="G406">
        <v>0</v>
      </c>
      <c r="H406">
        <v>0</v>
      </c>
      <c r="I406">
        <v>0</v>
      </c>
      <c r="J406">
        <v>0</v>
      </c>
      <c r="K406">
        <v>88</v>
      </c>
      <c r="L406">
        <v>35</v>
      </c>
      <c r="M406">
        <v>1116</v>
      </c>
      <c r="N406">
        <v>288</v>
      </c>
      <c r="O406" t="s">
        <v>154</v>
      </c>
      <c r="P406">
        <v>0</v>
      </c>
      <c r="Q40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06" t="str">
        <f>VLOOKUP(Analytics_mindset_case_studies_IntegrateCo_2015payroll[[#This Row],[Job_Code]],Analytics_mindset_case_studies_IntegrateCo_jobcodes[[Code_text]:[Job_Description]],2,FALSE)</f>
        <v>New Foreign Manufacturing Plant</v>
      </c>
    </row>
    <row r="407" spans="1:18" x14ac:dyDescent="0.3">
      <c r="A407" s="1">
        <v>42013</v>
      </c>
      <c r="B407">
        <v>27310003</v>
      </c>
      <c r="C407">
        <v>194</v>
      </c>
      <c r="D407">
        <v>1</v>
      </c>
      <c r="E407">
        <v>1</v>
      </c>
      <c r="F407" t="s">
        <v>59</v>
      </c>
      <c r="G407">
        <v>0</v>
      </c>
      <c r="H407">
        <v>0</v>
      </c>
      <c r="I407">
        <v>0</v>
      </c>
      <c r="J407">
        <v>0</v>
      </c>
      <c r="K407">
        <v>87</v>
      </c>
      <c r="L407">
        <v>35</v>
      </c>
      <c r="M407">
        <v>1116</v>
      </c>
      <c r="N407">
        <v>288</v>
      </c>
      <c r="O407" t="s">
        <v>154</v>
      </c>
      <c r="P407">
        <v>0</v>
      </c>
      <c r="Q40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07" t="str">
        <f>VLOOKUP(Analytics_mindset_case_studies_IntegrateCo_2015payroll[[#This Row],[Job_Code]],Analytics_mindset_case_studies_IntegrateCo_jobcodes[[Code_text]:[Job_Description]],2,FALSE)</f>
        <v>New Foreign Manufacturing Oversight</v>
      </c>
    </row>
    <row r="408" spans="1:18" x14ac:dyDescent="0.3">
      <c r="A408" s="1">
        <v>42013</v>
      </c>
      <c r="B408">
        <v>27310003</v>
      </c>
      <c r="C408">
        <v>203</v>
      </c>
      <c r="D408">
        <v>1</v>
      </c>
      <c r="E408">
        <v>1</v>
      </c>
      <c r="F408" t="s">
        <v>14</v>
      </c>
      <c r="G408">
        <v>0</v>
      </c>
      <c r="H408">
        <v>0</v>
      </c>
      <c r="I408">
        <v>0</v>
      </c>
      <c r="J408">
        <v>0</v>
      </c>
      <c r="K408">
        <v>12</v>
      </c>
      <c r="L408">
        <v>47</v>
      </c>
      <c r="M408">
        <v>149</v>
      </c>
      <c r="N408">
        <v>3</v>
      </c>
      <c r="O408" t="s">
        <v>155</v>
      </c>
      <c r="P408">
        <v>0</v>
      </c>
      <c r="Q40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08" t="str">
        <f>VLOOKUP(Analytics_mindset_case_studies_IntegrateCo_2015payroll[[#This Row],[Job_Code]],Analytics_mindset_case_studies_IntegrateCo_jobcodes[[Code_text]:[Job_Description]],2,FALSE)</f>
        <v>Installation</v>
      </c>
    </row>
    <row r="409" spans="1:18" x14ac:dyDescent="0.3">
      <c r="A409" s="1">
        <v>42013</v>
      </c>
      <c r="B409">
        <v>27310003</v>
      </c>
      <c r="C409">
        <v>203</v>
      </c>
      <c r="D409">
        <v>1</v>
      </c>
      <c r="E409">
        <v>1</v>
      </c>
      <c r="F409" t="s">
        <v>21</v>
      </c>
      <c r="G409">
        <v>4</v>
      </c>
      <c r="H409">
        <v>0</v>
      </c>
      <c r="I409">
        <v>25925</v>
      </c>
      <c r="J409">
        <v>0</v>
      </c>
      <c r="K409">
        <v>145</v>
      </c>
      <c r="L409">
        <v>578</v>
      </c>
      <c r="M409">
        <v>1843</v>
      </c>
      <c r="N409">
        <v>34</v>
      </c>
      <c r="O409" t="s">
        <v>155</v>
      </c>
      <c r="P409">
        <v>25925</v>
      </c>
      <c r="Q40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09" t="str">
        <f>VLOOKUP(Analytics_mindset_case_studies_IntegrateCo_2015payroll[[#This Row],[Job_Code]],Analytics_mindset_case_studies_IntegrateCo_jobcodes[[Code_text]:[Job_Description]],2,FALSE)</f>
        <v>Office</v>
      </c>
    </row>
    <row r="410" spans="1:18" x14ac:dyDescent="0.3">
      <c r="A410" s="1">
        <v>42013</v>
      </c>
      <c r="B410">
        <v>27310003</v>
      </c>
      <c r="C410">
        <v>203</v>
      </c>
      <c r="D410">
        <v>1</v>
      </c>
      <c r="E410">
        <v>1</v>
      </c>
      <c r="F410" t="s">
        <v>38</v>
      </c>
      <c r="G410">
        <v>4</v>
      </c>
      <c r="H410">
        <v>0</v>
      </c>
      <c r="I410">
        <v>25925</v>
      </c>
      <c r="J410">
        <v>0</v>
      </c>
      <c r="K410">
        <v>144</v>
      </c>
      <c r="L410">
        <v>578</v>
      </c>
      <c r="M410">
        <v>1844</v>
      </c>
      <c r="N410">
        <v>34</v>
      </c>
      <c r="O410" t="s">
        <v>155</v>
      </c>
      <c r="P410">
        <v>25925</v>
      </c>
      <c r="Q41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10" t="str">
        <f>VLOOKUP(Analytics_mindset_case_studies_IntegrateCo_2015payroll[[#This Row],[Job_Code]],Analytics_mindset_case_studies_IntegrateCo_jobcodes[[Code_text]:[Job_Description]],2,FALSE)</f>
        <v>Service</v>
      </c>
    </row>
    <row r="411" spans="1:18" x14ac:dyDescent="0.3">
      <c r="A411" s="1">
        <v>42013</v>
      </c>
      <c r="B411">
        <v>27310003</v>
      </c>
      <c r="C411">
        <v>203</v>
      </c>
      <c r="D411">
        <v>1</v>
      </c>
      <c r="E411">
        <v>1</v>
      </c>
      <c r="F411" t="s">
        <v>20</v>
      </c>
      <c r="G411">
        <v>0</v>
      </c>
      <c r="H411">
        <v>0</v>
      </c>
      <c r="I411">
        <v>0</v>
      </c>
      <c r="J411">
        <v>0</v>
      </c>
      <c r="K411">
        <v>145</v>
      </c>
      <c r="L411">
        <v>578</v>
      </c>
      <c r="M411">
        <v>1844</v>
      </c>
      <c r="N411">
        <v>34</v>
      </c>
      <c r="O411" t="s">
        <v>155</v>
      </c>
      <c r="P411">
        <v>0</v>
      </c>
      <c r="Q41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411" t="str">
        <f>VLOOKUP(Analytics_mindset_case_studies_IntegrateCo_2015payroll[[#This Row],[Job_Code]],Analytics_mindset_case_studies_IntegrateCo_jobcodes[[Code_text]:[Job_Description]],2,FALSE)</f>
        <v>Internal Auditing</v>
      </c>
    </row>
    <row r="412" spans="1:18" x14ac:dyDescent="0.3">
      <c r="A412" s="1">
        <v>42013</v>
      </c>
      <c r="B412">
        <v>27310003</v>
      </c>
      <c r="C412">
        <v>203</v>
      </c>
      <c r="D412">
        <v>1</v>
      </c>
      <c r="E412">
        <v>1</v>
      </c>
      <c r="F412" t="s">
        <v>22</v>
      </c>
      <c r="G412">
        <v>4</v>
      </c>
      <c r="H412">
        <v>0</v>
      </c>
      <c r="I412">
        <v>25925</v>
      </c>
      <c r="J412">
        <v>0</v>
      </c>
      <c r="K412">
        <v>144</v>
      </c>
      <c r="L412">
        <v>579</v>
      </c>
      <c r="M412">
        <v>1843</v>
      </c>
      <c r="N412">
        <v>34</v>
      </c>
      <c r="O412" t="s">
        <v>155</v>
      </c>
      <c r="P412">
        <v>25925</v>
      </c>
      <c r="Q41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12" t="str">
        <f>VLOOKUP(Analytics_mindset_case_studies_IntegrateCo_2015payroll[[#This Row],[Job_Code]],Analytics_mindset_case_studies_IntegrateCo_jobcodes[[Code_text]:[Job_Description]],2,FALSE)</f>
        <v>Office</v>
      </c>
    </row>
    <row r="413" spans="1:18" x14ac:dyDescent="0.3">
      <c r="A413" s="1">
        <v>42013</v>
      </c>
      <c r="B413">
        <v>27310003</v>
      </c>
      <c r="C413">
        <v>203</v>
      </c>
      <c r="D413">
        <v>1</v>
      </c>
      <c r="E413">
        <v>1</v>
      </c>
      <c r="F413" t="s">
        <v>33</v>
      </c>
      <c r="G413">
        <v>4</v>
      </c>
      <c r="H413">
        <v>0</v>
      </c>
      <c r="I413">
        <v>25925</v>
      </c>
      <c r="J413">
        <v>0</v>
      </c>
      <c r="K413">
        <v>145</v>
      </c>
      <c r="L413">
        <v>578</v>
      </c>
      <c r="M413">
        <v>1844</v>
      </c>
      <c r="N413">
        <v>34</v>
      </c>
      <c r="O413" t="s">
        <v>155</v>
      </c>
      <c r="P413">
        <v>25925</v>
      </c>
      <c r="Q41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13" t="str">
        <f>VLOOKUP(Analytics_mindset_case_studies_IntegrateCo_2015payroll[[#This Row],[Job_Code]],Analytics_mindset_case_studies_IntegrateCo_jobcodes[[Code_text]:[Job_Description]],2,FALSE)</f>
        <v>Service</v>
      </c>
    </row>
    <row r="414" spans="1:18" x14ac:dyDescent="0.3">
      <c r="A414" s="1">
        <v>42013</v>
      </c>
      <c r="B414">
        <v>27310003</v>
      </c>
      <c r="C414">
        <v>203</v>
      </c>
      <c r="D414">
        <v>1</v>
      </c>
      <c r="E414">
        <v>1</v>
      </c>
      <c r="F414" t="s">
        <v>28</v>
      </c>
      <c r="G414">
        <v>0</v>
      </c>
      <c r="H414">
        <v>0</v>
      </c>
      <c r="I414">
        <v>0</v>
      </c>
      <c r="J414">
        <v>0</v>
      </c>
      <c r="K414">
        <v>144</v>
      </c>
      <c r="L414">
        <v>578</v>
      </c>
      <c r="M414">
        <v>1843</v>
      </c>
      <c r="N414">
        <v>34</v>
      </c>
      <c r="O414" t="s">
        <v>155</v>
      </c>
      <c r="P414">
        <v>0</v>
      </c>
      <c r="Q41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414" t="str">
        <f>VLOOKUP(Analytics_mindset_case_studies_IntegrateCo_2015payroll[[#This Row],[Job_Code]],Analytics_mindset_case_studies_IntegrateCo_jobcodes[[Code_text]:[Job_Description]],2,FALSE)</f>
        <v>Internal Auditing</v>
      </c>
    </row>
    <row r="415" spans="1:18" x14ac:dyDescent="0.3">
      <c r="A415" s="1">
        <v>42013</v>
      </c>
      <c r="B415">
        <v>27310003</v>
      </c>
      <c r="C415">
        <v>203</v>
      </c>
      <c r="D415">
        <v>1</v>
      </c>
      <c r="E415">
        <v>1</v>
      </c>
      <c r="F415" t="s">
        <v>64</v>
      </c>
      <c r="G415">
        <v>2</v>
      </c>
      <c r="H415">
        <v>0</v>
      </c>
      <c r="I415">
        <v>12961</v>
      </c>
      <c r="J415">
        <v>0</v>
      </c>
      <c r="K415">
        <v>72</v>
      </c>
      <c r="L415">
        <v>289</v>
      </c>
      <c r="M415">
        <v>922</v>
      </c>
      <c r="N415">
        <v>17</v>
      </c>
      <c r="O415" t="s">
        <v>155</v>
      </c>
      <c r="P415">
        <v>12961</v>
      </c>
      <c r="Q41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15" t="str">
        <f>VLOOKUP(Analytics_mindset_case_studies_IntegrateCo_2015payroll[[#This Row],[Job_Code]],Analytics_mindset_case_studies_IntegrateCo_jobcodes[[Code_text]:[Job_Description]],2,FALSE)</f>
        <v>Office</v>
      </c>
    </row>
    <row r="416" spans="1:18" x14ac:dyDescent="0.3">
      <c r="A416" s="1">
        <v>42013</v>
      </c>
      <c r="B416">
        <v>27310003</v>
      </c>
      <c r="C416">
        <v>203</v>
      </c>
      <c r="D416">
        <v>1</v>
      </c>
      <c r="E416">
        <v>1</v>
      </c>
      <c r="F416" t="s">
        <v>78</v>
      </c>
      <c r="G416">
        <v>2</v>
      </c>
      <c r="H416">
        <v>0</v>
      </c>
      <c r="I416">
        <v>12962</v>
      </c>
      <c r="J416">
        <v>0</v>
      </c>
      <c r="K416">
        <v>72</v>
      </c>
      <c r="L416">
        <v>289</v>
      </c>
      <c r="M416">
        <v>921</v>
      </c>
      <c r="N416">
        <v>17</v>
      </c>
      <c r="O416" t="s">
        <v>155</v>
      </c>
      <c r="P416">
        <v>12962</v>
      </c>
      <c r="Q41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16" t="str">
        <f>VLOOKUP(Analytics_mindset_case_studies_IntegrateCo_2015payroll[[#This Row],[Job_Code]],Analytics_mindset_case_studies_IntegrateCo_jobcodes[[Code_text]:[Job_Description]],2,FALSE)</f>
        <v>Service</v>
      </c>
    </row>
    <row r="417" spans="1:18" x14ac:dyDescent="0.3">
      <c r="A417" s="1">
        <v>42013</v>
      </c>
      <c r="B417">
        <v>27310003</v>
      </c>
      <c r="C417">
        <v>203</v>
      </c>
      <c r="D417">
        <v>1</v>
      </c>
      <c r="E417">
        <v>1</v>
      </c>
      <c r="F417" t="s">
        <v>59</v>
      </c>
      <c r="G417">
        <v>0</v>
      </c>
      <c r="H417">
        <v>0</v>
      </c>
      <c r="I417">
        <v>0</v>
      </c>
      <c r="J417">
        <v>0</v>
      </c>
      <c r="K417">
        <v>145</v>
      </c>
      <c r="L417">
        <v>578</v>
      </c>
      <c r="M417">
        <v>1843</v>
      </c>
      <c r="N417">
        <v>34</v>
      </c>
      <c r="O417" t="s">
        <v>155</v>
      </c>
      <c r="P417">
        <v>0</v>
      </c>
      <c r="Q41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17" t="str">
        <f>VLOOKUP(Analytics_mindset_case_studies_IntegrateCo_2015payroll[[#This Row],[Job_Code]],Analytics_mindset_case_studies_IntegrateCo_jobcodes[[Code_text]:[Job_Description]],2,FALSE)</f>
        <v>New Foreign Manufacturing Oversight</v>
      </c>
    </row>
    <row r="418" spans="1:18" x14ac:dyDescent="0.3">
      <c r="A418" s="1">
        <v>42013</v>
      </c>
      <c r="B418">
        <v>27310003</v>
      </c>
      <c r="C418">
        <v>203</v>
      </c>
      <c r="D418">
        <v>1</v>
      </c>
      <c r="E418">
        <v>1</v>
      </c>
      <c r="F418" t="s">
        <v>65</v>
      </c>
      <c r="G418">
        <v>2</v>
      </c>
      <c r="H418">
        <v>0</v>
      </c>
      <c r="I418">
        <v>12961</v>
      </c>
      <c r="J418">
        <v>0</v>
      </c>
      <c r="K418">
        <v>73</v>
      </c>
      <c r="L418">
        <v>289</v>
      </c>
      <c r="M418">
        <v>921</v>
      </c>
      <c r="N418">
        <v>17</v>
      </c>
      <c r="O418" t="s">
        <v>155</v>
      </c>
      <c r="P418">
        <v>12961</v>
      </c>
      <c r="Q41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18" t="str">
        <f>VLOOKUP(Analytics_mindset_case_studies_IntegrateCo_2015payroll[[#This Row],[Job_Code]],Analytics_mindset_case_studies_IntegrateCo_jobcodes[[Code_text]:[Job_Description]],2,FALSE)</f>
        <v>Office</v>
      </c>
    </row>
    <row r="419" spans="1:18" x14ac:dyDescent="0.3">
      <c r="A419" s="1">
        <v>42013</v>
      </c>
      <c r="B419">
        <v>27310003</v>
      </c>
      <c r="C419">
        <v>203</v>
      </c>
      <c r="D419">
        <v>1</v>
      </c>
      <c r="E419">
        <v>1</v>
      </c>
      <c r="F419" t="s">
        <v>74</v>
      </c>
      <c r="G419">
        <v>2</v>
      </c>
      <c r="H419">
        <v>0</v>
      </c>
      <c r="I419">
        <v>12962</v>
      </c>
      <c r="J419">
        <v>0</v>
      </c>
      <c r="K419">
        <v>72</v>
      </c>
      <c r="L419">
        <v>289</v>
      </c>
      <c r="M419">
        <v>921</v>
      </c>
      <c r="N419">
        <v>17</v>
      </c>
      <c r="O419" t="s">
        <v>155</v>
      </c>
      <c r="P419">
        <v>12962</v>
      </c>
      <c r="Q41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19" t="str">
        <f>VLOOKUP(Analytics_mindset_case_studies_IntegrateCo_2015payroll[[#This Row],[Job_Code]],Analytics_mindset_case_studies_IntegrateCo_jobcodes[[Code_text]:[Job_Description]],2,FALSE)</f>
        <v>Service</v>
      </c>
    </row>
    <row r="420" spans="1:18" x14ac:dyDescent="0.3">
      <c r="A420" s="1">
        <v>42013</v>
      </c>
      <c r="B420">
        <v>27310003</v>
      </c>
      <c r="C420">
        <v>203</v>
      </c>
      <c r="D420">
        <v>1</v>
      </c>
      <c r="E420">
        <v>1</v>
      </c>
      <c r="F420" t="s">
        <v>67</v>
      </c>
      <c r="G420">
        <v>0</v>
      </c>
      <c r="H420">
        <v>0</v>
      </c>
      <c r="I420">
        <v>0</v>
      </c>
      <c r="J420">
        <v>0</v>
      </c>
      <c r="K420">
        <v>144</v>
      </c>
      <c r="L420">
        <v>579</v>
      </c>
      <c r="M420">
        <v>1843</v>
      </c>
      <c r="N420">
        <v>34</v>
      </c>
      <c r="O420" t="s">
        <v>155</v>
      </c>
      <c r="P420">
        <v>0</v>
      </c>
      <c r="Q42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20" t="str">
        <f>VLOOKUP(Analytics_mindset_case_studies_IntegrateCo_2015payroll[[#This Row],[Job_Code]],Analytics_mindset_case_studies_IntegrateCo_jobcodes[[Code_text]:[Job_Description]],2,FALSE)</f>
        <v>New Foreign Manufacturing Oversight</v>
      </c>
    </row>
    <row r="421" spans="1:18" x14ac:dyDescent="0.3">
      <c r="A421" s="1">
        <v>42013</v>
      </c>
      <c r="B421">
        <v>27310003</v>
      </c>
      <c r="C421">
        <v>357</v>
      </c>
      <c r="D421">
        <v>1</v>
      </c>
      <c r="E421">
        <v>1</v>
      </c>
      <c r="F421" t="s">
        <v>14</v>
      </c>
      <c r="G421">
        <v>0</v>
      </c>
      <c r="H421">
        <v>0</v>
      </c>
      <c r="I421">
        <v>0</v>
      </c>
      <c r="J421">
        <v>0</v>
      </c>
      <c r="K421">
        <v>6</v>
      </c>
      <c r="L421">
        <v>24</v>
      </c>
      <c r="M421">
        <v>78</v>
      </c>
      <c r="N421">
        <v>19</v>
      </c>
      <c r="O421" t="s">
        <v>156</v>
      </c>
      <c r="P421">
        <v>0</v>
      </c>
      <c r="Q42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21" t="str">
        <f>VLOOKUP(Analytics_mindset_case_studies_IntegrateCo_2015payroll[[#This Row],[Job_Code]],Analytics_mindset_case_studies_IntegrateCo_jobcodes[[Code_text]:[Job_Description]],2,FALSE)</f>
        <v>Installation</v>
      </c>
    </row>
    <row r="422" spans="1:18" x14ac:dyDescent="0.3">
      <c r="A422" s="1">
        <v>42013</v>
      </c>
      <c r="B422">
        <v>27310003</v>
      </c>
      <c r="C422">
        <v>357</v>
      </c>
      <c r="D422">
        <v>1</v>
      </c>
      <c r="E422">
        <v>1</v>
      </c>
      <c r="F422" t="s">
        <v>33</v>
      </c>
      <c r="G422">
        <v>35</v>
      </c>
      <c r="H422">
        <v>0</v>
      </c>
      <c r="I422">
        <v>70</v>
      </c>
      <c r="J422">
        <v>0</v>
      </c>
      <c r="K422">
        <v>35</v>
      </c>
      <c r="L422">
        <v>142</v>
      </c>
      <c r="M422">
        <v>451</v>
      </c>
      <c r="N422">
        <v>112</v>
      </c>
      <c r="O422" t="s">
        <v>156</v>
      </c>
      <c r="P422">
        <v>70</v>
      </c>
      <c r="Q42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22" t="str">
        <f>VLOOKUP(Analytics_mindset_case_studies_IntegrateCo_2015payroll[[#This Row],[Job_Code]],Analytics_mindset_case_studies_IntegrateCo_jobcodes[[Code_text]:[Job_Description]],2,FALSE)</f>
        <v>Service</v>
      </c>
    </row>
    <row r="423" spans="1:18" x14ac:dyDescent="0.3">
      <c r="A423" s="1">
        <v>42013</v>
      </c>
      <c r="B423">
        <v>27310003</v>
      </c>
      <c r="C423">
        <v>357</v>
      </c>
      <c r="D423">
        <v>1</v>
      </c>
      <c r="E423">
        <v>1</v>
      </c>
      <c r="F423" t="s">
        <v>74</v>
      </c>
      <c r="G423">
        <v>0</v>
      </c>
      <c r="H423">
        <v>4</v>
      </c>
      <c r="I423">
        <v>0</v>
      </c>
      <c r="J423">
        <v>120</v>
      </c>
      <c r="K423">
        <v>61</v>
      </c>
      <c r="L423">
        <v>243</v>
      </c>
      <c r="M423">
        <v>774</v>
      </c>
      <c r="N423">
        <v>128</v>
      </c>
      <c r="O423" t="s">
        <v>156</v>
      </c>
      <c r="P423">
        <v>120</v>
      </c>
      <c r="Q42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23" t="str">
        <f>VLOOKUP(Analytics_mindset_case_studies_IntegrateCo_2015payroll[[#This Row],[Job_Code]],Analytics_mindset_case_studies_IntegrateCo_jobcodes[[Code_text]:[Job_Description]],2,FALSE)</f>
        <v>Service</v>
      </c>
    </row>
    <row r="424" spans="1:18" x14ac:dyDescent="0.3">
      <c r="A424" s="1">
        <v>42013</v>
      </c>
      <c r="B424">
        <v>27310003</v>
      </c>
      <c r="C424">
        <v>357</v>
      </c>
      <c r="D424">
        <v>1</v>
      </c>
      <c r="E424">
        <v>1</v>
      </c>
      <c r="F424" t="s">
        <v>70</v>
      </c>
      <c r="G424">
        <v>0</v>
      </c>
      <c r="H424">
        <v>0</v>
      </c>
      <c r="I424">
        <v>0</v>
      </c>
      <c r="J424">
        <v>0</v>
      </c>
      <c r="K424">
        <v>61</v>
      </c>
      <c r="L424">
        <v>244</v>
      </c>
      <c r="M424">
        <v>775</v>
      </c>
      <c r="N424">
        <v>192</v>
      </c>
      <c r="O424" t="s">
        <v>156</v>
      </c>
      <c r="P424">
        <v>0</v>
      </c>
      <c r="Q42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24" t="str">
        <f>VLOOKUP(Analytics_mindset_case_studies_IntegrateCo_2015payroll[[#This Row],[Job_Code]],Analytics_mindset_case_studies_IntegrateCo_jobcodes[[Code_text]:[Job_Description]],2,FALSE)</f>
        <v>New Foreign Manufacturing Plant</v>
      </c>
    </row>
    <row r="425" spans="1:18" x14ac:dyDescent="0.3">
      <c r="A425" s="1">
        <v>42013</v>
      </c>
      <c r="B425">
        <v>27310003</v>
      </c>
      <c r="C425">
        <v>357</v>
      </c>
      <c r="D425">
        <v>1</v>
      </c>
      <c r="E425">
        <v>1</v>
      </c>
      <c r="F425" t="s">
        <v>67</v>
      </c>
      <c r="G425">
        <v>0</v>
      </c>
      <c r="H425">
        <v>0</v>
      </c>
      <c r="I425">
        <v>0</v>
      </c>
      <c r="J425">
        <v>0</v>
      </c>
      <c r="K425">
        <v>81</v>
      </c>
      <c r="L425">
        <v>324</v>
      </c>
      <c r="M425">
        <v>1032</v>
      </c>
      <c r="N425">
        <v>256</v>
      </c>
      <c r="O425" t="s">
        <v>156</v>
      </c>
      <c r="P425">
        <v>0</v>
      </c>
      <c r="Q42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25" t="str">
        <f>VLOOKUP(Analytics_mindset_case_studies_IntegrateCo_2015payroll[[#This Row],[Job_Code]],Analytics_mindset_case_studies_IntegrateCo_jobcodes[[Code_text]:[Job_Description]],2,FALSE)</f>
        <v>New Foreign Manufacturing Oversight</v>
      </c>
    </row>
    <row r="426" spans="1:18" x14ac:dyDescent="0.3">
      <c r="A426" s="1">
        <v>42013</v>
      </c>
      <c r="B426">
        <v>27310003</v>
      </c>
      <c r="C426">
        <v>269</v>
      </c>
      <c r="D426">
        <v>1</v>
      </c>
      <c r="E426">
        <v>1</v>
      </c>
      <c r="F426" t="s">
        <v>14</v>
      </c>
      <c r="G426">
        <v>0</v>
      </c>
      <c r="H426">
        <v>0</v>
      </c>
      <c r="I426">
        <v>0</v>
      </c>
      <c r="J426">
        <v>0</v>
      </c>
      <c r="K426">
        <v>6</v>
      </c>
      <c r="L426">
        <v>27</v>
      </c>
      <c r="M426">
        <v>84</v>
      </c>
      <c r="N426">
        <v>19</v>
      </c>
      <c r="O426" t="s">
        <v>157</v>
      </c>
      <c r="P426">
        <v>0</v>
      </c>
      <c r="Q42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26" t="str">
        <f>VLOOKUP(Analytics_mindset_case_studies_IntegrateCo_2015payroll[[#This Row],[Job_Code]],Analytics_mindset_case_studies_IntegrateCo_jobcodes[[Code_text]:[Job_Description]],2,FALSE)</f>
        <v>Installation</v>
      </c>
    </row>
    <row r="427" spans="1:18" x14ac:dyDescent="0.3">
      <c r="A427" s="1">
        <v>42013</v>
      </c>
      <c r="B427">
        <v>27310003</v>
      </c>
      <c r="C427">
        <v>269</v>
      </c>
      <c r="D427">
        <v>1</v>
      </c>
      <c r="E427">
        <v>1</v>
      </c>
      <c r="F427" t="s">
        <v>40</v>
      </c>
      <c r="G427">
        <v>5</v>
      </c>
      <c r="H427">
        <v>0</v>
      </c>
      <c r="I427">
        <v>140</v>
      </c>
      <c r="J427">
        <v>0</v>
      </c>
      <c r="K427">
        <v>78</v>
      </c>
      <c r="L427">
        <v>31</v>
      </c>
      <c r="M427">
        <v>989</v>
      </c>
      <c r="N427">
        <v>224</v>
      </c>
      <c r="O427" t="s">
        <v>157</v>
      </c>
      <c r="P427">
        <v>140</v>
      </c>
      <c r="Q42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427" t="str">
        <f>VLOOKUP(Analytics_mindset_case_studies_IntegrateCo_2015payroll[[#This Row],[Job_Code]],Analytics_mindset_case_studies_IntegrateCo_jobcodes[[Code_text]:[Job_Description]],2,FALSE)</f>
        <v>Proj Management</v>
      </c>
    </row>
    <row r="428" spans="1:18" x14ac:dyDescent="0.3">
      <c r="A428" s="1">
        <v>42013</v>
      </c>
      <c r="B428">
        <v>27310003</v>
      </c>
      <c r="C428">
        <v>269</v>
      </c>
      <c r="D428">
        <v>1</v>
      </c>
      <c r="E428">
        <v>1</v>
      </c>
      <c r="F428" t="s">
        <v>42</v>
      </c>
      <c r="G428">
        <v>3</v>
      </c>
      <c r="H428">
        <v>0</v>
      </c>
      <c r="I428">
        <v>84</v>
      </c>
      <c r="J428">
        <v>0</v>
      </c>
      <c r="K428">
        <v>46</v>
      </c>
      <c r="L428">
        <v>186</v>
      </c>
      <c r="M428">
        <v>594</v>
      </c>
      <c r="N428">
        <v>134</v>
      </c>
      <c r="O428" t="s">
        <v>157</v>
      </c>
      <c r="P428">
        <v>84</v>
      </c>
      <c r="Q42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28" t="str">
        <f>VLOOKUP(Analytics_mindset_case_studies_IntegrateCo_2015payroll[[#This Row],[Job_Code]],Analytics_mindset_case_studies_IntegrateCo_jobcodes[[Code_text]:[Job_Description]],2,FALSE)</f>
        <v>Sales</v>
      </c>
    </row>
    <row r="429" spans="1:18" x14ac:dyDescent="0.3">
      <c r="A429" s="1">
        <v>42013</v>
      </c>
      <c r="B429">
        <v>27310003</v>
      </c>
      <c r="C429">
        <v>269</v>
      </c>
      <c r="D429">
        <v>1</v>
      </c>
      <c r="E429">
        <v>1</v>
      </c>
      <c r="F429" t="s">
        <v>79</v>
      </c>
      <c r="G429">
        <v>2</v>
      </c>
      <c r="H429">
        <v>0</v>
      </c>
      <c r="I429">
        <v>56</v>
      </c>
      <c r="J429">
        <v>0</v>
      </c>
      <c r="K429">
        <v>31</v>
      </c>
      <c r="L429">
        <v>124</v>
      </c>
      <c r="M429">
        <v>394</v>
      </c>
      <c r="N429">
        <v>9</v>
      </c>
      <c r="O429" t="s">
        <v>157</v>
      </c>
      <c r="P429">
        <v>56</v>
      </c>
      <c r="Q42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429" t="str">
        <f>VLOOKUP(Analytics_mindset_case_studies_IntegrateCo_2015payroll[[#This Row],[Job_Code]],Analytics_mindset_case_studies_IntegrateCo_jobcodes[[Code_text]:[Job_Description]],2,FALSE)</f>
        <v>Proj Management</v>
      </c>
    </row>
    <row r="430" spans="1:18" x14ac:dyDescent="0.3">
      <c r="A430" s="1">
        <v>42013</v>
      </c>
      <c r="B430">
        <v>27310003</v>
      </c>
      <c r="C430">
        <v>269</v>
      </c>
      <c r="D430">
        <v>1</v>
      </c>
      <c r="E430">
        <v>1</v>
      </c>
      <c r="F430" t="s">
        <v>80</v>
      </c>
      <c r="G430">
        <v>0</v>
      </c>
      <c r="H430">
        <v>0</v>
      </c>
      <c r="I430">
        <v>0</v>
      </c>
      <c r="J430">
        <v>0</v>
      </c>
      <c r="K430">
        <v>124</v>
      </c>
      <c r="L430">
        <v>495</v>
      </c>
      <c r="M430">
        <v>1581</v>
      </c>
      <c r="N430">
        <v>358</v>
      </c>
      <c r="O430" t="s">
        <v>157</v>
      </c>
      <c r="P430">
        <v>0</v>
      </c>
      <c r="Q43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30" t="str">
        <f>VLOOKUP(Analytics_mindset_case_studies_IntegrateCo_2015payroll[[#This Row],[Job_Code]],Analytics_mindset_case_studies_IntegrateCo_jobcodes[[Code_text]:[Job_Description]],2,FALSE)</f>
        <v>New Foreign Manufacturing Oversight</v>
      </c>
    </row>
    <row r="431" spans="1:18" x14ac:dyDescent="0.3">
      <c r="A431" s="1">
        <v>42013</v>
      </c>
      <c r="B431">
        <v>27310003</v>
      </c>
      <c r="C431">
        <v>269</v>
      </c>
      <c r="D431">
        <v>1</v>
      </c>
      <c r="E431">
        <v>1</v>
      </c>
      <c r="F431" t="s">
        <v>81</v>
      </c>
      <c r="G431">
        <v>5</v>
      </c>
      <c r="H431">
        <v>0</v>
      </c>
      <c r="I431">
        <v>140</v>
      </c>
      <c r="J431">
        <v>0</v>
      </c>
      <c r="K431">
        <v>78</v>
      </c>
      <c r="L431">
        <v>31</v>
      </c>
      <c r="M431">
        <v>987</v>
      </c>
      <c r="N431">
        <v>224</v>
      </c>
      <c r="O431" t="s">
        <v>157</v>
      </c>
      <c r="P431">
        <v>140</v>
      </c>
      <c r="Q43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31" t="str">
        <f>VLOOKUP(Analytics_mindset_case_studies_IntegrateCo_2015payroll[[#This Row],[Job_Code]],Analytics_mindset_case_studies_IntegrateCo_jobcodes[[Code_text]:[Job_Description]],2,FALSE)</f>
        <v>Sales</v>
      </c>
    </row>
    <row r="432" spans="1:18" x14ac:dyDescent="0.3">
      <c r="A432" s="1">
        <v>42013</v>
      </c>
      <c r="B432">
        <v>27310003</v>
      </c>
      <c r="C432">
        <v>248</v>
      </c>
      <c r="D432">
        <v>1</v>
      </c>
      <c r="E432">
        <v>1</v>
      </c>
      <c r="F432" t="s">
        <v>21</v>
      </c>
      <c r="G432">
        <v>125</v>
      </c>
      <c r="H432">
        <v>0</v>
      </c>
      <c r="I432">
        <v>25625</v>
      </c>
      <c r="J432">
        <v>0</v>
      </c>
      <c r="K432">
        <v>135</v>
      </c>
      <c r="L432">
        <v>541</v>
      </c>
      <c r="M432">
        <v>1725</v>
      </c>
      <c r="N432">
        <v>33</v>
      </c>
      <c r="O432" t="s">
        <v>158</v>
      </c>
      <c r="P432">
        <v>25625</v>
      </c>
      <c r="Q43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32" t="str">
        <f>VLOOKUP(Analytics_mindset_case_studies_IntegrateCo_2015payroll[[#This Row],[Job_Code]],Analytics_mindset_case_studies_IntegrateCo_jobcodes[[Code_text]:[Job_Description]],2,FALSE)</f>
        <v>Office</v>
      </c>
    </row>
    <row r="433" spans="1:18" x14ac:dyDescent="0.3">
      <c r="A433" s="1">
        <v>42013</v>
      </c>
      <c r="B433">
        <v>27310003</v>
      </c>
      <c r="C433">
        <v>248</v>
      </c>
      <c r="D433">
        <v>1</v>
      </c>
      <c r="E433">
        <v>1</v>
      </c>
      <c r="F433" t="s">
        <v>22</v>
      </c>
      <c r="G433">
        <v>1225</v>
      </c>
      <c r="H433">
        <v>0</v>
      </c>
      <c r="I433">
        <v>25113</v>
      </c>
      <c r="J433">
        <v>0</v>
      </c>
      <c r="K433">
        <v>133</v>
      </c>
      <c r="L433">
        <v>531</v>
      </c>
      <c r="M433">
        <v>169</v>
      </c>
      <c r="N433">
        <v>33</v>
      </c>
      <c r="O433" t="s">
        <v>158</v>
      </c>
      <c r="P433">
        <v>25113</v>
      </c>
      <c r="Q43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33" t="str">
        <f>VLOOKUP(Analytics_mindset_case_studies_IntegrateCo_2015payroll[[#This Row],[Job_Code]],Analytics_mindset_case_studies_IntegrateCo_jobcodes[[Code_text]:[Job_Description]],2,FALSE)</f>
        <v>Office</v>
      </c>
    </row>
    <row r="434" spans="1:18" x14ac:dyDescent="0.3">
      <c r="A434" s="1">
        <v>42013</v>
      </c>
      <c r="B434">
        <v>27310003</v>
      </c>
      <c r="C434">
        <v>248</v>
      </c>
      <c r="D434">
        <v>1</v>
      </c>
      <c r="E434">
        <v>1</v>
      </c>
      <c r="F434" t="s">
        <v>63</v>
      </c>
      <c r="G434">
        <v>0</v>
      </c>
      <c r="H434">
        <v>0</v>
      </c>
      <c r="I434">
        <v>0</v>
      </c>
      <c r="J434">
        <v>0</v>
      </c>
      <c r="K434">
        <v>38</v>
      </c>
      <c r="L434">
        <v>151</v>
      </c>
      <c r="M434">
        <v>484</v>
      </c>
      <c r="N434">
        <v>9</v>
      </c>
      <c r="O434" t="s">
        <v>158</v>
      </c>
      <c r="P434">
        <v>0</v>
      </c>
      <c r="Q43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34" t="str">
        <f>VLOOKUP(Analytics_mindset_case_studies_IntegrateCo_2015payroll[[#This Row],[Job_Code]],Analytics_mindset_case_studies_IntegrateCo_jobcodes[[Code_text]:[Job_Description]],2,FALSE)</f>
        <v>New Foreign Manufacturing Plant</v>
      </c>
    </row>
    <row r="435" spans="1:18" x14ac:dyDescent="0.3">
      <c r="A435" s="1">
        <v>42013</v>
      </c>
      <c r="B435">
        <v>27310003</v>
      </c>
      <c r="C435">
        <v>248</v>
      </c>
      <c r="D435">
        <v>1</v>
      </c>
      <c r="E435">
        <v>1</v>
      </c>
      <c r="F435" t="s">
        <v>59</v>
      </c>
      <c r="G435">
        <v>0</v>
      </c>
      <c r="H435">
        <v>0</v>
      </c>
      <c r="I435">
        <v>0</v>
      </c>
      <c r="J435">
        <v>0</v>
      </c>
      <c r="K435">
        <v>44</v>
      </c>
      <c r="L435">
        <v>173</v>
      </c>
      <c r="M435">
        <v>552</v>
      </c>
      <c r="N435">
        <v>11</v>
      </c>
      <c r="O435" t="s">
        <v>158</v>
      </c>
      <c r="P435">
        <v>0</v>
      </c>
      <c r="Q43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35" t="str">
        <f>VLOOKUP(Analytics_mindset_case_studies_IntegrateCo_2015payroll[[#This Row],[Job_Code]],Analytics_mindset_case_studies_IntegrateCo_jobcodes[[Code_text]:[Job_Description]],2,FALSE)</f>
        <v>New Foreign Manufacturing Oversight</v>
      </c>
    </row>
    <row r="436" spans="1:18" x14ac:dyDescent="0.3">
      <c r="A436" s="1">
        <v>42013</v>
      </c>
      <c r="B436">
        <v>27310003</v>
      </c>
      <c r="C436">
        <v>248</v>
      </c>
      <c r="D436">
        <v>1</v>
      </c>
      <c r="E436">
        <v>1</v>
      </c>
      <c r="F436" t="s">
        <v>70</v>
      </c>
      <c r="G436">
        <v>0</v>
      </c>
      <c r="H436">
        <v>0</v>
      </c>
      <c r="I436">
        <v>0</v>
      </c>
      <c r="J436">
        <v>0</v>
      </c>
      <c r="K436">
        <v>4</v>
      </c>
      <c r="L436">
        <v>163</v>
      </c>
      <c r="M436">
        <v>517</v>
      </c>
      <c r="N436">
        <v>1</v>
      </c>
      <c r="O436" t="s">
        <v>158</v>
      </c>
      <c r="P436">
        <v>0</v>
      </c>
      <c r="Q43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36" t="str">
        <f>VLOOKUP(Analytics_mindset_case_studies_IntegrateCo_2015payroll[[#This Row],[Job_Code]],Analytics_mindset_case_studies_IntegrateCo_jobcodes[[Code_text]:[Job_Description]],2,FALSE)</f>
        <v>New Foreign Manufacturing Plant</v>
      </c>
    </row>
    <row r="437" spans="1:18" x14ac:dyDescent="0.3">
      <c r="A437" s="1">
        <v>42013</v>
      </c>
      <c r="B437">
        <v>27310003</v>
      </c>
      <c r="C437">
        <v>248</v>
      </c>
      <c r="D437">
        <v>1</v>
      </c>
      <c r="E437">
        <v>1</v>
      </c>
      <c r="F437" t="s">
        <v>67</v>
      </c>
      <c r="G437">
        <v>0</v>
      </c>
      <c r="H437">
        <v>0</v>
      </c>
      <c r="I437">
        <v>0</v>
      </c>
      <c r="J437">
        <v>0</v>
      </c>
      <c r="K437">
        <v>43</v>
      </c>
      <c r="L437">
        <v>173</v>
      </c>
      <c r="M437">
        <v>552</v>
      </c>
      <c r="N437">
        <v>11</v>
      </c>
      <c r="O437" t="s">
        <v>158</v>
      </c>
      <c r="P437">
        <v>0</v>
      </c>
      <c r="Q43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37" t="str">
        <f>VLOOKUP(Analytics_mindset_case_studies_IntegrateCo_2015payroll[[#This Row],[Job_Code]],Analytics_mindset_case_studies_IntegrateCo_jobcodes[[Code_text]:[Job_Description]],2,FALSE)</f>
        <v>New Foreign Manufacturing Oversight</v>
      </c>
    </row>
    <row r="438" spans="1:18" x14ac:dyDescent="0.3">
      <c r="A438" s="1">
        <v>42013</v>
      </c>
      <c r="B438">
        <v>27310003</v>
      </c>
      <c r="C438">
        <v>30</v>
      </c>
      <c r="D438">
        <v>1</v>
      </c>
      <c r="E438">
        <v>1</v>
      </c>
      <c r="F438" t="s">
        <v>20</v>
      </c>
      <c r="G438">
        <v>0</v>
      </c>
      <c r="H438">
        <v>0</v>
      </c>
      <c r="I438">
        <v>0</v>
      </c>
      <c r="J438">
        <v>0</v>
      </c>
      <c r="K438">
        <v>295</v>
      </c>
      <c r="L438">
        <v>1181</v>
      </c>
      <c r="M438">
        <v>3766</v>
      </c>
      <c r="N438">
        <v>76</v>
      </c>
      <c r="O438" t="s">
        <v>159</v>
      </c>
      <c r="P438">
        <v>0</v>
      </c>
      <c r="Q43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438" t="str">
        <f>VLOOKUP(Analytics_mindset_case_studies_IntegrateCo_2015payroll[[#This Row],[Job_Code]],Analytics_mindset_case_studies_IntegrateCo_jobcodes[[Code_text]:[Job_Description]],2,FALSE)</f>
        <v>Internal Auditing</v>
      </c>
    </row>
    <row r="439" spans="1:18" x14ac:dyDescent="0.3">
      <c r="A439" s="1">
        <v>42013</v>
      </c>
      <c r="B439">
        <v>27310003</v>
      </c>
      <c r="C439">
        <v>30</v>
      </c>
      <c r="D439">
        <v>1</v>
      </c>
      <c r="E439">
        <v>1</v>
      </c>
      <c r="F439" t="s">
        <v>63</v>
      </c>
      <c r="G439">
        <v>0</v>
      </c>
      <c r="H439">
        <v>0</v>
      </c>
      <c r="I439">
        <v>0</v>
      </c>
      <c r="J439">
        <v>0</v>
      </c>
      <c r="K439">
        <v>98</v>
      </c>
      <c r="L439">
        <v>394</v>
      </c>
      <c r="M439">
        <v>1255</v>
      </c>
      <c r="N439">
        <v>25</v>
      </c>
      <c r="O439" t="s">
        <v>159</v>
      </c>
      <c r="P439">
        <v>0</v>
      </c>
      <c r="Q43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39" t="str">
        <f>VLOOKUP(Analytics_mindset_case_studies_IntegrateCo_2015payroll[[#This Row],[Job_Code]],Analytics_mindset_case_studies_IntegrateCo_jobcodes[[Code_text]:[Job_Description]],2,FALSE)</f>
        <v>New Foreign Manufacturing Plant</v>
      </c>
    </row>
    <row r="440" spans="1:18" x14ac:dyDescent="0.3">
      <c r="A440" s="1">
        <v>42013</v>
      </c>
      <c r="B440">
        <v>27310003</v>
      </c>
      <c r="C440">
        <v>30</v>
      </c>
      <c r="D440">
        <v>1</v>
      </c>
      <c r="E440">
        <v>1</v>
      </c>
      <c r="F440" t="s">
        <v>59</v>
      </c>
      <c r="G440">
        <v>0</v>
      </c>
      <c r="H440">
        <v>0</v>
      </c>
      <c r="I440">
        <v>0</v>
      </c>
      <c r="J440">
        <v>0</v>
      </c>
      <c r="K440">
        <v>99</v>
      </c>
      <c r="L440">
        <v>394</v>
      </c>
      <c r="M440">
        <v>1256</v>
      </c>
      <c r="N440">
        <v>25</v>
      </c>
      <c r="O440" t="s">
        <v>159</v>
      </c>
      <c r="P440">
        <v>0</v>
      </c>
      <c r="Q44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40" t="str">
        <f>VLOOKUP(Analytics_mindset_case_studies_IntegrateCo_2015payroll[[#This Row],[Job_Code]],Analytics_mindset_case_studies_IntegrateCo_jobcodes[[Code_text]:[Job_Description]],2,FALSE)</f>
        <v>New Foreign Manufacturing Oversight</v>
      </c>
    </row>
    <row r="441" spans="1:18" x14ac:dyDescent="0.3">
      <c r="A441" s="1">
        <v>42013</v>
      </c>
      <c r="B441">
        <v>27310003</v>
      </c>
      <c r="C441">
        <v>403</v>
      </c>
      <c r="D441">
        <v>1</v>
      </c>
      <c r="E441">
        <v>1</v>
      </c>
      <c r="F441" t="s">
        <v>26</v>
      </c>
      <c r="G441">
        <v>1</v>
      </c>
      <c r="H441">
        <v>0</v>
      </c>
      <c r="I441">
        <v>17</v>
      </c>
      <c r="J441">
        <v>0</v>
      </c>
      <c r="K441">
        <v>1</v>
      </c>
      <c r="L441">
        <v>41</v>
      </c>
      <c r="M441">
        <v>13</v>
      </c>
      <c r="N441">
        <v>27</v>
      </c>
      <c r="O441" t="s">
        <v>160</v>
      </c>
      <c r="P441">
        <v>17</v>
      </c>
      <c r="Q44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41" t="str">
        <f>VLOOKUP(Analytics_mindset_case_studies_IntegrateCo_2015payroll[[#This Row],[Job_Code]],Analytics_mindset_case_studies_IntegrateCo_jobcodes[[Code_text]:[Job_Description]],2,FALSE)</f>
        <v>Employee Training</v>
      </c>
    </row>
    <row r="442" spans="1:18" x14ac:dyDescent="0.3">
      <c r="A442" s="1">
        <v>42013</v>
      </c>
      <c r="B442">
        <v>27310003</v>
      </c>
      <c r="C442">
        <v>403</v>
      </c>
      <c r="D442">
        <v>1</v>
      </c>
      <c r="E442">
        <v>1</v>
      </c>
      <c r="F442" t="s">
        <v>67</v>
      </c>
      <c r="G442">
        <v>0</v>
      </c>
      <c r="H442">
        <v>0</v>
      </c>
      <c r="I442">
        <v>0</v>
      </c>
      <c r="J442">
        <v>0</v>
      </c>
      <c r="K442">
        <v>82</v>
      </c>
      <c r="L442">
        <v>326</v>
      </c>
      <c r="M442">
        <v>104</v>
      </c>
      <c r="N442">
        <v>218</v>
      </c>
      <c r="O442" t="s">
        <v>160</v>
      </c>
      <c r="P442">
        <v>0</v>
      </c>
      <c r="Q44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42" t="str">
        <f>VLOOKUP(Analytics_mindset_case_studies_IntegrateCo_2015payroll[[#This Row],[Job_Code]],Analytics_mindset_case_studies_IntegrateCo_jobcodes[[Code_text]:[Job_Description]],2,FALSE)</f>
        <v>New Foreign Manufacturing Oversight</v>
      </c>
    </row>
    <row r="443" spans="1:18" x14ac:dyDescent="0.3">
      <c r="A443" s="1">
        <v>42013</v>
      </c>
      <c r="B443">
        <v>27310003</v>
      </c>
      <c r="C443">
        <v>376</v>
      </c>
      <c r="D443">
        <v>1</v>
      </c>
      <c r="E443">
        <v>1</v>
      </c>
      <c r="F443" t="s">
        <v>29</v>
      </c>
      <c r="G443">
        <v>0</v>
      </c>
      <c r="H443">
        <v>0</v>
      </c>
      <c r="I443">
        <v>0</v>
      </c>
      <c r="J443">
        <v>0</v>
      </c>
      <c r="K443">
        <v>98</v>
      </c>
      <c r="L443">
        <v>391</v>
      </c>
      <c r="M443">
        <v>1248</v>
      </c>
      <c r="N443">
        <v>284</v>
      </c>
      <c r="O443" t="s">
        <v>161</v>
      </c>
      <c r="P443">
        <v>0</v>
      </c>
      <c r="Q44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43" t="str">
        <f>VLOOKUP(Analytics_mindset_case_studies_IntegrateCo_2015payroll[[#This Row],[Job_Code]],Analytics_mindset_case_studies_IntegrateCo_jobcodes[[Code_text]:[Job_Description]],2,FALSE)</f>
        <v>New Foreign Manufacturing Plant</v>
      </c>
    </row>
    <row r="444" spans="1:18" x14ac:dyDescent="0.3">
      <c r="A444" s="1">
        <v>42013</v>
      </c>
      <c r="B444">
        <v>27310003</v>
      </c>
      <c r="C444">
        <v>376</v>
      </c>
      <c r="D444">
        <v>1</v>
      </c>
      <c r="E444">
        <v>1</v>
      </c>
      <c r="F444" t="s">
        <v>59</v>
      </c>
      <c r="G444">
        <v>0</v>
      </c>
      <c r="H444">
        <v>0</v>
      </c>
      <c r="I444">
        <v>0</v>
      </c>
      <c r="J444">
        <v>0</v>
      </c>
      <c r="K444">
        <v>82</v>
      </c>
      <c r="L444">
        <v>33</v>
      </c>
      <c r="M444">
        <v>1051</v>
      </c>
      <c r="N444">
        <v>239</v>
      </c>
      <c r="O444" t="s">
        <v>161</v>
      </c>
      <c r="P444">
        <v>0</v>
      </c>
      <c r="Q44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44" t="str">
        <f>VLOOKUP(Analytics_mindset_case_studies_IntegrateCo_2015payroll[[#This Row],[Job_Code]],Analytics_mindset_case_studies_IntegrateCo_jobcodes[[Code_text]:[Job_Description]],2,FALSE)</f>
        <v>New Foreign Manufacturing Oversight</v>
      </c>
    </row>
    <row r="445" spans="1:18" x14ac:dyDescent="0.3">
      <c r="A445" s="1">
        <v>42013</v>
      </c>
      <c r="B445">
        <v>27310003</v>
      </c>
      <c r="C445">
        <v>6</v>
      </c>
      <c r="D445">
        <v>1</v>
      </c>
      <c r="E445">
        <v>1</v>
      </c>
      <c r="F445" t="s">
        <v>20</v>
      </c>
      <c r="G445">
        <v>0</v>
      </c>
      <c r="H445">
        <v>0</v>
      </c>
      <c r="I445">
        <v>0</v>
      </c>
      <c r="J445">
        <v>0</v>
      </c>
      <c r="K445">
        <v>305</v>
      </c>
      <c r="L445">
        <v>1221</v>
      </c>
      <c r="M445">
        <v>3891</v>
      </c>
      <c r="N445">
        <v>845</v>
      </c>
      <c r="O445" t="s">
        <v>162</v>
      </c>
      <c r="P445">
        <v>0</v>
      </c>
      <c r="Q44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445" t="str">
        <f>VLOOKUP(Analytics_mindset_case_studies_IntegrateCo_2015payroll[[#This Row],[Job_Code]],Analytics_mindset_case_studies_IntegrateCo_jobcodes[[Code_text]:[Job_Description]],2,FALSE)</f>
        <v>Internal Auditing</v>
      </c>
    </row>
    <row r="446" spans="1:18" x14ac:dyDescent="0.3">
      <c r="A446" s="1">
        <v>42013</v>
      </c>
      <c r="B446">
        <v>27310003</v>
      </c>
      <c r="C446">
        <v>6</v>
      </c>
      <c r="D446">
        <v>1</v>
      </c>
      <c r="E446">
        <v>1</v>
      </c>
      <c r="F446" t="s">
        <v>63</v>
      </c>
      <c r="G446">
        <v>0</v>
      </c>
      <c r="H446">
        <v>0</v>
      </c>
      <c r="I446">
        <v>0</v>
      </c>
      <c r="J446">
        <v>0</v>
      </c>
      <c r="K446">
        <v>102</v>
      </c>
      <c r="L446">
        <v>407</v>
      </c>
      <c r="M446">
        <v>1297</v>
      </c>
      <c r="N446">
        <v>282</v>
      </c>
      <c r="O446" t="s">
        <v>162</v>
      </c>
      <c r="P446">
        <v>0</v>
      </c>
      <c r="Q44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46" t="str">
        <f>VLOOKUP(Analytics_mindset_case_studies_IntegrateCo_2015payroll[[#This Row],[Job_Code]],Analytics_mindset_case_studies_IntegrateCo_jobcodes[[Code_text]:[Job_Description]],2,FALSE)</f>
        <v>New Foreign Manufacturing Plant</v>
      </c>
    </row>
    <row r="447" spans="1:18" x14ac:dyDescent="0.3">
      <c r="A447" s="1">
        <v>42013</v>
      </c>
      <c r="B447">
        <v>27310003</v>
      </c>
      <c r="C447">
        <v>6</v>
      </c>
      <c r="D447">
        <v>1</v>
      </c>
      <c r="E447">
        <v>1</v>
      </c>
      <c r="F447" t="s">
        <v>59</v>
      </c>
      <c r="G447">
        <v>0</v>
      </c>
      <c r="H447">
        <v>0</v>
      </c>
      <c r="I447">
        <v>0</v>
      </c>
      <c r="J447">
        <v>0</v>
      </c>
      <c r="K447">
        <v>102</v>
      </c>
      <c r="L447">
        <v>407</v>
      </c>
      <c r="M447">
        <v>1298</v>
      </c>
      <c r="N447">
        <v>282</v>
      </c>
      <c r="O447" t="s">
        <v>162</v>
      </c>
      <c r="P447">
        <v>0</v>
      </c>
      <c r="Q44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47" t="str">
        <f>VLOOKUP(Analytics_mindset_case_studies_IntegrateCo_2015payroll[[#This Row],[Job_Code]],Analytics_mindset_case_studies_IntegrateCo_jobcodes[[Code_text]:[Job_Description]],2,FALSE)</f>
        <v>New Foreign Manufacturing Oversight</v>
      </c>
    </row>
    <row r="448" spans="1:18" x14ac:dyDescent="0.3">
      <c r="A448" s="1">
        <v>42013</v>
      </c>
      <c r="B448">
        <v>27310003</v>
      </c>
      <c r="C448">
        <v>210</v>
      </c>
      <c r="D448">
        <v>2</v>
      </c>
      <c r="E448">
        <v>2</v>
      </c>
      <c r="F448" t="s">
        <v>14</v>
      </c>
      <c r="G448">
        <v>0</v>
      </c>
      <c r="H448">
        <v>0</v>
      </c>
      <c r="I448">
        <v>0</v>
      </c>
      <c r="J448">
        <v>0</v>
      </c>
      <c r="K448">
        <v>5</v>
      </c>
      <c r="L448">
        <v>43</v>
      </c>
      <c r="M448">
        <v>69</v>
      </c>
      <c r="N448">
        <v>18</v>
      </c>
      <c r="O448" t="s">
        <v>163</v>
      </c>
      <c r="P448">
        <v>0</v>
      </c>
      <c r="Q44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48" t="str">
        <f>VLOOKUP(Analytics_mindset_case_studies_IntegrateCo_2015payroll[[#This Row],[Job_Code]],Analytics_mindset_case_studies_IntegrateCo_jobcodes[[Code_text]:[Job_Description]],2,FALSE)</f>
        <v>Installation</v>
      </c>
    </row>
    <row r="449" spans="1:18" x14ac:dyDescent="0.3">
      <c r="A449" s="1">
        <v>42013</v>
      </c>
      <c r="B449">
        <v>27310003</v>
      </c>
      <c r="C449">
        <v>210</v>
      </c>
      <c r="D449">
        <v>2</v>
      </c>
      <c r="E449">
        <v>2</v>
      </c>
      <c r="F449" t="s">
        <v>23</v>
      </c>
      <c r="G449">
        <v>11</v>
      </c>
      <c r="H449">
        <v>0</v>
      </c>
      <c r="I449">
        <v>26158</v>
      </c>
      <c r="J449">
        <v>0</v>
      </c>
      <c r="K449">
        <v>157</v>
      </c>
      <c r="L449">
        <v>1256</v>
      </c>
      <c r="M449">
        <v>2001</v>
      </c>
      <c r="N449">
        <v>523</v>
      </c>
      <c r="O449" t="s">
        <v>163</v>
      </c>
      <c r="P449">
        <v>26158</v>
      </c>
      <c r="Q44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49" t="str">
        <f>VLOOKUP(Analytics_mindset_case_studies_IntegrateCo_2015payroll[[#This Row],[Job_Code]],Analytics_mindset_case_studies_IntegrateCo_jobcodes[[Code_text]:[Job_Description]],2,FALSE)</f>
        <v>Office</v>
      </c>
    </row>
    <row r="450" spans="1:18" x14ac:dyDescent="0.3">
      <c r="A450" s="1">
        <v>42013</v>
      </c>
      <c r="B450">
        <v>27310003</v>
      </c>
      <c r="C450">
        <v>210</v>
      </c>
      <c r="D450">
        <v>2</v>
      </c>
      <c r="E450">
        <v>2</v>
      </c>
      <c r="F450" t="s">
        <v>82</v>
      </c>
      <c r="G450">
        <v>0</v>
      </c>
      <c r="H450">
        <v>0</v>
      </c>
      <c r="I450">
        <v>0</v>
      </c>
      <c r="J450">
        <v>0</v>
      </c>
      <c r="K450">
        <v>115</v>
      </c>
      <c r="L450">
        <v>914</v>
      </c>
      <c r="M450">
        <v>1456</v>
      </c>
      <c r="N450">
        <v>38</v>
      </c>
      <c r="O450" t="s">
        <v>163</v>
      </c>
      <c r="P450">
        <v>0</v>
      </c>
      <c r="Q45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50" t="str">
        <f>VLOOKUP(Analytics_mindset_case_studies_IntegrateCo_2015payroll[[#This Row],[Job_Code]],Analytics_mindset_case_studies_IntegrateCo_jobcodes[[Code_text]:[Job_Description]],2,FALSE)</f>
        <v>New Foreign Manufacturing Plant</v>
      </c>
    </row>
    <row r="451" spans="1:18" x14ac:dyDescent="0.3">
      <c r="A451" s="1">
        <v>42013</v>
      </c>
      <c r="B451">
        <v>27310003</v>
      </c>
      <c r="C451">
        <v>210</v>
      </c>
      <c r="D451">
        <v>2</v>
      </c>
      <c r="E451">
        <v>2</v>
      </c>
      <c r="F451" t="s">
        <v>66</v>
      </c>
      <c r="G451">
        <v>0</v>
      </c>
      <c r="H451">
        <v>0</v>
      </c>
      <c r="I451">
        <v>0</v>
      </c>
      <c r="J451">
        <v>0</v>
      </c>
      <c r="K451">
        <v>114</v>
      </c>
      <c r="L451">
        <v>913</v>
      </c>
      <c r="M451">
        <v>1455</v>
      </c>
      <c r="N451">
        <v>38</v>
      </c>
      <c r="O451" t="s">
        <v>163</v>
      </c>
      <c r="P451">
        <v>0</v>
      </c>
      <c r="Q45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51" t="str">
        <f>VLOOKUP(Analytics_mindset_case_studies_IntegrateCo_2015payroll[[#This Row],[Job_Code]],Analytics_mindset_case_studies_IntegrateCo_jobcodes[[Code_text]:[Job_Description]],2,FALSE)</f>
        <v>New Foreign Manufacturing Oversight</v>
      </c>
    </row>
    <row r="452" spans="1:18" x14ac:dyDescent="0.3">
      <c r="A452" s="1">
        <v>42013</v>
      </c>
      <c r="B452">
        <v>27310003</v>
      </c>
      <c r="C452">
        <v>37</v>
      </c>
      <c r="D452">
        <v>1</v>
      </c>
      <c r="E452">
        <v>1</v>
      </c>
      <c r="F452" t="s">
        <v>46</v>
      </c>
      <c r="G452">
        <v>3</v>
      </c>
      <c r="H452">
        <v>0</v>
      </c>
      <c r="I452">
        <v>735</v>
      </c>
      <c r="J452">
        <v>0</v>
      </c>
      <c r="K452">
        <v>39</v>
      </c>
      <c r="L452">
        <v>158</v>
      </c>
      <c r="M452">
        <v>503</v>
      </c>
      <c r="N452">
        <v>118</v>
      </c>
      <c r="O452" t="s">
        <v>164</v>
      </c>
      <c r="P452">
        <v>735</v>
      </c>
      <c r="Q45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52" t="str">
        <f>VLOOKUP(Analytics_mindset_case_studies_IntegrateCo_2015payroll[[#This Row],[Job_Code]],Analytics_mindset_case_studies_IntegrateCo_jobcodes[[Code_text]:[Job_Description]],2,FALSE)</f>
        <v>Installation</v>
      </c>
    </row>
    <row r="453" spans="1:18" x14ac:dyDescent="0.3">
      <c r="A453" s="1">
        <v>42013</v>
      </c>
      <c r="B453">
        <v>27310003</v>
      </c>
      <c r="C453">
        <v>37</v>
      </c>
      <c r="D453">
        <v>1</v>
      </c>
      <c r="E453">
        <v>1</v>
      </c>
      <c r="F453" t="s">
        <v>31</v>
      </c>
      <c r="G453">
        <v>0</v>
      </c>
      <c r="H453">
        <v>0</v>
      </c>
      <c r="I453">
        <v>0</v>
      </c>
      <c r="J453">
        <v>0</v>
      </c>
      <c r="K453">
        <v>105</v>
      </c>
      <c r="L453">
        <v>421</v>
      </c>
      <c r="M453">
        <v>1344</v>
      </c>
      <c r="N453">
        <v>314</v>
      </c>
      <c r="O453" t="s">
        <v>164</v>
      </c>
      <c r="P453">
        <v>0</v>
      </c>
      <c r="Q45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53" t="str">
        <f>VLOOKUP(Analytics_mindset_case_studies_IntegrateCo_2015payroll[[#This Row],[Job_Code]],Analytics_mindset_case_studies_IntegrateCo_jobcodes[[Code_text]:[Job_Description]],2,FALSE)</f>
        <v>New Foreign Manufacturing Plant</v>
      </c>
    </row>
    <row r="454" spans="1:18" x14ac:dyDescent="0.3">
      <c r="A454" s="1">
        <v>42013</v>
      </c>
      <c r="B454">
        <v>27310003</v>
      </c>
      <c r="C454">
        <v>37</v>
      </c>
      <c r="D454">
        <v>1</v>
      </c>
      <c r="E454">
        <v>1</v>
      </c>
      <c r="F454" t="s">
        <v>67</v>
      </c>
      <c r="G454">
        <v>0</v>
      </c>
      <c r="H454">
        <v>0</v>
      </c>
      <c r="I454">
        <v>0</v>
      </c>
      <c r="J454">
        <v>0</v>
      </c>
      <c r="K454">
        <v>106</v>
      </c>
      <c r="L454">
        <v>422</v>
      </c>
      <c r="M454">
        <v>1343</v>
      </c>
      <c r="N454">
        <v>314</v>
      </c>
      <c r="O454" t="s">
        <v>164</v>
      </c>
      <c r="P454">
        <v>0</v>
      </c>
      <c r="Q45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54" t="str">
        <f>VLOOKUP(Analytics_mindset_case_studies_IntegrateCo_2015payroll[[#This Row],[Job_Code]],Analytics_mindset_case_studies_IntegrateCo_jobcodes[[Code_text]:[Job_Description]],2,FALSE)</f>
        <v>New Foreign Manufacturing Oversight</v>
      </c>
    </row>
    <row r="455" spans="1:18" x14ac:dyDescent="0.3">
      <c r="A455" s="1">
        <v>42013</v>
      </c>
      <c r="B455">
        <v>27310003</v>
      </c>
      <c r="C455">
        <v>37</v>
      </c>
      <c r="D455">
        <v>1</v>
      </c>
      <c r="E455">
        <v>1</v>
      </c>
      <c r="F455" t="s">
        <v>68</v>
      </c>
      <c r="G455">
        <v>0</v>
      </c>
      <c r="H455">
        <v>0</v>
      </c>
      <c r="I455">
        <v>0</v>
      </c>
      <c r="J455">
        <v>0</v>
      </c>
      <c r="K455">
        <v>105</v>
      </c>
      <c r="L455">
        <v>421</v>
      </c>
      <c r="M455">
        <v>1343</v>
      </c>
      <c r="N455">
        <v>314</v>
      </c>
      <c r="O455" t="s">
        <v>164</v>
      </c>
      <c r="P455">
        <v>0</v>
      </c>
      <c r="Q45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455" t="str">
        <f>VLOOKUP(Analytics_mindset_case_studies_IntegrateCo_2015payroll[[#This Row],[Job_Code]],Analytics_mindset_case_studies_IntegrateCo_jobcodes[[Code_text]:[Job_Description]],2,FALSE)</f>
        <v>Internal Auditing</v>
      </c>
    </row>
    <row r="456" spans="1:18" x14ac:dyDescent="0.3">
      <c r="A456" s="1">
        <v>42013</v>
      </c>
      <c r="B456">
        <v>27310003</v>
      </c>
      <c r="C456">
        <v>35</v>
      </c>
      <c r="D456">
        <v>1</v>
      </c>
      <c r="E456">
        <v>1</v>
      </c>
      <c r="F456" t="s">
        <v>29</v>
      </c>
      <c r="G456">
        <v>0</v>
      </c>
      <c r="H456">
        <v>0</v>
      </c>
      <c r="I456">
        <v>0</v>
      </c>
      <c r="J456">
        <v>0</v>
      </c>
      <c r="K456">
        <v>383</v>
      </c>
      <c r="L456">
        <v>1535</v>
      </c>
      <c r="M456">
        <v>4892</v>
      </c>
      <c r="N456">
        <v>18</v>
      </c>
      <c r="O456" t="s">
        <v>165</v>
      </c>
      <c r="P456">
        <v>0</v>
      </c>
      <c r="Q45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56" t="str">
        <f>VLOOKUP(Analytics_mindset_case_studies_IntegrateCo_2015payroll[[#This Row],[Job_Code]],Analytics_mindset_case_studies_IntegrateCo_jobcodes[[Code_text]:[Job_Description]],2,FALSE)</f>
        <v>New Foreign Manufacturing Plant</v>
      </c>
    </row>
    <row r="457" spans="1:18" x14ac:dyDescent="0.3">
      <c r="A457" s="1">
        <v>42013</v>
      </c>
      <c r="B457">
        <v>27310003</v>
      </c>
      <c r="C457">
        <v>35</v>
      </c>
      <c r="D457">
        <v>1</v>
      </c>
      <c r="E457">
        <v>1</v>
      </c>
      <c r="F457" t="s">
        <v>63</v>
      </c>
      <c r="G457">
        <v>0</v>
      </c>
      <c r="H457">
        <v>0</v>
      </c>
      <c r="I457">
        <v>0</v>
      </c>
      <c r="J457">
        <v>0</v>
      </c>
      <c r="K457">
        <v>128</v>
      </c>
      <c r="L457">
        <v>511</v>
      </c>
      <c r="M457">
        <v>163</v>
      </c>
      <c r="N457">
        <v>6</v>
      </c>
      <c r="O457" t="s">
        <v>165</v>
      </c>
      <c r="P457">
        <v>0</v>
      </c>
      <c r="Q45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57" t="str">
        <f>VLOOKUP(Analytics_mindset_case_studies_IntegrateCo_2015payroll[[#This Row],[Job_Code]],Analytics_mindset_case_studies_IntegrateCo_jobcodes[[Code_text]:[Job_Description]],2,FALSE)</f>
        <v>New Foreign Manufacturing Plant</v>
      </c>
    </row>
    <row r="458" spans="1:18" x14ac:dyDescent="0.3">
      <c r="A458" s="1">
        <v>42013</v>
      </c>
      <c r="B458">
        <v>27310003</v>
      </c>
      <c r="C458">
        <v>35</v>
      </c>
      <c r="D458">
        <v>1</v>
      </c>
      <c r="E458">
        <v>1</v>
      </c>
      <c r="F458" t="s">
        <v>59</v>
      </c>
      <c r="G458">
        <v>0</v>
      </c>
      <c r="H458">
        <v>0</v>
      </c>
      <c r="I458">
        <v>0</v>
      </c>
      <c r="J458">
        <v>0</v>
      </c>
      <c r="K458">
        <v>128</v>
      </c>
      <c r="L458">
        <v>512</v>
      </c>
      <c r="M458">
        <v>1631</v>
      </c>
      <c r="N458">
        <v>6</v>
      </c>
      <c r="O458" t="s">
        <v>165</v>
      </c>
      <c r="P458">
        <v>0</v>
      </c>
      <c r="Q45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58" t="str">
        <f>VLOOKUP(Analytics_mindset_case_studies_IntegrateCo_2015payroll[[#This Row],[Job_Code]],Analytics_mindset_case_studies_IntegrateCo_jobcodes[[Code_text]:[Job_Description]],2,FALSE)</f>
        <v>New Foreign Manufacturing Oversight</v>
      </c>
    </row>
    <row r="459" spans="1:18" x14ac:dyDescent="0.3">
      <c r="A459" s="1">
        <v>42013</v>
      </c>
      <c r="B459">
        <v>27310003</v>
      </c>
      <c r="C459">
        <v>302</v>
      </c>
      <c r="D459">
        <v>1</v>
      </c>
      <c r="E459">
        <v>1</v>
      </c>
      <c r="F459" t="s">
        <v>29</v>
      </c>
      <c r="G459">
        <v>0</v>
      </c>
      <c r="H459">
        <v>0</v>
      </c>
      <c r="I459">
        <v>0</v>
      </c>
      <c r="J459">
        <v>0</v>
      </c>
      <c r="K459">
        <v>317</v>
      </c>
      <c r="L459">
        <v>1267</v>
      </c>
      <c r="M459">
        <v>404</v>
      </c>
      <c r="N459">
        <v>845</v>
      </c>
      <c r="O459" t="s">
        <v>166</v>
      </c>
      <c r="P459">
        <v>0</v>
      </c>
      <c r="Q45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59" t="str">
        <f>VLOOKUP(Analytics_mindset_case_studies_IntegrateCo_2015payroll[[#This Row],[Job_Code]],Analytics_mindset_case_studies_IntegrateCo_jobcodes[[Code_text]:[Job_Description]],2,FALSE)</f>
        <v>New Foreign Manufacturing Plant</v>
      </c>
    </row>
    <row r="460" spans="1:18" x14ac:dyDescent="0.3">
      <c r="A460" s="1">
        <v>42013</v>
      </c>
      <c r="B460">
        <v>27310003</v>
      </c>
      <c r="C460">
        <v>302</v>
      </c>
      <c r="D460">
        <v>1</v>
      </c>
      <c r="E460">
        <v>1</v>
      </c>
      <c r="F460" t="s">
        <v>63</v>
      </c>
      <c r="G460">
        <v>0</v>
      </c>
      <c r="H460">
        <v>0</v>
      </c>
      <c r="I460">
        <v>0</v>
      </c>
      <c r="J460">
        <v>0</v>
      </c>
      <c r="K460">
        <v>105</v>
      </c>
      <c r="L460">
        <v>423</v>
      </c>
      <c r="M460">
        <v>1346</v>
      </c>
      <c r="N460">
        <v>282</v>
      </c>
      <c r="O460" t="s">
        <v>166</v>
      </c>
      <c r="P460">
        <v>0</v>
      </c>
      <c r="Q46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60" t="str">
        <f>VLOOKUP(Analytics_mindset_case_studies_IntegrateCo_2015payroll[[#This Row],[Job_Code]],Analytics_mindset_case_studies_IntegrateCo_jobcodes[[Code_text]:[Job_Description]],2,FALSE)</f>
        <v>New Foreign Manufacturing Plant</v>
      </c>
    </row>
    <row r="461" spans="1:18" x14ac:dyDescent="0.3">
      <c r="A461" s="1">
        <v>42013</v>
      </c>
      <c r="B461">
        <v>27310003</v>
      </c>
      <c r="C461">
        <v>302</v>
      </c>
      <c r="D461">
        <v>1</v>
      </c>
      <c r="E461">
        <v>1</v>
      </c>
      <c r="F461" t="s">
        <v>59</v>
      </c>
      <c r="G461">
        <v>0</v>
      </c>
      <c r="H461">
        <v>0</v>
      </c>
      <c r="I461">
        <v>0</v>
      </c>
      <c r="J461">
        <v>0</v>
      </c>
      <c r="K461">
        <v>106</v>
      </c>
      <c r="L461">
        <v>422</v>
      </c>
      <c r="M461">
        <v>1346</v>
      </c>
      <c r="N461">
        <v>282</v>
      </c>
      <c r="O461" t="s">
        <v>166</v>
      </c>
      <c r="P461">
        <v>0</v>
      </c>
      <c r="Q46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61" t="str">
        <f>VLOOKUP(Analytics_mindset_case_studies_IntegrateCo_2015payroll[[#This Row],[Job_Code]],Analytics_mindset_case_studies_IntegrateCo_jobcodes[[Code_text]:[Job_Description]],2,FALSE)</f>
        <v>New Foreign Manufacturing Oversight</v>
      </c>
    </row>
    <row r="462" spans="1:18" x14ac:dyDescent="0.3">
      <c r="A462" s="1">
        <v>42013</v>
      </c>
      <c r="B462">
        <v>27310003</v>
      </c>
      <c r="C462">
        <v>287</v>
      </c>
      <c r="D462">
        <v>2</v>
      </c>
      <c r="E462">
        <v>2</v>
      </c>
      <c r="F462" t="s">
        <v>21</v>
      </c>
      <c r="G462">
        <v>11</v>
      </c>
      <c r="H462">
        <v>0</v>
      </c>
      <c r="I462">
        <v>15675</v>
      </c>
      <c r="J462">
        <v>0</v>
      </c>
      <c r="K462">
        <v>9</v>
      </c>
      <c r="L462">
        <v>714</v>
      </c>
      <c r="M462">
        <v>1137</v>
      </c>
      <c r="N462">
        <v>38</v>
      </c>
      <c r="O462" t="s">
        <v>167</v>
      </c>
      <c r="P462">
        <v>15675</v>
      </c>
      <c r="Q46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62" t="str">
        <f>VLOOKUP(Analytics_mindset_case_studies_IntegrateCo_2015payroll[[#This Row],[Job_Code]],Analytics_mindset_case_studies_IntegrateCo_jobcodes[[Code_text]:[Job_Description]],2,FALSE)</f>
        <v>Office</v>
      </c>
    </row>
    <row r="463" spans="1:18" x14ac:dyDescent="0.3">
      <c r="A463" s="1">
        <v>42013</v>
      </c>
      <c r="B463">
        <v>27310003</v>
      </c>
      <c r="C463">
        <v>287</v>
      </c>
      <c r="D463">
        <v>2</v>
      </c>
      <c r="E463">
        <v>2</v>
      </c>
      <c r="F463" t="s">
        <v>23</v>
      </c>
      <c r="G463">
        <v>15</v>
      </c>
      <c r="H463">
        <v>0</v>
      </c>
      <c r="I463">
        <v>2138</v>
      </c>
      <c r="J463">
        <v>0</v>
      </c>
      <c r="K463">
        <v>12</v>
      </c>
      <c r="L463">
        <v>97</v>
      </c>
      <c r="M463">
        <v>155</v>
      </c>
      <c r="N463">
        <v>5</v>
      </c>
      <c r="O463" t="s">
        <v>167</v>
      </c>
      <c r="P463">
        <v>2138</v>
      </c>
      <c r="Q46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63" t="str">
        <f>VLOOKUP(Analytics_mindset_case_studies_IntegrateCo_2015payroll[[#This Row],[Job_Code]],Analytics_mindset_case_studies_IntegrateCo_jobcodes[[Code_text]:[Job_Description]],2,FALSE)</f>
        <v>Office</v>
      </c>
    </row>
    <row r="464" spans="1:18" x14ac:dyDescent="0.3">
      <c r="A464" s="1">
        <v>42013</v>
      </c>
      <c r="B464">
        <v>27310003</v>
      </c>
      <c r="C464">
        <v>287</v>
      </c>
      <c r="D464">
        <v>2</v>
      </c>
      <c r="E464">
        <v>2</v>
      </c>
      <c r="F464" t="s">
        <v>47</v>
      </c>
      <c r="G464">
        <v>15</v>
      </c>
      <c r="H464">
        <v>0</v>
      </c>
      <c r="I464">
        <v>2138</v>
      </c>
      <c r="J464">
        <v>0</v>
      </c>
      <c r="K464">
        <v>12</v>
      </c>
      <c r="L464">
        <v>98</v>
      </c>
      <c r="M464">
        <v>156</v>
      </c>
      <c r="N464">
        <v>5</v>
      </c>
      <c r="O464" t="s">
        <v>167</v>
      </c>
      <c r="P464">
        <v>2138</v>
      </c>
      <c r="Q46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64" t="str">
        <f>VLOOKUP(Analytics_mindset_case_studies_IntegrateCo_2015payroll[[#This Row],[Job_Code]],Analytics_mindset_case_studies_IntegrateCo_jobcodes[[Code_text]:[Job_Description]],2,FALSE)</f>
        <v>Service</v>
      </c>
    </row>
    <row r="465" spans="1:18" x14ac:dyDescent="0.3">
      <c r="A465" s="1">
        <v>42013</v>
      </c>
      <c r="B465">
        <v>27310003</v>
      </c>
      <c r="C465">
        <v>287</v>
      </c>
      <c r="D465">
        <v>2</v>
      </c>
      <c r="E465">
        <v>2</v>
      </c>
      <c r="F465" t="s">
        <v>45</v>
      </c>
      <c r="G465">
        <v>0</v>
      </c>
      <c r="H465">
        <v>0</v>
      </c>
      <c r="I465">
        <v>0</v>
      </c>
      <c r="J465">
        <v>0</v>
      </c>
      <c r="K465">
        <v>81</v>
      </c>
      <c r="L465">
        <v>649</v>
      </c>
      <c r="M465">
        <v>1034</v>
      </c>
      <c r="N465">
        <v>34</v>
      </c>
      <c r="O465" t="s">
        <v>167</v>
      </c>
      <c r="P465">
        <v>0</v>
      </c>
      <c r="Q46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65" t="str">
        <f>VLOOKUP(Analytics_mindset_case_studies_IntegrateCo_2015payroll[[#This Row],[Job_Code]],Analytics_mindset_case_studies_IntegrateCo_jobcodes[[Code_text]:[Job_Description]],2,FALSE)</f>
        <v>New Foreign Manufacturing Plant</v>
      </c>
    </row>
    <row r="466" spans="1:18" x14ac:dyDescent="0.3">
      <c r="A466" s="1">
        <v>42013</v>
      </c>
      <c r="B466">
        <v>27310003</v>
      </c>
      <c r="C466">
        <v>287</v>
      </c>
      <c r="D466">
        <v>2</v>
      </c>
      <c r="E466">
        <v>2</v>
      </c>
      <c r="F466" t="s">
        <v>82</v>
      </c>
      <c r="G466">
        <v>0</v>
      </c>
      <c r="H466">
        <v>0</v>
      </c>
      <c r="I466">
        <v>0</v>
      </c>
      <c r="J466">
        <v>0</v>
      </c>
      <c r="K466">
        <v>65</v>
      </c>
      <c r="L466">
        <v>519</v>
      </c>
      <c r="M466">
        <v>828</v>
      </c>
      <c r="N466">
        <v>27</v>
      </c>
      <c r="O466" t="s">
        <v>167</v>
      </c>
      <c r="P466">
        <v>0</v>
      </c>
      <c r="Q46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66" t="str">
        <f>VLOOKUP(Analytics_mindset_case_studies_IntegrateCo_2015payroll[[#This Row],[Job_Code]],Analytics_mindset_case_studies_IntegrateCo_jobcodes[[Code_text]:[Job_Description]],2,FALSE)</f>
        <v>New Foreign Manufacturing Plant</v>
      </c>
    </row>
    <row r="467" spans="1:18" x14ac:dyDescent="0.3">
      <c r="A467" s="1">
        <v>42013</v>
      </c>
      <c r="B467">
        <v>27310003</v>
      </c>
      <c r="C467">
        <v>287</v>
      </c>
      <c r="D467">
        <v>2</v>
      </c>
      <c r="E467">
        <v>2</v>
      </c>
      <c r="F467" t="s">
        <v>66</v>
      </c>
      <c r="G467">
        <v>0</v>
      </c>
      <c r="H467">
        <v>0</v>
      </c>
      <c r="I467">
        <v>0</v>
      </c>
      <c r="J467">
        <v>0</v>
      </c>
      <c r="K467">
        <v>65</v>
      </c>
      <c r="L467">
        <v>519</v>
      </c>
      <c r="M467">
        <v>828</v>
      </c>
      <c r="N467">
        <v>27</v>
      </c>
      <c r="O467" t="s">
        <v>167</v>
      </c>
      <c r="P467">
        <v>0</v>
      </c>
      <c r="Q46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67" t="str">
        <f>VLOOKUP(Analytics_mindset_case_studies_IntegrateCo_2015payroll[[#This Row],[Job_Code]],Analytics_mindset_case_studies_IntegrateCo_jobcodes[[Code_text]:[Job_Description]],2,FALSE)</f>
        <v>New Foreign Manufacturing Oversight</v>
      </c>
    </row>
    <row r="468" spans="1:18" x14ac:dyDescent="0.3">
      <c r="A468" s="1">
        <v>42013</v>
      </c>
      <c r="B468">
        <v>27310003</v>
      </c>
      <c r="C468">
        <v>385</v>
      </c>
      <c r="D468">
        <v>1</v>
      </c>
      <c r="E468">
        <v>1</v>
      </c>
      <c r="F468" t="s">
        <v>21</v>
      </c>
      <c r="G468">
        <v>9</v>
      </c>
      <c r="H468">
        <v>0</v>
      </c>
      <c r="I468">
        <v>135</v>
      </c>
      <c r="J468">
        <v>0</v>
      </c>
      <c r="K468">
        <v>81</v>
      </c>
      <c r="L468">
        <v>324</v>
      </c>
      <c r="M468">
        <v>1033</v>
      </c>
      <c r="N468">
        <v>216</v>
      </c>
      <c r="O468" t="s">
        <v>168</v>
      </c>
      <c r="P468">
        <v>135</v>
      </c>
      <c r="Q46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68" t="str">
        <f>VLOOKUP(Analytics_mindset_case_studies_IntegrateCo_2015payroll[[#This Row],[Job_Code]],Analytics_mindset_case_studies_IntegrateCo_jobcodes[[Code_text]:[Job_Description]],2,FALSE)</f>
        <v>Office</v>
      </c>
    </row>
    <row r="469" spans="1:18" x14ac:dyDescent="0.3">
      <c r="A469" s="1">
        <v>42013</v>
      </c>
      <c r="B469">
        <v>27310003</v>
      </c>
      <c r="C469">
        <v>385</v>
      </c>
      <c r="D469">
        <v>1</v>
      </c>
      <c r="E469">
        <v>1</v>
      </c>
      <c r="F469" t="s">
        <v>20</v>
      </c>
      <c r="G469">
        <v>0</v>
      </c>
      <c r="H469">
        <v>0</v>
      </c>
      <c r="I469">
        <v>0</v>
      </c>
      <c r="J469">
        <v>0</v>
      </c>
      <c r="K469">
        <v>72</v>
      </c>
      <c r="L469">
        <v>288</v>
      </c>
      <c r="M469">
        <v>918</v>
      </c>
      <c r="N469">
        <v>192</v>
      </c>
      <c r="O469" t="s">
        <v>168</v>
      </c>
      <c r="P469">
        <v>0</v>
      </c>
      <c r="Q46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469" t="str">
        <f>VLOOKUP(Analytics_mindset_case_studies_IntegrateCo_2015payroll[[#This Row],[Job_Code]],Analytics_mindset_case_studies_IntegrateCo_jobcodes[[Code_text]:[Job_Description]],2,FALSE)</f>
        <v>Internal Auditing</v>
      </c>
    </row>
    <row r="470" spans="1:18" x14ac:dyDescent="0.3">
      <c r="A470" s="1">
        <v>42013</v>
      </c>
      <c r="B470">
        <v>27310003</v>
      </c>
      <c r="C470">
        <v>385</v>
      </c>
      <c r="D470">
        <v>1</v>
      </c>
      <c r="E470">
        <v>1</v>
      </c>
      <c r="F470" t="s">
        <v>22</v>
      </c>
      <c r="G470">
        <v>9</v>
      </c>
      <c r="H470">
        <v>0</v>
      </c>
      <c r="I470">
        <v>135</v>
      </c>
      <c r="J470">
        <v>0</v>
      </c>
      <c r="K470">
        <v>81</v>
      </c>
      <c r="L470">
        <v>324</v>
      </c>
      <c r="M470">
        <v>1032</v>
      </c>
      <c r="N470">
        <v>216</v>
      </c>
      <c r="O470" t="s">
        <v>168</v>
      </c>
      <c r="P470">
        <v>135</v>
      </c>
      <c r="Q47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70" t="str">
        <f>VLOOKUP(Analytics_mindset_case_studies_IntegrateCo_2015payroll[[#This Row],[Job_Code]],Analytics_mindset_case_studies_IntegrateCo_jobcodes[[Code_text]:[Job_Description]],2,FALSE)</f>
        <v>Office</v>
      </c>
    </row>
    <row r="471" spans="1:18" x14ac:dyDescent="0.3">
      <c r="A471" s="1">
        <v>42013</v>
      </c>
      <c r="B471">
        <v>27310003</v>
      </c>
      <c r="C471">
        <v>385</v>
      </c>
      <c r="D471">
        <v>1</v>
      </c>
      <c r="E471">
        <v>1</v>
      </c>
      <c r="F471" t="s">
        <v>63</v>
      </c>
      <c r="G471">
        <v>0</v>
      </c>
      <c r="H471">
        <v>0</v>
      </c>
      <c r="I471">
        <v>0</v>
      </c>
      <c r="J471">
        <v>0</v>
      </c>
      <c r="K471">
        <v>72</v>
      </c>
      <c r="L471">
        <v>288</v>
      </c>
      <c r="M471">
        <v>918</v>
      </c>
      <c r="N471">
        <v>192</v>
      </c>
      <c r="O471" t="s">
        <v>168</v>
      </c>
      <c r="P471">
        <v>0</v>
      </c>
      <c r="Q47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71" t="str">
        <f>VLOOKUP(Analytics_mindset_case_studies_IntegrateCo_2015payroll[[#This Row],[Job_Code]],Analytics_mindset_case_studies_IntegrateCo_jobcodes[[Code_text]:[Job_Description]],2,FALSE)</f>
        <v>New Foreign Manufacturing Plant</v>
      </c>
    </row>
    <row r="472" spans="1:18" x14ac:dyDescent="0.3">
      <c r="A472" s="1">
        <v>42013</v>
      </c>
      <c r="B472">
        <v>27310003</v>
      </c>
      <c r="C472">
        <v>385</v>
      </c>
      <c r="D472">
        <v>1</v>
      </c>
      <c r="E472">
        <v>1</v>
      </c>
      <c r="F472" t="s">
        <v>59</v>
      </c>
      <c r="G472">
        <v>0</v>
      </c>
      <c r="H472">
        <v>0</v>
      </c>
      <c r="I472">
        <v>0</v>
      </c>
      <c r="J472">
        <v>0</v>
      </c>
      <c r="K472">
        <v>72</v>
      </c>
      <c r="L472">
        <v>288</v>
      </c>
      <c r="M472">
        <v>918</v>
      </c>
      <c r="N472">
        <v>192</v>
      </c>
      <c r="O472" t="s">
        <v>168</v>
      </c>
      <c r="P472">
        <v>0</v>
      </c>
      <c r="Q47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72" t="str">
        <f>VLOOKUP(Analytics_mindset_case_studies_IntegrateCo_2015payroll[[#This Row],[Job_Code]],Analytics_mindset_case_studies_IntegrateCo_jobcodes[[Code_text]:[Job_Description]],2,FALSE)</f>
        <v>New Foreign Manufacturing Oversight</v>
      </c>
    </row>
    <row r="473" spans="1:18" x14ac:dyDescent="0.3">
      <c r="A473" s="1">
        <v>42013</v>
      </c>
      <c r="B473">
        <v>27310003</v>
      </c>
      <c r="C473">
        <v>255</v>
      </c>
      <c r="D473">
        <v>1</v>
      </c>
      <c r="E473">
        <v>1</v>
      </c>
      <c r="F473" t="s">
        <v>29</v>
      </c>
      <c r="G473">
        <v>0</v>
      </c>
      <c r="H473">
        <v>0</v>
      </c>
      <c r="I473">
        <v>0</v>
      </c>
      <c r="J473">
        <v>0</v>
      </c>
      <c r="K473">
        <v>248</v>
      </c>
      <c r="L473">
        <v>994</v>
      </c>
      <c r="M473">
        <v>3166</v>
      </c>
      <c r="N473">
        <v>691</v>
      </c>
      <c r="O473" t="s">
        <v>169</v>
      </c>
      <c r="P473">
        <v>0</v>
      </c>
      <c r="Q47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73" t="str">
        <f>VLOOKUP(Analytics_mindset_case_studies_IntegrateCo_2015payroll[[#This Row],[Job_Code]],Analytics_mindset_case_studies_IntegrateCo_jobcodes[[Code_text]:[Job_Description]],2,FALSE)</f>
        <v>New Foreign Manufacturing Plant</v>
      </c>
    </row>
    <row r="474" spans="1:18" x14ac:dyDescent="0.3">
      <c r="A474" s="1">
        <v>42013</v>
      </c>
      <c r="B474">
        <v>27310003</v>
      </c>
      <c r="C474">
        <v>255</v>
      </c>
      <c r="D474">
        <v>1</v>
      </c>
      <c r="E474">
        <v>1</v>
      </c>
      <c r="F474" t="s">
        <v>63</v>
      </c>
      <c r="G474">
        <v>0</v>
      </c>
      <c r="H474">
        <v>0</v>
      </c>
      <c r="I474">
        <v>0</v>
      </c>
      <c r="J474">
        <v>0</v>
      </c>
      <c r="K474">
        <v>83</v>
      </c>
      <c r="L474">
        <v>331</v>
      </c>
      <c r="M474">
        <v>1056</v>
      </c>
      <c r="N474">
        <v>23</v>
      </c>
      <c r="O474" t="s">
        <v>169</v>
      </c>
      <c r="P474">
        <v>0</v>
      </c>
      <c r="Q47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74" t="str">
        <f>VLOOKUP(Analytics_mindset_case_studies_IntegrateCo_2015payroll[[#This Row],[Job_Code]],Analytics_mindset_case_studies_IntegrateCo_jobcodes[[Code_text]:[Job_Description]],2,FALSE)</f>
        <v>New Foreign Manufacturing Plant</v>
      </c>
    </row>
    <row r="475" spans="1:18" x14ac:dyDescent="0.3">
      <c r="A475" s="1">
        <v>42013</v>
      </c>
      <c r="B475">
        <v>27310003</v>
      </c>
      <c r="C475">
        <v>255</v>
      </c>
      <c r="D475">
        <v>1</v>
      </c>
      <c r="E475">
        <v>1</v>
      </c>
      <c r="F475" t="s">
        <v>59</v>
      </c>
      <c r="G475">
        <v>0</v>
      </c>
      <c r="H475">
        <v>0</v>
      </c>
      <c r="I475">
        <v>0</v>
      </c>
      <c r="J475">
        <v>0</v>
      </c>
      <c r="K475">
        <v>83</v>
      </c>
      <c r="L475">
        <v>331</v>
      </c>
      <c r="M475">
        <v>1055</v>
      </c>
      <c r="N475">
        <v>23</v>
      </c>
      <c r="O475" t="s">
        <v>169</v>
      </c>
      <c r="P475">
        <v>0</v>
      </c>
      <c r="Q47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75" t="str">
        <f>VLOOKUP(Analytics_mindset_case_studies_IntegrateCo_2015payroll[[#This Row],[Job_Code]],Analytics_mindset_case_studies_IntegrateCo_jobcodes[[Code_text]:[Job_Description]],2,FALSE)</f>
        <v>New Foreign Manufacturing Oversight</v>
      </c>
    </row>
    <row r="476" spans="1:18" x14ac:dyDescent="0.3">
      <c r="A476" s="1">
        <v>42013</v>
      </c>
      <c r="B476">
        <v>27310003</v>
      </c>
      <c r="C476">
        <v>153</v>
      </c>
      <c r="D476">
        <v>1</v>
      </c>
      <c r="E476">
        <v>1</v>
      </c>
      <c r="F476" t="s">
        <v>63</v>
      </c>
      <c r="G476">
        <v>0</v>
      </c>
      <c r="H476">
        <v>0</v>
      </c>
      <c r="I476">
        <v>0</v>
      </c>
      <c r="J476">
        <v>0</v>
      </c>
      <c r="K476">
        <v>69</v>
      </c>
      <c r="L476">
        <v>279</v>
      </c>
      <c r="M476">
        <v>887</v>
      </c>
      <c r="N476">
        <v>186</v>
      </c>
      <c r="O476" t="s">
        <v>170</v>
      </c>
      <c r="P476">
        <v>0</v>
      </c>
      <c r="Q47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76" t="str">
        <f>VLOOKUP(Analytics_mindset_case_studies_IntegrateCo_2015payroll[[#This Row],[Job_Code]],Analytics_mindset_case_studies_IntegrateCo_jobcodes[[Code_text]:[Job_Description]],2,FALSE)</f>
        <v>New Foreign Manufacturing Plant</v>
      </c>
    </row>
    <row r="477" spans="1:18" x14ac:dyDescent="0.3">
      <c r="A477" s="1">
        <v>42013</v>
      </c>
      <c r="B477">
        <v>27310003</v>
      </c>
      <c r="C477">
        <v>153</v>
      </c>
      <c r="D477">
        <v>1</v>
      </c>
      <c r="E477">
        <v>1</v>
      </c>
      <c r="F477" t="s">
        <v>59</v>
      </c>
      <c r="G477">
        <v>0</v>
      </c>
      <c r="H477">
        <v>0</v>
      </c>
      <c r="I477">
        <v>0</v>
      </c>
      <c r="J477">
        <v>0</v>
      </c>
      <c r="K477">
        <v>7</v>
      </c>
      <c r="L477">
        <v>278</v>
      </c>
      <c r="M477">
        <v>887</v>
      </c>
      <c r="N477">
        <v>186</v>
      </c>
      <c r="O477" t="s">
        <v>170</v>
      </c>
      <c r="P477">
        <v>0</v>
      </c>
      <c r="Q47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77" t="str">
        <f>VLOOKUP(Analytics_mindset_case_studies_IntegrateCo_2015payroll[[#This Row],[Job_Code]],Analytics_mindset_case_studies_IntegrateCo_jobcodes[[Code_text]:[Job_Description]],2,FALSE)</f>
        <v>New Foreign Manufacturing Oversight</v>
      </c>
    </row>
    <row r="478" spans="1:18" x14ac:dyDescent="0.3">
      <c r="A478" s="1">
        <v>42013</v>
      </c>
      <c r="B478">
        <v>27310003</v>
      </c>
      <c r="C478">
        <v>13</v>
      </c>
      <c r="D478">
        <v>1</v>
      </c>
      <c r="E478">
        <v>1</v>
      </c>
      <c r="F478" t="s">
        <v>20</v>
      </c>
      <c r="G478">
        <v>0</v>
      </c>
      <c r="H478">
        <v>0</v>
      </c>
      <c r="I478">
        <v>0</v>
      </c>
      <c r="J478">
        <v>0</v>
      </c>
      <c r="K478">
        <v>67</v>
      </c>
      <c r="L478">
        <v>2681</v>
      </c>
      <c r="M478">
        <v>8544</v>
      </c>
      <c r="N478">
        <v>1787</v>
      </c>
      <c r="O478" t="s">
        <v>171</v>
      </c>
      <c r="P478">
        <v>0</v>
      </c>
      <c r="Q47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478" t="str">
        <f>VLOOKUP(Analytics_mindset_case_studies_IntegrateCo_2015payroll[[#This Row],[Job_Code]],Analytics_mindset_case_studies_IntegrateCo_jobcodes[[Code_text]:[Job_Description]],2,FALSE)</f>
        <v>Internal Auditing</v>
      </c>
    </row>
    <row r="479" spans="1:18" x14ac:dyDescent="0.3">
      <c r="A479" s="1">
        <v>42013</v>
      </c>
      <c r="B479">
        <v>27310003</v>
      </c>
      <c r="C479">
        <v>13</v>
      </c>
      <c r="D479">
        <v>1</v>
      </c>
      <c r="E479">
        <v>1</v>
      </c>
      <c r="F479" t="s">
        <v>63</v>
      </c>
      <c r="G479">
        <v>0</v>
      </c>
      <c r="H479">
        <v>0</v>
      </c>
      <c r="I479">
        <v>0</v>
      </c>
      <c r="J479">
        <v>0</v>
      </c>
      <c r="K479">
        <v>223</v>
      </c>
      <c r="L479">
        <v>894</v>
      </c>
      <c r="M479">
        <v>2848</v>
      </c>
      <c r="N479">
        <v>596</v>
      </c>
      <c r="O479" t="s">
        <v>171</v>
      </c>
      <c r="P479">
        <v>0</v>
      </c>
      <c r="Q47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79" t="str">
        <f>VLOOKUP(Analytics_mindset_case_studies_IntegrateCo_2015payroll[[#This Row],[Job_Code]],Analytics_mindset_case_studies_IntegrateCo_jobcodes[[Code_text]:[Job_Description]],2,FALSE)</f>
        <v>New Foreign Manufacturing Plant</v>
      </c>
    </row>
    <row r="480" spans="1:18" x14ac:dyDescent="0.3">
      <c r="A480" s="1">
        <v>42013</v>
      </c>
      <c r="B480">
        <v>27310003</v>
      </c>
      <c r="C480">
        <v>13</v>
      </c>
      <c r="D480">
        <v>1</v>
      </c>
      <c r="E480">
        <v>1</v>
      </c>
      <c r="F480" t="s">
        <v>59</v>
      </c>
      <c r="G480">
        <v>0</v>
      </c>
      <c r="H480">
        <v>0</v>
      </c>
      <c r="I480">
        <v>0</v>
      </c>
      <c r="J480">
        <v>0</v>
      </c>
      <c r="K480">
        <v>224</v>
      </c>
      <c r="L480">
        <v>893</v>
      </c>
      <c r="M480">
        <v>2849</v>
      </c>
      <c r="N480">
        <v>596</v>
      </c>
      <c r="O480" t="s">
        <v>171</v>
      </c>
      <c r="P480">
        <v>0</v>
      </c>
      <c r="Q48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80" t="str">
        <f>VLOOKUP(Analytics_mindset_case_studies_IntegrateCo_2015payroll[[#This Row],[Job_Code]],Analytics_mindset_case_studies_IntegrateCo_jobcodes[[Code_text]:[Job_Description]],2,FALSE)</f>
        <v>New Foreign Manufacturing Oversight</v>
      </c>
    </row>
    <row r="481" spans="1:18" x14ac:dyDescent="0.3">
      <c r="A481" s="1">
        <v>42013</v>
      </c>
      <c r="B481">
        <v>27310003</v>
      </c>
      <c r="C481">
        <v>358</v>
      </c>
      <c r="D481">
        <v>1</v>
      </c>
      <c r="E481">
        <v>1</v>
      </c>
      <c r="F481" t="s">
        <v>21</v>
      </c>
      <c r="G481">
        <v>24</v>
      </c>
      <c r="H481">
        <v>0</v>
      </c>
      <c r="I481">
        <v>378</v>
      </c>
      <c r="J481">
        <v>0</v>
      </c>
      <c r="K481">
        <v>178</v>
      </c>
      <c r="L481">
        <v>713</v>
      </c>
      <c r="M481">
        <v>2272</v>
      </c>
      <c r="N481">
        <v>49</v>
      </c>
      <c r="O481" t="s">
        <v>172</v>
      </c>
      <c r="P481">
        <v>378</v>
      </c>
      <c r="Q48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81" t="str">
        <f>VLOOKUP(Analytics_mindset_case_studies_IntegrateCo_2015payroll[[#This Row],[Job_Code]],Analytics_mindset_case_studies_IntegrateCo_jobcodes[[Code_text]:[Job_Description]],2,FALSE)</f>
        <v>Office</v>
      </c>
    </row>
    <row r="482" spans="1:18" x14ac:dyDescent="0.3">
      <c r="A482" s="1">
        <v>42013</v>
      </c>
      <c r="B482">
        <v>27310003</v>
      </c>
      <c r="C482">
        <v>358</v>
      </c>
      <c r="D482">
        <v>1</v>
      </c>
      <c r="E482">
        <v>1</v>
      </c>
      <c r="F482" t="s">
        <v>64</v>
      </c>
      <c r="G482">
        <v>8</v>
      </c>
      <c r="H482">
        <v>0</v>
      </c>
      <c r="I482">
        <v>126</v>
      </c>
      <c r="J482">
        <v>0</v>
      </c>
      <c r="K482">
        <v>6</v>
      </c>
      <c r="L482">
        <v>237</v>
      </c>
      <c r="M482">
        <v>757</v>
      </c>
      <c r="N482">
        <v>16</v>
      </c>
      <c r="O482" t="s">
        <v>172</v>
      </c>
      <c r="P482">
        <v>126</v>
      </c>
      <c r="Q48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82" t="str">
        <f>VLOOKUP(Analytics_mindset_case_studies_IntegrateCo_2015payroll[[#This Row],[Job_Code]],Analytics_mindset_case_studies_IntegrateCo_jobcodes[[Code_text]:[Job_Description]],2,FALSE)</f>
        <v>Office</v>
      </c>
    </row>
    <row r="483" spans="1:18" x14ac:dyDescent="0.3">
      <c r="A483" s="1">
        <v>42013</v>
      </c>
      <c r="B483">
        <v>27310003</v>
      </c>
      <c r="C483">
        <v>358</v>
      </c>
      <c r="D483">
        <v>1</v>
      </c>
      <c r="E483">
        <v>1</v>
      </c>
      <c r="F483" t="s">
        <v>59</v>
      </c>
      <c r="G483">
        <v>0</v>
      </c>
      <c r="H483">
        <v>0</v>
      </c>
      <c r="I483">
        <v>0</v>
      </c>
      <c r="J483">
        <v>0</v>
      </c>
      <c r="K483">
        <v>59</v>
      </c>
      <c r="L483">
        <v>238</v>
      </c>
      <c r="M483">
        <v>758</v>
      </c>
      <c r="N483">
        <v>16</v>
      </c>
      <c r="O483" t="s">
        <v>172</v>
      </c>
      <c r="P483">
        <v>0</v>
      </c>
      <c r="Q48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83" t="str">
        <f>VLOOKUP(Analytics_mindset_case_studies_IntegrateCo_2015payroll[[#This Row],[Job_Code]],Analytics_mindset_case_studies_IntegrateCo_jobcodes[[Code_text]:[Job_Description]],2,FALSE)</f>
        <v>New Foreign Manufacturing Oversight</v>
      </c>
    </row>
    <row r="484" spans="1:18" x14ac:dyDescent="0.3">
      <c r="A484" s="1">
        <v>42013</v>
      </c>
      <c r="B484">
        <v>27310003</v>
      </c>
      <c r="C484">
        <v>316</v>
      </c>
      <c r="D484">
        <v>1</v>
      </c>
      <c r="E484">
        <v>1</v>
      </c>
      <c r="F484" t="s">
        <v>29</v>
      </c>
      <c r="G484">
        <v>0</v>
      </c>
      <c r="H484">
        <v>0</v>
      </c>
      <c r="I484">
        <v>0</v>
      </c>
      <c r="J484">
        <v>0</v>
      </c>
      <c r="K484">
        <v>243</v>
      </c>
      <c r="L484">
        <v>973</v>
      </c>
      <c r="M484">
        <v>3101</v>
      </c>
      <c r="N484">
        <v>672</v>
      </c>
      <c r="O484" t="s">
        <v>173</v>
      </c>
      <c r="P484">
        <v>0</v>
      </c>
      <c r="Q48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84" t="str">
        <f>VLOOKUP(Analytics_mindset_case_studies_IntegrateCo_2015payroll[[#This Row],[Job_Code]],Analytics_mindset_case_studies_IntegrateCo_jobcodes[[Code_text]:[Job_Description]],2,FALSE)</f>
        <v>New Foreign Manufacturing Plant</v>
      </c>
    </row>
    <row r="485" spans="1:18" x14ac:dyDescent="0.3">
      <c r="A485" s="1">
        <v>42013</v>
      </c>
      <c r="B485">
        <v>27310003</v>
      </c>
      <c r="C485">
        <v>316</v>
      </c>
      <c r="D485">
        <v>1</v>
      </c>
      <c r="E485">
        <v>1</v>
      </c>
      <c r="F485" t="s">
        <v>20</v>
      </c>
      <c r="G485">
        <v>0</v>
      </c>
      <c r="H485">
        <v>0</v>
      </c>
      <c r="I485">
        <v>0</v>
      </c>
      <c r="J485">
        <v>0</v>
      </c>
      <c r="K485">
        <v>122</v>
      </c>
      <c r="L485">
        <v>486</v>
      </c>
      <c r="M485">
        <v>1551</v>
      </c>
      <c r="N485">
        <v>336</v>
      </c>
      <c r="O485" t="s">
        <v>173</v>
      </c>
      <c r="P485">
        <v>0</v>
      </c>
      <c r="Q48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485" t="str">
        <f>VLOOKUP(Analytics_mindset_case_studies_IntegrateCo_2015payroll[[#This Row],[Job_Code]],Analytics_mindset_case_studies_IntegrateCo_jobcodes[[Code_text]:[Job_Description]],2,FALSE)</f>
        <v>Internal Auditing</v>
      </c>
    </row>
    <row r="486" spans="1:18" x14ac:dyDescent="0.3">
      <c r="A486" s="1">
        <v>42013</v>
      </c>
      <c r="B486">
        <v>27310003</v>
      </c>
      <c r="C486">
        <v>316</v>
      </c>
      <c r="D486">
        <v>1</v>
      </c>
      <c r="E486">
        <v>1</v>
      </c>
      <c r="F486" t="s">
        <v>63</v>
      </c>
      <c r="G486">
        <v>0</v>
      </c>
      <c r="H486">
        <v>0</v>
      </c>
      <c r="I486">
        <v>0</v>
      </c>
      <c r="J486">
        <v>0</v>
      </c>
      <c r="K486">
        <v>122</v>
      </c>
      <c r="L486">
        <v>486</v>
      </c>
      <c r="M486">
        <v>155</v>
      </c>
      <c r="N486">
        <v>336</v>
      </c>
      <c r="O486" t="s">
        <v>173</v>
      </c>
      <c r="P486">
        <v>0</v>
      </c>
      <c r="Q48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86" t="str">
        <f>VLOOKUP(Analytics_mindset_case_studies_IntegrateCo_2015payroll[[#This Row],[Job_Code]],Analytics_mindset_case_studies_IntegrateCo_jobcodes[[Code_text]:[Job_Description]],2,FALSE)</f>
        <v>New Foreign Manufacturing Plant</v>
      </c>
    </row>
    <row r="487" spans="1:18" x14ac:dyDescent="0.3">
      <c r="A487" s="1">
        <v>42013</v>
      </c>
      <c r="B487">
        <v>27310003</v>
      </c>
      <c r="C487">
        <v>316</v>
      </c>
      <c r="D487">
        <v>1</v>
      </c>
      <c r="E487">
        <v>1</v>
      </c>
      <c r="F487" t="s">
        <v>59</v>
      </c>
      <c r="G487">
        <v>0</v>
      </c>
      <c r="H487">
        <v>0</v>
      </c>
      <c r="I487">
        <v>0</v>
      </c>
      <c r="J487">
        <v>0</v>
      </c>
      <c r="K487">
        <v>121</v>
      </c>
      <c r="L487">
        <v>487</v>
      </c>
      <c r="M487">
        <v>155</v>
      </c>
      <c r="N487">
        <v>336</v>
      </c>
      <c r="O487" t="s">
        <v>173</v>
      </c>
      <c r="P487">
        <v>0</v>
      </c>
      <c r="Q48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87" t="str">
        <f>VLOOKUP(Analytics_mindset_case_studies_IntegrateCo_2015payroll[[#This Row],[Job_Code]],Analytics_mindset_case_studies_IntegrateCo_jobcodes[[Code_text]:[Job_Description]],2,FALSE)</f>
        <v>New Foreign Manufacturing Oversight</v>
      </c>
    </row>
    <row r="488" spans="1:18" x14ac:dyDescent="0.3">
      <c r="A488" s="1">
        <v>42013</v>
      </c>
      <c r="B488">
        <v>27310003</v>
      </c>
      <c r="C488">
        <v>314</v>
      </c>
      <c r="D488">
        <v>1</v>
      </c>
      <c r="E488">
        <v>1</v>
      </c>
      <c r="F488" t="s">
        <v>14</v>
      </c>
      <c r="G488">
        <v>0</v>
      </c>
      <c r="H488">
        <v>0</v>
      </c>
      <c r="I488">
        <v>0</v>
      </c>
      <c r="J488">
        <v>0</v>
      </c>
      <c r="K488">
        <v>5</v>
      </c>
      <c r="L488">
        <v>22</v>
      </c>
      <c r="M488">
        <v>69</v>
      </c>
      <c r="N488">
        <v>14</v>
      </c>
      <c r="O488" t="s">
        <v>174</v>
      </c>
      <c r="P488">
        <v>0</v>
      </c>
      <c r="Q48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88" t="str">
        <f>VLOOKUP(Analytics_mindset_case_studies_IntegrateCo_2015payroll[[#This Row],[Job_Code]],Analytics_mindset_case_studies_IntegrateCo_jobcodes[[Code_text]:[Job_Description]],2,FALSE)</f>
        <v>Installation</v>
      </c>
    </row>
    <row r="489" spans="1:18" x14ac:dyDescent="0.3">
      <c r="A489" s="1">
        <v>42013</v>
      </c>
      <c r="B489">
        <v>27310003</v>
      </c>
      <c r="C489">
        <v>314</v>
      </c>
      <c r="D489">
        <v>1</v>
      </c>
      <c r="E489">
        <v>1</v>
      </c>
      <c r="F489" t="s">
        <v>63</v>
      </c>
      <c r="G489">
        <v>0</v>
      </c>
      <c r="H489">
        <v>0</v>
      </c>
      <c r="I489">
        <v>0</v>
      </c>
      <c r="J489">
        <v>0</v>
      </c>
      <c r="K489">
        <v>104</v>
      </c>
      <c r="L489">
        <v>418</v>
      </c>
      <c r="M489">
        <v>1331</v>
      </c>
      <c r="N489">
        <v>278</v>
      </c>
      <c r="O489" t="s">
        <v>174</v>
      </c>
      <c r="P489">
        <v>0</v>
      </c>
      <c r="Q48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89" t="str">
        <f>VLOOKUP(Analytics_mindset_case_studies_IntegrateCo_2015payroll[[#This Row],[Job_Code]],Analytics_mindset_case_studies_IntegrateCo_jobcodes[[Code_text]:[Job_Description]],2,FALSE)</f>
        <v>New Foreign Manufacturing Plant</v>
      </c>
    </row>
    <row r="490" spans="1:18" x14ac:dyDescent="0.3">
      <c r="A490" s="1">
        <v>42013</v>
      </c>
      <c r="B490">
        <v>27310003</v>
      </c>
      <c r="C490">
        <v>314</v>
      </c>
      <c r="D490">
        <v>1</v>
      </c>
      <c r="E490">
        <v>1</v>
      </c>
      <c r="F490" t="s">
        <v>59</v>
      </c>
      <c r="G490">
        <v>0</v>
      </c>
      <c r="H490">
        <v>0</v>
      </c>
      <c r="I490">
        <v>0</v>
      </c>
      <c r="J490">
        <v>0</v>
      </c>
      <c r="K490">
        <v>105</v>
      </c>
      <c r="L490">
        <v>417</v>
      </c>
      <c r="M490">
        <v>1331</v>
      </c>
      <c r="N490">
        <v>278</v>
      </c>
      <c r="O490" t="s">
        <v>174</v>
      </c>
      <c r="P490">
        <v>0</v>
      </c>
      <c r="Q49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90" t="str">
        <f>VLOOKUP(Analytics_mindset_case_studies_IntegrateCo_2015payroll[[#This Row],[Job_Code]],Analytics_mindset_case_studies_IntegrateCo_jobcodes[[Code_text]:[Job_Description]],2,FALSE)</f>
        <v>New Foreign Manufacturing Oversight</v>
      </c>
    </row>
    <row r="491" spans="1:18" x14ac:dyDescent="0.3">
      <c r="A491" s="1">
        <v>42013</v>
      </c>
      <c r="B491">
        <v>27310003</v>
      </c>
      <c r="C491">
        <v>39</v>
      </c>
      <c r="D491">
        <v>1</v>
      </c>
      <c r="E491">
        <v>1</v>
      </c>
      <c r="F491" t="s">
        <v>46</v>
      </c>
      <c r="G491">
        <v>30</v>
      </c>
      <c r="H491">
        <v>0</v>
      </c>
      <c r="I491">
        <v>2175</v>
      </c>
      <c r="J491">
        <v>0</v>
      </c>
      <c r="K491">
        <v>32</v>
      </c>
      <c r="L491">
        <v>126</v>
      </c>
      <c r="M491">
        <v>402</v>
      </c>
      <c r="N491">
        <v>348</v>
      </c>
      <c r="O491" t="s">
        <v>175</v>
      </c>
      <c r="P491">
        <v>2175</v>
      </c>
      <c r="Q49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91" t="str">
        <f>VLOOKUP(Analytics_mindset_case_studies_IntegrateCo_2015payroll[[#This Row],[Job_Code]],Analytics_mindset_case_studies_IntegrateCo_jobcodes[[Code_text]:[Job_Description]],2,FALSE)</f>
        <v>Installation</v>
      </c>
    </row>
    <row r="492" spans="1:18" x14ac:dyDescent="0.3">
      <c r="A492" s="1">
        <v>42013</v>
      </c>
      <c r="B492">
        <v>27310003</v>
      </c>
      <c r="C492">
        <v>22</v>
      </c>
      <c r="D492">
        <v>1</v>
      </c>
      <c r="E492">
        <v>1</v>
      </c>
      <c r="F492" t="s">
        <v>29</v>
      </c>
      <c r="G492">
        <v>0</v>
      </c>
      <c r="H492">
        <v>0</v>
      </c>
      <c r="I492">
        <v>0</v>
      </c>
      <c r="J492">
        <v>0</v>
      </c>
      <c r="K492">
        <v>294</v>
      </c>
      <c r="L492">
        <v>1177</v>
      </c>
      <c r="M492">
        <v>3751</v>
      </c>
      <c r="N492">
        <v>861</v>
      </c>
      <c r="O492" t="s">
        <v>176</v>
      </c>
      <c r="P492">
        <v>0</v>
      </c>
      <c r="Q49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92" t="str">
        <f>VLOOKUP(Analytics_mindset_case_studies_IntegrateCo_2015payroll[[#This Row],[Job_Code]],Analytics_mindset_case_studies_IntegrateCo_jobcodes[[Code_text]:[Job_Description]],2,FALSE)</f>
        <v>New Foreign Manufacturing Plant</v>
      </c>
    </row>
    <row r="493" spans="1:18" x14ac:dyDescent="0.3">
      <c r="A493" s="1">
        <v>42013</v>
      </c>
      <c r="B493">
        <v>27310003</v>
      </c>
      <c r="C493">
        <v>22</v>
      </c>
      <c r="D493">
        <v>1</v>
      </c>
      <c r="E493">
        <v>1</v>
      </c>
      <c r="F493" t="s">
        <v>20</v>
      </c>
      <c r="G493">
        <v>0</v>
      </c>
      <c r="H493">
        <v>0</v>
      </c>
      <c r="I493">
        <v>0</v>
      </c>
      <c r="J493">
        <v>0</v>
      </c>
      <c r="K493">
        <v>147</v>
      </c>
      <c r="L493">
        <v>588</v>
      </c>
      <c r="M493">
        <v>1875</v>
      </c>
      <c r="N493">
        <v>431</v>
      </c>
      <c r="O493" t="s">
        <v>176</v>
      </c>
      <c r="P493">
        <v>0</v>
      </c>
      <c r="Q49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493" t="str">
        <f>VLOOKUP(Analytics_mindset_case_studies_IntegrateCo_2015payroll[[#This Row],[Job_Code]],Analytics_mindset_case_studies_IntegrateCo_jobcodes[[Code_text]:[Job_Description]],2,FALSE)</f>
        <v>Internal Auditing</v>
      </c>
    </row>
    <row r="494" spans="1:18" x14ac:dyDescent="0.3">
      <c r="A494" s="1">
        <v>42013</v>
      </c>
      <c r="B494">
        <v>27310003</v>
      </c>
      <c r="C494">
        <v>22</v>
      </c>
      <c r="D494">
        <v>1</v>
      </c>
      <c r="E494">
        <v>1</v>
      </c>
      <c r="F494" t="s">
        <v>63</v>
      </c>
      <c r="G494">
        <v>0</v>
      </c>
      <c r="H494">
        <v>0</v>
      </c>
      <c r="I494">
        <v>0</v>
      </c>
      <c r="J494">
        <v>0</v>
      </c>
      <c r="K494">
        <v>147</v>
      </c>
      <c r="L494">
        <v>588</v>
      </c>
      <c r="M494">
        <v>1875</v>
      </c>
      <c r="N494">
        <v>431</v>
      </c>
      <c r="O494" t="s">
        <v>176</v>
      </c>
      <c r="P494">
        <v>0</v>
      </c>
      <c r="Q49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94" t="str">
        <f>VLOOKUP(Analytics_mindset_case_studies_IntegrateCo_2015payroll[[#This Row],[Job_Code]],Analytics_mindset_case_studies_IntegrateCo_jobcodes[[Code_text]:[Job_Description]],2,FALSE)</f>
        <v>New Foreign Manufacturing Plant</v>
      </c>
    </row>
    <row r="495" spans="1:18" x14ac:dyDescent="0.3">
      <c r="A495" s="1">
        <v>42013</v>
      </c>
      <c r="B495">
        <v>27310003</v>
      </c>
      <c r="C495">
        <v>22</v>
      </c>
      <c r="D495">
        <v>1</v>
      </c>
      <c r="E495">
        <v>1</v>
      </c>
      <c r="F495" t="s">
        <v>59</v>
      </c>
      <c r="G495">
        <v>0</v>
      </c>
      <c r="H495">
        <v>0</v>
      </c>
      <c r="I495">
        <v>0</v>
      </c>
      <c r="J495">
        <v>0</v>
      </c>
      <c r="K495">
        <v>147</v>
      </c>
      <c r="L495">
        <v>589</v>
      </c>
      <c r="M495">
        <v>1876</v>
      </c>
      <c r="N495">
        <v>431</v>
      </c>
      <c r="O495" t="s">
        <v>176</v>
      </c>
      <c r="P495">
        <v>0</v>
      </c>
      <c r="Q49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95" t="str">
        <f>VLOOKUP(Analytics_mindset_case_studies_IntegrateCo_2015payroll[[#This Row],[Job_Code]],Analytics_mindset_case_studies_IntegrateCo_jobcodes[[Code_text]:[Job_Description]],2,FALSE)</f>
        <v>New Foreign Manufacturing Oversight</v>
      </c>
    </row>
    <row r="496" spans="1:18" x14ac:dyDescent="0.3">
      <c r="A496" s="1">
        <v>42013</v>
      </c>
      <c r="B496">
        <v>27310003</v>
      </c>
      <c r="C496">
        <v>18</v>
      </c>
      <c r="D496">
        <v>1</v>
      </c>
      <c r="E496">
        <v>1</v>
      </c>
      <c r="F496" t="s">
        <v>21</v>
      </c>
      <c r="G496">
        <v>8</v>
      </c>
      <c r="H496">
        <v>0</v>
      </c>
      <c r="I496">
        <v>160</v>
      </c>
      <c r="J496">
        <v>0</v>
      </c>
      <c r="K496">
        <v>96</v>
      </c>
      <c r="L496">
        <v>384</v>
      </c>
      <c r="M496">
        <v>1224</v>
      </c>
      <c r="N496">
        <v>21</v>
      </c>
      <c r="O496" t="s">
        <v>177</v>
      </c>
      <c r="P496">
        <v>160</v>
      </c>
      <c r="Q49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96" t="str">
        <f>VLOOKUP(Analytics_mindset_case_studies_IntegrateCo_2015payroll[[#This Row],[Job_Code]],Analytics_mindset_case_studies_IntegrateCo_jobcodes[[Code_text]:[Job_Description]],2,FALSE)</f>
        <v>Office</v>
      </c>
    </row>
    <row r="497" spans="1:18" x14ac:dyDescent="0.3">
      <c r="A497" s="1">
        <v>42013</v>
      </c>
      <c r="B497">
        <v>27310003</v>
      </c>
      <c r="C497">
        <v>18</v>
      </c>
      <c r="D497">
        <v>1</v>
      </c>
      <c r="E497">
        <v>1</v>
      </c>
      <c r="F497" t="s">
        <v>22</v>
      </c>
      <c r="G497">
        <v>8</v>
      </c>
      <c r="H497">
        <v>0</v>
      </c>
      <c r="I497">
        <v>160</v>
      </c>
      <c r="J497">
        <v>0</v>
      </c>
      <c r="K497">
        <v>96</v>
      </c>
      <c r="L497">
        <v>384</v>
      </c>
      <c r="M497">
        <v>1224</v>
      </c>
      <c r="N497">
        <v>21</v>
      </c>
      <c r="O497" t="s">
        <v>177</v>
      </c>
      <c r="P497">
        <v>160</v>
      </c>
      <c r="Q49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97" t="str">
        <f>VLOOKUP(Analytics_mindset_case_studies_IntegrateCo_2015payroll[[#This Row],[Job_Code]],Analytics_mindset_case_studies_IntegrateCo_jobcodes[[Code_text]:[Job_Description]],2,FALSE)</f>
        <v>Office</v>
      </c>
    </row>
    <row r="498" spans="1:18" x14ac:dyDescent="0.3">
      <c r="A498" s="1">
        <v>42013</v>
      </c>
      <c r="B498">
        <v>27310003</v>
      </c>
      <c r="C498">
        <v>18</v>
      </c>
      <c r="D498">
        <v>1</v>
      </c>
      <c r="E498">
        <v>1</v>
      </c>
      <c r="F498" t="s">
        <v>64</v>
      </c>
      <c r="G498">
        <v>4</v>
      </c>
      <c r="H498">
        <v>0</v>
      </c>
      <c r="I498">
        <v>80</v>
      </c>
      <c r="J498">
        <v>0</v>
      </c>
      <c r="K498">
        <v>48</v>
      </c>
      <c r="L498">
        <v>192</v>
      </c>
      <c r="M498">
        <v>612</v>
      </c>
      <c r="N498">
        <v>1</v>
      </c>
      <c r="O498" t="s">
        <v>177</v>
      </c>
      <c r="P498">
        <v>80</v>
      </c>
      <c r="Q49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98" t="str">
        <f>VLOOKUP(Analytics_mindset_case_studies_IntegrateCo_2015payroll[[#This Row],[Job_Code]],Analytics_mindset_case_studies_IntegrateCo_jobcodes[[Code_text]:[Job_Description]],2,FALSE)</f>
        <v>Office</v>
      </c>
    </row>
    <row r="499" spans="1:18" x14ac:dyDescent="0.3">
      <c r="A499" s="1">
        <v>42013</v>
      </c>
      <c r="B499">
        <v>27310003</v>
      </c>
      <c r="C499">
        <v>18</v>
      </c>
      <c r="D499">
        <v>1</v>
      </c>
      <c r="E499">
        <v>1</v>
      </c>
      <c r="F499" t="s">
        <v>65</v>
      </c>
      <c r="G499">
        <v>4</v>
      </c>
      <c r="H499">
        <v>0</v>
      </c>
      <c r="I499">
        <v>80</v>
      </c>
      <c r="J499">
        <v>0</v>
      </c>
      <c r="K499">
        <v>48</v>
      </c>
      <c r="L499">
        <v>192</v>
      </c>
      <c r="M499">
        <v>612</v>
      </c>
      <c r="N499">
        <v>1</v>
      </c>
      <c r="O499" t="s">
        <v>177</v>
      </c>
      <c r="P499">
        <v>80</v>
      </c>
      <c r="Q49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99" t="str">
        <f>VLOOKUP(Analytics_mindset_case_studies_IntegrateCo_2015payroll[[#This Row],[Job_Code]],Analytics_mindset_case_studies_IntegrateCo_jobcodes[[Code_text]:[Job_Description]],2,FALSE)</f>
        <v>Office</v>
      </c>
    </row>
    <row r="500" spans="1:18" x14ac:dyDescent="0.3">
      <c r="A500" s="1">
        <v>42013</v>
      </c>
      <c r="B500">
        <v>27310003</v>
      </c>
      <c r="C500">
        <v>23</v>
      </c>
      <c r="D500">
        <v>1</v>
      </c>
      <c r="E500">
        <v>1</v>
      </c>
      <c r="F500" t="s">
        <v>29</v>
      </c>
      <c r="G500">
        <v>0</v>
      </c>
      <c r="H500">
        <v>0</v>
      </c>
      <c r="I500">
        <v>0</v>
      </c>
      <c r="J500">
        <v>0</v>
      </c>
      <c r="K500">
        <v>161</v>
      </c>
      <c r="L500">
        <v>645</v>
      </c>
      <c r="M500">
        <v>2054</v>
      </c>
      <c r="N500">
        <v>462</v>
      </c>
      <c r="O500" t="s">
        <v>178</v>
      </c>
      <c r="P500">
        <v>0</v>
      </c>
      <c r="Q50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500" t="str">
        <f>VLOOKUP(Analytics_mindset_case_studies_IntegrateCo_2015payroll[[#This Row],[Job_Code]],Analytics_mindset_case_studies_IntegrateCo_jobcodes[[Code_text]:[Job_Description]],2,FALSE)</f>
        <v>New Foreign Manufacturing Plant</v>
      </c>
    </row>
    <row r="501" spans="1:18" x14ac:dyDescent="0.3">
      <c r="A501" s="1">
        <v>42013</v>
      </c>
      <c r="B501">
        <v>27310003</v>
      </c>
      <c r="C501">
        <v>23</v>
      </c>
      <c r="D501">
        <v>1</v>
      </c>
      <c r="E501">
        <v>1</v>
      </c>
      <c r="F501" t="s">
        <v>20</v>
      </c>
      <c r="G501">
        <v>0</v>
      </c>
      <c r="H501">
        <v>0</v>
      </c>
      <c r="I501">
        <v>0</v>
      </c>
      <c r="J501">
        <v>0</v>
      </c>
      <c r="K501">
        <v>322</v>
      </c>
      <c r="L501">
        <v>1289</v>
      </c>
      <c r="M501">
        <v>411</v>
      </c>
      <c r="N501">
        <v>923</v>
      </c>
      <c r="O501" t="s">
        <v>178</v>
      </c>
      <c r="P501">
        <v>0</v>
      </c>
      <c r="Q50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501" t="str">
        <f>VLOOKUP(Analytics_mindset_case_studies_IntegrateCo_2015payroll[[#This Row],[Job_Code]],Analytics_mindset_case_studies_IntegrateCo_jobcodes[[Code_text]:[Job_Description]],2,FALSE)</f>
        <v>Internal Auditing</v>
      </c>
    </row>
    <row r="502" spans="1:18" x14ac:dyDescent="0.3">
      <c r="A502" s="1">
        <v>42013</v>
      </c>
      <c r="B502">
        <v>27310003</v>
      </c>
      <c r="C502">
        <v>23</v>
      </c>
      <c r="D502">
        <v>1</v>
      </c>
      <c r="E502">
        <v>1</v>
      </c>
      <c r="F502" t="s">
        <v>63</v>
      </c>
      <c r="G502">
        <v>0</v>
      </c>
      <c r="H502">
        <v>0</v>
      </c>
      <c r="I502">
        <v>0</v>
      </c>
      <c r="J502">
        <v>0</v>
      </c>
      <c r="K502">
        <v>161</v>
      </c>
      <c r="L502">
        <v>644</v>
      </c>
      <c r="M502">
        <v>2056</v>
      </c>
      <c r="N502">
        <v>462</v>
      </c>
      <c r="O502" t="s">
        <v>178</v>
      </c>
      <c r="P502">
        <v>0</v>
      </c>
      <c r="Q50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502" t="str">
        <f>VLOOKUP(Analytics_mindset_case_studies_IntegrateCo_2015payroll[[#This Row],[Job_Code]],Analytics_mindset_case_studies_IntegrateCo_jobcodes[[Code_text]:[Job_Description]],2,FALSE)</f>
        <v>New Foreign Manufacturing Plant</v>
      </c>
    </row>
    <row r="503" spans="1:18" x14ac:dyDescent="0.3">
      <c r="A503" s="1">
        <v>42013</v>
      </c>
      <c r="B503">
        <v>27310003</v>
      </c>
      <c r="C503">
        <v>23</v>
      </c>
      <c r="D503">
        <v>1</v>
      </c>
      <c r="E503">
        <v>1</v>
      </c>
      <c r="F503" t="s">
        <v>59</v>
      </c>
      <c r="G503">
        <v>0</v>
      </c>
      <c r="H503">
        <v>0</v>
      </c>
      <c r="I503">
        <v>0</v>
      </c>
      <c r="J503">
        <v>0</v>
      </c>
      <c r="K503">
        <v>162</v>
      </c>
      <c r="L503">
        <v>645</v>
      </c>
      <c r="M503">
        <v>2054</v>
      </c>
      <c r="N503">
        <v>462</v>
      </c>
      <c r="O503" t="s">
        <v>178</v>
      </c>
      <c r="P503">
        <v>0</v>
      </c>
      <c r="Q50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503" t="str">
        <f>VLOOKUP(Analytics_mindset_case_studies_IntegrateCo_2015payroll[[#This Row],[Job_Code]],Analytics_mindset_case_studies_IntegrateCo_jobcodes[[Code_text]:[Job_Description]],2,FALSE)</f>
        <v>New Foreign Manufacturing Oversight</v>
      </c>
    </row>
    <row r="504" spans="1:18" x14ac:dyDescent="0.3">
      <c r="A504" s="1">
        <v>42013</v>
      </c>
      <c r="B504">
        <v>27310003</v>
      </c>
      <c r="C504">
        <v>401</v>
      </c>
      <c r="D504">
        <v>2</v>
      </c>
      <c r="E504">
        <v>2</v>
      </c>
      <c r="F504" t="s">
        <v>14</v>
      </c>
      <c r="G504">
        <v>0</v>
      </c>
      <c r="H504">
        <v>0</v>
      </c>
      <c r="I504">
        <v>0</v>
      </c>
      <c r="J504">
        <v>0</v>
      </c>
      <c r="K504">
        <v>5</v>
      </c>
      <c r="L504">
        <v>43</v>
      </c>
      <c r="M504">
        <v>69</v>
      </c>
      <c r="N504">
        <v>18</v>
      </c>
      <c r="O504" t="s">
        <v>179</v>
      </c>
      <c r="P504">
        <v>0</v>
      </c>
      <c r="Q50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504" t="str">
        <f>VLOOKUP(Analytics_mindset_case_studies_IntegrateCo_2015payroll[[#This Row],[Job_Code]],Analytics_mindset_case_studies_IntegrateCo_jobcodes[[Code_text]:[Job_Description]],2,FALSE)</f>
        <v>Installation</v>
      </c>
    </row>
    <row r="505" spans="1:18" x14ac:dyDescent="0.3">
      <c r="A505" s="1">
        <v>42013</v>
      </c>
      <c r="B505">
        <v>27310003</v>
      </c>
      <c r="C505">
        <v>401</v>
      </c>
      <c r="D505">
        <v>2</v>
      </c>
      <c r="E505">
        <v>2</v>
      </c>
      <c r="F505" t="s">
        <v>23</v>
      </c>
      <c r="G505">
        <v>1</v>
      </c>
      <c r="H505">
        <v>0</v>
      </c>
      <c r="I505">
        <v>26</v>
      </c>
      <c r="J505">
        <v>0</v>
      </c>
      <c r="K505">
        <v>16</v>
      </c>
      <c r="L505">
        <v>125</v>
      </c>
      <c r="M505">
        <v>199</v>
      </c>
      <c r="N505">
        <v>52</v>
      </c>
      <c r="O505" t="s">
        <v>179</v>
      </c>
      <c r="P505">
        <v>26</v>
      </c>
      <c r="Q50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505" t="str">
        <f>VLOOKUP(Analytics_mindset_case_studies_IntegrateCo_2015payroll[[#This Row],[Job_Code]],Analytics_mindset_case_studies_IntegrateCo_jobcodes[[Code_text]:[Job_Description]],2,FALSE)</f>
        <v>Office</v>
      </c>
    </row>
    <row r="506" spans="1:18" x14ac:dyDescent="0.3">
      <c r="A506" s="1">
        <v>42013</v>
      </c>
      <c r="B506">
        <v>27310003</v>
      </c>
      <c r="C506">
        <v>401</v>
      </c>
      <c r="D506">
        <v>2</v>
      </c>
      <c r="E506">
        <v>2</v>
      </c>
      <c r="F506" t="s">
        <v>66</v>
      </c>
      <c r="G506">
        <v>0</v>
      </c>
      <c r="H506">
        <v>0</v>
      </c>
      <c r="I506">
        <v>0</v>
      </c>
      <c r="J506">
        <v>0</v>
      </c>
      <c r="K506">
        <v>125</v>
      </c>
      <c r="L506">
        <v>998</v>
      </c>
      <c r="M506">
        <v>1592</v>
      </c>
      <c r="N506">
        <v>416</v>
      </c>
      <c r="O506" t="s">
        <v>179</v>
      </c>
      <c r="P506">
        <v>0</v>
      </c>
      <c r="Q50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506" t="str">
        <f>VLOOKUP(Analytics_mindset_case_studies_IntegrateCo_2015payroll[[#This Row],[Job_Code]],Analytics_mindset_case_studies_IntegrateCo_jobcodes[[Code_text]:[Job_Description]],2,FALSE)</f>
        <v>New Foreign Manufacturing Oversight</v>
      </c>
    </row>
    <row r="507" spans="1:18" x14ac:dyDescent="0.3">
      <c r="A507" s="1">
        <v>42013</v>
      </c>
      <c r="B507">
        <v>27310003</v>
      </c>
      <c r="C507">
        <v>3</v>
      </c>
      <c r="D507">
        <v>1</v>
      </c>
      <c r="E507">
        <v>1</v>
      </c>
      <c r="F507" t="s">
        <v>21</v>
      </c>
      <c r="G507">
        <v>4</v>
      </c>
      <c r="H507">
        <v>0</v>
      </c>
      <c r="I507">
        <v>3077</v>
      </c>
      <c r="J507">
        <v>0</v>
      </c>
      <c r="K507">
        <v>183</v>
      </c>
      <c r="L507">
        <v>731</v>
      </c>
      <c r="M507">
        <v>2331</v>
      </c>
      <c r="N507">
        <v>4</v>
      </c>
      <c r="O507" t="s">
        <v>180</v>
      </c>
      <c r="P507">
        <v>3077</v>
      </c>
      <c r="Q50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507" t="str">
        <f>VLOOKUP(Analytics_mindset_case_studies_IntegrateCo_2015payroll[[#This Row],[Job_Code]],Analytics_mindset_case_studies_IntegrateCo_jobcodes[[Code_text]:[Job_Description]],2,FALSE)</f>
        <v>Office</v>
      </c>
    </row>
    <row r="508" spans="1:18" x14ac:dyDescent="0.3">
      <c r="A508" s="1">
        <v>42013</v>
      </c>
      <c r="B508">
        <v>27310003</v>
      </c>
      <c r="C508">
        <v>3</v>
      </c>
      <c r="D508">
        <v>1</v>
      </c>
      <c r="E508">
        <v>1</v>
      </c>
      <c r="F508" t="s">
        <v>35</v>
      </c>
      <c r="G508">
        <v>4</v>
      </c>
      <c r="H508">
        <v>0</v>
      </c>
      <c r="I508">
        <v>3077</v>
      </c>
      <c r="J508">
        <v>0</v>
      </c>
      <c r="K508">
        <v>183</v>
      </c>
      <c r="L508">
        <v>731</v>
      </c>
      <c r="M508">
        <v>2331</v>
      </c>
      <c r="N508">
        <v>4</v>
      </c>
      <c r="O508" t="s">
        <v>180</v>
      </c>
      <c r="P508">
        <v>3077</v>
      </c>
      <c r="Q50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508" t="str">
        <f>VLOOKUP(Analytics_mindset_case_studies_IntegrateCo_2015payroll[[#This Row],[Job_Code]],Analytics_mindset_case_studies_IntegrateCo_jobcodes[[Code_text]:[Job_Description]],2,FALSE)</f>
        <v>Office</v>
      </c>
    </row>
    <row r="509" spans="1:18" x14ac:dyDescent="0.3">
      <c r="A509" s="1">
        <v>42013</v>
      </c>
      <c r="B509">
        <v>27310003</v>
      </c>
      <c r="C509">
        <v>3</v>
      </c>
      <c r="D509">
        <v>1</v>
      </c>
      <c r="E509">
        <v>1</v>
      </c>
      <c r="F509" t="s">
        <v>29</v>
      </c>
      <c r="G509">
        <v>0</v>
      </c>
      <c r="H509">
        <v>0</v>
      </c>
      <c r="I509">
        <v>0</v>
      </c>
      <c r="J509">
        <v>0</v>
      </c>
      <c r="K509">
        <v>731</v>
      </c>
      <c r="L509">
        <v>2925</v>
      </c>
      <c r="M509">
        <v>9323</v>
      </c>
      <c r="N509">
        <v>16</v>
      </c>
      <c r="O509" t="s">
        <v>180</v>
      </c>
      <c r="P509">
        <v>0</v>
      </c>
      <c r="Q50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509" t="str">
        <f>VLOOKUP(Analytics_mindset_case_studies_IntegrateCo_2015payroll[[#This Row],[Job_Code]],Analytics_mindset_case_studies_IntegrateCo_jobcodes[[Code_text]:[Job_Description]],2,FALSE)</f>
        <v>New Foreign Manufacturing Plant</v>
      </c>
    </row>
    <row r="510" spans="1:18" x14ac:dyDescent="0.3">
      <c r="A510" s="1">
        <v>42013</v>
      </c>
      <c r="B510">
        <v>27310003</v>
      </c>
      <c r="C510">
        <v>3</v>
      </c>
      <c r="D510">
        <v>1</v>
      </c>
      <c r="E510">
        <v>1</v>
      </c>
      <c r="F510" t="s">
        <v>63</v>
      </c>
      <c r="G510">
        <v>0</v>
      </c>
      <c r="H510">
        <v>0</v>
      </c>
      <c r="I510">
        <v>0</v>
      </c>
      <c r="J510">
        <v>0</v>
      </c>
      <c r="K510">
        <v>365</v>
      </c>
      <c r="L510">
        <v>1463</v>
      </c>
      <c r="M510">
        <v>4661</v>
      </c>
      <c r="N510">
        <v>8</v>
      </c>
      <c r="O510" t="s">
        <v>180</v>
      </c>
      <c r="P510">
        <v>0</v>
      </c>
      <c r="Q51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510" t="str">
        <f>VLOOKUP(Analytics_mindset_case_studies_IntegrateCo_2015payroll[[#This Row],[Job_Code]],Analytics_mindset_case_studies_IntegrateCo_jobcodes[[Code_text]:[Job_Description]],2,FALSE)</f>
        <v>New Foreign Manufacturing Plant</v>
      </c>
    </row>
    <row r="511" spans="1:18" x14ac:dyDescent="0.3">
      <c r="A511" s="1">
        <v>42013</v>
      </c>
      <c r="B511">
        <v>27310003</v>
      </c>
      <c r="C511">
        <v>3</v>
      </c>
      <c r="D511">
        <v>1</v>
      </c>
      <c r="E511">
        <v>1</v>
      </c>
      <c r="F511" t="s">
        <v>59</v>
      </c>
      <c r="G511">
        <v>0</v>
      </c>
      <c r="H511">
        <v>0</v>
      </c>
      <c r="I511">
        <v>0</v>
      </c>
      <c r="J511">
        <v>0</v>
      </c>
      <c r="K511">
        <v>366</v>
      </c>
      <c r="L511">
        <v>1462</v>
      </c>
      <c r="M511">
        <v>4662</v>
      </c>
      <c r="N511">
        <v>8</v>
      </c>
      <c r="O511" t="s">
        <v>180</v>
      </c>
      <c r="P511">
        <v>0</v>
      </c>
      <c r="Q51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511" t="str">
        <f>VLOOKUP(Analytics_mindset_case_studies_IntegrateCo_2015payroll[[#This Row],[Job_Code]],Analytics_mindset_case_studies_IntegrateCo_jobcodes[[Code_text]:[Job_Description]],2,FALSE)</f>
        <v>New Foreign Manufacturing Oversight</v>
      </c>
    </row>
    <row r="512" spans="1:18" x14ac:dyDescent="0.3">
      <c r="A512" s="1">
        <v>42013</v>
      </c>
      <c r="B512">
        <v>27310003</v>
      </c>
      <c r="C512">
        <v>374</v>
      </c>
      <c r="D512">
        <v>5</v>
      </c>
      <c r="E512">
        <v>5</v>
      </c>
      <c r="F512" t="s">
        <v>21</v>
      </c>
      <c r="G512">
        <v>3</v>
      </c>
      <c r="H512">
        <v>0</v>
      </c>
      <c r="I512">
        <v>60</v>
      </c>
      <c r="J512">
        <v>0</v>
      </c>
      <c r="K512">
        <v>3</v>
      </c>
      <c r="L512">
        <v>168</v>
      </c>
      <c r="M512">
        <v>387</v>
      </c>
      <c r="N512">
        <v>24</v>
      </c>
      <c r="O512" t="s">
        <v>181</v>
      </c>
      <c r="P512">
        <v>60</v>
      </c>
      <c r="Q51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512" t="str">
        <f>VLOOKUP(Analytics_mindset_case_studies_IntegrateCo_2015payroll[[#This Row],[Job_Code]],Analytics_mindset_case_studies_IntegrateCo_jobcodes[[Code_text]:[Job_Description]],2,FALSE)</f>
        <v>Office</v>
      </c>
    </row>
    <row r="513" spans="1:18" x14ac:dyDescent="0.3">
      <c r="A513" s="1">
        <v>42013</v>
      </c>
      <c r="B513">
        <v>27310003</v>
      </c>
      <c r="C513">
        <v>374</v>
      </c>
      <c r="D513">
        <v>5</v>
      </c>
      <c r="E513">
        <v>5</v>
      </c>
      <c r="F513" t="s">
        <v>35</v>
      </c>
      <c r="G513">
        <v>95</v>
      </c>
      <c r="H513">
        <v>0</v>
      </c>
      <c r="I513">
        <v>190</v>
      </c>
      <c r="J513">
        <v>0</v>
      </c>
      <c r="K513">
        <v>96</v>
      </c>
      <c r="L513">
        <v>532</v>
      </c>
      <c r="M513">
        <v>1227</v>
      </c>
      <c r="N513">
        <v>76</v>
      </c>
      <c r="O513" t="s">
        <v>181</v>
      </c>
      <c r="P513">
        <v>190</v>
      </c>
      <c r="Q51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513" t="str">
        <f>VLOOKUP(Analytics_mindset_case_studies_IntegrateCo_2015payroll[[#This Row],[Job_Code]],Analytics_mindset_case_studies_IntegrateCo_jobcodes[[Code_text]:[Job_Description]],2,FALSE)</f>
        <v>Office</v>
      </c>
    </row>
    <row r="514" spans="1:18" x14ac:dyDescent="0.3">
      <c r="A514" s="1">
        <v>42013</v>
      </c>
      <c r="B514">
        <v>27310003</v>
      </c>
      <c r="C514">
        <v>374</v>
      </c>
      <c r="D514">
        <v>5</v>
      </c>
      <c r="E514">
        <v>5</v>
      </c>
      <c r="F514" t="s">
        <v>38</v>
      </c>
      <c r="G514">
        <v>115</v>
      </c>
      <c r="H514">
        <v>0</v>
      </c>
      <c r="I514">
        <v>230</v>
      </c>
      <c r="J514">
        <v>0</v>
      </c>
      <c r="K514">
        <v>117</v>
      </c>
      <c r="L514">
        <v>644</v>
      </c>
      <c r="M514">
        <v>1484</v>
      </c>
      <c r="N514">
        <v>92</v>
      </c>
      <c r="O514" t="s">
        <v>181</v>
      </c>
      <c r="P514">
        <v>230</v>
      </c>
      <c r="Q51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514" t="str">
        <f>VLOOKUP(Analytics_mindset_case_studies_IntegrateCo_2015payroll[[#This Row],[Job_Code]],Analytics_mindset_case_studies_IntegrateCo_jobcodes[[Code_text]:[Job_Description]],2,FALSE)</f>
        <v>Service</v>
      </c>
    </row>
    <row r="515" spans="1:18" x14ac:dyDescent="0.3">
      <c r="A515" s="1">
        <v>42013</v>
      </c>
      <c r="B515">
        <v>27310003</v>
      </c>
      <c r="C515">
        <v>374</v>
      </c>
      <c r="D515">
        <v>5</v>
      </c>
      <c r="E515">
        <v>5</v>
      </c>
      <c r="F515" t="s">
        <v>83</v>
      </c>
      <c r="G515">
        <v>0</v>
      </c>
      <c r="H515">
        <v>0</v>
      </c>
      <c r="I515">
        <v>0</v>
      </c>
      <c r="J515">
        <v>0</v>
      </c>
      <c r="K515">
        <v>81</v>
      </c>
      <c r="L515">
        <v>448</v>
      </c>
      <c r="M515">
        <v>1033</v>
      </c>
      <c r="N515">
        <v>64</v>
      </c>
      <c r="O515" t="s">
        <v>181</v>
      </c>
      <c r="P515">
        <v>0</v>
      </c>
      <c r="Q51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515" t="str">
        <f>VLOOKUP(Analytics_mindset_case_studies_IntegrateCo_2015payroll[[#This Row],[Job_Code]],Analytics_mindset_case_studies_IntegrateCo_jobcodes[[Code_text]:[Job_Description]],2,FALSE)</f>
        <v>New Foreign Manufacturing Plant</v>
      </c>
    </row>
    <row r="516" spans="1:18" x14ac:dyDescent="0.3">
      <c r="A516" s="1">
        <v>42013</v>
      </c>
      <c r="B516">
        <v>27310003</v>
      </c>
      <c r="C516">
        <v>374</v>
      </c>
      <c r="D516">
        <v>5</v>
      </c>
      <c r="E516">
        <v>5</v>
      </c>
      <c r="F516" t="s">
        <v>76</v>
      </c>
      <c r="G516">
        <v>0</v>
      </c>
      <c r="H516">
        <v>0</v>
      </c>
      <c r="I516">
        <v>0</v>
      </c>
      <c r="J516">
        <v>0</v>
      </c>
      <c r="K516">
        <v>81</v>
      </c>
      <c r="L516">
        <v>448</v>
      </c>
      <c r="M516">
        <v>1033</v>
      </c>
      <c r="N516">
        <v>64</v>
      </c>
      <c r="O516" t="s">
        <v>181</v>
      </c>
      <c r="P516">
        <v>0</v>
      </c>
      <c r="Q51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516" t="str">
        <f>VLOOKUP(Analytics_mindset_case_studies_IntegrateCo_2015payroll[[#This Row],[Job_Code]],Analytics_mindset_case_studies_IntegrateCo_jobcodes[[Code_text]:[Job_Description]],2,FALSE)</f>
        <v>New Foreign Manufacturing Oversight</v>
      </c>
    </row>
    <row r="517" spans="1:18" x14ac:dyDescent="0.3">
      <c r="A517" s="1">
        <v>42013</v>
      </c>
      <c r="B517">
        <v>27310003</v>
      </c>
      <c r="C517">
        <v>201</v>
      </c>
      <c r="D517">
        <v>1</v>
      </c>
      <c r="E517">
        <v>1</v>
      </c>
      <c r="F517" t="s">
        <v>14</v>
      </c>
      <c r="G517">
        <v>0</v>
      </c>
      <c r="H517">
        <v>0</v>
      </c>
      <c r="I517">
        <v>0</v>
      </c>
      <c r="J517">
        <v>0</v>
      </c>
      <c r="K517">
        <v>2</v>
      </c>
      <c r="L517">
        <v>7</v>
      </c>
      <c r="M517">
        <v>23</v>
      </c>
      <c r="N517">
        <v>5</v>
      </c>
      <c r="O517" t="s">
        <v>182</v>
      </c>
      <c r="P517">
        <v>0</v>
      </c>
      <c r="Q51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517" t="str">
        <f>VLOOKUP(Analytics_mindset_case_studies_IntegrateCo_2015payroll[[#This Row],[Job_Code]],Analytics_mindset_case_studies_IntegrateCo_jobcodes[[Code_text]:[Job_Description]],2,FALSE)</f>
        <v>Installation</v>
      </c>
    </row>
    <row r="518" spans="1:18" x14ac:dyDescent="0.3">
      <c r="A518" s="1">
        <v>42013</v>
      </c>
      <c r="B518">
        <v>27310003</v>
      </c>
      <c r="C518">
        <v>201</v>
      </c>
      <c r="D518">
        <v>1</v>
      </c>
      <c r="E518">
        <v>1</v>
      </c>
      <c r="F518" t="s">
        <v>20</v>
      </c>
      <c r="G518">
        <v>0</v>
      </c>
      <c r="H518">
        <v>0</v>
      </c>
      <c r="I518">
        <v>0</v>
      </c>
      <c r="J518">
        <v>0</v>
      </c>
      <c r="K518">
        <v>432</v>
      </c>
      <c r="L518">
        <v>1728</v>
      </c>
      <c r="M518">
        <v>5508</v>
      </c>
      <c r="N518">
        <v>1152</v>
      </c>
      <c r="O518" t="s">
        <v>182</v>
      </c>
      <c r="P518">
        <v>0</v>
      </c>
      <c r="Q51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518" t="str">
        <f>VLOOKUP(Analytics_mindset_case_studies_IntegrateCo_2015payroll[[#This Row],[Job_Code]],Analytics_mindset_case_studies_IntegrateCo_jobcodes[[Code_text]:[Job_Description]],2,FALSE)</f>
        <v>Internal Auditing</v>
      </c>
    </row>
    <row r="519" spans="1:18" x14ac:dyDescent="0.3">
      <c r="A519" s="1">
        <v>42013</v>
      </c>
      <c r="B519">
        <v>27310003</v>
      </c>
      <c r="C519">
        <v>201</v>
      </c>
      <c r="D519">
        <v>1</v>
      </c>
      <c r="E519">
        <v>1</v>
      </c>
      <c r="F519" t="s">
        <v>59</v>
      </c>
      <c r="G519">
        <v>0</v>
      </c>
      <c r="H519">
        <v>0</v>
      </c>
      <c r="I519">
        <v>0</v>
      </c>
      <c r="J519">
        <v>0</v>
      </c>
      <c r="K519">
        <v>144</v>
      </c>
      <c r="L519">
        <v>576</v>
      </c>
      <c r="M519">
        <v>1836</v>
      </c>
      <c r="N519">
        <v>384</v>
      </c>
      <c r="O519" t="s">
        <v>182</v>
      </c>
      <c r="P519">
        <v>0</v>
      </c>
      <c r="Q51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519" t="str">
        <f>VLOOKUP(Analytics_mindset_case_studies_IntegrateCo_2015payroll[[#This Row],[Job_Code]],Analytics_mindset_case_studies_IntegrateCo_jobcodes[[Code_text]:[Job_Description]],2,FALSE)</f>
        <v>New Foreign Manufacturing Oversight</v>
      </c>
    </row>
    <row r="520" spans="1:18" x14ac:dyDescent="0.3">
      <c r="A520" s="1">
        <v>42013</v>
      </c>
      <c r="B520">
        <v>27310003</v>
      </c>
      <c r="C520">
        <v>192</v>
      </c>
      <c r="D520">
        <v>5</v>
      </c>
      <c r="E520">
        <v>5</v>
      </c>
      <c r="F520" t="s">
        <v>14</v>
      </c>
      <c r="G520">
        <v>0</v>
      </c>
      <c r="H520">
        <v>0</v>
      </c>
      <c r="I520">
        <v>0</v>
      </c>
      <c r="J520">
        <v>0</v>
      </c>
      <c r="K520">
        <v>3</v>
      </c>
      <c r="L520">
        <v>17</v>
      </c>
      <c r="M520">
        <v>41</v>
      </c>
      <c r="N520">
        <v>25</v>
      </c>
      <c r="O520" t="s">
        <v>183</v>
      </c>
      <c r="P520">
        <v>0</v>
      </c>
      <c r="Q52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520" t="str">
        <f>VLOOKUP(Analytics_mindset_case_studies_IntegrateCo_2015payroll[[#This Row],[Job_Code]],Analytics_mindset_case_studies_IntegrateCo_jobcodes[[Code_text]:[Job_Description]],2,FALSE)</f>
        <v>Installation</v>
      </c>
    </row>
    <row r="521" spans="1:18" x14ac:dyDescent="0.3">
      <c r="A521" s="1">
        <v>42013</v>
      </c>
      <c r="B521">
        <v>27310003</v>
      </c>
      <c r="C521">
        <v>192</v>
      </c>
      <c r="D521">
        <v>5</v>
      </c>
      <c r="E521">
        <v>5</v>
      </c>
      <c r="F521" t="s">
        <v>52</v>
      </c>
      <c r="G521">
        <v>12</v>
      </c>
      <c r="H521">
        <v>0</v>
      </c>
      <c r="I521">
        <v>28846</v>
      </c>
      <c r="J521">
        <v>0</v>
      </c>
      <c r="K521">
        <v>154</v>
      </c>
      <c r="L521">
        <v>808</v>
      </c>
      <c r="M521">
        <v>1967</v>
      </c>
      <c r="N521">
        <v>1223</v>
      </c>
      <c r="O521" t="s">
        <v>183</v>
      </c>
      <c r="P521">
        <v>28846</v>
      </c>
      <c r="Q52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521" t="str">
        <f>VLOOKUP(Analytics_mindset_case_studies_IntegrateCo_2015payroll[[#This Row],[Job_Code]],Analytics_mindset_case_studies_IntegrateCo_jobcodes[[Code_text]:[Job_Description]],2,FALSE)</f>
        <v>Sales</v>
      </c>
    </row>
    <row r="522" spans="1:18" x14ac:dyDescent="0.3">
      <c r="A522" s="1">
        <v>42013</v>
      </c>
      <c r="B522">
        <v>27310003</v>
      </c>
      <c r="C522">
        <v>192</v>
      </c>
      <c r="D522">
        <v>5</v>
      </c>
      <c r="E522">
        <v>5</v>
      </c>
      <c r="F522" t="s">
        <v>53</v>
      </c>
      <c r="G522">
        <v>0</v>
      </c>
      <c r="H522">
        <v>0</v>
      </c>
      <c r="I522">
        <v>0</v>
      </c>
      <c r="J522">
        <v>0</v>
      </c>
      <c r="K522">
        <v>103</v>
      </c>
      <c r="L522">
        <v>538</v>
      </c>
      <c r="M522">
        <v>1311</v>
      </c>
      <c r="N522">
        <v>815</v>
      </c>
      <c r="O522" t="s">
        <v>183</v>
      </c>
      <c r="P522">
        <v>0</v>
      </c>
      <c r="Q52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522" t="str">
        <f>VLOOKUP(Analytics_mindset_case_studies_IntegrateCo_2015payroll[[#This Row],[Job_Code]],Analytics_mindset_case_studies_IntegrateCo_jobcodes[[Code_text]:[Job_Description]],2,FALSE)</f>
        <v>Internal Auditing</v>
      </c>
    </row>
    <row r="523" spans="1:18" x14ac:dyDescent="0.3">
      <c r="A523" s="1">
        <v>42013</v>
      </c>
      <c r="B523">
        <v>27310003</v>
      </c>
      <c r="C523">
        <v>192</v>
      </c>
      <c r="D523">
        <v>5</v>
      </c>
      <c r="E523">
        <v>5</v>
      </c>
      <c r="F523" t="s">
        <v>54</v>
      </c>
      <c r="G523">
        <v>4</v>
      </c>
      <c r="H523">
        <v>0</v>
      </c>
      <c r="I523">
        <v>9615</v>
      </c>
      <c r="J523">
        <v>0</v>
      </c>
      <c r="K523">
        <v>52</v>
      </c>
      <c r="L523">
        <v>269</v>
      </c>
      <c r="M523">
        <v>656</v>
      </c>
      <c r="N523">
        <v>408</v>
      </c>
      <c r="O523" t="s">
        <v>183</v>
      </c>
      <c r="P523">
        <v>9615</v>
      </c>
      <c r="Q52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523" t="str">
        <f>VLOOKUP(Analytics_mindset_case_studies_IntegrateCo_2015payroll[[#This Row],[Job_Code]],Analytics_mindset_case_studies_IntegrateCo_jobcodes[[Code_text]:[Job_Description]],2,FALSE)</f>
        <v>Sales</v>
      </c>
    </row>
    <row r="524" spans="1:18" x14ac:dyDescent="0.3">
      <c r="A524" s="1">
        <v>42013</v>
      </c>
      <c r="B524">
        <v>27310003</v>
      </c>
      <c r="C524">
        <v>192</v>
      </c>
      <c r="D524">
        <v>5</v>
      </c>
      <c r="E524">
        <v>5</v>
      </c>
      <c r="F524" t="s">
        <v>83</v>
      </c>
      <c r="G524">
        <v>0</v>
      </c>
      <c r="H524">
        <v>0</v>
      </c>
      <c r="I524">
        <v>0</v>
      </c>
      <c r="J524">
        <v>0</v>
      </c>
      <c r="K524">
        <v>102</v>
      </c>
      <c r="L524">
        <v>538</v>
      </c>
      <c r="M524">
        <v>1312</v>
      </c>
      <c r="N524">
        <v>815</v>
      </c>
      <c r="O524" t="s">
        <v>183</v>
      </c>
      <c r="P524">
        <v>0</v>
      </c>
      <c r="Q52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524" t="str">
        <f>VLOOKUP(Analytics_mindset_case_studies_IntegrateCo_2015payroll[[#This Row],[Job_Code]],Analytics_mindset_case_studies_IntegrateCo_jobcodes[[Code_text]:[Job_Description]],2,FALSE)</f>
        <v>New Foreign Manufacturing Plant</v>
      </c>
    </row>
    <row r="525" spans="1:18" x14ac:dyDescent="0.3">
      <c r="A525" s="1">
        <v>42013</v>
      </c>
      <c r="B525">
        <v>27310003</v>
      </c>
      <c r="C525">
        <v>192</v>
      </c>
      <c r="D525">
        <v>5</v>
      </c>
      <c r="E525">
        <v>5</v>
      </c>
      <c r="F525" t="s">
        <v>76</v>
      </c>
      <c r="G525">
        <v>0</v>
      </c>
      <c r="H525">
        <v>0</v>
      </c>
      <c r="I525">
        <v>0</v>
      </c>
      <c r="J525">
        <v>0</v>
      </c>
      <c r="K525">
        <v>103</v>
      </c>
      <c r="L525">
        <v>539</v>
      </c>
      <c r="M525">
        <v>1312</v>
      </c>
      <c r="N525">
        <v>815</v>
      </c>
      <c r="O525" t="s">
        <v>183</v>
      </c>
      <c r="P525">
        <v>0</v>
      </c>
      <c r="Q52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525" t="str">
        <f>VLOOKUP(Analytics_mindset_case_studies_IntegrateCo_2015payroll[[#This Row],[Job_Code]],Analytics_mindset_case_studies_IntegrateCo_jobcodes[[Code_text]:[Job_Description]],2,FALSE)</f>
        <v>New Foreign Manufacturing Oversight</v>
      </c>
    </row>
    <row r="526" spans="1:18" x14ac:dyDescent="0.3">
      <c r="A526" s="1">
        <v>42013</v>
      </c>
      <c r="B526">
        <v>27310003</v>
      </c>
      <c r="C526">
        <v>398</v>
      </c>
      <c r="D526">
        <v>1</v>
      </c>
      <c r="E526">
        <v>1</v>
      </c>
      <c r="F526" t="s">
        <v>26</v>
      </c>
      <c r="G526">
        <v>1</v>
      </c>
      <c r="H526">
        <v>0</v>
      </c>
      <c r="I526">
        <v>12</v>
      </c>
      <c r="J526">
        <v>0</v>
      </c>
      <c r="K526">
        <v>7</v>
      </c>
      <c r="L526">
        <v>29</v>
      </c>
      <c r="M526">
        <v>91</v>
      </c>
      <c r="N526">
        <v>19</v>
      </c>
      <c r="O526" t="s">
        <v>184</v>
      </c>
      <c r="P526">
        <v>12</v>
      </c>
      <c r="Q52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526" t="str">
        <f>VLOOKUP(Analytics_mindset_case_studies_IntegrateCo_2015payroll[[#This Row],[Job_Code]],Analytics_mindset_case_studies_IntegrateCo_jobcodes[[Code_text]:[Job_Description]],2,FALSE)</f>
        <v>Employee Training</v>
      </c>
    </row>
    <row r="527" spans="1:18" x14ac:dyDescent="0.3">
      <c r="A527" s="1">
        <v>42013</v>
      </c>
      <c r="B527">
        <v>27310003</v>
      </c>
      <c r="C527">
        <v>398</v>
      </c>
      <c r="D527">
        <v>1</v>
      </c>
      <c r="E527">
        <v>1</v>
      </c>
      <c r="F527" t="s">
        <v>67</v>
      </c>
      <c r="G527">
        <v>0</v>
      </c>
      <c r="H527">
        <v>0</v>
      </c>
      <c r="I527">
        <v>0</v>
      </c>
      <c r="J527">
        <v>0</v>
      </c>
      <c r="K527">
        <v>58</v>
      </c>
      <c r="L527">
        <v>23</v>
      </c>
      <c r="M527">
        <v>734</v>
      </c>
      <c r="N527">
        <v>154</v>
      </c>
      <c r="O527" t="s">
        <v>184</v>
      </c>
      <c r="P527">
        <v>0</v>
      </c>
      <c r="Q52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527" t="str">
        <f>VLOOKUP(Analytics_mindset_case_studies_IntegrateCo_2015payroll[[#This Row],[Job_Code]],Analytics_mindset_case_studies_IntegrateCo_jobcodes[[Code_text]:[Job_Description]],2,FALSE)</f>
        <v>New Foreign Manufacturing Oversight</v>
      </c>
    </row>
    <row r="528" spans="1:18" x14ac:dyDescent="0.3">
      <c r="A528" s="1">
        <v>42013</v>
      </c>
      <c r="B528">
        <v>27310003</v>
      </c>
      <c r="C528">
        <v>276</v>
      </c>
      <c r="D528">
        <v>1</v>
      </c>
      <c r="E528">
        <v>1</v>
      </c>
      <c r="F528" t="s">
        <v>14</v>
      </c>
      <c r="G528">
        <v>0</v>
      </c>
      <c r="H528">
        <v>0</v>
      </c>
      <c r="I528">
        <v>0</v>
      </c>
      <c r="J528">
        <v>0</v>
      </c>
      <c r="K528">
        <v>5</v>
      </c>
      <c r="L528">
        <v>2</v>
      </c>
      <c r="M528">
        <v>64</v>
      </c>
      <c r="N528">
        <v>14</v>
      </c>
      <c r="O528" t="s">
        <v>185</v>
      </c>
      <c r="P528">
        <v>0</v>
      </c>
      <c r="Q52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528" t="str">
        <f>VLOOKUP(Analytics_mindset_case_studies_IntegrateCo_2015payroll[[#This Row],[Job_Code]],Analytics_mindset_case_studies_IntegrateCo_jobcodes[[Code_text]:[Job_Description]],2,FALSE)</f>
        <v>Installation</v>
      </c>
    </row>
    <row r="529" spans="1:18" x14ac:dyDescent="0.3">
      <c r="A529" s="1">
        <v>42013</v>
      </c>
      <c r="B529">
        <v>27310003</v>
      </c>
      <c r="C529">
        <v>276</v>
      </c>
      <c r="D529">
        <v>1</v>
      </c>
      <c r="E529">
        <v>1</v>
      </c>
      <c r="F529" t="s">
        <v>59</v>
      </c>
      <c r="G529">
        <v>0</v>
      </c>
      <c r="H529">
        <v>0</v>
      </c>
      <c r="I529">
        <v>0</v>
      </c>
      <c r="J529">
        <v>0</v>
      </c>
      <c r="K529">
        <v>103</v>
      </c>
      <c r="L529">
        <v>41</v>
      </c>
      <c r="M529">
        <v>1305</v>
      </c>
      <c r="N529">
        <v>291</v>
      </c>
      <c r="O529" t="s">
        <v>185</v>
      </c>
      <c r="P529">
        <v>0</v>
      </c>
      <c r="Q52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529" t="str">
        <f>VLOOKUP(Analytics_mindset_case_studies_IntegrateCo_2015payroll[[#This Row],[Job_Code]],Analytics_mindset_case_studies_IntegrateCo_jobcodes[[Code_text]:[Job_Description]],2,FALSE)</f>
        <v>New Foreign Manufacturing Oversight</v>
      </c>
    </row>
    <row r="530" spans="1:18" x14ac:dyDescent="0.3">
      <c r="A530" s="1">
        <v>42013</v>
      </c>
      <c r="B530">
        <v>27310003</v>
      </c>
      <c r="C530">
        <v>276</v>
      </c>
      <c r="D530">
        <v>1</v>
      </c>
      <c r="E530">
        <v>1</v>
      </c>
      <c r="F530" t="s">
        <v>75</v>
      </c>
      <c r="G530">
        <v>0</v>
      </c>
      <c r="H530">
        <v>0</v>
      </c>
      <c r="I530">
        <v>0</v>
      </c>
      <c r="J530">
        <v>0</v>
      </c>
      <c r="K530">
        <v>102</v>
      </c>
      <c r="L530">
        <v>409</v>
      </c>
      <c r="M530">
        <v>1305</v>
      </c>
      <c r="N530">
        <v>291</v>
      </c>
      <c r="O530" t="s">
        <v>185</v>
      </c>
      <c r="P530">
        <v>0</v>
      </c>
      <c r="Q53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530" t="str">
        <f>VLOOKUP(Analytics_mindset_case_studies_IntegrateCo_2015payroll[[#This Row],[Job_Code]],Analytics_mindset_case_studies_IntegrateCo_jobcodes[[Code_text]:[Job_Description]],2,FALSE)</f>
        <v>Internal Auditing</v>
      </c>
    </row>
    <row r="531" spans="1:18" x14ac:dyDescent="0.3">
      <c r="A531" s="1">
        <v>42013</v>
      </c>
      <c r="B531">
        <v>27310003</v>
      </c>
      <c r="C531">
        <v>352</v>
      </c>
      <c r="D531">
        <v>1</v>
      </c>
      <c r="E531">
        <v>1</v>
      </c>
      <c r="F531" t="s">
        <v>31</v>
      </c>
      <c r="G531">
        <v>0</v>
      </c>
      <c r="H531">
        <v>0</v>
      </c>
      <c r="I531">
        <v>0</v>
      </c>
      <c r="J531">
        <v>0</v>
      </c>
      <c r="K531">
        <v>234</v>
      </c>
      <c r="L531">
        <v>936</v>
      </c>
      <c r="M531">
        <v>2983</v>
      </c>
      <c r="N531">
        <v>73</v>
      </c>
      <c r="O531" t="s">
        <v>186</v>
      </c>
      <c r="P531">
        <v>0</v>
      </c>
      <c r="Q53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531" t="str">
        <f>VLOOKUP(Analytics_mindset_case_studies_IntegrateCo_2015payroll[[#This Row],[Job_Code]],Analytics_mindset_case_studies_IntegrateCo_jobcodes[[Code_text]:[Job_Description]],2,FALSE)</f>
        <v>New Foreign Manufacturing Plant</v>
      </c>
    </row>
    <row r="532" spans="1:18" x14ac:dyDescent="0.3">
      <c r="A532" s="1">
        <v>42013</v>
      </c>
      <c r="B532">
        <v>27310003</v>
      </c>
      <c r="C532">
        <v>352</v>
      </c>
      <c r="D532">
        <v>1</v>
      </c>
      <c r="E532">
        <v>1</v>
      </c>
      <c r="F532" t="s">
        <v>70</v>
      </c>
      <c r="G532">
        <v>0</v>
      </c>
      <c r="H532">
        <v>0</v>
      </c>
      <c r="I532">
        <v>0</v>
      </c>
      <c r="J532">
        <v>0</v>
      </c>
      <c r="K532">
        <v>78</v>
      </c>
      <c r="L532">
        <v>312</v>
      </c>
      <c r="M532">
        <v>995</v>
      </c>
      <c r="N532">
        <v>243</v>
      </c>
      <c r="O532" t="s">
        <v>186</v>
      </c>
      <c r="P532">
        <v>0</v>
      </c>
      <c r="Q53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532" t="str">
        <f>VLOOKUP(Analytics_mindset_case_studies_IntegrateCo_2015payroll[[#This Row],[Job_Code]],Analytics_mindset_case_studies_IntegrateCo_jobcodes[[Code_text]:[Job_Description]],2,FALSE)</f>
        <v>New Foreign Manufacturing Plant</v>
      </c>
    </row>
    <row r="533" spans="1:18" x14ac:dyDescent="0.3">
      <c r="A533" s="1">
        <v>42013</v>
      </c>
      <c r="B533">
        <v>27310003</v>
      </c>
      <c r="C533">
        <v>352</v>
      </c>
      <c r="D533">
        <v>1</v>
      </c>
      <c r="E533">
        <v>1</v>
      </c>
      <c r="F533" t="s">
        <v>67</v>
      </c>
      <c r="G533">
        <v>0</v>
      </c>
      <c r="H533">
        <v>0</v>
      </c>
      <c r="I533">
        <v>0</v>
      </c>
      <c r="J533">
        <v>0</v>
      </c>
      <c r="K533">
        <v>78</v>
      </c>
      <c r="L533">
        <v>312</v>
      </c>
      <c r="M533">
        <v>994</v>
      </c>
      <c r="N533">
        <v>243</v>
      </c>
      <c r="O533" t="s">
        <v>186</v>
      </c>
      <c r="P533">
        <v>0</v>
      </c>
      <c r="Q53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533" t="str">
        <f>VLOOKUP(Analytics_mindset_case_studies_IntegrateCo_2015payroll[[#This Row],[Job_Code]],Analytics_mindset_case_studies_IntegrateCo_jobcodes[[Code_text]:[Job_Description]],2,FALSE)</f>
        <v>New Foreign Manufacturing Oversight</v>
      </c>
    </row>
    <row r="534" spans="1:18" x14ac:dyDescent="0.3">
      <c r="A534" s="1">
        <v>42013</v>
      </c>
      <c r="B534">
        <v>27310003</v>
      </c>
      <c r="C534">
        <v>199</v>
      </c>
      <c r="D534">
        <v>1</v>
      </c>
      <c r="E534">
        <v>1</v>
      </c>
      <c r="F534" t="s">
        <v>14</v>
      </c>
      <c r="G534">
        <v>0</v>
      </c>
      <c r="H534">
        <v>0</v>
      </c>
      <c r="I534">
        <v>0</v>
      </c>
      <c r="J534">
        <v>0</v>
      </c>
      <c r="K534">
        <v>5</v>
      </c>
      <c r="L534">
        <v>2</v>
      </c>
      <c r="M534">
        <v>63</v>
      </c>
      <c r="N534">
        <v>14</v>
      </c>
      <c r="O534" t="s">
        <v>187</v>
      </c>
      <c r="P534">
        <v>0</v>
      </c>
      <c r="Q53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534" t="str">
        <f>VLOOKUP(Analytics_mindset_case_studies_IntegrateCo_2015payroll[[#This Row],[Job_Code]],Analytics_mindset_case_studies_IntegrateCo_jobcodes[[Code_text]:[Job_Description]],2,FALSE)</f>
        <v>Installation</v>
      </c>
    </row>
    <row r="535" spans="1:18" x14ac:dyDescent="0.3">
      <c r="A535" s="1">
        <v>42013</v>
      </c>
      <c r="B535">
        <v>27310003</v>
      </c>
      <c r="C535">
        <v>199</v>
      </c>
      <c r="D535">
        <v>1</v>
      </c>
      <c r="E535">
        <v>1</v>
      </c>
      <c r="F535" t="s">
        <v>23</v>
      </c>
      <c r="G535">
        <v>2</v>
      </c>
      <c r="H535">
        <v>0</v>
      </c>
      <c r="I535">
        <v>714</v>
      </c>
      <c r="J535">
        <v>0</v>
      </c>
      <c r="K535">
        <v>4</v>
      </c>
      <c r="L535">
        <v>158</v>
      </c>
      <c r="M535">
        <v>503</v>
      </c>
      <c r="N535">
        <v>114</v>
      </c>
      <c r="O535" t="s">
        <v>187</v>
      </c>
      <c r="P535">
        <v>714</v>
      </c>
      <c r="Q53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535" t="str">
        <f>VLOOKUP(Analytics_mindset_case_studies_IntegrateCo_2015payroll[[#This Row],[Job_Code]],Analytics_mindset_case_studies_IntegrateCo_jobcodes[[Code_text]:[Job_Description]],2,FALSE)</f>
        <v>Office</v>
      </c>
    </row>
    <row r="536" spans="1:18" x14ac:dyDescent="0.3">
      <c r="A536" s="1">
        <v>42013</v>
      </c>
      <c r="B536">
        <v>27310003</v>
      </c>
      <c r="C536">
        <v>199</v>
      </c>
      <c r="D536">
        <v>1</v>
      </c>
      <c r="E536">
        <v>1</v>
      </c>
      <c r="F536" t="s">
        <v>38</v>
      </c>
      <c r="G536">
        <v>65</v>
      </c>
      <c r="H536">
        <v>0</v>
      </c>
      <c r="I536">
        <v>23205</v>
      </c>
      <c r="J536">
        <v>0</v>
      </c>
      <c r="K536">
        <v>128</v>
      </c>
      <c r="L536">
        <v>513</v>
      </c>
      <c r="M536">
        <v>1636</v>
      </c>
      <c r="N536">
        <v>371</v>
      </c>
      <c r="O536" t="s">
        <v>187</v>
      </c>
      <c r="P536">
        <v>23205</v>
      </c>
      <c r="Q53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536" t="str">
        <f>VLOOKUP(Analytics_mindset_case_studies_IntegrateCo_2015payroll[[#This Row],[Job_Code]],Analytics_mindset_case_studies_IntegrateCo_jobcodes[[Code_text]:[Job_Description]],2,FALSE)</f>
        <v>Service</v>
      </c>
    </row>
    <row r="537" spans="1:18" x14ac:dyDescent="0.3">
      <c r="A537" s="1">
        <v>42013</v>
      </c>
      <c r="B537">
        <v>27310003</v>
      </c>
      <c r="C537">
        <v>199</v>
      </c>
      <c r="D537">
        <v>1</v>
      </c>
      <c r="E537">
        <v>1</v>
      </c>
      <c r="F537" t="s">
        <v>38</v>
      </c>
      <c r="G537">
        <v>0</v>
      </c>
      <c r="H537">
        <v>2</v>
      </c>
      <c r="I537">
        <v>0</v>
      </c>
      <c r="J537">
        <v>1071</v>
      </c>
      <c r="K537">
        <v>59</v>
      </c>
      <c r="L537">
        <v>237</v>
      </c>
      <c r="M537">
        <v>755</v>
      </c>
      <c r="N537">
        <v>114</v>
      </c>
      <c r="O537" t="s">
        <v>187</v>
      </c>
      <c r="P537">
        <v>1071</v>
      </c>
      <c r="Q53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537" t="str">
        <f>VLOOKUP(Analytics_mindset_case_studies_IntegrateCo_2015payroll[[#This Row],[Job_Code]],Analytics_mindset_case_studies_IntegrateCo_jobcodes[[Code_text]:[Job_Description]],2,FALSE)</f>
        <v>Service</v>
      </c>
    </row>
    <row r="538" spans="1:18" x14ac:dyDescent="0.3">
      <c r="A538" s="1">
        <v>42013</v>
      </c>
      <c r="B538">
        <v>27310003</v>
      </c>
      <c r="C538">
        <v>199</v>
      </c>
      <c r="D538">
        <v>1</v>
      </c>
      <c r="E538">
        <v>1</v>
      </c>
      <c r="F538" t="s">
        <v>56</v>
      </c>
      <c r="G538">
        <v>5</v>
      </c>
      <c r="H538">
        <v>0</v>
      </c>
      <c r="I538">
        <v>1785</v>
      </c>
      <c r="J538">
        <v>0</v>
      </c>
      <c r="K538">
        <v>1</v>
      </c>
      <c r="L538">
        <v>4</v>
      </c>
      <c r="M538">
        <v>126</v>
      </c>
      <c r="N538">
        <v>29</v>
      </c>
      <c r="O538" t="s">
        <v>187</v>
      </c>
      <c r="P538">
        <v>1785</v>
      </c>
      <c r="Q53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538" t="str">
        <f>VLOOKUP(Analytics_mindset_case_studies_IntegrateCo_2015payroll[[#This Row],[Job_Code]],Analytics_mindset_case_studies_IntegrateCo_jobcodes[[Code_text]:[Job_Description]],2,FALSE)</f>
        <v>Employee Training</v>
      </c>
    </row>
    <row r="539" spans="1:18" x14ac:dyDescent="0.3">
      <c r="A539" s="1">
        <v>42013</v>
      </c>
      <c r="B539">
        <v>27310003</v>
      </c>
      <c r="C539">
        <v>199</v>
      </c>
      <c r="D539">
        <v>1</v>
      </c>
      <c r="E539">
        <v>1</v>
      </c>
      <c r="F539" t="s">
        <v>63</v>
      </c>
      <c r="G539">
        <v>0</v>
      </c>
      <c r="H539">
        <v>0</v>
      </c>
      <c r="I539">
        <v>0</v>
      </c>
      <c r="J539">
        <v>0</v>
      </c>
      <c r="K539">
        <v>158</v>
      </c>
      <c r="L539">
        <v>632</v>
      </c>
      <c r="M539">
        <v>2012</v>
      </c>
      <c r="N539">
        <v>457</v>
      </c>
      <c r="O539" t="s">
        <v>187</v>
      </c>
      <c r="P539">
        <v>0</v>
      </c>
      <c r="Q53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539" t="str">
        <f>VLOOKUP(Analytics_mindset_case_studies_IntegrateCo_2015payroll[[#This Row],[Job_Code]],Analytics_mindset_case_studies_IntegrateCo_jobcodes[[Code_text]:[Job_Description]],2,FALSE)</f>
        <v>New Foreign Manufacturing Plant</v>
      </c>
    </row>
    <row r="540" spans="1:18" x14ac:dyDescent="0.3">
      <c r="A540" s="1">
        <v>42013</v>
      </c>
      <c r="B540">
        <v>27310003</v>
      </c>
      <c r="C540">
        <v>199</v>
      </c>
      <c r="D540">
        <v>1</v>
      </c>
      <c r="E540">
        <v>1</v>
      </c>
      <c r="F540" t="s">
        <v>59</v>
      </c>
      <c r="G540">
        <v>0</v>
      </c>
      <c r="H540">
        <v>0</v>
      </c>
      <c r="I540">
        <v>0</v>
      </c>
      <c r="J540">
        <v>0</v>
      </c>
      <c r="K540">
        <v>158</v>
      </c>
      <c r="L540">
        <v>631</v>
      </c>
      <c r="M540">
        <v>2014</v>
      </c>
      <c r="N540">
        <v>457</v>
      </c>
      <c r="O540" t="s">
        <v>187</v>
      </c>
      <c r="P540">
        <v>0</v>
      </c>
      <c r="Q54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540" t="str">
        <f>VLOOKUP(Analytics_mindset_case_studies_IntegrateCo_2015payroll[[#This Row],[Job_Code]],Analytics_mindset_case_studies_IntegrateCo_jobcodes[[Code_text]:[Job_Description]],2,FALSE)</f>
        <v>New Foreign Manufacturing Oversight</v>
      </c>
    </row>
    <row r="541" spans="1:18" x14ac:dyDescent="0.3">
      <c r="A541" s="1">
        <v>42013</v>
      </c>
      <c r="B541">
        <v>27310003</v>
      </c>
      <c r="C541">
        <v>260</v>
      </c>
      <c r="D541">
        <v>1</v>
      </c>
      <c r="E541">
        <v>1</v>
      </c>
      <c r="F541" t="s">
        <v>14</v>
      </c>
      <c r="G541">
        <v>0</v>
      </c>
      <c r="H541">
        <v>0</v>
      </c>
      <c r="I541">
        <v>0</v>
      </c>
      <c r="J541">
        <v>0</v>
      </c>
      <c r="K541">
        <v>2</v>
      </c>
      <c r="L541">
        <v>7</v>
      </c>
      <c r="M541">
        <v>21</v>
      </c>
      <c r="N541">
        <v>5</v>
      </c>
      <c r="O541" t="s">
        <v>188</v>
      </c>
      <c r="P541">
        <v>0</v>
      </c>
      <c r="Q54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541" t="str">
        <f>VLOOKUP(Analytics_mindset_case_studies_IntegrateCo_2015payroll[[#This Row],[Job_Code]],Analytics_mindset_case_studies_IntegrateCo_jobcodes[[Code_text]:[Job_Description]],2,FALSE)</f>
        <v>Installation</v>
      </c>
    </row>
    <row r="542" spans="1:18" x14ac:dyDescent="0.3">
      <c r="A542" s="1">
        <v>42013</v>
      </c>
      <c r="B542">
        <v>27310003</v>
      </c>
      <c r="C542">
        <v>260</v>
      </c>
      <c r="D542">
        <v>1</v>
      </c>
      <c r="E542">
        <v>1</v>
      </c>
      <c r="F542" t="s">
        <v>29</v>
      </c>
      <c r="G542">
        <v>0</v>
      </c>
      <c r="H542">
        <v>0</v>
      </c>
      <c r="I542">
        <v>0</v>
      </c>
      <c r="J542">
        <v>0</v>
      </c>
      <c r="K542">
        <v>139</v>
      </c>
      <c r="L542">
        <v>554</v>
      </c>
      <c r="M542">
        <v>1768</v>
      </c>
      <c r="N542">
        <v>396</v>
      </c>
      <c r="O542" t="s">
        <v>188</v>
      </c>
      <c r="P542">
        <v>0</v>
      </c>
      <c r="Q54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542" t="str">
        <f>VLOOKUP(Analytics_mindset_case_studies_IntegrateCo_2015payroll[[#This Row],[Job_Code]],Analytics_mindset_case_studies_IntegrateCo_jobcodes[[Code_text]:[Job_Description]],2,FALSE)</f>
        <v>New Foreign Manufacturing Plant</v>
      </c>
    </row>
    <row r="543" spans="1:18" x14ac:dyDescent="0.3">
      <c r="A543" s="1">
        <v>42013</v>
      </c>
      <c r="B543">
        <v>27310003</v>
      </c>
      <c r="C543">
        <v>260</v>
      </c>
      <c r="D543">
        <v>1</v>
      </c>
      <c r="E543">
        <v>1</v>
      </c>
      <c r="F543" t="s">
        <v>20</v>
      </c>
      <c r="G543">
        <v>0</v>
      </c>
      <c r="H543">
        <v>0</v>
      </c>
      <c r="I543">
        <v>0</v>
      </c>
      <c r="J543">
        <v>0</v>
      </c>
      <c r="K543">
        <v>11</v>
      </c>
      <c r="L543">
        <v>443</v>
      </c>
      <c r="M543">
        <v>1414</v>
      </c>
      <c r="N543">
        <v>317</v>
      </c>
      <c r="O543" t="s">
        <v>188</v>
      </c>
      <c r="P543">
        <v>0</v>
      </c>
      <c r="Q54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543" t="str">
        <f>VLOOKUP(Analytics_mindset_case_studies_IntegrateCo_2015payroll[[#This Row],[Job_Code]],Analytics_mindset_case_studies_IntegrateCo_jobcodes[[Code_text]:[Job_Description]],2,FALSE)</f>
        <v>Internal Auditing</v>
      </c>
    </row>
    <row r="544" spans="1:18" x14ac:dyDescent="0.3">
      <c r="A544" s="1">
        <v>42013</v>
      </c>
      <c r="B544">
        <v>27310003</v>
      </c>
      <c r="C544">
        <v>260</v>
      </c>
      <c r="D544">
        <v>1</v>
      </c>
      <c r="E544">
        <v>1</v>
      </c>
      <c r="F544" t="s">
        <v>63</v>
      </c>
      <c r="G544">
        <v>0</v>
      </c>
      <c r="H544">
        <v>0</v>
      </c>
      <c r="I544">
        <v>0</v>
      </c>
      <c r="J544">
        <v>0</v>
      </c>
      <c r="K544">
        <v>111</v>
      </c>
      <c r="L544">
        <v>443</v>
      </c>
      <c r="M544">
        <v>1413</v>
      </c>
      <c r="N544">
        <v>317</v>
      </c>
      <c r="O544" t="s">
        <v>188</v>
      </c>
      <c r="P544">
        <v>0</v>
      </c>
      <c r="Q54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544" t="str">
        <f>VLOOKUP(Analytics_mindset_case_studies_IntegrateCo_2015payroll[[#This Row],[Job_Code]],Analytics_mindset_case_studies_IntegrateCo_jobcodes[[Code_text]:[Job_Description]],2,FALSE)</f>
        <v>New Foreign Manufacturing Plant</v>
      </c>
    </row>
    <row r="545" spans="1:18" x14ac:dyDescent="0.3">
      <c r="A545" s="1">
        <v>42013</v>
      </c>
      <c r="B545">
        <v>27310003</v>
      </c>
      <c r="C545">
        <v>260</v>
      </c>
      <c r="D545">
        <v>1</v>
      </c>
      <c r="E545">
        <v>1</v>
      </c>
      <c r="F545" t="s">
        <v>59</v>
      </c>
      <c r="G545">
        <v>0</v>
      </c>
      <c r="H545">
        <v>0</v>
      </c>
      <c r="I545">
        <v>0</v>
      </c>
      <c r="J545">
        <v>0</v>
      </c>
      <c r="K545">
        <v>111</v>
      </c>
      <c r="L545">
        <v>444</v>
      </c>
      <c r="M545">
        <v>1414</v>
      </c>
      <c r="N545">
        <v>317</v>
      </c>
      <c r="O545" t="s">
        <v>188</v>
      </c>
      <c r="P545">
        <v>0</v>
      </c>
      <c r="Q54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545" t="str">
        <f>VLOOKUP(Analytics_mindset_case_studies_IntegrateCo_2015payroll[[#This Row],[Job_Code]],Analytics_mindset_case_studies_IntegrateCo_jobcodes[[Code_text]:[Job_Description]],2,FALSE)</f>
        <v>New Foreign Manufacturing Oversight</v>
      </c>
    </row>
    <row r="546" spans="1:18" x14ac:dyDescent="0.3">
      <c r="A546" s="1">
        <v>42013</v>
      </c>
      <c r="B546">
        <v>27310003</v>
      </c>
      <c r="C546">
        <v>380</v>
      </c>
      <c r="D546">
        <v>1</v>
      </c>
      <c r="E546">
        <v>1</v>
      </c>
      <c r="F546" t="s">
        <v>14</v>
      </c>
      <c r="G546">
        <v>0</v>
      </c>
      <c r="H546">
        <v>0</v>
      </c>
      <c r="I546">
        <v>0</v>
      </c>
      <c r="J546">
        <v>0</v>
      </c>
      <c r="K546">
        <v>3</v>
      </c>
      <c r="L546">
        <v>12</v>
      </c>
      <c r="M546">
        <v>37</v>
      </c>
      <c r="N546">
        <v>1</v>
      </c>
      <c r="O546" t="s">
        <v>189</v>
      </c>
      <c r="P546">
        <v>0</v>
      </c>
      <c r="Q54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546" t="str">
        <f>VLOOKUP(Analytics_mindset_case_studies_IntegrateCo_2015payroll[[#This Row],[Job_Code]],Analytics_mindset_case_studies_IntegrateCo_jobcodes[[Code_text]:[Job_Description]],2,FALSE)</f>
        <v>Installation</v>
      </c>
    </row>
    <row r="547" spans="1:18" x14ac:dyDescent="0.3">
      <c r="A547" s="1">
        <v>42013</v>
      </c>
      <c r="B547">
        <v>27310003</v>
      </c>
      <c r="C547">
        <v>380</v>
      </c>
      <c r="D547">
        <v>1</v>
      </c>
      <c r="E547">
        <v>1</v>
      </c>
      <c r="F547" t="s">
        <v>22</v>
      </c>
      <c r="G547">
        <v>1</v>
      </c>
      <c r="H547">
        <v>0</v>
      </c>
      <c r="I547">
        <v>20</v>
      </c>
      <c r="J547">
        <v>0</v>
      </c>
      <c r="K547">
        <v>1</v>
      </c>
      <c r="L547">
        <v>39</v>
      </c>
      <c r="M547">
        <v>123</v>
      </c>
      <c r="N547">
        <v>32</v>
      </c>
      <c r="O547" t="s">
        <v>189</v>
      </c>
      <c r="P547">
        <v>20</v>
      </c>
      <c r="Q54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547" t="str">
        <f>VLOOKUP(Analytics_mindset_case_studies_IntegrateCo_2015payroll[[#This Row],[Job_Code]],Analytics_mindset_case_studies_IntegrateCo_jobcodes[[Code_text]:[Job_Description]],2,FALSE)</f>
        <v>Office</v>
      </c>
    </row>
    <row r="548" spans="1:18" x14ac:dyDescent="0.3">
      <c r="A548" s="1">
        <v>42013</v>
      </c>
      <c r="B548">
        <v>27310003</v>
      </c>
      <c r="C548">
        <v>380</v>
      </c>
      <c r="D548">
        <v>1</v>
      </c>
      <c r="E548">
        <v>1</v>
      </c>
      <c r="F548" t="s">
        <v>31</v>
      </c>
      <c r="G548">
        <v>0</v>
      </c>
      <c r="H548">
        <v>0</v>
      </c>
      <c r="I548">
        <v>0</v>
      </c>
      <c r="J548">
        <v>0</v>
      </c>
      <c r="K548">
        <v>68</v>
      </c>
      <c r="L548">
        <v>27</v>
      </c>
      <c r="M548">
        <v>861</v>
      </c>
      <c r="N548">
        <v>224</v>
      </c>
      <c r="O548" t="s">
        <v>189</v>
      </c>
      <c r="P548">
        <v>0</v>
      </c>
      <c r="Q54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548" t="str">
        <f>VLOOKUP(Analytics_mindset_case_studies_IntegrateCo_2015payroll[[#This Row],[Job_Code]],Analytics_mindset_case_studies_IntegrateCo_jobcodes[[Code_text]:[Job_Description]],2,FALSE)</f>
        <v>New Foreign Manufacturing Plant</v>
      </c>
    </row>
    <row r="549" spans="1:18" x14ac:dyDescent="0.3">
      <c r="A549" s="1">
        <v>42013</v>
      </c>
      <c r="B549">
        <v>27310003</v>
      </c>
      <c r="C549">
        <v>380</v>
      </c>
      <c r="D549">
        <v>1</v>
      </c>
      <c r="E549">
        <v>1</v>
      </c>
      <c r="F549" t="s">
        <v>70</v>
      </c>
      <c r="G549">
        <v>0</v>
      </c>
      <c r="H549">
        <v>0</v>
      </c>
      <c r="I549">
        <v>0</v>
      </c>
      <c r="J549">
        <v>0</v>
      </c>
      <c r="K549">
        <v>77</v>
      </c>
      <c r="L549">
        <v>309</v>
      </c>
      <c r="M549">
        <v>986</v>
      </c>
      <c r="N549">
        <v>256</v>
      </c>
      <c r="O549" t="s">
        <v>189</v>
      </c>
      <c r="P549">
        <v>0</v>
      </c>
      <c r="Q54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549" t="str">
        <f>VLOOKUP(Analytics_mindset_case_studies_IntegrateCo_2015payroll[[#This Row],[Job_Code]],Analytics_mindset_case_studies_IntegrateCo_jobcodes[[Code_text]:[Job_Description]],2,FALSE)</f>
        <v>New Foreign Manufacturing Plant</v>
      </c>
    </row>
    <row r="550" spans="1:18" x14ac:dyDescent="0.3">
      <c r="A550" s="1">
        <v>42013</v>
      </c>
      <c r="B550">
        <v>27310003</v>
      </c>
      <c r="C550">
        <v>380</v>
      </c>
      <c r="D550">
        <v>1</v>
      </c>
      <c r="E550">
        <v>1</v>
      </c>
      <c r="F550" t="s">
        <v>67</v>
      </c>
      <c r="G550">
        <v>0</v>
      </c>
      <c r="H550">
        <v>0</v>
      </c>
      <c r="I550">
        <v>0</v>
      </c>
      <c r="J550">
        <v>0</v>
      </c>
      <c r="K550">
        <v>77</v>
      </c>
      <c r="L550">
        <v>309</v>
      </c>
      <c r="M550">
        <v>985</v>
      </c>
      <c r="N550">
        <v>256</v>
      </c>
      <c r="O550" t="s">
        <v>189</v>
      </c>
      <c r="P550">
        <v>0</v>
      </c>
      <c r="Q55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550" t="str">
        <f>VLOOKUP(Analytics_mindset_case_studies_IntegrateCo_2015payroll[[#This Row],[Job_Code]],Analytics_mindset_case_studies_IntegrateCo_jobcodes[[Code_text]:[Job_Description]],2,FALSE)</f>
        <v>New Foreign Manufacturing Oversight</v>
      </c>
    </row>
    <row r="551" spans="1:18" x14ac:dyDescent="0.3">
      <c r="A551" s="1">
        <v>42013</v>
      </c>
      <c r="B551">
        <v>27310003</v>
      </c>
      <c r="C551">
        <v>181</v>
      </c>
      <c r="D551">
        <v>1</v>
      </c>
      <c r="E551">
        <v>1</v>
      </c>
      <c r="F551" t="s">
        <v>14</v>
      </c>
      <c r="G551">
        <v>0</v>
      </c>
      <c r="H551">
        <v>0</v>
      </c>
      <c r="I551">
        <v>0</v>
      </c>
      <c r="J551">
        <v>0</v>
      </c>
      <c r="K551">
        <v>9</v>
      </c>
      <c r="L551">
        <v>36</v>
      </c>
      <c r="M551">
        <v>115</v>
      </c>
      <c r="N551">
        <v>24</v>
      </c>
      <c r="O551" t="s">
        <v>190</v>
      </c>
      <c r="P551">
        <v>0</v>
      </c>
      <c r="Q55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551" t="str">
        <f>VLOOKUP(Analytics_mindset_case_studies_IntegrateCo_2015payroll[[#This Row],[Job_Code]],Analytics_mindset_case_studies_IntegrateCo_jobcodes[[Code_text]:[Job_Description]],2,FALSE)</f>
        <v>Installation</v>
      </c>
    </row>
    <row r="552" spans="1:18" x14ac:dyDescent="0.3">
      <c r="A552" s="1">
        <v>42013</v>
      </c>
      <c r="B552">
        <v>27310003</v>
      </c>
      <c r="C552">
        <v>181</v>
      </c>
      <c r="D552">
        <v>1</v>
      </c>
      <c r="E552">
        <v>1</v>
      </c>
      <c r="F552" t="s">
        <v>29</v>
      </c>
      <c r="G552">
        <v>0</v>
      </c>
      <c r="H552">
        <v>0</v>
      </c>
      <c r="I552">
        <v>0</v>
      </c>
      <c r="J552">
        <v>0</v>
      </c>
      <c r="K552">
        <v>351</v>
      </c>
      <c r="L552">
        <v>1405</v>
      </c>
      <c r="M552">
        <v>4479</v>
      </c>
      <c r="N552">
        <v>937</v>
      </c>
      <c r="O552" t="s">
        <v>190</v>
      </c>
      <c r="P552">
        <v>0</v>
      </c>
      <c r="Q55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552" t="str">
        <f>VLOOKUP(Analytics_mindset_case_studies_IntegrateCo_2015payroll[[#This Row],[Job_Code]],Analytics_mindset_case_studies_IntegrateCo_jobcodes[[Code_text]:[Job_Description]],2,FALSE)</f>
        <v>New Foreign Manufacturing Plant</v>
      </c>
    </row>
    <row r="553" spans="1:18" x14ac:dyDescent="0.3">
      <c r="A553" s="1">
        <v>42013</v>
      </c>
      <c r="B553">
        <v>27310003</v>
      </c>
      <c r="C553">
        <v>181</v>
      </c>
      <c r="D553">
        <v>1</v>
      </c>
      <c r="E553">
        <v>1</v>
      </c>
      <c r="F553" t="s">
        <v>59</v>
      </c>
      <c r="G553">
        <v>0</v>
      </c>
      <c r="H553">
        <v>0</v>
      </c>
      <c r="I553">
        <v>0</v>
      </c>
      <c r="J553">
        <v>0</v>
      </c>
      <c r="K553">
        <v>141</v>
      </c>
      <c r="L553">
        <v>562</v>
      </c>
      <c r="M553">
        <v>1791</v>
      </c>
      <c r="N553">
        <v>375</v>
      </c>
      <c r="O553" t="s">
        <v>190</v>
      </c>
      <c r="P553">
        <v>0</v>
      </c>
      <c r="Q55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553" t="str">
        <f>VLOOKUP(Analytics_mindset_case_studies_IntegrateCo_2015payroll[[#This Row],[Job_Code]],Analytics_mindset_case_studies_IntegrateCo_jobcodes[[Code_text]:[Job_Description]],2,FALSE)</f>
        <v>New Foreign Manufacturing Oversight</v>
      </c>
    </row>
    <row r="554" spans="1:18" x14ac:dyDescent="0.3">
      <c r="A554" s="1">
        <v>42013</v>
      </c>
      <c r="B554">
        <v>27310003</v>
      </c>
      <c r="C554">
        <v>386</v>
      </c>
      <c r="D554">
        <v>1</v>
      </c>
      <c r="E554">
        <v>1</v>
      </c>
      <c r="F554" t="s">
        <v>30</v>
      </c>
      <c r="G554">
        <v>13</v>
      </c>
      <c r="H554">
        <v>0</v>
      </c>
      <c r="I554">
        <v>156</v>
      </c>
      <c r="J554">
        <v>0</v>
      </c>
      <c r="K554">
        <v>94</v>
      </c>
      <c r="L554">
        <v>374</v>
      </c>
      <c r="M554">
        <v>1193</v>
      </c>
      <c r="N554">
        <v>25</v>
      </c>
      <c r="O554" t="s">
        <v>204</v>
      </c>
      <c r="P554">
        <v>156</v>
      </c>
      <c r="Q55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554" t="str">
        <f>VLOOKUP(Analytics_mindset_case_studies_IntegrateCo_2015payroll[[#This Row],[Job_Code]],Analytics_mindset_case_studies_IntegrateCo_jobcodes[[Code_text]:[Job_Description]],2,FALSE)</f>
        <v>Sales</v>
      </c>
    </row>
    <row r="555" spans="1:18" x14ac:dyDescent="0.3">
      <c r="A555" s="1">
        <v>42013</v>
      </c>
      <c r="B555">
        <v>27310003</v>
      </c>
      <c r="C555">
        <v>117</v>
      </c>
      <c r="D555">
        <v>1</v>
      </c>
      <c r="E555">
        <v>1</v>
      </c>
      <c r="F555" t="s">
        <v>20</v>
      </c>
      <c r="G555">
        <v>0</v>
      </c>
      <c r="H555">
        <v>0</v>
      </c>
      <c r="I555">
        <v>0</v>
      </c>
      <c r="J555">
        <v>0</v>
      </c>
      <c r="K555">
        <v>324</v>
      </c>
      <c r="L555">
        <v>1295</v>
      </c>
      <c r="M555">
        <v>4128</v>
      </c>
      <c r="N555">
        <v>96</v>
      </c>
      <c r="O555" t="s">
        <v>191</v>
      </c>
      <c r="P555">
        <v>0</v>
      </c>
      <c r="Q55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555" t="str">
        <f>VLOOKUP(Analytics_mindset_case_studies_IntegrateCo_2015payroll[[#This Row],[Job_Code]],Analytics_mindset_case_studies_IntegrateCo_jobcodes[[Code_text]:[Job_Description]],2,FALSE)</f>
        <v>Internal Auditing</v>
      </c>
    </row>
    <row r="556" spans="1:18" x14ac:dyDescent="0.3">
      <c r="A556" s="1">
        <v>42013</v>
      </c>
      <c r="B556">
        <v>27310003</v>
      </c>
      <c r="C556">
        <v>117</v>
      </c>
      <c r="D556">
        <v>1</v>
      </c>
      <c r="E556">
        <v>1</v>
      </c>
      <c r="F556" t="s">
        <v>63</v>
      </c>
      <c r="G556">
        <v>0</v>
      </c>
      <c r="H556">
        <v>0</v>
      </c>
      <c r="I556">
        <v>0</v>
      </c>
      <c r="J556">
        <v>0</v>
      </c>
      <c r="K556">
        <v>108</v>
      </c>
      <c r="L556">
        <v>432</v>
      </c>
      <c r="M556">
        <v>1376</v>
      </c>
      <c r="N556">
        <v>32</v>
      </c>
      <c r="O556" t="s">
        <v>191</v>
      </c>
      <c r="P556">
        <v>0</v>
      </c>
      <c r="Q55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556" t="str">
        <f>VLOOKUP(Analytics_mindset_case_studies_IntegrateCo_2015payroll[[#This Row],[Job_Code]],Analytics_mindset_case_studies_IntegrateCo_jobcodes[[Code_text]:[Job_Description]],2,FALSE)</f>
        <v>New Foreign Manufacturing Plant</v>
      </c>
    </row>
    <row r="557" spans="1:18" x14ac:dyDescent="0.3">
      <c r="A557" s="1">
        <v>42013</v>
      </c>
      <c r="B557">
        <v>27310003</v>
      </c>
      <c r="C557">
        <v>117</v>
      </c>
      <c r="D557">
        <v>1</v>
      </c>
      <c r="E557">
        <v>1</v>
      </c>
      <c r="F557" t="s">
        <v>59</v>
      </c>
      <c r="G557">
        <v>0</v>
      </c>
      <c r="H557">
        <v>0</v>
      </c>
      <c r="I557">
        <v>0</v>
      </c>
      <c r="J557">
        <v>0</v>
      </c>
      <c r="K557">
        <v>108</v>
      </c>
      <c r="L557">
        <v>432</v>
      </c>
      <c r="M557">
        <v>1376</v>
      </c>
      <c r="N557">
        <v>32</v>
      </c>
      <c r="O557" t="s">
        <v>191</v>
      </c>
      <c r="P557">
        <v>0</v>
      </c>
      <c r="Q55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557" t="str">
        <f>VLOOKUP(Analytics_mindset_case_studies_IntegrateCo_2015payroll[[#This Row],[Job_Code]],Analytics_mindset_case_studies_IntegrateCo_jobcodes[[Code_text]:[Job_Description]],2,FALSE)</f>
        <v>New Foreign Manufacturing Oversight</v>
      </c>
    </row>
    <row r="558" spans="1:18" x14ac:dyDescent="0.3">
      <c r="A558" s="1">
        <v>42013</v>
      </c>
      <c r="B558">
        <v>27310003</v>
      </c>
      <c r="C558">
        <v>400</v>
      </c>
      <c r="D558">
        <v>1</v>
      </c>
      <c r="E558">
        <v>1</v>
      </c>
      <c r="F558" t="s">
        <v>14</v>
      </c>
      <c r="G558">
        <v>0</v>
      </c>
      <c r="H558">
        <v>0</v>
      </c>
      <c r="I558">
        <v>0</v>
      </c>
      <c r="J558">
        <v>0</v>
      </c>
      <c r="K558">
        <v>7</v>
      </c>
      <c r="L558">
        <v>3</v>
      </c>
      <c r="M558">
        <v>96</v>
      </c>
      <c r="N558">
        <v>4</v>
      </c>
      <c r="O558" t="s">
        <v>192</v>
      </c>
      <c r="P558">
        <v>0</v>
      </c>
      <c r="Q55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558" t="str">
        <f>VLOOKUP(Analytics_mindset_case_studies_IntegrateCo_2015payroll[[#This Row],[Job_Code]],Analytics_mindset_case_studies_IntegrateCo_jobcodes[[Code_text]:[Job_Description]],2,FALSE)</f>
        <v>Installation</v>
      </c>
    </row>
    <row r="559" spans="1:18" x14ac:dyDescent="0.3">
      <c r="A559" s="1">
        <v>42013</v>
      </c>
      <c r="B559">
        <v>27310003</v>
      </c>
      <c r="C559">
        <v>400</v>
      </c>
      <c r="D559">
        <v>1</v>
      </c>
      <c r="E559">
        <v>1</v>
      </c>
      <c r="F559" t="s">
        <v>29</v>
      </c>
      <c r="G559">
        <v>0</v>
      </c>
      <c r="H559">
        <v>0</v>
      </c>
      <c r="I559">
        <v>0</v>
      </c>
      <c r="J559">
        <v>0</v>
      </c>
      <c r="K559">
        <v>167</v>
      </c>
      <c r="L559">
        <v>668</v>
      </c>
      <c r="M559">
        <v>2131</v>
      </c>
      <c r="N559">
        <v>86</v>
      </c>
      <c r="O559" t="s">
        <v>192</v>
      </c>
      <c r="P559">
        <v>0</v>
      </c>
      <c r="Q55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559" t="str">
        <f>VLOOKUP(Analytics_mindset_case_studies_IntegrateCo_2015payroll[[#This Row],[Job_Code]],Analytics_mindset_case_studies_IntegrateCo_jobcodes[[Code_text]:[Job_Description]],2,FALSE)</f>
        <v>New Foreign Manufacturing Plant</v>
      </c>
    </row>
    <row r="560" spans="1:18" x14ac:dyDescent="0.3">
      <c r="A560" s="1">
        <v>42013</v>
      </c>
      <c r="B560">
        <v>27310003</v>
      </c>
      <c r="C560">
        <v>400</v>
      </c>
      <c r="D560">
        <v>1</v>
      </c>
      <c r="E560">
        <v>1</v>
      </c>
      <c r="F560" t="s">
        <v>20</v>
      </c>
      <c r="G560">
        <v>0</v>
      </c>
      <c r="H560">
        <v>0</v>
      </c>
      <c r="I560">
        <v>0</v>
      </c>
      <c r="J560">
        <v>0</v>
      </c>
      <c r="K560">
        <v>84</v>
      </c>
      <c r="L560">
        <v>334</v>
      </c>
      <c r="M560">
        <v>1066</v>
      </c>
      <c r="N560">
        <v>43</v>
      </c>
      <c r="O560" t="s">
        <v>192</v>
      </c>
      <c r="P560">
        <v>0</v>
      </c>
      <c r="Q56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560" t="str">
        <f>VLOOKUP(Analytics_mindset_case_studies_IntegrateCo_2015payroll[[#This Row],[Job_Code]],Analytics_mindset_case_studies_IntegrateCo_jobcodes[[Code_text]:[Job_Description]],2,FALSE)</f>
        <v>Internal Auditing</v>
      </c>
    </row>
    <row r="561" spans="1:18" x14ac:dyDescent="0.3">
      <c r="A561" s="1">
        <v>42013</v>
      </c>
      <c r="B561">
        <v>27310003</v>
      </c>
      <c r="C561">
        <v>400</v>
      </c>
      <c r="D561">
        <v>1</v>
      </c>
      <c r="E561">
        <v>1</v>
      </c>
      <c r="F561" t="s">
        <v>63</v>
      </c>
      <c r="G561">
        <v>0</v>
      </c>
      <c r="H561">
        <v>0</v>
      </c>
      <c r="I561">
        <v>0</v>
      </c>
      <c r="J561">
        <v>0</v>
      </c>
      <c r="K561">
        <v>84</v>
      </c>
      <c r="L561">
        <v>334</v>
      </c>
      <c r="M561">
        <v>1065</v>
      </c>
      <c r="N561">
        <v>43</v>
      </c>
      <c r="O561" t="s">
        <v>192</v>
      </c>
      <c r="P561">
        <v>0</v>
      </c>
      <c r="Q56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561" t="str">
        <f>VLOOKUP(Analytics_mindset_case_studies_IntegrateCo_2015payroll[[#This Row],[Job_Code]],Analytics_mindset_case_studies_IntegrateCo_jobcodes[[Code_text]:[Job_Description]],2,FALSE)</f>
        <v>New Foreign Manufacturing Plant</v>
      </c>
    </row>
    <row r="562" spans="1:18" x14ac:dyDescent="0.3">
      <c r="A562" s="1">
        <v>42013</v>
      </c>
      <c r="B562">
        <v>27310003</v>
      </c>
      <c r="C562">
        <v>400</v>
      </c>
      <c r="D562">
        <v>1</v>
      </c>
      <c r="E562">
        <v>1</v>
      </c>
      <c r="F562" t="s">
        <v>59</v>
      </c>
      <c r="G562">
        <v>0</v>
      </c>
      <c r="H562">
        <v>0</v>
      </c>
      <c r="I562">
        <v>0</v>
      </c>
      <c r="J562">
        <v>0</v>
      </c>
      <c r="K562">
        <v>83</v>
      </c>
      <c r="L562">
        <v>335</v>
      </c>
      <c r="M562">
        <v>1065</v>
      </c>
      <c r="N562">
        <v>43</v>
      </c>
      <c r="O562" t="s">
        <v>192</v>
      </c>
      <c r="P562">
        <v>0</v>
      </c>
      <c r="Q56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562" t="str">
        <f>VLOOKUP(Analytics_mindset_case_studies_IntegrateCo_2015payroll[[#This Row],[Job_Code]],Analytics_mindset_case_studies_IntegrateCo_jobcodes[[Code_text]:[Job_Description]],2,FALSE)</f>
        <v>New Foreign Manufacturing Oversight</v>
      </c>
    </row>
    <row r="563" spans="1:18" x14ac:dyDescent="0.3">
      <c r="A563" s="1">
        <v>42013</v>
      </c>
      <c r="B563">
        <v>27310003</v>
      </c>
      <c r="C563">
        <v>367</v>
      </c>
      <c r="D563">
        <v>1</v>
      </c>
      <c r="E563">
        <v>1</v>
      </c>
      <c r="F563" t="s">
        <v>20</v>
      </c>
      <c r="G563">
        <v>0</v>
      </c>
      <c r="H563">
        <v>0</v>
      </c>
      <c r="I563">
        <v>0</v>
      </c>
      <c r="J563">
        <v>0</v>
      </c>
      <c r="K563">
        <v>155</v>
      </c>
      <c r="L563">
        <v>622</v>
      </c>
      <c r="M563">
        <v>1983</v>
      </c>
      <c r="N563">
        <v>422</v>
      </c>
      <c r="O563" t="s">
        <v>193</v>
      </c>
      <c r="P563">
        <v>0</v>
      </c>
      <c r="Q56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563" t="str">
        <f>VLOOKUP(Analytics_mindset_case_studies_IntegrateCo_2015payroll[[#This Row],[Job_Code]],Analytics_mindset_case_studies_IntegrateCo_jobcodes[[Code_text]:[Job_Description]],2,FALSE)</f>
        <v>Internal Auditing</v>
      </c>
    </row>
    <row r="564" spans="1:18" x14ac:dyDescent="0.3">
      <c r="A564" s="1">
        <v>42013</v>
      </c>
      <c r="B564">
        <v>27310003</v>
      </c>
      <c r="C564">
        <v>367</v>
      </c>
      <c r="D564">
        <v>1</v>
      </c>
      <c r="E564">
        <v>1</v>
      </c>
      <c r="F564" t="s">
        <v>63</v>
      </c>
      <c r="G564">
        <v>0</v>
      </c>
      <c r="H564">
        <v>0</v>
      </c>
      <c r="I564">
        <v>0</v>
      </c>
      <c r="J564">
        <v>0</v>
      </c>
      <c r="K564">
        <v>52</v>
      </c>
      <c r="L564">
        <v>207</v>
      </c>
      <c r="M564">
        <v>661</v>
      </c>
      <c r="N564">
        <v>141</v>
      </c>
      <c r="O564" t="s">
        <v>193</v>
      </c>
      <c r="P564">
        <v>0</v>
      </c>
      <c r="Q56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564" t="str">
        <f>VLOOKUP(Analytics_mindset_case_studies_IntegrateCo_2015payroll[[#This Row],[Job_Code]],Analytics_mindset_case_studies_IntegrateCo_jobcodes[[Code_text]:[Job_Description]],2,FALSE)</f>
        <v>New Foreign Manufacturing Plant</v>
      </c>
    </row>
    <row r="565" spans="1:18" x14ac:dyDescent="0.3">
      <c r="A565" s="1">
        <v>42013</v>
      </c>
      <c r="B565">
        <v>27310003</v>
      </c>
      <c r="C565">
        <v>367</v>
      </c>
      <c r="D565">
        <v>1</v>
      </c>
      <c r="E565">
        <v>1</v>
      </c>
      <c r="F565" t="s">
        <v>59</v>
      </c>
      <c r="G565">
        <v>0</v>
      </c>
      <c r="H565">
        <v>0</v>
      </c>
      <c r="I565">
        <v>0</v>
      </c>
      <c r="J565">
        <v>0</v>
      </c>
      <c r="K565">
        <v>52</v>
      </c>
      <c r="L565">
        <v>208</v>
      </c>
      <c r="M565">
        <v>661</v>
      </c>
      <c r="N565">
        <v>141</v>
      </c>
      <c r="O565" t="s">
        <v>193</v>
      </c>
      <c r="P565">
        <v>0</v>
      </c>
      <c r="Q56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565" t="str">
        <f>VLOOKUP(Analytics_mindset_case_studies_IntegrateCo_2015payroll[[#This Row],[Job_Code]],Analytics_mindset_case_studies_IntegrateCo_jobcodes[[Code_text]:[Job_Description]],2,FALSE)</f>
        <v>New Foreign Manufacturing Oversight</v>
      </c>
    </row>
    <row r="566" spans="1:18" x14ac:dyDescent="0.3">
      <c r="A566" s="1">
        <v>42013</v>
      </c>
      <c r="B566">
        <v>27310003</v>
      </c>
      <c r="C566">
        <v>7</v>
      </c>
      <c r="D566">
        <v>1</v>
      </c>
      <c r="E566">
        <v>1</v>
      </c>
      <c r="F566" t="s">
        <v>15</v>
      </c>
      <c r="G566">
        <v>16</v>
      </c>
      <c r="H566">
        <v>0</v>
      </c>
      <c r="I566">
        <v>5698</v>
      </c>
      <c r="J566">
        <v>0</v>
      </c>
      <c r="K566">
        <v>342</v>
      </c>
      <c r="L566">
        <v>1368</v>
      </c>
      <c r="M566">
        <v>4359</v>
      </c>
      <c r="N566">
        <v>912</v>
      </c>
      <c r="O566" t="s">
        <v>194</v>
      </c>
      <c r="P566">
        <v>5698</v>
      </c>
      <c r="Q56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566" t="str">
        <f>VLOOKUP(Analytics_mindset_case_studies_IntegrateCo_2015payroll[[#This Row],[Job_Code]],Analytics_mindset_case_studies_IntegrateCo_jobcodes[[Code_text]:[Job_Description]],2,FALSE)</f>
        <v>Sales</v>
      </c>
    </row>
    <row r="567" spans="1:18" x14ac:dyDescent="0.3">
      <c r="A567" s="1">
        <v>42013</v>
      </c>
      <c r="B567">
        <v>27310003</v>
      </c>
      <c r="C567">
        <v>7</v>
      </c>
      <c r="D567">
        <v>1</v>
      </c>
      <c r="E567">
        <v>1</v>
      </c>
      <c r="F567" t="s">
        <v>58</v>
      </c>
      <c r="G567">
        <v>3</v>
      </c>
      <c r="H567">
        <v>0</v>
      </c>
      <c r="I567">
        <v>10684</v>
      </c>
      <c r="J567">
        <v>0</v>
      </c>
      <c r="K567">
        <v>64</v>
      </c>
      <c r="L567">
        <v>256</v>
      </c>
      <c r="M567">
        <v>818</v>
      </c>
      <c r="N567">
        <v>171</v>
      </c>
      <c r="O567" t="s">
        <v>194</v>
      </c>
      <c r="P567">
        <v>10684</v>
      </c>
      <c r="Q56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567" t="str">
        <f>VLOOKUP(Analytics_mindset_case_studies_IntegrateCo_2015payroll[[#This Row],[Job_Code]],Analytics_mindset_case_studies_IntegrateCo_jobcodes[[Code_text]:[Job_Description]],2,FALSE)</f>
        <v>Sales</v>
      </c>
    </row>
    <row r="568" spans="1:18" x14ac:dyDescent="0.3">
      <c r="A568" s="1">
        <v>42013</v>
      </c>
      <c r="B568">
        <v>27310003</v>
      </c>
      <c r="C568">
        <v>7</v>
      </c>
      <c r="D568">
        <v>1</v>
      </c>
      <c r="E568">
        <v>1</v>
      </c>
      <c r="F568" t="s">
        <v>59</v>
      </c>
      <c r="G568">
        <v>0</v>
      </c>
      <c r="H568">
        <v>0</v>
      </c>
      <c r="I568">
        <v>0</v>
      </c>
      <c r="J568">
        <v>0</v>
      </c>
      <c r="K568">
        <v>171</v>
      </c>
      <c r="L568">
        <v>684</v>
      </c>
      <c r="M568">
        <v>2179</v>
      </c>
      <c r="N568">
        <v>456</v>
      </c>
      <c r="O568" t="s">
        <v>194</v>
      </c>
      <c r="P568">
        <v>0</v>
      </c>
      <c r="Q56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568" t="str">
        <f>VLOOKUP(Analytics_mindset_case_studies_IntegrateCo_2015payroll[[#This Row],[Job_Code]],Analytics_mindset_case_studies_IntegrateCo_jobcodes[[Code_text]:[Job_Description]],2,FALSE)</f>
        <v>New Foreign Manufacturing Oversight</v>
      </c>
    </row>
    <row r="569" spans="1:18" x14ac:dyDescent="0.3">
      <c r="A569" s="1">
        <v>42013</v>
      </c>
      <c r="B569">
        <v>27310003</v>
      </c>
      <c r="C569">
        <v>34</v>
      </c>
      <c r="D569">
        <v>1</v>
      </c>
      <c r="E569">
        <v>1</v>
      </c>
      <c r="F569" t="s">
        <v>14</v>
      </c>
      <c r="G569">
        <v>0</v>
      </c>
      <c r="H569">
        <v>0</v>
      </c>
      <c r="I569">
        <v>0</v>
      </c>
      <c r="J569">
        <v>0</v>
      </c>
      <c r="K569">
        <v>8</v>
      </c>
      <c r="L569">
        <v>34</v>
      </c>
      <c r="M569">
        <v>109</v>
      </c>
      <c r="N569">
        <v>24</v>
      </c>
      <c r="O569" t="s">
        <v>195</v>
      </c>
      <c r="P569">
        <v>0</v>
      </c>
      <c r="Q56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569" t="str">
        <f>VLOOKUP(Analytics_mindset_case_studies_IntegrateCo_2015payroll[[#This Row],[Job_Code]],Analytics_mindset_case_studies_IntegrateCo_jobcodes[[Code_text]:[Job_Description]],2,FALSE)</f>
        <v>Installation</v>
      </c>
    </row>
    <row r="570" spans="1:18" x14ac:dyDescent="0.3">
      <c r="A570" s="1">
        <v>42013</v>
      </c>
      <c r="B570">
        <v>27310003</v>
      </c>
      <c r="C570">
        <v>34</v>
      </c>
      <c r="D570">
        <v>1</v>
      </c>
      <c r="E570">
        <v>1</v>
      </c>
      <c r="F570" t="s">
        <v>21</v>
      </c>
      <c r="G570">
        <v>1</v>
      </c>
      <c r="H570">
        <v>0</v>
      </c>
      <c r="I570">
        <v>5551</v>
      </c>
      <c r="J570">
        <v>0</v>
      </c>
      <c r="K570">
        <v>32</v>
      </c>
      <c r="L570">
        <v>127</v>
      </c>
      <c r="M570">
        <v>403</v>
      </c>
      <c r="N570">
        <v>89</v>
      </c>
      <c r="O570" t="s">
        <v>195</v>
      </c>
      <c r="P570">
        <v>5551</v>
      </c>
      <c r="Q57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570" t="str">
        <f>VLOOKUP(Analytics_mindset_case_studies_IntegrateCo_2015payroll[[#This Row],[Job_Code]],Analytics_mindset_case_studies_IntegrateCo_jobcodes[[Code_text]:[Job_Description]],2,FALSE)</f>
        <v>Office</v>
      </c>
    </row>
    <row r="571" spans="1:18" x14ac:dyDescent="0.3">
      <c r="A571" s="1">
        <v>42013</v>
      </c>
      <c r="B571">
        <v>27310003</v>
      </c>
      <c r="C571">
        <v>34</v>
      </c>
      <c r="D571">
        <v>1</v>
      </c>
      <c r="E571">
        <v>1</v>
      </c>
      <c r="F571" t="s">
        <v>43</v>
      </c>
      <c r="G571">
        <v>3</v>
      </c>
      <c r="H571">
        <v>0</v>
      </c>
      <c r="I571">
        <v>16652</v>
      </c>
      <c r="J571">
        <v>0</v>
      </c>
      <c r="K571">
        <v>95</v>
      </c>
      <c r="L571">
        <v>38</v>
      </c>
      <c r="M571">
        <v>1212</v>
      </c>
      <c r="N571">
        <v>266</v>
      </c>
      <c r="O571" t="s">
        <v>195</v>
      </c>
      <c r="P571">
        <v>16652</v>
      </c>
      <c r="Q57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571" t="str">
        <f>VLOOKUP(Analytics_mindset_case_studies_IntegrateCo_2015payroll[[#This Row],[Job_Code]],Analytics_mindset_case_studies_IntegrateCo_jobcodes[[Code_text]:[Job_Description]],2,FALSE)</f>
        <v>Travel</v>
      </c>
    </row>
    <row r="572" spans="1:18" x14ac:dyDescent="0.3">
      <c r="A572" s="1">
        <v>42013</v>
      </c>
      <c r="B572">
        <v>27310003</v>
      </c>
      <c r="C572">
        <v>34</v>
      </c>
      <c r="D572">
        <v>1</v>
      </c>
      <c r="E572">
        <v>1</v>
      </c>
      <c r="F572" t="s">
        <v>84</v>
      </c>
      <c r="G572">
        <v>1</v>
      </c>
      <c r="H572">
        <v>0</v>
      </c>
      <c r="I572">
        <v>5551</v>
      </c>
      <c r="J572">
        <v>0</v>
      </c>
      <c r="K572">
        <v>32</v>
      </c>
      <c r="L572">
        <v>126</v>
      </c>
      <c r="M572">
        <v>404</v>
      </c>
      <c r="N572">
        <v>89</v>
      </c>
      <c r="O572" t="s">
        <v>195</v>
      </c>
      <c r="P572">
        <v>5551</v>
      </c>
      <c r="Q57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572" t="str">
        <f>VLOOKUP(Analytics_mindset_case_studies_IntegrateCo_2015payroll[[#This Row],[Job_Code]],Analytics_mindset_case_studies_IntegrateCo_jobcodes[[Code_text]:[Job_Description]],2,FALSE)</f>
        <v>Travel</v>
      </c>
    </row>
    <row r="573" spans="1:18" x14ac:dyDescent="0.3">
      <c r="A573" s="1">
        <v>42013</v>
      </c>
      <c r="B573">
        <v>27310003</v>
      </c>
      <c r="C573">
        <v>34</v>
      </c>
      <c r="D573">
        <v>1</v>
      </c>
      <c r="E573">
        <v>1</v>
      </c>
      <c r="F573" t="s">
        <v>59</v>
      </c>
      <c r="G573">
        <v>0</v>
      </c>
      <c r="H573">
        <v>0</v>
      </c>
      <c r="I573">
        <v>0</v>
      </c>
      <c r="J573">
        <v>0</v>
      </c>
      <c r="K573">
        <v>254</v>
      </c>
      <c r="L573">
        <v>1014</v>
      </c>
      <c r="M573">
        <v>3231</v>
      </c>
      <c r="N573">
        <v>71</v>
      </c>
      <c r="O573" t="s">
        <v>195</v>
      </c>
      <c r="P573">
        <v>0</v>
      </c>
      <c r="Q57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573" t="str">
        <f>VLOOKUP(Analytics_mindset_case_studies_IntegrateCo_2015payroll[[#This Row],[Job_Code]],Analytics_mindset_case_studies_IntegrateCo_jobcodes[[Code_text]:[Job_Description]],2,FALSE)</f>
        <v>New Foreign Manufacturing Oversight</v>
      </c>
    </row>
    <row r="574" spans="1:18" x14ac:dyDescent="0.3">
      <c r="A574" s="1">
        <v>42013</v>
      </c>
      <c r="B574">
        <v>27310003</v>
      </c>
      <c r="C574">
        <v>336</v>
      </c>
      <c r="D574">
        <v>1</v>
      </c>
      <c r="E574">
        <v>1</v>
      </c>
      <c r="F574" t="s">
        <v>14</v>
      </c>
      <c r="G574">
        <v>0</v>
      </c>
      <c r="H574">
        <v>0</v>
      </c>
      <c r="I574">
        <v>0</v>
      </c>
      <c r="J574">
        <v>0</v>
      </c>
      <c r="K574">
        <v>2</v>
      </c>
      <c r="L574">
        <v>7</v>
      </c>
      <c r="M574">
        <v>23</v>
      </c>
      <c r="N574">
        <v>5</v>
      </c>
      <c r="O574" t="s">
        <v>196</v>
      </c>
      <c r="P574">
        <v>0</v>
      </c>
      <c r="Q57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574" t="str">
        <f>VLOOKUP(Analytics_mindset_case_studies_IntegrateCo_2015payroll[[#This Row],[Job_Code]],Analytics_mindset_case_studies_IntegrateCo_jobcodes[[Code_text]:[Job_Description]],2,FALSE)</f>
        <v>Installation</v>
      </c>
    </row>
    <row r="575" spans="1:18" x14ac:dyDescent="0.3">
      <c r="A575" s="1">
        <v>42013</v>
      </c>
      <c r="B575">
        <v>27310003</v>
      </c>
      <c r="C575">
        <v>336</v>
      </c>
      <c r="D575">
        <v>1</v>
      </c>
      <c r="E575">
        <v>1</v>
      </c>
      <c r="F575" t="s">
        <v>29</v>
      </c>
      <c r="G575">
        <v>0</v>
      </c>
      <c r="H575">
        <v>0</v>
      </c>
      <c r="I575">
        <v>0</v>
      </c>
      <c r="J575">
        <v>0</v>
      </c>
      <c r="K575">
        <v>353</v>
      </c>
      <c r="L575">
        <v>1412</v>
      </c>
      <c r="M575">
        <v>4499</v>
      </c>
      <c r="N575">
        <v>941</v>
      </c>
      <c r="O575" t="s">
        <v>196</v>
      </c>
      <c r="P575">
        <v>0</v>
      </c>
      <c r="Q57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575" t="str">
        <f>VLOOKUP(Analytics_mindset_case_studies_IntegrateCo_2015payroll[[#This Row],[Job_Code]],Analytics_mindset_case_studies_IntegrateCo_jobcodes[[Code_text]:[Job_Description]],2,FALSE)</f>
        <v>New Foreign Manufacturing Plant</v>
      </c>
    </row>
    <row r="576" spans="1:18" x14ac:dyDescent="0.3">
      <c r="A576" s="1">
        <v>42013</v>
      </c>
      <c r="B576">
        <v>27310003</v>
      </c>
      <c r="C576">
        <v>336</v>
      </c>
      <c r="D576">
        <v>1</v>
      </c>
      <c r="E576">
        <v>1</v>
      </c>
      <c r="F576" t="s">
        <v>59</v>
      </c>
      <c r="G576">
        <v>0</v>
      </c>
      <c r="H576">
        <v>0</v>
      </c>
      <c r="I576">
        <v>0</v>
      </c>
      <c r="J576">
        <v>0</v>
      </c>
      <c r="K576">
        <v>117</v>
      </c>
      <c r="L576">
        <v>47</v>
      </c>
      <c r="M576">
        <v>1499</v>
      </c>
      <c r="N576">
        <v>314</v>
      </c>
      <c r="O576" t="s">
        <v>196</v>
      </c>
      <c r="P576">
        <v>0</v>
      </c>
      <c r="Q57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576" t="str">
        <f>VLOOKUP(Analytics_mindset_case_studies_IntegrateCo_2015payroll[[#This Row],[Job_Code]],Analytics_mindset_case_studies_IntegrateCo_jobcodes[[Code_text]:[Job_Description]],2,FALSE)</f>
        <v>New Foreign Manufacturing Oversight</v>
      </c>
    </row>
    <row r="577" spans="1:18" x14ac:dyDescent="0.3">
      <c r="A577" s="1">
        <v>42013</v>
      </c>
      <c r="B577">
        <v>27310003</v>
      </c>
      <c r="C577">
        <v>345</v>
      </c>
      <c r="D577">
        <v>1</v>
      </c>
      <c r="E577">
        <v>1</v>
      </c>
      <c r="F577" t="s">
        <v>59</v>
      </c>
      <c r="G577">
        <v>0</v>
      </c>
      <c r="H577">
        <v>0</v>
      </c>
      <c r="I577">
        <v>0</v>
      </c>
      <c r="J577">
        <v>0</v>
      </c>
      <c r="K577">
        <v>106</v>
      </c>
      <c r="L577">
        <v>422</v>
      </c>
      <c r="M577">
        <v>1346</v>
      </c>
      <c r="N577">
        <v>282</v>
      </c>
      <c r="O577" t="s">
        <v>197</v>
      </c>
      <c r="P577">
        <v>0</v>
      </c>
      <c r="Q57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577" t="str">
        <f>VLOOKUP(Analytics_mindset_case_studies_IntegrateCo_2015payroll[[#This Row],[Job_Code]],Analytics_mindset_case_studies_IntegrateCo_jobcodes[[Code_text]:[Job_Description]],2,FALSE)</f>
        <v>New Foreign Manufacturing Oversight</v>
      </c>
    </row>
    <row r="578" spans="1:18" x14ac:dyDescent="0.3">
      <c r="A578" s="1">
        <v>42013</v>
      </c>
      <c r="B578">
        <v>27310003</v>
      </c>
      <c r="C578">
        <v>99</v>
      </c>
      <c r="D578">
        <v>1</v>
      </c>
      <c r="E578">
        <v>1</v>
      </c>
      <c r="F578" t="s">
        <v>38</v>
      </c>
      <c r="G578">
        <v>8</v>
      </c>
      <c r="H578">
        <v>0</v>
      </c>
      <c r="I578">
        <v>168</v>
      </c>
      <c r="J578">
        <v>0</v>
      </c>
      <c r="K578">
        <v>97</v>
      </c>
      <c r="L578">
        <v>391</v>
      </c>
      <c r="M578">
        <v>1247</v>
      </c>
      <c r="N578">
        <v>269</v>
      </c>
      <c r="O578" t="s">
        <v>198</v>
      </c>
      <c r="P578">
        <v>168</v>
      </c>
      <c r="Q57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578" t="str">
        <f>VLOOKUP(Analytics_mindset_case_studies_IntegrateCo_2015payroll[[#This Row],[Job_Code]],Analytics_mindset_case_studies_IntegrateCo_jobcodes[[Code_text]:[Job_Description]],2,FALSE)</f>
        <v>Service</v>
      </c>
    </row>
    <row r="579" spans="1:18" x14ac:dyDescent="0.3">
      <c r="A579" s="1">
        <v>42013</v>
      </c>
      <c r="B579">
        <v>27310003</v>
      </c>
      <c r="C579">
        <v>99</v>
      </c>
      <c r="D579">
        <v>1</v>
      </c>
      <c r="E579">
        <v>1</v>
      </c>
      <c r="F579" t="s">
        <v>29</v>
      </c>
      <c r="G579">
        <v>0</v>
      </c>
      <c r="H579">
        <v>0</v>
      </c>
      <c r="I579">
        <v>0</v>
      </c>
      <c r="J579">
        <v>0</v>
      </c>
      <c r="K579">
        <v>13</v>
      </c>
      <c r="L579">
        <v>49</v>
      </c>
      <c r="M579">
        <v>156</v>
      </c>
      <c r="N579">
        <v>34</v>
      </c>
      <c r="O579" t="s">
        <v>198</v>
      </c>
      <c r="P579">
        <v>0</v>
      </c>
      <c r="Q57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579" t="str">
        <f>VLOOKUP(Analytics_mindset_case_studies_IntegrateCo_2015payroll[[#This Row],[Job_Code]],Analytics_mindset_case_studies_IntegrateCo_jobcodes[[Code_text]:[Job_Description]],2,FALSE)</f>
        <v>New Foreign Manufacturing Plant</v>
      </c>
    </row>
    <row r="580" spans="1:18" x14ac:dyDescent="0.3">
      <c r="A580" s="1">
        <v>42013</v>
      </c>
      <c r="B580">
        <v>27310003</v>
      </c>
      <c r="C580">
        <v>99</v>
      </c>
      <c r="D580">
        <v>1</v>
      </c>
      <c r="E580">
        <v>1</v>
      </c>
      <c r="F580" t="s">
        <v>20</v>
      </c>
      <c r="G580">
        <v>0</v>
      </c>
      <c r="H580">
        <v>0</v>
      </c>
      <c r="I580">
        <v>0</v>
      </c>
      <c r="J580">
        <v>0</v>
      </c>
      <c r="K580">
        <v>49</v>
      </c>
      <c r="L580">
        <v>196</v>
      </c>
      <c r="M580">
        <v>623</v>
      </c>
      <c r="N580">
        <v>134</v>
      </c>
      <c r="O580" t="s">
        <v>198</v>
      </c>
      <c r="P580">
        <v>0</v>
      </c>
      <c r="Q58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580" t="str">
        <f>VLOOKUP(Analytics_mindset_case_studies_IntegrateCo_2015payroll[[#This Row],[Job_Code]],Analytics_mindset_case_studies_IntegrateCo_jobcodes[[Code_text]:[Job_Description]],2,FALSE)</f>
        <v>Internal Auditing</v>
      </c>
    </row>
    <row r="581" spans="1:18" x14ac:dyDescent="0.3">
      <c r="A581" s="1">
        <v>42013</v>
      </c>
      <c r="B581">
        <v>27310003</v>
      </c>
      <c r="C581">
        <v>99</v>
      </c>
      <c r="D581">
        <v>1</v>
      </c>
      <c r="E581">
        <v>1</v>
      </c>
      <c r="F581" t="s">
        <v>33</v>
      </c>
      <c r="G581">
        <v>8</v>
      </c>
      <c r="H581">
        <v>0</v>
      </c>
      <c r="I581">
        <v>168</v>
      </c>
      <c r="J581">
        <v>0</v>
      </c>
      <c r="K581">
        <v>98</v>
      </c>
      <c r="L581">
        <v>391</v>
      </c>
      <c r="M581">
        <v>1246</v>
      </c>
      <c r="N581">
        <v>269</v>
      </c>
      <c r="O581" t="s">
        <v>198</v>
      </c>
      <c r="P581">
        <v>168</v>
      </c>
      <c r="Q58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581" t="str">
        <f>VLOOKUP(Analytics_mindset_case_studies_IntegrateCo_2015payroll[[#This Row],[Job_Code]],Analytics_mindset_case_studies_IntegrateCo_jobcodes[[Code_text]:[Job_Description]],2,FALSE)</f>
        <v>Service</v>
      </c>
    </row>
    <row r="582" spans="1:18" x14ac:dyDescent="0.3">
      <c r="A582" s="1">
        <v>42013</v>
      </c>
      <c r="B582">
        <v>27310003</v>
      </c>
      <c r="C582">
        <v>99</v>
      </c>
      <c r="D582">
        <v>1</v>
      </c>
      <c r="E582">
        <v>1</v>
      </c>
      <c r="F582" t="s">
        <v>31</v>
      </c>
      <c r="G582">
        <v>0</v>
      </c>
      <c r="H582">
        <v>0</v>
      </c>
      <c r="I582">
        <v>0</v>
      </c>
      <c r="J582">
        <v>0</v>
      </c>
      <c r="K582">
        <v>12</v>
      </c>
      <c r="L582">
        <v>49</v>
      </c>
      <c r="M582">
        <v>155</v>
      </c>
      <c r="N582">
        <v>34</v>
      </c>
      <c r="O582" t="s">
        <v>198</v>
      </c>
      <c r="P582">
        <v>0</v>
      </c>
      <c r="Q58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582" t="str">
        <f>VLOOKUP(Analytics_mindset_case_studies_IntegrateCo_2015payroll[[#This Row],[Job_Code]],Analytics_mindset_case_studies_IntegrateCo_jobcodes[[Code_text]:[Job_Description]],2,FALSE)</f>
        <v>New Foreign Manufacturing Plant</v>
      </c>
    </row>
    <row r="583" spans="1:18" x14ac:dyDescent="0.3">
      <c r="A583" s="1">
        <v>42013</v>
      </c>
      <c r="B583">
        <v>27310003</v>
      </c>
      <c r="C583">
        <v>99</v>
      </c>
      <c r="D583">
        <v>1</v>
      </c>
      <c r="E583">
        <v>1</v>
      </c>
      <c r="F583" t="s">
        <v>28</v>
      </c>
      <c r="G583">
        <v>0</v>
      </c>
      <c r="H583">
        <v>0</v>
      </c>
      <c r="I583">
        <v>0</v>
      </c>
      <c r="J583">
        <v>0</v>
      </c>
      <c r="K583">
        <v>49</v>
      </c>
      <c r="L583">
        <v>195</v>
      </c>
      <c r="M583">
        <v>623</v>
      </c>
      <c r="N583">
        <v>134</v>
      </c>
      <c r="O583" t="s">
        <v>198</v>
      </c>
      <c r="P583">
        <v>0</v>
      </c>
      <c r="Q58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583" t="str">
        <f>VLOOKUP(Analytics_mindset_case_studies_IntegrateCo_2015payroll[[#This Row],[Job_Code]],Analytics_mindset_case_studies_IntegrateCo_jobcodes[[Code_text]:[Job_Description]],2,FALSE)</f>
        <v>Internal Auditing</v>
      </c>
    </row>
    <row r="584" spans="1:18" x14ac:dyDescent="0.3">
      <c r="A584" s="1">
        <v>42013</v>
      </c>
      <c r="B584">
        <v>27310003</v>
      </c>
      <c r="C584">
        <v>99</v>
      </c>
      <c r="D584">
        <v>1</v>
      </c>
      <c r="E584">
        <v>1</v>
      </c>
      <c r="F584" t="s">
        <v>78</v>
      </c>
      <c r="G584">
        <v>4</v>
      </c>
      <c r="H584">
        <v>0</v>
      </c>
      <c r="I584">
        <v>84</v>
      </c>
      <c r="J584">
        <v>0</v>
      </c>
      <c r="K584">
        <v>49</v>
      </c>
      <c r="L584">
        <v>195</v>
      </c>
      <c r="M584">
        <v>623</v>
      </c>
      <c r="N584">
        <v>134</v>
      </c>
      <c r="O584" t="s">
        <v>198</v>
      </c>
      <c r="P584">
        <v>84</v>
      </c>
      <c r="Q58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584" t="str">
        <f>VLOOKUP(Analytics_mindset_case_studies_IntegrateCo_2015payroll[[#This Row],[Job_Code]],Analytics_mindset_case_studies_IntegrateCo_jobcodes[[Code_text]:[Job_Description]],2,FALSE)</f>
        <v>Service</v>
      </c>
    </row>
    <row r="585" spans="1:18" x14ac:dyDescent="0.3">
      <c r="A585" s="1">
        <v>42013</v>
      </c>
      <c r="B585">
        <v>27310003</v>
      </c>
      <c r="C585">
        <v>99</v>
      </c>
      <c r="D585">
        <v>1</v>
      </c>
      <c r="E585">
        <v>1</v>
      </c>
      <c r="F585" t="s">
        <v>59</v>
      </c>
      <c r="G585">
        <v>0</v>
      </c>
      <c r="H585">
        <v>0</v>
      </c>
      <c r="I585">
        <v>0</v>
      </c>
      <c r="J585">
        <v>0</v>
      </c>
      <c r="K585">
        <v>48</v>
      </c>
      <c r="L585">
        <v>196</v>
      </c>
      <c r="M585">
        <v>623</v>
      </c>
      <c r="N585">
        <v>134</v>
      </c>
      <c r="O585" t="s">
        <v>198</v>
      </c>
      <c r="P585">
        <v>0</v>
      </c>
      <c r="Q58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585" t="str">
        <f>VLOOKUP(Analytics_mindset_case_studies_IntegrateCo_2015payroll[[#This Row],[Job_Code]],Analytics_mindset_case_studies_IntegrateCo_jobcodes[[Code_text]:[Job_Description]],2,FALSE)</f>
        <v>New Foreign Manufacturing Oversight</v>
      </c>
    </row>
    <row r="586" spans="1:18" x14ac:dyDescent="0.3">
      <c r="A586" s="1">
        <v>42013</v>
      </c>
      <c r="B586">
        <v>27310003</v>
      </c>
      <c r="C586">
        <v>99</v>
      </c>
      <c r="D586">
        <v>1</v>
      </c>
      <c r="E586">
        <v>1</v>
      </c>
      <c r="F586" t="s">
        <v>74</v>
      </c>
      <c r="G586">
        <v>4</v>
      </c>
      <c r="H586">
        <v>0</v>
      </c>
      <c r="I586">
        <v>84</v>
      </c>
      <c r="J586">
        <v>0</v>
      </c>
      <c r="K586">
        <v>49</v>
      </c>
      <c r="L586">
        <v>196</v>
      </c>
      <c r="M586">
        <v>624</v>
      </c>
      <c r="N586">
        <v>134</v>
      </c>
      <c r="O586" t="s">
        <v>198</v>
      </c>
      <c r="P586">
        <v>84</v>
      </c>
      <c r="Q58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586" t="str">
        <f>VLOOKUP(Analytics_mindset_case_studies_IntegrateCo_2015payroll[[#This Row],[Job_Code]],Analytics_mindset_case_studies_IntegrateCo_jobcodes[[Code_text]:[Job_Description]],2,FALSE)</f>
        <v>Service</v>
      </c>
    </row>
    <row r="587" spans="1:18" x14ac:dyDescent="0.3">
      <c r="A587" s="1">
        <v>42013</v>
      </c>
      <c r="B587">
        <v>27310003</v>
      </c>
      <c r="C587">
        <v>99</v>
      </c>
      <c r="D587">
        <v>1</v>
      </c>
      <c r="E587">
        <v>1</v>
      </c>
      <c r="F587" t="s">
        <v>67</v>
      </c>
      <c r="G587">
        <v>0</v>
      </c>
      <c r="H587">
        <v>0</v>
      </c>
      <c r="I587">
        <v>0</v>
      </c>
      <c r="J587">
        <v>0</v>
      </c>
      <c r="K587">
        <v>49</v>
      </c>
      <c r="L587">
        <v>195</v>
      </c>
      <c r="M587">
        <v>624</v>
      </c>
      <c r="N587">
        <v>134</v>
      </c>
      <c r="O587" t="s">
        <v>198</v>
      </c>
      <c r="P587">
        <v>0</v>
      </c>
      <c r="Q58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587" t="str">
        <f>VLOOKUP(Analytics_mindset_case_studies_IntegrateCo_2015payroll[[#This Row],[Job_Code]],Analytics_mindset_case_studies_IntegrateCo_jobcodes[[Code_text]:[Job_Description]],2,FALSE)</f>
        <v>New Foreign Manufacturing Oversight</v>
      </c>
    </row>
    <row r="588" spans="1:18" x14ac:dyDescent="0.3">
      <c r="A588" s="1">
        <v>42013</v>
      </c>
      <c r="B588">
        <v>27310003</v>
      </c>
      <c r="C588">
        <v>25</v>
      </c>
      <c r="D588">
        <v>1</v>
      </c>
      <c r="E588">
        <v>1</v>
      </c>
      <c r="F588" t="s">
        <v>21</v>
      </c>
      <c r="G588">
        <v>135</v>
      </c>
      <c r="H588">
        <v>0</v>
      </c>
      <c r="I588">
        <v>31037</v>
      </c>
      <c r="J588">
        <v>0</v>
      </c>
      <c r="K588">
        <v>178</v>
      </c>
      <c r="L588">
        <v>713</v>
      </c>
      <c r="M588">
        <v>2274</v>
      </c>
      <c r="N588">
        <v>4</v>
      </c>
      <c r="O588" t="s">
        <v>199</v>
      </c>
      <c r="P588">
        <v>31037</v>
      </c>
      <c r="Q58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588" t="str">
        <f>VLOOKUP(Analytics_mindset_case_studies_IntegrateCo_2015payroll[[#This Row],[Job_Code]],Analytics_mindset_case_studies_IntegrateCo_jobcodes[[Code_text]:[Job_Description]],2,FALSE)</f>
        <v>Office</v>
      </c>
    </row>
    <row r="589" spans="1:18" x14ac:dyDescent="0.3">
      <c r="A589" s="1">
        <v>42013</v>
      </c>
      <c r="B589">
        <v>27310003</v>
      </c>
      <c r="C589">
        <v>25</v>
      </c>
      <c r="D589">
        <v>1</v>
      </c>
      <c r="E589">
        <v>1</v>
      </c>
      <c r="F589" t="s">
        <v>22</v>
      </c>
      <c r="G589">
        <v>135</v>
      </c>
      <c r="H589">
        <v>0</v>
      </c>
      <c r="I589">
        <v>31037</v>
      </c>
      <c r="J589">
        <v>0</v>
      </c>
      <c r="K589">
        <v>178</v>
      </c>
      <c r="L589">
        <v>713</v>
      </c>
      <c r="M589">
        <v>2274</v>
      </c>
      <c r="N589">
        <v>4</v>
      </c>
      <c r="O589" t="s">
        <v>199</v>
      </c>
      <c r="P589">
        <v>31037</v>
      </c>
      <c r="Q58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589" t="str">
        <f>VLOOKUP(Analytics_mindset_case_studies_IntegrateCo_2015payroll[[#This Row],[Job_Code]],Analytics_mindset_case_studies_IntegrateCo_jobcodes[[Code_text]:[Job_Description]],2,FALSE)</f>
        <v>Office</v>
      </c>
    </row>
    <row r="590" spans="1:18" x14ac:dyDescent="0.3">
      <c r="A590" s="1">
        <v>42013</v>
      </c>
      <c r="B590">
        <v>27310003</v>
      </c>
      <c r="C590">
        <v>25</v>
      </c>
      <c r="D590">
        <v>1</v>
      </c>
      <c r="E590">
        <v>1</v>
      </c>
      <c r="F590" t="s">
        <v>63</v>
      </c>
      <c r="G590">
        <v>0</v>
      </c>
      <c r="H590">
        <v>0</v>
      </c>
      <c r="I590">
        <v>0</v>
      </c>
      <c r="J590">
        <v>0</v>
      </c>
      <c r="K590">
        <v>33</v>
      </c>
      <c r="L590">
        <v>132</v>
      </c>
      <c r="M590">
        <v>421</v>
      </c>
      <c r="N590">
        <v>7</v>
      </c>
      <c r="O590" t="s">
        <v>199</v>
      </c>
      <c r="P590">
        <v>0</v>
      </c>
      <c r="Q59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590" t="str">
        <f>VLOOKUP(Analytics_mindset_case_studies_IntegrateCo_2015payroll[[#This Row],[Job_Code]],Analytics_mindset_case_studies_IntegrateCo_jobcodes[[Code_text]:[Job_Description]],2,FALSE)</f>
        <v>New Foreign Manufacturing Plant</v>
      </c>
    </row>
    <row r="591" spans="1:18" x14ac:dyDescent="0.3">
      <c r="A591" s="1">
        <v>42013</v>
      </c>
      <c r="B591">
        <v>27310003</v>
      </c>
      <c r="C591">
        <v>25</v>
      </c>
      <c r="D591">
        <v>1</v>
      </c>
      <c r="E591">
        <v>1</v>
      </c>
      <c r="F591" t="s">
        <v>59</v>
      </c>
      <c r="G591">
        <v>0</v>
      </c>
      <c r="H591">
        <v>0</v>
      </c>
      <c r="I591">
        <v>0</v>
      </c>
      <c r="J591">
        <v>0</v>
      </c>
      <c r="K591">
        <v>53</v>
      </c>
      <c r="L591">
        <v>212</v>
      </c>
      <c r="M591">
        <v>673</v>
      </c>
      <c r="N591">
        <v>12</v>
      </c>
      <c r="O591" t="s">
        <v>199</v>
      </c>
      <c r="P591">
        <v>0</v>
      </c>
      <c r="Q59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591" t="str">
        <f>VLOOKUP(Analytics_mindset_case_studies_IntegrateCo_2015payroll[[#This Row],[Job_Code]],Analytics_mindset_case_studies_IntegrateCo_jobcodes[[Code_text]:[Job_Description]],2,FALSE)</f>
        <v>New Foreign Manufacturing Oversight</v>
      </c>
    </row>
    <row r="592" spans="1:18" x14ac:dyDescent="0.3">
      <c r="A592" s="1">
        <v>42013</v>
      </c>
      <c r="B592">
        <v>27310003</v>
      </c>
      <c r="C592">
        <v>25</v>
      </c>
      <c r="D592">
        <v>1</v>
      </c>
      <c r="E592">
        <v>1</v>
      </c>
      <c r="F592" t="s">
        <v>70</v>
      </c>
      <c r="G592">
        <v>0</v>
      </c>
      <c r="H592">
        <v>0</v>
      </c>
      <c r="I592">
        <v>0</v>
      </c>
      <c r="J592">
        <v>0</v>
      </c>
      <c r="K592">
        <v>33</v>
      </c>
      <c r="L592">
        <v>132</v>
      </c>
      <c r="M592">
        <v>421</v>
      </c>
      <c r="N592">
        <v>7</v>
      </c>
      <c r="O592" t="s">
        <v>199</v>
      </c>
      <c r="P592">
        <v>0</v>
      </c>
      <c r="Q59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592" t="str">
        <f>VLOOKUP(Analytics_mindset_case_studies_IntegrateCo_2015payroll[[#This Row],[Job_Code]],Analytics_mindset_case_studies_IntegrateCo_jobcodes[[Code_text]:[Job_Description]],2,FALSE)</f>
        <v>New Foreign Manufacturing Plant</v>
      </c>
    </row>
    <row r="593" spans="1:18" x14ac:dyDescent="0.3">
      <c r="A593" s="1">
        <v>42013</v>
      </c>
      <c r="B593">
        <v>27310003</v>
      </c>
      <c r="C593">
        <v>25</v>
      </c>
      <c r="D593">
        <v>1</v>
      </c>
      <c r="E593">
        <v>1</v>
      </c>
      <c r="F593" t="s">
        <v>67</v>
      </c>
      <c r="G593">
        <v>0</v>
      </c>
      <c r="H593">
        <v>0</v>
      </c>
      <c r="I593">
        <v>0</v>
      </c>
      <c r="J593">
        <v>0</v>
      </c>
      <c r="K593">
        <v>53</v>
      </c>
      <c r="L593">
        <v>211</v>
      </c>
      <c r="M593">
        <v>674</v>
      </c>
      <c r="N593">
        <v>12</v>
      </c>
      <c r="O593" t="s">
        <v>199</v>
      </c>
      <c r="P593">
        <v>0</v>
      </c>
      <c r="Q59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593" t="str">
        <f>VLOOKUP(Analytics_mindset_case_studies_IntegrateCo_2015payroll[[#This Row],[Job_Code]],Analytics_mindset_case_studies_IntegrateCo_jobcodes[[Code_text]:[Job_Description]],2,FALSE)</f>
        <v>New Foreign Manufacturing Oversight</v>
      </c>
    </row>
    <row r="594" spans="1:18" x14ac:dyDescent="0.3">
      <c r="A594" s="1">
        <v>42013</v>
      </c>
      <c r="B594">
        <v>27310003</v>
      </c>
      <c r="C594">
        <v>184</v>
      </c>
      <c r="D594">
        <v>1</v>
      </c>
      <c r="E594">
        <v>1</v>
      </c>
      <c r="F594" t="s">
        <v>14</v>
      </c>
      <c r="G594">
        <v>0</v>
      </c>
      <c r="H594">
        <v>0</v>
      </c>
      <c r="I594">
        <v>0</v>
      </c>
      <c r="J594">
        <v>0</v>
      </c>
      <c r="K594">
        <v>8</v>
      </c>
      <c r="L594">
        <v>33</v>
      </c>
      <c r="M594">
        <v>106</v>
      </c>
      <c r="N594">
        <v>24</v>
      </c>
      <c r="O594" t="s">
        <v>200</v>
      </c>
      <c r="P594">
        <v>0</v>
      </c>
      <c r="Q59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594" t="str">
        <f>VLOOKUP(Analytics_mindset_case_studies_IntegrateCo_2015payroll[[#This Row],[Job_Code]],Analytics_mindset_case_studies_IntegrateCo_jobcodes[[Code_text]:[Job_Description]],2,FALSE)</f>
        <v>Installation</v>
      </c>
    </row>
    <row r="595" spans="1:18" x14ac:dyDescent="0.3">
      <c r="A595" s="1">
        <v>42013</v>
      </c>
      <c r="B595">
        <v>27310003</v>
      </c>
      <c r="C595">
        <v>184</v>
      </c>
      <c r="D595">
        <v>1</v>
      </c>
      <c r="E595">
        <v>1</v>
      </c>
      <c r="F595" t="s">
        <v>29</v>
      </c>
      <c r="G595">
        <v>0</v>
      </c>
      <c r="H595">
        <v>0</v>
      </c>
      <c r="I595">
        <v>0</v>
      </c>
      <c r="J595">
        <v>0</v>
      </c>
      <c r="K595">
        <v>4</v>
      </c>
      <c r="L595">
        <v>1601</v>
      </c>
      <c r="M595">
        <v>5103</v>
      </c>
      <c r="N595">
        <v>1153</v>
      </c>
      <c r="O595" t="s">
        <v>200</v>
      </c>
      <c r="P595">
        <v>0</v>
      </c>
      <c r="Q59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595" t="str">
        <f>VLOOKUP(Analytics_mindset_case_studies_IntegrateCo_2015payroll[[#This Row],[Job_Code]],Analytics_mindset_case_studies_IntegrateCo_jobcodes[[Code_text]:[Job_Description]],2,FALSE)</f>
        <v>New Foreign Manufacturing Plant</v>
      </c>
    </row>
    <row r="596" spans="1:18" x14ac:dyDescent="0.3">
      <c r="A596" s="1">
        <v>42013</v>
      </c>
      <c r="B596">
        <v>27310003</v>
      </c>
      <c r="C596">
        <v>184</v>
      </c>
      <c r="D596">
        <v>1</v>
      </c>
      <c r="E596">
        <v>1</v>
      </c>
      <c r="F596" t="s">
        <v>63</v>
      </c>
      <c r="G596">
        <v>0</v>
      </c>
      <c r="H596">
        <v>0</v>
      </c>
      <c r="I596">
        <v>0</v>
      </c>
      <c r="J596">
        <v>0</v>
      </c>
      <c r="K596">
        <v>133</v>
      </c>
      <c r="L596">
        <v>534</v>
      </c>
      <c r="M596">
        <v>1701</v>
      </c>
      <c r="N596">
        <v>384</v>
      </c>
      <c r="O596" t="s">
        <v>200</v>
      </c>
      <c r="P596">
        <v>0</v>
      </c>
      <c r="Q59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596" t="str">
        <f>VLOOKUP(Analytics_mindset_case_studies_IntegrateCo_2015payroll[[#This Row],[Job_Code]],Analytics_mindset_case_studies_IntegrateCo_jobcodes[[Code_text]:[Job_Description]],2,FALSE)</f>
        <v>New Foreign Manufacturing Plant</v>
      </c>
    </row>
    <row r="597" spans="1:18" x14ac:dyDescent="0.3">
      <c r="A597" s="1">
        <v>42013</v>
      </c>
      <c r="B597">
        <v>27310003</v>
      </c>
      <c r="C597">
        <v>184</v>
      </c>
      <c r="D597">
        <v>1</v>
      </c>
      <c r="E597">
        <v>1</v>
      </c>
      <c r="F597" t="s">
        <v>59</v>
      </c>
      <c r="G597">
        <v>0</v>
      </c>
      <c r="H597">
        <v>0</v>
      </c>
      <c r="I597">
        <v>0</v>
      </c>
      <c r="J597">
        <v>0</v>
      </c>
      <c r="K597">
        <v>134</v>
      </c>
      <c r="L597">
        <v>534</v>
      </c>
      <c r="M597">
        <v>1701</v>
      </c>
      <c r="N597">
        <v>384</v>
      </c>
      <c r="O597" t="s">
        <v>200</v>
      </c>
      <c r="P597">
        <v>0</v>
      </c>
      <c r="Q59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597" t="str">
        <f>VLOOKUP(Analytics_mindset_case_studies_IntegrateCo_2015payroll[[#This Row],[Job_Code]],Analytics_mindset_case_studies_IntegrateCo_jobcodes[[Code_text]:[Job_Description]],2,FALSE)</f>
        <v>New Foreign Manufacturing Oversight</v>
      </c>
    </row>
    <row r="598" spans="1:18" x14ac:dyDescent="0.3">
      <c r="A598" s="1">
        <v>42013</v>
      </c>
      <c r="B598">
        <v>27310003</v>
      </c>
      <c r="C598">
        <v>320</v>
      </c>
      <c r="D598">
        <v>1</v>
      </c>
      <c r="E598">
        <v>1</v>
      </c>
      <c r="F598" t="s">
        <v>14</v>
      </c>
      <c r="G598">
        <v>0</v>
      </c>
      <c r="H598">
        <v>0</v>
      </c>
      <c r="I598">
        <v>0</v>
      </c>
      <c r="J598">
        <v>0</v>
      </c>
      <c r="K598">
        <v>5</v>
      </c>
      <c r="L598">
        <v>22</v>
      </c>
      <c r="M598">
        <v>69</v>
      </c>
      <c r="N598">
        <v>14</v>
      </c>
      <c r="O598" t="s">
        <v>201</v>
      </c>
      <c r="P598">
        <v>0</v>
      </c>
      <c r="Q59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598" t="str">
        <f>VLOOKUP(Analytics_mindset_case_studies_IntegrateCo_2015payroll[[#This Row],[Job_Code]],Analytics_mindset_case_studies_IntegrateCo_jobcodes[[Code_text]:[Job_Description]],2,FALSE)</f>
        <v>Installation</v>
      </c>
    </row>
    <row r="599" spans="1:18" x14ac:dyDescent="0.3">
      <c r="A599" s="1">
        <v>42013</v>
      </c>
      <c r="B599">
        <v>27310003</v>
      </c>
      <c r="C599">
        <v>320</v>
      </c>
      <c r="D599">
        <v>1</v>
      </c>
      <c r="E599">
        <v>1</v>
      </c>
      <c r="F599" t="s">
        <v>15</v>
      </c>
      <c r="G599">
        <v>4</v>
      </c>
      <c r="H599">
        <v>0</v>
      </c>
      <c r="I599">
        <v>14327</v>
      </c>
      <c r="J599">
        <v>0</v>
      </c>
      <c r="K599">
        <v>86</v>
      </c>
      <c r="L599">
        <v>343</v>
      </c>
      <c r="M599">
        <v>1096</v>
      </c>
      <c r="N599">
        <v>229</v>
      </c>
      <c r="O599" t="s">
        <v>201</v>
      </c>
      <c r="P599">
        <v>14327</v>
      </c>
      <c r="Q59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599" t="str">
        <f>VLOOKUP(Analytics_mindset_case_studies_IntegrateCo_2015payroll[[#This Row],[Job_Code]],Analytics_mindset_case_studies_IntegrateCo_jobcodes[[Code_text]:[Job_Description]],2,FALSE)</f>
        <v>Sales</v>
      </c>
    </row>
    <row r="600" spans="1:18" x14ac:dyDescent="0.3">
      <c r="A600" s="1">
        <v>42013</v>
      </c>
      <c r="B600">
        <v>27310003</v>
      </c>
      <c r="C600">
        <v>320</v>
      </c>
      <c r="D600">
        <v>1</v>
      </c>
      <c r="E600">
        <v>1</v>
      </c>
      <c r="F600" t="s">
        <v>43</v>
      </c>
      <c r="G600">
        <v>8</v>
      </c>
      <c r="H600">
        <v>0</v>
      </c>
      <c r="I600">
        <v>28654</v>
      </c>
      <c r="J600">
        <v>0</v>
      </c>
      <c r="K600">
        <v>172</v>
      </c>
      <c r="L600">
        <v>688</v>
      </c>
      <c r="M600">
        <v>2192</v>
      </c>
      <c r="N600">
        <v>458</v>
      </c>
      <c r="O600" t="s">
        <v>201</v>
      </c>
      <c r="P600">
        <v>28654</v>
      </c>
      <c r="Q60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600" t="str">
        <f>VLOOKUP(Analytics_mindset_case_studies_IntegrateCo_2015payroll[[#This Row],[Job_Code]],Analytics_mindset_case_studies_IntegrateCo_jobcodes[[Code_text]:[Job_Description]],2,FALSE)</f>
        <v>Travel</v>
      </c>
    </row>
    <row r="601" spans="1:18" x14ac:dyDescent="0.3">
      <c r="A601" s="1">
        <v>42013</v>
      </c>
      <c r="B601">
        <v>27310003</v>
      </c>
      <c r="C601">
        <v>320</v>
      </c>
      <c r="D601">
        <v>1</v>
      </c>
      <c r="E601">
        <v>1</v>
      </c>
      <c r="F601" t="s">
        <v>63</v>
      </c>
      <c r="G601">
        <v>0</v>
      </c>
      <c r="H601">
        <v>0</v>
      </c>
      <c r="I601">
        <v>0</v>
      </c>
      <c r="J601">
        <v>0</v>
      </c>
      <c r="K601">
        <v>172</v>
      </c>
      <c r="L601">
        <v>688</v>
      </c>
      <c r="M601">
        <v>2193</v>
      </c>
      <c r="N601">
        <v>458</v>
      </c>
      <c r="O601" t="s">
        <v>201</v>
      </c>
      <c r="P601">
        <v>0</v>
      </c>
      <c r="Q60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601" t="str">
        <f>VLOOKUP(Analytics_mindset_case_studies_IntegrateCo_2015payroll[[#This Row],[Job_Code]],Analytics_mindset_case_studies_IntegrateCo_jobcodes[[Code_text]:[Job_Description]],2,FALSE)</f>
        <v>New Foreign Manufacturing Plant</v>
      </c>
    </row>
    <row r="602" spans="1:18" x14ac:dyDescent="0.3">
      <c r="A602" s="1">
        <v>42013</v>
      </c>
      <c r="B602">
        <v>27310003</v>
      </c>
      <c r="C602">
        <v>320</v>
      </c>
      <c r="D602">
        <v>1</v>
      </c>
      <c r="E602">
        <v>1</v>
      </c>
      <c r="F602" t="s">
        <v>59</v>
      </c>
      <c r="G602">
        <v>0</v>
      </c>
      <c r="H602">
        <v>0</v>
      </c>
      <c r="I602">
        <v>0</v>
      </c>
      <c r="J602">
        <v>0</v>
      </c>
      <c r="K602">
        <v>172</v>
      </c>
      <c r="L602">
        <v>687</v>
      </c>
      <c r="M602">
        <v>2191</v>
      </c>
      <c r="N602">
        <v>458</v>
      </c>
      <c r="O602" t="s">
        <v>201</v>
      </c>
      <c r="P602">
        <v>0</v>
      </c>
      <c r="Q60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602" t="str">
        <f>VLOOKUP(Analytics_mindset_case_studies_IntegrateCo_2015payroll[[#This Row],[Job_Code]],Analytics_mindset_case_studies_IntegrateCo_jobcodes[[Code_text]:[Job_Description]],2,FALSE)</f>
        <v>New Foreign Manufacturing Oversight</v>
      </c>
    </row>
    <row r="603" spans="1:18" x14ac:dyDescent="0.3">
      <c r="A603" s="1">
        <v>42013</v>
      </c>
      <c r="B603">
        <v>27310003</v>
      </c>
      <c r="C603">
        <v>343</v>
      </c>
      <c r="D603">
        <v>1</v>
      </c>
      <c r="E603">
        <v>1</v>
      </c>
      <c r="F603" t="s">
        <v>14</v>
      </c>
      <c r="G603">
        <v>0</v>
      </c>
      <c r="H603">
        <v>0</v>
      </c>
      <c r="I603">
        <v>0</v>
      </c>
      <c r="J603">
        <v>0</v>
      </c>
      <c r="K603">
        <v>4</v>
      </c>
      <c r="L603">
        <v>18</v>
      </c>
      <c r="M603">
        <v>57</v>
      </c>
      <c r="N603">
        <v>14</v>
      </c>
      <c r="O603" t="s">
        <v>202</v>
      </c>
      <c r="P603">
        <v>0</v>
      </c>
      <c r="Q60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603" t="str">
        <f>VLOOKUP(Analytics_mindset_case_studies_IntegrateCo_2015payroll[[#This Row],[Job_Code]],Analytics_mindset_case_studies_IntegrateCo_jobcodes[[Code_text]:[Job_Description]],2,FALSE)</f>
        <v>Installation</v>
      </c>
    </row>
    <row r="604" spans="1:18" x14ac:dyDescent="0.3">
      <c r="A604" s="1">
        <v>42013</v>
      </c>
      <c r="B604">
        <v>27310003</v>
      </c>
      <c r="C604">
        <v>343</v>
      </c>
      <c r="D604">
        <v>1</v>
      </c>
      <c r="E604">
        <v>1</v>
      </c>
      <c r="F604" t="s">
        <v>38</v>
      </c>
      <c r="G604">
        <v>3</v>
      </c>
      <c r="H604">
        <v>0</v>
      </c>
      <c r="I604">
        <v>63</v>
      </c>
      <c r="J604">
        <v>0</v>
      </c>
      <c r="K604">
        <v>31</v>
      </c>
      <c r="L604">
        <v>125</v>
      </c>
      <c r="M604">
        <v>399</v>
      </c>
      <c r="N604">
        <v>101</v>
      </c>
      <c r="O604" t="s">
        <v>202</v>
      </c>
      <c r="P604">
        <v>63</v>
      </c>
      <c r="Q60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604" t="str">
        <f>VLOOKUP(Analytics_mindset_case_studies_IntegrateCo_2015payroll[[#This Row],[Job_Code]],Analytics_mindset_case_studies_IntegrateCo_jobcodes[[Code_text]:[Job_Description]],2,FALSE)</f>
        <v>Service</v>
      </c>
    </row>
    <row r="605" spans="1:18" x14ac:dyDescent="0.3">
      <c r="A605" s="1">
        <v>42013</v>
      </c>
      <c r="B605">
        <v>27310003</v>
      </c>
      <c r="C605">
        <v>343</v>
      </c>
      <c r="D605">
        <v>1</v>
      </c>
      <c r="E605">
        <v>1</v>
      </c>
      <c r="F605" t="s">
        <v>59</v>
      </c>
      <c r="G605">
        <v>0</v>
      </c>
      <c r="H605">
        <v>0</v>
      </c>
      <c r="I605">
        <v>0</v>
      </c>
      <c r="J605">
        <v>0</v>
      </c>
      <c r="K605">
        <v>83</v>
      </c>
      <c r="L605">
        <v>334</v>
      </c>
      <c r="M605">
        <v>1064</v>
      </c>
      <c r="N605">
        <v>269</v>
      </c>
      <c r="O605" t="s">
        <v>202</v>
      </c>
      <c r="P605">
        <v>0</v>
      </c>
      <c r="Q60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605" t="str">
        <f>VLOOKUP(Analytics_mindset_case_studies_IntegrateCo_2015payroll[[#This Row],[Job_Code]],Analytics_mindset_case_studies_IntegrateCo_jobcodes[[Code_text]:[Job_Description]],2,FALSE)</f>
        <v>New Foreign Manufacturing Oversight</v>
      </c>
    </row>
    <row r="606" spans="1:18" x14ac:dyDescent="0.3">
      <c r="A606" s="1">
        <v>42013</v>
      </c>
      <c r="B606">
        <v>27310003</v>
      </c>
      <c r="C606">
        <v>343</v>
      </c>
      <c r="D606">
        <v>1</v>
      </c>
      <c r="E606">
        <v>1</v>
      </c>
      <c r="F606" t="s">
        <v>75</v>
      </c>
      <c r="G606">
        <v>0</v>
      </c>
      <c r="H606">
        <v>0</v>
      </c>
      <c r="I606">
        <v>0</v>
      </c>
      <c r="J606">
        <v>0</v>
      </c>
      <c r="K606">
        <v>84</v>
      </c>
      <c r="L606">
        <v>333</v>
      </c>
      <c r="M606">
        <v>1063</v>
      </c>
      <c r="N606">
        <v>269</v>
      </c>
      <c r="O606" t="s">
        <v>202</v>
      </c>
      <c r="P606">
        <v>0</v>
      </c>
      <c r="Q60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606" t="str">
        <f>VLOOKUP(Analytics_mindset_case_studies_IntegrateCo_2015payroll[[#This Row],[Job_Code]],Analytics_mindset_case_studies_IntegrateCo_jobcodes[[Code_text]:[Job_Description]],2,FALSE)</f>
        <v>Internal Auditing</v>
      </c>
    </row>
    <row r="607" spans="1:18" x14ac:dyDescent="0.3">
      <c r="A607" s="1">
        <v>42013</v>
      </c>
      <c r="B607">
        <v>27310003</v>
      </c>
      <c r="C607">
        <v>399</v>
      </c>
      <c r="D607">
        <v>1</v>
      </c>
      <c r="E607">
        <v>1</v>
      </c>
      <c r="F607" t="s">
        <v>14</v>
      </c>
      <c r="G607">
        <v>0</v>
      </c>
      <c r="H607">
        <v>0</v>
      </c>
      <c r="I607">
        <v>0</v>
      </c>
      <c r="J607">
        <v>0</v>
      </c>
      <c r="K607">
        <v>9</v>
      </c>
      <c r="L607">
        <v>34</v>
      </c>
      <c r="M607">
        <v>11</v>
      </c>
      <c r="N607">
        <v>4</v>
      </c>
      <c r="O607" t="s">
        <v>203</v>
      </c>
      <c r="P607">
        <v>0</v>
      </c>
      <c r="Q60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607" t="str">
        <f>VLOOKUP(Analytics_mindset_case_studies_IntegrateCo_2015payroll[[#This Row],[Job_Code]],Analytics_mindset_case_studies_IntegrateCo_jobcodes[[Code_text]:[Job_Description]],2,FALSE)</f>
        <v>Installation</v>
      </c>
    </row>
    <row r="608" spans="1:18" x14ac:dyDescent="0.3">
      <c r="A608" s="1">
        <v>42013</v>
      </c>
      <c r="B608">
        <v>27310003</v>
      </c>
      <c r="C608">
        <v>399</v>
      </c>
      <c r="D608">
        <v>1</v>
      </c>
      <c r="E608">
        <v>1</v>
      </c>
      <c r="F608" t="s">
        <v>30</v>
      </c>
      <c r="G608">
        <v>24</v>
      </c>
      <c r="H608">
        <v>0</v>
      </c>
      <c r="I608">
        <v>51923</v>
      </c>
      <c r="J608">
        <v>0</v>
      </c>
      <c r="K608">
        <v>298</v>
      </c>
      <c r="L608">
        <v>1191</v>
      </c>
      <c r="M608">
        <v>3797</v>
      </c>
      <c r="N608">
        <v>135</v>
      </c>
      <c r="O608" t="s">
        <v>203</v>
      </c>
      <c r="P608">
        <v>51923</v>
      </c>
      <c r="Q60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608" t="str">
        <f>VLOOKUP(Analytics_mindset_case_studies_IntegrateCo_2015payroll[[#This Row],[Job_Code]],Analytics_mindset_case_studies_IntegrateCo_jobcodes[[Code_text]:[Job_Description]],2,FALSE)</f>
        <v>Sales</v>
      </c>
    </row>
    <row r="609" spans="1:18" x14ac:dyDescent="0.3">
      <c r="A609" s="1">
        <v>42013</v>
      </c>
      <c r="B609">
        <v>27310003</v>
      </c>
      <c r="C609">
        <v>399</v>
      </c>
      <c r="D609">
        <v>1</v>
      </c>
      <c r="E609">
        <v>1</v>
      </c>
      <c r="F609" t="s">
        <v>70</v>
      </c>
      <c r="G609">
        <v>0</v>
      </c>
      <c r="H609">
        <v>0</v>
      </c>
      <c r="I609">
        <v>0</v>
      </c>
      <c r="J609">
        <v>0</v>
      </c>
      <c r="K609">
        <v>99</v>
      </c>
      <c r="L609">
        <v>397</v>
      </c>
      <c r="M609">
        <v>1264</v>
      </c>
      <c r="N609">
        <v>45</v>
      </c>
      <c r="O609" t="s">
        <v>203</v>
      </c>
      <c r="P609">
        <v>0</v>
      </c>
      <c r="Q60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609" t="str">
        <f>VLOOKUP(Analytics_mindset_case_studies_IntegrateCo_2015payroll[[#This Row],[Job_Code]],Analytics_mindset_case_studies_IntegrateCo_jobcodes[[Code_text]:[Job_Description]],2,FALSE)</f>
        <v>New Foreign Manufacturing Plant</v>
      </c>
    </row>
    <row r="610" spans="1:18" x14ac:dyDescent="0.3">
      <c r="A610" s="1">
        <v>42013</v>
      </c>
      <c r="B610">
        <v>27310003</v>
      </c>
      <c r="C610">
        <v>399</v>
      </c>
      <c r="D610">
        <v>1</v>
      </c>
      <c r="E610">
        <v>1</v>
      </c>
      <c r="F610" t="s">
        <v>67</v>
      </c>
      <c r="G610">
        <v>0</v>
      </c>
      <c r="H610">
        <v>0</v>
      </c>
      <c r="I610">
        <v>0</v>
      </c>
      <c r="J610">
        <v>0</v>
      </c>
      <c r="K610">
        <v>99</v>
      </c>
      <c r="L610">
        <v>398</v>
      </c>
      <c r="M610">
        <v>1266</v>
      </c>
      <c r="N610">
        <v>45</v>
      </c>
      <c r="O610" t="s">
        <v>203</v>
      </c>
      <c r="P610">
        <v>0</v>
      </c>
      <c r="Q61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610" t="str">
        <f>VLOOKUP(Analytics_mindset_case_studies_IntegrateCo_2015payroll[[#This Row],[Job_Code]],Analytics_mindset_case_studies_IntegrateCo_jobcodes[[Code_text]:[Job_Description]],2,FALSE)</f>
        <v>New Foreign Manufacturing Oversight</v>
      </c>
    </row>
    <row r="611" spans="1:18" x14ac:dyDescent="0.3">
      <c r="A611" s="1">
        <v>42014</v>
      </c>
      <c r="B611">
        <v>27310004</v>
      </c>
      <c r="C611">
        <v>385</v>
      </c>
      <c r="D611">
        <v>1</v>
      </c>
      <c r="E611">
        <v>1</v>
      </c>
      <c r="F611" t="s">
        <v>21</v>
      </c>
      <c r="G611">
        <v>20</v>
      </c>
      <c r="H611">
        <v>0</v>
      </c>
      <c r="I611">
        <v>300</v>
      </c>
      <c r="J611">
        <v>0</v>
      </c>
      <c r="K611">
        <v>18</v>
      </c>
      <c r="L611">
        <v>72</v>
      </c>
      <c r="M611">
        <v>2295</v>
      </c>
      <c r="N611">
        <v>48</v>
      </c>
      <c r="O611" t="s">
        <v>168</v>
      </c>
      <c r="P611">
        <v>300</v>
      </c>
      <c r="Q61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611" t="str">
        <f>VLOOKUP(Analytics_mindset_case_studies_IntegrateCo_2015payroll[[#This Row],[Job_Code]],Analytics_mindset_case_studies_IntegrateCo_jobcodes[[Code_text]:[Job_Description]],2,FALSE)</f>
        <v>Office</v>
      </c>
    </row>
    <row r="612" spans="1:18" x14ac:dyDescent="0.3">
      <c r="A612" s="1">
        <v>42014</v>
      </c>
      <c r="B612">
        <v>27310004</v>
      </c>
      <c r="C612">
        <v>385</v>
      </c>
      <c r="D612">
        <v>1</v>
      </c>
      <c r="E612">
        <v>1</v>
      </c>
      <c r="F612" t="s">
        <v>22</v>
      </c>
      <c r="G612">
        <v>20</v>
      </c>
      <c r="H612">
        <v>0</v>
      </c>
      <c r="I612">
        <v>300</v>
      </c>
      <c r="J612">
        <v>0</v>
      </c>
      <c r="K612">
        <v>18</v>
      </c>
      <c r="L612">
        <v>72</v>
      </c>
      <c r="M612">
        <v>2295</v>
      </c>
      <c r="N612">
        <v>48</v>
      </c>
      <c r="O612" t="s">
        <v>168</v>
      </c>
      <c r="P612">
        <v>300</v>
      </c>
      <c r="Q61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612" t="str">
        <f>VLOOKUP(Analytics_mindset_case_studies_IntegrateCo_2015payroll[[#This Row],[Job_Code]],Analytics_mindset_case_studies_IntegrateCo_jobcodes[[Code_text]:[Job_Description]],2,FALSE)</f>
        <v>Office</v>
      </c>
    </row>
    <row r="613" spans="1:18" x14ac:dyDescent="0.3">
      <c r="A613" s="1">
        <v>42017</v>
      </c>
      <c r="B613">
        <v>27310005</v>
      </c>
      <c r="C613">
        <v>390</v>
      </c>
      <c r="D613">
        <v>1</v>
      </c>
      <c r="E613">
        <v>1</v>
      </c>
      <c r="F613" t="s">
        <v>71</v>
      </c>
      <c r="G613">
        <v>17</v>
      </c>
      <c r="H613">
        <v>0</v>
      </c>
      <c r="I613">
        <v>61298</v>
      </c>
      <c r="J613">
        <v>0</v>
      </c>
      <c r="K613">
        <v>434</v>
      </c>
      <c r="L613">
        <v>1735</v>
      </c>
      <c r="M613">
        <v>5532</v>
      </c>
      <c r="N613">
        <v>981</v>
      </c>
      <c r="O613" t="s">
        <v>128</v>
      </c>
      <c r="P613">
        <v>61298</v>
      </c>
      <c r="Q61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613" t="str">
        <f>VLOOKUP(Analytics_mindset_case_studies_IntegrateCo_2015payroll[[#This Row],[Job_Code]],Analytics_mindset_case_studies_IntegrateCo_jobcodes[[Code_text]:[Job_Description]],2,FALSE)</f>
        <v>Proj Management</v>
      </c>
    </row>
    <row r="614" spans="1:18" x14ac:dyDescent="0.3">
      <c r="A614" s="1">
        <v>42017</v>
      </c>
      <c r="B614">
        <v>27310005</v>
      </c>
      <c r="C614">
        <v>390</v>
      </c>
      <c r="D614">
        <v>1</v>
      </c>
      <c r="E614">
        <v>1</v>
      </c>
      <c r="F614" t="s">
        <v>75</v>
      </c>
      <c r="G614">
        <v>0</v>
      </c>
      <c r="H614">
        <v>0</v>
      </c>
      <c r="I614">
        <v>0</v>
      </c>
      <c r="J614">
        <v>0</v>
      </c>
      <c r="K614">
        <v>204</v>
      </c>
      <c r="L614">
        <v>817</v>
      </c>
      <c r="M614">
        <v>2603</v>
      </c>
      <c r="N614">
        <v>462</v>
      </c>
      <c r="O614" t="s">
        <v>128</v>
      </c>
      <c r="P614">
        <v>0</v>
      </c>
      <c r="Q61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614" t="str">
        <f>VLOOKUP(Analytics_mindset_case_studies_IntegrateCo_2015payroll[[#This Row],[Job_Code]],Analytics_mindset_case_studies_IntegrateCo_jobcodes[[Code_text]:[Job_Description]],2,FALSE)</f>
        <v>Internal Auditing</v>
      </c>
    </row>
    <row r="615" spans="1:18" x14ac:dyDescent="0.3">
      <c r="A615" s="1">
        <v>42020</v>
      </c>
      <c r="B615">
        <v>27310006</v>
      </c>
      <c r="C615">
        <v>195</v>
      </c>
      <c r="D615">
        <v>1</v>
      </c>
      <c r="E615">
        <v>1</v>
      </c>
      <c r="F615" t="s">
        <v>85</v>
      </c>
      <c r="G615">
        <v>0</v>
      </c>
      <c r="H615">
        <v>0</v>
      </c>
      <c r="I615">
        <v>0</v>
      </c>
      <c r="J615">
        <v>0</v>
      </c>
      <c r="K615">
        <v>8</v>
      </c>
      <c r="L615">
        <v>34</v>
      </c>
      <c r="M615">
        <v>107</v>
      </c>
      <c r="N615">
        <v>4</v>
      </c>
      <c r="O615" t="s">
        <v>121</v>
      </c>
      <c r="P615">
        <v>0</v>
      </c>
      <c r="Q61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615" t="str">
        <f>VLOOKUP(Analytics_mindset_case_studies_IntegrateCo_2015payroll[[#This Row],[Job_Code]],Analytics_mindset_case_studies_IntegrateCo_jobcodes[[Code_text]:[Job_Description]],2,FALSE)</f>
        <v>Installation</v>
      </c>
    </row>
    <row r="616" spans="1:18" x14ac:dyDescent="0.3">
      <c r="A616" s="1">
        <v>42020</v>
      </c>
      <c r="B616">
        <v>27310006</v>
      </c>
      <c r="C616">
        <v>195</v>
      </c>
      <c r="D616">
        <v>1</v>
      </c>
      <c r="E616">
        <v>1</v>
      </c>
      <c r="F616" t="s">
        <v>58</v>
      </c>
      <c r="G616">
        <v>43</v>
      </c>
      <c r="H616">
        <v>0</v>
      </c>
      <c r="I616">
        <v>115715</v>
      </c>
      <c r="J616">
        <v>0</v>
      </c>
      <c r="K616">
        <v>649</v>
      </c>
      <c r="L616">
        <v>2596</v>
      </c>
      <c r="M616">
        <v>8276</v>
      </c>
      <c r="N616">
        <v>301</v>
      </c>
      <c r="O616" t="s">
        <v>121</v>
      </c>
      <c r="P616">
        <v>115715</v>
      </c>
      <c r="Q61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616" t="str">
        <f>VLOOKUP(Analytics_mindset_case_studies_IntegrateCo_2015payroll[[#This Row],[Job_Code]],Analytics_mindset_case_studies_IntegrateCo_jobcodes[[Code_text]:[Job_Description]],2,FALSE)</f>
        <v>Sales</v>
      </c>
    </row>
    <row r="617" spans="1:18" x14ac:dyDescent="0.3">
      <c r="A617" s="1">
        <v>42020</v>
      </c>
      <c r="B617">
        <v>27310006</v>
      </c>
      <c r="C617">
        <v>106</v>
      </c>
      <c r="D617">
        <v>1</v>
      </c>
      <c r="E617">
        <v>1</v>
      </c>
      <c r="F617" t="s">
        <v>86</v>
      </c>
      <c r="G617">
        <v>36</v>
      </c>
      <c r="H617">
        <v>0</v>
      </c>
      <c r="I617">
        <v>720</v>
      </c>
      <c r="J617">
        <v>0</v>
      </c>
      <c r="K617">
        <v>432</v>
      </c>
      <c r="L617">
        <v>1728</v>
      </c>
      <c r="M617">
        <v>5508</v>
      </c>
      <c r="N617">
        <v>1152</v>
      </c>
      <c r="O617" t="s">
        <v>122</v>
      </c>
      <c r="P617">
        <v>720</v>
      </c>
      <c r="Q61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617" t="str">
        <f>VLOOKUP(Analytics_mindset_case_studies_IntegrateCo_2015payroll[[#This Row],[Job_Code]],Analytics_mindset_case_studies_IntegrateCo_jobcodes[[Code_text]:[Job_Description]],2,FALSE)</f>
        <v>Sales</v>
      </c>
    </row>
    <row r="618" spans="1:18" x14ac:dyDescent="0.3">
      <c r="A618" s="1">
        <v>42020</v>
      </c>
      <c r="B618">
        <v>27310006</v>
      </c>
      <c r="C618">
        <v>106</v>
      </c>
      <c r="D618">
        <v>1</v>
      </c>
      <c r="E618">
        <v>1</v>
      </c>
      <c r="F618" t="s">
        <v>85</v>
      </c>
      <c r="G618">
        <v>0</v>
      </c>
      <c r="H618">
        <v>0</v>
      </c>
      <c r="I618">
        <v>0</v>
      </c>
      <c r="J618">
        <v>0</v>
      </c>
      <c r="K618">
        <v>9</v>
      </c>
      <c r="L618">
        <v>36</v>
      </c>
      <c r="M618">
        <v>115</v>
      </c>
      <c r="N618">
        <v>24</v>
      </c>
      <c r="O618" t="s">
        <v>122</v>
      </c>
      <c r="P618">
        <v>0</v>
      </c>
      <c r="Q61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618" t="str">
        <f>VLOOKUP(Analytics_mindset_case_studies_IntegrateCo_2015payroll[[#This Row],[Job_Code]],Analytics_mindset_case_studies_IntegrateCo_jobcodes[[Code_text]:[Job_Description]],2,FALSE)</f>
        <v>Installation</v>
      </c>
    </row>
    <row r="619" spans="1:18" x14ac:dyDescent="0.3">
      <c r="A619" s="1">
        <v>42020</v>
      </c>
      <c r="B619">
        <v>27310006</v>
      </c>
      <c r="C619">
        <v>106</v>
      </c>
      <c r="D619">
        <v>1</v>
      </c>
      <c r="E619">
        <v>1</v>
      </c>
      <c r="F619" t="s">
        <v>61</v>
      </c>
      <c r="G619">
        <v>0</v>
      </c>
      <c r="H619">
        <v>0</v>
      </c>
      <c r="I619">
        <v>0</v>
      </c>
      <c r="J619">
        <v>0</v>
      </c>
      <c r="K619">
        <v>48</v>
      </c>
      <c r="L619">
        <v>192</v>
      </c>
      <c r="M619">
        <v>612</v>
      </c>
      <c r="N619">
        <v>128</v>
      </c>
      <c r="O619" t="s">
        <v>122</v>
      </c>
      <c r="P619">
        <v>0</v>
      </c>
      <c r="Q61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619" t="str">
        <f>VLOOKUP(Analytics_mindset_case_studies_IntegrateCo_2015payroll[[#This Row],[Job_Code]],Analytics_mindset_case_studies_IntegrateCo_jobcodes[[Code_text]:[Job_Description]],2,FALSE)</f>
        <v>New Foreign Manufacturing Plant</v>
      </c>
    </row>
    <row r="620" spans="1:18" x14ac:dyDescent="0.3">
      <c r="A620" s="1">
        <v>42020</v>
      </c>
      <c r="B620">
        <v>27310006</v>
      </c>
      <c r="C620">
        <v>304</v>
      </c>
      <c r="D620">
        <v>1</v>
      </c>
      <c r="E620">
        <v>1</v>
      </c>
      <c r="F620" t="s">
        <v>87</v>
      </c>
      <c r="G620">
        <v>1</v>
      </c>
      <c r="H620">
        <v>0</v>
      </c>
      <c r="I620">
        <v>23</v>
      </c>
      <c r="J620">
        <v>0</v>
      </c>
      <c r="K620">
        <v>13</v>
      </c>
      <c r="L620">
        <v>52</v>
      </c>
      <c r="M620">
        <v>166</v>
      </c>
      <c r="N620">
        <v>37</v>
      </c>
      <c r="O620" t="s">
        <v>123</v>
      </c>
      <c r="P620">
        <v>23</v>
      </c>
      <c r="Q62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620" t="str">
        <f>VLOOKUP(Analytics_mindset_case_studies_IntegrateCo_2015payroll[[#This Row],[Job_Code]],Analytics_mindset_case_studies_IntegrateCo_jobcodes[[Code_text]:[Job_Description]],2,FALSE)</f>
        <v>Employee Training</v>
      </c>
    </row>
    <row r="621" spans="1:18" x14ac:dyDescent="0.3">
      <c r="A621" s="1">
        <v>42020</v>
      </c>
      <c r="B621">
        <v>27310006</v>
      </c>
      <c r="C621">
        <v>274</v>
      </c>
      <c r="D621">
        <v>1</v>
      </c>
      <c r="E621">
        <v>1</v>
      </c>
      <c r="F621" t="s">
        <v>85</v>
      </c>
      <c r="G621">
        <v>0</v>
      </c>
      <c r="H621">
        <v>0</v>
      </c>
      <c r="I621">
        <v>0</v>
      </c>
      <c r="J621">
        <v>0</v>
      </c>
      <c r="K621">
        <v>9</v>
      </c>
      <c r="L621">
        <v>36</v>
      </c>
      <c r="M621">
        <v>115</v>
      </c>
      <c r="N621">
        <v>24</v>
      </c>
      <c r="O621" t="s">
        <v>124</v>
      </c>
      <c r="P621">
        <v>0</v>
      </c>
      <c r="Q62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621" t="str">
        <f>VLOOKUP(Analytics_mindset_case_studies_IntegrateCo_2015payroll[[#This Row],[Job_Code]],Analytics_mindset_case_studies_IntegrateCo_jobcodes[[Code_text]:[Job_Description]],2,FALSE)</f>
        <v>Installation</v>
      </c>
    </row>
    <row r="622" spans="1:18" x14ac:dyDescent="0.3">
      <c r="A622" s="1">
        <v>42020</v>
      </c>
      <c r="B622">
        <v>27310006</v>
      </c>
      <c r="C622">
        <v>274</v>
      </c>
      <c r="D622">
        <v>1</v>
      </c>
      <c r="E622">
        <v>1</v>
      </c>
      <c r="F622" t="s">
        <v>87</v>
      </c>
      <c r="G622">
        <v>15</v>
      </c>
      <c r="H622">
        <v>0</v>
      </c>
      <c r="I622">
        <v>375</v>
      </c>
      <c r="J622">
        <v>0</v>
      </c>
      <c r="K622">
        <v>23</v>
      </c>
      <c r="L622">
        <v>9</v>
      </c>
      <c r="M622">
        <v>287</v>
      </c>
      <c r="N622">
        <v>6</v>
      </c>
      <c r="O622" t="s">
        <v>124</v>
      </c>
      <c r="P622">
        <v>375</v>
      </c>
      <c r="Q62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622" t="str">
        <f>VLOOKUP(Analytics_mindset_case_studies_IntegrateCo_2015payroll[[#This Row],[Job_Code]],Analytics_mindset_case_studies_IntegrateCo_jobcodes[[Code_text]:[Job_Description]],2,FALSE)</f>
        <v>Employee Training</v>
      </c>
    </row>
    <row r="623" spans="1:18" x14ac:dyDescent="0.3">
      <c r="A623" s="1">
        <v>42020</v>
      </c>
      <c r="B623">
        <v>27310006</v>
      </c>
      <c r="C623">
        <v>1</v>
      </c>
      <c r="D623">
        <v>1</v>
      </c>
      <c r="E623">
        <v>1</v>
      </c>
      <c r="F623" t="s">
        <v>64</v>
      </c>
      <c r="G623">
        <v>23</v>
      </c>
      <c r="H623">
        <v>0</v>
      </c>
      <c r="I623">
        <v>50354</v>
      </c>
      <c r="J623">
        <v>0</v>
      </c>
      <c r="K623">
        <v>266</v>
      </c>
      <c r="L623">
        <v>1061</v>
      </c>
      <c r="M623">
        <v>3381</v>
      </c>
      <c r="N623">
        <v>65</v>
      </c>
      <c r="O623" t="s">
        <v>125</v>
      </c>
      <c r="P623">
        <v>50354</v>
      </c>
      <c r="Q62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623" t="str">
        <f>VLOOKUP(Analytics_mindset_case_studies_IntegrateCo_2015payroll[[#This Row],[Job_Code]],Analytics_mindset_case_studies_IntegrateCo_jobcodes[[Code_text]:[Job_Description]],2,FALSE)</f>
        <v>Office</v>
      </c>
    </row>
    <row r="624" spans="1:18" x14ac:dyDescent="0.3">
      <c r="A624" s="1">
        <v>42020</v>
      </c>
      <c r="B624">
        <v>27310006</v>
      </c>
      <c r="C624">
        <v>1</v>
      </c>
      <c r="D624">
        <v>1</v>
      </c>
      <c r="E624">
        <v>1</v>
      </c>
      <c r="F624" t="s">
        <v>65</v>
      </c>
      <c r="G624">
        <v>23</v>
      </c>
      <c r="H624">
        <v>0</v>
      </c>
      <c r="I624">
        <v>50354</v>
      </c>
      <c r="J624">
        <v>0</v>
      </c>
      <c r="K624">
        <v>265</v>
      </c>
      <c r="L624">
        <v>1061</v>
      </c>
      <c r="M624">
        <v>3381</v>
      </c>
      <c r="N624">
        <v>65</v>
      </c>
      <c r="O624" t="s">
        <v>125</v>
      </c>
      <c r="P624">
        <v>50354</v>
      </c>
      <c r="Q62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624" t="str">
        <f>VLOOKUP(Analytics_mindset_case_studies_IntegrateCo_2015payroll[[#This Row],[Job_Code]],Analytics_mindset_case_studies_IntegrateCo_jobcodes[[Code_text]:[Job_Description]],2,FALSE)</f>
        <v>Office</v>
      </c>
    </row>
    <row r="625" spans="1:18" x14ac:dyDescent="0.3">
      <c r="A625" s="1">
        <v>42020</v>
      </c>
      <c r="B625">
        <v>27310006</v>
      </c>
      <c r="C625">
        <v>391</v>
      </c>
      <c r="D625">
        <v>2</v>
      </c>
      <c r="E625">
        <v>2</v>
      </c>
      <c r="F625" t="s">
        <v>85</v>
      </c>
      <c r="G625">
        <v>0</v>
      </c>
      <c r="H625">
        <v>0</v>
      </c>
      <c r="I625">
        <v>0</v>
      </c>
      <c r="J625">
        <v>0</v>
      </c>
      <c r="K625">
        <v>8</v>
      </c>
      <c r="L625">
        <v>66</v>
      </c>
      <c r="M625">
        <v>105</v>
      </c>
      <c r="N625">
        <v>3</v>
      </c>
      <c r="O625" t="s">
        <v>126</v>
      </c>
      <c r="P625">
        <v>0</v>
      </c>
      <c r="Q62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625" t="str">
        <f>VLOOKUP(Analytics_mindset_case_studies_IntegrateCo_2015payroll[[#This Row],[Job_Code]],Analytics_mindset_case_studies_IntegrateCo_jobcodes[[Code_text]:[Job_Description]],2,FALSE)</f>
        <v>Installation</v>
      </c>
    </row>
    <row r="626" spans="1:18" x14ac:dyDescent="0.3">
      <c r="A626" s="1">
        <v>42020</v>
      </c>
      <c r="B626">
        <v>27310006</v>
      </c>
      <c r="C626">
        <v>391</v>
      </c>
      <c r="D626">
        <v>2</v>
      </c>
      <c r="E626">
        <v>2</v>
      </c>
      <c r="F626" t="s">
        <v>88</v>
      </c>
      <c r="G626">
        <v>22</v>
      </c>
      <c r="H626">
        <v>0</v>
      </c>
      <c r="I626">
        <v>5665</v>
      </c>
      <c r="J626">
        <v>0</v>
      </c>
      <c r="K626">
        <v>311</v>
      </c>
      <c r="L626">
        <v>2486</v>
      </c>
      <c r="M626">
        <v>3962</v>
      </c>
      <c r="N626">
        <v>1133</v>
      </c>
      <c r="O626" t="s">
        <v>126</v>
      </c>
      <c r="P626">
        <v>5665</v>
      </c>
      <c r="Q62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626" t="str">
        <f>VLOOKUP(Analytics_mindset_case_studies_IntegrateCo_2015payroll[[#This Row],[Job_Code]],Analytics_mindset_case_studies_IntegrateCo_jobcodes[[Code_text]:[Job_Description]],2,FALSE)</f>
        <v>Office</v>
      </c>
    </row>
    <row r="627" spans="1:18" x14ac:dyDescent="0.3">
      <c r="A627" s="1">
        <v>42020</v>
      </c>
      <c r="B627">
        <v>27310006</v>
      </c>
      <c r="C627">
        <v>259</v>
      </c>
      <c r="D627">
        <v>1</v>
      </c>
      <c r="E627">
        <v>1</v>
      </c>
      <c r="F627" t="s">
        <v>85</v>
      </c>
      <c r="G627">
        <v>0</v>
      </c>
      <c r="H627">
        <v>0</v>
      </c>
      <c r="I627">
        <v>0</v>
      </c>
      <c r="J627">
        <v>0</v>
      </c>
      <c r="K627">
        <v>9</v>
      </c>
      <c r="L627">
        <v>35</v>
      </c>
      <c r="M627">
        <v>111</v>
      </c>
      <c r="N627">
        <v>24</v>
      </c>
      <c r="O627" t="s">
        <v>127</v>
      </c>
      <c r="P627">
        <v>0</v>
      </c>
      <c r="Q62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627" t="str">
        <f>VLOOKUP(Analytics_mindset_case_studies_IntegrateCo_2015payroll[[#This Row],[Job_Code]],Analytics_mindset_case_studies_IntegrateCo_jobcodes[[Code_text]:[Job_Description]],2,FALSE)</f>
        <v>Installation</v>
      </c>
    </row>
    <row r="628" spans="1:18" x14ac:dyDescent="0.3">
      <c r="A628" s="1">
        <v>42020</v>
      </c>
      <c r="B628">
        <v>27310006</v>
      </c>
      <c r="C628">
        <v>259</v>
      </c>
      <c r="D628">
        <v>1</v>
      </c>
      <c r="E628">
        <v>1</v>
      </c>
      <c r="F628" t="s">
        <v>73</v>
      </c>
      <c r="G628">
        <v>45</v>
      </c>
      <c r="H628">
        <v>0</v>
      </c>
      <c r="I628">
        <v>11588</v>
      </c>
      <c r="J628">
        <v>0</v>
      </c>
      <c r="K628">
        <v>67</v>
      </c>
      <c r="L628">
        <v>268</v>
      </c>
      <c r="M628">
        <v>855</v>
      </c>
      <c r="N628">
        <v>185</v>
      </c>
      <c r="O628" t="s">
        <v>127</v>
      </c>
      <c r="P628">
        <v>11588</v>
      </c>
      <c r="Q62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628" t="str">
        <f>VLOOKUP(Analytics_mindset_case_studies_IntegrateCo_2015payroll[[#This Row],[Job_Code]],Analytics_mindset_case_studies_IntegrateCo_jobcodes[[Code_text]:[Job_Description]],2,FALSE)</f>
        <v>Proj Management</v>
      </c>
    </row>
    <row r="629" spans="1:18" x14ac:dyDescent="0.3">
      <c r="A629" s="1">
        <v>42020</v>
      </c>
      <c r="B629">
        <v>27310006</v>
      </c>
      <c r="C629">
        <v>259</v>
      </c>
      <c r="D629">
        <v>1</v>
      </c>
      <c r="E629">
        <v>1</v>
      </c>
      <c r="F629" t="s">
        <v>89</v>
      </c>
      <c r="G629">
        <v>5</v>
      </c>
      <c r="H629">
        <v>0</v>
      </c>
      <c r="I629">
        <v>1288</v>
      </c>
      <c r="J629">
        <v>0</v>
      </c>
      <c r="K629">
        <v>8</v>
      </c>
      <c r="L629">
        <v>3</v>
      </c>
      <c r="M629">
        <v>95</v>
      </c>
      <c r="N629">
        <v>21</v>
      </c>
      <c r="O629" t="s">
        <v>127</v>
      </c>
      <c r="P629">
        <v>1288</v>
      </c>
      <c r="Q62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629" t="str">
        <f>VLOOKUP(Analytics_mindset_case_studies_IntegrateCo_2015payroll[[#This Row],[Job_Code]],Analytics_mindset_case_studies_IntegrateCo_jobcodes[[Code_text]:[Job_Description]],2,FALSE)</f>
        <v>Employee Training</v>
      </c>
    </row>
    <row r="630" spans="1:18" x14ac:dyDescent="0.3">
      <c r="A630" s="1">
        <v>42020</v>
      </c>
      <c r="B630">
        <v>27310006</v>
      </c>
      <c r="C630">
        <v>168</v>
      </c>
      <c r="D630">
        <v>1</v>
      </c>
      <c r="E630">
        <v>1</v>
      </c>
      <c r="F630" t="s">
        <v>85</v>
      </c>
      <c r="G630">
        <v>0</v>
      </c>
      <c r="H630">
        <v>0</v>
      </c>
      <c r="I630">
        <v>0</v>
      </c>
      <c r="J630">
        <v>0</v>
      </c>
      <c r="K630">
        <v>9</v>
      </c>
      <c r="L630">
        <v>35</v>
      </c>
      <c r="M630">
        <v>111</v>
      </c>
      <c r="N630">
        <v>24</v>
      </c>
      <c r="O630" t="s">
        <v>129</v>
      </c>
      <c r="P630">
        <v>0</v>
      </c>
      <c r="Q63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630" t="str">
        <f>VLOOKUP(Analytics_mindset_case_studies_IntegrateCo_2015payroll[[#This Row],[Job_Code]],Analytics_mindset_case_studies_IntegrateCo_jobcodes[[Code_text]:[Job_Description]],2,FALSE)</f>
        <v>Installation</v>
      </c>
    </row>
    <row r="631" spans="1:18" x14ac:dyDescent="0.3">
      <c r="A631" s="1">
        <v>42020</v>
      </c>
      <c r="B631">
        <v>27310006</v>
      </c>
      <c r="C631">
        <v>168</v>
      </c>
      <c r="D631">
        <v>1</v>
      </c>
      <c r="E631">
        <v>1</v>
      </c>
      <c r="F631" t="s">
        <v>90</v>
      </c>
      <c r="G631">
        <v>20</v>
      </c>
      <c r="H631">
        <v>0</v>
      </c>
      <c r="I631">
        <v>70628</v>
      </c>
      <c r="J631">
        <v>0</v>
      </c>
      <c r="K631">
        <v>409</v>
      </c>
      <c r="L631">
        <v>1639</v>
      </c>
      <c r="M631">
        <v>5225</v>
      </c>
      <c r="N631">
        <v>113</v>
      </c>
      <c r="O631" t="s">
        <v>129</v>
      </c>
      <c r="P631">
        <v>70628</v>
      </c>
      <c r="Q63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631" t="str">
        <f>VLOOKUP(Analytics_mindset_case_studies_IntegrateCo_2015payroll[[#This Row],[Job_Code]],Analytics_mindset_case_studies_IntegrateCo_jobcodes[[Code_text]:[Job_Description]],2,FALSE)</f>
        <v>Office</v>
      </c>
    </row>
    <row r="632" spans="1:18" x14ac:dyDescent="0.3">
      <c r="A632" s="1">
        <v>42020</v>
      </c>
      <c r="B632">
        <v>27310006</v>
      </c>
      <c r="C632">
        <v>291</v>
      </c>
      <c r="D632">
        <v>1</v>
      </c>
      <c r="E632">
        <v>1</v>
      </c>
      <c r="F632" t="s">
        <v>85</v>
      </c>
      <c r="G632">
        <v>0</v>
      </c>
      <c r="H632">
        <v>0</v>
      </c>
      <c r="I632">
        <v>0</v>
      </c>
      <c r="J632">
        <v>0</v>
      </c>
      <c r="K632">
        <v>7</v>
      </c>
      <c r="L632">
        <v>29</v>
      </c>
      <c r="M632">
        <v>91</v>
      </c>
      <c r="N632">
        <v>19</v>
      </c>
      <c r="O632" t="s">
        <v>130</v>
      </c>
      <c r="P632">
        <v>0</v>
      </c>
      <c r="Q63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632" t="str">
        <f>VLOOKUP(Analytics_mindset_case_studies_IntegrateCo_2015payroll[[#This Row],[Job_Code]],Analytics_mindset_case_studies_IntegrateCo_jobcodes[[Code_text]:[Job_Description]],2,FALSE)</f>
        <v>Installation</v>
      </c>
    </row>
    <row r="633" spans="1:18" x14ac:dyDescent="0.3">
      <c r="A633" s="1">
        <v>42020</v>
      </c>
      <c r="B633">
        <v>27310006</v>
      </c>
      <c r="C633">
        <v>291</v>
      </c>
      <c r="D633">
        <v>1</v>
      </c>
      <c r="E633">
        <v>1</v>
      </c>
      <c r="F633" t="s">
        <v>87</v>
      </c>
      <c r="G633">
        <v>2</v>
      </c>
      <c r="H633">
        <v>0</v>
      </c>
      <c r="I633">
        <v>467</v>
      </c>
      <c r="J633">
        <v>0</v>
      </c>
      <c r="K633">
        <v>28</v>
      </c>
      <c r="L633">
        <v>112</v>
      </c>
      <c r="M633">
        <v>358</v>
      </c>
      <c r="N633">
        <v>75</v>
      </c>
      <c r="O633" t="s">
        <v>130</v>
      </c>
      <c r="P633">
        <v>467</v>
      </c>
      <c r="Q63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633" t="str">
        <f>VLOOKUP(Analytics_mindset_case_studies_IntegrateCo_2015payroll[[#This Row],[Job_Code]],Analytics_mindset_case_studies_IntegrateCo_jobcodes[[Code_text]:[Job_Description]],2,FALSE)</f>
        <v>Employee Training</v>
      </c>
    </row>
    <row r="634" spans="1:18" x14ac:dyDescent="0.3">
      <c r="A634" s="1">
        <v>42020</v>
      </c>
      <c r="B634">
        <v>27310006</v>
      </c>
      <c r="C634">
        <v>291</v>
      </c>
      <c r="D634">
        <v>1</v>
      </c>
      <c r="E634">
        <v>1</v>
      </c>
      <c r="F634" t="s">
        <v>63</v>
      </c>
      <c r="G634">
        <v>0</v>
      </c>
      <c r="H634">
        <v>0</v>
      </c>
      <c r="I634">
        <v>0</v>
      </c>
      <c r="J634">
        <v>0</v>
      </c>
      <c r="K634">
        <v>112</v>
      </c>
      <c r="L634">
        <v>448</v>
      </c>
      <c r="M634">
        <v>1429</v>
      </c>
      <c r="N634">
        <v>299</v>
      </c>
      <c r="O634" t="s">
        <v>130</v>
      </c>
      <c r="P634">
        <v>0</v>
      </c>
      <c r="Q63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634" t="str">
        <f>VLOOKUP(Analytics_mindset_case_studies_IntegrateCo_2015payroll[[#This Row],[Job_Code]],Analytics_mindset_case_studies_IntegrateCo_jobcodes[[Code_text]:[Job_Description]],2,FALSE)</f>
        <v>New Foreign Manufacturing Plant</v>
      </c>
    </row>
    <row r="635" spans="1:18" x14ac:dyDescent="0.3">
      <c r="A635" s="1">
        <v>42020</v>
      </c>
      <c r="B635">
        <v>27310006</v>
      </c>
      <c r="C635">
        <v>249</v>
      </c>
      <c r="D635">
        <v>1</v>
      </c>
      <c r="E635">
        <v>1</v>
      </c>
      <c r="F635" t="s">
        <v>70</v>
      </c>
      <c r="G635">
        <v>0</v>
      </c>
      <c r="H635">
        <v>0</v>
      </c>
      <c r="I635">
        <v>0</v>
      </c>
      <c r="J635">
        <v>0</v>
      </c>
      <c r="K635">
        <v>67</v>
      </c>
      <c r="L635">
        <v>2678</v>
      </c>
      <c r="M635">
        <v>8537</v>
      </c>
      <c r="N635">
        <v>192</v>
      </c>
      <c r="O635" t="s">
        <v>131</v>
      </c>
      <c r="P635">
        <v>0</v>
      </c>
      <c r="Q63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635" t="str">
        <f>VLOOKUP(Analytics_mindset_case_studies_IntegrateCo_2015payroll[[#This Row],[Job_Code]],Analytics_mindset_case_studies_IntegrateCo_jobcodes[[Code_text]:[Job_Description]],2,FALSE)</f>
        <v>New Foreign Manufacturing Plant</v>
      </c>
    </row>
    <row r="636" spans="1:18" x14ac:dyDescent="0.3">
      <c r="A636" s="1">
        <v>42020</v>
      </c>
      <c r="B636">
        <v>27310006</v>
      </c>
      <c r="C636">
        <v>249</v>
      </c>
      <c r="D636">
        <v>1</v>
      </c>
      <c r="E636">
        <v>1</v>
      </c>
      <c r="F636" t="s">
        <v>91</v>
      </c>
      <c r="G636">
        <v>0</v>
      </c>
      <c r="H636">
        <v>0</v>
      </c>
      <c r="I636">
        <v>0</v>
      </c>
      <c r="J636">
        <v>0</v>
      </c>
      <c r="K636">
        <v>167</v>
      </c>
      <c r="L636">
        <v>67</v>
      </c>
      <c r="M636">
        <v>2135</v>
      </c>
      <c r="N636">
        <v>48</v>
      </c>
      <c r="O636" t="s">
        <v>131</v>
      </c>
      <c r="P636">
        <v>0</v>
      </c>
      <c r="Q63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011</v>
      </c>
      <c r="R636" t="str">
        <f>VLOOKUP(Analytics_mindset_case_studies_IntegrateCo_2015payroll[[#This Row],[Job_Code]],Analytics_mindset_case_studies_IntegrateCo_jobcodes[[Code_text]:[Job_Description]],2,FALSE)</f>
        <v>Internal Projects</v>
      </c>
    </row>
    <row r="637" spans="1:18" x14ac:dyDescent="0.3">
      <c r="A637" s="1">
        <v>42020</v>
      </c>
      <c r="B637">
        <v>27310006</v>
      </c>
      <c r="C637">
        <v>179</v>
      </c>
      <c r="D637">
        <v>1</v>
      </c>
      <c r="E637">
        <v>1</v>
      </c>
      <c r="F637" t="s">
        <v>85</v>
      </c>
      <c r="G637">
        <v>0</v>
      </c>
      <c r="H637">
        <v>0</v>
      </c>
      <c r="I637">
        <v>0</v>
      </c>
      <c r="J637">
        <v>0</v>
      </c>
      <c r="K637">
        <v>8</v>
      </c>
      <c r="L637">
        <v>34</v>
      </c>
      <c r="M637">
        <v>107</v>
      </c>
      <c r="N637">
        <v>24</v>
      </c>
      <c r="O637" t="s">
        <v>132</v>
      </c>
      <c r="P637">
        <v>0</v>
      </c>
      <c r="Q63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637" t="str">
        <f>VLOOKUP(Analytics_mindset_case_studies_IntegrateCo_2015payroll[[#This Row],[Job_Code]],Analytics_mindset_case_studies_IntegrateCo_jobcodes[[Code_text]:[Job_Description]],2,FALSE)</f>
        <v>Installation</v>
      </c>
    </row>
    <row r="638" spans="1:18" x14ac:dyDescent="0.3">
      <c r="A638" s="1">
        <v>42020</v>
      </c>
      <c r="B638">
        <v>27310006</v>
      </c>
      <c r="C638">
        <v>179</v>
      </c>
      <c r="D638">
        <v>1</v>
      </c>
      <c r="E638">
        <v>1</v>
      </c>
      <c r="F638" t="s">
        <v>58</v>
      </c>
      <c r="G638">
        <v>25</v>
      </c>
      <c r="H638">
        <v>0</v>
      </c>
      <c r="I638">
        <v>10063</v>
      </c>
      <c r="J638">
        <v>0</v>
      </c>
      <c r="K638">
        <v>57</v>
      </c>
      <c r="L638">
        <v>226</v>
      </c>
      <c r="M638">
        <v>719</v>
      </c>
      <c r="N638">
        <v>161</v>
      </c>
      <c r="O638" t="s">
        <v>132</v>
      </c>
      <c r="P638">
        <v>10063</v>
      </c>
      <c r="Q63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638" t="str">
        <f>VLOOKUP(Analytics_mindset_case_studies_IntegrateCo_2015payroll[[#This Row],[Job_Code]],Analytics_mindset_case_studies_IntegrateCo_jobcodes[[Code_text]:[Job_Description]],2,FALSE)</f>
        <v>Sales</v>
      </c>
    </row>
    <row r="639" spans="1:18" x14ac:dyDescent="0.3">
      <c r="A639" s="1">
        <v>42020</v>
      </c>
      <c r="B639">
        <v>27310006</v>
      </c>
      <c r="C639">
        <v>179</v>
      </c>
      <c r="D639">
        <v>1</v>
      </c>
      <c r="E639">
        <v>1</v>
      </c>
      <c r="F639" t="s">
        <v>71</v>
      </c>
      <c r="G639">
        <v>135</v>
      </c>
      <c r="H639">
        <v>0</v>
      </c>
      <c r="I639">
        <v>54338</v>
      </c>
      <c r="J639">
        <v>0</v>
      </c>
      <c r="K639">
        <v>304</v>
      </c>
      <c r="L639">
        <v>1218</v>
      </c>
      <c r="M639">
        <v>3882</v>
      </c>
      <c r="N639">
        <v>869</v>
      </c>
      <c r="O639" t="s">
        <v>132</v>
      </c>
      <c r="P639">
        <v>54338</v>
      </c>
      <c r="Q63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639" t="str">
        <f>VLOOKUP(Analytics_mindset_case_studies_IntegrateCo_2015payroll[[#This Row],[Job_Code]],Analytics_mindset_case_studies_IntegrateCo_jobcodes[[Code_text]:[Job_Description]],2,FALSE)</f>
        <v>Proj Management</v>
      </c>
    </row>
    <row r="640" spans="1:18" x14ac:dyDescent="0.3">
      <c r="A640" s="1">
        <v>42020</v>
      </c>
      <c r="B640">
        <v>27310006</v>
      </c>
      <c r="C640">
        <v>368</v>
      </c>
      <c r="D640">
        <v>1</v>
      </c>
      <c r="E640">
        <v>1</v>
      </c>
      <c r="F640" t="s">
        <v>85</v>
      </c>
      <c r="G640">
        <v>0</v>
      </c>
      <c r="H640">
        <v>0</v>
      </c>
      <c r="I640">
        <v>0</v>
      </c>
      <c r="J640">
        <v>0</v>
      </c>
      <c r="K640">
        <v>8</v>
      </c>
      <c r="L640">
        <v>32</v>
      </c>
      <c r="M640">
        <v>102</v>
      </c>
      <c r="N640">
        <v>24</v>
      </c>
      <c r="O640" t="s">
        <v>133</v>
      </c>
      <c r="P640">
        <v>0</v>
      </c>
      <c r="Q64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640" t="str">
        <f>VLOOKUP(Analytics_mindset_case_studies_IntegrateCo_2015payroll[[#This Row],[Job_Code]],Analytics_mindset_case_studies_IntegrateCo_jobcodes[[Code_text]:[Job_Description]],2,FALSE)</f>
        <v>Installation</v>
      </c>
    </row>
    <row r="641" spans="1:18" x14ac:dyDescent="0.3">
      <c r="A641" s="1">
        <v>42020</v>
      </c>
      <c r="B641">
        <v>27310006</v>
      </c>
      <c r="C641">
        <v>27</v>
      </c>
      <c r="D641">
        <v>1</v>
      </c>
      <c r="E641">
        <v>1</v>
      </c>
      <c r="F641" t="s">
        <v>85</v>
      </c>
      <c r="G641">
        <v>0</v>
      </c>
      <c r="H641">
        <v>0</v>
      </c>
      <c r="I641">
        <v>0</v>
      </c>
      <c r="J641">
        <v>0</v>
      </c>
      <c r="K641">
        <v>6</v>
      </c>
      <c r="L641">
        <v>26</v>
      </c>
      <c r="M641">
        <v>84</v>
      </c>
      <c r="N641">
        <v>19</v>
      </c>
      <c r="O641" t="s">
        <v>134</v>
      </c>
      <c r="P641">
        <v>0</v>
      </c>
      <c r="Q64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641" t="str">
        <f>VLOOKUP(Analytics_mindset_case_studies_IntegrateCo_2015payroll[[#This Row],[Job_Code]],Analytics_mindset_case_studies_IntegrateCo_jobcodes[[Code_text]:[Job_Description]],2,FALSE)</f>
        <v>Installation</v>
      </c>
    </row>
    <row r="642" spans="1:18" x14ac:dyDescent="0.3">
      <c r="A642" s="1">
        <v>42020</v>
      </c>
      <c r="B642">
        <v>27310006</v>
      </c>
      <c r="C642">
        <v>27</v>
      </c>
      <c r="D642">
        <v>1</v>
      </c>
      <c r="E642">
        <v>1</v>
      </c>
      <c r="F642" t="s">
        <v>65</v>
      </c>
      <c r="G642">
        <v>3</v>
      </c>
      <c r="H642">
        <v>0</v>
      </c>
      <c r="I642">
        <v>915</v>
      </c>
      <c r="J642">
        <v>0</v>
      </c>
      <c r="K642">
        <v>5</v>
      </c>
      <c r="L642">
        <v>201</v>
      </c>
      <c r="M642">
        <v>638</v>
      </c>
      <c r="N642">
        <v>146</v>
      </c>
      <c r="O642" t="s">
        <v>134</v>
      </c>
      <c r="P642">
        <v>915</v>
      </c>
      <c r="Q64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642" t="str">
        <f>VLOOKUP(Analytics_mindset_case_studies_IntegrateCo_2015payroll[[#This Row],[Job_Code]],Analytics_mindset_case_studies_IntegrateCo_jobcodes[[Code_text]:[Job_Description]],2,FALSE)</f>
        <v>Office</v>
      </c>
    </row>
    <row r="643" spans="1:18" x14ac:dyDescent="0.3">
      <c r="A643" s="1">
        <v>42020</v>
      </c>
      <c r="B643">
        <v>27310006</v>
      </c>
      <c r="C643">
        <v>27</v>
      </c>
      <c r="D643">
        <v>1</v>
      </c>
      <c r="E643">
        <v>1</v>
      </c>
      <c r="F643" t="s">
        <v>72</v>
      </c>
      <c r="G643">
        <v>45</v>
      </c>
      <c r="H643">
        <v>0</v>
      </c>
      <c r="I643">
        <v>13725</v>
      </c>
      <c r="J643">
        <v>0</v>
      </c>
      <c r="K643">
        <v>75</v>
      </c>
      <c r="L643">
        <v>3</v>
      </c>
      <c r="M643">
        <v>958</v>
      </c>
      <c r="N643">
        <v>22</v>
      </c>
      <c r="O643" t="s">
        <v>134</v>
      </c>
      <c r="P643">
        <v>13725</v>
      </c>
      <c r="Q64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643" t="str">
        <f>VLOOKUP(Analytics_mindset_case_studies_IntegrateCo_2015payroll[[#This Row],[Job_Code]],Analytics_mindset_case_studies_IntegrateCo_jobcodes[[Code_text]:[Job_Description]],2,FALSE)</f>
        <v>Sales</v>
      </c>
    </row>
    <row r="644" spans="1:18" x14ac:dyDescent="0.3">
      <c r="A644" s="1">
        <v>42020</v>
      </c>
      <c r="B644">
        <v>27310006</v>
      </c>
      <c r="C644">
        <v>27</v>
      </c>
      <c r="D644">
        <v>1</v>
      </c>
      <c r="E644">
        <v>1</v>
      </c>
      <c r="F644" t="s">
        <v>73</v>
      </c>
      <c r="G644">
        <v>2</v>
      </c>
      <c r="H644">
        <v>0</v>
      </c>
      <c r="I644">
        <v>61</v>
      </c>
      <c r="J644">
        <v>0</v>
      </c>
      <c r="K644">
        <v>34</v>
      </c>
      <c r="L644">
        <v>133</v>
      </c>
      <c r="M644">
        <v>425</v>
      </c>
      <c r="N644">
        <v>98</v>
      </c>
      <c r="O644" t="s">
        <v>134</v>
      </c>
      <c r="P644">
        <v>61</v>
      </c>
      <c r="Q64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644" t="str">
        <f>VLOOKUP(Analytics_mindset_case_studies_IntegrateCo_2015payroll[[#This Row],[Job_Code]],Analytics_mindset_case_studies_IntegrateCo_jobcodes[[Code_text]:[Job_Description]],2,FALSE)</f>
        <v>Proj Management</v>
      </c>
    </row>
    <row r="645" spans="1:18" x14ac:dyDescent="0.3">
      <c r="A645" s="1">
        <v>42020</v>
      </c>
      <c r="B645">
        <v>27310006</v>
      </c>
      <c r="C645">
        <v>27</v>
      </c>
      <c r="D645">
        <v>1</v>
      </c>
      <c r="E645">
        <v>1</v>
      </c>
      <c r="F645" t="s">
        <v>74</v>
      </c>
      <c r="G645">
        <v>35</v>
      </c>
      <c r="H645">
        <v>0</v>
      </c>
      <c r="I645">
        <v>10675</v>
      </c>
      <c r="J645">
        <v>0</v>
      </c>
      <c r="K645">
        <v>58</v>
      </c>
      <c r="L645">
        <v>234</v>
      </c>
      <c r="M645">
        <v>744</v>
      </c>
      <c r="N645">
        <v>171</v>
      </c>
      <c r="O645" t="s">
        <v>134</v>
      </c>
      <c r="P645">
        <v>10675</v>
      </c>
      <c r="Q64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645" t="str">
        <f>VLOOKUP(Analytics_mindset_case_studies_IntegrateCo_2015payroll[[#This Row],[Job_Code]],Analytics_mindset_case_studies_IntegrateCo_jobcodes[[Code_text]:[Job_Description]],2,FALSE)</f>
        <v>Service</v>
      </c>
    </row>
    <row r="646" spans="1:18" x14ac:dyDescent="0.3">
      <c r="A646" s="1">
        <v>42020</v>
      </c>
      <c r="B646">
        <v>27310006</v>
      </c>
      <c r="C646">
        <v>27</v>
      </c>
      <c r="D646">
        <v>1</v>
      </c>
      <c r="E646">
        <v>1</v>
      </c>
      <c r="F646" t="s">
        <v>89</v>
      </c>
      <c r="G646">
        <v>2</v>
      </c>
      <c r="H646">
        <v>0</v>
      </c>
      <c r="I646">
        <v>61</v>
      </c>
      <c r="J646">
        <v>0</v>
      </c>
      <c r="K646">
        <v>33</v>
      </c>
      <c r="L646">
        <v>133</v>
      </c>
      <c r="M646">
        <v>425</v>
      </c>
      <c r="N646">
        <v>98</v>
      </c>
      <c r="O646" t="s">
        <v>134</v>
      </c>
      <c r="P646">
        <v>61</v>
      </c>
      <c r="Q64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646" t="str">
        <f>VLOOKUP(Analytics_mindset_case_studies_IntegrateCo_2015payroll[[#This Row],[Job_Code]],Analytics_mindset_case_studies_IntegrateCo_jobcodes[[Code_text]:[Job_Description]],2,FALSE)</f>
        <v>Employee Training</v>
      </c>
    </row>
    <row r="647" spans="1:18" x14ac:dyDescent="0.3">
      <c r="A647" s="1">
        <v>42020</v>
      </c>
      <c r="B647">
        <v>27310006</v>
      </c>
      <c r="C647">
        <v>27</v>
      </c>
      <c r="D647">
        <v>1</v>
      </c>
      <c r="E647">
        <v>1</v>
      </c>
      <c r="F647" t="s">
        <v>70</v>
      </c>
      <c r="G647">
        <v>0</v>
      </c>
      <c r="H647">
        <v>0</v>
      </c>
      <c r="I647">
        <v>0</v>
      </c>
      <c r="J647">
        <v>0</v>
      </c>
      <c r="K647">
        <v>134</v>
      </c>
      <c r="L647">
        <v>534</v>
      </c>
      <c r="M647">
        <v>1701</v>
      </c>
      <c r="N647">
        <v>39</v>
      </c>
      <c r="O647" t="s">
        <v>134</v>
      </c>
      <c r="P647">
        <v>0</v>
      </c>
      <c r="Q64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647" t="str">
        <f>VLOOKUP(Analytics_mindset_case_studies_IntegrateCo_2015payroll[[#This Row],[Job_Code]],Analytics_mindset_case_studies_IntegrateCo_jobcodes[[Code_text]:[Job_Description]],2,FALSE)</f>
        <v>New Foreign Manufacturing Plant</v>
      </c>
    </row>
    <row r="648" spans="1:18" x14ac:dyDescent="0.3">
      <c r="A648" s="1">
        <v>42020</v>
      </c>
      <c r="B648">
        <v>27310006</v>
      </c>
      <c r="C648">
        <v>239</v>
      </c>
      <c r="D648">
        <v>1</v>
      </c>
      <c r="E648">
        <v>1</v>
      </c>
      <c r="F648" t="s">
        <v>64</v>
      </c>
      <c r="G648">
        <v>20</v>
      </c>
      <c r="H648">
        <v>0</v>
      </c>
      <c r="I648">
        <v>4354</v>
      </c>
      <c r="J648">
        <v>0</v>
      </c>
      <c r="K648">
        <v>246</v>
      </c>
      <c r="L648">
        <v>983</v>
      </c>
      <c r="M648">
        <v>3132</v>
      </c>
      <c r="N648">
        <v>57</v>
      </c>
      <c r="O648" t="s">
        <v>135</v>
      </c>
      <c r="P648">
        <v>4354</v>
      </c>
      <c r="Q64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648" t="str">
        <f>VLOOKUP(Analytics_mindset_case_studies_IntegrateCo_2015payroll[[#This Row],[Job_Code]],Analytics_mindset_case_studies_IntegrateCo_jobcodes[[Code_text]:[Job_Description]],2,FALSE)</f>
        <v>Office</v>
      </c>
    </row>
    <row r="649" spans="1:18" x14ac:dyDescent="0.3">
      <c r="A649" s="1">
        <v>42020</v>
      </c>
      <c r="B649">
        <v>27310006</v>
      </c>
      <c r="C649">
        <v>239</v>
      </c>
      <c r="D649">
        <v>1</v>
      </c>
      <c r="E649">
        <v>1</v>
      </c>
      <c r="F649" t="s">
        <v>65</v>
      </c>
      <c r="G649">
        <v>20</v>
      </c>
      <c r="H649">
        <v>0</v>
      </c>
      <c r="I649">
        <v>4354</v>
      </c>
      <c r="J649">
        <v>0</v>
      </c>
      <c r="K649">
        <v>245</v>
      </c>
      <c r="L649">
        <v>982</v>
      </c>
      <c r="M649">
        <v>3131</v>
      </c>
      <c r="N649">
        <v>57</v>
      </c>
      <c r="O649" t="s">
        <v>135</v>
      </c>
      <c r="P649">
        <v>4354</v>
      </c>
      <c r="Q64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649" t="str">
        <f>VLOOKUP(Analytics_mindset_case_studies_IntegrateCo_2015payroll[[#This Row],[Job_Code]],Analytics_mindset_case_studies_IntegrateCo_jobcodes[[Code_text]:[Job_Description]],2,FALSE)</f>
        <v>Office</v>
      </c>
    </row>
    <row r="650" spans="1:18" x14ac:dyDescent="0.3">
      <c r="A650" s="1">
        <v>42020</v>
      </c>
      <c r="B650">
        <v>27310006</v>
      </c>
      <c r="C650">
        <v>369</v>
      </c>
      <c r="D650">
        <v>1</v>
      </c>
      <c r="E650">
        <v>1</v>
      </c>
      <c r="F650" t="s">
        <v>58</v>
      </c>
      <c r="G650">
        <v>28</v>
      </c>
      <c r="H650">
        <v>0</v>
      </c>
      <c r="I650">
        <v>588</v>
      </c>
      <c r="J650">
        <v>0</v>
      </c>
      <c r="K650">
        <v>348</v>
      </c>
      <c r="L650">
        <v>1395</v>
      </c>
      <c r="M650">
        <v>4445</v>
      </c>
      <c r="N650">
        <v>153</v>
      </c>
      <c r="O650" t="s">
        <v>136</v>
      </c>
      <c r="P650">
        <v>588</v>
      </c>
      <c r="Q65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650" t="str">
        <f>VLOOKUP(Analytics_mindset_case_studies_IntegrateCo_2015payroll[[#This Row],[Job_Code]],Analytics_mindset_case_studies_IntegrateCo_jobcodes[[Code_text]:[Job_Description]],2,FALSE)</f>
        <v>Sales</v>
      </c>
    </row>
    <row r="651" spans="1:18" x14ac:dyDescent="0.3">
      <c r="A651" s="1">
        <v>42020</v>
      </c>
      <c r="B651">
        <v>27310006</v>
      </c>
      <c r="C651">
        <v>369</v>
      </c>
      <c r="D651">
        <v>1</v>
      </c>
      <c r="E651">
        <v>1</v>
      </c>
      <c r="F651" t="s">
        <v>63</v>
      </c>
      <c r="G651">
        <v>0</v>
      </c>
      <c r="H651">
        <v>0</v>
      </c>
      <c r="I651">
        <v>0</v>
      </c>
      <c r="J651">
        <v>0</v>
      </c>
      <c r="K651">
        <v>5</v>
      </c>
      <c r="L651">
        <v>199</v>
      </c>
      <c r="M651">
        <v>635</v>
      </c>
      <c r="N651">
        <v>22</v>
      </c>
      <c r="O651" t="s">
        <v>136</v>
      </c>
      <c r="P651">
        <v>0</v>
      </c>
      <c r="Q65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651" t="str">
        <f>VLOOKUP(Analytics_mindset_case_studies_IntegrateCo_2015payroll[[#This Row],[Job_Code]],Analytics_mindset_case_studies_IntegrateCo_jobcodes[[Code_text]:[Job_Description]],2,FALSE)</f>
        <v>New Foreign Manufacturing Plant</v>
      </c>
    </row>
    <row r="652" spans="1:18" x14ac:dyDescent="0.3">
      <c r="A652" s="1">
        <v>42020</v>
      </c>
      <c r="B652">
        <v>27310006</v>
      </c>
      <c r="C652">
        <v>38</v>
      </c>
      <c r="D652">
        <v>1</v>
      </c>
      <c r="E652">
        <v>1</v>
      </c>
      <c r="F652" t="s">
        <v>85</v>
      </c>
      <c r="G652">
        <v>0</v>
      </c>
      <c r="H652">
        <v>0</v>
      </c>
      <c r="I652">
        <v>0</v>
      </c>
      <c r="J652">
        <v>0</v>
      </c>
      <c r="K652">
        <v>9</v>
      </c>
      <c r="L652">
        <v>35</v>
      </c>
      <c r="M652">
        <v>112</v>
      </c>
      <c r="N652">
        <v>4</v>
      </c>
      <c r="O652" t="s">
        <v>137</v>
      </c>
      <c r="P652">
        <v>0</v>
      </c>
      <c r="Q65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652" t="str">
        <f>VLOOKUP(Analytics_mindset_case_studies_IntegrateCo_2015payroll[[#This Row],[Job_Code]],Analytics_mindset_case_studies_IntegrateCo_jobcodes[[Code_text]:[Job_Description]],2,FALSE)</f>
        <v>Installation</v>
      </c>
    </row>
    <row r="653" spans="1:18" x14ac:dyDescent="0.3">
      <c r="A653" s="1">
        <v>42020</v>
      </c>
      <c r="B653">
        <v>27310006</v>
      </c>
      <c r="C653">
        <v>38</v>
      </c>
      <c r="D653">
        <v>1</v>
      </c>
      <c r="E653">
        <v>1</v>
      </c>
      <c r="F653" t="s">
        <v>58</v>
      </c>
      <c r="G653">
        <v>43</v>
      </c>
      <c r="H653">
        <v>0</v>
      </c>
      <c r="I653">
        <v>163454</v>
      </c>
      <c r="J653">
        <v>0</v>
      </c>
      <c r="K653">
        <v>96</v>
      </c>
      <c r="L653">
        <v>3841</v>
      </c>
      <c r="M653">
        <v>12244</v>
      </c>
      <c r="N653">
        <v>425</v>
      </c>
      <c r="O653" t="s">
        <v>137</v>
      </c>
      <c r="P653">
        <v>163454</v>
      </c>
      <c r="Q65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653" t="str">
        <f>VLOOKUP(Analytics_mindset_case_studies_IntegrateCo_2015payroll[[#This Row],[Job_Code]],Analytics_mindset_case_studies_IntegrateCo_jobcodes[[Code_text]:[Job_Description]],2,FALSE)</f>
        <v>Sales</v>
      </c>
    </row>
    <row r="654" spans="1:18" x14ac:dyDescent="0.3">
      <c r="A654" s="1">
        <v>42020</v>
      </c>
      <c r="B654">
        <v>27310006</v>
      </c>
      <c r="C654">
        <v>169</v>
      </c>
      <c r="D654">
        <v>1</v>
      </c>
      <c r="E654">
        <v>1</v>
      </c>
      <c r="F654" t="s">
        <v>85</v>
      </c>
      <c r="G654">
        <v>0</v>
      </c>
      <c r="H654">
        <v>0</v>
      </c>
      <c r="I654">
        <v>0</v>
      </c>
      <c r="J654">
        <v>0</v>
      </c>
      <c r="K654">
        <v>8</v>
      </c>
      <c r="L654">
        <v>34</v>
      </c>
      <c r="M654">
        <v>111</v>
      </c>
      <c r="N654">
        <v>24</v>
      </c>
      <c r="O654" t="s">
        <v>138</v>
      </c>
      <c r="P654">
        <v>0</v>
      </c>
      <c r="Q65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654" t="str">
        <f>VLOOKUP(Analytics_mindset_case_studies_IntegrateCo_2015payroll[[#This Row],[Job_Code]],Analytics_mindset_case_studies_IntegrateCo_jobcodes[[Code_text]:[Job_Description]],2,FALSE)</f>
        <v>Installation</v>
      </c>
    </row>
    <row r="655" spans="1:18" x14ac:dyDescent="0.3">
      <c r="A655" s="1">
        <v>42020</v>
      </c>
      <c r="B655">
        <v>27310006</v>
      </c>
      <c r="C655">
        <v>169</v>
      </c>
      <c r="D655">
        <v>1</v>
      </c>
      <c r="E655">
        <v>1</v>
      </c>
      <c r="F655" t="s">
        <v>71</v>
      </c>
      <c r="G655">
        <v>45</v>
      </c>
      <c r="H655">
        <v>0</v>
      </c>
      <c r="I655">
        <v>14738</v>
      </c>
      <c r="J655">
        <v>0</v>
      </c>
      <c r="K655">
        <v>85</v>
      </c>
      <c r="L655">
        <v>342</v>
      </c>
      <c r="M655">
        <v>109</v>
      </c>
      <c r="N655">
        <v>236</v>
      </c>
      <c r="O655" t="s">
        <v>138</v>
      </c>
      <c r="P655">
        <v>14738</v>
      </c>
      <c r="Q65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655" t="str">
        <f>VLOOKUP(Analytics_mindset_case_studies_IntegrateCo_2015payroll[[#This Row],[Job_Code]],Analytics_mindset_case_studies_IntegrateCo_jobcodes[[Code_text]:[Job_Description]],2,FALSE)</f>
        <v>Proj Management</v>
      </c>
    </row>
    <row r="656" spans="1:18" x14ac:dyDescent="0.3">
      <c r="A656" s="1">
        <v>42020</v>
      </c>
      <c r="B656">
        <v>27310006</v>
      </c>
      <c r="C656">
        <v>169</v>
      </c>
      <c r="D656">
        <v>1</v>
      </c>
      <c r="E656">
        <v>1</v>
      </c>
      <c r="F656" t="s">
        <v>87</v>
      </c>
      <c r="G656">
        <v>15</v>
      </c>
      <c r="H656">
        <v>0</v>
      </c>
      <c r="I656">
        <v>4913</v>
      </c>
      <c r="J656">
        <v>0</v>
      </c>
      <c r="K656">
        <v>29</v>
      </c>
      <c r="L656">
        <v>114</v>
      </c>
      <c r="M656">
        <v>363</v>
      </c>
      <c r="N656">
        <v>79</v>
      </c>
      <c r="O656" t="s">
        <v>138</v>
      </c>
      <c r="P656">
        <v>4913</v>
      </c>
      <c r="Q65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656" t="str">
        <f>VLOOKUP(Analytics_mindset_case_studies_IntegrateCo_2015payroll[[#This Row],[Job_Code]],Analytics_mindset_case_studies_IntegrateCo_jobcodes[[Code_text]:[Job_Description]],2,FALSE)</f>
        <v>Employee Training</v>
      </c>
    </row>
    <row r="657" spans="1:18" x14ac:dyDescent="0.3">
      <c r="A657" s="1">
        <v>42020</v>
      </c>
      <c r="B657">
        <v>27310006</v>
      </c>
      <c r="C657">
        <v>44</v>
      </c>
      <c r="D657">
        <v>4</v>
      </c>
      <c r="E657">
        <v>4</v>
      </c>
      <c r="F657" t="s">
        <v>92</v>
      </c>
      <c r="G657">
        <v>40</v>
      </c>
      <c r="H657">
        <v>0</v>
      </c>
      <c r="I657">
        <v>3850</v>
      </c>
      <c r="J657">
        <v>0</v>
      </c>
      <c r="K657">
        <v>0</v>
      </c>
      <c r="L657">
        <v>924</v>
      </c>
      <c r="M657">
        <v>29453</v>
      </c>
      <c r="N657">
        <v>5</v>
      </c>
      <c r="O657" t="s">
        <v>139</v>
      </c>
      <c r="P657">
        <v>3850</v>
      </c>
      <c r="Q65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657" t="str">
        <f>VLOOKUP(Analytics_mindset_case_studies_IntegrateCo_2015payroll[[#This Row],[Job_Code]],Analytics_mindset_case_studies_IntegrateCo_jobcodes[[Code_text]:[Job_Description]],2,FALSE)</f>
        <v>Office</v>
      </c>
    </row>
    <row r="658" spans="1:18" x14ac:dyDescent="0.3">
      <c r="A658" s="1">
        <v>42020</v>
      </c>
      <c r="B658">
        <v>27310006</v>
      </c>
      <c r="C658">
        <v>396</v>
      </c>
      <c r="D658">
        <v>5</v>
      </c>
      <c r="E658">
        <v>5</v>
      </c>
      <c r="F658" t="s">
        <v>85</v>
      </c>
      <c r="G658">
        <v>0</v>
      </c>
      <c r="H658">
        <v>0</v>
      </c>
      <c r="I658">
        <v>0</v>
      </c>
      <c r="J658">
        <v>0</v>
      </c>
      <c r="K658">
        <v>9</v>
      </c>
      <c r="L658">
        <v>42</v>
      </c>
      <c r="M658">
        <v>115</v>
      </c>
      <c r="N658">
        <v>64</v>
      </c>
      <c r="O658" t="s">
        <v>140</v>
      </c>
      <c r="P658">
        <v>0</v>
      </c>
      <c r="Q65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658" t="str">
        <f>VLOOKUP(Analytics_mindset_case_studies_IntegrateCo_2015payroll[[#This Row],[Job_Code]],Analytics_mindset_case_studies_IntegrateCo_jobcodes[[Code_text]:[Job_Description]],2,FALSE)</f>
        <v>Installation</v>
      </c>
    </row>
    <row r="659" spans="1:18" x14ac:dyDescent="0.3">
      <c r="A659" s="1">
        <v>42020</v>
      </c>
      <c r="B659">
        <v>27310006</v>
      </c>
      <c r="C659">
        <v>396</v>
      </c>
      <c r="D659">
        <v>5</v>
      </c>
      <c r="E659">
        <v>5</v>
      </c>
      <c r="F659" t="s">
        <v>93</v>
      </c>
      <c r="G659">
        <v>1</v>
      </c>
      <c r="H659">
        <v>0</v>
      </c>
      <c r="I659">
        <v>32</v>
      </c>
      <c r="J659">
        <v>0</v>
      </c>
      <c r="K659">
        <v>19</v>
      </c>
      <c r="L659">
        <v>9</v>
      </c>
      <c r="M659">
        <v>244</v>
      </c>
      <c r="N659">
        <v>136</v>
      </c>
      <c r="O659" t="s">
        <v>140</v>
      </c>
      <c r="P659">
        <v>32</v>
      </c>
      <c r="Q65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659" t="str">
        <f>VLOOKUP(Analytics_mindset_case_studies_IntegrateCo_2015payroll[[#This Row],[Job_Code]],Analytics_mindset_case_studies_IntegrateCo_jobcodes[[Code_text]:[Job_Description]],2,FALSE)</f>
        <v>Office</v>
      </c>
    </row>
    <row r="660" spans="1:18" x14ac:dyDescent="0.3">
      <c r="A660" s="1">
        <v>42020</v>
      </c>
      <c r="B660">
        <v>27310006</v>
      </c>
      <c r="C660">
        <v>396</v>
      </c>
      <c r="D660">
        <v>5</v>
      </c>
      <c r="E660">
        <v>5</v>
      </c>
      <c r="F660" t="s">
        <v>94</v>
      </c>
      <c r="G660">
        <v>2</v>
      </c>
      <c r="H660">
        <v>0</v>
      </c>
      <c r="I660">
        <v>64</v>
      </c>
      <c r="J660">
        <v>0</v>
      </c>
      <c r="K660">
        <v>39</v>
      </c>
      <c r="L660">
        <v>179</v>
      </c>
      <c r="M660">
        <v>49</v>
      </c>
      <c r="N660">
        <v>271</v>
      </c>
      <c r="O660" t="s">
        <v>140</v>
      </c>
      <c r="P660">
        <v>64</v>
      </c>
      <c r="Q66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660" t="str">
        <f>VLOOKUP(Analytics_mindset_case_studies_IntegrateCo_2015payroll[[#This Row],[Job_Code]],Analytics_mindset_case_studies_IntegrateCo_jobcodes[[Code_text]:[Job_Description]],2,FALSE)</f>
        <v>Proj Management</v>
      </c>
    </row>
    <row r="661" spans="1:18" x14ac:dyDescent="0.3">
      <c r="A661" s="1">
        <v>42020</v>
      </c>
      <c r="B661">
        <v>27310006</v>
      </c>
      <c r="C661">
        <v>204</v>
      </c>
      <c r="D661">
        <v>1</v>
      </c>
      <c r="E661">
        <v>1</v>
      </c>
      <c r="F661" t="s">
        <v>85</v>
      </c>
      <c r="G661">
        <v>0</v>
      </c>
      <c r="H661">
        <v>0</v>
      </c>
      <c r="I661">
        <v>0</v>
      </c>
      <c r="J661">
        <v>0</v>
      </c>
      <c r="K661">
        <v>7</v>
      </c>
      <c r="L661">
        <v>27</v>
      </c>
      <c r="M661">
        <v>86</v>
      </c>
      <c r="N661">
        <v>19</v>
      </c>
      <c r="O661" t="s">
        <v>141</v>
      </c>
      <c r="P661">
        <v>0</v>
      </c>
      <c r="Q66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661" t="str">
        <f>VLOOKUP(Analytics_mindset_case_studies_IntegrateCo_2015payroll[[#This Row],[Job_Code]],Analytics_mindset_case_studies_IntegrateCo_jobcodes[[Code_text]:[Job_Description]],2,FALSE)</f>
        <v>Installation</v>
      </c>
    </row>
    <row r="662" spans="1:18" x14ac:dyDescent="0.3">
      <c r="A662" s="1">
        <v>42020</v>
      </c>
      <c r="B662">
        <v>27310006</v>
      </c>
      <c r="C662">
        <v>204</v>
      </c>
      <c r="D662">
        <v>1</v>
      </c>
      <c r="E662">
        <v>1</v>
      </c>
      <c r="F662" t="s">
        <v>87</v>
      </c>
      <c r="G662">
        <v>1</v>
      </c>
      <c r="H662">
        <v>0</v>
      </c>
      <c r="I662">
        <v>3023</v>
      </c>
      <c r="J662">
        <v>0</v>
      </c>
      <c r="K662">
        <v>17</v>
      </c>
      <c r="L662">
        <v>68</v>
      </c>
      <c r="M662">
        <v>218</v>
      </c>
      <c r="N662">
        <v>48</v>
      </c>
      <c r="O662" t="s">
        <v>141</v>
      </c>
      <c r="P662">
        <v>3023</v>
      </c>
      <c r="Q66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662" t="str">
        <f>VLOOKUP(Analytics_mindset_case_studies_IntegrateCo_2015payroll[[#This Row],[Job_Code]],Analytics_mindset_case_studies_IntegrateCo_jobcodes[[Code_text]:[Job_Description]],2,FALSE)</f>
        <v>Employee Training</v>
      </c>
    </row>
    <row r="663" spans="1:18" x14ac:dyDescent="0.3">
      <c r="A663" s="1">
        <v>42020</v>
      </c>
      <c r="B663">
        <v>27310006</v>
      </c>
      <c r="C663">
        <v>204</v>
      </c>
      <c r="D663">
        <v>1</v>
      </c>
      <c r="E663">
        <v>1</v>
      </c>
      <c r="F663" t="s">
        <v>63</v>
      </c>
      <c r="G663">
        <v>0</v>
      </c>
      <c r="H663">
        <v>0</v>
      </c>
      <c r="I663">
        <v>0</v>
      </c>
      <c r="J663">
        <v>0</v>
      </c>
      <c r="K663">
        <v>12</v>
      </c>
      <c r="L663">
        <v>48</v>
      </c>
      <c r="M663">
        <v>1529</v>
      </c>
      <c r="N663">
        <v>339</v>
      </c>
      <c r="O663" t="s">
        <v>141</v>
      </c>
      <c r="P663">
        <v>0</v>
      </c>
      <c r="Q66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663" t="str">
        <f>VLOOKUP(Analytics_mindset_case_studies_IntegrateCo_2015payroll[[#This Row],[Job_Code]],Analytics_mindset_case_studies_IntegrateCo_jobcodes[[Code_text]:[Job_Description]],2,FALSE)</f>
        <v>New Foreign Manufacturing Plant</v>
      </c>
    </row>
    <row r="664" spans="1:18" x14ac:dyDescent="0.3">
      <c r="A664" s="1">
        <v>42020</v>
      </c>
      <c r="B664">
        <v>27310006</v>
      </c>
      <c r="C664">
        <v>53</v>
      </c>
      <c r="D664">
        <v>1</v>
      </c>
      <c r="E664">
        <v>1</v>
      </c>
      <c r="F664" t="s">
        <v>85</v>
      </c>
      <c r="G664">
        <v>0</v>
      </c>
      <c r="H664">
        <v>0</v>
      </c>
      <c r="I664">
        <v>0</v>
      </c>
      <c r="J664">
        <v>0</v>
      </c>
      <c r="K664">
        <v>8</v>
      </c>
      <c r="L664">
        <v>33</v>
      </c>
      <c r="M664">
        <v>105</v>
      </c>
      <c r="N664">
        <v>24</v>
      </c>
      <c r="O664" t="s">
        <v>142</v>
      </c>
      <c r="P664">
        <v>0</v>
      </c>
      <c r="Q66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664" t="str">
        <f>VLOOKUP(Analytics_mindset_case_studies_IntegrateCo_2015payroll[[#This Row],[Job_Code]],Analytics_mindset_case_studies_IntegrateCo_jobcodes[[Code_text]:[Job_Description]],2,FALSE)</f>
        <v>Installation</v>
      </c>
    </row>
    <row r="665" spans="1:18" x14ac:dyDescent="0.3">
      <c r="A665" s="1">
        <v>42020</v>
      </c>
      <c r="B665">
        <v>27310006</v>
      </c>
      <c r="C665">
        <v>15</v>
      </c>
      <c r="D665">
        <v>1</v>
      </c>
      <c r="E665">
        <v>1</v>
      </c>
      <c r="F665" t="s">
        <v>85</v>
      </c>
      <c r="G665">
        <v>0</v>
      </c>
      <c r="H665">
        <v>0</v>
      </c>
      <c r="I665">
        <v>0</v>
      </c>
      <c r="J665">
        <v>0</v>
      </c>
      <c r="K665">
        <v>8</v>
      </c>
      <c r="L665">
        <v>32</v>
      </c>
      <c r="M665">
        <v>102</v>
      </c>
      <c r="N665">
        <v>24</v>
      </c>
      <c r="O665" t="s">
        <v>143</v>
      </c>
      <c r="P665">
        <v>0</v>
      </c>
      <c r="Q66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665" t="str">
        <f>VLOOKUP(Analytics_mindset_case_studies_IntegrateCo_2015payroll[[#This Row],[Job_Code]],Analytics_mindset_case_studies_IntegrateCo_jobcodes[[Code_text]:[Job_Description]],2,FALSE)</f>
        <v>Installation</v>
      </c>
    </row>
    <row r="666" spans="1:18" x14ac:dyDescent="0.3">
      <c r="A666" s="1">
        <v>42020</v>
      </c>
      <c r="B666">
        <v>27310006</v>
      </c>
      <c r="C666">
        <v>15</v>
      </c>
      <c r="D666">
        <v>1</v>
      </c>
      <c r="E666">
        <v>1</v>
      </c>
      <c r="F666" t="s">
        <v>84</v>
      </c>
      <c r="G666">
        <v>1</v>
      </c>
      <c r="H666">
        <v>0</v>
      </c>
      <c r="I666">
        <v>2765</v>
      </c>
      <c r="J666">
        <v>0</v>
      </c>
      <c r="K666">
        <v>15</v>
      </c>
      <c r="L666">
        <v>59</v>
      </c>
      <c r="M666">
        <v>189</v>
      </c>
      <c r="N666">
        <v>44</v>
      </c>
      <c r="O666" t="s">
        <v>143</v>
      </c>
      <c r="P666">
        <v>2765</v>
      </c>
      <c r="Q66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666" t="str">
        <f>VLOOKUP(Analytics_mindset_case_studies_IntegrateCo_2015payroll[[#This Row],[Job_Code]],Analytics_mindset_case_studies_IntegrateCo_jobcodes[[Code_text]:[Job_Description]],2,FALSE)</f>
        <v>Travel</v>
      </c>
    </row>
    <row r="667" spans="1:18" x14ac:dyDescent="0.3">
      <c r="A667" s="1">
        <v>42020</v>
      </c>
      <c r="B667">
        <v>27310006</v>
      </c>
      <c r="C667">
        <v>15</v>
      </c>
      <c r="D667">
        <v>1</v>
      </c>
      <c r="E667">
        <v>1</v>
      </c>
      <c r="F667" t="s">
        <v>87</v>
      </c>
      <c r="G667">
        <v>1</v>
      </c>
      <c r="H667">
        <v>0</v>
      </c>
      <c r="I667">
        <v>2765</v>
      </c>
      <c r="J667">
        <v>0</v>
      </c>
      <c r="K667">
        <v>15</v>
      </c>
      <c r="L667">
        <v>59</v>
      </c>
      <c r="M667">
        <v>187</v>
      </c>
      <c r="N667">
        <v>44</v>
      </c>
      <c r="O667" t="s">
        <v>143</v>
      </c>
      <c r="P667">
        <v>2765</v>
      </c>
      <c r="Q66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667" t="str">
        <f>VLOOKUP(Analytics_mindset_case_studies_IntegrateCo_2015payroll[[#This Row],[Job_Code]],Analytics_mindset_case_studies_IntegrateCo_jobcodes[[Code_text]:[Job_Description]],2,FALSE)</f>
        <v>Employee Training</v>
      </c>
    </row>
    <row r="668" spans="1:18" x14ac:dyDescent="0.3">
      <c r="A668" s="1">
        <v>42020</v>
      </c>
      <c r="B668">
        <v>27310006</v>
      </c>
      <c r="C668">
        <v>11</v>
      </c>
      <c r="D668">
        <v>1</v>
      </c>
      <c r="E668">
        <v>1</v>
      </c>
      <c r="F668" t="s">
        <v>71</v>
      </c>
      <c r="G668">
        <v>3</v>
      </c>
      <c r="H668">
        <v>0</v>
      </c>
      <c r="I668">
        <v>11393</v>
      </c>
      <c r="J668">
        <v>0</v>
      </c>
      <c r="K668">
        <v>66</v>
      </c>
      <c r="L668">
        <v>264</v>
      </c>
      <c r="M668">
        <v>841</v>
      </c>
      <c r="N668">
        <v>182</v>
      </c>
      <c r="O668" t="s">
        <v>144</v>
      </c>
      <c r="P668">
        <v>11393</v>
      </c>
      <c r="Q66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668" t="str">
        <f>VLOOKUP(Analytics_mindset_case_studies_IntegrateCo_2015payroll[[#This Row],[Job_Code]],Analytics_mindset_case_studies_IntegrateCo_jobcodes[[Code_text]:[Job_Description]],2,FALSE)</f>
        <v>Proj Management</v>
      </c>
    </row>
    <row r="669" spans="1:18" x14ac:dyDescent="0.3">
      <c r="A669" s="1">
        <v>42020</v>
      </c>
      <c r="B669">
        <v>27310006</v>
      </c>
      <c r="C669">
        <v>11</v>
      </c>
      <c r="D669">
        <v>1</v>
      </c>
      <c r="E669">
        <v>1</v>
      </c>
      <c r="F669" t="s">
        <v>63</v>
      </c>
      <c r="G669">
        <v>0</v>
      </c>
      <c r="H669">
        <v>0</v>
      </c>
      <c r="I669">
        <v>0</v>
      </c>
      <c r="J669">
        <v>0</v>
      </c>
      <c r="K669">
        <v>88</v>
      </c>
      <c r="L669">
        <v>352</v>
      </c>
      <c r="M669">
        <v>1123</v>
      </c>
      <c r="N669">
        <v>243</v>
      </c>
      <c r="O669" t="s">
        <v>144</v>
      </c>
      <c r="P669">
        <v>0</v>
      </c>
      <c r="Q66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669" t="str">
        <f>VLOOKUP(Analytics_mindset_case_studies_IntegrateCo_2015payroll[[#This Row],[Job_Code]],Analytics_mindset_case_studies_IntegrateCo_jobcodes[[Code_text]:[Job_Description]],2,FALSE)</f>
        <v>New Foreign Manufacturing Plant</v>
      </c>
    </row>
    <row r="670" spans="1:18" x14ac:dyDescent="0.3">
      <c r="A670" s="1">
        <v>42020</v>
      </c>
      <c r="B670">
        <v>27310006</v>
      </c>
      <c r="C670">
        <v>20</v>
      </c>
      <c r="D670">
        <v>1</v>
      </c>
      <c r="E670">
        <v>1</v>
      </c>
      <c r="F670" t="s">
        <v>72</v>
      </c>
      <c r="G670">
        <v>38</v>
      </c>
      <c r="H670">
        <v>0</v>
      </c>
      <c r="I670">
        <v>115539</v>
      </c>
      <c r="J670">
        <v>0</v>
      </c>
      <c r="K670">
        <v>612</v>
      </c>
      <c r="L670">
        <v>2448</v>
      </c>
      <c r="M670">
        <v>7804</v>
      </c>
      <c r="N670">
        <v>3</v>
      </c>
      <c r="O670" t="s">
        <v>145</v>
      </c>
      <c r="P670">
        <v>115539</v>
      </c>
      <c r="Q67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670" t="str">
        <f>VLOOKUP(Analytics_mindset_case_studies_IntegrateCo_2015payroll[[#This Row],[Job_Code]],Analytics_mindset_case_studies_IntegrateCo_jobcodes[[Code_text]:[Job_Description]],2,FALSE)</f>
        <v>Sales</v>
      </c>
    </row>
    <row r="671" spans="1:18" x14ac:dyDescent="0.3">
      <c r="A671" s="1">
        <v>42020</v>
      </c>
      <c r="B671">
        <v>27310006</v>
      </c>
      <c r="C671">
        <v>180</v>
      </c>
      <c r="D671">
        <v>1</v>
      </c>
      <c r="E671">
        <v>1</v>
      </c>
      <c r="F671" t="s">
        <v>85</v>
      </c>
      <c r="G671">
        <v>0</v>
      </c>
      <c r="H671">
        <v>0</v>
      </c>
      <c r="I671">
        <v>0</v>
      </c>
      <c r="J671">
        <v>0</v>
      </c>
      <c r="K671">
        <v>8</v>
      </c>
      <c r="L671">
        <v>32</v>
      </c>
      <c r="M671">
        <v>101</v>
      </c>
      <c r="N671">
        <v>24</v>
      </c>
      <c r="O671" t="s">
        <v>146</v>
      </c>
      <c r="P671">
        <v>0</v>
      </c>
      <c r="Q67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671" t="str">
        <f>VLOOKUP(Analytics_mindset_case_studies_IntegrateCo_2015payroll[[#This Row],[Job_Code]],Analytics_mindset_case_studies_IntegrateCo_jobcodes[[Code_text]:[Job_Description]],2,FALSE)</f>
        <v>Installation</v>
      </c>
    </row>
    <row r="672" spans="1:18" x14ac:dyDescent="0.3">
      <c r="A672" s="1">
        <v>42020</v>
      </c>
      <c r="B672">
        <v>27310006</v>
      </c>
      <c r="C672">
        <v>180</v>
      </c>
      <c r="D672">
        <v>1</v>
      </c>
      <c r="E672">
        <v>1</v>
      </c>
      <c r="F672" t="s">
        <v>78</v>
      </c>
      <c r="G672">
        <v>2</v>
      </c>
      <c r="H672">
        <v>0</v>
      </c>
      <c r="I672">
        <v>465</v>
      </c>
      <c r="J672">
        <v>0</v>
      </c>
      <c r="K672">
        <v>25</v>
      </c>
      <c r="L672">
        <v>98</v>
      </c>
      <c r="M672">
        <v>312</v>
      </c>
      <c r="N672">
        <v>74</v>
      </c>
      <c r="O672" t="s">
        <v>146</v>
      </c>
      <c r="P672">
        <v>465</v>
      </c>
      <c r="Q67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672" t="str">
        <f>VLOOKUP(Analytics_mindset_case_studies_IntegrateCo_2015payroll[[#This Row],[Job_Code]],Analytics_mindset_case_studies_IntegrateCo_jobcodes[[Code_text]:[Job_Description]],2,FALSE)</f>
        <v>Service</v>
      </c>
    </row>
    <row r="673" spans="1:18" x14ac:dyDescent="0.3">
      <c r="A673" s="1">
        <v>42020</v>
      </c>
      <c r="B673">
        <v>27310006</v>
      </c>
      <c r="C673">
        <v>180</v>
      </c>
      <c r="D673">
        <v>1</v>
      </c>
      <c r="E673">
        <v>1</v>
      </c>
      <c r="F673" t="s">
        <v>78</v>
      </c>
      <c r="G673">
        <v>0</v>
      </c>
      <c r="H673">
        <v>2</v>
      </c>
      <c r="I673">
        <v>0</v>
      </c>
      <c r="J673">
        <v>6975</v>
      </c>
      <c r="K673">
        <v>37</v>
      </c>
      <c r="L673">
        <v>146</v>
      </c>
      <c r="M673">
        <v>468</v>
      </c>
      <c r="N673">
        <v>74</v>
      </c>
      <c r="O673" t="s">
        <v>146</v>
      </c>
      <c r="P673">
        <v>6975</v>
      </c>
      <c r="Q67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673" t="str">
        <f>VLOOKUP(Analytics_mindset_case_studies_IntegrateCo_2015payroll[[#This Row],[Job_Code]],Analytics_mindset_case_studies_IntegrateCo_jobcodes[[Code_text]:[Job_Description]],2,FALSE)</f>
        <v>Service</v>
      </c>
    </row>
    <row r="674" spans="1:18" x14ac:dyDescent="0.3">
      <c r="A674" s="1">
        <v>42020</v>
      </c>
      <c r="B674">
        <v>27310006</v>
      </c>
      <c r="C674">
        <v>180</v>
      </c>
      <c r="D674">
        <v>1</v>
      </c>
      <c r="E674">
        <v>1</v>
      </c>
      <c r="F674" t="s">
        <v>87</v>
      </c>
      <c r="G674">
        <v>1</v>
      </c>
      <c r="H674">
        <v>0</v>
      </c>
      <c r="I674">
        <v>2325</v>
      </c>
      <c r="J674">
        <v>0</v>
      </c>
      <c r="K674">
        <v>12</v>
      </c>
      <c r="L674">
        <v>49</v>
      </c>
      <c r="M674">
        <v>156</v>
      </c>
      <c r="N674">
        <v>37</v>
      </c>
      <c r="O674" t="s">
        <v>146</v>
      </c>
      <c r="P674">
        <v>2325</v>
      </c>
      <c r="Q67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674" t="str">
        <f>VLOOKUP(Analytics_mindset_case_studies_IntegrateCo_2015payroll[[#This Row],[Job_Code]],Analytics_mindset_case_studies_IntegrateCo_jobcodes[[Code_text]:[Job_Description]],2,FALSE)</f>
        <v>Employee Training</v>
      </c>
    </row>
    <row r="675" spans="1:18" x14ac:dyDescent="0.3">
      <c r="A675" s="1">
        <v>42020</v>
      </c>
      <c r="B675">
        <v>27310006</v>
      </c>
      <c r="C675">
        <v>45</v>
      </c>
      <c r="D675">
        <v>4</v>
      </c>
      <c r="E675">
        <v>4</v>
      </c>
      <c r="F675" t="s">
        <v>86</v>
      </c>
      <c r="G675">
        <v>40</v>
      </c>
      <c r="H675">
        <v>0</v>
      </c>
      <c r="I675">
        <v>422564</v>
      </c>
      <c r="J675">
        <v>0</v>
      </c>
      <c r="K675">
        <v>0</v>
      </c>
      <c r="L675">
        <v>9754</v>
      </c>
      <c r="M675">
        <v>31092</v>
      </c>
      <c r="N675">
        <v>549</v>
      </c>
      <c r="O675" t="s">
        <v>148</v>
      </c>
      <c r="P675">
        <v>422564</v>
      </c>
      <c r="Q67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675" t="str">
        <f>VLOOKUP(Analytics_mindset_case_studies_IntegrateCo_2015payroll[[#This Row],[Job_Code]],Analytics_mindset_case_studies_IntegrateCo_jobcodes[[Code_text]:[Job_Description]],2,FALSE)</f>
        <v>Sales</v>
      </c>
    </row>
    <row r="676" spans="1:18" x14ac:dyDescent="0.3">
      <c r="A676" s="1">
        <v>42020</v>
      </c>
      <c r="B676">
        <v>27310006</v>
      </c>
      <c r="C676">
        <v>375</v>
      </c>
      <c r="D676">
        <v>1</v>
      </c>
      <c r="E676">
        <v>1</v>
      </c>
      <c r="F676" t="s">
        <v>85</v>
      </c>
      <c r="G676">
        <v>0</v>
      </c>
      <c r="H676">
        <v>0</v>
      </c>
      <c r="I676">
        <v>0</v>
      </c>
      <c r="J676">
        <v>0</v>
      </c>
      <c r="K676">
        <v>9</v>
      </c>
      <c r="L676">
        <v>36</v>
      </c>
      <c r="M676">
        <v>115</v>
      </c>
      <c r="N676">
        <v>24</v>
      </c>
      <c r="O676" t="s">
        <v>149</v>
      </c>
      <c r="P676">
        <v>0</v>
      </c>
      <c r="Q67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676" t="str">
        <f>VLOOKUP(Analytics_mindset_case_studies_IntegrateCo_2015payroll[[#This Row],[Job_Code]],Analytics_mindset_case_studies_IntegrateCo_jobcodes[[Code_text]:[Job_Description]],2,FALSE)</f>
        <v>Installation</v>
      </c>
    </row>
    <row r="677" spans="1:18" x14ac:dyDescent="0.3">
      <c r="A677" s="1">
        <v>42020</v>
      </c>
      <c r="B677">
        <v>27310006</v>
      </c>
      <c r="C677">
        <v>375</v>
      </c>
      <c r="D677">
        <v>1</v>
      </c>
      <c r="E677">
        <v>1</v>
      </c>
      <c r="F677" t="s">
        <v>65</v>
      </c>
      <c r="G677">
        <v>1</v>
      </c>
      <c r="H677">
        <v>0</v>
      </c>
      <c r="I677">
        <v>21</v>
      </c>
      <c r="J677">
        <v>0</v>
      </c>
      <c r="K677">
        <v>13</v>
      </c>
      <c r="L677">
        <v>5</v>
      </c>
      <c r="M677">
        <v>161</v>
      </c>
      <c r="N677">
        <v>34</v>
      </c>
      <c r="O677" t="s">
        <v>149</v>
      </c>
      <c r="P677">
        <v>21</v>
      </c>
      <c r="Q67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677" t="str">
        <f>VLOOKUP(Analytics_mindset_case_studies_IntegrateCo_2015payroll[[#This Row],[Job_Code]],Analytics_mindset_case_studies_IntegrateCo_jobcodes[[Code_text]:[Job_Description]],2,FALSE)</f>
        <v>Office</v>
      </c>
    </row>
    <row r="678" spans="1:18" x14ac:dyDescent="0.3">
      <c r="A678" s="1">
        <v>42020</v>
      </c>
      <c r="B678">
        <v>27310006</v>
      </c>
      <c r="C678">
        <v>375</v>
      </c>
      <c r="D678">
        <v>1</v>
      </c>
      <c r="E678">
        <v>1</v>
      </c>
      <c r="F678" t="s">
        <v>73</v>
      </c>
      <c r="G678">
        <v>6</v>
      </c>
      <c r="H678">
        <v>0</v>
      </c>
      <c r="I678">
        <v>126</v>
      </c>
      <c r="J678">
        <v>0</v>
      </c>
      <c r="K678">
        <v>75</v>
      </c>
      <c r="L678">
        <v>303</v>
      </c>
      <c r="M678">
        <v>963</v>
      </c>
      <c r="N678">
        <v>202</v>
      </c>
      <c r="O678" t="s">
        <v>149</v>
      </c>
      <c r="P678">
        <v>126</v>
      </c>
      <c r="Q67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678" t="str">
        <f>VLOOKUP(Analytics_mindset_case_studies_IntegrateCo_2015payroll[[#This Row],[Job_Code]],Analytics_mindset_case_studies_IntegrateCo_jobcodes[[Code_text]:[Job_Description]],2,FALSE)</f>
        <v>Proj Management</v>
      </c>
    </row>
    <row r="679" spans="1:18" x14ac:dyDescent="0.3">
      <c r="A679" s="1">
        <v>42020</v>
      </c>
      <c r="B679">
        <v>27310006</v>
      </c>
      <c r="C679">
        <v>381</v>
      </c>
      <c r="D679">
        <v>1</v>
      </c>
      <c r="E679">
        <v>1</v>
      </c>
      <c r="F679" t="s">
        <v>85</v>
      </c>
      <c r="G679">
        <v>0</v>
      </c>
      <c r="H679">
        <v>0</v>
      </c>
      <c r="I679">
        <v>0</v>
      </c>
      <c r="J679">
        <v>0</v>
      </c>
      <c r="K679">
        <v>8</v>
      </c>
      <c r="L679">
        <v>33</v>
      </c>
      <c r="M679">
        <v>104</v>
      </c>
      <c r="N679">
        <v>4</v>
      </c>
      <c r="O679" t="s">
        <v>151</v>
      </c>
      <c r="P679">
        <v>0</v>
      </c>
      <c r="Q67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679" t="str">
        <f>VLOOKUP(Analytics_mindset_case_studies_IntegrateCo_2015payroll[[#This Row],[Job_Code]],Analytics_mindset_case_studies_IntegrateCo_jobcodes[[Code_text]:[Job_Description]],2,FALSE)</f>
        <v>Installation</v>
      </c>
    </row>
    <row r="680" spans="1:18" x14ac:dyDescent="0.3">
      <c r="A680" s="1">
        <v>42020</v>
      </c>
      <c r="B680">
        <v>27310006</v>
      </c>
      <c r="C680">
        <v>381</v>
      </c>
      <c r="D680">
        <v>1</v>
      </c>
      <c r="E680">
        <v>1</v>
      </c>
      <c r="F680" t="s">
        <v>72</v>
      </c>
      <c r="G680">
        <v>40</v>
      </c>
      <c r="H680">
        <v>0</v>
      </c>
      <c r="I680">
        <v>86539</v>
      </c>
      <c r="J680">
        <v>0</v>
      </c>
      <c r="K680">
        <v>472</v>
      </c>
      <c r="L680">
        <v>1886</v>
      </c>
      <c r="M680">
        <v>6011</v>
      </c>
      <c r="N680">
        <v>225</v>
      </c>
      <c r="O680" t="s">
        <v>151</v>
      </c>
      <c r="P680">
        <v>86539</v>
      </c>
      <c r="Q68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680" t="str">
        <f>VLOOKUP(Analytics_mindset_case_studies_IntegrateCo_2015payroll[[#This Row],[Job_Code]],Analytics_mindset_case_studies_IntegrateCo_jobcodes[[Code_text]:[Job_Description]],2,FALSE)</f>
        <v>Sales</v>
      </c>
    </row>
    <row r="681" spans="1:18" x14ac:dyDescent="0.3">
      <c r="A681" s="1">
        <v>42020</v>
      </c>
      <c r="B681">
        <v>27310006</v>
      </c>
      <c r="C681">
        <v>133</v>
      </c>
      <c r="D681">
        <v>1</v>
      </c>
      <c r="E681">
        <v>1</v>
      </c>
      <c r="F681" t="s">
        <v>85</v>
      </c>
      <c r="G681">
        <v>0</v>
      </c>
      <c r="H681">
        <v>0</v>
      </c>
      <c r="I681">
        <v>0</v>
      </c>
      <c r="J681">
        <v>0</v>
      </c>
      <c r="K681">
        <v>9</v>
      </c>
      <c r="L681">
        <v>34</v>
      </c>
      <c r="M681">
        <v>11</v>
      </c>
      <c r="N681">
        <v>24</v>
      </c>
      <c r="O681" t="s">
        <v>152</v>
      </c>
      <c r="P681">
        <v>0</v>
      </c>
      <c r="Q68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681" t="str">
        <f>VLOOKUP(Analytics_mindset_case_studies_IntegrateCo_2015payroll[[#This Row],[Job_Code]],Analytics_mindset_case_studies_IntegrateCo_jobcodes[[Code_text]:[Job_Description]],2,FALSE)</f>
        <v>Installation</v>
      </c>
    </row>
    <row r="682" spans="1:18" x14ac:dyDescent="0.3">
      <c r="A682" s="1">
        <v>42020</v>
      </c>
      <c r="B682">
        <v>27310006</v>
      </c>
      <c r="C682">
        <v>133</v>
      </c>
      <c r="D682">
        <v>1</v>
      </c>
      <c r="E682">
        <v>1</v>
      </c>
      <c r="F682" t="s">
        <v>95</v>
      </c>
      <c r="G682">
        <v>115</v>
      </c>
      <c r="H682">
        <v>0</v>
      </c>
      <c r="I682">
        <v>34213</v>
      </c>
      <c r="J682">
        <v>0</v>
      </c>
      <c r="K682">
        <v>197</v>
      </c>
      <c r="L682">
        <v>786</v>
      </c>
      <c r="M682">
        <v>2506</v>
      </c>
      <c r="N682">
        <v>547</v>
      </c>
      <c r="O682" t="s">
        <v>152</v>
      </c>
      <c r="P682">
        <v>34213</v>
      </c>
      <c r="Q68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682" t="str">
        <f>VLOOKUP(Analytics_mindset_case_studies_IntegrateCo_2015payroll[[#This Row],[Job_Code]],Analytics_mindset_case_studies_IntegrateCo_jobcodes[[Code_text]:[Job_Description]],2,FALSE)</f>
        <v>Installation</v>
      </c>
    </row>
    <row r="683" spans="1:18" x14ac:dyDescent="0.3">
      <c r="A683" s="1">
        <v>42020</v>
      </c>
      <c r="B683">
        <v>27310006</v>
      </c>
      <c r="C683">
        <v>402</v>
      </c>
      <c r="D683">
        <v>5</v>
      </c>
      <c r="E683">
        <v>5</v>
      </c>
      <c r="F683" t="s">
        <v>85</v>
      </c>
      <c r="G683">
        <v>0</v>
      </c>
      <c r="H683">
        <v>0</v>
      </c>
      <c r="I683">
        <v>0</v>
      </c>
      <c r="J683">
        <v>0</v>
      </c>
      <c r="K683">
        <v>8</v>
      </c>
      <c r="L683">
        <v>42</v>
      </c>
      <c r="M683">
        <v>104</v>
      </c>
      <c r="N683">
        <v>64</v>
      </c>
      <c r="O683" t="s">
        <v>153</v>
      </c>
      <c r="P683">
        <v>0</v>
      </c>
      <c r="Q68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683" t="str">
        <f>VLOOKUP(Analytics_mindset_case_studies_IntegrateCo_2015payroll[[#This Row],[Job_Code]],Analytics_mindset_case_studies_IntegrateCo_jobcodes[[Code_text]:[Job_Description]],2,FALSE)</f>
        <v>Installation</v>
      </c>
    </row>
    <row r="684" spans="1:18" x14ac:dyDescent="0.3">
      <c r="A684" s="1">
        <v>42020</v>
      </c>
      <c r="B684">
        <v>27310006</v>
      </c>
      <c r="C684">
        <v>402</v>
      </c>
      <c r="D684">
        <v>5</v>
      </c>
      <c r="E684">
        <v>5</v>
      </c>
      <c r="F684" t="s">
        <v>93</v>
      </c>
      <c r="G684">
        <v>1</v>
      </c>
      <c r="H684">
        <v>0</v>
      </c>
      <c r="I684">
        <v>18</v>
      </c>
      <c r="J684">
        <v>0</v>
      </c>
      <c r="K684">
        <v>1</v>
      </c>
      <c r="L684">
        <v>5</v>
      </c>
      <c r="M684">
        <v>125</v>
      </c>
      <c r="N684">
        <v>76</v>
      </c>
      <c r="O684" t="s">
        <v>153</v>
      </c>
      <c r="P684">
        <v>18</v>
      </c>
      <c r="Q68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684" t="str">
        <f>VLOOKUP(Analytics_mindset_case_studies_IntegrateCo_2015payroll[[#This Row],[Job_Code]],Analytics_mindset_case_studies_IntegrateCo_jobcodes[[Code_text]:[Job_Description]],2,FALSE)</f>
        <v>Office</v>
      </c>
    </row>
    <row r="685" spans="1:18" x14ac:dyDescent="0.3">
      <c r="A685" s="1">
        <v>42020</v>
      </c>
      <c r="B685">
        <v>27310006</v>
      </c>
      <c r="C685">
        <v>402</v>
      </c>
      <c r="D685">
        <v>5</v>
      </c>
      <c r="E685">
        <v>5</v>
      </c>
      <c r="F685" t="s">
        <v>77</v>
      </c>
      <c r="G685">
        <v>1</v>
      </c>
      <c r="H685">
        <v>0</v>
      </c>
      <c r="I685">
        <v>18</v>
      </c>
      <c r="J685">
        <v>0</v>
      </c>
      <c r="K685">
        <v>1</v>
      </c>
      <c r="L685">
        <v>51</v>
      </c>
      <c r="M685">
        <v>123</v>
      </c>
      <c r="N685">
        <v>76</v>
      </c>
      <c r="O685" t="s">
        <v>153</v>
      </c>
      <c r="P685">
        <v>18</v>
      </c>
      <c r="Q68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685" t="str">
        <f>VLOOKUP(Analytics_mindset_case_studies_IntegrateCo_2015payroll[[#This Row],[Job_Code]],Analytics_mindset_case_studies_IntegrateCo_jobcodes[[Code_text]:[Job_Description]],2,FALSE)</f>
        <v>Employee Training</v>
      </c>
    </row>
    <row r="686" spans="1:18" x14ac:dyDescent="0.3">
      <c r="A686" s="1">
        <v>42020</v>
      </c>
      <c r="B686">
        <v>27310006</v>
      </c>
      <c r="C686">
        <v>194</v>
      </c>
      <c r="D686">
        <v>1</v>
      </c>
      <c r="E686">
        <v>1</v>
      </c>
      <c r="F686" t="s">
        <v>87</v>
      </c>
      <c r="G686">
        <v>1</v>
      </c>
      <c r="H686">
        <v>0</v>
      </c>
      <c r="I686">
        <v>225</v>
      </c>
      <c r="J686">
        <v>0</v>
      </c>
      <c r="K686">
        <v>11</v>
      </c>
      <c r="L686">
        <v>44</v>
      </c>
      <c r="M686">
        <v>139</v>
      </c>
      <c r="N686">
        <v>36</v>
      </c>
      <c r="O686" t="s">
        <v>154</v>
      </c>
      <c r="P686">
        <v>225</v>
      </c>
      <c r="Q68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686" t="str">
        <f>VLOOKUP(Analytics_mindset_case_studies_IntegrateCo_2015payroll[[#This Row],[Job_Code]],Analytics_mindset_case_studies_IntegrateCo_jobcodes[[Code_text]:[Job_Description]],2,FALSE)</f>
        <v>Employee Training</v>
      </c>
    </row>
    <row r="687" spans="1:18" x14ac:dyDescent="0.3">
      <c r="A687" s="1">
        <v>42020</v>
      </c>
      <c r="B687">
        <v>27310006</v>
      </c>
      <c r="C687">
        <v>194</v>
      </c>
      <c r="D687">
        <v>1</v>
      </c>
      <c r="E687">
        <v>1</v>
      </c>
      <c r="F687" t="s">
        <v>96</v>
      </c>
      <c r="G687">
        <v>0</v>
      </c>
      <c r="H687">
        <v>0</v>
      </c>
      <c r="I687">
        <v>0</v>
      </c>
      <c r="J687">
        <v>0</v>
      </c>
      <c r="K687">
        <v>87</v>
      </c>
      <c r="L687">
        <v>35</v>
      </c>
      <c r="M687">
        <v>1115</v>
      </c>
      <c r="N687">
        <v>288</v>
      </c>
      <c r="O687" t="s">
        <v>154</v>
      </c>
      <c r="P687">
        <v>0</v>
      </c>
      <c r="Q68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011</v>
      </c>
      <c r="R687" t="str">
        <f>VLOOKUP(Analytics_mindset_case_studies_IntegrateCo_2015payroll[[#This Row],[Job_Code]],Analytics_mindset_case_studies_IntegrateCo_jobcodes[[Code_text]:[Job_Description]],2,FALSE)</f>
        <v>Internal Projects</v>
      </c>
    </row>
    <row r="688" spans="1:18" x14ac:dyDescent="0.3">
      <c r="A688" s="1">
        <v>42020</v>
      </c>
      <c r="B688">
        <v>27310006</v>
      </c>
      <c r="C688">
        <v>203</v>
      </c>
      <c r="D688">
        <v>1</v>
      </c>
      <c r="E688">
        <v>1</v>
      </c>
      <c r="F688" t="s">
        <v>85</v>
      </c>
      <c r="G688">
        <v>0</v>
      </c>
      <c r="H688">
        <v>0</v>
      </c>
      <c r="I688">
        <v>0</v>
      </c>
      <c r="J688">
        <v>0</v>
      </c>
      <c r="K688">
        <v>1</v>
      </c>
      <c r="L688">
        <v>47</v>
      </c>
      <c r="M688">
        <v>149</v>
      </c>
      <c r="N688">
        <v>3</v>
      </c>
      <c r="O688" t="s">
        <v>155</v>
      </c>
      <c r="P688">
        <v>0</v>
      </c>
      <c r="Q68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688" t="str">
        <f>VLOOKUP(Analytics_mindset_case_studies_IntegrateCo_2015payroll[[#This Row],[Job_Code]],Analytics_mindset_case_studies_IntegrateCo_jobcodes[[Code_text]:[Job_Description]],2,FALSE)</f>
        <v>Installation</v>
      </c>
    </row>
    <row r="689" spans="1:18" x14ac:dyDescent="0.3">
      <c r="A689" s="1">
        <v>42020</v>
      </c>
      <c r="B689">
        <v>27310006</v>
      </c>
      <c r="C689">
        <v>203</v>
      </c>
      <c r="D689">
        <v>1</v>
      </c>
      <c r="E689">
        <v>1</v>
      </c>
      <c r="F689" t="s">
        <v>64</v>
      </c>
      <c r="G689">
        <v>6</v>
      </c>
      <c r="H689">
        <v>0</v>
      </c>
      <c r="I689">
        <v>38887</v>
      </c>
      <c r="J689">
        <v>0</v>
      </c>
      <c r="K689">
        <v>191</v>
      </c>
      <c r="L689">
        <v>867</v>
      </c>
      <c r="M689">
        <v>2765</v>
      </c>
      <c r="N689">
        <v>51</v>
      </c>
      <c r="O689" t="s">
        <v>155</v>
      </c>
      <c r="P689">
        <v>38887</v>
      </c>
      <c r="Q68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689" t="str">
        <f>VLOOKUP(Analytics_mindset_case_studies_IntegrateCo_2015payroll[[#This Row],[Job_Code]],Analytics_mindset_case_studies_IntegrateCo_jobcodes[[Code_text]:[Job_Description]],2,FALSE)</f>
        <v>Office</v>
      </c>
    </row>
    <row r="690" spans="1:18" x14ac:dyDescent="0.3">
      <c r="A690" s="1">
        <v>42020</v>
      </c>
      <c r="B690">
        <v>27310006</v>
      </c>
      <c r="C690">
        <v>203</v>
      </c>
      <c r="D690">
        <v>1</v>
      </c>
      <c r="E690">
        <v>1</v>
      </c>
      <c r="F690" t="s">
        <v>88</v>
      </c>
      <c r="G690">
        <v>4</v>
      </c>
      <c r="H690">
        <v>0</v>
      </c>
      <c r="I690">
        <v>25925</v>
      </c>
      <c r="J690">
        <v>0</v>
      </c>
      <c r="K690">
        <v>128</v>
      </c>
      <c r="L690">
        <v>578</v>
      </c>
      <c r="M690">
        <v>1843</v>
      </c>
      <c r="N690">
        <v>34</v>
      </c>
      <c r="O690" t="s">
        <v>155</v>
      </c>
      <c r="P690">
        <v>25925</v>
      </c>
      <c r="Q69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690" t="str">
        <f>VLOOKUP(Analytics_mindset_case_studies_IntegrateCo_2015payroll[[#This Row],[Job_Code]],Analytics_mindset_case_studies_IntegrateCo_jobcodes[[Code_text]:[Job_Description]],2,FALSE)</f>
        <v>Office</v>
      </c>
    </row>
    <row r="691" spans="1:18" x14ac:dyDescent="0.3">
      <c r="A691" s="1">
        <v>42020</v>
      </c>
      <c r="B691">
        <v>27310006</v>
      </c>
      <c r="C691">
        <v>203</v>
      </c>
      <c r="D691">
        <v>1</v>
      </c>
      <c r="E691">
        <v>1</v>
      </c>
      <c r="F691" t="s">
        <v>78</v>
      </c>
      <c r="G691">
        <v>5</v>
      </c>
      <c r="H691">
        <v>0</v>
      </c>
      <c r="I691">
        <v>32406</v>
      </c>
      <c r="J691">
        <v>0</v>
      </c>
      <c r="K691">
        <v>159</v>
      </c>
      <c r="L691">
        <v>722</v>
      </c>
      <c r="M691">
        <v>2303</v>
      </c>
      <c r="N691">
        <v>42</v>
      </c>
      <c r="O691" t="s">
        <v>155</v>
      </c>
      <c r="P691">
        <v>32406</v>
      </c>
      <c r="Q69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691" t="str">
        <f>VLOOKUP(Analytics_mindset_case_studies_IntegrateCo_2015payroll[[#This Row],[Job_Code]],Analytics_mindset_case_studies_IntegrateCo_jobcodes[[Code_text]:[Job_Description]],2,FALSE)</f>
        <v>Service</v>
      </c>
    </row>
    <row r="692" spans="1:18" x14ac:dyDescent="0.3">
      <c r="A692" s="1">
        <v>42020</v>
      </c>
      <c r="B692">
        <v>27310006</v>
      </c>
      <c r="C692">
        <v>203</v>
      </c>
      <c r="D692">
        <v>1</v>
      </c>
      <c r="E692">
        <v>1</v>
      </c>
      <c r="F692" t="s">
        <v>97</v>
      </c>
      <c r="G692">
        <v>6</v>
      </c>
      <c r="H692">
        <v>0</v>
      </c>
      <c r="I692">
        <v>38886</v>
      </c>
      <c r="J692">
        <v>0</v>
      </c>
      <c r="K692">
        <v>191</v>
      </c>
      <c r="L692">
        <v>867</v>
      </c>
      <c r="M692">
        <v>2765</v>
      </c>
      <c r="N692">
        <v>51</v>
      </c>
      <c r="O692" t="s">
        <v>155</v>
      </c>
      <c r="P692">
        <v>38886</v>
      </c>
      <c r="Q69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692" t="str">
        <f>VLOOKUP(Analytics_mindset_case_studies_IntegrateCo_2015payroll[[#This Row],[Job_Code]],Analytics_mindset_case_studies_IntegrateCo_jobcodes[[Code_text]:[Job_Description]],2,FALSE)</f>
        <v>Service</v>
      </c>
    </row>
    <row r="693" spans="1:18" x14ac:dyDescent="0.3">
      <c r="A693" s="1">
        <v>42020</v>
      </c>
      <c r="B693">
        <v>27310006</v>
      </c>
      <c r="C693">
        <v>203</v>
      </c>
      <c r="D693">
        <v>1</v>
      </c>
      <c r="E693">
        <v>1</v>
      </c>
      <c r="F693" t="s">
        <v>65</v>
      </c>
      <c r="G693">
        <v>4</v>
      </c>
      <c r="H693">
        <v>0</v>
      </c>
      <c r="I693">
        <v>25925</v>
      </c>
      <c r="J693">
        <v>0</v>
      </c>
      <c r="K693">
        <v>128</v>
      </c>
      <c r="L693">
        <v>579</v>
      </c>
      <c r="M693">
        <v>1844</v>
      </c>
      <c r="N693">
        <v>34</v>
      </c>
      <c r="O693" t="s">
        <v>155</v>
      </c>
      <c r="P693">
        <v>25925</v>
      </c>
      <c r="Q69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693" t="str">
        <f>VLOOKUP(Analytics_mindset_case_studies_IntegrateCo_2015payroll[[#This Row],[Job_Code]],Analytics_mindset_case_studies_IntegrateCo_jobcodes[[Code_text]:[Job_Description]],2,FALSE)</f>
        <v>Office</v>
      </c>
    </row>
    <row r="694" spans="1:18" x14ac:dyDescent="0.3">
      <c r="A694" s="1">
        <v>42020</v>
      </c>
      <c r="B694">
        <v>27310006</v>
      </c>
      <c r="C694">
        <v>203</v>
      </c>
      <c r="D694">
        <v>1</v>
      </c>
      <c r="E694">
        <v>1</v>
      </c>
      <c r="F694" t="s">
        <v>98</v>
      </c>
      <c r="G694">
        <v>4</v>
      </c>
      <c r="H694">
        <v>0</v>
      </c>
      <c r="I694">
        <v>25925</v>
      </c>
      <c r="J694">
        <v>0</v>
      </c>
      <c r="K694">
        <v>127</v>
      </c>
      <c r="L694">
        <v>579</v>
      </c>
      <c r="M694">
        <v>1844</v>
      </c>
      <c r="N694">
        <v>34</v>
      </c>
      <c r="O694" t="s">
        <v>155</v>
      </c>
      <c r="P694">
        <v>25925</v>
      </c>
      <c r="Q69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694" t="str">
        <f>VLOOKUP(Analytics_mindset_case_studies_IntegrateCo_2015payroll[[#This Row],[Job_Code]],Analytics_mindset_case_studies_IntegrateCo_jobcodes[[Code_text]:[Job_Description]],2,FALSE)</f>
        <v>Office</v>
      </c>
    </row>
    <row r="695" spans="1:18" x14ac:dyDescent="0.3">
      <c r="A695" s="1">
        <v>42020</v>
      </c>
      <c r="B695">
        <v>27310006</v>
      </c>
      <c r="C695">
        <v>203</v>
      </c>
      <c r="D695">
        <v>1</v>
      </c>
      <c r="E695">
        <v>1</v>
      </c>
      <c r="F695" t="s">
        <v>74</v>
      </c>
      <c r="G695">
        <v>5</v>
      </c>
      <c r="H695">
        <v>0</v>
      </c>
      <c r="I695">
        <v>32406</v>
      </c>
      <c r="J695">
        <v>0</v>
      </c>
      <c r="K695">
        <v>159</v>
      </c>
      <c r="L695">
        <v>723</v>
      </c>
      <c r="M695">
        <v>2304</v>
      </c>
      <c r="N695">
        <v>42</v>
      </c>
      <c r="O695" t="s">
        <v>155</v>
      </c>
      <c r="P695">
        <v>32406</v>
      </c>
      <c r="Q69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695" t="str">
        <f>VLOOKUP(Analytics_mindset_case_studies_IntegrateCo_2015payroll[[#This Row],[Job_Code]],Analytics_mindset_case_studies_IntegrateCo_jobcodes[[Code_text]:[Job_Description]],2,FALSE)</f>
        <v>Service</v>
      </c>
    </row>
    <row r="696" spans="1:18" x14ac:dyDescent="0.3">
      <c r="A696" s="1">
        <v>42020</v>
      </c>
      <c r="B696">
        <v>27310006</v>
      </c>
      <c r="C696">
        <v>203</v>
      </c>
      <c r="D696">
        <v>1</v>
      </c>
      <c r="E696">
        <v>1</v>
      </c>
      <c r="F696" t="s">
        <v>99</v>
      </c>
      <c r="G696">
        <v>6</v>
      </c>
      <c r="H696">
        <v>0</v>
      </c>
      <c r="I696">
        <v>38886</v>
      </c>
      <c r="J696">
        <v>0</v>
      </c>
      <c r="K696">
        <v>192</v>
      </c>
      <c r="L696">
        <v>867</v>
      </c>
      <c r="M696">
        <v>2764</v>
      </c>
      <c r="N696">
        <v>51</v>
      </c>
      <c r="O696" t="s">
        <v>155</v>
      </c>
      <c r="P696">
        <v>38886</v>
      </c>
      <c r="Q69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696" t="str">
        <f>VLOOKUP(Analytics_mindset_case_studies_IntegrateCo_2015payroll[[#This Row],[Job_Code]],Analytics_mindset_case_studies_IntegrateCo_jobcodes[[Code_text]:[Job_Description]],2,FALSE)</f>
        <v>Service</v>
      </c>
    </row>
    <row r="697" spans="1:18" x14ac:dyDescent="0.3">
      <c r="A697" s="1">
        <v>42020</v>
      </c>
      <c r="B697">
        <v>27310006</v>
      </c>
      <c r="C697">
        <v>357</v>
      </c>
      <c r="D697">
        <v>1</v>
      </c>
      <c r="E697">
        <v>1</v>
      </c>
      <c r="F697" t="s">
        <v>85</v>
      </c>
      <c r="G697">
        <v>0</v>
      </c>
      <c r="H697">
        <v>0</v>
      </c>
      <c r="I697">
        <v>0</v>
      </c>
      <c r="J697">
        <v>0</v>
      </c>
      <c r="K697">
        <v>8</v>
      </c>
      <c r="L697">
        <v>32</v>
      </c>
      <c r="M697">
        <v>101</v>
      </c>
      <c r="N697">
        <v>24</v>
      </c>
      <c r="O697" t="s">
        <v>156</v>
      </c>
      <c r="P697">
        <v>0</v>
      </c>
      <c r="Q69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697" t="str">
        <f>VLOOKUP(Analytics_mindset_case_studies_IntegrateCo_2015payroll[[#This Row],[Job_Code]],Analytics_mindset_case_studies_IntegrateCo_jobcodes[[Code_text]:[Job_Description]],2,FALSE)</f>
        <v>Installation</v>
      </c>
    </row>
    <row r="698" spans="1:18" x14ac:dyDescent="0.3">
      <c r="A698" s="1">
        <v>42020</v>
      </c>
      <c r="B698">
        <v>27310006</v>
      </c>
      <c r="C698">
        <v>357</v>
      </c>
      <c r="D698">
        <v>1</v>
      </c>
      <c r="E698">
        <v>1</v>
      </c>
      <c r="F698" t="s">
        <v>65</v>
      </c>
      <c r="G698">
        <v>1</v>
      </c>
      <c r="H698">
        <v>0</v>
      </c>
      <c r="I698">
        <v>20</v>
      </c>
      <c r="J698">
        <v>0</v>
      </c>
      <c r="K698">
        <v>1</v>
      </c>
      <c r="L698">
        <v>42</v>
      </c>
      <c r="M698">
        <v>135</v>
      </c>
      <c r="N698">
        <v>32</v>
      </c>
      <c r="O698" t="s">
        <v>156</v>
      </c>
      <c r="P698">
        <v>20</v>
      </c>
      <c r="Q69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698" t="str">
        <f>VLOOKUP(Analytics_mindset_case_studies_IntegrateCo_2015payroll[[#This Row],[Job_Code]],Analytics_mindset_case_studies_IntegrateCo_jobcodes[[Code_text]:[Job_Description]],2,FALSE)</f>
        <v>Office</v>
      </c>
    </row>
    <row r="699" spans="1:18" x14ac:dyDescent="0.3">
      <c r="A699" s="1">
        <v>42020</v>
      </c>
      <c r="B699">
        <v>27310006</v>
      </c>
      <c r="C699">
        <v>357</v>
      </c>
      <c r="D699">
        <v>1</v>
      </c>
      <c r="E699">
        <v>1</v>
      </c>
      <c r="F699" t="s">
        <v>72</v>
      </c>
      <c r="G699">
        <v>15</v>
      </c>
      <c r="H699">
        <v>0</v>
      </c>
      <c r="I699">
        <v>30</v>
      </c>
      <c r="J699">
        <v>0</v>
      </c>
      <c r="K699">
        <v>15</v>
      </c>
      <c r="L699">
        <v>63</v>
      </c>
      <c r="M699">
        <v>202</v>
      </c>
      <c r="N699">
        <v>48</v>
      </c>
      <c r="O699" t="s">
        <v>156</v>
      </c>
      <c r="P699">
        <v>30</v>
      </c>
      <c r="Q69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699" t="str">
        <f>VLOOKUP(Analytics_mindset_case_studies_IntegrateCo_2015payroll[[#This Row],[Job_Code]],Analytics_mindset_case_studies_IntegrateCo_jobcodes[[Code_text]:[Job_Description]],2,FALSE)</f>
        <v>Sales</v>
      </c>
    </row>
    <row r="700" spans="1:18" x14ac:dyDescent="0.3">
      <c r="A700" s="1">
        <v>42020</v>
      </c>
      <c r="B700">
        <v>27310006</v>
      </c>
      <c r="C700">
        <v>357</v>
      </c>
      <c r="D700">
        <v>1</v>
      </c>
      <c r="E700">
        <v>1</v>
      </c>
      <c r="F700" t="s">
        <v>74</v>
      </c>
      <c r="G700">
        <v>2</v>
      </c>
      <c r="H700">
        <v>0</v>
      </c>
      <c r="I700">
        <v>40</v>
      </c>
      <c r="J700">
        <v>0</v>
      </c>
      <c r="K700">
        <v>21</v>
      </c>
      <c r="L700">
        <v>84</v>
      </c>
      <c r="M700">
        <v>269</v>
      </c>
      <c r="N700">
        <v>64</v>
      </c>
      <c r="O700" t="s">
        <v>156</v>
      </c>
      <c r="P700">
        <v>40</v>
      </c>
      <c r="Q70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700" t="str">
        <f>VLOOKUP(Analytics_mindset_case_studies_IntegrateCo_2015payroll[[#This Row],[Job_Code]],Analytics_mindset_case_studies_IntegrateCo_jobcodes[[Code_text]:[Job_Description]],2,FALSE)</f>
        <v>Service</v>
      </c>
    </row>
    <row r="701" spans="1:18" x14ac:dyDescent="0.3">
      <c r="A701" s="1">
        <v>42020</v>
      </c>
      <c r="B701">
        <v>27310006</v>
      </c>
      <c r="C701">
        <v>357</v>
      </c>
      <c r="D701">
        <v>1</v>
      </c>
      <c r="E701">
        <v>1</v>
      </c>
      <c r="F701" t="s">
        <v>74</v>
      </c>
      <c r="G701">
        <v>0</v>
      </c>
      <c r="H701">
        <v>2</v>
      </c>
      <c r="I701">
        <v>0</v>
      </c>
      <c r="J701">
        <v>60</v>
      </c>
      <c r="K701">
        <v>32</v>
      </c>
      <c r="L701">
        <v>127</v>
      </c>
      <c r="M701">
        <v>403</v>
      </c>
      <c r="N701">
        <v>64</v>
      </c>
      <c r="O701" t="s">
        <v>156</v>
      </c>
      <c r="P701">
        <v>60</v>
      </c>
      <c r="Q70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701" t="str">
        <f>VLOOKUP(Analytics_mindset_case_studies_IntegrateCo_2015payroll[[#This Row],[Job_Code]],Analytics_mindset_case_studies_IntegrateCo_jobcodes[[Code_text]:[Job_Description]],2,FALSE)</f>
        <v>Service</v>
      </c>
    </row>
    <row r="702" spans="1:18" x14ac:dyDescent="0.3">
      <c r="A702" s="1">
        <v>42020</v>
      </c>
      <c r="B702">
        <v>27310006</v>
      </c>
      <c r="C702">
        <v>269</v>
      </c>
      <c r="D702">
        <v>1</v>
      </c>
      <c r="E702">
        <v>1</v>
      </c>
      <c r="F702" t="s">
        <v>85</v>
      </c>
      <c r="G702">
        <v>0</v>
      </c>
      <c r="H702">
        <v>0</v>
      </c>
      <c r="I702">
        <v>0</v>
      </c>
      <c r="J702">
        <v>0</v>
      </c>
      <c r="K702">
        <v>8</v>
      </c>
      <c r="L702">
        <v>33</v>
      </c>
      <c r="M702">
        <v>107</v>
      </c>
      <c r="N702">
        <v>24</v>
      </c>
      <c r="O702" t="s">
        <v>157</v>
      </c>
      <c r="P702">
        <v>0</v>
      </c>
      <c r="Q70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702" t="str">
        <f>VLOOKUP(Analytics_mindset_case_studies_IntegrateCo_2015payroll[[#This Row],[Job_Code]],Analytics_mindset_case_studies_IntegrateCo_jobcodes[[Code_text]:[Job_Description]],2,FALSE)</f>
        <v>Installation</v>
      </c>
    </row>
    <row r="703" spans="1:18" x14ac:dyDescent="0.3">
      <c r="A703" s="1">
        <v>42020</v>
      </c>
      <c r="B703">
        <v>27310006</v>
      </c>
      <c r="C703">
        <v>269</v>
      </c>
      <c r="D703">
        <v>1</v>
      </c>
      <c r="E703">
        <v>1</v>
      </c>
      <c r="F703" t="s">
        <v>100</v>
      </c>
      <c r="G703">
        <v>2</v>
      </c>
      <c r="H703">
        <v>0</v>
      </c>
      <c r="I703">
        <v>56</v>
      </c>
      <c r="J703">
        <v>0</v>
      </c>
      <c r="K703">
        <v>31</v>
      </c>
      <c r="L703">
        <v>125</v>
      </c>
      <c r="M703">
        <v>4</v>
      </c>
      <c r="N703">
        <v>9</v>
      </c>
      <c r="O703" t="s">
        <v>157</v>
      </c>
      <c r="P703">
        <v>56</v>
      </c>
      <c r="Q70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703" t="str">
        <f>VLOOKUP(Analytics_mindset_case_studies_IntegrateCo_2015payroll[[#This Row],[Job_Code]],Analytics_mindset_case_studies_IntegrateCo_jobcodes[[Code_text]:[Job_Description]],2,FALSE)</f>
        <v>Sales</v>
      </c>
    </row>
    <row r="704" spans="1:18" x14ac:dyDescent="0.3">
      <c r="A704" s="1">
        <v>42020</v>
      </c>
      <c r="B704">
        <v>27310006</v>
      </c>
      <c r="C704">
        <v>269</v>
      </c>
      <c r="D704">
        <v>1</v>
      </c>
      <c r="E704">
        <v>1</v>
      </c>
      <c r="F704" t="s">
        <v>79</v>
      </c>
      <c r="G704">
        <v>8</v>
      </c>
      <c r="H704">
        <v>0</v>
      </c>
      <c r="I704">
        <v>224</v>
      </c>
      <c r="J704">
        <v>0</v>
      </c>
      <c r="K704">
        <v>125</v>
      </c>
      <c r="L704">
        <v>501</v>
      </c>
      <c r="M704">
        <v>1597</v>
      </c>
      <c r="N704">
        <v>358</v>
      </c>
      <c r="O704" t="s">
        <v>157</v>
      </c>
      <c r="P704">
        <v>224</v>
      </c>
      <c r="Q70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704" t="str">
        <f>VLOOKUP(Analytics_mindset_case_studies_IntegrateCo_2015payroll[[#This Row],[Job_Code]],Analytics_mindset_case_studies_IntegrateCo_jobcodes[[Code_text]:[Job_Description]],2,FALSE)</f>
        <v>Proj Management</v>
      </c>
    </row>
    <row r="705" spans="1:18" x14ac:dyDescent="0.3">
      <c r="A705" s="1">
        <v>42020</v>
      </c>
      <c r="B705">
        <v>27310006</v>
      </c>
      <c r="C705">
        <v>269</v>
      </c>
      <c r="D705">
        <v>1</v>
      </c>
      <c r="E705">
        <v>1</v>
      </c>
      <c r="F705" t="s">
        <v>79</v>
      </c>
      <c r="G705">
        <v>0</v>
      </c>
      <c r="H705">
        <v>2</v>
      </c>
      <c r="I705">
        <v>0</v>
      </c>
      <c r="J705">
        <v>84</v>
      </c>
      <c r="K705">
        <v>47</v>
      </c>
      <c r="L705">
        <v>188</v>
      </c>
      <c r="M705">
        <v>599</v>
      </c>
      <c r="N705">
        <v>9</v>
      </c>
      <c r="O705" t="s">
        <v>157</v>
      </c>
      <c r="P705">
        <v>84</v>
      </c>
      <c r="Q70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705" t="str">
        <f>VLOOKUP(Analytics_mindset_case_studies_IntegrateCo_2015payroll[[#This Row],[Job_Code]],Analytics_mindset_case_studies_IntegrateCo_jobcodes[[Code_text]:[Job_Description]],2,FALSE)</f>
        <v>Proj Management</v>
      </c>
    </row>
    <row r="706" spans="1:18" x14ac:dyDescent="0.3">
      <c r="A706" s="1">
        <v>42020</v>
      </c>
      <c r="B706">
        <v>27310006</v>
      </c>
      <c r="C706">
        <v>248</v>
      </c>
      <c r="D706">
        <v>1</v>
      </c>
      <c r="E706">
        <v>1</v>
      </c>
      <c r="F706" t="s">
        <v>64</v>
      </c>
      <c r="G706">
        <v>20</v>
      </c>
      <c r="H706">
        <v>0</v>
      </c>
      <c r="I706">
        <v>410</v>
      </c>
      <c r="J706">
        <v>0</v>
      </c>
      <c r="K706">
        <v>217</v>
      </c>
      <c r="L706">
        <v>866</v>
      </c>
      <c r="M706">
        <v>276</v>
      </c>
      <c r="N706">
        <v>53</v>
      </c>
      <c r="O706" t="s">
        <v>158</v>
      </c>
      <c r="P706">
        <v>410</v>
      </c>
      <c r="Q70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706" t="str">
        <f>VLOOKUP(Analytics_mindset_case_studies_IntegrateCo_2015payroll[[#This Row],[Job_Code]],Analytics_mindset_case_studies_IntegrateCo_jobcodes[[Code_text]:[Job_Description]],2,FALSE)</f>
        <v>Office</v>
      </c>
    </row>
    <row r="707" spans="1:18" x14ac:dyDescent="0.3">
      <c r="A707" s="1">
        <v>42020</v>
      </c>
      <c r="B707">
        <v>27310006</v>
      </c>
      <c r="C707">
        <v>248</v>
      </c>
      <c r="D707">
        <v>1</v>
      </c>
      <c r="E707">
        <v>1</v>
      </c>
      <c r="F707" t="s">
        <v>65</v>
      </c>
      <c r="G707">
        <v>20</v>
      </c>
      <c r="H707">
        <v>0</v>
      </c>
      <c r="I707">
        <v>410</v>
      </c>
      <c r="J707">
        <v>0</v>
      </c>
      <c r="K707">
        <v>216</v>
      </c>
      <c r="L707">
        <v>866</v>
      </c>
      <c r="M707">
        <v>276</v>
      </c>
      <c r="N707">
        <v>53</v>
      </c>
      <c r="O707" t="s">
        <v>158</v>
      </c>
      <c r="P707">
        <v>410</v>
      </c>
      <c r="Q70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707" t="str">
        <f>VLOOKUP(Analytics_mindset_case_studies_IntegrateCo_2015payroll[[#This Row],[Job_Code]],Analytics_mindset_case_studies_IntegrateCo_jobcodes[[Code_text]:[Job_Description]],2,FALSE)</f>
        <v>Office</v>
      </c>
    </row>
    <row r="708" spans="1:18" x14ac:dyDescent="0.3">
      <c r="A708" s="1">
        <v>42020</v>
      </c>
      <c r="B708">
        <v>27310006</v>
      </c>
      <c r="C708">
        <v>30</v>
      </c>
      <c r="D708">
        <v>1</v>
      </c>
      <c r="E708">
        <v>1</v>
      </c>
      <c r="F708" t="s">
        <v>58</v>
      </c>
      <c r="G708">
        <v>2</v>
      </c>
      <c r="H708">
        <v>0</v>
      </c>
      <c r="I708">
        <v>4873</v>
      </c>
      <c r="J708">
        <v>0</v>
      </c>
      <c r="K708">
        <v>25</v>
      </c>
      <c r="L708">
        <v>98</v>
      </c>
      <c r="M708">
        <v>315</v>
      </c>
      <c r="N708">
        <v>6</v>
      </c>
      <c r="O708" t="s">
        <v>159</v>
      </c>
      <c r="P708">
        <v>4873</v>
      </c>
      <c r="Q70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708" t="str">
        <f>VLOOKUP(Analytics_mindset_case_studies_IntegrateCo_2015payroll[[#This Row],[Job_Code]],Analytics_mindset_case_studies_IntegrateCo_jobcodes[[Code_text]:[Job_Description]],2,FALSE)</f>
        <v>Sales</v>
      </c>
    </row>
    <row r="709" spans="1:18" x14ac:dyDescent="0.3">
      <c r="A709" s="1">
        <v>42020</v>
      </c>
      <c r="B709">
        <v>27310006</v>
      </c>
      <c r="C709">
        <v>30</v>
      </c>
      <c r="D709">
        <v>1</v>
      </c>
      <c r="E709">
        <v>1</v>
      </c>
      <c r="F709" t="s">
        <v>84</v>
      </c>
      <c r="G709">
        <v>7</v>
      </c>
      <c r="H709">
        <v>0</v>
      </c>
      <c r="I709">
        <v>17058</v>
      </c>
      <c r="J709">
        <v>0</v>
      </c>
      <c r="K709">
        <v>86</v>
      </c>
      <c r="L709">
        <v>345</v>
      </c>
      <c r="M709">
        <v>1098</v>
      </c>
      <c r="N709">
        <v>22</v>
      </c>
      <c r="O709" t="s">
        <v>159</v>
      </c>
      <c r="P709">
        <v>17058</v>
      </c>
      <c r="Q70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709" t="str">
        <f>VLOOKUP(Analytics_mindset_case_studies_IntegrateCo_2015payroll[[#This Row],[Job_Code]],Analytics_mindset_case_studies_IntegrateCo_jobcodes[[Code_text]:[Job_Description]],2,FALSE)</f>
        <v>Travel</v>
      </c>
    </row>
    <row r="710" spans="1:18" x14ac:dyDescent="0.3">
      <c r="A710" s="1">
        <v>42020</v>
      </c>
      <c r="B710">
        <v>27310006</v>
      </c>
      <c r="C710">
        <v>30</v>
      </c>
      <c r="D710">
        <v>1</v>
      </c>
      <c r="E710">
        <v>1</v>
      </c>
      <c r="F710" t="s">
        <v>63</v>
      </c>
      <c r="G710">
        <v>0</v>
      </c>
      <c r="H710">
        <v>0</v>
      </c>
      <c r="I710">
        <v>0</v>
      </c>
      <c r="J710">
        <v>0</v>
      </c>
      <c r="K710">
        <v>25</v>
      </c>
      <c r="L710">
        <v>99</v>
      </c>
      <c r="M710">
        <v>313</v>
      </c>
      <c r="N710">
        <v>6</v>
      </c>
      <c r="O710" t="s">
        <v>159</v>
      </c>
      <c r="P710">
        <v>0</v>
      </c>
      <c r="Q71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710" t="str">
        <f>VLOOKUP(Analytics_mindset_case_studies_IntegrateCo_2015payroll[[#This Row],[Job_Code]],Analytics_mindset_case_studies_IntegrateCo_jobcodes[[Code_text]:[Job_Description]],2,FALSE)</f>
        <v>New Foreign Manufacturing Plant</v>
      </c>
    </row>
    <row r="711" spans="1:18" x14ac:dyDescent="0.3">
      <c r="A711" s="1">
        <v>42020</v>
      </c>
      <c r="B711">
        <v>27310006</v>
      </c>
      <c r="C711">
        <v>376</v>
      </c>
      <c r="D711">
        <v>1</v>
      </c>
      <c r="E711">
        <v>1</v>
      </c>
      <c r="F711" t="s">
        <v>85</v>
      </c>
      <c r="G711">
        <v>0</v>
      </c>
      <c r="H711">
        <v>0</v>
      </c>
      <c r="I711">
        <v>0</v>
      </c>
      <c r="J711">
        <v>0</v>
      </c>
      <c r="K711">
        <v>8</v>
      </c>
      <c r="L711">
        <v>34</v>
      </c>
      <c r="M711">
        <v>109</v>
      </c>
      <c r="N711">
        <v>24</v>
      </c>
      <c r="O711" t="s">
        <v>161</v>
      </c>
      <c r="P711">
        <v>0</v>
      </c>
      <c r="Q71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711" t="str">
        <f>VLOOKUP(Analytics_mindset_case_studies_IntegrateCo_2015payroll[[#This Row],[Job_Code]],Analytics_mindset_case_studies_IntegrateCo_jobcodes[[Code_text]:[Job_Description]],2,FALSE)</f>
        <v>Installation</v>
      </c>
    </row>
    <row r="712" spans="1:18" x14ac:dyDescent="0.3">
      <c r="A712" s="1">
        <v>42020</v>
      </c>
      <c r="B712">
        <v>27310006</v>
      </c>
      <c r="C712">
        <v>6</v>
      </c>
      <c r="D712">
        <v>1</v>
      </c>
      <c r="E712">
        <v>1</v>
      </c>
      <c r="F712" t="s">
        <v>85</v>
      </c>
      <c r="G712">
        <v>0</v>
      </c>
      <c r="H712">
        <v>0</v>
      </c>
      <c r="I712">
        <v>0</v>
      </c>
      <c r="J712">
        <v>0</v>
      </c>
      <c r="K712">
        <v>9</v>
      </c>
      <c r="L712">
        <v>35</v>
      </c>
      <c r="M712">
        <v>111</v>
      </c>
      <c r="N712">
        <v>24</v>
      </c>
      <c r="O712" t="s">
        <v>162</v>
      </c>
      <c r="P712">
        <v>0</v>
      </c>
      <c r="Q71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712" t="str">
        <f>VLOOKUP(Analytics_mindset_case_studies_IntegrateCo_2015payroll[[#This Row],[Job_Code]],Analytics_mindset_case_studies_IntegrateCo_jobcodes[[Code_text]:[Job_Description]],2,FALSE)</f>
        <v>Installation</v>
      </c>
    </row>
    <row r="713" spans="1:18" x14ac:dyDescent="0.3">
      <c r="A713" s="1">
        <v>42020</v>
      </c>
      <c r="B713">
        <v>27310006</v>
      </c>
      <c r="C713">
        <v>6</v>
      </c>
      <c r="D713">
        <v>1</v>
      </c>
      <c r="E713">
        <v>1</v>
      </c>
      <c r="F713" t="s">
        <v>87</v>
      </c>
      <c r="G713">
        <v>2</v>
      </c>
      <c r="H713">
        <v>0</v>
      </c>
      <c r="I713">
        <v>44</v>
      </c>
      <c r="J713">
        <v>0</v>
      </c>
      <c r="K713">
        <v>25</v>
      </c>
      <c r="L713">
        <v>102</v>
      </c>
      <c r="M713">
        <v>325</v>
      </c>
      <c r="N713">
        <v>7</v>
      </c>
      <c r="O713" t="s">
        <v>162</v>
      </c>
      <c r="P713">
        <v>44</v>
      </c>
      <c r="Q71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713" t="str">
        <f>VLOOKUP(Analytics_mindset_case_studies_IntegrateCo_2015payroll[[#This Row],[Job_Code]],Analytics_mindset_case_studies_IntegrateCo_jobcodes[[Code_text]:[Job_Description]],2,FALSE)</f>
        <v>Employee Training</v>
      </c>
    </row>
    <row r="714" spans="1:18" x14ac:dyDescent="0.3">
      <c r="A714" s="1">
        <v>42020</v>
      </c>
      <c r="B714">
        <v>27310006</v>
      </c>
      <c r="C714">
        <v>210</v>
      </c>
      <c r="D714">
        <v>2</v>
      </c>
      <c r="E714">
        <v>2</v>
      </c>
      <c r="F714" t="s">
        <v>85</v>
      </c>
      <c r="G714">
        <v>0</v>
      </c>
      <c r="H714">
        <v>0</v>
      </c>
      <c r="I714">
        <v>0</v>
      </c>
      <c r="J714">
        <v>0</v>
      </c>
      <c r="K714">
        <v>9</v>
      </c>
      <c r="L714">
        <v>72</v>
      </c>
      <c r="M714">
        <v>115</v>
      </c>
      <c r="N714">
        <v>3</v>
      </c>
      <c r="O714" t="s">
        <v>163</v>
      </c>
      <c r="P714">
        <v>0</v>
      </c>
      <c r="Q71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714" t="str">
        <f>VLOOKUP(Analytics_mindset_case_studies_IntegrateCo_2015payroll[[#This Row],[Job_Code]],Analytics_mindset_case_studies_IntegrateCo_jobcodes[[Code_text]:[Job_Description]],2,FALSE)</f>
        <v>Installation</v>
      </c>
    </row>
    <row r="715" spans="1:18" x14ac:dyDescent="0.3">
      <c r="A715" s="1">
        <v>42020</v>
      </c>
      <c r="B715">
        <v>27310006</v>
      </c>
      <c r="C715">
        <v>210</v>
      </c>
      <c r="D715">
        <v>2</v>
      </c>
      <c r="E715">
        <v>2</v>
      </c>
      <c r="F715" t="s">
        <v>88</v>
      </c>
      <c r="G715">
        <v>3</v>
      </c>
      <c r="H715">
        <v>0</v>
      </c>
      <c r="I715">
        <v>7134</v>
      </c>
      <c r="J715">
        <v>0</v>
      </c>
      <c r="K715">
        <v>43</v>
      </c>
      <c r="L715">
        <v>342</v>
      </c>
      <c r="M715">
        <v>545</v>
      </c>
      <c r="N715">
        <v>143</v>
      </c>
      <c r="O715" t="s">
        <v>163</v>
      </c>
      <c r="P715">
        <v>7134</v>
      </c>
      <c r="Q71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715" t="str">
        <f>VLOOKUP(Analytics_mindset_case_studies_IntegrateCo_2015payroll[[#This Row],[Job_Code]],Analytics_mindset_case_studies_IntegrateCo_jobcodes[[Code_text]:[Job_Description]],2,FALSE)</f>
        <v>Office</v>
      </c>
    </row>
    <row r="716" spans="1:18" x14ac:dyDescent="0.3">
      <c r="A716" s="1">
        <v>42020</v>
      </c>
      <c r="B716">
        <v>27310006</v>
      </c>
      <c r="C716">
        <v>210</v>
      </c>
      <c r="D716">
        <v>2</v>
      </c>
      <c r="E716">
        <v>2</v>
      </c>
      <c r="F716" t="s">
        <v>88</v>
      </c>
      <c r="G716">
        <v>0</v>
      </c>
      <c r="H716">
        <v>25</v>
      </c>
      <c r="I716">
        <v>0</v>
      </c>
      <c r="J716">
        <v>8918</v>
      </c>
      <c r="K716">
        <v>53</v>
      </c>
      <c r="L716">
        <v>428</v>
      </c>
      <c r="M716">
        <v>682</v>
      </c>
      <c r="N716">
        <v>119</v>
      </c>
      <c r="O716" t="s">
        <v>163</v>
      </c>
      <c r="P716">
        <v>8918</v>
      </c>
      <c r="Q71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716" t="str">
        <f>VLOOKUP(Analytics_mindset_case_studies_IntegrateCo_2015payroll[[#This Row],[Job_Code]],Analytics_mindset_case_studies_IntegrateCo_jobcodes[[Code_text]:[Job_Description]],2,FALSE)</f>
        <v>Office</v>
      </c>
    </row>
    <row r="717" spans="1:18" x14ac:dyDescent="0.3">
      <c r="A717" s="1">
        <v>42020</v>
      </c>
      <c r="B717">
        <v>27310006</v>
      </c>
      <c r="C717">
        <v>37</v>
      </c>
      <c r="D717">
        <v>1</v>
      </c>
      <c r="E717">
        <v>1</v>
      </c>
      <c r="F717" t="s">
        <v>101</v>
      </c>
      <c r="G717">
        <v>2</v>
      </c>
      <c r="H717">
        <v>0</v>
      </c>
      <c r="I717">
        <v>49</v>
      </c>
      <c r="J717">
        <v>0</v>
      </c>
      <c r="K717">
        <v>27</v>
      </c>
      <c r="L717">
        <v>108</v>
      </c>
      <c r="M717">
        <v>344</v>
      </c>
      <c r="N717">
        <v>78</v>
      </c>
      <c r="O717" t="s">
        <v>164</v>
      </c>
      <c r="P717">
        <v>49</v>
      </c>
      <c r="Q71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717" t="str">
        <f>VLOOKUP(Analytics_mindset_case_studies_IntegrateCo_2015payroll[[#This Row],[Job_Code]],Analytics_mindset_case_studies_IntegrateCo_jobcodes[[Code_text]:[Job_Description]],2,FALSE)</f>
        <v>Installation</v>
      </c>
    </row>
    <row r="718" spans="1:18" x14ac:dyDescent="0.3">
      <c r="A718" s="1">
        <v>42020</v>
      </c>
      <c r="B718">
        <v>27310006</v>
      </c>
      <c r="C718">
        <v>37</v>
      </c>
      <c r="D718">
        <v>1</v>
      </c>
      <c r="E718">
        <v>1</v>
      </c>
      <c r="F718" t="s">
        <v>87</v>
      </c>
      <c r="G718">
        <v>2</v>
      </c>
      <c r="H718">
        <v>0</v>
      </c>
      <c r="I718">
        <v>49</v>
      </c>
      <c r="J718">
        <v>0</v>
      </c>
      <c r="K718">
        <v>27</v>
      </c>
      <c r="L718">
        <v>108</v>
      </c>
      <c r="M718">
        <v>343</v>
      </c>
      <c r="N718">
        <v>78</v>
      </c>
      <c r="O718" t="s">
        <v>164</v>
      </c>
      <c r="P718">
        <v>49</v>
      </c>
      <c r="Q71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718" t="str">
        <f>VLOOKUP(Analytics_mindset_case_studies_IntegrateCo_2015payroll[[#This Row],[Job_Code]],Analytics_mindset_case_studies_IntegrateCo_jobcodes[[Code_text]:[Job_Description]],2,FALSE)</f>
        <v>Employee Training</v>
      </c>
    </row>
    <row r="719" spans="1:18" x14ac:dyDescent="0.3">
      <c r="A719" s="1">
        <v>42020</v>
      </c>
      <c r="B719">
        <v>27310006</v>
      </c>
      <c r="C719">
        <v>35</v>
      </c>
      <c r="D719">
        <v>1</v>
      </c>
      <c r="E719">
        <v>1</v>
      </c>
      <c r="F719" t="s">
        <v>58</v>
      </c>
      <c r="G719">
        <v>40</v>
      </c>
      <c r="H719">
        <v>0</v>
      </c>
      <c r="I719">
        <v>115385</v>
      </c>
      <c r="J719">
        <v>0</v>
      </c>
      <c r="K719">
        <v>639</v>
      </c>
      <c r="L719">
        <v>2558</v>
      </c>
      <c r="M719">
        <v>8153</v>
      </c>
      <c r="N719">
        <v>3</v>
      </c>
      <c r="O719" t="s">
        <v>165</v>
      </c>
      <c r="P719">
        <v>115385</v>
      </c>
      <c r="Q71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719" t="str">
        <f>VLOOKUP(Analytics_mindset_case_studies_IntegrateCo_2015payroll[[#This Row],[Job_Code]],Analytics_mindset_case_studies_IntegrateCo_jobcodes[[Code_text]:[Job_Description]],2,FALSE)</f>
        <v>Sales</v>
      </c>
    </row>
    <row r="720" spans="1:18" x14ac:dyDescent="0.3">
      <c r="A720" s="1">
        <v>42020</v>
      </c>
      <c r="B720">
        <v>27310007</v>
      </c>
      <c r="C720">
        <v>35</v>
      </c>
      <c r="D720">
        <v>1</v>
      </c>
      <c r="E720">
        <v>1</v>
      </c>
      <c r="F720" t="s">
        <v>58</v>
      </c>
      <c r="G720">
        <v>0</v>
      </c>
      <c r="H720">
        <v>0</v>
      </c>
      <c r="I720">
        <v>0</v>
      </c>
      <c r="J720">
        <v>0</v>
      </c>
      <c r="K720">
        <v>0</v>
      </c>
      <c r="L720">
        <v>0</v>
      </c>
      <c r="M720">
        <v>0</v>
      </c>
      <c r="N720">
        <v>0</v>
      </c>
      <c r="O720" t="s">
        <v>165</v>
      </c>
      <c r="P720">
        <v>0</v>
      </c>
      <c r="Q72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720" t="str">
        <f>VLOOKUP(Analytics_mindset_case_studies_IntegrateCo_2015payroll[[#This Row],[Job_Code]],Analytics_mindset_case_studies_IntegrateCo_jobcodes[[Code_text]:[Job_Description]],2,FALSE)</f>
        <v>Sales</v>
      </c>
    </row>
    <row r="721" spans="1:18" x14ac:dyDescent="0.3">
      <c r="A721" s="1">
        <v>42020</v>
      </c>
      <c r="B721">
        <v>27310006</v>
      </c>
      <c r="C721">
        <v>302</v>
      </c>
      <c r="D721">
        <v>1</v>
      </c>
      <c r="E721">
        <v>1</v>
      </c>
      <c r="F721" t="s">
        <v>85</v>
      </c>
      <c r="G721">
        <v>0</v>
      </c>
      <c r="H721">
        <v>0</v>
      </c>
      <c r="I721">
        <v>0</v>
      </c>
      <c r="J721">
        <v>0</v>
      </c>
      <c r="K721">
        <v>9</v>
      </c>
      <c r="L721">
        <v>36</v>
      </c>
      <c r="M721">
        <v>115</v>
      </c>
      <c r="N721">
        <v>24</v>
      </c>
      <c r="O721" t="s">
        <v>166</v>
      </c>
      <c r="P721">
        <v>0</v>
      </c>
      <c r="Q72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721" t="str">
        <f>VLOOKUP(Analytics_mindset_case_studies_IntegrateCo_2015payroll[[#This Row],[Job_Code]],Analytics_mindset_case_studies_IntegrateCo_jobcodes[[Code_text]:[Job_Description]],2,FALSE)</f>
        <v>Installation</v>
      </c>
    </row>
    <row r="722" spans="1:18" x14ac:dyDescent="0.3">
      <c r="A722" s="1">
        <v>42020</v>
      </c>
      <c r="B722">
        <v>27310006</v>
      </c>
      <c r="C722">
        <v>287</v>
      </c>
      <c r="D722">
        <v>2</v>
      </c>
      <c r="E722">
        <v>2</v>
      </c>
      <c r="F722" t="s">
        <v>64</v>
      </c>
      <c r="G722">
        <v>21</v>
      </c>
      <c r="H722">
        <v>0</v>
      </c>
      <c r="I722">
        <v>29925</v>
      </c>
      <c r="J722">
        <v>0</v>
      </c>
      <c r="K722">
        <v>171</v>
      </c>
      <c r="L722">
        <v>1363</v>
      </c>
      <c r="M722">
        <v>2173</v>
      </c>
      <c r="N722">
        <v>72</v>
      </c>
      <c r="O722" t="s">
        <v>167</v>
      </c>
      <c r="P722">
        <v>29925</v>
      </c>
      <c r="Q72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722" t="str">
        <f>VLOOKUP(Analytics_mindset_case_studies_IntegrateCo_2015payroll[[#This Row],[Job_Code]],Analytics_mindset_case_studies_IntegrateCo_jobcodes[[Code_text]:[Job_Description]],2,FALSE)</f>
        <v>Office</v>
      </c>
    </row>
    <row r="723" spans="1:18" x14ac:dyDescent="0.3">
      <c r="A723" s="1">
        <v>42020</v>
      </c>
      <c r="B723">
        <v>27310006</v>
      </c>
      <c r="C723">
        <v>287</v>
      </c>
      <c r="D723">
        <v>2</v>
      </c>
      <c r="E723">
        <v>2</v>
      </c>
      <c r="F723" t="s">
        <v>88</v>
      </c>
      <c r="G723">
        <v>95</v>
      </c>
      <c r="H723">
        <v>0</v>
      </c>
      <c r="I723">
        <v>13538</v>
      </c>
      <c r="J723">
        <v>0</v>
      </c>
      <c r="K723">
        <v>77</v>
      </c>
      <c r="L723">
        <v>617</v>
      </c>
      <c r="M723">
        <v>983</v>
      </c>
      <c r="N723">
        <v>32</v>
      </c>
      <c r="O723" t="s">
        <v>167</v>
      </c>
      <c r="P723">
        <v>13538</v>
      </c>
      <c r="Q72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723" t="str">
        <f>VLOOKUP(Analytics_mindset_case_studies_IntegrateCo_2015payroll[[#This Row],[Job_Code]],Analytics_mindset_case_studies_IntegrateCo_jobcodes[[Code_text]:[Job_Description]],2,FALSE)</f>
        <v>Office</v>
      </c>
    </row>
    <row r="724" spans="1:18" x14ac:dyDescent="0.3">
      <c r="A724" s="1">
        <v>42020</v>
      </c>
      <c r="B724">
        <v>27310006</v>
      </c>
      <c r="C724">
        <v>287</v>
      </c>
      <c r="D724">
        <v>2</v>
      </c>
      <c r="E724">
        <v>2</v>
      </c>
      <c r="F724" t="s">
        <v>97</v>
      </c>
      <c r="G724">
        <v>95</v>
      </c>
      <c r="H724">
        <v>0</v>
      </c>
      <c r="I724">
        <v>13538</v>
      </c>
      <c r="J724">
        <v>0</v>
      </c>
      <c r="K724">
        <v>77</v>
      </c>
      <c r="L724">
        <v>616</v>
      </c>
      <c r="M724">
        <v>982</v>
      </c>
      <c r="N724">
        <v>32</v>
      </c>
      <c r="O724" t="s">
        <v>167</v>
      </c>
      <c r="P724">
        <v>13538</v>
      </c>
      <c r="Q72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724" t="str">
        <f>VLOOKUP(Analytics_mindset_case_studies_IntegrateCo_2015payroll[[#This Row],[Job_Code]],Analytics_mindset_case_studies_IntegrateCo_jobcodes[[Code_text]:[Job_Description]],2,FALSE)</f>
        <v>Service</v>
      </c>
    </row>
    <row r="725" spans="1:18" x14ac:dyDescent="0.3">
      <c r="A725" s="1">
        <v>42020</v>
      </c>
      <c r="B725">
        <v>27310006</v>
      </c>
      <c r="C725">
        <v>255</v>
      </c>
      <c r="D725">
        <v>1</v>
      </c>
      <c r="E725">
        <v>1</v>
      </c>
      <c r="F725" t="s">
        <v>85</v>
      </c>
      <c r="G725">
        <v>0</v>
      </c>
      <c r="H725">
        <v>0</v>
      </c>
      <c r="I725">
        <v>0</v>
      </c>
      <c r="J725">
        <v>0</v>
      </c>
      <c r="K725">
        <v>8</v>
      </c>
      <c r="L725">
        <v>34</v>
      </c>
      <c r="M725">
        <v>11</v>
      </c>
      <c r="N725">
        <v>24</v>
      </c>
      <c r="O725" t="s">
        <v>169</v>
      </c>
      <c r="P725">
        <v>0</v>
      </c>
      <c r="Q72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725" t="str">
        <f>VLOOKUP(Analytics_mindset_case_studies_IntegrateCo_2015payroll[[#This Row],[Job_Code]],Analytics_mindset_case_studies_IntegrateCo_jobcodes[[Code_text]:[Job_Description]],2,FALSE)</f>
        <v>Installation</v>
      </c>
    </row>
    <row r="726" spans="1:18" x14ac:dyDescent="0.3">
      <c r="A726" s="1">
        <v>42020</v>
      </c>
      <c r="B726">
        <v>27310006</v>
      </c>
      <c r="C726">
        <v>255</v>
      </c>
      <c r="D726">
        <v>1</v>
      </c>
      <c r="E726">
        <v>1</v>
      </c>
      <c r="F726" t="s">
        <v>63</v>
      </c>
      <c r="G726">
        <v>0</v>
      </c>
      <c r="H726">
        <v>0</v>
      </c>
      <c r="I726">
        <v>0</v>
      </c>
      <c r="J726">
        <v>0</v>
      </c>
      <c r="K726">
        <v>32</v>
      </c>
      <c r="L726">
        <v>125</v>
      </c>
      <c r="M726">
        <v>396</v>
      </c>
      <c r="N726">
        <v>86</v>
      </c>
      <c r="O726" t="s">
        <v>169</v>
      </c>
      <c r="P726">
        <v>0</v>
      </c>
      <c r="Q72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726" t="str">
        <f>VLOOKUP(Analytics_mindset_case_studies_IntegrateCo_2015payroll[[#This Row],[Job_Code]],Analytics_mindset_case_studies_IntegrateCo_jobcodes[[Code_text]:[Job_Description]],2,FALSE)</f>
        <v>New Foreign Manufacturing Plant</v>
      </c>
    </row>
    <row r="727" spans="1:18" x14ac:dyDescent="0.3">
      <c r="A727" s="1">
        <v>42020</v>
      </c>
      <c r="B727">
        <v>27310006</v>
      </c>
      <c r="C727">
        <v>153</v>
      </c>
      <c r="D727">
        <v>1</v>
      </c>
      <c r="E727">
        <v>1</v>
      </c>
      <c r="F727" t="s">
        <v>87</v>
      </c>
      <c r="G727">
        <v>2</v>
      </c>
      <c r="H727">
        <v>0</v>
      </c>
      <c r="I727">
        <v>29</v>
      </c>
      <c r="J727">
        <v>0</v>
      </c>
      <c r="K727">
        <v>17</v>
      </c>
      <c r="L727">
        <v>7</v>
      </c>
      <c r="M727">
        <v>222</v>
      </c>
      <c r="N727">
        <v>46</v>
      </c>
      <c r="O727" t="s">
        <v>170</v>
      </c>
      <c r="P727">
        <v>29</v>
      </c>
      <c r="Q72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727" t="str">
        <f>VLOOKUP(Analytics_mindset_case_studies_IntegrateCo_2015payroll[[#This Row],[Job_Code]],Analytics_mindset_case_studies_IntegrateCo_jobcodes[[Code_text]:[Job_Description]],2,FALSE)</f>
        <v>Employee Training</v>
      </c>
    </row>
    <row r="728" spans="1:18" x14ac:dyDescent="0.3">
      <c r="A728" s="1">
        <v>42020</v>
      </c>
      <c r="B728">
        <v>27310006</v>
      </c>
      <c r="C728">
        <v>13</v>
      </c>
      <c r="D728">
        <v>1</v>
      </c>
      <c r="E728">
        <v>1</v>
      </c>
      <c r="F728" t="s">
        <v>58</v>
      </c>
      <c r="G728">
        <v>16</v>
      </c>
      <c r="H728">
        <v>0</v>
      </c>
      <c r="I728">
        <v>74462</v>
      </c>
      <c r="J728">
        <v>0</v>
      </c>
      <c r="K728">
        <v>447</v>
      </c>
      <c r="L728">
        <v>1787</v>
      </c>
      <c r="M728">
        <v>5696</v>
      </c>
      <c r="N728">
        <v>1191</v>
      </c>
      <c r="O728" t="s">
        <v>171</v>
      </c>
      <c r="P728">
        <v>74462</v>
      </c>
      <c r="Q72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728" t="str">
        <f>VLOOKUP(Analytics_mindset_case_studies_IntegrateCo_2015payroll[[#This Row],[Job_Code]],Analytics_mindset_case_studies_IntegrateCo_jobcodes[[Code_text]:[Job_Description]],2,FALSE)</f>
        <v>Sales</v>
      </c>
    </row>
    <row r="729" spans="1:18" x14ac:dyDescent="0.3">
      <c r="A729" s="1">
        <v>42020</v>
      </c>
      <c r="B729">
        <v>27310006</v>
      </c>
      <c r="C729">
        <v>13</v>
      </c>
      <c r="D729">
        <v>1</v>
      </c>
      <c r="E729">
        <v>1</v>
      </c>
      <c r="F729" t="s">
        <v>84</v>
      </c>
      <c r="G729">
        <v>4</v>
      </c>
      <c r="H729">
        <v>0</v>
      </c>
      <c r="I729">
        <v>18615</v>
      </c>
      <c r="J729">
        <v>0</v>
      </c>
      <c r="K729">
        <v>112</v>
      </c>
      <c r="L729">
        <v>447</v>
      </c>
      <c r="M729">
        <v>1424</v>
      </c>
      <c r="N729">
        <v>298</v>
      </c>
      <c r="O729" t="s">
        <v>171</v>
      </c>
      <c r="P729">
        <v>18615</v>
      </c>
      <c r="Q72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729" t="str">
        <f>VLOOKUP(Analytics_mindset_case_studies_IntegrateCo_2015payroll[[#This Row],[Job_Code]],Analytics_mindset_case_studies_IntegrateCo_jobcodes[[Code_text]:[Job_Description]],2,FALSE)</f>
        <v>Travel</v>
      </c>
    </row>
    <row r="730" spans="1:18" x14ac:dyDescent="0.3">
      <c r="A730" s="1">
        <v>42020</v>
      </c>
      <c r="B730">
        <v>27310006</v>
      </c>
      <c r="C730">
        <v>358</v>
      </c>
      <c r="D730">
        <v>1</v>
      </c>
      <c r="E730">
        <v>1</v>
      </c>
      <c r="F730" t="s">
        <v>64</v>
      </c>
      <c r="G730">
        <v>40</v>
      </c>
      <c r="H730">
        <v>0</v>
      </c>
      <c r="I730">
        <v>630</v>
      </c>
      <c r="J730">
        <v>0</v>
      </c>
      <c r="K730">
        <v>297</v>
      </c>
      <c r="L730">
        <v>1188</v>
      </c>
      <c r="M730">
        <v>3787</v>
      </c>
      <c r="N730">
        <v>82</v>
      </c>
      <c r="O730" t="s">
        <v>172</v>
      </c>
      <c r="P730">
        <v>630</v>
      </c>
      <c r="Q73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730" t="str">
        <f>VLOOKUP(Analytics_mindset_case_studies_IntegrateCo_2015payroll[[#This Row],[Job_Code]],Analytics_mindset_case_studies_IntegrateCo_jobcodes[[Code_text]:[Job_Description]],2,FALSE)</f>
        <v>Office</v>
      </c>
    </row>
    <row r="731" spans="1:18" x14ac:dyDescent="0.3">
      <c r="A731" s="1">
        <v>42020</v>
      </c>
      <c r="B731">
        <v>27310006</v>
      </c>
      <c r="C731">
        <v>316</v>
      </c>
      <c r="D731">
        <v>1</v>
      </c>
      <c r="E731">
        <v>1</v>
      </c>
      <c r="F731" t="s">
        <v>85</v>
      </c>
      <c r="G731">
        <v>0</v>
      </c>
      <c r="H731">
        <v>0</v>
      </c>
      <c r="I731">
        <v>0</v>
      </c>
      <c r="J731">
        <v>0</v>
      </c>
      <c r="K731">
        <v>9</v>
      </c>
      <c r="L731">
        <v>35</v>
      </c>
      <c r="M731">
        <v>111</v>
      </c>
      <c r="N731">
        <v>24</v>
      </c>
      <c r="O731" t="s">
        <v>173</v>
      </c>
      <c r="P731">
        <v>0</v>
      </c>
      <c r="Q73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731" t="str">
        <f>VLOOKUP(Analytics_mindset_case_studies_IntegrateCo_2015payroll[[#This Row],[Job_Code]],Analytics_mindset_case_studies_IntegrateCo_jobcodes[[Code_text]:[Job_Description]],2,FALSE)</f>
        <v>Installation</v>
      </c>
    </row>
    <row r="732" spans="1:18" x14ac:dyDescent="0.3">
      <c r="A732" s="1">
        <v>42020</v>
      </c>
      <c r="B732">
        <v>27310006</v>
      </c>
      <c r="C732">
        <v>314</v>
      </c>
      <c r="D732">
        <v>1</v>
      </c>
      <c r="E732">
        <v>1</v>
      </c>
      <c r="F732" t="s">
        <v>85</v>
      </c>
      <c r="G732">
        <v>0</v>
      </c>
      <c r="H732">
        <v>0</v>
      </c>
      <c r="I732">
        <v>0</v>
      </c>
      <c r="J732">
        <v>0</v>
      </c>
      <c r="K732">
        <v>9</v>
      </c>
      <c r="L732">
        <v>36</v>
      </c>
      <c r="M732">
        <v>115</v>
      </c>
      <c r="N732">
        <v>24</v>
      </c>
      <c r="O732" t="s">
        <v>174</v>
      </c>
      <c r="P732">
        <v>0</v>
      </c>
      <c r="Q73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732" t="str">
        <f>VLOOKUP(Analytics_mindset_case_studies_IntegrateCo_2015payroll[[#This Row],[Job_Code]],Analytics_mindset_case_studies_IntegrateCo_jobcodes[[Code_text]:[Job_Description]],2,FALSE)</f>
        <v>Installation</v>
      </c>
    </row>
    <row r="733" spans="1:18" x14ac:dyDescent="0.3">
      <c r="A733" s="1">
        <v>42020</v>
      </c>
      <c r="B733">
        <v>27310006</v>
      </c>
      <c r="C733">
        <v>314</v>
      </c>
      <c r="D733">
        <v>1</v>
      </c>
      <c r="E733">
        <v>1</v>
      </c>
      <c r="F733" t="s">
        <v>102</v>
      </c>
      <c r="G733">
        <v>8</v>
      </c>
      <c r="H733">
        <v>0</v>
      </c>
      <c r="I733">
        <v>174</v>
      </c>
      <c r="J733">
        <v>0</v>
      </c>
      <c r="K733">
        <v>104</v>
      </c>
      <c r="L733">
        <v>418</v>
      </c>
      <c r="M733">
        <v>1331</v>
      </c>
      <c r="N733">
        <v>278</v>
      </c>
      <c r="O733" t="s">
        <v>174</v>
      </c>
      <c r="P733">
        <v>174</v>
      </c>
      <c r="Q73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733" t="str">
        <f>VLOOKUP(Analytics_mindset_case_studies_IntegrateCo_2015payroll[[#This Row],[Job_Code]],Analytics_mindset_case_studies_IntegrateCo_jobcodes[[Code_text]:[Job_Description]],2,FALSE)</f>
        <v>Installation</v>
      </c>
    </row>
    <row r="734" spans="1:18" x14ac:dyDescent="0.3">
      <c r="A734" s="1">
        <v>42020</v>
      </c>
      <c r="B734">
        <v>27310006</v>
      </c>
      <c r="C734">
        <v>39</v>
      </c>
      <c r="D734">
        <v>1</v>
      </c>
      <c r="E734">
        <v>1</v>
      </c>
      <c r="F734" t="s">
        <v>85</v>
      </c>
      <c r="G734">
        <v>30</v>
      </c>
      <c r="H734">
        <v>0</v>
      </c>
      <c r="I734">
        <v>2175</v>
      </c>
      <c r="J734">
        <v>0</v>
      </c>
      <c r="K734">
        <v>32</v>
      </c>
      <c r="L734">
        <v>126</v>
      </c>
      <c r="M734">
        <v>402</v>
      </c>
      <c r="N734">
        <v>348</v>
      </c>
      <c r="O734" t="s">
        <v>175</v>
      </c>
      <c r="P734">
        <v>2175</v>
      </c>
      <c r="Q73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734" t="str">
        <f>VLOOKUP(Analytics_mindset_case_studies_IntegrateCo_2015payroll[[#This Row],[Job_Code]],Analytics_mindset_case_studies_IntegrateCo_jobcodes[[Code_text]:[Job_Description]],2,FALSE)</f>
        <v>Installation</v>
      </c>
    </row>
    <row r="735" spans="1:18" x14ac:dyDescent="0.3">
      <c r="A735" s="1">
        <v>42020</v>
      </c>
      <c r="B735">
        <v>27310006</v>
      </c>
      <c r="C735">
        <v>22</v>
      </c>
      <c r="D735">
        <v>1</v>
      </c>
      <c r="E735">
        <v>1</v>
      </c>
      <c r="F735" t="s">
        <v>84</v>
      </c>
      <c r="G735">
        <v>2</v>
      </c>
      <c r="H735">
        <v>0</v>
      </c>
      <c r="I735">
        <v>5982</v>
      </c>
      <c r="J735">
        <v>0</v>
      </c>
      <c r="K735">
        <v>33</v>
      </c>
      <c r="L735">
        <v>131</v>
      </c>
      <c r="M735">
        <v>417</v>
      </c>
      <c r="N735">
        <v>96</v>
      </c>
      <c r="O735" t="s">
        <v>176</v>
      </c>
      <c r="P735">
        <v>5982</v>
      </c>
      <c r="Q73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735" t="str">
        <f>VLOOKUP(Analytics_mindset_case_studies_IntegrateCo_2015payroll[[#This Row],[Job_Code]],Analytics_mindset_case_studies_IntegrateCo_jobcodes[[Code_text]:[Job_Description]],2,FALSE)</f>
        <v>Travel</v>
      </c>
    </row>
    <row r="736" spans="1:18" x14ac:dyDescent="0.3">
      <c r="A736" s="1">
        <v>42020</v>
      </c>
      <c r="B736">
        <v>27310006</v>
      </c>
      <c r="C736">
        <v>18</v>
      </c>
      <c r="D736">
        <v>1</v>
      </c>
      <c r="E736">
        <v>1</v>
      </c>
      <c r="F736" t="s">
        <v>64</v>
      </c>
      <c r="G736">
        <v>115</v>
      </c>
      <c r="H736">
        <v>0</v>
      </c>
      <c r="I736">
        <v>230</v>
      </c>
      <c r="J736">
        <v>0</v>
      </c>
      <c r="K736">
        <v>138</v>
      </c>
      <c r="L736">
        <v>552</v>
      </c>
      <c r="M736">
        <v>176</v>
      </c>
      <c r="N736">
        <v>3</v>
      </c>
      <c r="O736" t="s">
        <v>177</v>
      </c>
      <c r="P736">
        <v>230</v>
      </c>
      <c r="Q73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736" t="str">
        <f>VLOOKUP(Analytics_mindset_case_studies_IntegrateCo_2015payroll[[#This Row],[Job_Code]],Analytics_mindset_case_studies_IntegrateCo_jobcodes[[Code_text]:[Job_Description]],2,FALSE)</f>
        <v>Office</v>
      </c>
    </row>
    <row r="737" spans="1:18" x14ac:dyDescent="0.3">
      <c r="A737" s="1">
        <v>42020</v>
      </c>
      <c r="B737">
        <v>27310006</v>
      </c>
      <c r="C737">
        <v>18</v>
      </c>
      <c r="D737">
        <v>1</v>
      </c>
      <c r="E737">
        <v>1</v>
      </c>
      <c r="F737" t="s">
        <v>65</v>
      </c>
      <c r="G737">
        <v>115</v>
      </c>
      <c r="H737">
        <v>0</v>
      </c>
      <c r="I737">
        <v>230</v>
      </c>
      <c r="J737">
        <v>0</v>
      </c>
      <c r="K737">
        <v>138</v>
      </c>
      <c r="L737">
        <v>552</v>
      </c>
      <c r="M737">
        <v>1759</v>
      </c>
      <c r="N737">
        <v>3</v>
      </c>
      <c r="O737" t="s">
        <v>177</v>
      </c>
      <c r="P737">
        <v>230</v>
      </c>
      <c r="Q73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737" t="str">
        <f>VLOOKUP(Analytics_mindset_case_studies_IntegrateCo_2015payroll[[#This Row],[Job_Code]],Analytics_mindset_case_studies_IntegrateCo_jobcodes[[Code_text]:[Job_Description]],2,FALSE)</f>
        <v>Office</v>
      </c>
    </row>
    <row r="738" spans="1:18" x14ac:dyDescent="0.3">
      <c r="A738" s="1">
        <v>42020</v>
      </c>
      <c r="B738">
        <v>27310006</v>
      </c>
      <c r="C738">
        <v>23</v>
      </c>
      <c r="D738">
        <v>1</v>
      </c>
      <c r="E738">
        <v>1</v>
      </c>
      <c r="F738" t="s">
        <v>58</v>
      </c>
      <c r="G738">
        <v>2</v>
      </c>
      <c r="H738">
        <v>0</v>
      </c>
      <c r="I738">
        <v>7211</v>
      </c>
      <c r="J738">
        <v>0</v>
      </c>
      <c r="K738">
        <v>4</v>
      </c>
      <c r="L738">
        <v>161</v>
      </c>
      <c r="M738">
        <v>513</v>
      </c>
      <c r="N738">
        <v>115</v>
      </c>
      <c r="O738" t="s">
        <v>178</v>
      </c>
      <c r="P738">
        <v>7211</v>
      </c>
      <c r="Q73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738" t="str">
        <f>VLOOKUP(Analytics_mindset_case_studies_IntegrateCo_2015payroll[[#This Row],[Job_Code]],Analytics_mindset_case_studies_IntegrateCo_jobcodes[[Code_text]:[Job_Description]],2,FALSE)</f>
        <v>Sales</v>
      </c>
    </row>
    <row r="739" spans="1:18" x14ac:dyDescent="0.3">
      <c r="A739" s="1">
        <v>42020</v>
      </c>
      <c r="B739">
        <v>27310006</v>
      </c>
      <c r="C739">
        <v>401</v>
      </c>
      <c r="D739">
        <v>2</v>
      </c>
      <c r="E739">
        <v>2</v>
      </c>
      <c r="F739" t="s">
        <v>85</v>
      </c>
      <c r="G739">
        <v>0</v>
      </c>
      <c r="H739">
        <v>0</v>
      </c>
      <c r="I739">
        <v>0</v>
      </c>
      <c r="J739">
        <v>0</v>
      </c>
      <c r="K739">
        <v>8</v>
      </c>
      <c r="L739">
        <v>63</v>
      </c>
      <c r="M739">
        <v>1</v>
      </c>
      <c r="N739">
        <v>3</v>
      </c>
      <c r="O739" t="s">
        <v>179</v>
      </c>
      <c r="P739">
        <v>0</v>
      </c>
      <c r="Q73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739" t="str">
        <f>VLOOKUP(Analytics_mindset_case_studies_IntegrateCo_2015payroll[[#This Row],[Job_Code]],Analytics_mindset_case_studies_IntegrateCo_jobcodes[[Code_text]:[Job_Description]],2,FALSE)</f>
        <v>Installation</v>
      </c>
    </row>
    <row r="740" spans="1:18" x14ac:dyDescent="0.3">
      <c r="A740" s="1">
        <v>42020</v>
      </c>
      <c r="B740">
        <v>27310006</v>
      </c>
      <c r="C740">
        <v>401</v>
      </c>
      <c r="D740">
        <v>2</v>
      </c>
      <c r="E740">
        <v>2</v>
      </c>
      <c r="F740" t="s">
        <v>88</v>
      </c>
      <c r="G740">
        <v>4</v>
      </c>
      <c r="H740">
        <v>0</v>
      </c>
      <c r="I740">
        <v>104</v>
      </c>
      <c r="J740">
        <v>0</v>
      </c>
      <c r="K740">
        <v>54</v>
      </c>
      <c r="L740">
        <v>435</v>
      </c>
      <c r="M740">
        <v>694</v>
      </c>
      <c r="N740">
        <v>208</v>
      </c>
      <c r="O740" t="s">
        <v>179</v>
      </c>
      <c r="P740">
        <v>104</v>
      </c>
      <c r="Q74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740" t="str">
        <f>VLOOKUP(Analytics_mindset_case_studies_IntegrateCo_2015payroll[[#This Row],[Job_Code]],Analytics_mindset_case_studies_IntegrateCo_jobcodes[[Code_text]:[Job_Description]],2,FALSE)</f>
        <v>Office</v>
      </c>
    </row>
    <row r="741" spans="1:18" x14ac:dyDescent="0.3">
      <c r="A741" s="1">
        <v>42020</v>
      </c>
      <c r="B741">
        <v>27310006</v>
      </c>
      <c r="C741">
        <v>401</v>
      </c>
      <c r="D741">
        <v>2</v>
      </c>
      <c r="E741">
        <v>2</v>
      </c>
      <c r="F741" t="s">
        <v>88</v>
      </c>
      <c r="G741">
        <v>0</v>
      </c>
      <c r="H741">
        <v>4</v>
      </c>
      <c r="I741">
        <v>0</v>
      </c>
      <c r="J741">
        <v>156</v>
      </c>
      <c r="K741">
        <v>82</v>
      </c>
      <c r="L741">
        <v>652</v>
      </c>
      <c r="M741">
        <v>1041</v>
      </c>
      <c r="N741">
        <v>208</v>
      </c>
      <c r="O741" t="s">
        <v>179</v>
      </c>
      <c r="P741">
        <v>156</v>
      </c>
      <c r="Q74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741" t="str">
        <f>VLOOKUP(Analytics_mindset_case_studies_IntegrateCo_2015payroll[[#This Row],[Job_Code]],Analytics_mindset_case_studies_IntegrateCo_jobcodes[[Code_text]:[Job_Description]],2,FALSE)</f>
        <v>Office</v>
      </c>
    </row>
    <row r="742" spans="1:18" x14ac:dyDescent="0.3">
      <c r="A742" s="1">
        <v>42020</v>
      </c>
      <c r="B742">
        <v>27310006</v>
      </c>
      <c r="C742">
        <v>3</v>
      </c>
      <c r="D742">
        <v>1</v>
      </c>
      <c r="E742">
        <v>1</v>
      </c>
      <c r="F742" t="s">
        <v>64</v>
      </c>
      <c r="G742">
        <v>40</v>
      </c>
      <c r="H742">
        <v>0</v>
      </c>
      <c r="I742">
        <v>1810</v>
      </c>
      <c r="J742">
        <v>0</v>
      </c>
      <c r="K742">
        <v>32</v>
      </c>
      <c r="L742">
        <v>4302</v>
      </c>
      <c r="M742">
        <v>13709</v>
      </c>
      <c r="N742">
        <v>235</v>
      </c>
      <c r="O742" t="s">
        <v>180</v>
      </c>
      <c r="P742">
        <v>1810</v>
      </c>
      <c r="Q74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742" t="str">
        <f>VLOOKUP(Analytics_mindset_case_studies_IntegrateCo_2015payroll[[#This Row],[Job_Code]],Analytics_mindset_case_studies_IntegrateCo_jobcodes[[Code_text]:[Job_Description]],2,FALSE)</f>
        <v>Office</v>
      </c>
    </row>
    <row r="743" spans="1:18" x14ac:dyDescent="0.3">
      <c r="A743" s="1">
        <v>42020</v>
      </c>
      <c r="B743">
        <v>27310006</v>
      </c>
      <c r="C743">
        <v>3</v>
      </c>
      <c r="D743">
        <v>1</v>
      </c>
      <c r="E743">
        <v>1</v>
      </c>
      <c r="F743" t="s">
        <v>93</v>
      </c>
      <c r="G743">
        <v>16</v>
      </c>
      <c r="H743">
        <v>0</v>
      </c>
      <c r="I743">
        <v>724</v>
      </c>
      <c r="J743">
        <v>0</v>
      </c>
      <c r="K743">
        <v>128</v>
      </c>
      <c r="L743">
        <v>172</v>
      </c>
      <c r="M743">
        <v>5485</v>
      </c>
      <c r="N743">
        <v>94</v>
      </c>
      <c r="O743" t="s">
        <v>180</v>
      </c>
      <c r="P743">
        <v>724</v>
      </c>
      <c r="Q74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743" t="str">
        <f>VLOOKUP(Analytics_mindset_case_studies_IntegrateCo_2015payroll[[#This Row],[Job_Code]],Analytics_mindset_case_studies_IntegrateCo_jobcodes[[Code_text]:[Job_Description]],2,FALSE)</f>
        <v>Office</v>
      </c>
    </row>
    <row r="744" spans="1:18" x14ac:dyDescent="0.3">
      <c r="A744" s="1">
        <v>42020</v>
      </c>
      <c r="B744">
        <v>27310006</v>
      </c>
      <c r="C744">
        <v>3</v>
      </c>
      <c r="D744">
        <v>1</v>
      </c>
      <c r="E744">
        <v>1</v>
      </c>
      <c r="F744" t="s">
        <v>58</v>
      </c>
      <c r="G744">
        <v>12</v>
      </c>
      <c r="H744">
        <v>0</v>
      </c>
      <c r="I744">
        <v>543</v>
      </c>
      <c r="J744">
        <v>0</v>
      </c>
      <c r="K744">
        <v>96</v>
      </c>
      <c r="L744">
        <v>129</v>
      </c>
      <c r="M744">
        <v>4114</v>
      </c>
      <c r="N744">
        <v>71</v>
      </c>
      <c r="O744" t="s">
        <v>180</v>
      </c>
      <c r="P744">
        <v>543</v>
      </c>
      <c r="Q74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744" t="str">
        <f>VLOOKUP(Analytics_mindset_case_studies_IntegrateCo_2015payroll[[#This Row],[Job_Code]],Analytics_mindset_case_studies_IntegrateCo_jobcodes[[Code_text]:[Job_Description]],2,FALSE)</f>
        <v>Sales</v>
      </c>
    </row>
    <row r="745" spans="1:18" x14ac:dyDescent="0.3">
      <c r="A745" s="1">
        <v>42020</v>
      </c>
      <c r="B745">
        <v>27310006</v>
      </c>
      <c r="C745">
        <v>374</v>
      </c>
      <c r="D745">
        <v>5</v>
      </c>
      <c r="E745">
        <v>5</v>
      </c>
      <c r="F745" t="s">
        <v>64</v>
      </c>
      <c r="G745">
        <v>45</v>
      </c>
      <c r="H745">
        <v>0</v>
      </c>
      <c r="I745">
        <v>90</v>
      </c>
      <c r="J745">
        <v>0</v>
      </c>
      <c r="K745">
        <v>46</v>
      </c>
      <c r="L745">
        <v>252</v>
      </c>
      <c r="M745">
        <v>581</v>
      </c>
      <c r="N745">
        <v>36</v>
      </c>
      <c r="O745" t="s">
        <v>181</v>
      </c>
      <c r="P745">
        <v>90</v>
      </c>
      <c r="Q74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745" t="str">
        <f>VLOOKUP(Analytics_mindset_case_studies_IntegrateCo_2015payroll[[#This Row],[Job_Code]],Analytics_mindset_case_studies_IntegrateCo_jobcodes[[Code_text]:[Job_Description]],2,FALSE)</f>
        <v>Office</v>
      </c>
    </row>
    <row r="746" spans="1:18" x14ac:dyDescent="0.3">
      <c r="A746" s="1">
        <v>42020</v>
      </c>
      <c r="B746">
        <v>27310006</v>
      </c>
      <c r="C746">
        <v>374</v>
      </c>
      <c r="D746">
        <v>5</v>
      </c>
      <c r="E746">
        <v>5</v>
      </c>
      <c r="F746" t="s">
        <v>93</v>
      </c>
      <c r="G746">
        <v>12</v>
      </c>
      <c r="H746">
        <v>0</v>
      </c>
      <c r="I746">
        <v>240</v>
      </c>
      <c r="J746">
        <v>0</v>
      </c>
      <c r="K746">
        <v>122</v>
      </c>
      <c r="L746">
        <v>672</v>
      </c>
      <c r="M746">
        <v>155</v>
      </c>
      <c r="N746">
        <v>96</v>
      </c>
      <c r="O746" t="s">
        <v>181</v>
      </c>
      <c r="P746">
        <v>240</v>
      </c>
      <c r="Q74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746" t="str">
        <f>VLOOKUP(Analytics_mindset_case_studies_IntegrateCo_2015payroll[[#This Row],[Job_Code]],Analytics_mindset_case_studies_IntegrateCo_jobcodes[[Code_text]:[Job_Description]],2,FALSE)</f>
        <v>Office</v>
      </c>
    </row>
    <row r="747" spans="1:18" x14ac:dyDescent="0.3">
      <c r="A747" s="1">
        <v>42020</v>
      </c>
      <c r="B747">
        <v>27310006</v>
      </c>
      <c r="C747">
        <v>374</v>
      </c>
      <c r="D747">
        <v>5</v>
      </c>
      <c r="E747">
        <v>5</v>
      </c>
      <c r="F747" t="s">
        <v>78</v>
      </c>
      <c r="G747">
        <v>225</v>
      </c>
      <c r="H747">
        <v>0</v>
      </c>
      <c r="I747">
        <v>450</v>
      </c>
      <c r="J747">
        <v>0</v>
      </c>
      <c r="K747">
        <v>227</v>
      </c>
      <c r="L747">
        <v>126</v>
      </c>
      <c r="M747">
        <v>2905</v>
      </c>
      <c r="N747">
        <v>18</v>
      </c>
      <c r="O747" t="s">
        <v>181</v>
      </c>
      <c r="P747">
        <v>450</v>
      </c>
      <c r="Q74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747" t="str">
        <f>VLOOKUP(Analytics_mindset_case_studies_IntegrateCo_2015payroll[[#This Row],[Job_Code]],Analytics_mindset_case_studies_IntegrateCo_jobcodes[[Code_text]:[Job_Description]],2,FALSE)</f>
        <v>Service</v>
      </c>
    </row>
    <row r="748" spans="1:18" x14ac:dyDescent="0.3">
      <c r="A748" s="1">
        <v>42020</v>
      </c>
      <c r="B748">
        <v>27310006</v>
      </c>
      <c r="C748">
        <v>374</v>
      </c>
      <c r="D748">
        <v>5</v>
      </c>
      <c r="E748">
        <v>5</v>
      </c>
      <c r="F748" t="s">
        <v>103</v>
      </c>
      <c r="G748">
        <v>1</v>
      </c>
      <c r="H748">
        <v>0</v>
      </c>
      <c r="I748">
        <v>20</v>
      </c>
      <c r="J748">
        <v>0</v>
      </c>
      <c r="K748">
        <v>1</v>
      </c>
      <c r="L748">
        <v>56</v>
      </c>
      <c r="M748">
        <v>128</v>
      </c>
      <c r="N748">
        <v>8</v>
      </c>
      <c r="O748" t="s">
        <v>181</v>
      </c>
      <c r="P748">
        <v>20</v>
      </c>
      <c r="Q74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748" t="str">
        <f>VLOOKUP(Analytics_mindset_case_studies_IntegrateCo_2015payroll[[#This Row],[Job_Code]],Analytics_mindset_case_studies_IntegrateCo_jobcodes[[Code_text]:[Job_Description]],2,FALSE)</f>
        <v>Service</v>
      </c>
    </row>
    <row r="749" spans="1:18" x14ac:dyDescent="0.3">
      <c r="A749" s="1">
        <v>42020</v>
      </c>
      <c r="B749">
        <v>27310006</v>
      </c>
      <c r="C749">
        <v>201</v>
      </c>
      <c r="D749">
        <v>1</v>
      </c>
      <c r="E749">
        <v>1</v>
      </c>
      <c r="F749" t="s">
        <v>85</v>
      </c>
      <c r="G749">
        <v>0</v>
      </c>
      <c r="H749">
        <v>0</v>
      </c>
      <c r="I749">
        <v>0</v>
      </c>
      <c r="J749">
        <v>0</v>
      </c>
      <c r="K749">
        <v>9</v>
      </c>
      <c r="L749">
        <v>36</v>
      </c>
      <c r="M749">
        <v>115</v>
      </c>
      <c r="N749">
        <v>24</v>
      </c>
      <c r="O749" t="s">
        <v>182</v>
      </c>
      <c r="P749">
        <v>0</v>
      </c>
      <c r="Q74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749" t="str">
        <f>VLOOKUP(Analytics_mindset_case_studies_IntegrateCo_2015payroll[[#This Row],[Job_Code]],Analytics_mindset_case_studies_IntegrateCo_jobcodes[[Code_text]:[Job_Description]],2,FALSE)</f>
        <v>Installation</v>
      </c>
    </row>
    <row r="750" spans="1:18" x14ac:dyDescent="0.3">
      <c r="A750" s="1">
        <v>42020</v>
      </c>
      <c r="B750">
        <v>27310006</v>
      </c>
      <c r="C750">
        <v>192</v>
      </c>
      <c r="D750">
        <v>5</v>
      </c>
      <c r="E750">
        <v>5</v>
      </c>
      <c r="F750" t="s">
        <v>85</v>
      </c>
      <c r="G750">
        <v>0</v>
      </c>
      <c r="H750">
        <v>0</v>
      </c>
      <c r="I750">
        <v>0</v>
      </c>
      <c r="J750">
        <v>0</v>
      </c>
      <c r="K750">
        <v>8</v>
      </c>
      <c r="L750">
        <v>42</v>
      </c>
      <c r="M750">
        <v>102</v>
      </c>
      <c r="N750">
        <v>64</v>
      </c>
      <c r="O750" t="s">
        <v>183</v>
      </c>
      <c r="P750">
        <v>0</v>
      </c>
      <c r="Q75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750" t="str">
        <f>VLOOKUP(Analytics_mindset_case_studies_IntegrateCo_2015payroll[[#This Row],[Job_Code]],Analytics_mindset_case_studies_IntegrateCo_jobcodes[[Code_text]:[Job_Description]],2,FALSE)</f>
        <v>Installation</v>
      </c>
    </row>
    <row r="751" spans="1:18" x14ac:dyDescent="0.3">
      <c r="A751" s="1">
        <v>42020</v>
      </c>
      <c r="B751">
        <v>27310006</v>
      </c>
      <c r="C751">
        <v>192</v>
      </c>
      <c r="D751">
        <v>5</v>
      </c>
      <c r="E751">
        <v>5</v>
      </c>
      <c r="F751" t="s">
        <v>104</v>
      </c>
      <c r="G751">
        <v>26</v>
      </c>
      <c r="H751">
        <v>0</v>
      </c>
      <c r="I751">
        <v>625</v>
      </c>
      <c r="J751">
        <v>0</v>
      </c>
      <c r="K751">
        <v>335</v>
      </c>
      <c r="L751">
        <v>175</v>
      </c>
      <c r="M751">
        <v>4267</v>
      </c>
      <c r="N751">
        <v>265</v>
      </c>
      <c r="O751" t="s">
        <v>183</v>
      </c>
      <c r="P751">
        <v>625</v>
      </c>
      <c r="Q75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751" t="str">
        <f>VLOOKUP(Analytics_mindset_case_studies_IntegrateCo_2015payroll[[#This Row],[Job_Code]],Analytics_mindset_case_studies_IntegrateCo_jobcodes[[Code_text]:[Job_Description]],2,FALSE)</f>
        <v>Sales</v>
      </c>
    </row>
    <row r="752" spans="1:18" x14ac:dyDescent="0.3">
      <c r="A752" s="1">
        <v>42020</v>
      </c>
      <c r="B752">
        <v>27310006</v>
      </c>
      <c r="C752">
        <v>192</v>
      </c>
      <c r="D752">
        <v>5</v>
      </c>
      <c r="E752">
        <v>5</v>
      </c>
      <c r="F752" t="s">
        <v>105</v>
      </c>
      <c r="G752">
        <v>14</v>
      </c>
      <c r="H752">
        <v>0</v>
      </c>
      <c r="I752">
        <v>33654</v>
      </c>
      <c r="J752">
        <v>0</v>
      </c>
      <c r="K752">
        <v>18</v>
      </c>
      <c r="L752">
        <v>942</v>
      </c>
      <c r="M752">
        <v>2298</v>
      </c>
      <c r="N752">
        <v>1427</v>
      </c>
      <c r="O752" t="s">
        <v>183</v>
      </c>
      <c r="P752">
        <v>33654</v>
      </c>
      <c r="Q75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752" t="str">
        <f>VLOOKUP(Analytics_mindset_case_studies_IntegrateCo_2015payroll[[#This Row],[Job_Code]],Analytics_mindset_case_studies_IntegrateCo_jobcodes[[Code_text]:[Job_Description]],2,FALSE)</f>
        <v>Sales</v>
      </c>
    </row>
    <row r="753" spans="1:18" x14ac:dyDescent="0.3">
      <c r="A753" s="1">
        <v>42020</v>
      </c>
      <c r="B753">
        <v>27310006</v>
      </c>
      <c r="C753">
        <v>398</v>
      </c>
      <c r="D753">
        <v>1</v>
      </c>
      <c r="E753">
        <v>1</v>
      </c>
      <c r="F753" t="s">
        <v>95</v>
      </c>
      <c r="G753">
        <v>45</v>
      </c>
      <c r="H753">
        <v>0</v>
      </c>
      <c r="I753">
        <v>54</v>
      </c>
      <c r="J753">
        <v>0</v>
      </c>
      <c r="K753">
        <v>32</v>
      </c>
      <c r="L753">
        <v>13</v>
      </c>
      <c r="M753">
        <v>413</v>
      </c>
      <c r="N753">
        <v>86</v>
      </c>
      <c r="O753" t="s">
        <v>184</v>
      </c>
      <c r="P753">
        <v>54</v>
      </c>
      <c r="Q75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753" t="str">
        <f>VLOOKUP(Analytics_mindset_case_studies_IntegrateCo_2015payroll[[#This Row],[Job_Code]],Analytics_mindset_case_studies_IntegrateCo_jobcodes[[Code_text]:[Job_Description]],2,FALSE)</f>
        <v>Installation</v>
      </c>
    </row>
    <row r="754" spans="1:18" x14ac:dyDescent="0.3">
      <c r="A754" s="1">
        <v>42020</v>
      </c>
      <c r="B754">
        <v>27310006</v>
      </c>
      <c r="C754">
        <v>398</v>
      </c>
      <c r="D754">
        <v>1</v>
      </c>
      <c r="E754">
        <v>1</v>
      </c>
      <c r="F754" t="s">
        <v>89</v>
      </c>
      <c r="G754">
        <v>5</v>
      </c>
      <c r="H754">
        <v>0</v>
      </c>
      <c r="I754">
        <v>6</v>
      </c>
      <c r="J754">
        <v>0</v>
      </c>
      <c r="K754">
        <v>4</v>
      </c>
      <c r="L754">
        <v>14</v>
      </c>
      <c r="M754">
        <v>46</v>
      </c>
      <c r="N754">
        <v>1</v>
      </c>
      <c r="O754" t="s">
        <v>184</v>
      </c>
      <c r="P754">
        <v>6</v>
      </c>
      <c r="Q75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754" t="str">
        <f>VLOOKUP(Analytics_mindset_case_studies_IntegrateCo_2015payroll[[#This Row],[Job_Code]],Analytics_mindset_case_studies_IntegrateCo_jobcodes[[Code_text]:[Job_Description]],2,FALSE)</f>
        <v>Employee Training</v>
      </c>
    </row>
    <row r="755" spans="1:18" x14ac:dyDescent="0.3">
      <c r="A755" s="1">
        <v>42020</v>
      </c>
      <c r="B755">
        <v>27310006</v>
      </c>
      <c r="C755">
        <v>276</v>
      </c>
      <c r="D755">
        <v>1</v>
      </c>
      <c r="E755">
        <v>1</v>
      </c>
      <c r="F755" t="s">
        <v>85</v>
      </c>
      <c r="G755">
        <v>0</v>
      </c>
      <c r="H755">
        <v>0</v>
      </c>
      <c r="I755">
        <v>0</v>
      </c>
      <c r="J755">
        <v>0</v>
      </c>
      <c r="K755">
        <v>3</v>
      </c>
      <c r="L755">
        <v>13</v>
      </c>
      <c r="M755">
        <v>43</v>
      </c>
      <c r="N755">
        <v>1</v>
      </c>
      <c r="O755" t="s">
        <v>185</v>
      </c>
      <c r="P755">
        <v>0</v>
      </c>
      <c r="Q75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755" t="str">
        <f>VLOOKUP(Analytics_mindset_case_studies_IntegrateCo_2015payroll[[#This Row],[Job_Code]],Analytics_mindset_case_studies_IntegrateCo_jobcodes[[Code_text]:[Job_Description]],2,FALSE)</f>
        <v>Installation</v>
      </c>
    </row>
    <row r="756" spans="1:18" x14ac:dyDescent="0.3">
      <c r="A756" s="1">
        <v>42020</v>
      </c>
      <c r="B756">
        <v>27310006</v>
      </c>
      <c r="C756">
        <v>276</v>
      </c>
      <c r="D756">
        <v>1</v>
      </c>
      <c r="E756">
        <v>1</v>
      </c>
      <c r="F756" t="s">
        <v>96</v>
      </c>
      <c r="G756">
        <v>0</v>
      </c>
      <c r="H756">
        <v>0</v>
      </c>
      <c r="I756">
        <v>0</v>
      </c>
      <c r="J756">
        <v>0</v>
      </c>
      <c r="K756">
        <v>307</v>
      </c>
      <c r="L756">
        <v>1228</v>
      </c>
      <c r="M756">
        <v>3914</v>
      </c>
      <c r="N756">
        <v>874</v>
      </c>
      <c r="O756" t="s">
        <v>185</v>
      </c>
      <c r="P756">
        <v>0</v>
      </c>
      <c r="Q75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011</v>
      </c>
      <c r="R756" t="str">
        <f>VLOOKUP(Analytics_mindset_case_studies_IntegrateCo_2015payroll[[#This Row],[Job_Code]],Analytics_mindset_case_studies_IntegrateCo_jobcodes[[Code_text]:[Job_Description]],2,FALSE)</f>
        <v>Internal Projects</v>
      </c>
    </row>
    <row r="757" spans="1:18" x14ac:dyDescent="0.3">
      <c r="A757" s="1">
        <v>42020</v>
      </c>
      <c r="B757">
        <v>27310006</v>
      </c>
      <c r="C757">
        <v>352</v>
      </c>
      <c r="D757">
        <v>1</v>
      </c>
      <c r="E757">
        <v>1</v>
      </c>
      <c r="F757" t="s">
        <v>85</v>
      </c>
      <c r="G757">
        <v>0</v>
      </c>
      <c r="H757">
        <v>0</v>
      </c>
      <c r="I757">
        <v>0</v>
      </c>
      <c r="J757">
        <v>0</v>
      </c>
      <c r="K757">
        <v>8</v>
      </c>
      <c r="L757">
        <v>33</v>
      </c>
      <c r="M757">
        <v>104</v>
      </c>
      <c r="N757">
        <v>24</v>
      </c>
      <c r="O757" t="s">
        <v>186</v>
      </c>
      <c r="P757">
        <v>0</v>
      </c>
      <c r="Q75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757" t="str">
        <f>VLOOKUP(Analytics_mindset_case_studies_IntegrateCo_2015payroll[[#This Row],[Job_Code]],Analytics_mindset_case_studies_IntegrateCo_jobcodes[[Code_text]:[Job_Description]],2,FALSE)</f>
        <v>Installation</v>
      </c>
    </row>
    <row r="758" spans="1:18" x14ac:dyDescent="0.3">
      <c r="A758" s="1">
        <v>42020</v>
      </c>
      <c r="B758">
        <v>27310006</v>
      </c>
      <c r="C758">
        <v>352</v>
      </c>
      <c r="D758">
        <v>1</v>
      </c>
      <c r="E758">
        <v>1</v>
      </c>
      <c r="F758" t="s">
        <v>95</v>
      </c>
      <c r="G758">
        <v>2</v>
      </c>
      <c r="H758">
        <v>0</v>
      </c>
      <c r="I758">
        <v>38</v>
      </c>
      <c r="J758">
        <v>0</v>
      </c>
      <c r="K758">
        <v>21</v>
      </c>
      <c r="L758">
        <v>83</v>
      </c>
      <c r="M758">
        <v>264</v>
      </c>
      <c r="N758">
        <v>61</v>
      </c>
      <c r="O758" t="s">
        <v>186</v>
      </c>
      <c r="P758">
        <v>38</v>
      </c>
      <c r="Q75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758" t="str">
        <f>VLOOKUP(Analytics_mindset_case_studies_IntegrateCo_2015payroll[[#This Row],[Job_Code]],Analytics_mindset_case_studies_IntegrateCo_jobcodes[[Code_text]:[Job_Description]],2,FALSE)</f>
        <v>Installation</v>
      </c>
    </row>
    <row r="759" spans="1:18" x14ac:dyDescent="0.3">
      <c r="A759" s="1">
        <v>42020</v>
      </c>
      <c r="B759">
        <v>27310006</v>
      </c>
      <c r="C759">
        <v>199</v>
      </c>
      <c r="D759">
        <v>1</v>
      </c>
      <c r="E759">
        <v>1</v>
      </c>
      <c r="F759" t="s">
        <v>85</v>
      </c>
      <c r="G759">
        <v>0</v>
      </c>
      <c r="H759">
        <v>0</v>
      </c>
      <c r="I759">
        <v>0</v>
      </c>
      <c r="J759">
        <v>0</v>
      </c>
      <c r="K759">
        <v>9</v>
      </c>
      <c r="L759">
        <v>34</v>
      </c>
      <c r="M759">
        <v>107</v>
      </c>
      <c r="N759">
        <v>24</v>
      </c>
      <c r="O759" t="s">
        <v>187</v>
      </c>
      <c r="P759">
        <v>0</v>
      </c>
      <c r="Q75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759" t="str">
        <f>VLOOKUP(Analytics_mindset_case_studies_IntegrateCo_2015payroll[[#This Row],[Job_Code]],Analytics_mindset_case_studies_IntegrateCo_jobcodes[[Code_text]:[Job_Description]],2,FALSE)</f>
        <v>Installation</v>
      </c>
    </row>
    <row r="760" spans="1:18" x14ac:dyDescent="0.3">
      <c r="A760" s="1">
        <v>42020</v>
      </c>
      <c r="B760">
        <v>27310006</v>
      </c>
      <c r="C760">
        <v>199</v>
      </c>
      <c r="D760">
        <v>1</v>
      </c>
      <c r="E760">
        <v>1</v>
      </c>
      <c r="F760" t="s">
        <v>88</v>
      </c>
      <c r="G760">
        <v>2</v>
      </c>
      <c r="H760">
        <v>0</v>
      </c>
      <c r="I760">
        <v>714</v>
      </c>
      <c r="J760">
        <v>0</v>
      </c>
      <c r="K760">
        <v>4</v>
      </c>
      <c r="L760">
        <v>16</v>
      </c>
      <c r="M760">
        <v>512</v>
      </c>
      <c r="N760">
        <v>114</v>
      </c>
      <c r="O760" t="s">
        <v>187</v>
      </c>
      <c r="P760">
        <v>714</v>
      </c>
      <c r="Q76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760" t="str">
        <f>VLOOKUP(Analytics_mindset_case_studies_IntegrateCo_2015payroll[[#This Row],[Job_Code]],Analytics_mindset_case_studies_IntegrateCo_jobcodes[[Code_text]:[Job_Description]],2,FALSE)</f>
        <v>Office</v>
      </c>
    </row>
    <row r="761" spans="1:18" x14ac:dyDescent="0.3">
      <c r="A761" s="1">
        <v>42020</v>
      </c>
      <c r="B761">
        <v>27310006</v>
      </c>
      <c r="C761">
        <v>199</v>
      </c>
      <c r="D761">
        <v>1</v>
      </c>
      <c r="E761">
        <v>1</v>
      </c>
      <c r="F761" t="s">
        <v>58</v>
      </c>
      <c r="G761">
        <v>1</v>
      </c>
      <c r="H761">
        <v>0</v>
      </c>
      <c r="I761">
        <v>357</v>
      </c>
      <c r="J761">
        <v>0</v>
      </c>
      <c r="K761">
        <v>2</v>
      </c>
      <c r="L761">
        <v>8</v>
      </c>
      <c r="M761">
        <v>255</v>
      </c>
      <c r="N761">
        <v>57</v>
      </c>
      <c r="O761" t="s">
        <v>187</v>
      </c>
      <c r="P761">
        <v>357</v>
      </c>
      <c r="Q76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761" t="str">
        <f>VLOOKUP(Analytics_mindset_case_studies_IntegrateCo_2015payroll[[#This Row],[Job_Code]],Analytics_mindset_case_studies_IntegrateCo_jobcodes[[Code_text]:[Job_Description]],2,FALSE)</f>
        <v>Sales</v>
      </c>
    </row>
    <row r="762" spans="1:18" x14ac:dyDescent="0.3">
      <c r="A762" s="1">
        <v>42020</v>
      </c>
      <c r="B762">
        <v>27310006</v>
      </c>
      <c r="C762">
        <v>199</v>
      </c>
      <c r="D762">
        <v>1</v>
      </c>
      <c r="E762">
        <v>1</v>
      </c>
      <c r="F762" t="s">
        <v>78</v>
      </c>
      <c r="G762">
        <v>65</v>
      </c>
      <c r="H762">
        <v>0</v>
      </c>
      <c r="I762">
        <v>23205</v>
      </c>
      <c r="J762">
        <v>0</v>
      </c>
      <c r="K762">
        <v>131</v>
      </c>
      <c r="L762">
        <v>522</v>
      </c>
      <c r="M762">
        <v>1663</v>
      </c>
      <c r="N762">
        <v>371</v>
      </c>
      <c r="O762" t="s">
        <v>187</v>
      </c>
      <c r="P762">
        <v>23205</v>
      </c>
      <c r="Q76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762" t="str">
        <f>VLOOKUP(Analytics_mindset_case_studies_IntegrateCo_2015payroll[[#This Row],[Job_Code]],Analytics_mindset_case_studies_IntegrateCo_jobcodes[[Code_text]:[Job_Description]],2,FALSE)</f>
        <v>Service</v>
      </c>
    </row>
    <row r="763" spans="1:18" x14ac:dyDescent="0.3">
      <c r="A763" s="1">
        <v>42020</v>
      </c>
      <c r="B763">
        <v>27310006</v>
      </c>
      <c r="C763">
        <v>199</v>
      </c>
      <c r="D763">
        <v>1</v>
      </c>
      <c r="E763">
        <v>1</v>
      </c>
      <c r="F763" t="s">
        <v>87</v>
      </c>
      <c r="G763">
        <v>15</v>
      </c>
      <c r="H763">
        <v>0</v>
      </c>
      <c r="I763">
        <v>5355</v>
      </c>
      <c r="J763">
        <v>0</v>
      </c>
      <c r="K763">
        <v>3</v>
      </c>
      <c r="L763">
        <v>12</v>
      </c>
      <c r="M763">
        <v>384</v>
      </c>
      <c r="N763">
        <v>86</v>
      </c>
      <c r="O763" t="s">
        <v>187</v>
      </c>
      <c r="P763">
        <v>5355</v>
      </c>
      <c r="Q76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763" t="str">
        <f>VLOOKUP(Analytics_mindset_case_studies_IntegrateCo_2015payroll[[#This Row],[Job_Code]],Analytics_mindset_case_studies_IntegrateCo_jobcodes[[Code_text]:[Job_Description]],2,FALSE)</f>
        <v>Employee Training</v>
      </c>
    </row>
    <row r="764" spans="1:18" x14ac:dyDescent="0.3">
      <c r="A764" s="1">
        <v>42020</v>
      </c>
      <c r="B764">
        <v>27310006</v>
      </c>
      <c r="C764">
        <v>260</v>
      </c>
      <c r="D764">
        <v>1</v>
      </c>
      <c r="E764">
        <v>1</v>
      </c>
      <c r="F764" t="s">
        <v>85</v>
      </c>
      <c r="G764">
        <v>0</v>
      </c>
      <c r="H764">
        <v>0</v>
      </c>
      <c r="I764">
        <v>0</v>
      </c>
      <c r="J764">
        <v>0</v>
      </c>
      <c r="K764">
        <v>8</v>
      </c>
      <c r="L764">
        <v>34</v>
      </c>
      <c r="M764">
        <v>107</v>
      </c>
      <c r="N764">
        <v>24</v>
      </c>
      <c r="O764" t="s">
        <v>188</v>
      </c>
      <c r="P764">
        <v>0</v>
      </c>
      <c r="Q76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764" t="str">
        <f>VLOOKUP(Analytics_mindset_case_studies_IntegrateCo_2015payroll[[#This Row],[Job_Code]],Analytics_mindset_case_studies_IntegrateCo_jobcodes[[Code_text]:[Job_Description]],2,FALSE)</f>
        <v>Installation</v>
      </c>
    </row>
    <row r="765" spans="1:18" x14ac:dyDescent="0.3">
      <c r="A765" s="1">
        <v>42020</v>
      </c>
      <c r="B765">
        <v>27310006</v>
      </c>
      <c r="C765">
        <v>260</v>
      </c>
      <c r="D765">
        <v>1</v>
      </c>
      <c r="E765">
        <v>1</v>
      </c>
      <c r="F765" t="s">
        <v>87</v>
      </c>
      <c r="G765">
        <v>1</v>
      </c>
      <c r="H765">
        <v>0</v>
      </c>
      <c r="I765">
        <v>2475</v>
      </c>
      <c r="J765">
        <v>0</v>
      </c>
      <c r="K765">
        <v>14</v>
      </c>
      <c r="L765">
        <v>56</v>
      </c>
      <c r="M765">
        <v>177</v>
      </c>
      <c r="N765">
        <v>4</v>
      </c>
      <c r="O765" t="s">
        <v>188</v>
      </c>
      <c r="P765">
        <v>2475</v>
      </c>
      <c r="Q76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765" t="str">
        <f>VLOOKUP(Analytics_mindset_case_studies_IntegrateCo_2015payroll[[#This Row],[Job_Code]],Analytics_mindset_case_studies_IntegrateCo_jobcodes[[Code_text]:[Job_Description]],2,FALSE)</f>
        <v>Employee Training</v>
      </c>
    </row>
    <row r="766" spans="1:18" x14ac:dyDescent="0.3">
      <c r="A766" s="1">
        <v>42020</v>
      </c>
      <c r="B766">
        <v>27310006</v>
      </c>
      <c r="C766">
        <v>380</v>
      </c>
      <c r="D766">
        <v>1</v>
      </c>
      <c r="E766">
        <v>1</v>
      </c>
      <c r="F766" t="s">
        <v>85</v>
      </c>
      <c r="G766">
        <v>0</v>
      </c>
      <c r="H766">
        <v>0</v>
      </c>
      <c r="I766">
        <v>0</v>
      </c>
      <c r="J766">
        <v>0</v>
      </c>
      <c r="K766">
        <v>7</v>
      </c>
      <c r="L766">
        <v>29</v>
      </c>
      <c r="M766">
        <v>92</v>
      </c>
      <c r="N766">
        <v>24</v>
      </c>
      <c r="O766" t="s">
        <v>189</v>
      </c>
      <c r="P766">
        <v>0</v>
      </c>
      <c r="Q76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766" t="str">
        <f>VLOOKUP(Analytics_mindset_case_studies_IntegrateCo_2015payroll[[#This Row],[Job_Code]],Analytics_mindset_case_studies_IntegrateCo_jobcodes[[Code_text]:[Job_Description]],2,FALSE)</f>
        <v>Installation</v>
      </c>
    </row>
    <row r="767" spans="1:18" x14ac:dyDescent="0.3">
      <c r="A767" s="1">
        <v>42020</v>
      </c>
      <c r="B767">
        <v>27310006</v>
      </c>
      <c r="C767">
        <v>380</v>
      </c>
      <c r="D767">
        <v>1</v>
      </c>
      <c r="E767">
        <v>1</v>
      </c>
      <c r="F767" t="s">
        <v>65</v>
      </c>
      <c r="G767">
        <v>1</v>
      </c>
      <c r="H767">
        <v>0</v>
      </c>
      <c r="I767">
        <v>20</v>
      </c>
      <c r="J767">
        <v>0</v>
      </c>
      <c r="K767">
        <v>1</v>
      </c>
      <c r="L767">
        <v>39</v>
      </c>
      <c r="M767">
        <v>123</v>
      </c>
      <c r="N767">
        <v>32</v>
      </c>
      <c r="O767" t="s">
        <v>189</v>
      </c>
      <c r="P767">
        <v>20</v>
      </c>
      <c r="Q76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767" t="str">
        <f>VLOOKUP(Analytics_mindset_case_studies_IntegrateCo_2015payroll[[#This Row],[Job_Code]],Analytics_mindset_case_studies_IntegrateCo_jobcodes[[Code_text]:[Job_Description]],2,FALSE)</f>
        <v>Office</v>
      </c>
    </row>
    <row r="768" spans="1:18" x14ac:dyDescent="0.3">
      <c r="A768" s="1">
        <v>42020</v>
      </c>
      <c r="B768">
        <v>27310006</v>
      </c>
      <c r="C768">
        <v>181</v>
      </c>
      <c r="D768">
        <v>1</v>
      </c>
      <c r="E768">
        <v>1</v>
      </c>
      <c r="F768" t="s">
        <v>85</v>
      </c>
      <c r="G768">
        <v>0</v>
      </c>
      <c r="H768">
        <v>0</v>
      </c>
      <c r="I768">
        <v>0</v>
      </c>
      <c r="J768">
        <v>0</v>
      </c>
      <c r="K768">
        <v>9</v>
      </c>
      <c r="L768">
        <v>36</v>
      </c>
      <c r="M768">
        <v>115</v>
      </c>
      <c r="N768">
        <v>24</v>
      </c>
      <c r="O768" t="s">
        <v>190</v>
      </c>
      <c r="P768">
        <v>0</v>
      </c>
      <c r="Q76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768" t="str">
        <f>VLOOKUP(Analytics_mindset_case_studies_IntegrateCo_2015payroll[[#This Row],[Job_Code]],Analytics_mindset_case_studies_IntegrateCo_jobcodes[[Code_text]:[Job_Description]],2,FALSE)</f>
        <v>Installation</v>
      </c>
    </row>
    <row r="769" spans="1:18" x14ac:dyDescent="0.3">
      <c r="A769" s="1">
        <v>42020</v>
      </c>
      <c r="B769">
        <v>27310006</v>
      </c>
      <c r="C769">
        <v>386</v>
      </c>
      <c r="D769">
        <v>1</v>
      </c>
      <c r="E769">
        <v>1</v>
      </c>
      <c r="F769" t="s">
        <v>64</v>
      </c>
      <c r="G769">
        <v>3</v>
      </c>
      <c r="H769">
        <v>0</v>
      </c>
      <c r="I769">
        <v>36</v>
      </c>
      <c r="J769">
        <v>0</v>
      </c>
      <c r="K769">
        <v>22</v>
      </c>
      <c r="L769">
        <v>86</v>
      </c>
      <c r="M769">
        <v>275</v>
      </c>
      <c r="N769">
        <v>58</v>
      </c>
      <c r="O769" t="s">
        <v>204</v>
      </c>
      <c r="P769">
        <v>36</v>
      </c>
      <c r="Q76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769" t="str">
        <f>VLOOKUP(Analytics_mindset_case_studies_IntegrateCo_2015payroll[[#This Row],[Job_Code]],Analytics_mindset_case_studies_IntegrateCo_jobcodes[[Code_text]:[Job_Description]],2,FALSE)</f>
        <v>Office</v>
      </c>
    </row>
    <row r="770" spans="1:18" x14ac:dyDescent="0.3">
      <c r="A770" s="1">
        <v>42020</v>
      </c>
      <c r="B770">
        <v>27310006</v>
      </c>
      <c r="C770">
        <v>117</v>
      </c>
      <c r="D770">
        <v>1</v>
      </c>
      <c r="E770">
        <v>1</v>
      </c>
      <c r="F770" t="s">
        <v>78</v>
      </c>
      <c r="G770">
        <v>10</v>
      </c>
      <c r="H770">
        <v>0</v>
      </c>
      <c r="I770">
        <v>150</v>
      </c>
      <c r="J770">
        <v>0</v>
      </c>
      <c r="K770">
        <v>9</v>
      </c>
      <c r="L770">
        <v>36</v>
      </c>
      <c r="M770">
        <v>1148</v>
      </c>
      <c r="N770">
        <v>24</v>
      </c>
      <c r="O770" t="s">
        <v>191</v>
      </c>
      <c r="P770">
        <v>150</v>
      </c>
      <c r="Q77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770" t="str">
        <f>VLOOKUP(Analytics_mindset_case_studies_IntegrateCo_2015payroll[[#This Row],[Job_Code]],Analytics_mindset_case_studies_IntegrateCo_jobcodes[[Code_text]:[Job_Description]],2,FALSE)</f>
        <v>Service</v>
      </c>
    </row>
    <row r="771" spans="1:18" x14ac:dyDescent="0.3">
      <c r="A771" s="1">
        <v>42020</v>
      </c>
      <c r="B771">
        <v>27310006</v>
      </c>
      <c r="C771">
        <v>117</v>
      </c>
      <c r="D771">
        <v>1</v>
      </c>
      <c r="E771">
        <v>1</v>
      </c>
      <c r="F771" t="s">
        <v>87</v>
      </c>
      <c r="G771">
        <v>1</v>
      </c>
      <c r="H771">
        <v>0</v>
      </c>
      <c r="I771">
        <v>25</v>
      </c>
      <c r="J771">
        <v>0</v>
      </c>
      <c r="K771">
        <v>14</v>
      </c>
      <c r="L771">
        <v>54</v>
      </c>
      <c r="M771">
        <v>172</v>
      </c>
      <c r="N771">
        <v>4</v>
      </c>
      <c r="O771" t="s">
        <v>191</v>
      </c>
      <c r="P771">
        <v>25</v>
      </c>
      <c r="Q77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771" t="str">
        <f>VLOOKUP(Analytics_mindset_case_studies_IntegrateCo_2015payroll[[#This Row],[Job_Code]],Analytics_mindset_case_studies_IntegrateCo_jobcodes[[Code_text]:[Job_Description]],2,FALSE)</f>
        <v>Employee Training</v>
      </c>
    </row>
    <row r="772" spans="1:18" x14ac:dyDescent="0.3">
      <c r="A772" s="1">
        <v>42020</v>
      </c>
      <c r="B772">
        <v>27310006</v>
      </c>
      <c r="C772">
        <v>400</v>
      </c>
      <c r="D772">
        <v>1</v>
      </c>
      <c r="E772">
        <v>1</v>
      </c>
      <c r="F772" t="s">
        <v>85</v>
      </c>
      <c r="G772">
        <v>0</v>
      </c>
      <c r="H772">
        <v>0</v>
      </c>
      <c r="I772">
        <v>0</v>
      </c>
      <c r="J772">
        <v>0</v>
      </c>
      <c r="K772">
        <v>8</v>
      </c>
      <c r="L772">
        <v>3</v>
      </c>
      <c r="M772">
        <v>96</v>
      </c>
      <c r="N772">
        <v>4</v>
      </c>
      <c r="O772" t="s">
        <v>192</v>
      </c>
      <c r="P772">
        <v>0</v>
      </c>
      <c r="Q77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772" t="str">
        <f>VLOOKUP(Analytics_mindset_case_studies_IntegrateCo_2015payroll[[#This Row],[Job_Code]],Analytics_mindset_case_studies_IntegrateCo_jobcodes[[Code_text]:[Job_Description]],2,FALSE)</f>
        <v>Installation</v>
      </c>
    </row>
    <row r="773" spans="1:18" x14ac:dyDescent="0.3">
      <c r="A773" s="1">
        <v>42020</v>
      </c>
      <c r="B773">
        <v>27310006</v>
      </c>
      <c r="C773">
        <v>400</v>
      </c>
      <c r="D773">
        <v>1</v>
      </c>
      <c r="E773">
        <v>1</v>
      </c>
      <c r="F773" t="s">
        <v>58</v>
      </c>
      <c r="G773">
        <v>36</v>
      </c>
      <c r="H773">
        <v>0</v>
      </c>
      <c r="I773">
        <v>74424</v>
      </c>
      <c r="J773">
        <v>0</v>
      </c>
      <c r="K773">
        <v>376</v>
      </c>
      <c r="L773">
        <v>1504</v>
      </c>
      <c r="M773">
        <v>4794</v>
      </c>
      <c r="N773">
        <v>194</v>
      </c>
      <c r="O773" t="s">
        <v>192</v>
      </c>
      <c r="P773">
        <v>74424</v>
      </c>
      <c r="Q77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773" t="str">
        <f>VLOOKUP(Analytics_mindset_case_studies_IntegrateCo_2015payroll[[#This Row],[Job_Code]],Analytics_mindset_case_studies_IntegrateCo_jobcodes[[Code_text]:[Job_Description]],2,FALSE)</f>
        <v>Sales</v>
      </c>
    </row>
    <row r="774" spans="1:18" x14ac:dyDescent="0.3">
      <c r="A774" s="1">
        <v>42020</v>
      </c>
      <c r="B774">
        <v>27310006</v>
      </c>
      <c r="C774">
        <v>400</v>
      </c>
      <c r="D774">
        <v>1</v>
      </c>
      <c r="E774">
        <v>1</v>
      </c>
      <c r="F774" t="s">
        <v>63</v>
      </c>
      <c r="G774">
        <v>0</v>
      </c>
      <c r="H774">
        <v>0</v>
      </c>
      <c r="I774">
        <v>0</v>
      </c>
      <c r="J774">
        <v>0</v>
      </c>
      <c r="K774">
        <v>41</v>
      </c>
      <c r="L774">
        <v>167</v>
      </c>
      <c r="M774">
        <v>533</v>
      </c>
      <c r="N774">
        <v>21</v>
      </c>
      <c r="O774" t="s">
        <v>192</v>
      </c>
      <c r="P774">
        <v>0</v>
      </c>
      <c r="Q77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774" t="str">
        <f>VLOOKUP(Analytics_mindset_case_studies_IntegrateCo_2015payroll[[#This Row],[Job_Code]],Analytics_mindset_case_studies_IntegrateCo_jobcodes[[Code_text]:[Job_Description]],2,FALSE)</f>
        <v>New Foreign Manufacturing Plant</v>
      </c>
    </row>
    <row r="775" spans="1:18" x14ac:dyDescent="0.3">
      <c r="A775" s="1">
        <v>42020</v>
      </c>
      <c r="B775">
        <v>27310006</v>
      </c>
      <c r="C775">
        <v>367</v>
      </c>
      <c r="D775">
        <v>1</v>
      </c>
      <c r="E775">
        <v>1</v>
      </c>
      <c r="F775" t="s">
        <v>87</v>
      </c>
      <c r="G775">
        <v>2</v>
      </c>
      <c r="H775">
        <v>0</v>
      </c>
      <c r="I775">
        <v>22</v>
      </c>
      <c r="J775">
        <v>0</v>
      </c>
      <c r="K775">
        <v>13</v>
      </c>
      <c r="L775">
        <v>51</v>
      </c>
      <c r="M775">
        <v>164</v>
      </c>
      <c r="N775">
        <v>35</v>
      </c>
      <c r="O775" t="s">
        <v>193</v>
      </c>
      <c r="P775">
        <v>22</v>
      </c>
      <c r="Q77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775" t="str">
        <f>VLOOKUP(Analytics_mindset_case_studies_IntegrateCo_2015payroll[[#This Row],[Job_Code]],Analytics_mindset_case_studies_IntegrateCo_jobcodes[[Code_text]:[Job_Description]],2,FALSE)</f>
        <v>Employee Training</v>
      </c>
    </row>
    <row r="776" spans="1:18" x14ac:dyDescent="0.3">
      <c r="A776" s="1">
        <v>42020</v>
      </c>
      <c r="B776">
        <v>27310006</v>
      </c>
      <c r="C776">
        <v>367</v>
      </c>
      <c r="D776">
        <v>1</v>
      </c>
      <c r="E776">
        <v>1</v>
      </c>
      <c r="F776" t="s">
        <v>63</v>
      </c>
      <c r="G776">
        <v>0</v>
      </c>
      <c r="H776">
        <v>0</v>
      </c>
      <c r="I776">
        <v>0</v>
      </c>
      <c r="J776">
        <v>0</v>
      </c>
      <c r="K776">
        <v>51</v>
      </c>
      <c r="L776">
        <v>205</v>
      </c>
      <c r="M776">
        <v>654</v>
      </c>
      <c r="N776">
        <v>141</v>
      </c>
      <c r="O776" t="s">
        <v>193</v>
      </c>
      <c r="P776">
        <v>0</v>
      </c>
      <c r="Q77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776" t="str">
        <f>VLOOKUP(Analytics_mindset_case_studies_IntegrateCo_2015payroll[[#This Row],[Job_Code]],Analytics_mindset_case_studies_IntegrateCo_jobcodes[[Code_text]:[Job_Description]],2,FALSE)</f>
        <v>New Foreign Manufacturing Plant</v>
      </c>
    </row>
    <row r="777" spans="1:18" x14ac:dyDescent="0.3">
      <c r="A777" s="1">
        <v>42020</v>
      </c>
      <c r="B777">
        <v>27310006</v>
      </c>
      <c r="C777">
        <v>7</v>
      </c>
      <c r="D777">
        <v>1</v>
      </c>
      <c r="E777">
        <v>1</v>
      </c>
      <c r="F777" t="s">
        <v>58</v>
      </c>
      <c r="G777">
        <v>35</v>
      </c>
      <c r="H777">
        <v>0</v>
      </c>
      <c r="I777">
        <v>82083</v>
      </c>
      <c r="J777">
        <v>0</v>
      </c>
      <c r="K777">
        <v>493</v>
      </c>
      <c r="L777">
        <v>197</v>
      </c>
      <c r="M777">
        <v>628</v>
      </c>
      <c r="N777">
        <v>1313</v>
      </c>
      <c r="O777" t="s">
        <v>194</v>
      </c>
      <c r="P777">
        <v>82083</v>
      </c>
      <c r="Q77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777" t="str">
        <f>VLOOKUP(Analytics_mindset_case_studies_IntegrateCo_2015payroll[[#This Row],[Job_Code]],Analytics_mindset_case_studies_IntegrateCo_jobcodes[[Code_text]:[Job_Description]],2,FALSE)</f>
        <v>Sales</v>
      </c>
    </row>
    <row r="778" spans="1:18" x14ac:dyDescent="0.3">
      <c r="A778" s="1">
        <v>42020</v>
      </c>
      <c r="B778">
        <v>27310006</v>
      </c>
      <c r="C778">
        <v>7</v>
      </c>
      <c r="D778">
        <v>1</v>
      </c>
      <c r="E778">
        <v>1</v>
      </c>
      <c r="F778" t="s">
        <v>72</v>
      </c>
      <c r="G778">
        <v>2</v>
      </c>
      <c r="H778">
        <v>0</v>
      </c>
      <c r="I778">
        <v>469</v>
      </c>
      <c r="J778">
        <v>0</v>
      </c>
      <c r="K778">
        <v>28</v>
      </c>
      <c r="L778">
        <v>113</v>
      </c>
      <c r="M778">
        <v>358</v>
      </c>
      <c r="N778">
        <v>75</v>
      </c>
      <c r="O778" t="s">
        <v>194</v>
      </c>
      <c r="P778">
        <v>469</v>
      </c>
      <c r="Q77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778" t="str">
        <f>VLOOKUP(Analytics_mindset_case_studies_IntegrateCo_2015payroll[[#This Row],[Job_Code]],Analytics_mindset_case_studies_IntegrateCo_jobcodes[[Code_text]:[Job_Description]],2,FALSE)</f>
        <v>Sales</v>
      </c>
    </row>
    <row r="779" spans="1:18" x14ac:dyDescent="0.3">
      <c r="A779" s="1">
        <v>42020</v>
      </c>
      <c r="B779">
        <v>27310006</v>
      </c>
      <c r="C779">
        <v>34</v>
      </c>
      <c r="D779">
        <v>1</v>
      </c>
      <c r="E779">
        <v>1</v>
      </c>
      <c r="F779" t="s">
        <v>85</v>
      </c>
      <c r="G779">
        <v>0</v>
      </c>
      <c r="H779">
        <v>0</v>
      </c>
      <c r="I779">
        <v>0</v>
      </c>
      <c r="J779">
        <v>0</v>
      </c>
      <c r="K779">
        <v>8</v>
      </c>
      <c r="L779">
        <v>34</v>
      </c>
      <c r="M779">
        <v>108</v>
      </c>
      <c r="N779">
        <v>24</v>
      </c>
      <c r="O779" t="s">
        <v>195</v>
      </c>
      <c r="P779">
        <v>0</v>
      </c>
      <c r="Q77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779" t="str">
        <f>VLOOKUP(Analytics_mindset_case_studies_IntegrateCo_2015payroll[[#This Row],[Job_Code]],Analytics_mindset_case_studies_IntegrateCo_jobcodes[[Code_text]:[Job_Description]],2,FALSE)</f>
        <v>Installation</v>
      </c>
    </row>
    <row r="780" spans="1:18" x14ac:dyDescent="0.3">
      <c r="A780" s="1">
        <v>42020</v>
      </c>
      <c r="B780">
        <v>27310006</v>
      </c>
      <c r="C780">
        <v>34</v>
      </c>
      <c r="D780">
        <v>1</v>
      </c>
      <c r="E780">
        <v>1</v>
      </c>
      <c r="F780" t="s">
        <v>58</v>
      </c>
      <c r="G780">
        <v>1</v>
      </c>
      <c r="H780">
        <v>0</v>
      </c>
      <c r="I780">
        <v>3877</v>
      </c>
      <c r="J780">
        <v>0</v>
      </c>
      <c r="K780">
        <v>22</v>
      </c>
      <c r="L780">
        <v>89</v>
      </c>
      <c r="M780">
        <v>283</v>
      </c>
      <c r="N780">
        <v>62</v>
      </c>
      <c r="O780" t="s">
        <v>195</v>
      </c>
      <c r="P780">
        <v>3877</v>
      </c>
      <c r="Q78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780" t="str">
        <f>VLOOKUP(Analytics_mindset_case_studies_IntegrateCo_2015payroll[[#This Row],[Job_Code]],Analytics_mindset_case_studies_IntegrateCo_jobcodes[[Code_text]:[Job_Description]],2,FALSE)</f>
        <v>Sales</v>
      </c>
    </row>
    <row r="781" spans="1:18" x14ac:dyDescent="0.3">
      <c r="A781" s="1">
        <v>42020</v>
      </c>
      <c r="B781">
        <v>27310006</v>
      </c>
      <c r="C781">
        <v>34</v>
      </c>
      <c r="D781">
        <v>1</v>
      </c>
      <c r="E781">
        <v>1</v>
      </c>
      <c r="F781" t="s">
        <v>84</v>
      </c>
      <c r="G781">
        <v>10</v>
      </c>
      <c r="H781">
        <v>0</v>
      </c>
      <c r="I781">
        <v>38767</v>
      </c>
      <c r="J781">
        <v>0</v>
      </c>
      <c r="K781">
        <v>22</v>
      </c>
      <c r="L781">
        <v>885</v>
      </c>
      <c r="M781">
        <v>2821</v>
      </c>
      <c r="N781">
        <v>62</v>
      </c>
      <c r="O781" t="s">
        <v>195</v>
      </c>
      <c r="P781">
        <v>38767</v>
      </c>
      <c r="Q78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781" t="str">
        <f>VLOOKUP(Analytics_mindset_case_studies_IntegrateCo_2015payroll[[#This Row],[Job_Code]],Analytics_mindset_case_studies_IntegrateCo_jobcodes[[Code_text]:[Job_Description]],2,FALSE)</f>
        <v>Travel</v>
      </c>
    </row>
    <row r="782" spans="1:18" x14ac:dyDescent="0.3">
      <c r="A782" s="1">
        <v>42020</v>
      </c>
      <c r="B782">
        <v>27310006</v>
      </c>
      <c r="C782">
        <v>34</v>
      </c>
      <c r="D782">
        <v>1</v>
      </c>
      <c r="E782">
        <v>1</v>
      </c>
      <c r="F782" t="s">
        <v>71</v>
      </c>
      <c r="G782">
        <v>7</v>
      </c>
      <c r="H782">
        <v>0</v>
      </c>
      <c r="I782">
        <v>27137</v>
      </c>
      <c r="J782">
        <v>0</v>
      </c>
      <c r="K782">
        <v>154</v>
      </c>
      <c r="L782">
        <v>619</v>
      </c>
      <c r="M782">
        <v>1974</v>
      </c>
      <c r="N782">
        <v>434</v>
      </c>
      <c r="O782" t="s">
        <v>195</v>
      </c>
      <c r="P782">
        <v>27137</v>
      </c>
      <c r="Q78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782" t="str">
        <f>VLOOKUP(Analytics_mindset_case_studies_IntegrateCo_2015payroll[[#This Row],[Job_Code]],Analytics_mindset_case_studies_IntegrateCo_jobcodes[[Code_text]:[Job_Description]],2,FALSE)</f>
        <v>Proj Management</v>
      </c>
    </row>
    <row r="783" spans="1:18" x14ac:dyDescent="0.3">
      <c r="A783" s="1">
        <v>42020</v>
      </c>
      <c r="B783">
        <v>27310006</v>
      </c>
      <c r="C783">
        <v>34</v>
      </c>
      <c r="D783">
        <v>1</v>
      </c>
      <c r="E783">
        <v>1</v>
      </c>
      <c r="F783" t="s">
        <v>106</v>
      </c>
      <c r="G783">
        <v>8</v>
      </c>
      <c r="H783">
        <v>0</v>
      </c>
      <c r="I783">
        <v>31012</v>
      </c>
      <c r="J783">
        <v>0</v>
      </c>
      <c r="K783">
        <v>177</v>
      </c>
      <c r="L783">
        <v>708</v>
      </c>
      <c r="M783">
        <v>2257</v>
      </c>
      <c r="N783">
        <v>496</v>
      </c>
      <c r="O783" t="s">
        <v>195</v>
      </c>
      <c r="P783">
        <v>31012</v>
      </c>
      <c r="Q78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007</v>
      </c>
      <c r="R783" t="str">
        <f>VLOOKUP(Analytics_mindset_case_studies_IntegrateCo_2015payroll[[#This Row],[Job_Code]],Analytics_mindset_case_studies_IntegrateCo_jobcodes[[Code_text]:[Job_Description]],2,FALSE)</f>
        <v>Customer Training</v>
      </c>
    </row>
    <row r="784" spans="1:18" x14ac:dyDescent="0.3">
      <c r="A784" s="1">
        <v>42020</v>
      </c>
      <c r="B784">
        <v>27310006</v>
      </c>
      <c r="C784">
        <v>336</v>
      </c>
      <c r="D784">
        <v>1</v>
      </c>
      <c r="E784">
        <v>1</v>
      </c>
      <c r="F784" t="s">
        <v>85</v>
      </c>
      <c r="G784">
        <v>0</v>
      </c>
      <c r="H784">
        <v>0</v>
      </c>
      <c r="I784">
        <v>0</v>
      </c>
      <c r="J784">
        <v>0</v>
      </c>
      <c r="K784">
        <v>8</v>
      </c>
      <c r="L784">
        <v>28</v>
      </c>
      <c r="M784">
        <v>91</v>
      </c>
      <c r="N784">
        <v>19</v>
      </c>
      <c r="O784" t="s">
        <v>196</v>
      </c>
      <c r="P784">
        <v>0</v>
      </c>
      <c r="Q78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784" t="str">
        <f>VLOOKUP(Analytics_mindset_case_studies_IntegrateCo_2015payroll[[#This Row],[Job_Code]],Analytics_mindset_case_studies_IntegrateCo_jobcodes[[Code_text]:[Job_Description]],2,FALSE)</f>
        <v>Installation</v>
      </c>
    </row>
    <row r="785" spans="1:18" x14ac:dyDescent="0.3">
      <c r="A785" s="1">
        <v>42020</v>
      </c>
      <c r="B785">
        <v>27310006</v>
      </c>
      <c r="C785">
        <v>336</v>
      </c>
      <c r="D785">
        <v>1</v>
      </c>
      <c r="E785">
        <v>1</v>
      </c>
      <c r="F785" t="s">
        <v>101</v>
      </c>
      <c r="G785">
        <v>2</v>
      </c>
      <c r="H785">
        <v>0</v>
      </c>
      <c r="I785">
        <v>49</v>
      </c>
      <c r="J785">
        <v>0</v>
      </c>
      <c r="K785">
        <v>29</v>
      </c>
      <c r="L785">
        <v>118</v>
      </c>
      <c r="M785">
        <v>375</v>
      </c>
      <c r="N785">
        <v>78</v>
      </c>
      <c r="O785" t="s">
        <v>196</v>
      </c>
      <c r="P785">
        <v>49</v>
      </c>
      <c r="Q78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785" t="str">
        <f>VLOOKUP(Analytics_mindset_case_studies_IntegrateCo_2015payroll[[#This Row],[Job_Code]],Analytics_mindset_case_studies_IntegrateCo_jobcodes[[Code_text]:[Job_Description]],2,FALSE)</f>
        <v>Installation</v>
      </c>
    </row>
    <row r="786" spans="1:18" x14ac:dyDescent="0.3">
      <c r="A786" s="1">
        <v>42020</v>
      </c>
      <c r="B786">
        <v>27310006</v>
      </c>
      <c r="C786">
        <v>336</v>
      </c>
      <c r="D786">
        <v>1</v>
      </c>
      <c r="E786">
        <v>1</v>
      </c>
      <c r="F786" t="s">
        <v>87</v>
      </c>
      <c r="G786">
        <v>2</v>
      </c>
      <c r="H786">
        <v>0</v>
      </c>
      <c r="I786">
        <v>49</v>
      </c>
      <c r="J786">
        <v>0</v>
      </c>
      <c r="K786">
        <v>29</v>
      </c>
      <c r="L786">
        <v>118</v>
      </c>
      <c r="M786">
        <v>375</v>
      </c>
      <c r="N786">
        <v>78</v>
      </c>
      <c r="O786" t="s">
        <v>196</v>
      </c>
      <c r="P786">
        <v>49</v>
      </c>
      <c r="Q78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786" t="str">
        <f>VLOOKUP(Analytics_mindset_case_studies_IntegrateCo_2015payroll[[#This Row],[Job_Code]],Analytics_mindset_case_studies_IntegrateCo_jobcodes[[Code_text]:[Job_Description]],2,FALSE)</f>
        <v>Employee Training</v>
      </c>
    </row>
    <row r="787" spans="1:18" x14ac:dyDescent="0.3">
      <c r="A787" s="1">
        <v>42020</v>
      </c>
      <c r="B787">
        <v>27310006</v>
      </c>
      <c r="C787">
        <v>99</v>
      </c>
      <c r="D787">
        <v>1</v>
      </c>
      <c r="E787">
        <v>1</v>
      </c>
      <c r="F787" t="s">
        <v>78</v>
      </c>
      <c r="G787">
        <v>135</v>
      </c>
      <c r="H787">
        <v>0</v>
      </c>
      <c r="I787">
        <v>2835</v>
      </c>
      <c r="J787">
        <v>0</v>
      </c>
      <c r="K787">
        <v>164</v>
      </c>
      <c r="L787">
        <v>659</v>
      </c>
      <c r="M787">
        <v>21</v>
      </c>
      <c r="N787">
        <v>454</v>
      </c>
      <c r="O787" t="s">
        <v>198</v>
      </c>
      <c r="P787">
        <v>2835</v>
      </c>
      <c r="Q78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787" t="str">
        <f>VLOOKUP(Analytics_mindset_case_studies_IntegrateCo_2015payroll[[#This Row],[Job_Code]],Analytics_mindset_case_studies_IntegrateCo_jobcodes[[Code_text]:[Job_Description]],2,FALSE)</f>
        <v>Service</v>
      </c>
    </row>
    <row r="788" spans="1:18" x14ac:dyDescent="0.3">
      <c r="A788" s="1">
        <v>42020</v>
      </c>
      <c r="B788">
        <v>27310006</v>
      </c>
      <c r="C788">
        <v>99</v>
      </c>
      <c r="D788">
        <v>1</v>
      </c>
      <c r="E788">
        <v>1</v>
      </c>
      <c r="F788" t="s">
        <v>63</v>
      </c>
      <c r="G788">
        <v>0</v>
      </c>
      <c r="H788">
        <v>0</v>
      </c>
      <c r="I788">
        <v>0</v>
      </c>
      <c r="J788">
        <v>0</v>
      </c>
      <c r="K788">
        <v>8</v>
      </c>
      <c r="L788">
        <v>317</v>
      </c>
      <c r="M788">
        <v>1011</v>
      </c>
      <c r="N788">
        <v>218</v>
      </c>
      <c r="O788" t="s">
        <v>198</v>
      </c>
      <c r="P788">
        <v>0</v>
      </c>
      <c r="Q78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788" t="str">
        <f>VLOOKUP(Analytics_mindset_case_studies_IntegrateCo_2015payroll[[#This Row],[Job_Code]],Analytics_mindset_case_studies_IntegrateCo_jobcodes[[Code_text]:[Job_Description]],2,FALSE)</f>
        <v>New Foreign Manufacturing Plant</v>
      </c>
    </row>
    <row r="789" spans="1:18" x14ac:dyDescent="0.3">
      <c r="A789" s="1">
        <v>42020</v>
      </c>
      <c r="B789">
        <v>27310006</v>
      </c>
      <c r="C789">
        <v>99</v>
      </c>
      <c r="D789">
        <v>1</v>
      </c>
      <c r="E789">
        <v>1</v>
      </c>
      <c r="F789" t="s">
        <v>74</v>
      </c>
      <c r="G789">
        <v>135</v>
      </c>
      <c r="H789">
        <v>0</v>
      </c>
      <c r="I789">
        <v>2835</v>
      </c>
      <c r="J789">
        <v>0</v>
      </c>
      <c r="K789">
        <v>165</v>
      </c>
      <c r="L789">
        <v>659</v>
      </c>
      <c r="M789">
        <v>21</v>
      </c>
      <c r="N789">
        <v>454</v>
      </c>
      <c r="O789" t="s">
        <v>198</v>
      </c>
      <c r="P789">
        <v>2835</v>
      </c>
      <c r="Q78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789" t="str">
        <f>VLOOKUP(Analytics_mindset_case_studies_IntegrateCo_2015payroll[[#This Row],[Job_Code]],Analytics_mindset_case_studies_IntegrateCo_jobcodes[[Code_text]:[Job_Description]],2,FALSE)</f>
        <v>Service</v>
      </c>
    </row>
    <row r="790" spans="1:18" x14ac:dyDescent="0.3">
      <c r="A790" s="1">
        <v>42020</v>
      </c>
      <c r="B790">
        <v>27310006</v>
      </c>
      <c r="C790">
        <v>99</v>
      </c>
      <c r="D790">
        <v>1</v>
      </c>
      <c r="E790">
        <v>1</v>
      </c>
      <c r="F790" t="s">
        <v>70</v>
      </c>
      <c r="G790">
        <v>0</v>
      </c>
      <c r="H790">
        <v>0</v>
      </c>
      <c r="I790">
        <v>0</v>
      </c>
      <c r="J790">
        <v>0</v>
      </c>
      <c r="K790">
        <v>79</v>
      </c>
      <c r="L790">
        <v>317</v>
      </c>
      <c r="M790">
        <v>1011</v>
      </c>
      <c r="N790">
        <v>218</v>
      </c>
      <c r="O790" t="s">
        <v>198</v>
      </c>
      <c r="P790">
        <v>0</v>
      </c>
      <c r="Q79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790" t="str">
        <f>VLOOKUP(Analytics_mindset_case_studies_IntegrateCo_2015payroll[[#This Row],[Job_Code]],Analytics_mindset_case_studies_IntegrateCo_jobcodes[[Code_text]:[Job_Description]],2,FALSE)</f>
        <v>New Foreign Manufacturing Plant</v>
      </c>
    </row>
    <row r="791" spans="1:18" x14ac:dyDescent="0.3">
      <c r="A791" s="1">
        <v>42020</v>
      </c>
      <c r="B791">
        <v>27310006</v>
      </c>
      <c r="C791">
        <v>25</v>
      </c>
      <c r="D791">
        <v>1</v>
      </c>
      <c r="E791">
        <v>1</v>
      </c>
      <c r="F791" t="s">
        <v>64</v>
      </c>
      <c r="G791">
        <v>22</v>
      </c>
      <c r="H791">
        <v>0</v>
      </c>
      <c r="I791">
        <v>4598</v>
      </c>
      <c r="J791">
        <v>0</v>
      </c>
      <c r="K791">
        <v>264</v>
      </c>
      <c r="L791">
        <v>1057</v>
      </c>
      <c r="M791">
        <v>3369</v>
      </c>
      <c r="N791">
        <v>6</v>
      </c>
      <c r="O791" t="s">
        <v>199</v>
      </c>
      <c r="P791">
        <v>4598</v>
      </c>
      <c r="Q79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791" t="str">
        <f>VLOOKUP(Analytics_mindset_case_studies_IntegrateCo_2015payroll[[#This Row],[Job_Code]],Analytics_mindset_case_studies_IntegrateCo_jobcodes[[Code_text]:[Job_Description]],2,FALSE)</f>
        <v>Office</v>
      </c>
    </row>
    <row r="792" spans="1:18" x14ac:dyDescent="0.3">
      <c r="A792" s="1">
        <v>42020</v>
      </c>
      <c r="B792">
        <v>27310006</v>
      </c>
      <c r="C792">
        <v>25</v>
      </c>
      <c r="D792">
        <v>1</v>
      </c>
      <c r="E792">
        <v>1</v>
      </c>
      <c r="F792" t="s">
        <v>65</v>
      </c>
      <c r="G792">
        <v>22</v>
      </c>
      <c r="H792">
        <v>0</v>
      </c>
      <c r="I792">
        <v>4598</v>
      </c>
      <c r="J792">
        <v>0</v>
      </c>
      <c r="K792">
        <v>264</v>
      </c>
      <c r="L792">
        <v>1056</v>
      </c>
      <c r="M792">
        <v>3368</v>
      </c>
      <c r="N792">
        <v>6</v>
      </c>
      <c r="O792" t="s">
        <v>199</v>
      </c>
      <c r="P792">
        <v>4598</v>
      </c>
      <c r="Q79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792" t="str">
        <f>VLOOKUP(Analytics_mindset_case_studies_IntegrateCo_2015payroll[[#This Row],[Job_Code]],Analytics_mindset_case_studies_IntegrateCo_jobcodes[[Code_text]:[Job_Description]],2,FALSE)</f>
        <v>Office</v>
      </c>
    </row>
    <row r="793" spans="1:18" x14ac:dyDescent="0.3">
      <c r="A793" s="1">
        <v>42020</v>
      </c>
      <c r="B793">
        <v>27310006</v>
      </c>
      <c r="C793">
        <v>184</v>
      </c>
      <c r="D793">
        <v>1</v>
      </c>
      <c r="E793">
        <v>1</v>
      </c>
      <c r="F793" t="s">
        <v>85</v>
      </c>
      <c r="G793">
        <v>0</v>
      </c>
      <c r="H793">
        <v>0</v>
      </c>
      <c r="I793">
        <v>0</v>
      </c>
      <c r="J793">
        <v>0</v>
      </c>
      <c r="K793">
        <v>8</v>
      </c>
      <c r="L793">
        <v>33</v>
      </c>
      <c r="M793">
        <v>106</v>
      </c>
      <c r="N793">
        <v>24</v>
      </c>
      <c r="O793" t="s">
        <v>200</v>
      </c>
      <c r="P793">
        <v>0</v>
      </c>
      <c r="Q79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793" t="str">
        <f>VLOOKUP(Analytics_mindset_case_studies_IntegrateCo_2015payroll[[#This Row],[Job_Code]],Analytics_mindset_case_studies_IntegrateCo_jobcodes[[Code_text]:[Job_Description]],2,FALSE)</f>
        <v>Installation</v>
      </c>
    </row>
    <row r="794" spans="1:18" x14ac:dyDescent="0.3">
      <c r="A794" s="1">
        <v>42020</v>
      </c>
      <c r="B794">
        <v>27310006</v>
      </c>
      <c r="C794">
        <v>184</v>
      </c>
      <c r="D794">
        <v>1</v>
      </c>
      <c r="E794">
        <v>1</v>
      </c>
      <c r="F794" t="s">
        <v>84</v>
      </c>
      <c r="G794">
        <v>1</v>
      </c>
      <c r="H794">
        <v>0</v>
      </c>
      <c r="I794">
        <v>3003</v>
      </c>
      <c r="J794">
        <v>0</v>
      </c>
      <c r="K794">
        <v>17</v>
      </c>
      <c r="L794">
        <v>67</v>
      </c>
      <c r="M794">
        <v>212</v>
      </c>
      <c r="N794">
        <v>48</v>
      </c>
      <c r="O794" t="s">
        <v>200</v>
      </c>
      <c r="P794">
        <v>3003</v>
      </c>
      <c r="Q79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794" t="str">
        <f>VLOOKUP(Analytics_mindset_case_studies_IntegrateCo_2015payroll[[#This Row],[Job_Code]],Analytics_mindset_case_studies_IntegrateCo_jobcodes[[Code_text]:[Job_Description]],2,FALSE)</f>
        <v>Travel</v>
      </c>
    </row>
    <row r="795" spans="1:18" x14ac:dyDescent="0.3">
      <c r="A795" s="1">
        <v>42020</v>
      </c>
      <c r="B795">
        <v>27310006</v>
      </c>
      <c r="C795">
        <v>320</v>
      </c>
      <c r="D795">
        <v>1</v>
      </c>
      <c r="E795">
        <v>1</v>
      </c>
      <c r="F795" t="s">
        <v>85</v>
      </c>
      <c r="G795">
        <v>0</v>
      </c>
      <c r="H795">
        <v>0</v>
      </c>
      <c r="I795">
        <v>0</v>
      </c>
      <c r="J795">
        <v>0</v>
      </c>
      <c r="K795">
        <v>9</v>
      </c>
      <c r="L795">
        <v>36</v>
      </c>
      <c r="M795">
        <v>115</v>
      </c>
      <c r="N795">
        <v>24</v>
      </c>
      <c r="O795" t="s">
        <v>201</v>
      </c>
      <c r="P795">
        <v>0</v>
      </c>
      <c r="Q79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795" t="str">
        <f>VLOOKUP(Analytics_mindset_case_studies_IntegrateCo_2015payroll[[#This Row],[Job_Code]],Analytics_mindset_case_studies_IntegrateCo_jobcodes[[Code_text]:[Job_Description]],2,FALSE)</f>
        <v>Installation</v>
      </c>
    </row>
    <row r="796" spans="1:18" x14ac:dyDescent="0.3">
      <c r="A796" s="1">
        <v>42020</v>
      </c>
      <c r="B796">
        <v>27310006</v>
      </c>
      <c r="C796">
        <v>320</v>
      </c>
      <c r="D796">
        <v>1</v>
      </c>
      <c r="E796">
        <v>1</v>
      </c>
      <c r="F796" t="s">
        <v>58</v>
      </c>
      <c r="G796">
        <v>15</v>
      </c>
      <c r="H796">
        <v>0</v>
      </c>
      <c r="I796">
        <v>53726</v>
      </c>
      <c r="J796">
        <v>0</v>
      </c>
      <c r="K796">
        <v>322</v>
      </c>
      <c r="L796">
        <v>1289</v>
      </c>
      <c r="M796">
        <v>411</v>
      </c>
      <c r="N796">
        <v>86</v>
      </c>
      <c r="O796" t="s">
        <v>201</v>
      </c>
      <c r="P796">
        <v>53726</v>
      </c>
      <c r="Q79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796" t="str">
        <f>VLOOKUP(Analytics_mindset_case_studies_IntegrateCo_2015payroll[[#This Row],[Job_Code]],Analytics_mindset_case_studies_IntegrateCo_jobcodes[[Code_text]:[Job_Description]],2,FALSE)</f>
        <v>Sales</v>
      </c>
    </row>
    <row r="797" spans="1:18" x14ac:dyDescent="0.3">
      <c r="A797" s="1">
        <v>42020</v>
      </c>
      <c r="B797">
        <v>27310006</v>
      </c>
      <c r="C797">
        <v>320</v>
      </c>
      <c r="D797">
        <v>1</v>
      </c>
      <c r="E797">
        <v>1</v>
      </c>
      <c r="F797" t="s">
        <v>87</v>
      </c>
      <c r="G797">
        <v>1</v>
      </c>
      <c r="H797">
        <v>0</v>
      </c>
      <c r="I797">
        <v>3582</v>
      </c>
      <c r="J797">
        <v>0</v>
      </c>
      <c r="K797">
        <v>22</v>
      </c>
      <c r="L797">
        <v>86</v>
      </c>
      <c r="M797">
        <v>274</v>
      </c>
      <c r="N797">
        <v>57</v>
      </c>
      <c r="O797" t="s">
        <v>201</v>
      </c>
      <c r="P797">
        <v>3582</v>
      </c>
      <c r="Q79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797" t="str">
        <f>VLOOKUP(Analytics_mindset_case_studies_IntegrateCo_2015payroll[[#This Row],[Job_Code]],Analytics_mindset_case_studies_IntegrateCo_jobcodes[[Code_text]:[Job_Description]],2,FALSE)</f>
        <v>Employee Training</v>
      </c>
    </row>
    <row r="798" spans="1:18" x14ac:dyDescent="0.3">
      <c r="A798" s="1">
        <v>42020</v>
      </c>
      <c r="B798">
        <v>27310006</v>
      </c>
      <c r="C798">
        <v>343</v>
      </c>
      <c r="D798">
        <v>1</v>
      </c>
      <c r="E798">
        <v>1</v>
      </c>
      <c r="F798" t="s">
        <v>85</v>
      </c>
      <c r="G798">
        <v>0</v>
      </c>
      <c r="H798">
        <v>0</v>
      </c>
      <c r="I798">
        <v>0</v>
      </c>
      <c r="J798">
        <v>0</v>
      </c>
      <c r="K798">
        <v>9</v>
      </c>
      <c r="L798">
        <v>36</v>
      </c>
      <c r="M798">
        <v>115</v>
      </c>
      <c r="N798">
        <v>29</v>
      </c>
      <c r="O798" t="s">
        <v>202</v>
      </c>
      <c r="P798">
        <v>0</v>
      </c>
      <c r="Q79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798" t="str">
        <f>VLOOKUP(Analytics_mindset_case_studies_IntegrateCo_2015payroll[[#This Row],[Job_Code]],Analytics_mindset_case_studies_IntegrateCo_jobcodes[[Code_text]:[Job_Description]],2,FALSE)</f>
        <v>Installation</v>
      </c>
    </row>
    <row r="799" spans="1:18" x14ac:dyDescent="0.3">
      <c r="A799" s="1">
        <v>42020</v>
      </c>
      <c r="B799">
        <v>27310006</v>
      </c>
      <c r="C799">
        <v>343</v>
      </c>
      <c r="D799">
        <v>1</v>
      </c>
      <c r="E799">
        <v>1</v>
      </c>
      <c r="F799" t="s">
        <v>64</v>
      </c>
      <c r="G799">
        <v>5</v>
      </c>
      <c r="H799">
        <v>0</v>
      </c>
      <c r="I799">
        <v>105</v>
      </c>
      <c r="J799">
        <v>0</v>
      </c>
      <c r="K799">
        <v>5</v>
      </c>
      <c r="L799">
        <v>21</v>
      </c>
      <c r="M799">
        <v>67</v>
      </c>
      <c r="N799">
        <v>17</v>
      </c>
      <c r="O799" t="s">
        <v>202</v>
      </c>
      <c r="P799">
        <v>105</v>
      </c>
      <c r="Q79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799" t="str">
        <f>VLOOKUP(Analytics_mindset_case_studies_IntegrateCo_2015payroll[[#This Row],[Job_Code]],Analytics_mindset_case_studies_IntegrateCo_jobcodes[[Code_text]:[Job_Description]],2,FALSE)</f>
        <v>Office</v>
      </c>
    </row>
    <row r="800" spans="1:18" x14ac:dyDescent="0.3">
      <c r="A800" s="1">
        <v>42020</v>
      </c>
      <c r="B800">
        <v>27310006</v>
      </c>
      <c r="C800">
        <v>343</v>
      </c>
      <c r="D800">
        <v>1</v>
      </c>
      <c r="E800">
        <v>1</v>
      </c>
      <c r="F800" t="s">
        <v>78</v>
      </c>
      <c r="G800">
        <v>1</v>
      </c>
      <c r="H800">
        <v>0</v>
      </c>
      <c r="I800">
        <v>21</v>
      </c>
      <c r="J800">
        <v>0</v>
      </c>
      <c r="K800">
        <v>1</v>
      </c>
      <c r="L800">
        <v>42</v>
      </c>
      <c r="M800">
        <v>134</v>
      </c>
      <c r="N800">
        <v>34</v>
      </c>
      <c r="O800" t="s">
        <v>202</v>
      </c>
      <c r="P800">
        <v>21</v>
      </c>
      <c r="Q80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800" t="str">
        <f>VLOOKUP(Analytics_mindset_case_studies_IntegrateCo_2015payroll[[#This Row],[Job_Code]],Analytics_mindset_case_studies_IntegrateCo_jobcodes[[Code_text]:[Job_Description]],2,FALSE)</f>
        <v>Service</v>
      </c>
    </row>
    <row r="801" spans="1:18" x14ac:dyDescent="0.3">
      <c r="A801" s="1">
        <v>42020</v>
      </c>
      <c r="B801">
        <v>27310006</v>
      </c>
      <c r="C801">
        <v>343</v>
      </c>
      <c r="D801">
        <v>1</v>
      </c>
      <c r="E801">
        <v>1</v>
      </c>
      <c r="F801" t="s">
        <v>87</v>
      </c>
      <c r="G801">
        <v>1</v>
      </c>
      <c r="H801">
        <v>0</v>
      </c>
      <c r="I801">
        <v>21</v>
      </c>
      <c r="J801">
        <v>0</v>
      </c>
      <c r="K801">
        <v>11</v>
      </c>
      <c r="L801">
        <v>42</v>
      </c>
      <c r="M801">
        <v>134</v>
      </c>
      <c r="N801">
        <v>34</v>
      </c>
      <c r="O801" t="s">
        <v>202</v>
      </c>
      <c r="P801">
        <v>21</v>
      </c>
      <c r="Q80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801" t="str">
        <f>VLOOKUP(Analytics_mindset_case_studies_IntegrateCo_2015payroll[[#This Row],[Job_Code]],Analytics_mindset_case_studies_IntegrateCo_jobcodes[[Code_text]:[Job_Description]],2,FALSE)</f>
        <v>Employee Training</v>
      </c>
    </row>
    <row r="802" spans="1:18" x14ac:dyDescent="0.3">
      <c r="A802" s="1">
        <v>42020</v>
      </c>
      <c r="B802">
        <v>27310006</v>
      </c>
      <c r="C802">
        <v>399</v>
      </c>
      <c r="D802">
        <v>1</v>
      </c>
      <c r="E802">
        <v>1</v>
      </c>
      <c r="F802" t="s">
        <v>85</v>
      </c>
      <c r="G802">
        <v>0</v>
      </c>
      <c r="H802">
        <v>0</v>
      </c>
      <c r="I802">
        <v>0</v>
      </c>
      <c r="J802">
        <v>0</v>
      </c>
      <c r="K802">
        <v>9</v>
      </c>
      <c r="L802">
        <v>34</v>
      </c>
      <c r="M802">
        <v>11</v>
      </c>
      <c r="N802">
        <v>4</v>
      </c>
      <c r="O802" t="s">
        <v>203</v>
      </c>
      <c r="P802">
        <v>0</v>
      </c>
      <c r="Q80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802" t="str">
        <f>VLOOKUP(Analytics_mindset_case_studies_IntegrateCo_2015payroll[[#This Row],[Job_Code]],Analytics_mindset_case_studies_IntegrateCo_jobcodes[[Code_text]:[Job_Description]],2,FALSE)</f>
        <v>Installation</v>
      </c>
    </row>
    <row r="803" spans="1:18" x14ac:dyDescent="0.3">
      <c r="A803" s="1">
        <v>42020</v>
      </c>
      <c r="B803">
        <v>27310006</v>
      </c>
      <c r="C803">
        <v>399</v>
      </c>
      <c r="D803">
        <v>1</v>
      </c>
      <c r="E803">
        <v>1</v>
      </c>
      <c r="F803" t="s">
        <v>72</v>
      </c>
      <c r="G803">
        <v>40</v>
      </c>
      <c r="H803">
        <v>0</v>
      </c>
      <c r="I803">
        <v>86539</v>
      </c>
      <c r="J803">
        <v>0</v>
      </c>
      <c r="K803">
        <v>496</v>
      </c>
      <c r="L803">
        <v>1986</v>
      </c>
      <c r="M803">
        <v>6327</v>
      </c>
      <c r="N803">
        <v>225</v>
      </c>
      <c r="O803" t="s">
        <v>203</v>
      </c>
      <c r="P803">
        <v>86539</v>
      </c>
      <c r="Q80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803" t="str">
        <f>VLOOKUP(Analytics_mindset_case_studies_IntegrateCo_2015payroll[[#This Row],[Job_Code]],Analytics_mindset_case_studies_IntegrateCo_jobcodes[[Code_text]:[Job_Description]],2,FALSE)</f>
        <v>Sales</v>
      </c>
    </row>
    <row r="804" spans="1:18" x14ac:dyDescent="0.3">
      <c r="A804" s="1">
        <v>42027</v>
      </c>
      <c r="B804">
        <v>27310008</v>
      </c>
      <c r="C804">
        <v>195</v>
      </c>
      <c r="D804">
        <v>1</v>
      </c>
      <c r="E804">
        <v>1</v>
      </c>
      <c r="F804" t="s">
        <v>85</v>
      </c>
      <c r="G804">
        <v>0</v>
      </c>
      <c r="H804">
        <v>0</v>
      </c>
      <c r="I804">
        <v>0</v>
      </c>
      <c r="J804">
        <v>0</v>
      </c>
      <c r="K804">
        <v>8</v>
      </c>
      <c r="L804">
        <v>34</v>
      </c>
      <c r="M804">
        <v>107</v>
      </c>
      <c r="N804">
        <v>4</v>
      </c>
      <c r="O804" t="s">
        <v>121</v>
      </c>
      <c r="P804">
        <v>0</v>
      </c>
      <c r="Q80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804" t="str">
        <f>VLOOKUP(Analytics_mindset_case_studies_IntegrateCo_2015payroll[[#This Row],[Job_Code]],Analytics_mindset_case_studies_IntegrateCo_jobcodes[[Code_text]:[Job_Description]],2,FALSE)</f>
        <v>Installation</v>
      </c>
    </row>
    <row r="805" spans="1:18" x14ac:dyDescent="0.3">
      <c r="A805" s="1">
        <v>42027</v>
      </c>
      <c r="B805">
        <v>27310008</v>
      </c>
      <c r="C805">
        <v>195</v>
      </c>
      <c r="D805">
        <v>1</v>
      </c>
      <c r="E805">
        <v>1</v>
      </c>
      <c r="F805" t="s">
        <v>58</v>
      </c>
      <c r="G805">
        <v>42</v>
      </c>
      <c r="H805">
        <v>0</v>
      </c>
      <c r="I805">
        <v>115715</v>
      </c>
      <c r="J805">
        <v>0</v>
      </c>
      <c r="K805">
        <v>649</v>
      </c>
      <c r="L805">
        <v>2596</v>
      </c>
      <c r="M805">
        <v>8276</v>
      </c>
      <c r="N805">
        <v>301</v>
      </c>
      <c r="O805" t="s">
        <v>121</v>
      </c>
      <c r="P805">
        <v>115715</v>
      </c>
      <c r="Q80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805" t="str">
        <f>VLOOKUP(Analytics_mindset_case_studies_IntegrateCo_2015payroll[[#This Row],[Job_Code]],Analytics_mindset_case_studies_IntegrateCo_jobcodes[[Code_text]:[Job_Description]],2,FALSE)</f>
        <v>Sales</v>
      </c>
    </row>
    <row r="806" spans="1:18" x14ac:dyDescent="0.3">
      <c r="A806" s="1">
        <v>42027</v>
      </c>
      <c r="B806">
        <v>27310008</v>
      </c>
      <c r="C806">
        <v>404</v>
      </c>
      <c r="D806">
        <v>1</v>
      </c>
      <c r="E806">
        <v>1</v>
      </c>
      <c r="F806" t="s">
        <v>84</v>
      </c>
      <c r="G806">
        <v>16</v>
      </c>
      <c r="H806">
        <v>0</v>
      </c>
      <c r="I806">
        <v>34616</v>
      </c>
      <c r="J806">
        <v>0</v>
      </c>
      <c r="K806">
        <v>208</v>
      </c>
      <c r="L806">
        <v>831</v>
      </c>
      <c r="M806">
        <v>2648</v>
      </c>
      <c r="N806">
        <v>554</v>
      </c>
      <c r="O806" t="s">
        <v>205</v>
      </c>
      <c r="P806">
        <v>34616</v>
      </c>
      <c r="Q80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806" t="str">
        <f>VLOOKUP(Analytics_mindset_case_studies_IntegrateCo_2015payroll[[#This Row],[Job_Code]],Analytics_mindset_case_studies_IntegrateCo_jobcodes[[Code_text]:[Job_Description]],2,FALSE)</f>
        <v>Travel</v>
      </c>
    </row>
    <row r="807" spans="1:18" x14ac:dyDescent="0.3">
      <c r="A807" s="1">
        <v>42027</v>
      </c>
      <c r="B807">
        <v>27310008</v>
      </c>
      <c r="C807">
        <v>106</v>
      </c>
      <c r="D807">
        <v>1</v>
      </c>
      <c r="E807">
        <v>1</v>
      </c>
      <c r="F807" t="s">
        <v>86</v>
      </c>
      <c r="G807">
        <v>40</v>
      </c>
      <c r="H807">
        <v>0</v>
      </c>
      <c r="I807">
        <v>800</v>
      </c>
      <c r="J807">
        <v>0</v>
      </c>
      <c r="K807">
        <v>48</v>
      </c>
      <c r="L807">
        <v>192</v>
      </c>
      <c r="M807">
        <v>612</v>
      </c>
      <c r="N807">
        <v>128</v>
      </c>
      <c r="O807" t="s">
        <v>122</v>
      </c>
      <c r="P807">
        <v>800</v>
      </c>
      <c r="Q80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807" t="str">
        <f>VLOOKUP(Analytics_mindset_case_studies_IntegrateCo_2015payroll[[#This Row],[Job_Code]],Analytics_mindset_case_studies_IntegrateCo_jobcodes[[Code_text]:[Job_Description]],2,FALSE)</f>
        <v>Sales</v>
      </c>
    </row>
    <row r="808" spans="1:18" x14ac:dyDescent="0.3">
      <c r="A808" s="1">
        <v>42027</v>
      </c>
      <c r="B808">
        <v>27310008</v>
      </c>
      <c r="C808">
        <v>106</v>
      </c>
      <c r="D808">
        <v>1</v>
      </c>
      <c r="E808">
        <v>1</v>
      </c>
      <c r="F808" t="s">
        <v>85</v>
      </c>
      <c r="G808">
        <v>0</v>
      </c>
      <c r="H808">
        <v>0</v>
      </c>
      <c r="I808">
        <v>0</v>
      </c>
      <c r="J808">
        <v>0</v>
      </c>
      <c r="K808">
        <v>9</v>
      </c>
      <c r="L808">
        <v>36</v>
      </c>
      <c r="M808">
        <v>115</v>
      </c>
      <c r="N808">
        <v>24</v>
      </c>
      <c r="O808" t="s">
        <v>122</v>
      </c>
      <c r="P808">
        <v>0</v>
      </c>
      <c r="Q80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808" t="str">
        <f>VLOOKUP(Analytics_mindset_case_studies_IntegrateCo_2015payroll[[#This Row],[Job_Code]],Analytics_mindset_case_studies_IntegrateCo_jobcodes[[Code_text]:[Job_Description]],2,FALSE)</f>
        <v>Installation</v>
      </c>
    </row>
    <row r="809" spans="1:18" x14ac:dyDescent="0.3">
      <c r="A809" s="1">
        <v>42027</v>
      </c>
      <c r="B809">
        <v>27310008</v>
      </c>
      <c r="C809">
        <v>304</v>
      </c>
      <c r="D809">
        <v>1</v>
      </c>
      <c r="E809">
        <v>1</v>
      </c>
      <c r="F809" t="s">
        <v>63</v>
      </c>
      <c r="G809">
        <v>0</v>
      </c>
      <c r="H809">
        <v>0</v>
      </c>
      <c r="I809">
        <v>0</v>
      </c>
      <c r="J809">
        <v>0</v>
      </c>
      <c r="K809">
        <v>104</v>
      </c>
      <c r="L809">
        <v>417</v>
      </c>
      <c r="M809">
        <v>1329</v>
      </c>
      <c r="N809">
        <v>294</v>
      </c>
      <c r="O809" t="s">
        <v>123</v>
      </c>
      <c r="P809">
        <v>0</v>
      </c>
      <c r="Q80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809" t="str">
        <f>VLOOKUP(Analytics_mindset_case_studies_IntegrateCo_2015payroll[[#This Row],[Job_Code]],Analytics_mindset_case_studies_IntegrateCo_jobcodes[[Code_text]:[Job_Description]],2,FALSE)</f>
        <v>New Foreign Manufacturing Plant</v>
      </c>
    </row>
    <row r="810" spans="1:18" x14ac:dyDescent="0.3">
      <c r="A810" s="1">
        <v>42027</v>
      </c>
      <c r="B810">
        <v>27310008</v>
      </c>
      <c r="C810">
        <v>274</v>
      </c>
      <c r="D810">
        <v>1</v>
      </c>
      <c r="E810">
        <v>1</v>
      </c>
      <c r="F810" t="s">
        <v>85</v>
      </c>
      <c r="G810">
        <v>0</v>
      </c>
      <c r="H810">
        <v>0</v>
      </c>
      <c r="I810">
        <v>0</v>
      </c>
      <c r="J810">
        <v>0</v>
      </c>
      <c r="K810">
        <v>9</v>
      </c>
      <c r="L810">
        <v>36</v>
      </c>
      <c r="M810">
        <v>115</v>
      </c>
      <c r="N810">
        <v>24</v>
      </c>
      <c r="O810" t="s">
        <v>124</v>
      </c>
      <c r="P810">
        <v>0</v>
      </c>
      <c r="Q81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810" t="str">
        <f>VLOOKUP(Analytics_mindset_case_studies_IntegrateCo_2015payroll[[#This Row],[Job_Code]],Analytics_mindset_case_studies_IntegrateCo_jobcodes[[Code_text]:[Job_Description]],2,FALSE)</f>
        <v>Installation</v>
      </c>
    </row>
    <row r="811" spans="1:18" x14ac:dyDescent="0.3">
      <c r="A811" s="1">
        <v>42027</v>
      </c>
      <c r="B811">
        <v>27310008</v>
      </c>
      <c r="C811">
        <v>1</v>
      </c>
      <c r="D811">
        <v>1</v>
      </c>
      <c r="E811">
        <v>1</v>
      </c>
      <c r="F811" t="s">
        <v>64</v>
      </c>
      <c r="G811">
        <v>24</v>
      </c>
      <c r="H811">
        <v>0</v>
      </c>
      <c r="I811">
        <v>50731</v>
      </c>
      <c r="J811">
        <v>0</v>
      </c>
      <c r="K811">
        <v>268</v>
      </c>
      <c r="L811">
        <v>1069</v>
      </c>
      <c r="M811">
        <v>3407</v>
      </c>
      <c r="N811">
        <v>66</v>
      </c>
      <c r="O811" t="s">
        <v>125</v>
      </c>
      <c r="P811">
        <v>50731</v>
      </c>
      <c r="Q81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811" t="str">
        <f>VLOOKUP(Analytics_mindset_case_studies_IntegrateCo_2015payroll[[#This Row],[Job_Code]],Analytics_mindset_case_studies_IntegrateCo_jobcodes[[Code_text]:[Job_Description]],2,FALSE)</f>
        <v>Office</v>
      </c>
    </row>
    <row r="812" spans="1:18" x14ac:dyDescent="0.3">
      <c r="A812" s="1">
        <v>42027</v>
      </c>
      <c r="B812">
        <v>27310008</v>
      </c>
      <c r="C812">
        <v>1</v>
      </c>
      <c r="D812">
        <v>1</v>
      </c>
      <c r="E812">
        <v>1</v>
      </c>
      <c r="F812" t="s">
        <v>65</v>
      </c>
      <c r="G812">
        <v>24</v>
      </c>
      <c r="H812">
        <v>0</v>
      </c>
      <c r="I812">
        <v>50731</v>
      </c>
      <c r="J812">
        <v>0</v>
      </c>
      <c r="K812">
        <v>267</v>
      </c>
      <c r="L812">
        <v>1069</v>
      </c>
      <c r="M812">
        <v>3406</v>
      </c>
      <c r="N812">
        <v>66</v>
      </c>
      <c r="O812" t="s">
        <v>125</v>
      </c>
      <c r="P812">
        <v>50731</v>
      </c>
      <c r="Q81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812" t="str">
        <f>VLOOKUP(Analytics_mindset_case_studies_IntegrateCo_2015payroll[[#This Row],[Job_Code]],Analytics_mindset_case_studies_IntegrateCo_jobcodes[[Code_text]:[Job_Description]],2,FALSE)</f>
        <v>Office</v>
      </c>
    </row>
    <row r="813" spans="1:18" x14ac:dyDescent="0.3">
      <c r="A813" s="1">
        <v>42027</v>
      </c>
      <c r="B813">
        <v>27310008</v>
      </c>
      <c r="C813">
        <v>391</v>
      </c>
      <c r="D813">
        <v>2</v>
      </c>
      <c r="E813">
        <v>2</v>
      </c>
      <c r="F813" t="s">
        <v>85</v>
      </c>
      <c r="G813">
        <v>0</v>
      </c>
      <c r="H813">
        <v>0</v>
      </c>
      <c r="I813">
        <v>0</v>
      </c>
      <c r="J813">
        <v>0</v>
      </c>
      <c r="K813">
        <v>8</v>
      </c>
      <c r="L813">
        <v>66</v>
      </c>
      <c r="M813">
        <v>105</v>
      </c>
      <c r="N813">
        <v>3</v>
      </c>
      <c r="O813" t="s">
        <v>126</v>
      </c>
      <c r="P813">
        <v>0</v>
      </c>
      <c r="Q81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813" t="str">
        <f>VLOOKUP(Analytics_mindset_case_studies_IntegrateCo_2015payroll[[#This Row],[Job_Code]],Analytics_mindset_case_studies_IntegrateCo_jobcodes[[Code_text]:[Job_Description]],2,FALSE)</f>
        <v>Installation</v>
      </c>
    </row>
    <row r="814" spans="1:18" x14ac:dyDescent="0.3">
      <c r="A814" s="1">
        <v>42027</v>
      </c>
      <c r="B814">
        <v>27310008</v>
      </c>
      <c r="C814">
        <v>391</v>
      </c>
      <c r="D814">
        <v>2</v>
      </c>
      <c r="E814">
        <v>2</v>
      </c>
      <c r="F814" t="s">
        <v>88</v>
      </c>
      <c r="G814">
        <v>17</v>
      </c>
      <c r="H814">
        <v>0</v>
      </c>
      <c r="I814">
        <v>43775</v>
      </c>
      <c r="J814">
        <v>0</v>
      </c>
      <c r="K814">
        <v>24</v>
      </c>
      <c r="L814">
        <v>1918</v>
      </c>
      <c r="M814">
        <v>3056</v>
      </c>
      <c r="N814">
        <v>876</v>
      </c>
      <c r="O814" t="s">
        <v>126</v>
      </c>
      <c r="P814">
        <v>43775</v>
      </c>
      <c r="Q81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814" t="str">
        <f>VLOOKUP(Analytics_mindset_case_studies_IntegrateCo_2015payroll[[#This Row],[Job_Code]],Analytics_mindset_case_studies_IntegrateCo_jobcodes[[Code_text]:[Job_Description]],2,FALSE)</f>
        <v>Office</v>
      </c>
    </row>
    <row r="815" spans="1:18" x14ac:dyDescent="0.3">
      <c r="A815" s="1">
        <v>42027</v>
      </c>
      <c r="B815">
        <v>27310008</v>
      </c>
      <c r="C815">
        <v>259</v>
      </c>
      <c r="D815">
        <v>1</v>
      </c>
      <c r="E815">
        <v>1</v>
      </c>
      <c r="F815" t="s">
        <v>85</v>
      </c>
      <c r="G815">
        <v>0</v>
      </c>
      <c r="H815">
        <v>0</v>
      </c>
      <c r="I815">
        <v>0</v>
      </c>
      <c r="J815">
        <v>0</v>
      </c>
      <c r="K815">
        <v>9</v>
      </c>
      <c r="L815">
        <v>35</v>
      </c>
      <c r="M815">
        <v>111</v>
      </c>
      <c r="N815">
        <v>24</v>
      </c>
      <c r="O815" t="s">
        <v>127</v>
      </c>
      <c r="P815">
        <v>0</v>
      </c>
      <c r="Q81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815" t="str">
        <f>VLOOKUP(Analytics_mindset_case_studies_IntegrateCo_2015payroll[[#This Row],[Job_Code]],Analytics_mindset_case_studies_IntegrateCo_jobcodes[[Code_text]:[Job_Description]],2,FALSE)</f>
        <v>Installation</v>
      </c>
    </row>
    <row r="816" spans="1:18" x14ac:dyDescent="0.3">
      <c r="A816" s="1">
        <v>42027</v>
      </c>
      <c r="B816">
        <v>27310008</v>
      </c>
      <c r="C816">
        <v>259</v>
      </c>
      <c r="D816">
        <v>1</v>
      </c>
      <c r="E816">
        <v>1</v>
      </c>
      <c r="F816" t="s">
        <v>73</v>
      </c>
      <c r="G816">
        <v>8</v>
      </c>
      <c r="H816">
        <v>0</v>
      </c>
      <c r="I816">
        <v>206</v>
      </c>
      <c r="J816">
        <v>0</v>
      </c>
      <c r="K816">
        <v>119</v>
      </c>
      <c r="L816">
        <v>477</v>
      </c>
      <c r="M816">
        <v>1521</v>
      </c>
      <c r="N816">
        <v>33</v>
      </c>
      <c r="O816" t="s">
        <v>127</v>
      </c>
      <c r="P816">
        <v>206</v>
      </c>
      <c r="Q81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816" t="str">
        <f>VLOOKUP(Analytics_mindset_case_studies_IntegrateCo_2015payroll[[#This Row],[Job_Code]],Analytics_mindset_case_studies_IntegrateCo_jobcodes[[Code_text]:[Job_Description]],2,FALSE)</f>
        <v>Proj Management</v>
      </c>
    </row>
    <row r="817" spans="1:18" x14ac:dyDescent="0.3">
      <c r="A817" s="1">
        <v>42027</v>
      </c>
      <c r="B817">
        <v>27310008</v>
      </c>
      <c r="C817">
        <v>259</v>
      </c>
      <c r="D817">
        <v>1</v>
      </c>
      <c r="E817">
        <v>1</v>
      </c>
      <c r="F817" t="s">
        <v>89</v>
      </c>
      <c r="G817">
        <v>5</v>
      </c>
      <c r="H817">
        <v>0</v>
      </c>
      <c r="I817">
        <v>1288</v>
      </c>
      <c r="J817">
        <v>0</v>
      </c>
      <c r="K817">
        <v>8</v>
      </c>
      <c r="L817">
        <v>3</v>
      </c>
      <c r="M817">
        <v>95</v>
      </c>
      <c r="N817">
        <v>21</v>
      </c>
      <c r="O817" t="s">
        <v>127</v>
      </c>
      <c r="P817">
        <v>1288</v>
      </c>
      <c r="Q81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817" t="str">
        <f>VLOOKUP(Analytics_mindset_case_studies_IntegrateCo_2015payroll[[#This Row],[Job_Code]],Analytics_mindset_case_studies_IntegrateCo_jobcodes[[Code_text]:[Job_Description]],2,FALSE)</f>
        <v>Employee Training</v>
      </c>
    </row>
    <row r="818" spans="1:18" x14ac:dyDescent="0.3">
      <c r="A818" s="1">
        <v>42027</v>
      </c>
      <c r="B818">
        <v>27310008</v>
      </c>
      <c r="C818">
        <v>168</v>
      </c>
      <c r="D818">
        <v>1</v>
      </c>
      <c r="E818">
        <v>1</v>
      </c>
      <c r="F818" t="s">
        <v>85</v>
      </c>
      <c r="G818">
        <v>0</v>
      </c>
      <c r="H818">
        <v>0</v>
      </c>
      <c r="I818">
        <v>0</v>
      </c>
      <c r="J818">
        <v>0</v>
      </c>
      <c r="K818">
        <v>9</v>
      </c>
      <c r="L818">
        <v>35</v>
      </c>
      <c r="M818">
        <v>111</v>
      </c>
      <c r="N818">
        <v>24</v>
      </c>
      <c r="O818" t="s">
        <v>129</v>
      </c>
      <c r="P818">
        <v>0</v>
      </c>
      <c r="Q81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818" t="str">
        <f>VLOOKUP(Analytics_mindset_case_studies_IntegrateCo_2015payroll[[#This Row],[Job_Code]],Analytics_mindset_case_studies_IntegrateCo_jobcodes[[Code_text]:[Job_Description]],2,FALSE)</f>
        <v>Installation</v>
      </c>
    </row>
    <row r="819" spans="1:18" x14ac:dyDescent="0.3">
      <c r="A819" s="1">
        <v>42027</v>
      </c>
      <c r="B819">
        <v>27310008</v>
      </c>
      <c r="C819">
        <v>168</v>
      </c>
      <c r="D819">
        <v>1</v>
      </c>
      <c r="E819">
        <v>1</v>
      </c>
      <c r="F819" t="s">
        <v>90</v>
      </c>
      <c r="G819">
        <v>8</v>
      </c>
      <c r="H819">
        <v>0</v>
      </c>
      <c r="I819">
        <v>300</v>
      </c>
      <c r="J819">
        <v>0</v>
      </c>
      <c r="K819">
        <v>175</v>
      </c>
      <c r="L819">
        <v>698</v>
      </c>
      <c r="M819">
        <v>2225</v>
      </c>
      <c r="N819">
        <v>48</v>
      </c>
      <c r="O819" t="s">
        <v>129</v>
      </c>
      <c r="P819">
        <v>300</v>
      </c>
      <c r="Q81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819" t="str">
        <f>VLOOKUP(Analytics_mindset_case_studies_IntegrateCo_2015payroll[[#This Row],[Job_Code]],Analytics_mindset_case_studies_IntegrateCo_jobcodes[[Code_text]:[Job_Description]],2,FALSE)</f>
        <v>Office</v>
      </c>
    </row>
    <row r="820" spans="1:18" x14ac:dyDescent="0.3">
      <c r="A820" s="1">
        <v>42027</v>
      </c>
      <c r="B820">
        <v>27310008</v>
      </c>
      <c r="C820">
        <v>291</v>
      </c>
      <c r="D820">
        <v>1</v>
      </c>
      <c r="E820">
        <v>1</v>
      </c>
      <c r="F820" t="s">
        <v>85</v>
      </c>
      <c r="G820">
        <v>0</v>
      </c>
      <c r="H820">
        <v>0</v>
      </c>
      <c r="I820">
        <v>0</v>
      </c>
      <c r="J820">
        <v>0</v>
      </c>
      <c r="K820">
        <v>5</v>
      </c>
      <c r="L820">
        <v>22</v>
      </c>
      <c r="M820">
        <v>69</v>
      </c>
      <c r="N820">
        <v>14</v>
      </c>
      <c r="O820" t="s">
        <v>130</v>
      </c>
      <c r="P820">
        <v>0</v>
      </c>
      <c r="Q82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820" t="str">
        <f>VLOOKUP(Analytics_mindset_case_studies_IntegrateCo_2015payroll[[#This Row],[Job_Code]],Analytics_mindset_case_studies_IntegrateCo_jobcodes[[Code_text]:[Job_Description]],2,FALSE)</f>
        <v>Installation</v>
      </c>
    </row>
    <row r="821" spans="1:18" x14ac:dyDescent="0.3">
      <c r="A821" s="1">
        <v>42027</v>
      </c>
      <c r="B821">
        <v>27310008</v>
      </c>
      <c r="C821">
        <v>291</v>
      </c>
      <c r="D821">
        <v>1</v>
      </c>
      <c r="E821">
        <v>1</v>
      </c>
      <c r="F821" t="s">
        <v>63</v>
      </c>
      <c r="G821">
        <v>0</v>
      </c>
      <c r="H821">
        <v>0</v>
      </c>
      <c r="I821">
        <v>0</v>
      </c>
      <c r="J821">
        <v>0</v>
      </c>
      <c r="K821">
        <v>225</v>
      </c>
      <c r="L821">
        <v>896</v>
      </c>
      <c r="M821">
        <v>2858</v>
      </c>
      <c r="N821">
        <v>598</v>
      </c>
      <c r="O821" t="s">
        <v>130</v>
      </c>
      <c r="P821">
        <v>0</v>
      </c>
      <c r="Q82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821" t="str">
        <f>VLOOKUP(Analytics_mindset_case_studies_IntegrateCo_2015payroll[[#This Row],[Job_Code]],Analytics_mindset_case_studies_IntegrateCo_jobcodes[[Code_text]:[Job_Description]],2,FALSE)</f>
        <v>New Foreign Manufacturing Plant</v>
      </c>
    </row>
    <row r="822" spans="1:18" x14ac:dyDescent="0.3">
      <c r="A822" s="1">
        <v>42027</v>
      </c>
      <c r="B822">
        <v>27310010</v>
      </c>
      <c r="C822">
        <v>249</v>
      </c>
      <c r="D822">
        <v>1</v>
      </c>
      <c r="E822">
        <v>1</v>
      </c>
      <c r="F822" t="s">
        <v>25</v>
      </c>
      <c r="G822">
        <v>0</v>
      </c>
      <c r="H822">
        <v>0</v>
      </c>
      <c r="I822">
        <v>0</v>
      </c>
      <c r="J822">
        <v>0</v>
      </c>
      <c r="K822">
        <v>35</v>
      </c>
      <c r="L822">
        <v>1399</v>
      </c>
      <c r="M822">
        <v>446</v>
      </c>
      <c r="N822">
        <v>933</v>
      </c>
      <c r="O822" t="s">
        <v>131</v>
      </c>
      <c r="P822">
        <v>0</v>
      </c>
      <c r="Q82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822" t="str">
        <f>VLOOKUP(Analytics_mindset_case_studies_IntegrateCo_2015payroll[[#This Row],[Job_Code]],Analytics_mindset_case_studies_IntegrateCo_jobcodes[[Code_text]:[Job_Description]],2,FALSE)</f>
        <v>Proj Management</v>
      </c>
    </row>
    <row r="823" spans="1:18" x14ac:dyDescent="0.3">
      <c r="A823" s="1">
        <v>42027</v>
      </c>
      <c r="B823">
        <v>27310008</v>
      </c>
      <c r="C823">
        <v>249</v>
      </c>
      <c r="D823">
        <v>1</v>
      </c>
      <c r="E823">
        <v>1</v>
      </c>
      <c r="F823" t="s">
        <v>72</v>
      </c>
      <c r="G823">
        <v>33</v>
      </c>
      <c r="H823">
        <v>0</v>
      </c>
      <c r="I823">
        <v>150</v>
      </c>
      <c r="J823">
        <v>0</v>
      </c>
      <c r="K823">
        <v>84</v>
      </c>
      <c r="L823">
        <v>335</v>
      </c>
      <c r="M823">
        <v>1067</v>
      </c>
      <c r="N823">
        <v>24</v>
      </c>
      <c r="O823" t="s">
        <v>131</v>
      </c>
      <c r="P823">
        <v>150</v>
      </c>
      <c r="Q82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823" t="str">
        <f>VLOOKUP(Analytics_mindset_case_studies_IntegrateCo_2015payroll[[#This Row],[Job_Code]],Analytics_mindset_case_studies_IntegrateCo_jobcodes[[Code_text]:[Job_Description]],2,FALSE)</f>
        <v>Sales</v>
      </c>
    </row>
    <row r="824" spans="1:18" x14ac:dyDescent="0.3">
      <c r="A824" s="1">
        <v>42027</v>
      </c>
      <c r="B824">
        <v>27310009</v>
      </c>
      <c r="C824">
        <v>249</v>
      </c>
      <c r="D824">
        <v>1</v>
      </c>
      <c r="E824">
        <v>1</v>
      </c>
      <c r="F824" t="s">
        <v>72</v>
      </c>
      <c r="G824">
        <v>0</v>
      </c>
      <c r="H824">
        <v>0</v>
      </c>
      <c r="I824">
        <v>0</v>
      </c>
      <c r="J824">
        <v>0</v>
      </c>
      <c r="K824">
        <v>0</v>
      </c>
      <c r="L824">
        <v>0</v>
      </c>
      <c r="M824">
        <v>0</v>
      </c>
      <c r="N824">
        <v>0</v>
      </c>
      <c r="O824" t="s">
        <v>131</v>
      </c>
      <c r="P824">
        <v>0</v>
      </c>
      <c r="Q82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824" t="str">
        <f>VLOOKUP(Analytics_mindset_case_studies_IntegrateCo_2015payroll[[#This Row],[Job_Code]],Analytics_mindset_case_studies_IntegrateCo_jobcodes[[Code_text]:[Job_Description]],2,FALSE)</f>
        <v>Sales</v>
      </c>
    </row>
    <row r="825" spans="1:18" x14ac:dyDescent="0.3">
      <c r="A825" s="1">
        <v>42027</v>
      </c>
      <c r="B825">
        <v>27310008</v>
      </c>
      <c r="C825">
        <v>249</v>
      </c>
      <c r="D825">
        <v>1</v>
      </c>
      <c r="E825">
        <v>1</v>
      </c>
      <c r="F825" t="s">
        <v>73</v>
      </c>
      <c r="G825">
        <v>3</v>
      </c>
      <c r="H825">
        <v>0</v>
      </c>
      <c r="I825">
        <v>12375</v>
      </c>
      <c r="J825">
        <v>0</v>
      </c>
      <c r="K825">
        <v>69</v>
      </c>
      <c r="L825">
        <v>2762</v>
      </c>
      <c r="M825">
        <v>8804</v>
      </c>
      <c r="N825">
        <v>198</v>
      </c>
      <c r="O825" t="s">
        <v>131</v>
      </c>
      <c r="P825">
        <v>12375</v>
      </c>
      <c r="Q82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825" t="str">
        <f>VLOOKUP(Analytics_mindset_case_studies_IntegrateCo_2015payroll[[#This Row],[Job_Code]],Analytics_mindset_case_studies_IntegrateCo_jobcodes[[Code_text]:[Job_Description]],2,FALSE)</f>
        <v>Proj Management</v>
      </c>
    </row>
    <row r="826" spans="1:18" x14ac:dyDescent="0.3">
      <c r="A826" s="1">
        <v>42027</v>
      </c>
      <c r="B826">
        <v>27310008</v>
      </c>
      <c r="C826">
        <v>179</v>
      </c>
      <c r="D826">
        <v>1</v>
      </c>
      <c r="E826">
        <v>1</v>
      </c>
      <c r="F826" t="s">
        <v>85</v>
      </c>
      <c r="G826">
        <v>0</v>
      </c>
      <c r="H826">
        <v>0</v>
      </c>
      <c r="I826">
        <v>0</v>
      </c>
      <c r="J826">
        <v>0</v>
      </c>
      <c r="K826">
        <v>9</v>
      </c>
      <c r="L826">
        <v>34</v>
      </c>
      <c r="M826">
        <v>107</v>
      </c>
      <c r="N826">
        <v>24</v>
      </c>
      <c r="O826" t="s">
        <v>132</v>
      </c>
      <c r="P826">
        <v>0</v>
      </c>
      <c r="Q82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826" t="str">
        <f>VLOOKUP(Analytics_mindset_case_studies_IntegrateCo_2015payroll[[#This Row],[Job_Code]],Analytics_mindset_case_studies_IntegrateCo_jobcodes[[Code_text]:[Job_Description]],2,FALSE)</f>
        <v>Installation</v>
      </c>
    </row>
    <row r="827" spans="1:18" x14ac:dyDescent="0.3">
      <c r="A827" s="1">
        <v>42027</v>
      </c>
      <c r="B827">
        <v>27310008</v>
      </c>
      <c r="C827">
        <v>179</v>
      </c>
      <c r="D827">
        <v>1</v>
      </c>
      <c r="E827">
        <v>1</v>
      </c>
      <c r="F827" t="s">
        <v>58</v>
      </c>
      <c r="G827">
        <v>25</v>
      </c>
      <c r="H827">
        <v>0</v>
      </c>
      <c r="I827">
        <v>10684</v>
      </c>
      <c r="J827">
        <v>0</v>
      </c>
      <c r="K827">
        <v>6</v>
      </c>
      <c r="L827">
        <v>24</v>
      </c>
      <c r="M827">
        <v>764</v>
      </c>
      <c r="N827">
        <v>171</v>
      </c>
      <c r="O827" t="s">
        <v>132</v>
      </c>
      <c r="P827">
        <v>10684</v>
      </c>
      <c r="Q82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827" t="str">
        <f>VLOOKUP(Analytics_mindset_case_studies_IntegrateCo_2015payroll[[#This Row],[Job_Code]],Analytics_mindset_case_studies_IntegrateCo_jobcodes[[Code_text]:[Job_Description]],2,FALSE)</f>
        <v>Sales</v>
      </c>
    </row>
    <row r="828" spans="1:18" x14ac:dyDescent="0.3">
      <c r="A828" s="1">
        <v>42027</v>
      </c>
      <c r="B828">
        <v>27310008</v>
      </c>
      <c r="C828">
        <v>179</v>
      </c>
      <c r="D828">
        <v>1</v>
      </c>
      <c r="E828">
        <v>1</v>
      </c>
      <c r="F828" t="s">
        <v>71</v>
      </c>
      <c r="G828">
        <v>115</v>
      </c>
      <c r="H828">
        <v>0</v>
      </c>
      <c r="I828">
        <v>49145</v>
      </c>
      <c r="J828">
        <v>0</v>
      </c>
      <c r="K828">
        <v>275</v>
      </c>
      <c r="L828">
        <v>1102</v>
      </c>
      <c r="M828">
        <v>3512</v>
      </c>
      <c r="N828">
        <v>786</v>
      </c>
      <c r="O828" t="s">
        <v>132</v>
      </c>
      <c r="P828">
        <v>49145</v>
      </c>
      <c r="Q82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828" t="str">
        <f>VLOOKUP(Analytics_mindset_case_studies_IntegrateCo_2015payroll[[#This Row],[Job_Code]],Analytics_mindset_case_studies_IntegrateCo_jobcodes[[Code_text]:[Job_Description]],2,FALSE)</f>
        <v>Proj Management</v>
      </c>
    </row>
    <row r="829" spans="1:18" x14ac:dyDescent="0.3">
      <c r="A829" s="1">
        <v>42027</v>
      </c>
      <c r="B829">
        <v>27310008</v>
      </c>
      <c r="C829">
        <v>368</v>
      </c>
      <c r="D829">
        <v>1</v>
      </c>
      <c r="E829">
        <v>1</v>
      </c>
      <c r="F829" t="s">
        <v>85</v>
      </c>
      <c r="G829">
        <v>0</v>
      </c>
      <c r="H829">
        <v>0</v>
      </c>
      <c r="I829">
        <v>0</v>
      </c>
      <c r="J829">
        <v>0</v>
      </c>
      <c r="K829">
        <v>8</v>
      </c>
      <c r="L829">
        <v>32</v>
      </c>
      <c r="M829">
        <v>102</v>
      </c>
      <c r="N829">
        <v>24</v>
      </c>
      <c r="O829" t="s">
        <v>133</v>
      </c>
      <c r="P829">
        <v>0</v>
      </c>
      <c r="Q82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829" t="str">
        <f>VLOOKUP(Analytics_mindset_case_studies_IntegrateCo_2015payroll[[#This Row],[Job_Code]],Analytics_mindset_case_studies_IntegrateCo_jobcodes[[Code_text]:[Job_Description]],2,FALSE)</f>
        <v>Installation</v>
      </c>
    </row>
    <row r="830" spans="1:18" x14ac:dyDescent="0.3">
      <c r="A830" s="1">
        <v>42027</v>
      </c>
      <c r="B830">
        <v>27310008</v>
      </c>
      <c r="C830">
        <v>368</v>
      </c>
      <c r="D830">
        <v>1</v>
      </c>
      <c r="E830">
        <v>1</v>
      </c>
      <c r="F830" t="s">
        <v>89</v>
      </c>
      <c r="G830">
        <v>1</v>
      </c>
      <c r="H830">
        <v>0</v>
      </c>
      <c r="I830">
        <v>245</v>
      </c>
      <c r="J830">
        <v>0</v>
      </c>
      <c r="K830">
        <v>13</v>
      </c>
      <c r="L830">
        <v>52</v>
      </c>
      <c r="M830">
        <v>167</v>
      </c>
      <c r="N830">
        <v>39</v>
      </c>
      <c r="O830" t="s">
        <v>133</v>
      </c>
      <c r="P830">
        <v>245</v>
      </c>
      <c r="Q83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830" t="str">
        <f>VLOOKUP(Analytics_mindset_case_studies_IntegrateCo_2015payroll[[#This Row],[Job_Code]],Analytics_mindset_case_studies_IntegrateCo_jobcodes[[Code_text]:[Job_Description]],2,FALSE)</f>
        <v>Employee Training</v>
      </c>
    </row>
    <row r="831" spans="1:18" x14ac:dyDescent="0.3">
      <c r="A831" s="1">
        <v>42027</v>
      </c>
      <c r="B831">
        <v>27310008</v>
      </c>
      <c r="C831">
        <v>27</v>
      </c>
      <c r="D831">
        <v>1</v>
      </c>
      <c r="E831">
        <v>1</v>
      </c>
      <c r="F831" t="s">
        <v>85</v>
      </c>
      <c r="G831">
        <v>0</v>
      </c>
      <c r="H831">
        <v>0</v>
      </c>
      <c r="I831">
        <v>0</v>
      </c>
      <c r="J831">
        <v>0</v>
      </c>
      <c r="K831">
        <v>8</v>
      </c>
      <c r="L831">
        <v>33</v>
      </c>
      <c r="M831">
        <v>106</v>
      </c>
      <c r="N831">
        <v>24</v>
      </c>
      <c r="O831" t="s">
        <v>134</v>
      </c>
      <c r="P831">
        <v>0</v>
      </c>
      <c r="Q83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831" t="str">
        <f>VLOOKUP(Analytics_mindset_case_studies_IntegrateCo_2015payroll[[#This Row],[Job_Code]],Analytics_mindset_case_studies_IntegrateCo_jobcodes[[Code_text]:[Job_Description]],2,FALSE)</f>
        <v>Installation</v>
      </c>
    </row>
    <row r="832" spans="1:18" x14ac:dyDescent="0.3">
      <c r="A832" s="1">
        <v>42027</v>
      </c>
      <c r="B832">
        <v>27310008</v>
      </c>
      <c r="C832">
        <v>27</v>
      </c>
      <c r="D832">
        <v>1</v>
      </c>
      <c r="E832">
        <v>1</v>
      </c>
      <c r="F832" t="s">
        <v>65</v>
      </c>
      <c r="G832">
        <v>55</v>
      </c>
      <c r="H832">
        <v>0</v>
      </c>
      <c r="I832">
        <v>16775</v>
      </c>
      <c r="J832">
        <v>0</v>
      </c>
      <c r="K832">
        <v>93</v>
      </c>
      <c r="L832">
        <v>372</v>
      </c>
      <c r="M832">
        <v>1187</v>
      </c>
      <c r="N832">
        <v>268</v>
      </c>
      <c r="O832" t="s">
        <v>134</v>
      </c>
      <c r="P832">
        <v>16775</v>
      </c>
      <c r="Q83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832" t="str">
        <f>VLOOKUP(Analytics_mindset_case_studies_IntegrateCo_2015payroll[[#This Row],[Job_Code]],Analytics_mindset_case_studies_IntegrateCo_jobcodes[[Code_text]:[Job_Description]],2,FALSE)</f>
        <v>Office</v>
      </c>
    </row>
    <row r="833" spans="1:18" x14ac:dyDescent="0.3">
      <c r="A833" s="1">
        <v>42027</v>
      </c>
      <c r="B833">
        <v>27310008</v>
      </c>
      <c r="C833">
        <v>27</v>
      </c>
      <c r="D833">
        <v>1</v>
      </c>
      <c r="E833">
        <v>1</v>
      </c>
      <c r="F833" t="s">
        <v>65</v>
      </c>
      <c r="G833">
        <v>0</v>
      </c>
      <c r="H833">
        <v>15</v>
      </c>
      <c r="I833">
        <v>0</v>
      </c>
      <c r="J833">
        <v>6863</v>
      </c>
      <c r="K833">
        <v>38</v>
      </c>
      <c r="L833">
        <v>152</v>
      </c>
      <c r="M833">
        <v>486</v>
      </c>
      <c r="N833">
        <v>73</v>
      </c>
      <c r="O833" t="s">
        <v>134</v>
      </c>
      <c r="P833">
        <v>6863</v>
      </c>
      <c r="Q83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833" t="str">
        <f>VLOOKUP(Analytics_mindset_case_studies_IntegrateCo_2015payroll[[#This Row],[Job_Code]],Analytics_mindset_case_studies_IntegrateCo_jobcodes[[Code_text]:[Job_Description]],2,FALSE)</f>
        <v>Office</v>
      </c>
    </row>
    <row r="834" spans="1:18" x14ac:dyDescent="0.3">
      <c r="A834" s="1">
        <v>42027</v>
      </c>
      <c r="B834">
        <v>27310008</v>
      </c>
      <c r="C834">
        <v>27</v>
      </c>
      <c r="D834">
        <v>1</v>
      </c>
      <c r="E834">
        <v>1</v>
      </c>
      <c r="F834" t="s">
        <v>72</v>
      </c>
      <c r="G834">
        <v>45</v>
      </c>
      <c r="H834">
        <v>0</v>
      </c>
      <c r="I834">
        <v>13725</v>
      </c>
      <c r="J834">
        <v>0</v>
      </c>
      <c r="K834">
        <v>76</v>
      </c>
      <c r="L834">
        <v>305</v>
      </c>
      <c r="M834">
        <v>971</v>
      </c>
      <c r="N834">
        <v>22</v>
      </c>
      <c r="O834" t="s">
        <v>134</v>
      </c>
      <c r="P834">
        <v>13725</v>
      </c>
      <c r="Q83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834" t="str">
        <f>VLOOKUP(Analytics_mindset_case_studies_IntegrateCo_2015payroll[[#This Row],[Job_Code]],Analytics_mindset_case_studies_IntegrateCo_jobcodes[[Code_text]:[Job_Description]],2,FALSE)</f>
        <v>Sales</v>
      </c>
    </row>
    <row r="835" spans="1:18" x14ac:dyDescent="0.3">
      <c r="A835" s="1">
        <v>42027</v>
      </c>
      <c r="B835">
        <v>27310008</v>
      </c>
      <c r="C835">
        <v>27</v>
      </c>
      <c r="D835">
        <v>1</v>
      </c>
      <c r="E835">
        <v>1</v>
      </c>
      <c r="F835" t="s">
        <v>72</v>
      </c>
      <c r="G835">
        <v>0</v>
      </c>
      <c r="H835">
        <v>1</v>
      </c>
      <c r="I835">
        <v>0</v>
      </c>
      <c r="J835">
        <v>4575</v>
      </c>
      <c r="K835">
        <v>25</v>
      </c>
      <c r="L835">
        <v>101</v>
      </c>
      <c r="M835">
        <v>324</v>
      </c>
      <c r="N835">
        <v>49</v>
      </c>
      <c r="O835" t="s">
        <v>134</v>
      </c>
      <c r="P835">
        <v>4575</v>
      </c>
      <c r="Q83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835" t="str">
        <f>VLOOKUP(Analytics_mindset_case_studies_IntegrateCo_2015payroll[[#This Row],[Job_Code]],Analytics_mindset_case_studies_IntegrateCo_jobcodes[[Code_text]:[Job_Description]],2,FALSE)</f>
        <v>Sales</v>
      </c>
    </row>
    <row r="836" spans="1:18" x14ac:dyDescent="0.3">
      <c r="A836" s="1">
        <v>42027</v>
      </c>
      <c r="B836">
        <v>27310008</v>
      </c>
      <c r="C836">
        <v>27</v>
      </c>
      <c r="D836">
        <v>1</v>
      </c>
      <c r="E836">
        <v>1</v>
      </c>
      <c r="F836" t="s">
        <v>73</v>
      </c>
      <c r="G836">
        <v>1</v>
      </c>
      <c r="H836">
        <v>0</v>
      </c>
      <c r="I836">
        <v>305</v>
      </c>
      <c r="J836">
        <v>0</v>
      </c>
      <c r="K836">
        <v>17</v>
      </c>
      <c r="L836">
        <v>68</v>
      </c>
      <c r="M836">
        <v>216</v>
      </c>
      <c r="N836">
        <v>49</v>
      </c>
      <c r="O836" t="s">
        <v>134</v>
      </c>
      <c r="P836">
        <v>305</v>
      </c>
      <c r="Q83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836" t="str">
        <f>VLOOKUP(Analytics_mindset_case_studies_IntegrateCo_2015payroll[[#This Row],[Job_Code]],Analytics_mindset_case_studies_IntegrateCo_jobcodes[[Code_text]:[Job_Description]],2,FALSE)</f>
        <v>Proj Management</v>
      </c>
    </row>
    <row r="837" spans="1:18" x14ac:dyDescent="0.3">
      <c r="A837" s="1">
        <v>42027</v>
      </c>
      <c r="B837">
        <v>27310008</v>
      </c>
      <c r="C837">
        <v>27</v>
      </c>
      <c r="D837">
        <v>1</v>
      </c>
      <c r="E837">
        <v>1</v>
      </c>
      <c r="F837" t="s">
        <v>73</v>
      </c>
      <c r="G837">
        <v>0</v>
      </c>
      <c r="H837">
        <v>5</v>
      </c>
      <c r="I837">
        <v>0</v>
      </c>
      <c r="J837">
        <v>2288</v>
      </c>
      <c r="K837">
        <v>13</v>
      </c>
      <c r="L837">
        <v>51</v>
      </c>
      <c r="M837">
        <v>161</v>
      </c>
      <c r="N837">
        <v>24</v>
      </c>
      <c r="O837" t="s">
        <v>134</v>
      </c>
      <c r="P837">
        <v>2288</v>
      </c>
      <c r="Q83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837" t="str">
        <f>VLOOKUP(Analytics_mindset_case_studies_IntegrateCo_2015payroll[[#This Row],[Job_Code]],Analytics_mindset_case_studies_IntegrateCo_jobcodes[[Code_text]:[Job_Description]],2,FALSE)</f>
        <v>Proj Management</v>
      </c>
    </row>
    <row r="838" spans="1:18" x14ac:dyDescent="0.3">
      <c r="A838" s="1">
        <v>42027</v>
      </c>
      <c r="B838">
        <v>27310008</v>
      </c>
      <c r="C838">
        <v>27</v>
      </c>
      <c r="D838">
        <v>1</v>
      </c>
      <c r="E838">
        <v>1</v>
      </c>
      <c r="F838" t="s">
        <v>74</v>
      </c>
      <c r="G838">
        <v>2</v>
      </c>
      <c r="H838">
        <v>0</v>
      </c>
      <c r="I838">
        <v>61</v>
      </c>
      <c r="J838">
        <v>0</v>
      </c>
      <c r="K838">
        <v>34</v>
      </c>
      <c r="L838">
        <v>135</v>
      </c>
      <c r="M838">
        <v>432</v>
      </c>
      <c r="N838">
        <v>98</v>
      </c>
      <c r="O838" t="s">
        <v>134</v>
      </c>
      <c r="P838">
        <v>61</v>
      </c>
      <c r="Q83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838" t="str">
        <f>VLOOKUP(Analytics_mindset_case_studies_IntegrateCo_2015payroll[[#This Row],[Job_Code]],Analytics_mindset_case_studies_IntegrateCo_jobcodes[[Code_text]:[Job_Description]],2,FALSE)</f>
        <v>Service</v>
      </c>
    </row>
    <row r="839" spans="1:18" x14ac:dyDescent="0.3">
      <c r="A839" s="1">
        <v>42027</v>
      </c>
      <c r="B839">
        <v>27310008</v>
      </c>
      <c r="C839">
        <v>27</v>
      </c>
      <c r="D839">
        <v>1</v>
      </c>
      <c r="E839">
        <v>1</v>
      </c>
      <c r="F839" t="s">
        <v>89</v>
      </c>
      <c r="G839">
        <v>0</v>
      </c>
      <c r="H839">
        <v>15</v>
      </c>
      <c r="I839">
        <v>0</v>
      </c>
      <c r="J839">
        <v>6863</v>
      </c>
      <c r="K839">
        <v>38</v>
      </c>
      <c r="L839">
        <v>153</v>
      </c>
      <c r="M839">
        <v>486</v>
      </c>
      <c r="N839">
        <v>73</v>
      </c>
      <c r="O839" t="s">
        <v>134</v>
      </c>
      <c r="P839">
        <v>6863</v>
      </c>
      <c r="Q83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839" t="str">
        <f>VLOOKUP(Analytics_mindset_case_studies_IntegrateCo_2015payroll[[#This Row],[Job_Code]],Analytics_mindset_case_studies_IntegrateCo_jobcodes[[Code_text]:[Job_Description]],2,FALSE)</f>
        <v>Employee Training</v>
      </c>
    </row>
    <row r="840" spans="1:18" x14ac:dyDescent="0.3">
      <c r="A840" s="1">
        <v>42027</v>
      </c>
      <c r="B840">
        <v>27310008</v>
      </c>
      <c r="C840">
        <v>239</v>
      </c>
      <c r="D840">
        <v>1</v>
      </c>
      <c r="E840">
        <v>1</v>
      </c>
      <c r="F840" t="s">
        <v>64</v>
      </c>
      <c r="G840">
        <v>20</v>
      </c>
      <c r="H840">
        <v>0</v>
      </c>
      <c r="I840">
        <v>4354</v>
      </c>
      <c r="J840">
        <v>0</v>
      </c>
      <c r="K840">
        <v>246</v>
      </c>
      <c r="L840">
        <v>983</v>
      </c>
      <c r="M840">
        <v>3132</v>
      </c>
      <c r="N840">
        <v>57</v>
      </c>
      <c r="O840" t="s">
        <v>135</v>
      </c>
      <c r="P840">
        <v>4354</v>
      </c>
      <c r="Q84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840" t="str">
        <f>VLOOKUP(Analytics_mindset_case_studies_IntegrateCo_2015payroll[[#This Row],[Job_Code]],Analytics_mindset_case_studies_IntegrateCo_jobcodes[[Code_text]:[Job_Description]],2,FALSE)</f>
        <v>Office</v>
      </c>
    </row>
    <row r="841" spans="1:18" x14ac:dyDescent="0.3">
      <c r="A841" s="1">
        <v>42027</v>
      </c>
      <c r="B841">
        <v>27310008</v>
      </c>
      <c r="C841">
        <v>239</v>
      </c>
      <c r="D841">
        <v>1</v>
      </c>
      <c r="E841">
        <v>1</v>
      </c>
      <c r="F841" t="s">
        <v>65</v>
      </c>
      <c r="G841">
        <v>20</v>
      </c>
      <c r="H841">
        <v>0</v>
      </c>
      <c r="I841">
        <v>4354</v>
      </c>
      <c r="J841">
        <v>0</v>
      </c>
      <c r="K841">
        <v>245</v>
      </c>
      <c r="L841">
        <v>982</v>
      </c>
      <c r="M841">
        <v>3131</v>
      </c>
      <c r="N841">
        <v>57</v>
      </c>
      <c r="O841" t="s">
        <v>135</v>
      </c>
      <c r="P841">
        <v>4354</v>
      </c>
      <c r="Q84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841" t="str">
        <f>VLOOKUP(Analytics_mindset_case_studies_IntegrateCo_2015payroll[[#This Row],[Job_Code]],Analytics_mindset_case_studies_IntegrateCo_jobcodes[[Code_text]:[Job_Description]],2,FALSE)</f>
        <v>Office</v>
      </c>
    </row>
    <row r="842" spans="1:18" x14ac:dyDescent="0.3">
      <c r="A842" s="1">
        <v>42027</v>
      </c>
      <c r="B842">
        <v>27310008</v>
      </c>
      <c r="C842">
        <v>369</v>
      </c>
      <c r="D842">
        <v>1</v>
      </c>
      <c r="E842">
        <v>1</v>
      </c>
      <c r="F842" t="s">
        <v>58</v>
      </c>
      <c r="G842">
        <v>40</v>
      </c>
      <c r="H842">
        <v>0</v>
      </c>
      <c r="I842">
        <v>840</v>
      </c>
      <c r="J842">
        <v>0</v>
      </c>
      <c r="K842">
        <v>499</v>
      </c>
      <c r="L842">
        <v>1997</v>
      </c>
      <c r="M842">
        <v>6365</v>
      </c>
      <c r="N842">
        <v>218</v>
      </c>
      <c r="O842" t="s">
        <v>136</v>
      </c>
      <c r="P842">
        <v>840</v>
      </c>
      <c r="Q84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842" t="str">
        <f>VLOOKUP(Analytics_mindset_case_studies_IntegrateCo_2015payroll[[#This Row],[Job_Code]],Analytics_mindset_case_studies_IntegrateCo_jobcodes[[Code_text]:[Job_Description]],2,FALSE)</f>
        <v>Sales</v>
      </c>
    </row>
    <row r="843" spans="1:18" x14ac:dyDescent="0.3">
      <c r="A843" s="1">
        <v>42027</v>
      </c>
      <c r="B843">
        <v>27310008</v>
      </c>
      <c r="C843">
        <v>38</v>
      </c>
      <c r="D843">
        <v>1</v>
      </c>
      <c r="E843">
        <v>1</v>
      </c>
      <c r="F843" t="s">
        <v>85</v>
      </c>
      <c r="G843">
        <v>0</v>
      </c>
      <c r="H843">
        <v>0</v>
      </c>
      <c r="I843">
        <v>0</v>
      </c>
      <c r="J843">
        <v>0</v>
      </c>
      <c r="K843">
        <v>9</v>
      </c>
      <c r="L843">
        <v>35</v>
      </c>
      <c r="M843">
        <v>112</v>
      </c>
      <c r="N843">
        <v>4</v>
      </c>
      <c r="O843" t="s">
        <v>137</v>
      </c>
      <c r="P843">
        <v>0</v>
      </c>
      <c r="Q84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843" t="str">
        <f>VLOOKUP(Analytics_mindset_case_studies_IntegrateCo_2015payroll[[#This Row],[Job_Code]],Analytics_mindset_case_studies_IntegrateCo_jobcodes[[Code_text]:[Job_Description]],2,FALSE)</f>
        <v>Installation</v>
      </c>
    </row>
    <row r="844" spans="1:18" x14ac:dyDescent="0.3">
      <c r="A844" s="1">
        <v>42027</v>
      </c>
      <c r="B844">
        <v>27310010</v>
      </c>
      <c r="C844">
        <v>38</v>
      </c>
      <c r="D844">
        <v>1</v>
      </c>
      <c r="E844">
        <v>1</v>
      </c>
      <c r="F844" t="s">
        <v>15</v>
      </c>
      <c r="G844">
        <v>0</v>
      </c>
      <c r="H844">
        <v>0</v>
      </c>
      <c r="I844">
        <v>0</v>
      </c>
      <c r="J844">
        <v>0</v>
      </c>
      <c r="K844">
        <v>162</v>
      </c>
      <c r="L844">
        <v>30</v>
      </c>
      <c r="M844">
        <v>9563</v>
      </c>
      <c r="N844">
        <v>325</v>
      </c>
      <c r="O844" t="s">
        <v>137</v>
      </c>
      <c r="P844">
        <v>0</v>
      </c>
      <c r="Q84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844" t="str">
        <f>VLOOKUP(Analytics_mindset_case_studies_IntegrateCo_2015payroll[[#This Row],[Job_Code]],Analytics_mindset_case_studies_IntegrateCo_jobcodes[[Code_text]:[Job_Description]],2,FALSE)</f>
        <v>Sales</v>
      </c>
    </row>
    <row r="845" spans="1:18" x14ac:dyDescent="0.3">
      <c r="A845" s="1">
        <v>42027</v>
      </c>
      <c r="B845">
        <v>27310010</v>
      </c>
      <c r="C845">
        <v>38</v>
      </c>
      <c r="D845">
        <v>1</v>
      </c>
      <c r="E845">
        <v>1</v>
      </c>
      <c r="F845" t="s">
        <v>30</v>
      </c>
      <c r="G845">
        <v>0</v>
      </c>
      <c r="H845">
        <v>0</v>
      </c>
      <c r="I845">
        <v>0</v>
      </c>
      <c r="J845">
        <v>0</v>
      </c>
      <c r="K845">
        <v>162</v>
      </c>
      <c r="L845">
        <v>30</v>
      </c>
      <c r="M845">
        <v>9562</v>
      </c>
      <c r="N845">
        <v>325</v>
      </c>
      <c r="O845" t="s">
        <v>137</v>
      </c>
      <c r="P845">
        <v>0</v>
      </c>
      <c r="Q84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845" t="str">
        <f>VLOOKUP(Analytics_mindset_case_studies_IntegrateCo_2015payroll[[#This Row],[Job_Code]],Analytics_mindset_case_studies_IntegrateCo_jobcodes[[Code_text]:[Job_Description]],2,FALSE)</f>
        <v>Sales</v>
      </c>
    </row>
    <row r="846" spans="1:18" x14ac:dyDescent="0.3">
      <c r="A846" s="1">
        <v>42027</v>
      </c>
      <c r="B846">
        <v>27310008</v>
      </c>
      <c r="C846">
        <v>38</v>
      </c>
      <c r="D846">
        <v>1</v>
      </c>
      <c r="E846">
        <v>1</v>
      </c>
      <c r="F846" t="s">
        <v>58</v>
      </c>
      <c r="G846">
        <v>47</v>
      </c>
      <c r="H846">
        <v>0</v>
      </c>
      <c r="I846">
        <v>163454</v>
      </c>
      <c r="J846">
        <v>0</v>
      </c>
      <c r="K846">
        <v>96</v>
      </c>
      <c r="L846">
        <v>3841</v>
      </c>
      <c r="M846">
        <v>12244</v>
      </c>
      <c r="N846">
        <v>425</v>
      </c>
      <c r="O846" t="s">
        <v>137</v>
      </c>
      <c r="P846">
        <v>163454</v>
      </c>
      <c r="Q84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846" t="str">
        <f>VLOOKUP(Analytics_mindset_case_studies_IntegrateCo_2015payroll[[#This Row],[Job_Code]],Analytics_mindset_case_studies_IntegrateCo_jobcodes[[Code_text]:[Job_Description]],2,FALSE)</f>
        <v>Sales</v>
      </c>
    </row>
    <row r="847" spans="1:18" x14ac:dyDescent="0.3">
      <c r="A847" s="1">
        <v>42027</v>
      </c>
      <c r="B847">
        <v>27310008</v>
      </c>
      <c r="C847">
        <v>169</v>
      </c>
      <c r="D847">
        <v>1</v>
      </c>
      <c r="E847">
        <v>1</v>
      </c>
      <c r="F847" t="s">
        <v>85</v>
      </c>
      <c r="G847">
        <v>0</v>
      </c>
      <c r="H847">
        <v>0</v>
      </c>
      <c r="I847">
        <v>0</v>
      </c>
      <c r="J847">
        <v>0</v>
      </c>
      <c r="K847">
        <v>9</v>
      </c>
      <c r="L847">
        <v>35</v>
      </c>
      <c r="M847">
        <v>111</v>
      </c>
      <c r="N847">
        <v>24</v>
      </c>
      <c r="O847" t="s">
        <v>138</v>
      </c>
      <c r="P847">
        <v>0</v>
      </c>
      <c r="Q84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847" t="str">
        <f>VLOOKUP(Analytics_mindset_case_studies_IntegrateCo_2015payroll[[#This Row],[Job_Code]],Analytics_mindset_case_studies_IntegrateCo_jobcodes[[Code_text]:[Job_Description]],2,FALSE)</f>
        <v>Installation</v>
      </c>
    </row>
    <row r="848" spans="1:18" x14ac:dyDescent="0.3">
      <c r="A848" s="1">
        <v>42027</v>
      </c>
      <c r="B848">
        <v>27310008</v>
      </c>
      <c r="C848">
        <v>169</v>
      </c>
      <c r="D848">
        <v>1</v>
      </c>
      <c r="E848">
        <v>1</v>
      </c>
      <c r="F848" t="s">
        <v>71</v>
      </c>
      <c r="G848">
        <v>35</v>
      </c>
      <c r="H848">
        <v>0</v>
      </c>
      <c r="I848">
        <v>11463</v>
      </c>
      <c r="J848">
        <v>0</v>
      </c>
      <c r="K848">
        <v>66</v>
      </c>
      <c r="L848">
        <v>266</v>
      </c>
      <c r="M848">
        <v>848</v>
      </c>
      <c r="N848">
        <v>183</v>
      </c>
      <c r="O848" t="s">
        <v>138</v>
      </c>
      <c r="P848">
        <v>11463</v>
      </c>
      <c r="Q84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848" t="str">
        <f>VLOOKUP(Analytics_mindset_case_studies_IntegrateCo_2015payroll[[#This Row],[Job_Code]],Analytics_mindset_case_studies_IntegrateCo_jobcodes[[Code_text]:[Job_Description]],2,FALSE)</f>
        <v>Proj Management</v>
      </c>
    </row>
    <row r="849" spans="1:18" x14ac:dyDescent="0.3">
      <c r="A849" s="1">
        <v>42027</v>
      </c>
      <c r="B849">
        <v>27310008</v>
      </c>
      <c r="C849">
        <v>44</v>
      </c>
      <c r="D849">
        <v>4</v>
      </c>
      <c r="E849">
        <v>4</v>
      </c>
      <c r="F849" t="s">
        <v>92</v>
      </c>
      <c r="G849">
        <v>40</v>
      </c>
      <c r="H849">
        <v>0</v>
      </c>
      <c r="I849">
        <v>3850</v>
      </c>
      <c r="J849">
        <v>0</v>
      </c>
      <c r="K849">
        <v>0</v>
      </c>
      <c r="L849">
        <v>924</v>
      </c>
      <c r="M849">
        <v>29453</v>
      </c>
      <c r="N849">
        <v>5</v>
      </c>
      <c r="O849" t="s">
        <v>139</v>
      </c>
      <c r="P849">
        <v>3850</v>
      </c>
      <c r="Q84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849" t="str">
        <f>VLOOKUP(Analytics_mindset_case_studies_IntegrateCo_2015payroll[[#This Row],[Job_Code]],Analytics_mindset_case_studies_IntegrateCo_jobcodes[[Code_text]:[Job_Description]],2,FALSE)</f>
        <v>Office</v>
      </c>
    </row>
    <row r="850" spans="1:18" x14ac:dyDescent="0.3">
      <c r="A850" s="1">
        <v>42027</v>
      </c>
      <c r="B850">
        <v>27310008</v>
      </c>
      <c r="C850">
        <v>396</v>
      </c>
      <c r="D850">
        <v>5</v>
      </c>
      <c r="E850">
        <v>5</v>
      </c>
      <c r="F850" t="s">
        <v>85</v>
      </c>
      <c r="G850">
        <v>0</v>
      </c>
      <c r="H850">
        <v>0</v>
      </c>
      <c r="I850">
        <v>0</v>
      </c>
      <c r="J850">
        <v>0</v>
      </c>
      <c r="K850">
        <v>9</v>
      </c>
      <c r="L850">
        <v>42</v>
      </c>
      <c r="M850">
        <v>115</v>
      </c>
      <c r="N850">
        <v>64</v>
      </c>
      <c r="O850" t="s">
        <v>140</v>
      </c>
      <c r="P850">
        <v>0</v>
      </c>
      <c r="Q85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850" t="str">
        <f>VLOOKUP(Analytics_mindset_case_studies_IntegrateCo_2015payroll[[#This Row],[Job_Code]],Analytics_mindset_case_studies_IntegrateCo_jobcodes[[Code_text]:[Job_Description]],2,FALSE)</f>
        <v>Installation</v>
      </c>
    </row>
    <row r="851" spans="1:18" x14ac:dyDescent="0.3">
      <c r="A851" s="1">
        <v>42027</v>
      </c>
      <c r="B851">
        <v>27310008</v>
      </c>
      <c r="C851">
        <v>396</v>
      </c>
      <c r="D851">
        <v>5</v>
      </c>
      <c r="E851">
        <v>5</v>
      </c>
      <c r="F851" t="s">
        <v>93</v>
      </c>
      <c r="G851">
        <v>1</v>
      </c>
      <c r="H851">
        <v>0</v>
      </c>
      <c r="I851">
        <v>32</v>
      </c>
      <c r="J851">
        <v>0</v>
      </c>
      <c r="K851">
        <v>19</v>
      </c>
      <c r="L851">
        <v>9</v>
      </c>
      <c r="M851">
        <v>244</v>
      </c>
      <c r="N851">
        <v>136</v>
      </c>
      <c r="O851" t="s">
        <v>140</v>
      </c>
      <c r="P851">
        <v>32</v>
      </c>
      <c r="Q85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851" t="str">
        <f>VLOOKUP(Analytics_mindset_case_studies_IntegrateCo_2015payroll[[#This Row],[Job_Code]],Analytics_mindset_case_studies_IntegrateCo_jobcodes[[Code_text]:[Job_Description]],2,FALSE)</f>
        <v>Office</v>
      </c>
    </row>
    <row r="852" spans="1:18" x14ac:dyDescent="0.3">
      <c r="A852" s="1">
        <v>42027</v>
      </c>
      <c r="B852">
        <v>27310008</v>
      </c>
      <c r="C852">
        <v>396</v>
      </c>
      <c r="D852">
        <v>5</v>
      </c>
      <c r="E852">
        <v>5</v>
      </c>
      <c r="F852" t="s">
        <v>94</v>
      </c>
      <c r="G852">
        <v>3</v>
      </c>
      <c r="H852">
        <v>0</v>
      </c>
      <c r="I852">
        <v>96</v>
      </c>
      <c r="J852">
        <v>0</v>
      </c>
      <c r="K852">
        <v>58</v>
      </c>
      <c r="L852">
        <v>268</v>
      </c>
      <c r="M852">
        <v>736</v>
      </c>
      <c r="N852">
        <v>407</v>
      </c>
      <c r="O852" t="s">
        <v>140</v>
      </c>
      <c r="P852">
        <v>96</v>
      </c>
      <c r="Q85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852" t="str">
        <f>VLOOKUP(Analytics_mindset_case_studies_IntegrateCo_2015payroll[[#This Row],[Job_Code]],Analytics_mindset_case_studies_IntegrateCo_jobcodes[[Code_text]:[Job_Description]],2,FALSE)</f>
        <v>Proj Management</v>
      </c>
    </row>
    <row r="853" spans="1:18" x14ac:dyDescent="0.3">
      <c r="A853" s="1">
        <v>42027</v>
      </c>
      <c r="B853">
        <v>27310008</v>
      </c>
      <c r="C853">
        <v>204</v>
      </c>
      <c r="D853">
        <v>1</v>
      </c>
      <c r="E853">
        <v>1</v>
      </c>
      <c r="F853" t="s">
        <v>85</v>
      </c>
      <c r="G853">
        <v>0</v>
      </c>
      <c r="H853">
        <v>0</v>
      </c>
      <c r="I853">
        <v>0</v>
      </c>
      <c r="J853">
        <v>0</v>
      </c>
      <c r="K853">
        <v>8</v>
      </c>
      <c r="L853">
        <v>34</v>
      </c>
      <c r="M853">
        <v>109</v>
      </c>
      <c r="N853">
        <v>24</v>
      </c>
      <c r="O853" t="s">
        <v>141</v>
      </c>
      <c r="P853">
        <v>0</v>
      </c>
      <c r="Q85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853" t="str">
        <f>VLOOKUP(Analytics_mindset_case_studies_IntegrateCo_2015payroll[[#This Row],[Job_Code]],Analytics_mindset_case_studies_IntegrateCo_jobcodes[[Code_text]:[Job_Description]],2,FALSE)</f>
        <v>Installation</v>
      </c>
    </row>
    <row r="854" spans="1:18" x14ac:dyDescent="0.3">
      <c r="A854" s="1">
        <v>42027</v>
      </c>
      <c r="B854">
        <v>27310008</v>
      </c>
      <c r="C854">
        <v>53</v>
      </c>
      <c r="D854">
        <v>1</v>
      </c>
      <c r="E854">
        <v>1</v>
      </c>
      <c r="F854" t="s">
        <v>85</v>
      </c>
      <c r="G854">
        <v>0</v>
      </c>
      <c r="H854">
        <v>0</v>
      </c>
      <c r="I854">
        <v>0</v>
      </c>
      <c r="J854">
        <v>0</v>
      </c>
      <c r="K854">
        <v>8</v>
      </c>
      <c r="L854">
        <v>33</v>
      </c>
      <c r="M854">
        <v>105</v>
      </c>
      <c r="N854">
        <v>24</v>
      </c>
      <c r="O854" t="s">
        <v>142</v>
      </c>
      <c r="P854">
        <v>0</v>
      </c>
      <c r="Q85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854" t="str">
        <f>VLOOKUP(Analytics_mindset_case_studies_IntegrateCo_2015payroll[[#This Row],[Job_Code]],Analytics_mindset_case_studies_IntegrateCo_jobcodes[[Code_text]:[Job_Description]],2,FALSE)</f>
        <v>Installation</v>
      </c>
    </row>
    <row r="855" spans="1:18" x14ac:dyDescent="0.3">
      <c r="A855" s="1">
        <v>42027</v>
      </c>
      <c r="B855">
        <v>27310008</v>
      </c>
      <c r="C855">
        <v>15</v>
      </c>
      <c r="D855">
        <v>1</v>
      </c>
      <c r="E855">
        <v>1</v>
      </c>
      <c r="F855" t="s">
        <v>78</v>
      </c>
      <c r="G855">
        <v>5</v>
      </c>
      <c r="H855">
        <v>0</v>
      </c>
      <c r="I855">
        <v>13822</v>
      </c>
      <c r="J855">
        <v>0</v>
      </c>
      <c r="K855">
        <v>74</v>
      </c>
      <c r="L855">
        <v>295</v>
      </c>
      <c r="M855">
        <v>94</v>
      </c>
      <c r="N855">
        <v>221</v>
      </c>
      <c r="O855" t="s">
        <v>143</v>
      </c>
      <c r="P855">
        <v>13822</v>
      </c>
      <c r="Q85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855" t="str">
        <f>VLOOKUP(Analytics_mindset_case_studies_IntegrateCo_2015payroll[[#This Row],[Job_Code]],Analytics_mindset_case_studies_IntegrateCo_jobcodes[[Code_text]:[Job_Description]],2,FALSE)</f>
        <v>Service</v>
      </c>
    </row>
    <row r="856" spans="1:18" x14ac:dyDescent="0.3">
      <c r="A856" s="1">
        <v>42027</v>
      </c>
      <c r="B856">
        <v>27310008</v>
      </c>
      <c r="C856">
        <v>11</v>
      </c>
      <c r="D856">
        <v>1</v>
      </c>
      <c r="E856">
        <v>1</v>
      </c>
      <c r="F856" t="s">
        <v>85</v>
      </c>
      <c r="G856">
        <v>0</v>
      </c>
      <c r="H856">
        <v>0</v>
      </c>
      <c r="I856">
        <v>0</v>
      </c>
      <c r="J856">
        <v>0</v>
      </c>
      <c r="K856">
        <v>7</v>
      </c>
      <c r="L856">
        <v>28</v>
      </c>
      <c r="M856">
        <v>89</v>
      </c>
      <c r="N856">
        <v>19</v>
      </c>
      <c r="O856" t="s">
        <v>144</v>
      </c>
      <c r="P856">
        <v>0</v>
      </c>
      <c r="Q85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856" t="str">
        <f>VLOOKUP(Analytics_mindset_case_studies_IntegrateCo_2015payroll[[#This Row],[Job_Code]],Analytics_mindset_case_studies_IntegrateCo_jobcodes[[Code_text]:[Job_Description]],2,FALSE)</f>
        <v>Installation</v>
      </c>
    </row>
    <row r="857" spans="1:18" x14ac:dyDescent="0.3">
      <c r="A857" s="1">
        <v>42027</v>
      </c>
      <c r="B857">
        <v>27310008</v>
      </c>
      <c r="C857">
        <v>11</v>
      </c>
      <c r="D857">
        <v>1</v>
      </c>
      <c r="E857">
        <v>1</v>
      </c>
      <c r="F857" t="s">
        <v>71</v>
      </c>
      <c r="G857">
        <v>4</v>
      </c>
      <c r="H857">
        <v>0</v>
      </c>
      <c r="I857">
        <v>15192</v>
      </c>
      <c r="J857">
        <v>0</v>
      </c>
      <c r="K857">
        <v>88</v>
      </c>
      <c r="L857">
        <v>352</v>
      </c>
      <c r="M857">
        <v>1123</v>
      </c>
      <c r="N857">
        <v>243</v>
      </c>
      <c r="O857" t="s">
        <v>144</v>
      </c>
      <c r="P857">
        <v>15192</v>
      </c>
      <c r="Q85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857" t="str">
        <f>VLOOKUP(Analytics_mindset_case_studies_IntegrateCo_2015payroll[[#This Row],[Job_Code]],Analytics_mindset_case_studies_IntegrateCo_jobcodes[[Code_text]:[Job_Description]],2,FALSE)</f>
        <v>Proj Management</v>
      </c>
    </row>
    <row r="858" spans="1:18" x14ac:dyDescent="0.3">
      <c r="A858" s="1">
        <v>42027</v>
      </c>
      <c r="B858">
        <v>27310008</v>
      </c>
      <c r="C858">
        <v>11</v>
      </c>
      <c r="D858">
        <v>1</v>
      </c>
      <c r="E858">
        <v>1</v>
      </c>
      <c r="F858" t="s">
        <v>63</v>
      </c>
      <c r="G858">
        <v>0</v>
      </c>
      <c r="H858">
        <v>0</v>
      </c>
      <c r="I858">
        <v>0</v>
      </c>
      <c r="J858">
        <v>0</v>
      </c>
      <c r="K858">
        <v>176</v>
      </c>
      <c r="L858">
        <v>704</v>
      </c>
      <c r="M858">
        <v>2245</v>
      </c>
      <c r="N858">
        <v>486</v>
      </c>
      <c r="O858" t="s">
        <v>144</v>
      </c>
      <c r="P858">
        <v>0</v>
      </c>
      <c r="Q85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858" t="str">
        <f>VLOOKUP(Analytics_mindset_case_studies_IntegrateCo_2015payroll[[#This Row],[Job_Code]],Analytics_mindset_case_studies_IntegrateCo_jobcodes[[Code_text]:[Job_Description]],2,FALSE)</f>
        <v>New Foreign Manufacturing Plant</v>
      </c>
    </row>
    <row r="859" spans="1:18" x14ac:dyDescent="0.3">
      <c r="A859" s="1">
        <v>42027</v>
      </c>
      <c r="B859">
        <v>27310008</v>
      </c>
      <c r="C859">
        <v>20</v>
      </c>
      <c r="D859">
        <v>1</v>
      </c>
      <c r="E859">
        <v>1</v>
      </c>
      <c r="F859" t="s">
        <v>72</v>
      </c>
      <c r="G859">
        <v>40</v>
      </c>
      <c r="H859">
        <v>0</v>
      </c>
      <c r="I859">
        <v>115539</v>
      </c>
      <c r="J859">
        <v>0</v>
      </c>
      <c r="K859">
        <v>612</v>
      </c>
      <c r="L859">
        <v>2448</v>
      </c>
      <c r="M859">
        <v>7804</v>
      </c>
      <c r="N859">
        <v>3</v>
      </c>
      <c r="O859" t="s">
        <v>145</v>
      </c>
      <c r="P859">
        <v>115539</v>
      </c>
      <c r="Q85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859" t="str">
        <f>VLOOKUP(Analytics_mindset_case_studies_IntegrateCo_2015payroll[[#This Row],[Job_Code]],Analytics_mindset_case_studies_IntegrateCo_jobcodes[[Code_text]:[Job_Description]],2,FALSE)</f>
        <v>Sales</v>
      </c>
    </row>
    <row r="860" spans="1:18" x14ac:dyDescent="0.3">
      <c r="A860" s="1">
        <v>42027</v>
      </c>
      <c r="B860">
        <v>27310008</v>
      </c>
      <c r="C860">
        <v>180</v>
      </c>
      <c r="D860">
        <v>1</v>
      </c>
      <c r="E860">
        <v>1</v>
      </c>
      <c r="F860" t="s">
        <v>85</v>
      </c>
      <c r="G860">
        <v>0</v>
      </c>
      <c r="H860">
        <v>0</v>
      </c>
      <c r="I860">
        <v>0</v>
      </c>
      <c r="J860">
        <v>0</v>
      </c>
      <c r="K860">
        <v>8</v>
      </c>
      <c r="L860">
        <v>31</v>
      </c>
      <c r="M860">
        <v>99</v>
      </c>
      <c r="N860">
        <v>24</v>
      </c>
      <c r="O860" t="s">
        <v>146</v>
      </c>
      <c r="P860">
        <v>0</v>
      </c>
      <c r="Q86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860" t="str">
        <f>VLOOKUP(Analytics_mindset_case_studies_IntegrateCo_2015payroll[[#This Row],[Job_Code]],Analytics_mindset_case_studies_IntegrateCo_jobcodes[[Code_text]:[Job_Description]],2,FALSE)</f>
        <v>Installation</v>
      </c>
    </row>
    <row r="861" spans="1:18" x14ac:dyDescent="0.3">
      <c r="A861" s="1">
        <v>42027</v>
      </c>
      <c r="B861">
        <v>27310008</v>
      </c>
      <c r="C861">
        <v>180</v>
      </c>
      <c r="D861">
        <v>1</v>
      </c>
      <c r="E861">
        <v>1</v>
      </c>
      <c r="F861" t="s">
        <v>64</v>
      </c>
      <c r="G861">
        <v>3</v>
      </c>
      <c r="H861">
        <v>0</v>
      </c>
      <c r="I861">
        <v>6975</v>
      </c>
      <c r="J861">
        <v>0</v>
      </c>
      <c r="K861">
        <v>36</v>
      </c>
      <c r="L861">
        <v>145</v>
      </c>
      <c r="M861">
        <v>461</v>
      </c>
      <c r="N861">
        <v>112</v>
      </c>
      <c r="O861" t="s">
        <v>146</v>
      </c>
      <c r="P861">
        <v>6975</v>
      </c>
      <c r="Q86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861" t="str">
        <f>VLOOKUP(Analytics_mindset_case_studies_IntegrateCo_2015payroll[[#This Row],[Job_Code]],Analytics_mindset_case_studies_IntegrateCo_jobcodes[[Code_text]:[Job_Description]],2,FALSE)</f>
        <v>Office</v>
      </c>
    </row>
    <row r="862" spans="1:18" x14ac:dyDescent="0.3">
      <c r="A862" s="1">
        <v>42027</v>
      </c>
      <c r="B862">
        <v>27310008</v>
      </c>
      <c r="C862">
        <v>180</v>
      </c>
      <c r="D862">
        <v>1</v>
      </c>
      <c r="E862">
        <v>1</v>
      </c>
      <c r="F862" t="s">
        <v>78</v>
      </c>
      <c r="G862">
        <v>25</v>
      </c>
      <c r="H862">
        <v>0</v>
      </c>
      <c r="I862">
        <v>5813</v>
      </c>
      <c r="J862">
        <v>0</v>
      </c>
      <c r="K862">
        <v>3</v>
      </c>
      <c r="L862">
        <v>121</v>
      </c>
      <c r="M862">
        <v>384</v>
      </c>
      <c r="N862">
        <v>93</v>
      </c>
      <c r="O862" t="s">
        <v>146</v>
      </c>
      <c r="P862">
        <v>5813</v>
      </c>
      <c r="Q86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862" t="str">
        <f>VLOOKUP(Analytics_mindset_case_studies_IntegrateCo_2015payroll[[#This Row],[Job_Code]],Analytics_mindset_case_studies_IntegrateCo_jobcodes[[Code_text]:[Job_Description]],2,FALSE)</f>
        <v>Service</v>
      </c>
    </row>
    <row r="863" spans="1:18" x14ac:dyDescent="0.3">
      <c r="A863" s="1">
        <v>42027</v>
      </c>
      <c r="B863">
        <v>27310008</v>
      </c>
      <c r="C863">
        <v>180</v>
      </c>
      <c r="D863">
        <v>1</v>
      </c>
      <c r="E863">
        <v>1</v>
      </c>
      <c r="F863" t="s">
        <v>78</v>
      </c>
      <c r="G863">
        <v>0</v>
      </c>
      <c r="H863">
        <v>2</v>
      </c>
      <c r="I863">
        <v>0</v>
      </c>
      <c r="J863">
        <v>6975</v>
      </c>
      <c r="K863">
        <v>36</v>
      </c>
      <c r="L863">
        <v>145</v>
      </c>
      <c r="M863">
        <v>462</v>
      </c>
      <c r="N863">
        <v>74</v>
      </c>
      <c r="O863" t="s">
        <v>146</v>
      </c>
      <c r="P863">
        <v>6975</v>
      </c>
      <c r="Q86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863" t="str">
        <f>VLOOKUP(Analytics_mindset_case_studies_IntegrateCo_2015payroll[[#This Row],[Job_Code]],Analytics_mindset_case_studies_IntegrateCo_jobcodes[[Code_text]:[Job_Description]],2,FALSE)</f>
        <v>Service</v>
      </c>
    </row>
    <row r="864" spans="1:18" x14ac:dyDescent="0.3">
      <c r="A864" s="1">
        <v>42027</v>
      </c>
      <c r="B864">
        <v>27310008</v>
      </c>
      <c r="C864">
        <v>45</v>
      </c>
      <c r="D864">
        <v>4</v>
      </c>
      <c r="E864">
        <v>4</v>
      </c>
      <c r="F864" t="s">
        <v>86</v>
      </c>
      <c r="G864">
        <v>40</v>
      </c>
      <c r="H864">
        <v>0</v>
      </c>
      <c r="I864">
        <v>422564</v>
      </c>
      <c r="J864">
        <v>0</v>
      </c>
      <c r="K864">
        <v>0</v>
      </c>
      <c r="L864">
        <v>9754</v>
      </c>
      <c r="M864">
        <v>31092</v>
      </c>
      <c r="N864">
        <v>549</v>
      </c>
      <c r="O864" t="s">
        <v>148</v>
      </c>
      <c r="P864">
        <v>422564</v>
      </c>
      <c r="Q86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864" t="str">
        <f>VLOOKUP(Analytics_mindset_case_studies_IntegrateCo_2015payroll[[#This Row],[Job_Code]],Analytics_mindset_case_studies_IntegrateCo_jobcodes[[Code_text]:[Job_Description]],2,FALSE)</f>
        <v>Sales</v>
      </c>
    </row>
    <row r="865" spans="1:18" x14ac:dyDescent="0.3">
      <c r="A865" s="1">
        <v>42027</v>
      </c>
      <c r="B865">
        <v>27310008</v>
      </c>
      <c r="C865">
        <v>375</v>
      </c>
      <c r="D865">
        <v>1</v>
      </c>
      <c r="E865">
        <v>1</v>
      </c>
      <c r="F865" t="s">
        <v>85</v>
      </c>
      <c r="G865">
        <v>0</v>
      </c>
      <c r="H865">
        <v>0</v>
      </c>
      <c r="I865">
        <v>0</v>
      </c>
      <c r="J865">
        <v>0</v>
      </c>
      <c r="K865">
        <v>9</v>
      </c>
      <c r="L865">
        <v>36</v>
      </c>
      <c r="M865">
        <v>115</v>
      </c>
      <c r="N865">
        <v>24</v>
      </c>
      <c r="O865" t="s">
        <v>149</v>
      </c>
      <c r="P865">
        <v>0</v>
      </c>
      <c r="Q86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865" t="str">
        <f>VLOOKUP(Analytics_mindset_case_studies_IntegrateCo_2015payroll[[#This Row],[Job_Code]],Analytics_mindset_case_studies_IntegrateCo_jobcodes[[Code_text]:[Job_Description]],2,FALSE)</f>
        <v>Installation</v>
      </c>
    </row>
    <row r="866" spans="1:18" x14ac:dyDescent="0.3">
      <c r="A866" s="1">
        <v>42027</v>
      </c>
      <c r="B866">
        <v>27310008</v>
      </c>
      <c r="C866">
        <v>375</v>
      </c>
      <c r="D866">
        <v>1</v>
      </c>
      <c r="E866">
        <v>1</v>
      </c>
      <c r="F866" t="s">
        <v>73</v>
      </c>
      <c r="G866">
        <v>55</v>
      </c>
      <c r="H866">
        <v>0</v>
      </c>
      <c r="I866">
        <v>1155</v>
      </c>
      <c r="J866">
        <v>0</v>
      </c>
      <c r="K866">
        <v>69</v>
      </c>
      <c r="L866">
        <v>277</v>
      </c>
      <c r="M866">
        <v>884</v>
      </c>
      <c r="N866">
        <v>185</v>
      </c>
      <c r="O866" t="s">
        <v>149</v>
      </c>
      <c r="P866">
        <v>1155</v>
      </c>
      <c r="Q86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866" t="str">
        <f>VLOOKUP(Analytics_mindset_case_studies_IntegrateCo_2015payroll[[#This Row],[Job_Code]],Analytics_mindset_case_studies_IntegrateCo_jobcodes[[Code_text]:[Job_Description]],2,FALSE)</f>
        <v>Proj Management</v>
      </c>
    </row>
    <row r="867" spans="1:18" x14ac:dyDescent="0.3">
      <c r="A867" s="1">
        <v>42027</v>
      </c>
      <c r="B867">
        <v>27310008</v>
      </c>
      <c r="C867">
        <v>19</v>
      </c>
      <c r="D867">
        <v>1</v>
      </c>
      <c r="E867">
        <v>1</v>
      </c>
      <c r="F867" t="s">
        <v>74</v>
      </c>
      <c r="G867">
        <v>4</v>
      </c>
      <c r="H867">
        <v>0</v>
      </c>
      <c r="I867">
        <v>108</v>
      </c>
      <c r="J867">
        <v>0</v>
      </c>
      <c r="K867">
        <v>63</v>
      </c>
      <c r="L867">
        <v>25</v>
      </c>
      <c r="M867">
        <v>797</v>
      </c>
      <c r="N867">
        <v>173</v>
      </c>
      <c r="O867" t="s">
        <v>150</v>
      </c>
      <c r="P867">
        <v>108</v>
      </c>
      <c r="Q86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867" t="str">
        <f>VLOOKUP(Analytics_mindset_case_studies_IntegrateCo_2015payroll[[#This Row],[Job_Code]],Analytics_mindset_case_studies_IntegrateCo_jobcodes[[Code_text]:[Job_Description]],2,FALSE)</f>
        <v>Service</v>
      </c>
    </row>
    <row r="868" spans="1:18" x14ac:dyDescent="0.3">
      <c r="A868" s="1">
        <v>42027</v>
      </c>
      <c r="B868">
        <v>27310008</v>
      </c>
      <c r="C868">
        <v>381</v>
      </c>
      <c r="D868">
        <v>1</v>
      </c>
      <c r="E868">
        <v>1</v>
      </c>
      <c r="F868" t="s">
        <v>85</v>
      </c>
      <c r="G868">
        <v>0</v>
      </c>
      <c r="H868">
        <v>0</v>
      </c>
      <c r="I868">
        <v>0</v>
      </c>
      <c r="J868">
        <v>0</v>
      </c>
      <c r="K868">
        <v>8</v>
      </c>
      <c r="L868">
        <v>33</v>
      </c>
      <c r="M868">
        <v>104</v>
      </c>
      <c r="N868">
        <v>4</v>
      </c>
      <c r="O868" t="s">
        <v>151</v>
      </c>
      <c r="P868">
        <v>0</v>
      </c>
      <c r="Q86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868" t="str">
        <f>VLOOKUP(Analytics_mindset_case_studies_IntegrateCo_2015payroll[[#This Row],[Job_Code]],Analytics_mindset_case_studies_IntegrateCo_jobcodes[[Code_text]:[Job_Description]],2,FALSE)</f>
        <v>Installation</v>
      </c>
    </row>
    <row r="869" spans="1:18" x14ac:dyDescent="0.3">
      <c r="A869" s="1">
        <v>42027</v>
      </c>
      <c r="B869">
        <v>27310008</v>
      </c>
      <c r="C869">
        <v>381</v>
      </c>
      <c r="D869">
        <v>1</v>
      </c>
      <c r="E869">
        <v>1</v>
      </c>
      <c r="F869" t="s">
        <v>72</v>
      </c>
      <c r="G869">
        <v>40</v>
      </c>
      <c r="H869">
        <v>0</v>
      </c>
      <c r="I869">
        <v>86539</v>
      </c>
      <c r="J869">
        <v>0</v>
      </c>
      <c r="K869">
        <v>472</v>
      </c>
      <c r="L869">
        <v>1886</v>
      </c>
      <c r="M869">
        <v>6011</v>
      </c>
      <c r="N869">
        <v>225</v>
      </c>
      <c r="O869" t="s">
        <v>151</v>
      </c>
      <c r="P869">
        <v>86539</v>
      </c>
      <c r="Q86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869" t="str">
        <f>VLOOKUP(Analytics_mindset_case_studies_IntegrateCo_2015payroll[[#This Row],[Job_Code]],Analytics_mindset_case_studies_IntegrateCo_jobcodes[[Code_text]:[Job_Description]],2,FALSE)</f>
        <v>Sales</v>
      </c>
    </row>
    <row r="870" spans="1:18" x14ac:dyDescent="0.3">
      <c r="A870" s="1">
        <v>42027</v>
      </c>
      <c r="B870">
        <v>27310008</v>
      </c>
      <c r="C870">
        <v>133</v>
      </c>
      <c r="D870">
        <v>1</v>
      </c>
      <c r="E870">
        <v>1</v>
      </c>
      <c r="F870" t="s">
        <v>85</v>
      </c>
      <c r="G870">
        <v>0</v>
      </c>
      <c r="H870">
        <v>0</v>
      </c>
      <c r="I870">
        <v>0</v>
      </c>
      <c r="J870">
        <v>0</v>
      </c>
      <c r="K870">
        <v>9</v>
      </c>
      <c r="L870">
        <v>34</v>
      </c>
      <c r="M870">
        <v>109</v>
      </c>
      <c r="N870">
        <v>24</v>
      </c>
      <c r="O870" t="s">
        <v>152</v>
      </c>
      <c r="P870">
        <v>0</v>
      </c>
      <c r="Q87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870" t="str">
        <f>VLOOKUP(Analytics_mindset_case_studies_IntegrateCo_2015payroll[[#This Row],[Job_Code]],Analytics_mindset_case_studies_IntegrateCo_jobcodes[[Code_text]:[Job_Description]],2,FALSE)</f>
        <v>Installation</v>
      </c>
    </row>
    <row r="871" spans="1:18" x14ac:dyDescent="0.3">
      <c r="A871" s="1">
        <v>42027</v>
      </c>
      <c r="B871">
        <v>27310008</v>
      </c>
      <c r="C871">
        <v>133</v>
      </c>
      <c r="D871">
        <v>1</v>
      </c>
      <c r="E871">
        <v>1</v>
      </c>
      <c r="F871" t="s">
        <v>95</v>
      </c>
      <c r="G871">
        <v>8</v>
      </c>
      <c r="H871">
        <v>0</v>
      </c>
      <c r="I871">
        <v>238</v>
      </c>
      <c r="J871">
        <v>0</v>
      </c>
      <c r="K871">
        <v>136</v>
      </c>
      <c r="L871">
        <v>542</v>
      </c>
      <c r="M871">
        <v>1726</v>
      </c>
      <c r="N871">
        <v>381</v>
      </c>
      <c r="O871" t="s">
        <v>152</v>
      </c>
      <c r="P871">
        <v>238</v>
      </c>
      <c r="Q87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871" t="str">
        <f>VLOOKUP(Analytics_mindset_case_studies_IntegrateCo_2015payroll[[#This Row],[Job_Code]],Analytics_mindset_case_studies_IntegrateCo_jobcodes[[Code_text]:[Job_Description]],2,FALSE)</f>
        <v>Installation</v>
      </c>
    </row>
    <row r="872" spans="1:18" x14ac:dyDescent="0.3">
      <c r="A872" s="1">
        <v>42027</v>
      </c>
      <c r="B872">
        <v>27310008</v>
      </c>
      <c r="C872">
        <v>402</v>
      </c>
      <c r="D872">
        <v>5</v>
      </c>
      <c r="E872">
        <v>5</v>
      </c>
      <c r="F872" t="s">
        <v>85</v>
      </c>
      <c r="G872">
        <v>0</v>
      </c>
      <c r="H872">
        <v>0</v>
      </c>
      <c r="I872">
        <v>0</v>
      </c>
      <c r="J872">
        <v>0</v>
      </c>
      <c r="K872">
        <v>8</v>
      </c>
      <c r="L872">
        <v>42</v>
      </c>
      <c r="M872">
        <v>103</v>
      </c>
      <c r="N872">
        <v>64</v>
      </c>
      <c r="O872" t="s">
        <v>153</v>
      </c>
      <c r="P872">
        <v>0</v>
      </c>
      <c r="Q87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872" t="str">
        <f>VLOOKUP(Analytics_mindset_case_studies_IntegrateCo_2015payroll[[#This Row],[Job_Code]],Analytics_mindset_case_studies_IntegrateCo_jobcodes[[Code_text]:[Job_Description]],2,FALSE)</f>
        <v>Installation</v>
      </c>
    </row>
    <row r="873" spans="1:18" x14ac:dyDescent="0.3">
      <c r="A873" s="1">
        <v>42027</v>
      </c>
      <c r="B873">
        <v>27310008</v>
      </c>
      <c r="C873">
        <v>402</v>
      </c>
      <c r="D873">
        <v>5</v>
      </c>
      <c r="E873">
        <v>5</v>
      </c>
      <c r="F873" t="s">
        <v>77</v>
      </c>
      <c r="G873">
        <v>5</v>
      </c>
      <c r="H873">
        <v>0</v>
      </c>
      <c r="I873">
        <v>90</v>
      </c>
      <c r="J873">
        <v>0</v>
      </c>
      <c r="K873">
        <v>49</v>
      </c>
      <c r="L873">
        <v>252</v>
      </c>
      <c r="M873">
        <v>619</v>
      </c>
      <c r="N873">
        <v>382</v>
      </c>
      <c r="O873" t="s">
        <v>153</v>
      </c>
      <c r="P873">
        <v>90</v>
      </c>
      <c r="Q87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873" t="str">
        <f>VLOOKUP(Analytics_mindset_case_studies_IntegrateCo_2015payroll[[#This Row],[Job_Code]],Analytics_mindset_case_studies_IntegrateCo_jobcodes[[Code_text]:[Job_Description]],2,FALSE)</f>
        <v>Employee Training</v>
      </c>
    </row>
    <row r="874" spans="1:18" x14ac:dyDescent="0.3">
      <c r="A874" s="1">
        <v>42027</v>
      </c>
      <c r="B874">
        <v>27310008</v>
      </c>
      <c r="C874">
        <v>203</v>
      </c>
      <c r="D874">
        <v>1</v>
      </c>
      <c r="E874">
        <v>1</v>
      </c>
      <c r="F874" t="s">
        <v>85</v>
      </c>
      <c r="G874">
        <v>0</v>
      </c>
      <c r="H874">
        <v>0</v>
      </c>
      <c r="I874">
        <v>0</v>
      </c>
      <c r="J874">
        <v>0</v>
      </c>
      <c r="K874">
        <v>0</v>
      </c>
      <c r="L874">
        <v>47</v>
      </c>
      <c r="M874">
        <v>149</v>
      </c>
      <c r="N874">
        <v>3</v>
      </c>
      <c r="O874" t="s">
        <v>155</v>
      </c>
      <c r="P874">
        <v>0</v>
      </c>
      <c r="Q87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874" t="str">
        <f>VLOOKUP(Analytics_mindset_case_studies_IntegrateCo_2015payroll[[#This Row],[Job_Code]],Analytics_mindset_case_studies_IntegrateCo_jobcodes[[Code_text]:[Job_Description]],2,FALSE)</f>
        <v>Installation</v>
      </c>
    </row>
    <row r="875" spans="1:18" x14ac:dyDescent="0.3">
      <c r="A875" s="1">
        <v>42027</v>
      </c>
      <c r="B875">
        <v>27310008</v>
      </c>
      <c r="C875">
        <v>203</v>
      </c>
      <c r="D875">
        <v>1</v>
      </c>
      <c r="E875">
        <v>1</v>
      </c>
      <c r="F875" t="s">
        <v>64</v>
      </c>
      <c r="G875">
        <v>10</v>
      </c>
      <c r="H875">
        <v>0</v>
      </c>
      <c r="I875">
        <v>64812</v>
      </c>
      <c r="J875">
        <v>0</v>
      </c>
      <c r="K875">
        <v>0</v>
      </c>
      <c r="L875">
        <v>1446</v>
      </c>
      <c r="M875">
        <v>4608</v>
      </c>
      <c r="N875">
        <v>84</v>
      </c>
      <c r="O875" t="s">
        <v>155</v>
      </c>
      <c r="P875">
        <v>64812</v>
      </c>
      <c r="Q87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875" t="str">
        <f>VLOOKUP(Analytics_mindset_case_studies_IntegrateCo_2015payroll[[#This Row],[Job_Code]],Analytics_mindset_case_studies_IntegrateCo_jobcodes[[Code_text]:[Job_Description]],2,FALSE)</f>
        <v>Office</v>
      </c>
    </row>
    <row r="876" spans="1:18" x14ac:dyDescent="0.3">
      <c r="A876" s="1">
        <v>42027</v>
      </c>
      <c r="B876">
        <v>27310008</v>
      </c>
      <c r="C876">
        <v>203</v>
      </c>
      <c r="D876">
        <v>1</v>
      </c>
      <c r="E876">
        <v>1</v>
      </c>
      <c r="F876" t="s">
        <v>78</v>
      </c>
      <c r="G876">
        <v>8</v>
      </c>
      <c r="H876">
        <v>0</v>
      </c>
      <c r="I876">
        <v>51849</v>
      </c>
      <c r="J876">
        <v>0</v>
      </c>
      <c r="K876">
        <v>0</v>
      </c>
      <c r="L876">
        <v>1157</v>
      </c>
      <c r="M876">
        <v>3687</v>
      </c>
      <c r="N876">
        <v>67</v>
      </c>
      <c r="O876" t="s">
        <v>155</v>
      </c>
      <c r="P876">
        <v>51849</v>
      </c>
      <c r="Q87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876" t="str">
        <f>VLOOKUP(Analytics_mindset_case_studies_IntegrateCo_2015payroll[[#This Row],[Job_Code]],Analytics_mindset_case_studies_IntegrateCo_jobcodes[[Code_text]:[Job_Description]],2,FALSE)</f>
        <v>Service</v>
      </c>
    </row>
    <row r="877" spans="1:18" x14ac:dyDescent="0.3">
      <c r="A877" s="1">
        <v>42027</v>
      </c>
      <c r="B877">
        <v>27310008</v>
      </c>
      <c r="C877">
        <v>203</v>
      </c>
      <c r="D877">
        <v>1</v>
      </c>
      <c r="E877">
        <v>1</v>
      </c>
      <c r="F877" t="s">
        <v>63</v>
      </c>
      <c r="G877">
        <v>0</v>
      </c>
      <c r="H877">
        <v>0</v>
      </c>
      <c r="I877">
        <v>0</v>
      </c>
      <c r="J877">
        <v>0</v>
      </c>
      <c r="K877">
        <v>0</v>
      </c>
      <c r="L877">
        <v>289</v>
      </c>
      <c r="M877">
        <v>922</v>
      </c>
      <c r="N877">
        <v>17</v>
      </c>
      <c r="O877" t="s">
        <v>155</v>
      </c>
      <c r="P877">
        <v>0</v>
      </c>
      <c r="Q87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877" t="str">
        <f>VLOOKUP(Analytics_mindset_case_studies_IntegrateCo_2015payroll[[#This Row],[Job_Code]],Analytics_mindset_case_studies_IntegrateCo_jobcodes[[Code_text]:[Job_Description]],2,FALSE)</f>
        <v>New Foreign Manufacturing Plant</v>
      </c>
    </row>
    <row r="878" spans="1:18" x14ac:dyDescent="0.3">
      <c r="A878" s="1">
        <v>42027</v>
      </c>
      <c r="B878">
        <v>27310008</v>
      </c>
      <c r="C878">
        <v>203</v>
      </c>
      <c r="D878">
        <v>1</v>
      </c>
      <c r="E878">
        <v>1</v>
      </c>
      <c r="F878" t="s">
        <v>65</v>
      </c>
      <c r="G878">
        <v>10</v>
      </c>
      <c r="H878">
        <v>0</v>
      </c>
      <c r="I878">
        <v>64812</v>
      </c>
      <c r="J878">
        <v>0</v>
      </c>
      <c r="K878">
        <v>0</v>
      </c>
      <c r="L878">
        <v>1445</v>
      </c>
      <c r="M878">
        <v>4608</v>
      </c>
      <c r="N878">
        <v>84</v>
      </c>
      <c r="O878" t="s">
        <v>155</v>
      </c>
      <c r="P878">
        <v>64812</v>
      </c>
      <c r="Q87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878" t="str">
        <f>VLOOKUP(Analytics_mindset_case_studies_IntegrateCo_2015payroll[[#This Row],[Job_Code]],Analytics_mindset_case_studies_IntegrateCo_jobcodes[[Code_text]:[Job_Description]],2,FALSE)</f>
        <v>Office</v>
      </c>
    </row>
    <row r="879" spans="1:18" x14ac:dyDescent="0.3">
      <c r="A879" s="1">
        <v>42027</v>
      </c>
      <c r="B879">
        <v>27310008</v>
      </c>
      <c r="C879">
        <v>203</v>
      </c>
      <c r="D879">
        <v>1</v>
      </c>
      <c r="E879">
        <v>1</v>
      </c>
      <c r="F879" t="s">
        <v>74</v>
      </c>
      <c r="G879">
        <v>8</v>
      </c>
      <c r="H879">
        <v>0</v>
      </c>
      <c r="I879">
        <v>51849</v>
      </c>
      <c r="J879">
        <v>0</v>
      </c>
      <c r="K879">
        <v>0</v>
      </c>
      <c r="L879">
        <v>1156</v>
      </c>
      <c r="M879">
        <v>3685</v>
      </c>
      <c r="N879">
        <v>67</v>
      </c>
      <c r="O879" t="s">
        <v>155</v>
      </c>
      <c r="P879">
        <v>51849</v>
      </c>
      <c r="Q87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879" t="str">
        <f>VLOOKUP(Analytics_mindset_case_studies_IntegrateCo_2015payroll[[#This Row],[Job_Code]],Analytics_mindset_case_studies_IntegrateCo_jobcodes[[Code_text]:[Job_Description]],2,FALSE)</f>
        <v>Service</v>
      </c>
    </row>
    <row r="880" spans="1:18" x14ac:dyDescent="0.3">
      <c r="A880" s="1">
        <v>42027</v>
      </c>
      <c r="B880">
        <v>27310008</v>
      </c>
      <c r="C880">
        <v>203</v>
      </c>
      <c r="D880">
        <v>1</v>
      </c>
      <c r="E880">
        <v>1</v>
      </c>
      <c r="F880" t="s">
        <v>70</v>
      </c>
      <c r="G880">
        <v>0</v>
      </c>
      <c r="H880">
        <v>0</v>
      </c>
      <c r="I880">
        <v>0</v>
      </c>
      <c r="J880">
        <v>0</v>
      </c>
      <c r="K880">
        <v>0</v>
      </c>
      <c r="L880">
        <v>289</v>
      </c>
      <c r="M880">
        <v>922</v>
      </c>
      <c r="N880">
        <v>17</v>
      </c>
      <c r="O880" t="s">
        <v>155</v>
      </c>
      <c r="P880">
        <v>0</v>
      </c>
      <c r="Q88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880" t="str">
        <f>VLOOKUP(Analytics_mindset_case_studies_IntegrateCo_2015payroll[[#This Row],[Job_Code]],Analytics_mindset_case_studies_IntegrateCo_jobcodes[[Code_text]:[Job_Description]],2,FALSE)</f>
        <v>New Foreign Manufacturing Plant</v>
      </c>
    </row>
    <row r="881" spans="1:18" x14ac:dyDescent="0.3">
      <c r="A881" s="1">
        <v>42027</v>
      </c>
      <c r="B881">
        <v>27310008</v>
      </c>
      <c r="C881">
        <v>357</v>
      </c>
      <c r="D881">
        <v>1</v>
      </c>
      <c r="E881">
        <v>1</v>
      </c>
      <c r="F881" t="s">
        <v>85</v>
      </c>
      <c r="G881">
        <v>0</v>
      </c>
      <c r="H881">
        <v>0</v>
      </c>
      <c r="I881">
        <v>0</v>
      </c>
      <c r="J881">
        <v>0</v>
      </c>
      <c r="K881">
        <v>7</v>
      </c>
      <c r="L881">
        <v>3</v>
      </c>
      <c r="M881">
        <v>98</v>
      </c>
      <c r="N881">
        <v>24</v>
      </c>
      <c r="O881" t="s">
        <v>156</v>
      </c>
      <c r="P881">
        <v>0</v>
      </c>
      <c r="Q88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881" t="str">
        <f>VLOOKUP(Analytics_mindset_case_studies_IntegrateCo_2015payroll[[#This Row],[Job_Code]],Analytics_mindset_case_studies_IntegrateCo_jobcodes[[Code_text]:[Job_Description]],2,FALSE)</f>
        <v>Installation</v>
      </c>
    </row>
    <row r="882" spans="1:18" x14ac:dyDescent="0.3">
      <c r="A882" s="1">
        <v>42027</v>
      </c>
      <c r="B882">
        <v>27310008</v>
      </c>
      <c r="C882">
        <v>357</v>
      </c>
      <c r="D882">
        <v>1</v>
      </c>
      <c r="E882">
        <v>1</v>
      </c>
      <c r="F882" t="s">
        <v>74</v>
      </c>
      <c r="G882">
        <v>25</v>
      </c>
      <c r="H882">
        <v>0</v>
      </c>
      <c r="I882">
        <v>50</v>
      </c>
      <c r="J882">
        <v>0</v>
      </c>
      <c r="K882">
        <v>26</v>
      </c>
      <c r="L882">
        <v>103</v>
      </c>
      <c r="M882">
        <v>328</v>
      </c>
      <c r="N882">
        <v>8</v>
      </c>
      <c r="O882" t="s">
        <v>156</v>
      </c>
      <c r="P882">
        <v>50</v>
      </c>
      <c r="Q88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882" t="str">
        <f>VLOOKUP(Analytics_mindset_case_studies_IntegrateCo_2015payroll[[#This Row],[Job_Code]],Analytics_mindset_case_studies_IntegrateCo_jobcodes[[Code_text]:[Job_Description]],2,FALSE)</f>
        <v>Service</v>
      </c>
    </row>
    <row r="883" spans="1:18" x14ac:dyDescent="0.3">
      <c r="A883" s="1">
        <v>42027</v>
      </c>
      <c r="B883">
        <v>27310008</v>
      </c>
      <c r="C883">
        <v>357</v>
      </c>
      <c r="D883">
        <v>1</v>
      </c>
      <c r="E883">
        <v>1</v>
      </c>
      <c r="F883" t="s">
        <v>74</v>
      </c>
      <c r="G883">
        <v>0</v>
      </c>
      <c r="H883">
        <v>2</v>
      </c>
      <c r="I883">
        <v>0</v>
      </c>
      <c r="J883">
        <v>60</v>
      </c>
      <c r="K883">
        <v>31</v>
      </c>
      <c r="L883">
        <v>124</v>
      </c>
      <c r="M883">
        <v>394</v>
      </c>
      <c r="N883">
        <v>64</v>
      </c>
      <c r="O883" t="s">
        <v>156</v>
      </c>
      <c r="P883">
        <v>60</v>
      </c>
      <c r="Q88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883" t="str">
        <f>VLOOKUP(Analytics_mindset_case_studies_IntegrateCo_2015payroll[[#This Row],[Job_Code]],Analytics_mindset_case_studies_IntegrateCo_jobcodes[[Code_text]:[Job_Description]],2,FALSE)</f>
        <v>Service</v>
      </c>
    </row>
    <row r="884" spans="1:18" x14ac:dyDescent="0.3">
      <c r="A884" s="1">
        <v>42027</v>
      </c>
      <c r="B884">
        <v>27310008</v>
      </c>
      <c r="C884">
        <v>269</v>
      </c>
      <c r="D884">
        <v>1</v>
      </c>
      <c r="E884">
        <v>1</v>
      </c>
      <c r="F884" t="s">
        <v>85</v>
      </c>
      <c r="G884">
        <v>0</v>
      </c>
      <c r="H884">
        <v>0</v>
      </c>
      <c r="I884">
        <v>0</v>
      </c>
      <c r="J884">
        <v>0</v>
      </c>
      <c r="K884">
        <v>9</v>
      </c>
      <c r="L884">
        <v>34</v>
      </c>
      <c r="M884">
        <v>107</v>
      </c>
      <c r="N884">
        <v>24</v>
      </c>
      <c r="O884" t="s">
        <v>157</v>
      </c>
      <c r="P884">
        <v>0</v>
      </c>
      <c r="Q88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884" t="str">
        <f>VLOOKUP(Analytics_mindset_case_studies_IntegrateCo_2015payroll[[#This Row],[Job_Code]],Analytics_mindset_case_studies_IntegrateCo_jobcodes[[Code_text]:[Job_Description]],2,FALSE)</f>
        <v>Installation</v>
      </c>
    </row>
    <row r="885" spans="1:18" x14ac:dyDescent="0.3">
      <c r="A885" s="1">
        <v>42027</v>
      </c>
      <c r="B885">
        <v>27310008</v>
      </c>
      <c r="C885">
        <v>269</v>
      </c>
      <c r="D885">
        <v>1</v>
      </c>
      <c r="E885">
        <v>1</v>
      </c>
      <c r="F885" t="s">
        <v>100</v>
      </c>
      <c r="G885">
        <v>4</v>
      </c>
      <c r="H885">
        <v>0</v>
      </c>
      <c r="I885">
        <v>112</v>
      </c>
      <c r="J885">
        <v>0</v>
      </c>
      <c r="K885">
        <v>63</v>
      </c>
      <c r="L885">
        <v>252</v>
      </c>
      <c r="M885">
        <v>804</v>
      </c>
      <c r="N885">
        <v>179</v>
      </c>
      <c r="O885" t="s">
        <v>157</v>
      </c>
      <c r="P885">
        <v>112</v>
      </c>
      <c r="Q88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885" t="str">
        <f>VLOOKUP(Analytics_mindset_case_studies_IntegrateCo_2015payroll[[#This Row],[Job_Code]],Analytics_mindset_case_studies_IntegrateCo_jobcodes[[Code_text]:[Job_Description]],2,FALSE)</f>
        <v>Sales</v>
      </c>
    </row>
    <row r="886" spans="1:18" x14ac:dyDescent="0.3">
      <c r="A886" s="1">
        <v>42027</v>
      </c>
      <c r="B886">
        <v>27310008</v>
      </c>
      <c r="C886">
        <v>269</v>
      </c>
      <c r="D886">
        <v>1</v>
      </c>
      <c r="E886">
        <v>1</v>
      </c>
      <c r="F886" t="s">
        <v>79</v>
      </c>
      <c r="G886">
        <v>8</v>
      </c>
      <c r="H886">
        <v>0</v>
      </c>
      <c r="I886">
        <v>224</v>
      </c>
      <c r="J886">
        <v>0</v>
      </c>
      <c r="K886">
        <v>126</v>
      </c>
      <c r="L886">
        <v>504</v>
      </c>
      <c r="M886">
        <v>1607</v>
      </c>
      <c r="N886">
        <v>358</v>
      </c>
      <c r="O886" t="s">
        <v>157</v>
      </c>
      <c r="P886">
        <v>224</v>
      </c>
      <c r="Q88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886" t="str">
        <f>VLOOKUP(Analytics_mindset_case_studies_IntegrateCo_2015payroll[[#This Row],[Job_Code]],Analytics_mindset_case_studies_IntegrateCo_jobcodes[[Code_text]:[Job_Description]],2,FALSE)</f>
        <v>Proj Management</v>
      </c>
    </row>
    <row r="887" spans="1:18" x14ac:dyDescent="0.3">
      <c r="A887" s="1">
        <v>42027</v>
      </c>
      <c r="B887">
        <v>27310008</v>
      </c>
      <c r="C887">
        <v>269</v>
      </c>
      <c r="D887">
        <v>1</v>
      </c>
      <c r="E887">
        <v>1</v>
      </c>
      <c r="F887" t="s">
        <v>79</v>
      </c>
      <c r="G887">
        <v>0</v>
      </c>
      <c r="H887">
        <v>3</v>
      </c>
      <c r="I887">
        <v>0</v>
      </c>
      <c r="J887">
        <v>126</v>
      </c>
      <c r="K887">
        <v>71</v>
      </c>
      <c r="L887">
        <v>283</v>
      </c>
      <c r="M887">
        <v>905</v>
      </c>
      <c r="N887">
        <v>134</v>
      </c>
      <c r="O887" t="s">
        <v>157</v>
      </c>
      <c r="P887">
        <v>126</v>
      </c>
      <c r="Q88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887" t="str">
        <f>VLOOKUP(Analytics_mindset_case_studies_IntegrateCo_2015payroll[[#This Row],[Job_Code]],Analytics_mindset_case_studies_IntegrateCo_jobcodes[[Code_text]:[Job_Description]],2,FALSE)</f>
        <v>Proj Management</v>
      </c>
    </row>
    <row r="888" spans="1:18" x14ac:dyDescent="0.3">
      <c r="A888" s="1">
        <v>42027</v>
      </c>
      <c r="B888">
        <v>27310008</v>
      </c>
      <c r="C888">
        <v>248</v>
      </c>
      <c r="D888">
        <v>1</v>
      </c>
      <c r="E888">
        <v>1</v>
      </c>
      <c r="F888" t="s">
        <v>64</v>
      </c>
      <c r="G888">
        <v>1975</v>
      </c>
      <c r="H888">
        <v>0</v>
      </c>
      <c r="I888">
        <v>40488</v>
      </c>
      <c r="J888">
        <v>0</v>
      </c>
      <c r="K888">
        <v>214</v>
      </c>
      <c r="L888">
        <v>855</v>
      </c>
      <c r="M888">
        <v>2726</v>
      </c>
      <c r="N888">
        <v>53</v>
      </c>
      <c r="O888" t="s">
        <v>158</v>
      </c>
      <c r="P888">
        <v>40488</v>
      </c>
      <c r="Q88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888" t="str">
        <f>VLOOKUP(Analytics_mindset_case_studies_IntegrateCo_2015payroll[[#This Row],[Job_Code]],Analytics_mindset_case_studies_IntegrateCo_jobcodes[[Code_text]:[Job_Description]],2,FALSE)</f>
        <v>Office</v>
      </c>
    </row>
    <row r="889" spans="1:18" x14ac:dyDescent="0.3">
      <c r="A889" s="1">
        <v>42027</v>
      </c>
      <c r="B889">
        <v>27310008</v>
      </c>
      <c r="C889">
        <v>248</v>
      </c>
      <c r="D889">
        <v>1</v>
      </c>
      <c r="E889">
        <v>1</v>
      </c>
      <c r="F889" t="s">
        <v>63</v>
      </c>
      <c r="G889">
        <v>0</v>
      </c>
      <c r="H889">
        <v>0</v>
      </c>
      <c r="I889">
        <v>0</v>
      </c>
      <c r="J889">
        <v>0</v>
      </c>
      <c r="K889">
        <v>5</v>
      </c>
      <c r="L889">
        <v>21</v>
      </c>
      <c r="M889">
        <v>7</v>
      </c>
      <c r="N889">
        <v>1</v>
      </c>
      <c r="O889" t="s">
        <v>158</v>
      </c>
      <c r="P889">
        <v>0</v>
      </c>
      <c r="Q88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889" t="str">
        <f>VLOOKUP(Analytics_mindset_case_studies_IntegrateCo_2015payroll[[#This Row],[Job_Code]],Analytics_mindset_case_studies_IntegrateCo_jobcodes[[Code_text]:[Job_Description]],2,FALSE)</f>
        <v>New Foreign Manufacturing Plant</v>
      </c>
    </row>
    <row r="890" spans="1:18" x14ac:dyDescent="0.3">
      <c r="A890" s="1">
        <v>42027</v>
      </c>
      <c r="B890">
        <v>27310008</v>
      </c>
      <c r="C890">
        <v>248</v>
      </c>
      <c r="D890">
        <v>1</v>
      </c>
      <c r="E890">
        <v>1</v>
      </c>
      <c r="F890" t="s">
        <v>65</v>
      </c>
      <c r="G890">
        <v>195</v>
      </c>
      <c r="H890">
        <v>0</v>
      </c>
      <c r="I890">
        <v>39975</v>
      </c>
      <c r="J890">
        <v>0</v>
      </c>
      <c r="K890">
        <v>211</v>
      </c>
      <c r="L890">
        <v>845</v>
      </c>
      <c r="M890">
        <v>269</v>
      </c>
      <c r="N890">
        <v>52</v>
      </c>
      <c r="O890" t="s">
        <v>158</v>
      </c>
      <c r="P890">
        <v>39975</v>
      </c>
      <c r="Q89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890" t="str">
        <f>VLOOKUP(Analytics_mindset_case_studies_IntegrateCo_2015payroll[[#This Row],[Job_Code]],Analytics_mindset_case_studies_IntegrateCo_jobcodes[[Code_text]:[Job_Description]],2,FALSE)</f>
        <v>Office</v>
      </c>
    </row>
    <row r="891" spans="1:18" x14ac:dyDescent="0.3">
      <c r="A891" s="1">
        <v>42027</v>
      </c>
      <c r="B891">
        <v>27310008</v>
      </c>
      <c r="C891">
        <v>248</v>
      </c>
      <c r="D891">
        <v>1</v>
      </c>
      <c r="E891">
        <v>1</v>
      </c>
      <c r="F891" t="s">
        <v>70</v>
      </c>
      <c r="G891">
        <v>0</v>
      </c>
      <c r="H891">
        <v>0</v>
      </c>
      <c r="I891">
        <v>0</v>
      </c>
      <c r="J891">
        <v>0</v>
      </c>
      <c r="K891">
        <v>3</v>
      </c>
      <c r="L891">
        <v>11</v>
      </c>
      <c r="M891">
        <v>34</v>
      </c>
      <c r="N891">
        <v>1</v>
      </c>
      <c r="O891" t="s">
        <v>158</v>
      </c>
      <c r="P891">
        <v>0</v>
      </c>
      <c r="Q89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891" t="str">
        <f>VLOOKUP(Analytics_mindset_case_studies_IntegrateCo_2015payroll[[#This Row],[Job_Code]],Analytics_mindset_case_studies_IntegrateCo_jobcodes[[Code_text]:[Job_Description]],2,FALSE)</f>
        <v>New Foreign Manufacturing Plant</v>
      </c>
    </row>
    <row r="892" spans="1:18" x14ac:dyDescent="0.3">
      <c r="A892" s="1">
        <v>42027</v>
      </c>
      <c r="B892">
        <v>27310008</v>
      </c>
      <c r="C892">
        <v>30</v>
      </c>
      <c r="D892">
        <v>1</v>
      </c>
      <c r="E892">
        <v>1</v>
      </c>
      <c r="F892" t="s">
        <v>58</v>
      </c>
      <c r="G892">
        <v>4</v>
      </c>
      <c r="H892">
        <v>0</v>
      </c>
      <c r="I892">
        <v>9747</v>
      </c>
      <c r="J892">
        <v>0</v>
      </c>
      <c r="K892">
        <v>49</v>
      </c>
      <c r="L892">
        <v>197</v>
      </c>
      <c r="M892">
        <v>628</v>
      </c>
      <c r="N892">
        <v>13</v>
      </c>
      <c r="O892" t="s">
        <v>159</v>
      </c>
      <c r="P892">
        <v>9747</v>
      </c>
      <c r="Q89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892" t="str">
        <f>VLOOKUP(Analytics_mindset_case_studies_IntegrateCo_2015payroll[[#This Row],[Job_Code]],Analytics_mindset_case_studies_IntegrateCo_jobcodes[[Code_text]:[Job_Description]],2,FALSE)</f>
        <v>Sales</v>
      </c>
    </row>
    <row r="893" spans="1:18" x14ac:dyDescent="0.3">
      <c r="A893" s="1">
        <v>42027</v>
      </c>
      <c r="B893">
        <v>27310008</v>
      </c>
      <c r="C893">
        <v>30</v>
      </c>
      <c r="D893">
        <v>1</v>
      </c>
      <c r="E893">
        <v>1</v>
      </c>
      <c r="F893" t="s">
        <v>84</v>
      </c>
      <c r="G893">
        <v>5</v>
      </c>
      <c r="H893">
        <v>0</v>
      </c>
      <c r="I893">
        <v>12184</v>
      </c>
      <c r="J893">
        <v>0</v>
      </c>
      <c r="K893">
        <v>62</v>
      </c>
      <c r="L893">
        <v>246</v>
      </c>
      <c r="M893">
        <v>785</v>
      </c>
      <c r="N893">
        <v>16</v>
      </c>
      <c r="O893" t="s">
        <v>159</v>
      </c>
      <c r="P893">
        <v>12184</v>
      </c>
      <c r="Q89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893" t="str">
        <f>VLOOKUP(Analytics_mindset_case_studies_IntegrateCo_2015payroll[[#This Row],[Job_Code]],Analytics_mindset_case_studies_IntegrateCo_jobcodes[[Code_text]:[Job_Description]],2,FALSE)</f>
        <v>Travel</v>
      </c>
    </row>
    <row r="894" spans="1:18" x14ac:dyDescent="0.3">
      <c r="A894" s="1">
        <v>42027</v>
      </c>
      <c r="B894">
        <v>27310008</v>
      </c>
      <c r="C894">
        <v>403</v>
      </c>
      <c r="D894">
        <v>1</v>
      </c>
      <c r="E894">
        <v>1</v>
      </c>
      <c r="F894" t="s">
        <v>89</v>
      </c>
      <c r="G894">
        <v>1</v>
      </c>
      <c r="H894">
        <v>0</v>
      </c>
      <c r="I894">
        <v>17</v>
      </c>
      <c r="J894">
        <v>0</v>
      </c>
      <c r="K894">
        <v>1</v>
      </c>
      <c r="L894">
        <v>41</v>
      </c>
      <c r="M894">
        <v>13</v>
      </c>
      <c r="N894">
        <v>27</v>
      </c>
      <c r="O894" t="s">
        <v>160</v>
      </c>
      <c r="P894">
        <v>17</v>
      </c>
      <c r="Q89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894" t="str">
        <f>VLOOKUP(Analytics_mindset_case_studies_IntegrateCo_2015payroll[[#This Row],[Job_Code]],Analytics_mindset_case_studies_IntegrateCo_jobcodes[[Code_text]:[Job_Description]],2,FALSE)</f>
        <v>Employee Training</v>
      </c>
    </row>
    <row r="895" spans="1:18" x14ac:dyDescent="0.3">
      <c r="A895" s="1">
        <v>42027</v>
      </c>
      <c r="B895">
        <v>27310008</v>
      </c>
      <c r="C895">
        <v>376</v>
      </c>
      <c r="D895">
        <v>1</v>
      </c>
      <c r="E895">
        <v>1</v>
      </c>
      <c r="F895" t="s">
        <v>85</v>
      </c>
      <c r="G895">
        <v>0</v>
      </c>
      <c r="H895">
        <v>0</v>
      </c>
      <c r="I895">
        <v>0</v>
      </c>
      <c r="J895">
        <v>0</v>
      </c>
      <c r="K895">
        <v>9</v>
      </c>
      <c r="L895">
        <v>34</v>
      </c>
      <c r="M895">
        <v>109</v>
      </c>
      <c r="N895">
        <v>24</v>
      </c>
      <c r="O895" t="s">
        <v>161</v>
      </c>
      <c r="P895">
        <v>0</v>
      </c>
      <c r="Q89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895" t="str">
        <f>VLOOKUP(Analytics_mindset_case_studies_IntegrateCo_2015payroll[[#This Row],[Job_Code]],Analytics_mindset_case_studies_IntegrateCo_jobcodes[[Code_text]:[Job_Description]],2,FALSE)</f>
        <v>Installation</v>
      </c>
    </row>
    <row r="896" spans="1:18" x14ac:dyDescent="0.3">
      <c r="A896" s="1">
        <v>42027</v>
      </c>
      <c r="B896">
        <v>27310008</v>
      </c>
      <c r="C896">
        <v>6</v>
      </c>
      <c r="D896">
        <v>1</v>
      </c>
      <c r="E896">
        <v>1</v>
      </c>
      <c r="F896" t="s">
        <v>85</v>
      </c>
      <c r="G896">
        <v>0</v>
      </c>
      <c r="H896">
        <v>0</v>
      </c>
      <c r="I896">
        <v>0</v>
      </c>
      <c r="J896">
        <v>0</v>
      </c>
      <c r="K896">
        <v>9</v>
      </c>
      <c r="L896">
        <v>35</v>
      </c>
      <c r="M896">
        <v>111</v>
      </c>
      <c r="N896">
        <v>24</v>
      </c>
      <c r="O896" t="s">
        <v>162</v>
      </c>
      <c r="P896">
        <v>0</v>
      </c>
      <c r="Q89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896" t="str">
        <f>VLOOKUP(Analytics_mindset_case_studies_IntegrateCo_2015payroll[[#This Row],[Job_Code]],Analytics_mindset_case_studies_IntegrateCo_jobcodes[[Code_text]:[Job_Description]],2,FALSE)</f>
        <v>Installation</v>
      </c>
    </row>
    <row r="897" spans="1:18" x14ac:dyDescent="0.3">
      <c r="A897" s="1">
        <v>42027</v>
      </c>
      <c r="B897">
        <v>27310008</v>
      </c>
      <c r="C897">
        <v>6</v>
      </c>
      <c r="D897">
        <v>1</v>
      </c>
      <c r="E897">
        <v>1</v>
      </c>
      <c r="F897" t="s">
        <v>63</v>
      </c>
      <c r="G897">
        <v>0</v>
      </c>
      <c r="H897">
        <v>0</v>
      </c>
      <c r="I897">
        <v>0</v>
      </c>
      <c r="J897">
        <v>0</v>
      </c>
      <c r="K897">
        <v>51</v>
      </c>
      <c r="L897">
        <v>203</v>
      </c>
      <c r="M897">
        <v>649</v>
      </c>
      <c r="N897">
        <v>141</v>
      </c>
      <c r="O897" t="s">
        <v>162</v>
      </c>
      <c r="P897">
        <v>0</v>
      </c>
      <c r="Q89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897" t="str">
        <f>VLOOKUP(Analytics_mindset_case_studies_IntegrateCo_2015payroll[[#This Row],[Job_Code]],Analytics_mindset_case_studies_IntegrateCo_jobcodes[[Code_text]:[Job_Description]],2,FALSE)</f>
        <v>New Foreign Manufacturing Plant</v>
      </c>
    </row>
    <row r="898" spans="1:18" x14ac:dyDescent="0.3">
      <c r="A898" s="1">
        <v>42027</v>
      </c>
      <c r="B898">
        <v>27310008</v>
      </c>
      <c r="C898">
        <v>210</v>
      </c>
      <c r="D898">
        <v>2</v>
      </c>
      <c r="E898">
        <v>2</v>
      </c>
      <c r="F898" t="s">
        <v>85</v>
      </c>
      <c r="G898">
        <v>0</v>
      </c>
      <c r="H898">
        <v>0</v>
      </c>
      <c r="I898">
        <v>0</v>
      </c>
      <c r="J898">
        <v>0</v>
      </c>
      <c r="K898">
        <v>9</v>
      </c>
      <c r="L898">
        <v>72</v>
      </c>
      <c r="M898">
        <v>115</v>
      </c>
      <c r="N898">
        <v>3</v>
      </c>
      <c r="O898" t="s">
        <v>163</v>
      </c>
      <c r="P898">
        <v>0</v>
      </c>
      <c r="Q89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898" t="str">
        <f>VLOOKUP(Analytics_mindset_case_studies_IntegrateCo_2015payroll[[#This Row],[Job_Code]],Analytics_mindset_case_studies_IntegrateCo_jobcodes[[Code_text]:[Job_Description]],2,FALSE)</f>
        <v>Installation</v>
      </c>
    </row>
    <row r="899" spans="1:18" x14ac:dyDescent="0.3">
      <c r="A899" s="1">
        <v>42027</v>
      </c>
      <c r="B899">
        <v>27310008</v>
      </c>
      <c r="C899">
        <v>210</v>
      </c>
      <c r="D899">
        <v>2</v>
      </c>
      <c r="E899">
        <v>2</v>
      </c>
      <c r="F899" t="s">
        <v>88</v>
      </c>
      <c r="G899">
        <v>1</v>
      </c>
      <c r="H899">
        <v>0</v>
      </c>
      <c r="I899">
        <v>2378</v>
      </c>
      <c r="J899">
        <v>0</v>
      </c>
      <c r="K899">
        <v>14</v>
      </c>
      <c r="L899">
        <v>114</v>
      </c>
      <c r="M899">
        <v>182</v>
      </c>
      <c r="N899">
        <v>48</v>
      </c>
      <c r="O899" t="s">
        <v>163</v>
      </c>
      <c r="P899">
        <v>2378</v>
      </c>
      <c r="Q89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899" t="str">
        <f>VLOOKUP(Analytics_mindset_case_studies_IntegrateCo_2015payroll[[#This Row],[Job_Code]],Analytics_mindset_case_studies_IntegrateCo_jobcodes[[Code_text]:[Job_Description]],2,FALSE)</f>
        <v>Office</v>
      </c>
    </row>
    <row r="900" spans="1:18" x14ac:dyDescent="0.3">
      <c r="A900" s="1">
        <v>42027</v>
      </c>
      <c r="B900">
        <v>27310008</v>
      </c>
      <c r="C900">
        <v>210</v>
      </c>
      <c r="D900">
        <v>2</v>
      </c>
      <c r="E900">
        <v>2</v>
      </c>
      <c r="F900" t="s">
        <v>107</v>
      </c>
      <c r="G900">
        <v>12</v>
      </c>
      <c r="H900">
        <v>0</v>
      </c>
      <c r="I900">
        <v>28536</v>
      </c>
      <c r="J900">
        <v>0</v>
      </c>
      <c r="K900">
        <v>171</v>
      </c>
      <c r="L900">
        <v>137</v>
      </c>
      <c r="M900">
        <v>2184</v>
      </c>
      <c r="N900">
        <v>571</v>
      </c>
      <c r="O900" t="s">
        <v>163</v>
      </c>
      <c r="P900">
        <v>28536</v>
      </c>
      <c r="Q90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900" t="str">
        <f>VLOOKUP(Analytics_mindset_case_studies_IntegrateCo_2015payroll[[#This Row],[Job_Code]],Analytics_mindset_case_studies_IntegrateCo_jobcodes[[Code_text]:[Job_Description]],2,FALSE)</f>
        <v>Sales</v>
      </c>
    </row>
    <row r="901" spans="1:18" x14ac:dyDescent="0.3">
      <c r="A901" s="1">
        <v>42027</v>
      </c>
      <c r="B901">
        <v>27310008</v>
      </c>
      <c r="C901">
        <v>37</v>
      </c>
      <c r="D901">
        <v>1</v>
      </c>
      <c r="E901">
        <v>1</v>
      </c>
      <c r="F901" t="s">
        <v>101</v>
      </c>
      <c r="G901">
        <v>1</v>
      </c>
      <c r="H901">
        <v>0</v>
      </c>
      <c r="I901">
        <v>245</v>
      </c>
      <c r="J901">
        <v>0</v>
      </c>
      <c r="K901">
        <v>13</v>
      </c>
      <c r="L901">
        <v>52</v>
      </c>
      <c r="M901">
        <v>168</v>
      </c>
      <c r="N901">
        <v>39</v>
      </c>
      <c r="O901" t="s">
        <v>164</v>
      </c>
      <c r="P901">
        <v>245</v>
      </c>
      <c r="Q90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901" t="str">
        <f>VLOOKUP(Analytics_mindset_case_studies_IntegrateCo_2015payroll[[#This Row],[Job_Code]],Analytics_mindset_case_studies_IntegrateCo_jobcodes[[Code_text]:[Job_Description]],2,FALSE)</f>
        <v>Installation</v>
      </c>
    </row>
    <row r="902" spans="1:18" x14ac:dyDescent="0.3">
      <c r="A902" s="1">
        <v>42027</v>
      </c>
      <c r="B902">
        <v>27310008</v>
      </c>
      <c r="C902">
        <v>35</v>
      </c>
      <c r="D902">
        <v>1</v>
      </c>
      <c r="E902">
        <v>1</v>
      </c>
      <c r="F902" t="s">
        <v>58</v>
      </c>
      <c r="G902">
        <v>40</v>
      </c>
      <c r="H902">
        <v>0</v>
      </c>
      <c r="I902">
        <v>115385</v>
      </c>
      <c r="J902">
        <v>0</v>
      </c>
      <c r="K902">
        <v>639</v>
      </c>
      <c r="L902">
        <v>2558</v>
      </c>
      <c r="M902">
        <v>8153</v>
      </c>
      <c r="N902">
        <v>3</v>
      </c>
      <c r="O902" t="s">
        <v>165</v>
      </c>
      <c r="P902">
        <v>115385</v>
      </c>
      <c r="Q90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902" t="str">
        <f>VLOOKUP(Analytics_mindset_case_studies_IntegrateCo_2015payroll[[#This Row],[Job_Code]],Analytics_mindset_case_studies_IntegrateCo_jobcodes[[Code_text]:[Job_Description]],2,FALSE)</f>
        <v>Sales</v>
      </c>
    </row>
    <row r="903" spans="1:18" x14ac:dyDescent="0.3">
      <c r="A903" s="1">
        <v>42027</v>
      </c>
      <c r="B903">
        <v>27310009</v>
      </c>
      <c r="C903">
        <v>35</v>
      </c>
      <c r="D903">
        <v>1</v>
      </c>
      <c r="E903">
        <v>1</v>
      </c>
      <c r="F903" t="s">
        <v>58</v>
      </c>
      <c r="G903">
        <v>0</v>
      </c>
      <c r="H903">
        <v>0</v>
      </c>
      <c r="I903">
        <v>0</v>
      </c>
      <c r="J903">
        <v>0</v>
      </c>
      <c r="K903">
        <v>0</v>
      </c>
      <c r="L903">
        <v>0</v>
      </c>
      <c r="M903">
        <v>0</v>
      </c>
      <c r="N903">
        <v>0</v>
      </c>
      <c r="O903" t="s">
        <v>165</v>
      </c>
      <c r="P903">
        <v>0</v>
      </c>
      <c r="Q90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903" t="str">
        <f>VLOOKUP(Analytics_mindset_case_studies_IntegrateCo_2015payroll[[#This Row],[Job_Code]],Analytics_mindset_case_studies_IntegrateCo_jobcodes[[Code_text]:[Job_Description]],2,FALSE)</f>
        <v>Sales</v>
      </c>
    </row>
    <row r="904" spans="1:18" x14ac:dyDescent="0.3">
      <c r="A904" s="1">
        <v>42027</v>
      </c>
      <c r="B904">
        <v>27310008</v>
      </c>
      <c r="C904">
        <v>287</v>
      </c>
      <c r="D904">
        <v>2</v>
      </c>
      <c r="E904">
        <v>2</v>
      </c>
      <c r="F904" t="s">
        <v>64</v>
      </c>
      <c r="G904">
        <v>20</v>
      </c>
      <c r="H904">
        <v>0</v>
      </c>
      <c r="I904">
        <v>285</v>
      </c>
      <c r="J904">
        <v>0</v>
      </c>
      <c r="K904">
        <v>162</v>
      </c>
      <c r="L904">
        <v>1298</v>
      </c>
      <c r="M904">
        <v>2069</v>
      </c>
      <c r="N904">
        <v>68</v>
      </c>
      <c r="O904" t="s">
        <v>167</v>
      </c>
      <c r="P904">
        <v>285</v>
      </c>
      <c r="Q90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904" t="str">
        <f>VLOOKUP(Analytics_mindset_case_studies_IntegrateCo_2015payroll[[#This Row],[Job_Code]],Analytics_mindset_case_studies_IntegrateCo_jobcodes[[Code_text]:[Job_Description]],2,FALSE)</f>
        <v>Office</v>
      </c>
    </row>
    <row r="905" spans="1:18" x14ac:dyDescent="0.3">
      <c r="A905" s="1">
        <v>42027</v>
      </c>
      <c r="B905">
        <v>27310008</v>
      </c>
      <c r="C905">
        <v>287</v>
      </c>
      <c r="D905">
        <v>2</v>
      </c>
      <c r="E905">
        <v>2</v>
      </c>
      <c r="F905" t="s">
        <v>88</v>
      </c>
      <c r="G905">
        <v>10</v>
      </c>
      <c r="H905">
        <v>0</v>
      </c>
      <c r="I905">
        <v>1425</v>
      </c>
      <c r="J905">
        <v>0</v>
      </c>
      <c r="K905">
        <v>81</v>
      </c>
      <c r="L905">
        <v>649</v>
      </c>
      <c r="M905">
        <v>1035</v>
      </c>
      <c r="N905">
        <v>34</v>
      </c>
      <c r="O905" t="s">
        <v>167</v>
      </c>
      <c r="P905">
        <v>1425</v>
      </c>
      <c r="Q90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905" t="str">
        <f>VLOOKUP(Analytics_mindset_case_studies_IntegrateCo_2015payroll[[#This Row],[Job_Code]],Analytics_mindset_case_studies_IntegrateCo_jobcodes[[Code_text]:[Job_Description]],2,FALSE)</f>
        <v>Office</v>
      </c>
    </row>
    <row r="906" spans="1:18" x14ac:dyDescent="0.3">
      <c r="A906" s="1">
        <v>42027</v>
      </c>
      <c r="B906">
        <v>27310008</v>
      </c>
      <c r="C906">
        <v>287</v>
      </c>
      <c r="D906">
        <v>2</v>
      </c>
      <c r="E906">
        <v>2</v>
      </c>
      <c r="F906" t="s">
        <v>97</v>
      </c>
      <c r="G906">
        <v>10</v>
      </c>
      <c r="H906">
        <v>0</v>
      </c>
      <c r="I906">
        <v>1425</v>
      </c>
      <c r="J906">
        <v>0</v>
      </c>
      <c r="K906">
        <v>82</v>
      </c>
      <c r="L906">
        <v>649</v>
      </c>
      <c r="M906">
        <v>1034</v>
      </c>
      <c r="N906">
        <v>34</v>
      </c>
      <c r="O906" t="s">
        <v>167</v>
      </c>
      <c r="P906">
        <v>1425</v>
      </c>
      <c r="Q90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906" t="str">
        <f>VLOOKUP(Analytics_mindset_case_studies_IntegrateCo_2015payroll[[#This Row],[Job_Code]],Analytics_mindset_case_studies_IntegrateCo_jobcodes[[Code_text]:[Job_Description]],2,FALSE)</f>
        <v>Service</v>
      </c>
    </row>
    <row r="907" spans="1:18" x14ac:dyDescent="0.3">
      <c r="A907" s="1">
        <v>42027</v>
      </c>
      <c r="B907">
        <v>27310008</v>
      </c>
      <c r="C907">
        <v>255</v>
      </c>
      <c r="D907">
        <v>1</v>
      </c>
      <c r="E907">
        <v>1</v>
      </c>
      <c r="F907" t="s">
        <v>85</v>
      </c>
      <c r="G907">
        <v>0</v>
      </c>
      <c r="H907">
        <v>0</v>
      </c>
      <c r="I907">
        <v>0</v>
      </c>
      <c r="J907">
        <v>0</v>
      </c>
      <c r="K907">
        <v>9</v>
      </c>
      <c r="L907">
        <v>34</v>
      </c>
      <c r="M907">
        <v>11</v>
      </c>
      <c r="N907">
        <v>24</v>
      </c>
      <c r="O907" t="s">
        <v>169</v>
      </c>
      <c r="P907">
        <v>0</v>
      </c>
      <c r="Q90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907" t="str">
        <f>VLOOKUP(Analytics_mindset_case_studies_IntegrateCo_2015payroll[[#This Row],[Job_Code]],Analytics_mindset_case_studies_IntegrateCo_jobcodes[[Code_text]:[Job_Description]],2,FALSE)</f>
        <v>Installation</v>
      </c>
    </row>
    <row r="908" spans="1:18" x14ac:dyDescent="0.3">
      <c r="A908" s="1">
        <v>42027</v>
      </c>
      <c r="B908">
        <v>27310008</v>
      </c>
      <c r="C908">
        <v>405</v>
      </c>
      <c r="D908">
        <v>1</v>
      </c>
      <c r="E908">
        <v>1</v>
      </c>
      <c r="F908" t="s">
        <v>64</v>
      </c>
      <c r="G908">
        <v>15</v>
      </c>
      <c r="H908">
        <v>0</v>
      </c>
      <c r="I908">
        <v>255</v>
      </c>
      <c r="J908">
        <v>0</v>
      </c>
      <c r="K908">
        <v>153</v>
      </c>
      <c r="L908">
        <v>612</v>
      </c>
      <c r="M908">
        <v>1951</v>
      </c>
      <c r="N908">
        <v>408</v>
      </c>
      <c r="O908" t="s">
        <v>206</v>
      </c>
      <c r="P908">
        <v>255</v>
      </c>
      <c r="Q90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908" t="str">
        <f>VLOOKUP(Analytics_mindset_case_studies_IntegrateCo_2015payroll[[#This Row],[Job_Code]],Analytics_mindset_case_studies_IntegrateCo_jobcodes[[Code_text]:[Job_Description]],2,FALSE)</f>
        <v>Office</v>
      </c>
    </row>
    <row r="909" spans="1:18" x14ac:dyDescent="0.3">
      <c r="A909" s="1">
        <v>42027</v>
      </c>
      <c r="B909">
        <v>27310008</v>
      </c>
      <c r="C909">
        <v>405</v>
      </c>
      <c r="D909">
        <v>1</v>
      </c>
      <c r="E909">
        <v>1</v>
      </c>
      <c r="F909" t="s">
        <v>65</v>
      </c>
      <c r="G909">
        <v>14</v>
      </c>
      <c r="H909">
        <v>0</v>
      </c>
      <c r="I909">
        <v>238</v>
      </c>
      <c r="J909">
        <v>0</v>
      </c>
      <c r="K909">
        <v>143</v>
      </c>
      <c r="L909">
        <v>571</v>
      </c>
      <c r="M909">
        <v>1821</v>
      </c>
      <c r="N909">
        <v>381</v>
      </c>
      <c r="O909" t="s">
        <v>206</v>
      </c>
      <c r="P909">
        <v>238</v>
      </c>
      <c r="Q90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909" t="str">
        <f>VLOOKUP(Analytics_mindset_case_studies_IntegrateCo_2015payroll[[#This Row],[Job_Code]],Analytics_mindset_case_studies_IntegrateCo_jobcodes[[Code_text]:[Job_Description]],2,FALSE)</f>
        <v>Office</v>
      </c>
    </row>
    <row r="910" spans="1:18" x14ac:dyDescent="0.3">
      <c r="A910" s="1">
        <v>42027</v>
      </c>
      <c r="B910">
        <v>27310008</v>
      </c>
      <c r="C910">
        <v>13</v>
      </c>
      <c r="D910">
        <v>1</v>
      </c>
      <c r="E910">
        <v>1</v>
      </c>
      <c r="F910" t="s">
        <v>106</v>
      </c>
      <c r="G910">
        <v>44</v>
      </c>
      <c r="H910">
        <v>0</v>
      </c>
      <c r="I910">
        <v>186154</v>
      </c>
      <c r="J910">
        <v>0</v>
      </c>
      <c r="K910">
        <v>849</v>
      </c>
      <c r="L910">
        <v>4468</v>
      </c>
      <c r="M910">
        <v>14241</v>
      </c>
      <c r="N910">
        <v>2978</v>
      </c>
      <c r="O910" t="s">
        <v>171</v>
      </c>
      <c r="P910">
        <v>186154</v>
      </c>
      <c r="Q91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007</v>
      </c>
      <c r="R910" t="str">
        <f>VLOOKUP(Analytics_mindset_case_studies_IntegrateCo_2015payroll[[#This Row],[Job_Code]],Analytics_mindset_case_studies_IntegrateCo_jobcodes[[Code_text]:[Job_Description]],2,FALSE)</f>
        <v>Customer Training</v>
      </c>
    </row>
    <row r="911" spans="1:18" x14ac:dyDescent="0.3">
      <c r="A911" s="1">
        <v>42027</v>
      </c>
      <c r="B911">
        <v>27310009</v>
      </c>
      <c r="C911">
        <v>13</v>
      </c>
      <c r="D911">
        <v>1</v>
      </c>
      <c r="E911">
        <v>1</v>
      </c>
      <c r="F911" t="s">
        <v>106</v>
      </c>
      <c r="G911">
        <v>0</v>
      </c>
      <c r="H911">
        <v>0</v>
      </c>
      <c r="I911">
        <v>0</v>
      </c>
      <c r="J911">
        <v>0</v>
      </c>
      <c r="K911">
        <v>0</v>
      </c>
      <c r="L911">
        <v>0</v>
      </c>
      <c r="M911">
        <v>0</v>
      </c>
      <c r="N911">
        <v>0</v>
      </c>
      <c r="O911" t="s">
        <v>171</v>
      </c>
      <c r="P911">
        <v>0</v>
      </c>
      <c r="Q91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007</v>
      </c>
      <c r="R911" t="str">
        <f>VLOOKUP(Analytics_mindset_case_studies_IntegrateCo_2015payroll[[#This Row],[Job_Code]],Analytics_mindset_case_studies_IntegrateCo_jobcodes[[Code_text]:[Job_Description]],2,FALSE)</f>
        <v>Customer Training</v>
      </c>
    </row>
    <row r="912" spans="1:18" x14ac:dyDescent="0.3">
      <c r="A912" s="1">
        <v>42027</v>
      </c>
      <c r="B912">
        <v>27310008</v>
      </c>
      <c r="C912">
        <v>358</v>
      </c>
      <c r="D912">
        <v>1</v>
      </c>
      <c r="E912">
        <v>1</v>
      </c>
      <c r="F912" t="s">
        <v>64</v>
      </c>
      <c r="G912">
        <v>40</v>
      </c>
      <c r="H912">
        <v>0</v>
      </c>
      <c r="I912">
        <v>630</v>
      </c>
      <c r="J912">
        <v>0</v>
      </c>
      <c r="K912">
        <v>298</v>
      </c>
      <c r="L912">
        <v>1191</v>
      </c>
      <c r="M912">
        <v>3796</v>
      </c>
      <c r="N912">
        <v>82</v>
      </c>
      <c r="O912" t="s">
        <v>172</v>
      </c>
      <c r="P912">
        <v>630</v>
      </c>
      <c r="Q91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912" t="str">
        <f>VLOOKUP(Analytics_mindset_case_studies_IntegrateCo_2015payroll[[#This Row],[Job_Code]],Analytics_mindset_case_studies_IntegrateCo_jobcodes[[Code_text]:[Job_Description]],2,FALSE)</f>
        <v>Office</v>
      </c>
    </row>
    <row r="913" spans="1:18" x14ac:dyDescent="0.3">
      <c r="A913" s="1">
        <v>42027</v>
      </c>
      <c r="B913">
        <v>27310008</v>
      </c>
      <c r="C913">
        <v>358</v>
      </c>
      <c r="D913">
        <v>1</v>
      </c>
      <c r="E913">
        <v>1</v>
      </c>
      <c r="F913" t="s">
        <v>64</v>
      </c>
      <c r="G913">
        <v>0</v>
      </c>
      <c r="H913">
        <v>25</v>
      </c>
      <c r="I913">
        <v>0</v>
      </c>
      <c r="J913">
        <v>591</v>
      </c>
      <c r="K913">
        <v>3</v>
      </c>
      <c r="L913">
        <v>11</v>
      </c>
      <c r="M913">
        <v>36</v>
      </c>
      <c r="N913">
        <v>1</v>
      </c>
      <c r="O913" t="s">
        <v>172</v>
      </c>
      <c r="P913">
        <v>591</v>
      </c>
      <c r="Q91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913" t="str">
        <f>VLOOKUP(Analytics_mindset_case_studies_IntegrateCo_2015payroll[[#This Row],[Job_Code]],Analytics_mindset_case_studies_IntegrateCo_jobcodes[[Code_text]:[Job_Description]],2,FALSE)</f>
        <v>Office</v>
      </c>
    </row>
    <row r="914" spans="1:18" x14ac:dyDescent="0.3">
      <c r="A914" s="1">
        <v>42027</v>
      </c>
      <c r="B914">
        <v>27310008</v>
      </c>
      <c r="C914">
        <v>281</v>
      </c>
      <c r="D914">
        <v>1</v>
      </c>
      <c r="E914">
        <v>1</v>
      </c>
      <c r="F914" t="s">
        <v>65</v>
      </c>
      <c r="G914">
        <v>5</v>
      </c>
      <c r="H914">
        <v>0</v>
      </c>
      <c r="I914">
        <v>130</v>
      </c>
      <c r="J914">
        <v>0</v>
      </c>
      <c r="K914">
        <v>78</v>
      </c>
      <c r="L914">
        <v>312</v>
      </c>
      <c r="M914">
        <v>995</v>
      </c>
      <c r="N914">
        <v>208</v>
      </c>
      <c r="O914" t="s">
        <v>207</v>
      </c>
      <c r="P914">
        <v>130</v>
      </c>
      <c r="Q91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914" t="str">
        <f>VLOOKUP(Analytics_mindset_case_studies_IntegrateCo_2015payroll[[#This Row],[Job_Code]],Analytics_mindset_case_studies_IntegrateCo_jobcodes[[Code_text]:[Job_Description]],2,FALSE)</f>
        <v>Office</v>
      </c>
    </row>
    <row r="915" spans="1:18" x14ac:dyDescent="0.3">
      <c r="A915" s="1">
        <v>42027</v>
      </c>
      <c r="B915">
        <v>27310008</v>
      </c>
      <c r="C915">
        <v>316</v>
      </c>
      <c r="D915">
        <v>1</v>
      </c>
      <c r="E915">
        <v>1</v>
      </c>
      <c r="F915" t="s">
        <v>85</v>
      </c>
      <c r="G915">
        <v>0</v>
      </c>
      <c r="H915">
        <v>0</v>
      </c>
      <c r="I915">
        <v>0</v>
      </c>
      <c r="J915">
        <v>0</v>
      </c>
      <c r="K915">
        <v>9</v>
      </c>
      <c r="L915">
        <v>35</v>
      </c>
      <c r="M915">
        <v>111</v>
      </c>
      <c r="N915">
        <v>24</v>
      </c>
      <c r="O915" t="s">
        <v>173</v>
      </c>
      <c r="P915">
        <v>0</v>
      </c>
      <c r="Q91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915" t="str">
        <f>VLOOKUP(Analytics_mindset_case_studies_IntegrateCo_2015payroll[[#This Row],[Job_Code]],Analytics_mindset_case_studies_IntegrateCo_jobcodes[[Code_text]:[Job_Description]],2,FALSE)</f>
        <v>Installation</v>
      </c>
    </row>
    <row r="916" spans="1:18" x14ac:dyDescent="0.3">
      <c r="A916" s="1">
        <v>42027</v>
      </c>
      <c r="B916">
        <v>27310008</v>
      </c>
      <c r="C916">
        <v>316</v>
      </c>
      <c r="D916">
        <v>1</v>
      </c>
      <c r="E916">
        <v>1</v>
      </c>
      <c r="F916" t="s">
        <v>63</v>
      </c>
      <c r="G916">
        <v>0</v>
      </c>
      <c r="H916">
        <v>0</v>
      </c>
      <c r="I916">
        <v>0</v>
      </c>
      <c r="J916">
        <v>0</v>
      </c>
      <c r="K916">
        <v>106</v>
      </c>
      <c r="L916">
        <v>426</v>
      </c>
      <c r="M916">
        <v>1357</v>
      </c>
      <c r="N916">
        <v>294</v>
      </c>
      <c r="O916" t="s">
        <v>173</v>
      </c>
      <c r="P916">
        <v>0</v>
      </c>
      <c r="Q91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916" t="str">
        <f>VLOOKUP(Analytics_mindset_case_studies_IntegrateCo_2015payroll[[#This Row],[Job_Code]],Analytics_mindset_case_studies_IntegrateCo_jobcodes[[Code_text]:[Job_Description]],2,FALSE)</f>
        <v>New Foreign Manufacturing Plant</v>
      </c>
    </row>
    <row r="917" spans="1:18" x14ac:dyDescent="0.3">
      <c r="A917" s="1">
        <v>42027</v>
      </c>
      <c r="B917">
        <v>27310008</v>
      </c>
      <c r="C917">
        <v>314</v>
      </c>
      <c r="D917">
        <v>1</v>
      </c>
      <c r="E917">
        <v>1</v>
      </c>
      <c r="F917" t="s">
        <v>85</v>
      </c>
      <c r="G917">
        <v>0</v>
      </c>
      <c r="H917">
        <v>0</v>
      </c>
      <c r="I917">
        <v>0</v>
      </c>
      <c r="J917">
        <v>0</v>
      </c>
      <c r="K917">
        <v>5</v>
      </c>
      <c r="L917">
        <v>22</v>
      </c>
      <c r="M917">
        <v>69</v>
      </c>
      <c r="N917">
        <v>14</v>
      </c>
      <c r="O917" t="s">
        <v>174</v>
      </c>
      <c r="P917">
        <v>0</v>
      </c>
      <c r="Q91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917" t="str">
        <f>VLOOKUP(Analytics_mindset_case_studies_IntegrateCo_2015payroll[[#This Row],[Job_Code]],Analytics_mindset_case_studies_IntegrateCo_jobcodes[[Code_text]:[Job_Description]],2,FALSE)</f>
        <v>Installation</v>
      </c>
    </row>
    <row r="918" spans="1:18" x14ac:dyDescent="0.3">
      <c r="A918" s="1">
        <v>42027</v>
      </c>
      <c r="B918">
        <v>27310008</v>
      </c>
      <c r="C918">
        <v>314</v>
      </c>
      <c r="D918">
        <v>1</v>
      </c>
      <c r="E918">
        <v>1</v>
      </c>
      <c r="F918" t="s">
        <v>108</v>
      </c>
      <c r="G918">
        <v>0</v>
      </c>
      <c r="H918">
        <v>0</v>
      </c>
      <c r="I918">
        <v>0</v>
      </c>
      <c r="J918">
        <v>0</v>
      </c>
      <c r="K918">
        <v>105</v>
      </c>
      <c r="L918">
        <v>417</v>
      </c>
      <c r="M918">
        <v>1331</v>
      </c>
      <c r="N918">
        <v>278</v>
      </c>
      <c r="O918" t="s">
        <v>174</v>
      </c>
      <c r="P918">
        <v>0</v>
      </c>
      <c r="Q91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918" t="str">
        <f>VLOOKUP(Analytics_mindset_case_studies_IntegrateCo_2015payroll[[#This Row],[Job_Code]],Analytics_mindset_case_studies_IntegrateCo_jobcodes[[Code_text]:[Job_Description]],2,FALSE)</f>
        <v>New Foreign Manufacturing Plant</v>
      </c>
    </row>
    <row r="919" spans="1:18" x14ac:dyDescent="0.3">
      <c r="A919" s="1">
        <v>42027</v>
      </c>
      <c r="B919">
        <v>27310008</v>
      </c>
      <c r="C919">
        <v>39</v>
      </c>
      <c r="D919">
        <v>1</v>
      </c>
      <c r="E919">
        <v>1</v>
      </c>
      <c r="F919" t="s">
        <v>85</v>
      </c>
      <c r="G919">
        <v>30</v>
      </c>
      <c r="H919">
        <v>0</v>
      </c>
      <c r="I919">
        <v>2175</v>
      </c>
      <c r="J919">
        <v>0</v>
      </c>
      <c r="K919">
        <v>32</v>
      </c>
      <c r="L919">
        <v>126</v>
      </c>
      <c r="M919">
        <v>402</v>
      </c>
      <c r="N919">
        <v>348</v>
      </c>
      <c r="O919" t="s">
        <v>175</v>
      </c>
      <c r="P919">
        <v>2175</v>
      </c>
      <c r="Q91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919" t="str">
        <f>VLOOKUP(Analytics_mindset_case_studies_IntegrateCo_2015payroll[[#This Row],[Job_Code]],Analytics_mindset_case_studies_IntegrateCo_jobcodes[[Code_text]:[Job_Description]],2,FALSE)</f>
        <v>Installation</v>
      </c>
    </row>
    <row r="920" spans="1:18" x14ac:dyDescent="0.3">
      <c r="A920" s="1">
        <v>42027</v>
      </c>
      <c r="B920">
        <v>27310008</v>
      </c>
      <c r="C920">
        <v>22</v>
      </c>
      <c r="D920">
        <v>1</v>
      </c>
      <c r="E920">
        <v>1</v>
      </c>
      <c r="F920" t="s">
        <v>84</v>
      </c>
      <c r="G920">
        <v>4</v>
      </c>
      <c r="H920">
        <v>0</v>
      </c>
      <c r="I920">
        <v>11217</v>
      </c>
      <c r="J920">
        <v>0</v>
      </c>
      <c r="K920">
        <v>61</v>
      </c>
      <c r="L920">
        <v>245</v>
      </c>
      <c r="M920">
        <v>781</v>
      </c>
      <c r="N920">
        <v>179</v>
      </c>
      <c r="O920" t="s">
        <v>176</v>
      </c>
      <c r="P920">
        <v>11217</v>
      </c>
      <c r="Q92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920" t="str">
        <f>VLOOKUP(Analytics_mindset_case_studies_IntegrateCo_2015payroll[[#This Row],[Job_Code]],Analytics_mindset_case_studies_IntegrateCo_jobcodes[[Code_text]:[Job_Description]],2,FALSE)</f>
        <v>Travel</v>
      </c>
    </row>
    <row r="921" spans="1:18" x14ac:dyDescent="0.3">
      <c r="A921" s="1">
        <v>42027</v>
      </c>
      <c r="B921">
        <v>27310008</v>
      </c>
      <c r="C921">
        <v>18</v>
      </c>
      <c r="D921">
        <v>1</v>
      </c>
      <c r="E921">
        <v>1</v>
      </c>
      <c r="F921" t="s">
        <v>64</v>
      </c>
      <c r="G921">
        <v>115</v>
      </c>
      <c r="H921">
        <v>0</v>
      </c>
      <c r="I921">
        <v>230</v>
      </c>
      <c r="J921">
        <v>0</v>
      </c>
      <c r="K921">
        <v>138</v>
      </c>
      <c r="L921">
        <v>552</v>
      </c>
      <c r="M921">
        <v>176</v>
      </c>
      <c r="N921">
        <v>3</v>
      </c>
      <c r="O921" t="s">
        <v>177</v>
      </c>
      <c r="P921">
        <v>230</v>
      </c>
      <c r="Q92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921" t="str">
        <f>VLOOKUP(Analytics_mindset_case_studies_IntegrateCo_2015payroll[[#This Row],[Job_Code]],Analytics_mindset_case_studies_IntegrateCo_jobcodes[[Code_text]:[Job_Description]],2,FALSE)</f>
        <v>Office</v>
      </c>
    </row>
    <row r="922" spans="1:18" x14ac:dyDescent="0.3">
      <c r="A922" s="1">
        <v>42027</v>
      </c>
      <c r="B922">
        <v>27310008</v>
      </c>
      <c r="C922">
        <v>18</v>
      </c>
      <c r="D922">
        <v>1</v>
      </c>
      <c r="E922">
        <v>1</v>
      </c>
      <c r="F922" t="s">
        <v>65</v>
      </c>
      <c r="G922">
        <v>115</v>
      </c>
      <c r="H922">
        <v>0</v>
      </c>
      <c r="I922">
        <v>230</v>
      </c>
      <c r="J922">
        <v>0</v>
      </c>
      <c r="K922">
        <v>138</v>
      </c>
      <c r="L922">
        <v>552</v>
      </c>
      <c r="M922">
        <v>1759</v>
      </c>
      <c r="N922">
        <v>3</v>
      </c>
      <c r="O922" t="s">
        <v>177</v>
      </c>
      <c r="P922">
        <v>230</v>
      </c>
      <c r="Q92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922" t="str">
        <f>VLOOKUP(Analytics_mindset_case_studies_IntegrateCo_2015payroll[[#This Row],[Job_Code]],Analytics_mindset_case_studies_IntegrateCo_jobcodes[[Code_text]:[Job_Description]],2,FALSE)</f>
        <v>Office</v>
      </c>
    </row>
    <row r="923" spans="1:18" x14ac:dyDescent="0.3">
      <c r="A923" s="1">
        <v>42027</v>
      </c>
      <c r="B923">
        <v>27310008</v>
      </c>
      <c r="C923">
        <v>23</v>
      </c>
      <c r="D923">
        <v>1</v>
      </c>
      <c r="E923">
        <v>1</v>
      </c>
      <c r="F923" t="s">
        <v>58</v>
      </c>
      <c r="G923">
        <v>2</v>
      </c>
      <c r="H923">
        <v>0</v>
      </c>
      <c r="I923">
        <v>7211</v>
      </c>
      <c r="J923">
        <v>0</v>
      </c>
      <c r="K923">
        <v>41</v>
      </c>
      <c r="L923">
        <v>161</v>
      </c>
      <c r="M923">
        <v>513</v>
      </c>
      <c r="N923">
        <v>115</v>
      </c>
      <c r="O923" t="s">
        <v>178</v>
      </c>
      <c r="P923">
        <v>7211</v>
      </c>
      <c r="Q92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923" t="str">
        <f>VLOOKUP(Analytics_mindset_case_studies_IntegrateCo_2015payroll[[#This Row],[Job_Code]],Analytics_mindset_case_studies_IntegrateCo_jobcodes[[Code_text]:[Job_Description]],2,FALSE)</f>
        <v>Sales</v>
      </c>
    </row>
    <row r="924" spans="1:18" x14ac:dyDescent="0.3">
      <c r="A924" s="1">
        <v>42027</v>
      </c>
      <c r="B924">
        <v>27310008</v>
      </c>
      <c r="C924">
        <v>401</v>
      </c>
      <c r="D924">
        <v>2</v>
      </c>
      <c r="E924">
        <v>2</v>
      </c>
      <c r="F924" t="s">
        <v>85</v>
      </c>
      <c r="G924">
        <v>0</v>
      </c>
      <c r="H924">
        <v>0</v>
      </c>
      <c r="I924">
        <v>0</v>
      </c>
      <c r="J924">
        <v>0</v>
      </c>
      <c r="K924">
        <v>7</v>
      </c>
      <c r="L924">
        <v>57</v>
      </c>
      <c r="M924">
        <v>9</v>
      </c>
      <c r="N924">
        <v>3</v>
      </c>
      <c r="O924" t="s">
        <v>179</v>
      </c>
      <c r="P924">
        <v>0</v>
      </c>
      <c r="Q92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924" t="str">
        <f>VLOOKUP(Analytics_mindset_case_studies_IntegrateCo_2015payroll[[#This Row],[Job_Code]],Analytics_mindset_case_studies_IntegrateCo_jobcodes[[Code_text]:[Job_Description]],2,FALSE)</f>
        <v>Installation</v>
      </c>
    </row>
    <row r="925" spans="1:18" x14ac:dyDescent="0.3">
      <c r="A925" s="1">
        <v>42027</v>
      </c>
      <c r="B925">
        <v>27310008</v>
      </c>
      <c r="C925">
        <v>401</v>
      </c>
      <c r="D925">
        <v>2</v>
      </c>
      <c r="E925">
        <v>2</v>
      </c>
      <c r="F925" t="s">
        <v>107</v>
      </c>
      <c r="G925">
        <v>2</v>
      </c>
      <c r="H925">
        <v>0</v>
      </c>
      <c r="I925">
        <v>52</v>
      </c>
      <c r="J925">
        <v>0</v>
      </c>
      <c r="K925">
        <v>25</v>
      </c>
      <c r="L925">
        <v>196</v>
      </c>
      <c r="M925">
        <v>313</v>
      </c>
      <c r="N925">
        <v>104</v>
      </c>
      <c r="O925" t="s">
        <v>179</v>
      </c>
      <c r="P925">
        <v>52</v>
      </c>
      <c r="Q92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925" t="str">
        <f>VLOOKUP(Analytics_mindset_case_studies_IntegrateCo_2015payroll[[#This Row],[Job_Code]],Analytics_mindset_case_studies_IntegrateCo_jobcodes[[Code_text]:[Job_Description]],2,FALSE)</f>
        <v>Sales</v>
      </c>
    </row>
    <row r="926" spans="1:18" x14ac:dyDescent="0.3">
      <c r="A926" s="1">
        <v>42027</v>
      </c>
      <c r="B926">
        <v>27310008</v>
      </c>
      <c r="C926">
        <v>401</v>
      </c>
      <c r="D926">
        <v>2</v>
      </c>
      <c r="E926">
        <v>2</v>
      </c>
      <c r="F926" t="s">
        <v>109</v>
      </c>
      <c r="G926">
        <v>8</v>
      </c>
      <c r="H926">
        <v>0</v>
      </c>
      <c r="I926">
        <v>208</v>
      </c>
      <c r="J926">
        <v>0</v>
      </c>
      <c r="K926">
        <v>98</v>
      </c>
      <c r="L926">
        <v>787</v>
      </c>
      <c r="M926">
        <v>1254</v>
      </c>
      <c r="N926">
        <v>416</v>
      </c>
      <c r="O926" t="s">
        <v>179</v>
      </c>
      <c r="P926">
        <v>208</v>
      </c>
      <c r="Q92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926" t="str">
        <f>VLOOKUP(Analytics_mindset_case_studies_IntegrateCo_2015payroll[[#This Row],[Job_Code]],Analytics_mindset_case_studies_IntegrateCo_jobcodes[[Code_text]:[Job_Description]],2,FALSE)</f>
        <v>Travel</v>
      </c>
    </row>
    <row r="927" spans="1:18" x14ac:dyDescent="0.3">
      <c r="A927" s="1">
        <v>42027</v>
      </c>
      <c r="B927">
        <v>27310008</v>
      </c>
      <c r="C927">
        <v>3</v>
      </c>
      <c r="D927">
        <v>1</v>
      </c>
      <c r="E927">
        <v>1</v>
      </c>
      <c r="F927" t="s">
        <v>64</v>
      </c>
      <c r="G927">
        <v>44</v>
      </c>
      <c r="H927">
        <v>0</v>
      </c>
      <c r="I927">
        <v>260362</v>
      </c>
      <c r="J927">
        <v>0</v>
      </c>
      <c r="K927">
        <v>0</v>
      </c>
      <c r="L927">
        <v>6187</v>
      </c>
      <c r="M927">
        <v>19722</v>
      </c>
      <c r="N927">
        <v>338</v>
      </c>
      <c r="O927" t="s">
        <v>180</v>
      </c>
      <c r="P927">
        <v>260362</v>
      </c>
      <c r="Q92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927" t="str">
        <f>VLOOKUP(Analytics_mindset_case_studies_IntegrateCo_2015payroll[[#This Row],[Job_Code]],Analytics_mindset_case_studies_IntegrateCo_jobcodes[[Code_text]:[Job_Description]],2,FALSE)</f>
        <v>Office</v>
      </c>
    </row>
    <row r="928" spans="1:18" x14ac:dyDescent="0.3">
      <c r="A928" s="1">
        <v>42027</v>
      </c>
      <c r="B928">
        <v>27310008</v>
      </c>
      <c r="C928">
        <v>3</v>
      </c>
      <c r="D928">
        <v>1</v>
      </c>
      <c r="E928">
        <v>1</v>
      </c>
      <c r="F928" t="s">
        <v>58</v>
      </c>
      <c r="G928">
        <v>8</v>
      </c>
      <c r="H928">
        <v>0</v>
      </c>
      <c r="I928">
        <v>47338</v>
      </c>
      <c r="J928">
        <v>0</v>
      </c>
      <c r="K928">
        <v>0</v>
      </c>
      <c r="L928">
        <v>1125</v>
      </c>
      <c r="M928">
        <v>3586</v>
      </c>
      <c r="N928">
        <v>62</v>
      </c>
      <c r="O928" t="s">
        <v>180</v>
      </c>
      <c r="P928">
        <v>47338</v>
      </c>
      <c r="Q92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928" t="str">
        <f>VLOOKUP(Analytics_mindset_case_studies_IntegrateCo_2015payroll[[#This Row],[Job_Code]],Analytics_mindset_case_studies_IntegrateCo_jobcodes[[Code_text]:[Job_Description]],2,FALSE)</f>
        <v>Sales</v>
      </c>
    </row>
    <row r="929" spans="1:18" x14ac:dyDescent="0.3">
      <c r="A929" s="1">
        <v>42027</v>
      </c>
      <c r="B929">
        <v>27310008</v>
      </c>
      <c r="C929">
        <v>374</v>
      </c>
      <c r="D929">
        <v>5</v>
      </c>
      <c r="E929">
        <v>5</v>
      </c>
      <c r="F929" t="s">
        <v>64</v>
      </c>
      <c r="G929">
        <v>45</v>
      </c>
      <c r="H929">
        <v>0</v>
      </c>
      <c r="I929">
        <v>945</v>
      </c>
      <c r="J929">
        <v>0</v>
      </c>
      <c r="K929">
        <v>48</v>
      </c>
      <c r="L929">
        <v>265</v>
      </c>
      <c r="M929">
        <v>616</v>
      </c>
      <c r="N929">
        <v>38</v>
      </c>
      <c r="O929" t="s">
        <v>181</v>
      </c>
      <c r="P929">
        <v>945</v>
      </c>
      <c r="Q92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929" t="str">
        <f>VLOOKUP(Analytics_mindset_case_studies_IntegrateCo_2015payroll[[#This Row],[Job_Code]],Analytics_mindset_case_studies_IntegrateCo_jobcodes[[Code_text]:[Job_Description]],2,FALSE)</f>
        <v>Office</v>
      </c>
    </row>
    <row r="930" spans="1:18" x14ac:dyDescent="0.3">
      <c r="A930" s="1">
        <v>42027</v>
      </c>
      <c r="B930">
        <v>27310008</v>
      </c>
      <c r="C930">
        <v>374</v>
      </c>
      <c r="D930">
        <v>5</v>
      </c>
      <c r="E930">
        <v>5</v>
      </c>
      <c r="F930" t="s">
        <v>93</v>
      </c>
      <c r="G930">
        <v>18</v>
      </c>
      <c r="H930">
        <v>0</v>
      </c>
      <c r="I930">
        <v>378</v>
      </c>
      <c r="J930">
        <v>0</v>
      </c>
      <c r="K930">
        <v>193</v>
      </c>
      <c r="L930">
        <v>1058</v>
      </c>
      <c r="M930">
        <v>2462</v>
      </c>
      <c r="N930">
        <v>151</v>
      </c>
      <c r="O930" t="s">
        <v>181</v>
      </c>
      <c r="P930">
        <v>378</v>
      </c>
      <c r="Q93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930" t="str">
        <f>VLOOKUP(Analytics_mindset_case_studies_IntegrateCo_2015payroll[[#This Row],[Job_Code]],Analytics_mindset_case_studies_IntegrateCo_jobcodes[[Code_text]:[Job_Description]],2,FALSE)</f>
        <v>Office</v>
      </c>
    </row>
    <row r="931" spans="1:18" x14ac:dyDescent="0.3">
      <c r="A931" s="1">
        <v>42027</v>
      </c>
      <c r="B931">
        <v>27310008</v>
      </c>
      <c r="C931">
        <v>374</v>
      </c>
      <c r="D931">
        <v>5</v>
      </c>
      <c r="E931">
        <v>5</v>
      </c>
      <c r="F931" t="s">
        <v>78</v>
      </c>
      <c r="G931">
        <v>16</v>
      </c>
      <c r="H931">
        <v>0</v>
      </c>
      <c r="I931">
        <v>336</v>
      </c>
      <c r="J931">
        <v>0</v>
      </c>
      <c r="K931">
        <v>172</v>
      </c>
      <c r="L931">
        <v>94</v>
      </c>
      <c r="M931">
        <v>2187</v>
      </c>
      <c r="N931">
        <v>134</v>
      </c>
      <c r="O931" t="s">
        <v>181</v>
      </c>
      <c r="P931">
        <v>336</v>
      </c>
      <c r="Q93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931" t="str">
        <f>VLOOKUP(Analytics_mindset_case_studies_IntegrateCo_2015payroll[[#This Row],[Job_Code]],Analytics_mindset_case_studies_IntegrateCo_jobcodes[[Code_text]:[Job_Description]],2,FALSE)</f>
        <v>Service</v>
      </c>
    </row>
    <row r="932" spans="1:18" x14ac:dyDescent="0.3">
      <c r="A932" s="1">
        <v>42027</v>
      </c>
      <c r="B932">
        <v>27310008</v>
      </c>
      <c r="C932">
        <v>374</v>
      </c>
      <c r="D932">
        <v>5</v>
      </c>
      <c r="E932">
        <v>5</v>
      </c>
      <c r="F932" t="s">
        <v>103</v>
      </c>
      <c r="G932">
        <v>15</v>
      </c>
      <c r="H932">
        <v>0</v>
      </c>
      <c r="I932">
        <v>315</v>
      </c>
      <c r="J932">
        <v>0</v>
      </c>
      <c r="K932">
        <v>16</v>
      </c>
      <c r="L932">
        <v>89</v>
      </c>
      <c r="M932">
        <v>205</v>
      </c>
      <c r="N932">
        <v>13</v>
      </c>
      <c r="O932" t="s">
        <v>181</v>
      </c>
      <c r="P932">
        <v>315</v>
      </c>
      <c r="Q93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932" t="str">
        <f>VLOOKUP(Analytics_mindset_case_studies_IntegrateCo_2015payroll[[#This Row],[Job_Code]],Analytics_mindset_case_studies_IntegrateCo_jobcodes[[Code_text]:[Job_Description]],2,FALSE)</f>
        <v>Service</v>
      </c>
    </row>
    <row r="933" spans="1:18" x14ac:dyDescent="0.3">
      <c r="A933" s="1">
        <v>42027</v>
      </c>
      <c r="B933">
        <v>27310008</v>
      </c>
      <c r="C933">
        <v>201</v>
      </c>
      <c r="D933">
        <v>1</v>
      </c>
      <c r="E933">
        <v>1</v>
      </c>
      <c r="F933" t="s">
        <v>85</v>
      </c>
      <c r="G933">
        <v>0</v>
      </c>
      <c r="H933">
        <v>0</v>
      </c>
      <c r="I933">
        <v>0</v>
      </c>
      <c r="J933">
        <v>0</v>
      </c>
      <c r="K933">
        <v>9</v>
      </c>
      <c r="L933">
        <v>36</v>
      </c>
      <c r="M933">
        <v>115</v>
      </c>
      <c r="N933">
        <v>24</v>
      </c>
      <c r="O933" t="s">
        <v>182</v>
      </c>
      <c r="P933">
        <v>0</v>
      </c>
      <c r="Q93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933" t="str">
        <f>VLOOKUP(Analytics_mindset_case_studies_IntegrateCo_2015payroll[[#This Row],[Job_Code]],Analytics_mindset_case_studies_IntegrateCo_jobcodes[[Code_text]:[Job_Description]],2,FALSE)</f>
        <v>Installation</v>
      </c>
    </row>
    <row r="934" spans="1:18" x14ac:dyDescent="0.3">
      <c r="A934" s="1">
        <v>42027</v>
      </c>
      <c r="B934">
        <v>27310008</v>
      </c>
      <c r="C934">
        <v>192</v>
      </c>
      <c r="D934">
        <v>5</v>
      </c>
      <c r="E934">
        <v>5</v>
      </c>
      <c r="F934" t="s">
        <v>85</v>
      </c>
      <c r="G934">
        <v>0</v>
      </c>
      <c r="H934">
        <v>0</v>
      </c>
      <c r="I934">
        <v>0</v>
      </c>
      <c r="J934">
        <v>0</v>
      </c>
      <c r="K934">
        <v>8</v>
      </c>
      <c r="L934">
        <v>42</v>
      </c>
      <c r="M934">
        <v>102</v>
      </c>
      <c r="N934">
        <v>64</v>
      </c>
      <c r="O934" t="s">
        <v>183</v>
      </c>
      <c r="P934">
        <v>0</v>
      </c>
      <c r="Q93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934" t="str">
        <f>VLOOKUP(Analytics_mindset_case_studies_IntegrateCo_2015payroll[[#This Row],[Job_Code]],Analytics_mindset_case_studies_IntegrateCo_jobcodes[[Code_text]:[Job_Description]],2,FALSE)</f>
        <v>Installation</v>
      </c>
    </row>
    <row r="935" spans="1:18" x14ac:dyDescent="0.3">
      <c r="A935" s="1">
        <v>42027</v>
      </c>
      <c r="B935">
        <v>27310008</v>
      </c>
      <c r="C935">
        <v>192</v>
      </c>
      <c r="D935">
        <v>5</v>
      </c>
      <c r="E935">
        <v>5</v>
      </c>
      <c r="F935" t="s">
        <v>104</v>
      </c>
      <c r="G935">
        <v>32</v>
      </c>
      <c r="H935">
        <v>0</v>
      </c>
      <c r="I935">
        <v>76923</v>
      </c>
      <c r="J935">
        <v>0</v>
      </c>
      <c r="K935">
        <v>412</v>
      </c>
      <c r="L935">
        <v>2154</v>
      </c>
      <c r="M935">
        <v>5252</v>
      </c>
      <c r="N935">
        <v>3262</v>
      </c>
      <c r="O935" t="s">
        <v>183</v>
      </c>
      <c r="P935">
        <v>76923</v>
      </c>
      <c r="Q93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935" t="str">
        <f>VLOOKUP(Analytics_mindset_case_studies_IntegrateCo_2015payroll[[#This Row],[Job_Code]],Analytics_mindset_case_studies_IntegrateCo_jobcodes[[Code_text]:[Job_Description]],2,FALSE)</f>
        <v>Sales</v>
      </c>
    </row>
    <row r="936" spans="1:18" x14ac:dyDescent="0.3">
      <c r="A936" s="1">
        <v>42027</v>
      </c>
      <c r="B936">
        <v>27310008</v>
      </c>
      <c r="C936">
        <v>192</v>
      </c>
      <c r="D936">
        <v>5</v>
      </c>
      <c r="E936">
        <v>5</v>
      </c>
      <c r="F936" t="s">
        <v>105</v>
      </c>
      <c r="G936">
        <v>8</v>
      </c>
      <c r="H936">
        <v>0</v>
      </c>
      <c r="I936">
        <v>19231</v>
      </c>
      <c r="J936">
        <v>0</v>
      </c>
      <c r="K936">
        <v>103</v>
      </c>
      <c r="L936">
        <v>538</v>
      </c>
      <c r="M936">
        <v>1313</v>
      </c>
      <c r="N936">
        <v>815</v>
      </c>
      <c r="O936" t="s">
        <v>183</v>
      </c>
      <c r="P936">
        <v>19231</v>
      </c>
      <c r="Q93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936" t="str">
        <f>VLOOKUP(Analytics_mindset_case_studies_IntegrateCo_2015payroll[[#This Row],[Job_Code]],Analytics_mindset_case_studies_IntegrateCo_jobcodes[[Code_text]:[Job_Description]],2,FALSE)</f>
        <v>Sales</v>
      </c>
    </row>
    <row r="937" spans="1:18" x14ac:dyDescent="0.3">
      <c r="A937" s="1">
        <v>42027</v>
      </c>
      <c r="B937">
        <v>27310008</v>
      </c>
      <c r="C937">
        <v>398</v>
      </c>
      <c r="D937">
        <v>1</v>
      </c>
      <c r="E937">
        <v>1</v>
      </c>
      <c r="F937" t="s">
        <v>95</v>
      </c>
      <c r="G937">
        <v>35</v>
      </c>
      <c r="H937">
        <v>0</v>
      </c>
      <c r="I937">
        <v>42</v>
      </c>
      <c r="J937">
        <v>0</v>
      </c>
      <c r="K937">
        <v>25</v>
      </c>
      <c r="L937">
        <v>101</v>
      </c>
      <c r="M937">
        <v>322</v>
      </c>
      <c r="N937">
        <v>67</v>
      </c>
      <c r="O937" t="s">
        <v>184</v>
      </c>
      <c r="P937">
        <v>42</v>
      </c>
      <c r="Q93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937" t="str">
        <f>VLOOKUP(Analytics_mindset_case_studies_IntegrateCo_2015payroll[[#This Row],[Job_Code]],Analytics_mindset_case_studies_IntegrateCo_jobcodes[[Code_text]:[Job_Description]],2,FALSE)</f>
        <v>Installation</v>
      </c>
    </row>
    <row r="938" spans="1:18" x14ac:dyDescent="0.3">
      <c r="A938" s="1">
        <v>42027</v>
      </c>
      <c r="B938">
        <v>27310008</v>
      </c>
      <c r="C938">
        <v>398</v>
      </c>
      <c r="D938">
        <v>1</v>
      </c>
      <c r="E938">
        <v>1</v>
      </c>
      <c r="F938" t="s">
        <v>89</v>
      </c>
      <c r="G938">
        <v>5</v>
      </c>
      <c r="H938">
        <v>0</v>
      </c>
      <c r="I938">
        <v>6</v>
      </c>
      <c r="J938">
        <v>0</v>
      </c>
      <c r="K938">
        <v>4</v>
      </c>
      <c r="L938">
        <v>14</v>
      </c>
      <c r="M938">
        <v>46</v>
      </c>
      <c r="N938">
        <v>1</v>
      </c>
      <c r="O938" t="s">
        <v>184</v>
      </c>
      <c r="P938">
        <v>6</v>
      </c>
      <c r="Q93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938" t="str">
        <f>VLOOKUP(Analytics_mindset_case_studies_IntegrateCo_2015payroll[[#This Row],[Job_Code]],Analytics_mindset_case_studies_IntegrateCo_jobcodes[[Code_text]:[Job_Description]],2,FALSE)</f>
        <v>Employee Training</v>
      </c>
    </row>
    <row r="939" spans="1:18" x14ac:dyDescent="0.3">
      <c r="A939" s="1">
        <v>42027</v>
      </c>
      <c r="B939">
        <v>27310008</v>
      </c>
      <c r="C939">
        <v>276</v>
      </c>
      <c r="D939">
        <v>1</v>
      </c>
      <c r="E939">
        <v>1</v>
      </c>
      <c r="F939" t="s">
        <v>85</v>
      </c>
      <c r="G939">
        <v>0</v>
      </c>
      <c r="H939">
        <v>0</v>
      </c>
      <c r="I939">
        <v>0</v>
      </c>
      <c r="J939">
        <v>0</v>
      </c>
      <c r="K939">
        <v>8</v>
      </c>
      <c r="L939">
        <v>34</v>
      </c>
      <c r="M939">
        <v>107</v>
      </c>
      <c r="N939">
        <v>24</v>
      </c>
      <c r="O939" t="s">
        <v>185</v>
      </c>
      <c r="P939">
        <v>0</v>
      </c>
      <c r="Q93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939" t="str">
        <f>VLOOKUP(Analytics_mindset_case_studies_IntegrateCo_2015payroll[[#This Row],[Job_Code]],Analytics_mindset_case_studies_IntegrateCo_jobcodes[[Code_text]:[Job_Description]],2,FALSE)</f>
        <v>Installation</v>
      </c>
    </row>
    <row r="940" spans="1:18" x14ac:dyDescent="0.3">
      <c r="A940" s="1">
        <v>42027</v>
      </c>
      <c r="B940">
        <v>27310008</v>
      </c>
      <c r="C940">
        <v>352</v>
      </c>
      <c r="D940">
        <v>1</v>
      </c>
      <c r="E940">
        <v>1</v>
      </c>
      <c r="F940" t="s">
        <v>95</v>
      </c>
      <c r="G940">
        <v>1</v>
      </c>
      <c r="H940">
        <v>0</v>
      </c>
      <c r="I940">
        <v>19</v>
      </c>
      <c r="J940">
        <v>0</v>
      </c>
      <c r="K940">
        <v>1</v>
      </c>
      <c r="L940">
        <v>4</v>
      </c>
      <c r="M940">
        <v>127</v>
      </c>
      <c r="N940">
        <v>3</v>
      </c>
      <c r="O940" t="s">
        <v>186</v>
      </c>
      <c r="P940">
        <v>19</v>
      </c>
      <c r="Q94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940" t="str">
        <f>VLOOKUP(Analytics_mindset_case_studies_IntegrateCo_2015payroll[[#This Row],[Job_Code]],Analytics_mindset_case_studies_IntegrateCo_jobcodes[[Code_text]:[Job_Description]],2,FALSE)</f>
        <v>Installation</v>
      </c>
    </row>
    <row r="941" spans="1:18" x14ac:dyDescent="0.3">
      <c r="A941" s="1">
        <v>42027</v>
      </c>
      <c r="B941">
        <v>27310008</v>
      </c>
      <c r="C941">
        <v>199</v>
      </c>
      <c r="D941">
        <v>1</v>
      </c>
      <c r="E941">
        <v>1</v>
      </c>
      <c r="F941" t="s">
        <v>85</v>
      </c>
      <c r="G941">
        <v>0</v>
      </c>
      <c r="H941">
        <v>0</v>
      </c>
      <c r="I941">
        <v>0</v>
      </c>
      <c r="J941">
        <v>0</v>
      </c>
      <c r="K941">
        <v>6</v>
      </c>
      <c r="L941">
        <v>33</v>
      </c>
      <c r="M941">
        <v>107</v>
      </c>
      <c r="N941">
        <v>24</v>
      </c>
      <c r="O941" t="s">
        <v>187</v>
      </c>
      <c r="P941">
        <v>0</v>
      </c>
      <c r="Q94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941" t="str">
        <f>VLOOKUP(Analytics_mindset_case_studies_IntegrateCo_2015payroll[[#This Row],[Job_Code]],Analytics_mindset_case_studies_IntegrateCo_jobcodes[[Code_text]:[Job_Description]],2,FALSE)</f>
        <v>Installation</v>
      </c>
    </row>
    <row r="942" spans="1:18" x14ac:dyDescent="0.3">
      <c r="A942" s="1">
        <v>42027</v>
      </c>
      <c r="B942">
        <v>27310008</v>
      </c>
      <c r="C942">
        <v>199</v>
      </c>
      <c r="D942">
        <v>1</v>
      </c>
      <c r="E942">
        <v>1</v>
      </c>
      <c r="F942" t="s">
        <v>78</v>
      </c>
      <c r="G942">
        <v>11</v>
      </c>
      <c r="H942">
        <v>0</v>
      </c>
      <c r="I942">
        <v>3927</v>
      </c>
      <c r="J942">
        <v>0</v>
      </c>
      <c r="K942">
        <v>155</v>
      </c>
      <c r="L942">
        <v>876</v>
      </c>
      <c r="M942">
        <v>2792</v>
      </c>
      <c r="N942">
        <v>628</v>
      </c>
      <c r="O942" t="s">
        <v>187</v>
      </c>
      <c r="P942">
        <v>3927</v>
      </c>
      <c r="Q94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942" t="str">
        <f>VLOOKUP(Analytics_mindset_case_studies_IntegrateCo_2015payroll[[#This Row],[Job_Code]],Analytics_mindset_case_studies_IntegrateCo_jobcodes[[Code_text]:[Job_Description]],2,FALSE)</f>
        <v>Service</v>
      </c>
    </row>
    <row r="943" spans="1:18" x14ac:dyDescent="0.3">
      <c r="A943" s="1">
        <v>42027</v>
      </c>
      <c r="B943">
        <v>27310008</v>
      </c>
      <c r="C943">
        <v>199</v>
      </c>
      <c r="D943">
        <v>1</v>
      </c>
      <c r="E943">
        <v>1</v>
      </c>
      <c r="F943" t="s">
        <v>87</v>
      </c>
      <c r="G943">
        <v>5</v>
      </c>
      <c r="H943">
        <v>0</v>
      </c>
      <c r="I943">
        <v>1785</v>
      </c>
      <c r="J943">
        <v>0</v>
      </c>
      <c r="K943">
        <v>7</v>
      </c>
      <c r="L943">
        <v>4</v>
      </c>
      <c r="M943">
        <v>127</v>
      </c>
      <c r="N943">
        <v>29</v>
      </c>
      <c r="O943" t="s">
        <v>187</v>
      </c>
      <c r="P943">
        <v>1785</v>
      </c>
      <c r="Q94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943" t="str">
        <f>VLOOKUP(Analytics_mindset_case_studies_IntegrateCo_2015payroll[[#This Row],[Job_Code]],Analytics_mindset_case_studies_IntegrateCo_jobcodes[[Code_text]:[Job_Description]],2,FALSE)</f>
        <v>Employee Training</v>
      </c>
    </row>
    <row r="944" spans="1:18" x14ac:dyDescent="0.3">
      <c r="A944" s="1">
        <v>42027</v>
      </c>
      <c r="B944">
        <v>27310008</v>
      </c>
      <c r="C944">
        <v>260</v>
      </c>
      <c r="D944">
        <v>1</v>
      </c>
      <c r="E944">
        <v>1</v>
      </c>
      <c r="F944" t="s">
        <v>85</v>
      </c>
      <c r="G944">
        <v>0</v>
      </c>
      <c r="H944">
        <v>0</v>
      </c>
      <c r="I944">
        <v>0</v>
      </c>
      <c r="J944">
        <v>0</v>
      </c>
      <c r="K944">
        <v>8</v>
      </c>
      <c r="L944">
        <v>34</v>
      </c>
      <c r="M944">
        <v>107</v>
      </c>
      <c r="N944">
        <v>24</v>
      </c>
      <c r="O944" t="s">
        <v>188</v>
      </c>
      <c r="P944">
        <v>0</v>
      </c>
      <c r="Q94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944" t="str">
        <f>VLOOKUP(Analytics_mindset_case_studies_IntegrateCo_2015payroll[[#This Row],[Job_Code]],Analytics_mindset_case_studies_IntegrateCo_jobcodes[[Code_text]:[Job_Description]],2,FALSE)</f>
        <v>Installation</v>
      </c>
    </row>
    <row r="945" spans="1:18" x14ac:dyDescent="0.3">
      <c r="A945" s="1">
        <v>42027</v>
      </c>
      <c r="B945">
        <v>27310008</v>
      </c>
      <c r="C945">
        <v>380</v>
      </c>
      <c r="D945">
        <v>1</v>
      </c>
      <c r="E945">
        <v>1</v>
      </c>
      <c r="F945" t="s">
        <v>85</v>
      </c>
      <c r="G945">
        <v>0</v>
      </c>
      <c r="H945">
        <v>0</v>
      </c>
      <c r="I945">
        <v>0</v>
      </c>
      <c r="J945">
        <v>0</v>
      </c>
      <c r="K945">
        <v>7</v>
      </c>
      <c r="L945">
        <v>29</v>
      </c>
      <c r="M945">
        <v>93</v>
      </c>
      <c r="N945">
        <v>24</v>
      </c>
      <c r="O945" t="s">
        <v>189</v>
      </c>
      <c r="P945">
        <v>0</v>
      </c>
      <c r="Q94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945" t="str">
        <f>VLOOKUP(Analytics_mindset_case_studies_IntegrateCo_2015payroll[[#This Row],[Job_Code]],Analytics_mindset_case_studies_IntegrateCo_jobcodes[[Code_text]:[Job_Description]],2,FALSE)</f>
        <v>Installation</v>
      </c>
    </row>
    <row r="946" spans="1:18" x14ac:dyDescent="0.3">
      <c r="A946" s="1">
        <v>42027</v>
      </c>
      <c r="B946">
        <v>27310008</v>
      </c>
      <c r="C946">
        <v>380</v>
      </c>
      <c r="D946">
        <v>1</v>
      </c>
      <c r="E946">
        <v>1</v>
      </c>
      <c r="F946" t="s">
        <v>65</v>
      </c>
      <c r="G946">
        <v>1</v>
      </c>
      <c r="H946">
        <v>0</v>
      </c>
      <c r="I946">
        <v>20</v>
      </c>
      <c r="J946">
        <v>0</v>
      </c>
      <c r="K946">
        <v>1</v>
      </c>
      <c r="L946">
        <v>39</v>
      </c>
      <c r="M946">
        <v>123</v>
      </c>
      <c r="N946">
        <v>32</v>
      </c>
      <c r="O946" t="s">
        <v>189</v>
      </c>
      <c r="P946">
        <v>20</v>
      </c>
      <c r="Q94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946" t="str">
        <f>VLOOKUP(Analytics_mindset_case_studies_IntegrateCo_2015payroll[[#This Row],[Job_Code]],Analytics_mindset_case_studies_IntegrateCo_jobcodes[[Code_text]:[Job_Description]],2,FALSE)</f>
        <v>Office</v>
      </c>
    </row>
    <row r="947" spans="1:18" x14ac:dyDescent="0.3">
      <c r="A947" s="1">
        <v>42027</v>
      </c>
      <c r="B947">
        <v>27310008</v>
      </c>
      <c r="C947">
        <v>386</v>
      </c>
      <c r="D947">
        <v>1</v>
      </c>
      <c r="E947">
        <v>1</v>
      </c>
      <c r="F947" t="s">
        <v>64</v>
      </c>
      <c r="G947">
        <v>105</v>
      </c>
      <c r="H947">
        <v>0</v>
      </c>
      <c r="I947">
        <v>126</v>
      </c>
      <c r="J947">
        <v>0</v>
      </c>
      <c r="K947">
        <v>76</v>
      </c>
      <c r="L947">
        <v>302</v>
      </c>
      <c r="M947">
        <v>963</v>
      </c>
      <c r="N947">
        <v>202</v>
      </c>
      <c r="O947" t="s">
        <v>204</v>
      </c>
      <c r="P947">
        <v>126</v>
      </c>
      <c r="Q94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947" t="str">
        <f>VLOOKUP(Analytics_mindset_case_studies_IntegrateCo_2015payroll[[#This Row],[Job_Code]],Analytics_mindset_case_studies_IntegrateCo_jobcodes[[Code_text]:[Job_Description]],2,FALSE)</f>
        <v>Office</v>
      </c>
    </row>
    <row r="948" spans="1:18" x14ac:dyDescent="0.3">
      <c r="A948" s="1">
        <v>42027</v>
      </c>
      <c r="B948">
        <v>27310008</v>
      </c>
      <c r="C948">
        <v>117</v>
      </c>
      <c r="D948">
        <v>1</v>
      </c>
      <c r="E948">
        <v>1</v>
      </c>
      <c r="F948" t="s">
        <v>78</v>
      </c>
      <c r="G948">
        <v>10</v>
      </c>
      <c r="H948">
        <v>0</v>
      </c>
      <c r="I948">
        <v>150</v>
      </c>
      <c r="J948">
        <v>0</v>
      </c>
      <c r="K948">
        <v>9</v>
      </c>
      <c r="L948">
        <v>36</v>
      </c>
      <c r="M948">
        <v>1148</v>
      </c>
      <c r="N948">
        <v>24</v>
      </c>
      <c r="O948" t="s">
        <v>191</v>
      </c>
      <c r="P948">
        <v>150</v>
      </c>
      <c r="Q94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948" t="str">
        <f>VLOOKUP(Analytics_mindset_case_studies_IntegrateCo_2015payroll[[#This Row],[Job_Code]],Analytics_mindset_case_studies_IntegrateCo_jobcodes[[Code_text]:[Job_Description]],2,FALSE)</f>
        <v>Service</v>
      </c>
    </row>
    <row r="949" spans="1:18" x14ac:dyDescent="0.3">
      <c r="A949" s="1">
        <v>42027</v>
      </c>
      <c r="B949">
        <v>27310008</v>
      </c>
      <c r="C949">
        <v>400</v>
      </c>
      <c r="D949">
        <v>1</v>
      </c>
      <c r="E949">
        <v>1</v>
      </c>
      <c r="F949" t="s">
        <v>85</v>
      </c>
      <c r="G949">
        <v>0</v>
      </c>
      <c r="H949">
        <v>0</v>
      </c>
      <c r="I949">
        <v>0</v>
      </c>
      <c r="J949">
        <v>0</v>
      </c>
      <c r="K949">
        <v>8</v>
      </c>
      <c r="L949">
        <v>3</v>
      </c>
      <c r="M949">
        <v>96</v>
      </c>
      <c r="N949">
        <v>4</v>
      </c>
      <c r="O949" t="s">
        <v>192</v>
      </c>
      <c r="P949">
        <v>0</v>
      </c>
      <c r="Q94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949" t="str">
        <f>VLOOKUP(Analytics_mindset_case_studies_IntegrateCo_2015payroll[[#This Row],[Job_Code]],Analytics_mindset_case_studies_IntegrateCo_jobcodes[[Code_text]:[Job_Description]],2,FALSE)</f>
        <v>Installation</v>
      </c>
    </row>
    <row r="950" spans="1:18" x14ac:dyDescent="0.3">
      <c r="A950" s="1">
        <v>42027</v>
      </c>
      <c r="B950">
        <v>27310008</v>
      </c>
      <c r="C950">
        <v>400</v>
      </c>
      <c r="D950">
        <v>1</v>
      </c>
      <c r="E950">
        <v>1</v>
      </c>
      <c r="F950" t="s">
        <v>58</v>
      </c>
      <c r="G950">
        <v>40</v>
      </c>
      <c r="H950">
        <v>0</v>
      </c>
      <c r="I950">
        <v>82693</v>
      </c>
      <c r="J950">
        <v>0</v>
      </c>
      <c r="K950">
        <v>417</v>
      </c>
      <c r="L950">
        <v>1671</v>
      </c>
      <c r="M950">
        <v>5327</v>
      </c>
      <c r="N950">
        <v>215</v>
      </c>
      <c r="O950" t="s">
        <v>192</v>
      </c>
      <c r="P950">
        <v>82693</v>
      </c>
      <c r="Q95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950" t="str">
        <f>VLOOKUP(Analytics_mindset_case_studies_IntegrateCo_2015payroll[[#This Row],[Job_Code]],Analytics_mindset_case_studies_IntegrateCo_jobcodes[[Code_text]:[Job_Description]],2,FALSE)</f>
        <v>Sales</v>
      </c>
    </row>
    <row r="951" spans="1:18" x14ac:dyDescent="0.3">
      <c r="A951" s="1">
        <v>42027</v>
      </c>
      <c r="B951">
        <v>27310010</v>
      </c>
      <c r="C951">
        <v>7</v>
      </c>
      <c r="D951">
        <v>1</v>
      </c>
      <c r="E951">
        <v>1</v>
      </c>
      <c r="F951" t="s">
        <v>15</v>
      </c>
      <c r="G951">
        <v>0</v>
      </c>
      <c r="H951">
        <v>0</v>
      </c>
      <c r="I951">
        <v>0</v>
      </c>
      <c r="J951">
        <v>0</v>
      </c>
      <c r="K951">
        <v>9</v>
      </c>
      <c r="L951">
        <v>36</v>
      </c>
      <c r="M951">
        <v>11475</v>
      </c>
      <c r="N951">
        <v>24</v>
      </c>
      <c r="O951" t="s">
        <v>194</v>
      </c>
      <c r="P951">
        <v>0</v>
      </c>
      <c r="Q95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951" t="str">
        <f>VLOOKUP(Analytics_mindset_case_studies_IntegrateCo_2015payroll[[#This Row],[Job_Code]],Analytics_mindset_case_studies_IntegrateCo_jobcodes[[Code_text]:[Job_Description]],2,FALSE)</f>
        <v>Sales</v>
      </c>
    </row>
    <row r="952" spans="1:18" x14ac:dyDescent="0.3">
      <c r="A952" s="1">
        <v>42027</v>
      </c>
      <c r="B952">
        <v>27310008</v>
      </c>
      <c r="C952">
        <v>7</v>
      </c>
      <c r="D952">
        <v>1</v>
      </c>
      <c r="E952">
        <v>1</v>
      </c>
      <c r="F952" t="s">
        <v>58</v>
      </c>
      <c r="G952">
        <v>40</v>
      </c>
      <c r="H952">
        <v>0</v>
      </c>
      <c r="I952">
        <v>89446</v>
      </c>
      <c r="J952">
        <v>0</v>
      </c>
      <c r="K952">
        <v>537</v>
      </c>
      <c r="L952">
        <v>2147</v>
      </c>
      <c r="M952">
        <v>6843</v>
      </c>
      <c r="N952">
        <v>1431</v>
      </c>
      <c r="O952" t="s">
        <v>194</v>
      </c>
      <c r="P952">
        <v>89446</v>
      </c>
      <c r="Q95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952" t="str">
        <f>VLOOKUP(Analytics_mindset_case_studies_IntegrateCo_2015payroll[[#This Row],[Job_Code]],Analytics_mindset_case_studies_IntegrateCo_jobcodes[[Code_text]:[Job_Description]],2,FALSE)</f>
        <v>Sales</v>
      </c>
    </row>
    <row r="953" spans="1:18" x14ac:dyDescent="0.3">
      <c r="A953" s="1">
        <v>42027</v>
      </c>
      <c r="B953">
        <v>27310008</v>
      </c>
      <c r="C953">
        <v>7</v>
      </c>
      <c r="D953">
        <v>1</v>
      </c>
      <c r="E953">
        <v>1</v>
      </c>
      <c r="F953" t="s">
        <v>72</v>
      </c>
      <c r="G953">
        <v>3</v>
      </c>
      <c r="H953">
        <v>0</v>
      </c>
      <c r="I953">
        <v>6708</v>
      </c>
      <c r="J953">
        <v>0</v>
      </c>
      <c r="K953">
        <v>4</v>
      </c>
      <c r="L953">
        <v>161</v>
      </c>
      <c r="M953">
        <v>513</v>
      </c>
      <c r="N953">
        <v>107</v>
      </c>
      <c r="O953" t="s">
        <v>194</v>
      </c>
      <c r="P953">
        <v>6708</v>
      </c>
      <c r="Q95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953" t="str">
        <f>VLOOKUP(Analytics_mindset_case_studies_IntegrateCo_2015payroll[[#This Row],[Job_Code]],Analytics_mindset_case_studies_IntegrateCo_jobcodes[[Code_text]:[Job_Description]],2,FALSE)</f>
        <v>Sales</v>
      </c>
    </row>
    <row r="954" spans="1:18" x14ac:dyDescent="0.3">
      <c r="A954" s="1">
        <v>42027</v>
      </c>
      <c r="B954">
        <v>27310008</v>
      </c>
      <c r="C954">
        <v>34</v>
      </c>
      <c r="D954">
        <v>1</v>
      </c>
      <c r="E954">
        <v>1</v>
      </c>
      <c r="F954" t="s">
        <v>58</v>
      </c>
      <c r="G954">
        <v>5</v>
      </c>
      <c r="H954">
        <v>0</v>
      </c>
      <c r="I954">
        <v>21054</v>
      </c>
      <c r="J954">
        <v>0</v>
      </c>
      <c r="K954">
        <v>0</v>
      </c>
      <c r="L954">
        <v>48</v>
      </c>
      <c r="M954">
        <v>1531</v>
      </c>
      <c r="N954">
        <v>337</v>
      </c>
      <c r="O954" t="s">
        <v>195</v>
      </c>
      <c r="P954">
        <v>21054</v>
      </c>
      <c r="Q95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954" t="str">
        <f>VLOOKUP(Analytics_mindset_case_studies_IntegrateCo_2015payroll[[#This Row],[Job_Code]],Analytics_mindset_case_studies_IntegrateCo_jobcodes[[Code_text]:[Job_Description]],2,FALSE)</f>
        <v>Sales</v>
      </c>
    </row>
    <row r="955" spans="1:18" x14ac:dyDescent="0.3">
      <c r="A955" s="1">
        <v>42027</v>
      </c>
      <c r="B955">
        <v>27310008</v>
      </c>
      <c r="C955">
        <v>34</v>
      </c>
      <c r="D955">
        <v>1</v>
      </c>
      <c r="E955">
        <v>1</v>
      </c>
      <c r="F955" t="s">
        <v>84</v>
      </c>
      <c r="G955">
        <v>2</v>
      </c>
      <c r="H955">
        <v>0</v>
      </c>
      <c r="I955">
        <v>8422</v>
      </c>
      <c r="J955">
        <v>0</v>
      </c>
      <c r="K955">
        <v>0</v>
      </c>
      <c r="L955">
        <v>192</v>
      </c>
      <c r="M955">
        <v>613</v>
      </c>
      <c r="N955">
        <v>135</v>
      </c>
      <c r="O955" t="s">
        <v>195</v>
      </c>
      <c r="P955">
        <v>8422</v>
      </c>
      <c r="Q95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955" t="str">
        <f>VLOOKUP(Analytics_mindset_case_studies_IntegrateCo_2015payroll[[#This Row],[Job_Code]],Analytics_mindset_case_studies_IntegrateCo_jobcodes[[Code_text]:[Job_Description]],2,FALSE)</f>
        <v>Travel</v>
      </c>
    </row>
    <row r="956" spans="1:18" x14ac:dyDescent="0.3">
      <c r="A956" s="1">
        <v>42027</v>
      </c>
      <c r="B956">
        <v>27310008</v>
      </c>
      <c r="C956">
        <v>34</v>
      </c>
      <c r="D956">
        <v>1</v>
      </c>
      <c r="E956">
        <v>1</v>
      </c>
      <c r="F956" t="s">
        <v>106</v>
      </c>
      <c r="G956">
        <v>51</v>
      </c>
      <c r="H956">
        <v>0</v>
      </c>
      <c r="I956">
        <v>214755</v>
      </c>
      <c r="J956">
        <v>0</v>
      </c>
      <c r="K956">
        <v>0</v>
      </c>
      <c r="L956">
        <v>4901</v>
      </c>
      <c r="M956">
        <v>1562</v>
      </c>
      <c r="N956">
        <v>3436</v>
      </c>
      <c r="O956" t="s">
        <v>195</v>
      </c>
      <c r="P956">
        <v>214755</v>
      </c>
      <c r="Q95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007</v>
      </c>
      <c r="R956" t="str">
        <f>VLOOKUP(Analytics_mindset_case_studies_IntegrateCo_2015payroll[[#This Row],[Job_Code]],Analytics_mindset_case_studies_IntegrateCo_jobcodes[[Code_text]:[Job_Description]],2,FALSE)</f>
        <v>Customer Training</v>
      </c>
    </row>
    <row r="957" spans="1:18" x14ac:dyDescent="0.3">
      <c r="A957" s="1">
        <v>42027</v>
      </c>
      <c r="B957">
        <v>27310009</v>
      </c>
      <c r="C957">
        <v>34</v>
      </c>
      <c r="D957">
        <v>1</v>
      </c>
      <c r="E957">
        <v>1</v>
      </c>
      <c r="F957" t="s">
        <v>106</v>
      </c>
      <c r="G957">
        <v>0</v>
      </c>
      <c r="H957">
        <v>0</v>
      </c>
      <c r="I957">
        <v>0</v>
      </c>
      <c r="J957">
        <v>0</v>
      </c>
      <c r="K957">
        <v>0</v>
      </c>
      <c r="L957">
        <v>0</v>
      </c>
      <c r="M957">
        <v>0</v>
      </c>
      <c r="N957">
        <v>0</v>
      </c>
      <c r="O957" t="s">
        <v>195</v>
      </c>
      <c r="P957">
        <v>0</v>
      </c>
      <c r="Q95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007</v>
      </c>
      <c r="R957" t="str">
        <f>VLOOKUP(Analytics_mindset_case_studies_IntegrateCo_2015payroll[[#This Row],[Job_Code]],Analytics_mindset_case_studies_IntegrateCo_jobcodes[[Code_text]:[Job_Description]],2,FALSE)</f>
        <v>Customer Training</v>
      </c>
    </row>
    <row r="958" spans="1:18" x14ac:dyDescent="0.3">
      <c r="A958" s="1">
        <v>42027</v>
      </c>
      <c r="B958">
        <v>27310008</v>
      </c>
      <c r="C958">
        <v>336</v>
      </c>
      <c r="D958">
        <v>1</v>
      </c>
      <c r="E958">
        <v>1</v>
      </c>
      <c r="F958" t="s">
        <v>85</v>
      </c>
      <c r="G958">
        <v>0</v>
      </c>
      <c r="H958">
        <v>0</v>
      </c>
      <c r="I958">
        <v>0</v>
      </c>
      <c r="J958">
        <v>0</v>
      </c>
      <c r="K958">
        <v>8</v>
      </c>
      <c r="L958">
        <v>28</v>
      </c>
      <c r="M958">
        <v>91</v>
      </c>
      <c r="N958">
        <v>19</v>
      </c>
      <c r="O958" t="s">
        <v>196</v>
      </c>
      <c r="P958">
        <v>0</v>
      </c>
      <c r="Q95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958" t="str">
        <f>VLOOKUP(Analytics_mindset_case_studies_IntegrateCo_2015payroll[[#This Row],[Job_Code]],Analytics_mindset_case_studies_IntegrateCo_jobcodes[[Code_text]:[Job_Description]],2,FALSE)</f>
        <v>Installation</v>
      </c>
    </row>
    <row r="959" spans="1:18" x14ac:dyDescent="0.3">
      <c r="A959" s="1">
        <v>42027</v>
      </c>
      <c r="B959">
        <v>27310008</v>
      </c>
      <c r="C959">
        <v>99</v>
      </c>
      <c r="D959">
        <v>1</v>
      </c>
      <c r="E959">
        <v>1</v>
      </c>
      <c r="F959" t="s">
        <v>78</v>
      </c>
      <c r="G959">
        <v>20</v>
      </c>
      <c r="H959">
        <v>0</v>
      </c>
      <c r="I959">
        <v>420</v>
      </c>
      <c r="J959">
        <v>0</v>
      </c>
      <c r="K959">
        <v>244</v>
      </c>
      <c r="L959">
        <v>978</v>
      </c>
      <c r="M959">
        <v>3119</v>
      </c>
      <c r="N959">
        <v>672</v>
      </c>
      <c r="O959" t="s">
        <v>198</v>
      </c>
      <c r="P959">
        <v>420</v>
      </c>
      <c r="Q95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959" t="str">
        <f>VLOOKUP(Analytics_mindset_case_studies_IntegrateCo_2015payroll[[#This Row],[Job_Code]],Analytics_mindset_case_studies_IntegrateCo_jobcodes[[Code_text]:[Job_Description]],2,FALSE)</f>
        <v>Service</v>
      </c>
    </row>
    <row r="960" spans="1:18" x14ac:dyDescent="0.3">
      <c r="A960" s="1">
        <v>42027</v>
      </c>
      <c r="B960">
        <v>27310008</v>
      </c>
      <c r="C960">
        <v>99</v>
      </c>
      <c r="D960">
        <v>1</v>
      </c>
      <c r="E960">
        <v>1</v>
      </c>
      <c r="F960" t="s">
        <v>78</v>
      </c>
      <c r="G960">
        <v>0</v>
      </c>
      <c r="H960">
        <v>1</v>
      </c>
      <c r="I960">
        <v>0</v>
      </c>
      <c r="J960">
        <v>315</v>
      </c>
      <c r="K960">
        <v>18</v>
      </c>
      <c r="L960">
        <v>73</v>
      </c>
      <c r="M960">
        <v>234</v>
      </c>
      <c r="N960">
        <v>34</v>
      </c>
      <c r="O960" t="s">
        <v>198</v>
      </c>
      <c r="P960">
        <v>315</v>
      </c>
      <c r="Q96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960" t="str">
        <f>VLOOKUP(Analytics_mindset_case_studies_IntegrateCo_2015payroll[[#This Row],[Job_Code]],Analytics_mindset_case_studies_IntegrateCo_jobcodes[[Code_text]:[Job_Description]],2,FALSE)</f>
        <v>Service</v>
      </c>
    </row>
    <row r="961" spans="1:18" x14ac:dyDescent="0.3">
      <c r="A961" s="1">
        <v>42027</v>
      </c>
      <c r="B961">
        <v>27310008</v>
      </c>
      <c r="C961">
        <v>99</v>
      </c>
      <c r="D961">
        <v>1</v>
      </c>
      <c r="E961">
        <v>1</v>
      </c>
      <c r="F961" t="s">
        <v>74</v>
      </c>
      <c r="G961">
        <v>20</v>
      </c>
      <c r="H961">
        <v>0</v>
      </c>
      <c r="I961">
        <v>420</v>
      </c>
      <c r="J961">
        <v>0</v>
      </c>
      <c r="K961">
        <v>245</v>
      </c>
      <c r="L961">
        <v>978</v>
      </c>
      <c r="M961">
        <v>3118</v>
      </c>
      <c r="N961">
        <v>672</v>
      </c>
      <c r="O961" t="s">
        <v>198</v>
      </c>
      <c r="P961">
        <v>420</v>
      </c>
      <c r="Q96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961" t="str">
        <f>VLOOKUP(Analytics_mindset_case_studies_IntegrateCo_2015payroll[[#This Row],[Job_Code]],Analytics_mindset_case_studies_IntegrateCo_jobcodes[[Code_text]:[Job_Description]],2,FALSE)</f>
        <v>Service</v>
      </c>
    </row>
    <row r="962" spans="1:18" x14ac:dyDescent="0.3">
      <c r="A962" s="1">
        <v>42027</v>
      </c>
      <c r="B962">
        <v>27310008</v>
      </c>
      <c r="C962">
        <v>99</v>
      </c>
      <c r="D962">
        <v>1</v>
      </c>
      <c r="E962">
        <v>1</v>
      </c>
      <c r="F962" t="s">
        <v>74</v>
      </c>
      <c r="G962">
        <v>0</v>
      </c>
      <c r="H962">
        <v>1</v>
      </c>
      <c r="I962">
        <v>0</v>
      </c>
      <c r="J962">
        <v>315</v>
      </c>
      <c r="K962">
        <v>19</v>
      </c>
      <c r="L962">
        <v>74</v>
      </c>
      <c r="M962">
        <v>234</v>
      </c>
      <c r="N962">
        <v>34</v>
      </c>
      <c r="O962" t="s">
        <v>198</v>
      </c>
      <c r="P962">
        <v>315</v>
      </c>
      <c r="Q96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962" t="str">
        <f>VLOOKUP(Analytics_mindset_case_studies_IntegrateCo_2015payroll[[#This Row],[Job_Code]],Analytics_mindset_case_studies_IntegrateCo_jobcodes[[Code_text]:[Job_Description]],2,FALSE)</f>
        <v>Service</v>
      </c>
    </row>
    <row r="963" spans="1:18" x14ac:dyDescent="0.3">
      <c r="A963" s="1">
        <v>42027</v>
      </c>
      <c r="B963">
        <v>27310008</v>
      </c>
      <c r="C963">
        <v>25</v>
      </c>
      <c r="D963">
        <v>1</v>
      </c>
      <c r="E963">
        <v>1</v>
      </c>
      <c r="F963" t="s">
        <v>64</v>
      </c>
      <c r="G963">
        <v>22</v>
      </c>
      <c r="H963">
        <v>0</v>
      </c>
      <c r="I963">
        <v>4598</v>
      </c>
      <c r="J963">
        <v>0</v>
      </c>
      <c r="K963">
        <v>264</v>
      </c>
      <c r="L963">
        <v>1057</v>
      </c>
      <c r="M963">
        <v>3369</v>
      </c>
      <c r="N963">
        <v>6</v>
      </c>
      <c r="O963" t="s">
        <v>199</v>
      </c>
      <c r="P963">
        <v>4598</v>
      </c>
      <c r="Q96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963" t="str">
        <f>VLOOKUP(Analytics_mindset_case_studies_IntegrateCo_2015payroll[[#This Row],[Job_Code]],Analytics_mindset_case_studies_IntegrateCo_jobcodes[[Code_text]:[Job_Description]],2,FALSE)</f>
        <v>Office</v>
      </c>
    </row>
    <row r="964" spans="1:18" x14ac:dyDescent="0.3">
      <c r="A964" s="1">
        <v>42027</v>
      </c>
      <c r="B964">
        <v>27310008</v>
      </c>
      <c r="C964">
        <v>25</v>
      </c>
      <c r="D964">
        <v>1</v>
      </c>
      <c r="E964">
        <v>1</v>
      </c>
      <c r="F964" t="s">
        <v>65</v>
      </c>
      <c r="G964">
        <v>22</v>
      </c>
      <c r="H964">
        <v>0</v>
      </c>
      <c r="I964">
        <v>4598</v>
      </c>
      <c r="J964">
        <v>0</v>
      </c>
      <c r="K964">
        <v>264</v>
      </c>
      <c r="L964">
        <v>1056</v>
      </c>
      <c r="M964">
        <v>3368</v>
      </c>
      <c r="N964">
        <v>6</v>
      </c>
      <c r="O964" t="s">
        <v>199</v>
      </c>
      <c r="P964">
        <v>4598</v>
      </c>
      <c r="Q96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964" t="str">
        <f>VLOOKUP(Analytics_mindset_case_studies_IntegrateCo_2015payroll[[#This Row],[Job_Code]],Analytics_mindset_case_studies_IntegrateCo_jobcodes[[Code_text]:[Job_Description]],2,FALSE)</f>
        <v>Office</v>
      </c>
    </row>
    <row r="965" spans="1:18" x14ac:dyDescent="0.3">
      <c r="A965" s="1">
        <v>42027</v>
      </c>
      <c r="B965">
        <v>27310008</v>
      </c>
      <c r="C965">
        <v>184</v>
      </c>
      <c r="D965">
        <v>1</v>
      </c>
      <c r="E965">
        <v>1</v>
      </c>
      <c r="F965" t="s">
        <v>85</v>
      </c>
      <c r="G965">
        <v>0</v>
      </c>
      <c r="H965">
        <v>0</v>
      </c>
      <c r="I965">
        <v>0</v>
      </c>
      <c r="J965">
        <v>0</v>
      </c>
      <c r="K965">
        <v>8</v>
      </c>
      <c r="L965">
        <v>33</v>
      </c>
      <c r="M965">
        <v>106</v>
      </c>
      <c r="N965">
        <v>24</v>
      </c>
      <c r="O965" t="s">
        <v>200</v>
      </c>
      <c r="P965">
        <v>0</v>
      </c>
      <c r="Q96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965" t="str">
        <f>VLOOKUP(Analytics_mindset_case_studies_IntegrateCo_2015payroll[[#This Row],[Job_Code]],Analytics_mindset_case_studies_IntegrateCo_jobcodes[[Code_text]:[Job_Description]],2,FALSE)</f>
        <v>Installation</v>
      </c>
    </row>
    <row r="966" spans="1:18" x14ac:dyDescent="0.3">
      <c r="A966" s="1">
        <v>42027</v>
      </c>
      <c r="B966">
        <v>27310008</v>
      </c>
      <c r="C966">
        <v>320</v>
      </c>
      <c r="D966">
        <v>1</v>
      </c>
      <c r="E966">
        <v>1</v>
      </c>
      <c r="F966" t="s">
        <v>85</v>
      </c>
      <c r="G966">
        <v>0</v>
      </c>
      <c r="H966">
        <v>0</v>
      </c>
      <c r="I966">
        <v>0</v>
      </c>
      <c r="J966">
        <v>0</v>
      </c>
      <c r="K966">
        <v>9</v>
      </c>
      <c r="L966">
        <v>36</v>
      </c>
      <c r="M966">
        <v>115</v>
      </c>
      <c r="N966">
        <v>24</v>
      </c>
      <c r="O966" t="s">
        <v>201</v>
      </c>
      <c r="P966">
        <v>0</v>
      </c>
      <c r="Q96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966" t="str">
        <f>VLOOKUP(Analytics_mindset_case_studies_IntegrateCo_2015payroll[[#This Row],[Job_Code]],Analytics_mindset_case_studies_IntegrateCo_jobcodes[[Code_text]:[Job_Description]],2,FALSE)</f>
        <v>Installation</v>
      </c>
    </row>
    <row r="967" spans="1:18" x14ac:dyDescent="0.3">
      <c r="A967" s="1">
        <v>42027</v>
      </c>
      <c r="B967">
        <v>27310008</v>
      </c>
      <c r="C967">
        <v>320</v>
      </c>
      <c r="D967">
        <v>1</v>
      </c>
      <c r="E967">
        <v>1</v>
      </c>
      <c r="F967" t="s">
        <v>58</v>
      </c>
      <c r="G967">
        <v>4</v>
      </c>
      <c r="H967">
        <v>0</v>
      </c>
      <c r="I967">
        <v>14327</v>
      </c>
      <c r="J967">
        <v>0</v>
      </c>
      <c r="K967">
        <v>86</v>
      </c>
      <c r="L967">
        <v>344</v>
      </c>
      <c r="M967">
        <v>1096</v>
      </c>
      <c r="N967">
        <v>229</v>
      </c>
      <c r="O967" t="s">
        <v>201</v>
      </c>
      <c r="P967">
        <v>14327</v>
      </c>
      <c r="Q96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967" t="str">
        <f>VLOOKUP(Analytics_mindset_case_studies_IntegrateCo_2015payroll[[#This Row],[Job_Code]],Analytics_mindset_case_studies_IntegrateCo_jobcodes[[Code_text]:[Job_Description]],2,FALSE)</f>
        <v>Sales</v>
      </c>
    </row>
    <row r="968" spans="1:18" x14ac:dyDescent="0.3">
      <c r="A968" s="1">
        <v>42027</v>
      </c>
      <c r="B968">
        <v>27310008</v>
      </c>
      <c r="C968">
        <v>320</v>
      </c>
      <c r="D968">
        <v>1</v>
      </c>
      <c r="E968">
        <v>1</v>
      </c>
      <c r="F968" t="s">
        <v>84</v>
      </c>
      <c r="G968">
        <v>4</v>
      </c>
      <c r="H968">
        <v>0</v>
      </c>
      <c r="I968">
        <v>14327</v>
      </c>
      <c r="J968">
        <v>0</v>
      </c>
      <c r="K968">
        <v>86</v>
      </c>
      <c r="L968">
        <v>344</v>
      </c>
      <c r="M968">
        <v>1096</v>
      </c>
      <c r="N968">
        <v>229</v>
      </c>
      <c r="O968" t="s">
        <v>201</v>
      </c>
      <c r="P968">
        <v>14327</v>
      </c>
      <c r="Q96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968" t="str">
        <f>VLOOKUP(Analytics_mindset_case_studies_IntegrateCo_2015payroll[[#This Row],[Job_Code]],Analytics_mindset_case_studies_IntegrateCo_jobcodes[[Code_text]:[Job_Description]],2,FALSE)</f>
        <v>Travel</v>
      </c>
    </row>
    <row r="969" spans="1:18" x14ac:dyDescent="0.3">
      <c r="A969" s="1">
        <v>42027</v>
      </c>
      <c r="B969">
        <v>27310008</v>
      </c>
      <c r="C969">
        <v>343</v>
      </c>
      <c r="D969">
        <v>1</v>
      </c>
      <c r="E969">
        <v>1</v>
      </c>
      <c r="F969" t="s">
        <v>85</v>
      </c>
      <c r="G969">
        <v>0</v>
      </c>
      <c r="H969">
        <v>0</v>
      </c>
      <c r="I969">
        <v>0</v>
      </c>
      <c r="J969">
        <v>0</v>
      </c>
      <c r="K969">
        <v>7</v>
      </c>
      <c r="L969">
        <v>3</v>
      </c>
      <c r="M969">
        <v>95</v>
      </c>
      <c r="N969">
        <v>24</v>
      </c>
      <c r="O969" t="s">
        <v>202</v>
      </c>
      <c r="P969">
        <v>0</v>
      </c>
      <c r="Q96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969" t="str">
        <f>VLOOKUP(Analytics_mindset_case_studies_IntegrateCo_2015payroll[[#This Row],[Job_Code]],Analytics_mindset_case_studies_IntegrateCo_jobcodes[[Code_text]:[Job_Description]],2,FALSE)</f>
        <v>Installation</v>
      </c>
    </row>
    <row r="970" spans="1:18" x14ac:dyDescent="0.3">
      <c r="A970" s="1">
        <v>42027</v>
      </c>
      <c r="B970">
        <v>27310008</v>
      </c>
      <c r="C970">
        <v>343</v>
      </c>
      <c r="D970">
        <v>1</v>
      </c>
      <c r="E970">
        <v>1</v>
      </c>
      <c r="F970" t="s">
        <v>64</v>
      </c>
      <c r="G970">
        <v>1</v>
      </c>
      <c r="H970">
        <v>0</v>
      </c>
      <c r="I970">
        <v>21</v>
      </c>
      <c r="J970">
        <v>0</v>
      </c>
      <c r="K970">
        <v>11</v>
      </c>
      <c r="L970">
        <v>42</v>
      </c>
      <c r="M970">
        <v>134</v>
      </c>
      <c r="N970">
        <v>34</v>
      </c>
      <c r="O970" t="s">
        <v>202</v>
      </c>
      <c r="P970">
        <v>21</v>
      </c>
      <c r="Q97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970" t="str">
        <f>VLOOKUP(Analytics_mindset_case_studies_IntegrateCo_2015payroll[[#This Row],[Job_Code]],Analytics_mindset_case_studies_IntegrateCo_jobcodes[[Code_text]:[Job_Description]],2,FALSE)</f>
        <v>Office</v>
      </c>
    </row>
    <row r="971" spans="1:18" x14ac:dyDescent="0.3">
      <c r="A971" s="1">
        <v>42027</v>
      </c>
      <c r="B971">
        <v>27310008</v>
      </c>
      <c r="C971">
        <v>343</v>
      </c>
      <c r="D971">
        <v>1</v>
      </c>
      <c r="E971">
        <v>1</v>
      </c>
      <c r="F971" t="s">
        <v>78</v>
      </c>
      <c r="G971">
        <v>3</v>
      </c>
      <c r="H971">
        <v>0</v>
      </c>
      <c r="I971">
        <v>63</v>
      </c>
      <c r="J971">
        <v>0</v>
      </c>
      <c r="K971">
        <v>32</v>
      </c>
      <c r="L971">
        <v>126</v>
      </c>
      <c r="M971">
        <v>401</v>
      </c>
      <c r="N971">
        <v>101</v>
      </c>
      <c r="O971" t="s">
        <v>202</v>
      </c>
      <c r="P971">
        <v>63</v>
      </c>
      <c r="Q97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971" t="str">
        <f>VLOOKUP(Analytics_mindset_case_studies_IntegrateCo_2015payroll[[#This Row],[Job_Code]],Analytics_mindset_case_studies_IntegrateCo_jobcodes[[Code_text]:[Job_Description]],2,FALSE)</f>
        <v>Service</v>
      </c>
    </row>
    <row r="972" spans="1:18" x14ac:dyDescent="0.3">
      <c r="A972" s="1">
        <v>42027</v>
      </c>
      <c r="B972">
        <v>27310008</v>
      </c>
      <c r="C972">
        <v>399</v>
      </c>
      <c r="D972">
        <v>1</v>
      </c>
      <c r="E972">
        <v>1</v>
      </c>
      <c r="F972" t="s">
        <v>85</v>
      </c>
      <c r="G972">
        <v>0</v>
      </c>
      <c r="H972">
        <v>0</v>
      </c>
      <c r="I972">
        <v>0</v>
      </c>
      <c r="J972">
        <v>0</v>
      </c>
      <c r="K972">
        <v>9</v>
      </c>
      <c r="L972">
        <v>34</v>
      </c>
      <c r="M972">
        <v>11</v>
      </c>
      <c r="N972">
        <v>4</v>
      </c>
      <c r="O972" t="s">
        <v>203</v>
      </c>
      <c r="P972">
        <v>0</v>
      </c>
      <c r="Q97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972" t="str">
        <f>VLOOKUP(Analytics_mindset_case_studies_IntegrateCo_2015payroll[[#This Row],[Job_Code]],Analytics_mindset_case_studies_IntegrateCo_jobcodes[[Code_text]:[Job_Description]],2,FALSE)</f>
        <v>Installation</v>
      </c>
    </row>
    <row r="973" spans="1:18" x14ac:dyDescent="0.3">
      <c r="A973" s="1">
        <v>42027</v>
      </c>
      <c r="B973">
        <v>27310008</v>
      </c>
      <c r="C973">
        <v>399</v>
      </c>
      <c r="D973">
        <v>1</v>
      </c>
      <c r="E973">
        <v>1</v>
      </c>
      <c r="F973" t="s">
        <v>72</v>
      </c>
      <c r="G973">
        <v>40</v>
      </c>
      <c r="H973">
        <v>0</v>
      </c>
      <c r="I973">
        <v>86539</v>
      </c>
      <c r="J973">
        <v>0</v>
      </c>
      <c r="K973">
        <v>496</v>
      </c>
      <c r="L973">
        <v>1986</v>
      </c>
      <c r="M973">
        <v>6327</v>
      </c>
      <c r="N973">
        <v>225</v>
      </c>
      <c r="O973" t="s">
        <v>203</v>
      </c>
      <c r="P973">
        <v>86539</v>
      </c>
      <c r="Q97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973" t="str">
        <f>VLOOKUP(Analytics_mindset_case_studies_IntegrateCo_2015payroll[[#This Row],[Job_Code]],Analytics_mindset_case_studies_IntegrateCo_jobcodes[[Code_text]:[Job_Description]],2,FALSE)</f>
        <v>Sales</v>
      </c>
    </row>
    <row r="974" spans="1:18" x14ac:dyDescent="0.3">
      <c r="A974" s="1">
        <v>42034</v>
      </c>
      <c r="B974">
        <v>27310011</v>
      </c>
      <c r="C974">
        <v>195</v>
      </c>
      <c r="D974">
        <v>1</v>
      </c>
      <c r="E974">
        <v>1</v>
      </c>
      <c r="F974" t="s">
        <v>85</v>
      </c>
      <c r="G974">
        <v>0</v>
      </c>
      <c r="H974">
        <v>0</v>
      </c>
      <c r="I974">
        <v>0</v>
      </c>
      <c r="J974">
        <v>0</v>
      </c>
      <c r="K974">
        <v>0</v>
      </c>
      <c r="L974">
        <v>36</v>
      </c>
      <c r="M974">
        <v>115</v>
      </c>
      <c r="N974">
        <v>4</v>
      </c>
      <c r="O974" t="s">
        <v>121</v>
      </c>
      <c r="P974">
        <v>0</v>
      </c>
      <c r="Q97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974" t="str">
        <f>VLOOKUP(Analytics_mindset_case_studies_IntegrateCo_2015payroll[[#This Row],[Job_Code]],Analytics_mindset_case_studies_IntegrateCo_jobcodes[[Code_text]:[Job_Description]],2,FALSE)</f>
        <v>Installation</v>
      </c>
    </row>
    <row r="975" spans="1:18" x14ac:dyDescent="0.3">
      <c r="A975" s="1">
        <v>42034</v>
      </c>
      <c r="B975">
        <v>27310011</v>
      </c>
      <c r="C975">
        <v>195</v>
      </c>
      <c r="D975">
        <v>1</v>
      </c>
      <c r="E975">
        <v>1</v>
      </c>
      <c r="F975" t="s">
        <v>58</v>
      </c>
      <c r="G975">
        <v>41</v>
      </c>
      <c r="H975">
        <v>0</v>
      </c>
      <c r="I975">
        <v>115715</v>
      </c>
      <c r="J975">
        <v>0</v>
      </c>
      <c r="K975">
        <v>0</v>
      </c>
      <c r="L975">
        <v>2777</v>
      </c>
      <c r="M975">
        <v>8852</v>
      </c>
      <c r="N975">
        <v>301</v>
      </c>
      <c r="O975" t="s">
        <v>121</v>
      </c>
      <c r="P975">
        <v>115715</v>
      </c>
      <c r="Q97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975" t="str">
        <f>VLOOKUP(Analytics_mindset_case_studies_IntegrateCo_2015payroll[[#This Row],[Job_Code]],Analytics_mindset_case_studies_IntegrateCo_jobcodes[[Code_text]:[Job_Description]],2,FALSE)</f>
        <v>Sales</v>
      </c>
    </row>
    <row r="976" spans="1:18" x14ac:dyDescent="0.3">
      <c r="A976" s="1">
        <v>42034</v>
      </c>
      <c r="B976">
        <v>27310011</v>
      </c>
      <c r="C976">
        <v>404</v>
      </c>
      <c r="D976">
        <v>1</v>
      </c>
      <c r="E976">
        <v>1</v>
      </c>
      <c r="F976" t="s">
        <v>87</v>
      </c>
      <c r="G976">
        <v>38</v>
      </c>
      <c r="H976">
        <v>0</v>
      </c>
      <c r="I976">
        <v>82212</v>
      </c>
      <c r="J976">
        <v>0</v>
      </c>
      <c r="K976">
        <v>493</v>
      </c>
      <c r="L976">
        <v>1973</v>
      </c>
      <c r="M976">
        <v>6289</v>
      </c>
      <c r="N976">
        <v>1315</v>
      </c>
      <c r="O976" t="s">
        <v>205</v>
      </c>
      <c r="P976">
        <v>82212</v>
      </c>
      <c r="Q97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976" t="str">
        <f>VLOOKUP(Analytics_mindset_case_studies_IntegrateCo_2015payroll[[#This Row],[Job_Code]],Analytics_mindset_case_studies_IntegrateCo_jobcodes[[Code_text]:[Job_Description]],2,FALSE)</f>
        <v>Employee Training</v>
      </c>
    </row>
    <row r="977" spans="1:18" x14ac:dyDescent="0.3">
      <c r="A977" s="1">
        <v>42034</v>
      </c>
      <c r="B977">
        <v>27310011</v>
      </c>
      <c r="C977">
        <v>106</v>
      </c>
      <c r="D977">
        <v>1</v>
      </c>
      <c r="E977">
        <v>1</v>
      </c>
      <c r="F977" t="s">
        <v>86</v>
      </c>
      <c r="G977">
        <v>40</v>
      </c>
      <c r="H977">
        <v>0</v>
      </c>
      <c r="I977">
        <v>800</v>
      </c>
      <c r="J977">
        <v>0</v>
      </c>
      <c r="K977">
        <v>48</v>
      </c>
      <c r="L977">
        <v>192</v>
      </c>
      <c r="M977">
        <v>612</v>
      </c>
      <c r="N977">
        <v>128</v>
      </c>
      <c r="O977" t="s">
        <v>122</v>
      </c>
      <c r="P977">
        <v>800</v>
      </c>
      <c r="Q97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977" t="str">
        <f>VLOOKUP(Analytics_mindset_case_studies_IntegrateCo_2015payroll[[#This Row],[Job_Code]],Analytics_mindset_case_studies_IntegrateCo_jobcodes[[Code_text]:[Job_Description]],2,FALSE)</f>
        <v>Sales</v>
      </c>
    </row>
    <row r="978" spans="1:18" x14ac:dyDescent="0.3">
      <c r="A978" s="1">
        <v>42034</v>
      </c>
      <c r="B978">
        <v>27310011</v>
      </c>
      <c r="C978">
        <v>106</v>
      </c>
      <c r="D978">
        <v>1</v>
      </c>
      <c r="E978">
        <v>1</v>
      </c>
      <c r="F978" t="s">
        <v>85</v>
      </c>
      <c r="G978">
        <v>0</v>
      </c>
      <c r="H978">
        <v>0</v>
      </c>
      <c r="I978">
        <v>0</v>
      </c>
      <c r="J978">
        <v>0</v>
      </c>
      <c r="K978">
        <v>9</v>
      </c>
      <c r="L978">
        <v>36</v>
      </c>
      <c r="M978">
        <v>115</v>
      </c>
      <c r="N978">
        <v>24</v>
      </c>
      <c r="O978" t="s">
        <v>122</v>
      </c>
      <c r="P978">
        <v>0</v>
      </c>
      <c r="Q97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978" t="str">
        <f>VLOOKUP(Analytics_mindset_case_studies_IntegrateCo_2015payroll[[#This Row],[Job_Code]],Analytics_mindset_case_studies_IntegrateCo_jobcodes[[Code_text]:[Job_Description]],2,FALSE)</f>
        <v>Installation</v>
      </c>
    </row>
    <row r="979" spans="1:18" x14ac:dyDescent="0.3">
      <c r="A979" s="1">
        <v>42034</v>
      </c>
      <c r="B979">
        <v>27310011</v>
      </c>
      <c r="C979">
        <v>304</v>
      </c>
      <c r="D979">
        <v>1</v>
      </c>
      <c r="E979">
        <v>1</v>
      </c>
      <c r="F979" t="s">
        <v>63</v>
      </c>
      <c r="G979">
        <v>0</v>
      </c>
      <c r="H979">
        <v>0</v>
      </c>
      <c r="I979">
        <v>0</v>
      </c>
      <c r="J979">
        <v>0</v>
      </c>
      <c r="K979">
        <v>11</v>
      </c>
      <c r="L979">
        <v>442</v>
      </c>
      <c r="M979">
        <v>1408</v>
      </c>
      <c r="N979">
        <v>294</v>
      </c>
      <c r="O979" t="s">
        <v>123</v>
      </c>
      <c r="P979">
        <v>0</v>
      </c>
      <c r="Q97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979" t="str">
        <f>VLOOKUP(Analytics_mindset_case_studies_IntegrateCo_2015payroll[[#This Row],[Job_Code]],Analytics_mindset_case_studies_IntegrateCo_jobcodes[[Code_text]:[Job_Description]],2,FALSE)</f>
        <v>New Foreign Manufacturing Plant</v>
      </c>
    </row>
    <row r="980" spans="1:18" x14ac:dyDescent="0.3">
      <c r="A980" s="1">
        <v>42034</v>
      </c>
      <c r="B980">
        <v>27310011</v>
      </c>
      <c r="C980">
        <v>274</v>
      </c>
      <c r="D980">
        <v>1</v>
      </c>
      <c r="E980">
        <v>1</v>
      </c>
      <c r="F980" t="s">
        <v>85</v>
      </c>
      <c r="G980">
        <v>0</v>
      </c>
      <c r="H980">
        <v>0</v>
      </c>
      <c r="I980">
        <v>0</v>
      </c>
      <c r="J980">
        <v>0</v>
      </c>
      <c r="K980">
        <v>7</v>
      </c>
      <c r="L980">
        <v>29</v>
      </c>
      <c r="M980">
        <v>91</v>
      </c>
      <c r="N980">
        <v>19</v>
      </c>
      <c r="O980" t="s">
        <v>124</v>
      </c>
      <c r="P980">
        <v>0</v>
      </c>
      <c r="Q98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980" t="str">
        <f>VLOOKUP(Analytics_mindset_case_studies_IntegrateCo_2015payroll[[#This Row],[Job_Code]],Analytics_mindset_case_studies_IntegrateCo_jobcodes[[Code_text]:[Job_Description]],2,FALSE)</f>
        <v>Installation</v>
      </c>
    </row>
    <row r="981" spans="1:18" x14ac:dyDescent="0.3">
      <c r="A981" s="1">
        <v>42034</v>
      </c>
      <c r="B981">
        <v>27310011</v>
      </c>
      <c r="C981">
        <v>274</v>
      </c>
      <c r="D981">
        <v>1</v>
      </c>
      <c r="E981">
        <v>1</v>
      </c>
      <c r="F981" t="s">
        <v>63</v>
      </c>
      <c r="G981">
        <v>0</v>
      </c>
      <c r="H981">
        <v>0</v>
      </c>
      <c r="I981">
        <v>0</v>
      </c>
      <c r="J981">
        <v>0</v>
      </c>
      <c r="K981">
        <v>125</v>
      </c>
      <c r="L981">
        <v>499</v>
      </c>
      <c r="M981">
        <v>1592</v>
      </c>
      <c r="N981">
        <v>333</v>
      </c>
      <c r="O981" t="s">
        <v>124</v>
      </c>
      <c r="P981">
        <v>0</v>
      </c>
      <c r="Q98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981" t="str">
        <f>VLOOKUP(Analytics_mindset_case_studies_IntegrateCo_2015payroll[[#This Row],[Job_Code]],Analytics_mindset_case_studies_IntegrateCo_jobcodes[[Code_text]:[Job_Description]],2,FALSE)</f>
        <v>New Foreign Manufacturing Plant</v>
      </c>
    </row>
    <row r="982" spans="1:18" x14ac:dyDescent="0.3">
      <c r="A982" s="1">
        <v>42034</v>
      </c>
      <c r="B982">
        <v>27310011</v>
      </c>
      <c r="C982">
        <v>1</v>
      </c>
      <c r="D982">
        <v>1</v>
      </c>
      <c r="E982">
        <v>1</v>
      </c>
      <c r="F982" t="s">
        <v>64</v>
      </c>
      <c r="G982">
        <v>20</v>
      </c>
      <c r="H982">
        <v>0</v>
      </c>
      <c r="I982">
        <v>42276</v>
      </c>
      <c r="J982">
        <v>0</v>
      </c>
      <c r="K982">
        <v>253</v>
      </c>
      <c r="L982">
        <v>1015</v>
      </c>
      <c r="M982">
        <v>3234</v>
      </c>
      <c r="N982">
        <v>55</v>
      </c>
      <c r="O982" t="s">
        <v>125</v>
      </c>
      <c r="P982">
        <v>42276</v>
      </c>
      <c r="Q98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982" t="str">
        <f>VLOOKUP(Analytics_mindset_case_studies_IntegrateCo_2015payroll[[#This Row],[Job_Code]],Analytics_mindset_case_studies_IntegrateCo_jobcodes[[Code_text]:[Job_Description]],2,FALSE)</f>
        <v>Office</v>
      </c>
    </row>
    <row r="983" spans="1:18" x14ac:dyDescent="0.3">
      <c r="A983" s="1">
        <v>42034</v>
      </c>
      <c r="B983">
        <v>27310011</v>
      </c>
      <c r="C983">
        <v>1</v>
      </c>
      <c r="D983">
        <v>1</v>
      </c>
      <c r="E983">
        <v>1</v>
      </c>
      <c r="F983" t="s">
        <v>65</v>
      </c>
      <c r="G983">
        <v>20</v>
      </c>
      <c r="H983">
        <v>0</v>
      </c>
      <c r="I983">
        <v>42276</v>
      </c>
      <c r="J983">
        <v>0</v>
      </c>
      <c r="K983">
        <v>254</v>
      </c>
      <c r="L983">
        <v>1014</v>
      </c>
      <c r="M983">
        <v>3234</v>
      </c>
      <c r="N983">
        <v>55</v>
      </c>
      <c r="O983" t="s">
        <v>125</v>
      </c>
      <c r="P983">
        <v>42276</v>
      </c>
      <c r="Q98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983" t="str">
        <f>VLOOKUP(Analytics_mindset_case_studies_IntegrateCo_2015payroll[[#This Row],[Job_Code]],Analytics_mindset_case_studies_IntegrateCo_jobcodes[[Code_text]:[Job_Description]],2,FALSE)</f>
        <v>Office</v>
      </c>
    </row>
    <row r="984" spans="1:18" x14ac:dyDescent="0.3">
      <c r="A984" s="1">
        <v>42034</v>
      </c>
      <c r="B984">
        <v>27310011</v>
      </c>
      <c r="C984">
        <v>391</v>
      </c>
      <c r="D984">
        <v>2</v>
      </c>
      <c r="E984">
        <v>2</v>
      </c>
      <c r="F984" t="s">
        <v>87</v>
      </c>
      <c r="G984">
        <v>12</v>
      </c>
      <c r="H984">
        <v>0</v>
      </c>
      <c r="I984">
        <v>309</v>
      </c>
      <c r="J984">
        <v>0</v>
      </c>
      <c r="K984">
        <v>186</v>
      </c>
      <c r="L984">
        <v>1483</v>
      </c>
      <c r="M984">
        <v>2364</v>
      </c>
      <c r="N984">
        <v>618</v>
      </c>
      <c r="O984" t="s">
        <v>126</v>
      </c>
      <c r="P984">
        <v>309</v>
      </c>
      <c r="Q98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984" t="str">
        <f>VLOOKUP(Analytics_mindset_case_studies_IntegrateCo_2015payroll[[#This Row],[Job_Code]],Analytics_mindset_case_studies_IntegrateCo_jobcodes[[Code_text]:[Job_Description]],2,FALSE)</f>
        <v>Employee Training</v>
      </c>
    </row>
    <row r="985" spans="1:18" x14ac:dyDescent="0.3">
      <c r="A985" s="1">
        <v>42034</v>
      </c>
      <c r="B985">
        <v>27310011</v>
      </c>
      <c r="C985">
        <v>259</v>
      </c>
      <c r="D985">
        <v>1</v>
      </c>
      <c r="E985">
        <v>1</v>
      </c>
      <c r="F985" t="s">
        <v>85</v>
      </c>
      <c r="G985">
        <v>0</v>
      </c>
      <c r="H985">
        <v>0</v>
      </c>
      <c r="I985">
        <v>0</v>
      </c>
      <c r="J985">
        <v>0</v>
      </c>
      <c r="K985">
        <v>9</v>
      </c>
      <c r="L985">
        <v>36</v>
      </c>
      <c r="M985">
        <v>115</v>
      </c>
      <c r="N985">
        <v>24</v>
      </c>
      <c r="O985" t="s">
        <v>127</v>
      </c>
      <c r="P985">
        <v>0</v>
      </c>
      <c r="Q98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985" t="str">
        <f>VLOOKUP(Analytics_mindset_case_studies_IntegrateCo_2015payroll[[#This Row],[Job_Code]],Analytics_mindset_case_studies_IntegrateCo_jobcodes[[Code_text]:[Job_Description]],2,FALSE)</f>
        <v>Installation</v>
      </c>
    </row>
    <row r="986" spans="1:18" x14ac:dyDescent="0.3">
      <c r="A986" s="1">
        <v>42034</v>
      </c>
      <c r="B986">
        <v>27310011</v>
      </c>
      <c r="C986">
        <v>259</v>
      </c>
      <c r="D986">
        <v>1</v>
      </c>
      <c r="E986">
        <v>1</v>
      </c>
      <c r="F986" t="s">
        <v>73</v>
      </c>
      <c r="G986">
        <v>75</v>
      </c>
      <c r="H986">
        <v>0</v>
      </c>
      <c r="I986">
        <v>19313</v>
      </c>
      <c r="J986">
        <v>0</v>
      </c>
      <c r="K986">
        <v>116</v>
      </c>
      <c r="L986">
        <v>463</v>
      </c>
      <c r="M986">
        <v>1477</v>
      </c>
      <c r="N986">
        <v>309</v>
      </c>
      <c r="O986" t="s">
        <v>127</v>
      </c>
      <c r="P986">
        <v>19313</v>
      </c>
      <c r="Q98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986" t="str">
        <f>VLOOKUP(Analytics_mindset_case_studies_IntegrateCo_2015payroll[[#This Row],[Job_Code]],Analytics_mindset_case_studies_IntegrateCo_jobcodes[[Code_text]:[Job_Description]],2,FALSE)</f>
        <v>Proj Management</v>
      </c>
    </row>
    <row r="987" spans="1:18" x14ac:dyDescent="0.3">
      <c r="A987" s="1">
        <v>42034</v>
      </c>
      <c r="B987">
        <v>27310011</v>
      </c>
      <c r="C987">
        <v>259</v>
      </c>
      <c r="D987">
        <v>1</v>
      </c>
      <c r="E987">
        <v>1</v>
      </c>
      <c r="F987" t="s">
        <v>89</v>
      </c>
      <c r="G987">
        <v>5</v>
      </c>
      <c r="H987">
        <v>0</v>
      </c>
      <c r="I987">
        <v>1288</v>
      </c>
      <c r="J987">
        <v>0</v>
      </c>
      <c r="K987">
        <v>8</v>
      </c>
      <c r="L987">
        <v>31</v>
      </c>
      <c r="M987">
        <v>99</v>
      </c>
      <c r="N987">
        <v>21</v>
      </c>
      <c r="O987" t="s">
        <v>127</v>
      </c>
      <c r="P987">
        <v>1288</v>
      </c>
      <c r="Q98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987" t="str">
        <f>VLOOKUP(Analytics_mindset_case_studies_IntegrateCo_2015payroll[[#This Row],[Job_Code]],Analytics_mindset_case_studies_IntegrateCo_jobcodes[[Code_text]:[Job_Description]],2,FALSE)</f>
        <v>Employee Training</v>
      </c>
    </row>
    <row r="988" spans="1:18" x14ac:dyDescent="0.3">
      <c r="A988" s="1">
        <v>42034</v>
      </c>
      <c r="B988">
        <v>27310011</v>
      </c>
      <c r="C988">
        <v>168</v>
      </c>
      <c r="D988">
        <v>1</v>
      </c>
      <c r="E988">
        <v>1</v>
      </c>
      <c r="F988" t="s">
        <v>85</v>
      </c>
      <c r="G988">
        <v>0</v>
      </c>
      <c r="H988">
        <v>0</v>
      </c>
      <c r="I988">
        <v>0</v>
      </c>
      <c r="J988">
        <v>0</v>
      </c>
      <c r="K988">
        <v>8</v>
      </c>
      <c r="L988">
        <v>36</v>
      </c>
      <c r="M988">
        <v>115</v>
      </c>
      <c r="N988">
        <v>24</v>
      </c>
      <c r="O988" t="s">
        <v>129</v>
      </c>
      <c r="P988">
        <v>0</v>
      </c>
      <c r="Q98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988" t="str">
        <f>VLOOKUP(Analytics_mindset_case_studies_IntegrateCo_2015payroll[[#This Row],[Job_Code]],Analytics_mindset_case_studies_IntegrateCo_jobcodes[[Code_text]:[Job_Description]],2,FALSE)</f>
        <v>Installation</v>
      </c>
    </row>
    <row r="989" spans="1:18" x14ac:dyDescent="0.3">
      <c r="A989" s="1">
        <v>42034</v>
      </c>
      <c r="B989">
        <v>27310011</v>
      </c>
      <c r="C989">
        <v>168</v>
      </c>
      <c r="D989">
        <v>1</v>
      </c>
      <c r="E989">
        <v>1</v>
      </c>
      <c r="F989" t="s">
        <v>90</v>
      </c>
      <c r="G989">
        <v>8</v>
      </c>
      <c r="H989">
        <v>0</v>
      </c>
      <c r="I989">
        <v>300</v>
      </c>
      <c r="J989">
        <v>0</v>
      </c>
      <c r="K989">
        <v>165</v>
      </c>
      <c r="L989">
        <v>72</v>
      </c>
      <c r="M989">
        <v>2295</v>
      </c>
      <c r="N989">
        <v>48</v>
      </c>
      <c r="O989" t="s">
        <v>129</v>
      </c>
      <c r="P989">
        <v>300</v>
      </c>
      <c r="Q98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989" t="str">
        <f>VLOOKUP(Analytics_mindset_case_studies_IntegrateCo_2015payroll[[#This Row],[Job_Code]],Analytics_mindset_case_studies_IntegrateCo_jobcodes[[Code_text]:[Job_Description]],2,FALSE)</f>
        <v>Office</v>
      </c>
    </row>
    <row r="990" spans="1:18" x14ac:dyDescent="0.3">
      <c r="A990" s="1">
        <v>42034</v>
      </c>
      <c r="B990">
        <v>27310011</v>
      </c>
      <c r="C990">
        <v>168</v>
      </c>
      <c r="D990">
        <v>1</v>
      </c>
      <c r="E990">
        <v>1</v>
      </c>
      <c r="F990" t="s">
        <v>100</v>
      </c>
      <c r="G990">
        <v>16</v>
      </c>
      <c r="H990">
        <v>0</v>
      </c>
      <c r="I990">
        <v>600</v>
      </c>
      <c r="J990">
        <v>0</v>
      </c>
      <c r="K990">
        <v>33</v>
      </c>
      <c r="L990">
        <v>144</v>
      </c>
      <c r="M990">
        <v>459</v>
      </c>
      <c r="N990">
        <v>96</v>
      </c>
      <c r="O990" t="s">
        <v>129</v>
      </c>
      <c r="P990">
        <v>600</v>
      </c>
      <c r="Q99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990" t="str">
        <f>VLOOKUP(Analytics_mindset_case_studies_IntegrateCo_2015payroll[[#This Row],[Job_Code]],Analytics_mindset_case_studies_IntegrateCo_jobcodes[[Code_text]:[Job_Description]],2,FALSE)</f>
        <v>Sales</v>
      </c>
    </row>
    <row r="991" spans="1:18" x14ac:dyDescent="0.3">
      <c r="A991" s="1">
        <v>42034</v>
      </c>
      <c r="B991">
        <v>27310011</v>
      </c>
      <c r="C991">
        <v>291</v>
      </c>
      <c r="D991">
        <v>1</v>
      </c>
      <c r="E991">
        <v>1</v>
      </c>
      <c r="F991" t="s">
        <v>85</v>
      </c>
      <c r="G991">
        <v>0</v>
      </c>
      <c r="H991">
        <v>0</v>
      </c>
      <c r="I991">
        <v>0</v>
      </c>
      <c r="J991">
        <v>0</v>
      </c>
      <c r="K991">
        <v>5</v>
      </c>
      <c r="L991">
        <v>22</v>
      </c>
      <c r="M991">
        <v>69</v>
      </c>
      <c r="N991">
        <v>14</v>
      </c>
      <c r="O991" t="s">
        <v>130</v>
      </c>
      <c r="P991">
        <v>0</v>
      </c>
      <c r="Q99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991" t="str">
        <f>VLOOKUP(Analytics_mindset_case_studies_IntegrateCo_2015payroll[[#This Row],[Job_Code]],Analytics_mindset_case_studies_IntegrateCo_jobcodes[[Code_text]:[Job_Description]],2,FALSE)</f>
        <v>Installation</v>
      </c>
    </row>
    <row r="992" spans="1:18" x14ac:dyDescent="0.3">
      <c r="A992" s="1">
        <v>42034</v>
      </c>
      <c r="B992">
        <v>27310011</v>
      </c>
      <c r="C992">
        <v>291</v>
      </c>
      <c r="D992">
        <v>1</v>
      </c>
      <c r="E992">
        <v>1</v>
      </c>
      <c r="F992" t="s">
        <v>63</v>
      </c>
      <c r="G992">
        <v>0</v>
      </c>
      <c r="H992">
        <v>0</v>
      </c>
      <c r="I992">
        <v>0</v>
      </c>
      <c r="J992">
        <v>0</v>
      </c>
      <c r="K992">
        <v>225</v>
      </c>
      <c r="L992">
        <v>896</v>
      </c>
      <c r="M992">
        <v>2858</v>
      </c>
      <c r="N992">
        <v>598</v>
      </c>
      <c r="O992" t="s">
        <v>130</v>
      </c>
      <c r="P992">
        <v>0</v>
      </c>
      <c r="Q99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992" t="str">
        <f>VLOOKUP(Analytics_mindset_case_studies_IntegrateCo_2015payroll[[#This Row],[Job_Code]],Analytics_mindset_case_studies_IntegrateCo_jobcodes[[Code_text]:[Job_Description]],2,FALSE)</f>
        <v>New Foreign Manufacturing Plant</v>
      </c>
    </row>
    <row r="993" spans="1:18" x14ac:dyDescent="0.3">
      <c r="A993" s="1">
        <v>42034</v>
      </c>
      <c r="B993">
        <v>27310011</v>
      </c>
      <c r="C993">
        <v>249</v>
      </c>
      <c r="D993">
        <v>1</v>
      </c>
      <c r="E993">
        <v>1</v>
      </c>
      <c r="F993" t="s">
        <v>72</v>
      </c>
      <c r="G993">
        <v>22</v>
      </c>
      <c r="H993">
        <v>0</v>
      </c>
      <c r="I993">
        <v>825</v>
      </c>
      <c r="J993">
        <v>0</v>
      </c>
      <c r="K993">
        <v>276</v>
      </c>
      <c r="L993">
        <v>198</v>
      </c>
      <c r="M993">
        <v>6311</v>
      </c>
      <c r="N993">
        <v>132</v>
      </c>
      <c r="O993" t="s">
        <v>131</v>
      </c>
      <c r="P993">
        <v>825</v>
      </c>
      <c r="Q99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993" t="str">
        <f>VLOOKUP(Analytics_mindset_case_studies_IntegrateCo_2015payroll[[#This Row],[Job_Code]],Analytics_mindset_case_studies_IntegrateCo_jobcodes[[Code_text]:[Job_Description]],2,FALSE)</f>
        <v>Sales</v>
      </c>
    </row>
    <row r="994" spans="1:18" x14ac:dyDescent="0.3">
      <c r="A994" s="1">
        <v>42034</v>
      </c>
      <c r="B994">
        <v>27310011</v>
      </c>
      <c r="C994">
        <v>249</v>
      </c>
      <c r="D994">
        <v>1</v>
      </c>
      <c r="E994">
        <v>1</v>
      </c>
      <c r="F994" t="s">
        <v>73</v>
      </c>
      <c r="G994">
        <v>4</v>
      </c>
      <c r="H994">
        <v>0</v>
      </c>
      <c r="I994">
        <v>150</v>
      </c>
      <c r="J994">
        <v>0</v>
      </c>
      <c r="K994">
        <v>5</v>
      </c>
      <c r="L994">
        <v>36</v>
      </c>
      <c r="M994">
        <v>1148</v>
      </c>
      <c r="N994">
        <v>24</v>
      </c>
      <c r="O994" t="s">
        <v>131</v>
      </c>
      <c r="P994">
        <v>150</v>
      </c>
      <c r="Q99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994" t="str">
        <f>VLOOKUP(Analytics_mindset_case_studies_IntegrateCo_2015payroll[[#This Row],[Job_Code]],Analytics_mindset_case_studies_IntegrateCo_jobcodes[[Code_text]:[Job_Description]],2,FALSE)</f>
        <v>Proj Management</v>
      </c>
    </row>
    <row r="995" spans="1:18" x14ac:dyDescent="0.3">
      <c r="A995" s="1">
        <v>42034</v>
      </c>
      <c r="B995">
        <v>27310011</v>
      </c>
      <c r="C995">
        <v>249</v>
      </c>
      <c r="D995">
        <v>1</v>
      </c>
      <c r="E995">
        <v>1</v>
      </c>
      <c r="F995" t="s">
        <v>70</v>
      </c>
      <c r="G995">
        <v>0</v>
      </c>
      <c r="H995">
        <v>0</v>
      </c>
      <c r="I995">
        <v>0</v>
      </c>
      <c r="J995">
        <v>0</v>
      </c>
      <c r="K995">
        <v>1</v>
      </c>
      <c r="L995">
        <v>72</v>
      </c>
      <c r="M995">
        <v>2295</v>
      </c>
      <c r="N995">
        <v>48</v>
      </c>
      <c r="O995" t="s">
        <v>131</v>
      </c>
      <c r="P995">
        <v>0</v>
      </c>
      <c r="Q99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995" t="str">
        <f>VLOOKUP(Analytics_mindset_case_studies_IntegrateCo_2015payroll[[#This Row],[Job_Code]],Analytics_mindset_case_studies_IntegrateCo_jobcodes[[Code_text]:[Job_Description]],2,FALSE)</f>
        <v>New Foreign Manufacturing Plant</v>
      </c>
    </row>
    <row r="996" spans="1:18" x14ac:dyDescent="0.3">
      <c r="A996" s="1">
        <v>42034</v>
      </c>
      <c r="B996">
        <v>27310011</v>
      </c>
      <c r="C996">
        <v>179</v>
      </c>
      <c r="D996">
        <v>1</v>
      </c>
      <c r="E996">
        <v>1</v>
      </c>
      <c r="F996" t="s">
        <v>85</v>
      </c>
      <c r="G996">
        <v>0</v>
      </c>
      <c r="H996">
        <v>0</v>
      </c>
      <c r="I996">
        <v>0</v>
      </c>
      <c r="J996">
        <v>0</v>
      </c>
      <c r="K996">
        <v>3</v>
      </c>
      <c r="L996">
        <v>36</v>
      </c>
      <c r="M996">
        <v>115</v>
      </c>
      <c r="N996">
        <v>24</v>
      </c>
      <c r="O996" t="s">
        <v>132</v>
      </c>
      <c r="P996">
        <v>0</v>
      </c>
      <c r="Q99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996" t="str">
        <f>VLOOKUP(Analytics_mindset_case_studies_IntegrateCo_2015payroll[[#This Row],[Job_Code]],Analytics_mindset_case_studies_IntegrateCo_jobcodes[[Code_text]:[Job_Description]],2,FALSE)</f>
        <v>Installation</v>
      </c>
    </row>
    <row r="997" spans="1:18" x14ac:dyDescent="0.3">
      <c r="A997" s="1">
        <v>42034</v>
      </c>
      <c r="B997">
        <v>27310011</v>
      </c>
      <c r="C997">
        <v>179</v>
      </c>
      <c r="D997">
        <v>1</v>
      </c>
      <c r="E997">
        <v>1</v>
      </c>
      <c r="F997" t="s">
        <v>71</v>
      </c>
      <c r="G997">
        <v>9</v>
      </c>
      <c r="H997">
        <v>0</v>
      </c>
      <c r="I997">
        <v>2939</v>
      </c>
      <c r="J997">
        <v>0</v>
      </c>
      <c r="K997">
        <v>5</v>
      </c>
      <c r="L997">
        <v>705</v>
      </c>
      <c r="M997">
        <v>2248</v>
      </c>
      <c r="N997">
        <v>47</v>
      </c>
      <c r="O997" t="s">
        <v>132</v>
      </c>
      <c r="P997">
        <v>2939</v>
      </c>
      <c r="Q99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997" t="str">
        <f>VLOOKUP(Analytics_mindset_case_studies_IntegrateCo_2015payroll[[#This Row],[Job_Code]],Analytics_mindset_case_studies_IntegrateCo_jobcodes[[Code_text]:[Job_Description]],2,FALSE)</f>
        <v>Proj Management</v>
      </c>
    </row>
    <row r="998" spans="1:18" x14ac:dyDescent="0.3">
      <c r="A998" s="1">
        <v>42034</v>
      </c>
      <c r="B998">
        <v>27310011</v>
      </c>
      <c r="C998">
        <v>368</v>
      </c>
      <c r="D998">
        <v>1</v>
      </c>
      <c r="E998">
        <v>1</v>
      </c>
      <c r="F998" t="s">
        <v>85</v>
      </c>
      <c r="G998">
        <v>0</v>
      </c>
      <c r="H998">
        <v>0</v>
      </c>
      <c r="I998">
        <v>0</v>
      </c>
      <c r="J998">
        <v>0</v>
      </c>
      <c r="K998">
        <v>7</v>
      </c>
      <c r="L998">
        <v>29</v>
      </c>
      <c r="M998">
        <v>91</v>
      </c>
      <c r="N998">
        <v>19</v>
      </c>
      <c r="O998" t="s">
        <v>133</v>
      </c>
      <c r="P998">
        <v>0</v>
      </c>
      <c r="Q99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998" t="str">
        <f>VLOOKUP(Analytics_mindset_case_studies_IntegrateCo_2015payroll[[#This Row],[Job_Code]],Analytics_mindset_case_studies_IntegrateCo_jobcodes[[Code_text]:[Job_Description]],2,FALSE)</f>
        <v>Installation</v>
      </c>
    </row>
    <row r="999" spans="1:18" x14ac:dyDescent="0.3">
      <c r="A999" s="1">
        <v>42034</v>
      </c>
      <c r="B999">
        <v>27310011</v>
      </c>
      <c r="C999">
        <v>368</v>
      </c>
      <c r="D999">
        <v>1</v>
      </c>
      <c r="E999">
        <v>1</v>
      </c>
      <c r="F999" t="s">
        <v>95</v>
      </c>
      <c r="G999">
        <v>1</v>
      </c>
      <c r="H999">
        <v>0</v>
      </c>
      <c r="I999">
        <v>245</v>
      </c>
      <c r="J999">
        <v>0</v>
      </c>
      <c r="K999">
        <v>15</v>
      </c>
      <c r="L999">
        <v>59</v>
      </c>
      <c r="M999">
        <v>188</v>
      </c>
      <c r="N999">
        <v>39</v>
      </c>
      <c r="O999" t="s">
        <v>133</v>
      </c>
      <c r="P999">
        <v>245</v>
      </c>
      <c r="Q99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999" t="str">
        <f>VLOOKUP(Analytics_mindset_case_studies_IntegrateCo_2015payroll[[#This Row],[Job_Code]],Analytics_mindset_case_studies_IntegrateCo_jobcodes[[Code_text]:[Job_Description]],2,FALSE)</f>
        <v>Installation</v>
      </c>
    </row>
    <row r="1000" spans="1:18" x14ac:dyDescent="0.3">
      <c r="A1000" s="1">
        <v>42034</v>
      </c>
      <c r="B1000">
        <v>27310011</v>
      </c>
      <c r="C1000">
        <v>27</v>
      </c>
      <c r="D1000">
        <v>1</v>
      </c>
      <c r="E1000">
        <v>1</v>
      </c>
      <c r="F1000" t="s">
        <v>85</v>
      </c>
      <c r="G1000">
        <v>0</v>
      </c>
      <c r="H1000">
        <v>0</v>
      </c>
      <c r="I1000">
        <v>0</v>
      </c>
      <c r="J1000">
        <v>0</v>
      </c>
      <c r="K1000">
        <v>8</v>
      </c>
      <c r="L1000">
        <v>36</v>
      </c>
      <c r="M1000">
        <v>115</v>
      </c>
      <c r="N1000">
        <v>24</v>
      </c>
      <c r="O1000" t="s">
        <v>134</v>
      </c>
      <c r="P1000">
        <v>0</v>
      </c>
      <c r="Q100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000" t="str">
        <f>VLOOKUP(Analytics_mindset_case_studies_IntegrateCo_2015payroll[[#This Row],[Job_Code]],Analytics_mindset_case_studies_IntegrateCo_jobcodes[[Code_text]:[Job_Description]],2,FALSE)</f>
        <v>Installation</v>
      </c>
    </row>
    <row r="1001" spans="1:18" x14ac:dyDescent="0.3">
      <c r="A1001" s="1">
        <v>42034</v>
      </c>
      <c r="B1001">
        <v>27310011</v>
      </c>
      <c r="C1001">
        <v>27</v>
      </c>
      <c r="D1001">
        <v>1</v>
      </c>
      <c r="E1001">
        <v>1</v>
      </c>
      <c r="F1001" t="s">
        <v>65</v>
      </c>
      <c r="G1001">
        <v>6</v>
      </c>
      <c r="H1001">
        <v>0</v>
      </c>
      <c r="I1001">
        <v>183</v>
      </c>
      <c r="J1001">
        <v>0</v>
      </c>
      <c r="K1001">
        <v>105</v>
      </c>
      <c r="L1001">
        <v>439</v>
      </c>
      <c r="M1001">
        <v>14</v>
      </c>
      <c r="N1001">
        <v>293</v>
      </c>
      <c r="O1001" t="s">
        <v>134</v>
      </c>
      <c r="P1001">
        <v>183</v>
      </c>
      <c r="Q100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001" t="str">
        <f>VLOOKUP(Analytics_mindset_case_studies_IntegrateCo_2015payroll[[#This Row],[Job_Code]],Analytics_mindset_case_studies_IntegrateCo_jobcodes[[Code_text]:[Job_Description]],2,FALSE)</f>
        <v>Office</v>
      </c>
    </row>
    <row r="1002" spans="1:18" x14ac:dyDescent="0.3">
      <c r="A1002" s="1">
        <v>42034</v>
      </c>
      <c r="B1002">
        <v>27310011</v>
      </c>
      <c r="C1002">
        <v>27</v>
      </c>
      <c r="D1002">
        <v>1</v>
      </c>
      <c r="E1002">
        <v>1</v>
      </c>
      <c r="F1002" t="s">
        <v>65</v>
      </c>
      <c r="G1002">
        <v>0</v>
      </c>
      <c r="H1002">
        <v>2</v>
      </c>
      <c r="I1002">
        <v>0</v>
      </c>
      <c r="J1002">
        <v>915</v>
      </c>
      <c r="K1002">
        <v>53</v>
      </c>
      <c r="L1002">
        <v>219</v>
      </c>
      <c r="M1002">
        <v>7</v>
      </c>
      <c r="N1002">
        <v>98</v>
      </c>
      <c r="O1002" t="s">
        <v>134</v>
      </c>
      <c r="P1002">
        <v>915</v>
      </c>
      <c r="Q100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002" t="str">
        <f>VLOOKUP(Analytics_mindset_case_studies_IntegrateCo_2015payroll[[#This Row],[Job_Code]],Analytics_mindset_case_studies_IntegrateCo_jobcodes[[Code_text]:[Job_Description]],2,FALSE)</f>
        <v>Office</v>
      </c>
    </row>
    <row r="1003" spans="1:18" x14ac:dyDescent="0.3">
      <c r="A1003" s="1">
        <v>42034</v>
      </c>
      <c r="B1003">
        <v>27310011</v>
      </c>
      <c r="C1003">
        <v>27</v>
      </c>
      <c r="D1003">
        <v>1</v>
      </c>
      <c r="E1003">
        <v>1</v>
      </c>
      <c r="F1003" t="s">
        <v>72</v>
      </c>
      <c r="G1003">
        <v>75</v>
      </c>
      <c r="H1003">
        <v>0</v>
      </c>
      <c r="I1003">
        <v>22875</v>
      </c>
      <c r="J1003">
        <v>0</v>
      </c>
      <c r="K1003">
        <v>132</v>
      </c>
      <c r="L1003">
        <v>549</v>
      </c>
      <c r="M1003">
        <v>1749</v>
      </c>
      <c r="N1003">
        <v>366</v>
      </c>
      <c r="O1003" t="s">
        <v>134</v>
      </c>
      <c r="P1003">
        <v>22875</v>
      </c>
      <c r="Q100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003" t="str">
        <f>VLOOKUP(Analytics_mindset_case_studies_IntegrateCo_2015payroll[[#This Row],[Job_Code]],Analytics_mindset_case_studies_IntegrateCo_jobcodes[[Code_text]:[Job_Description]],2,FALSE)</f>
        <v>Sales</v>
      </c>
    </row>
    <row r="1004" spans="1:18" x14ac:dyDescent="0.3">
      <c r="A1004" s="1">
        <v>42034</v>
      </c>
      <c r="B1004">
        <v>27310011</v>
      </c>
      <c r="C1004">
        <v>27</v>
      </c>
      <c r="D1004">
        <v>1</v>
      </c>
      <c r="E1004">
        <v>1</v>
      </c>
      <c r="F1004" t="s">
        <v>72</v>
      </c>
      <c r="G1004">
        <v>0</v>
      </c>
      <c r="H1004">
        <v>1</v>
      </c>
      <c r="I1004">
        <v>0</v>
      </c>
      <c r="J1004">
        <v>4575</v>
      </c>
      <c r="K1004">
        <v>27</v>
      </c>
      <c r="L1004">
        <v>11</v>
      </c>
      <c r="M1004">
        <v>35</v>
      </c>
      <c r="N1004">
        <v>49</v>
      </c>
      <c r="O1004" t="s">
        <v>134</v>
      </c>
      <c r="P1004">
        <v>4575</v>
      </c>
      <c r="Q100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004" t="str">
        <f>VLOOKUP(Analytics_mindset_case_studies_IntegrateCo_2015payroll[[#This Row],[Job_Code]],Analytics_mindset_case_studies_IntegrateCo_jobcodes[[Code_text]:[Job_Description]],2,FALSE)</f>
        <v>Sales</v>
      </c>
    </row>
    <row r="1005" spans="1:18" x14ac:dyDescent="0.3">
      <c r="A1005" s="1">
        <v>42034</v>
      </c>
      <c r="B1005">
        <v>27310011</v>
      </c>
      <c r="C1005">
        <v>27</v>
      </c>
      <c r="D1005">
        <v>1</v>
      </c>
      <c r="E1005">
        <v>1</v>
      </c>
      <c r="F1005" t="s">
        <v>73</v>
      </c>
      <c r="G1005">
        <v>15</v>
      </c>
      <c r="H1005">
        <v>0</v>
      </c>
      <c r="I1005">
        <v>4575</v>
      </c>
      <c r="J1005">
        <v>0</v>
      </c>
      <c r="K1005">
        <v>27</v>
      </c>
      <c r="L1005">
        <v>11</v>
      </c>
      <c r="M1005">
        <v>351</v>
      </c>
      <c r="N1005">
        <v>73</v>
      </c>
      <c r="O1005" t="s">
        <v>134</v>
      </c>
      <c r="P1005">
        <v>4575</v>
      </c>
      <c r="Q100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005" t="str">
        <f>VLOOKUP(Analytics_mindset_case_studies_IntegrateCo_2015payroll[[#This Row],[Job_Code]],Analytics_mindset_case_studies_IntegrateCo_jobcodes[[Code_text]:[Job_Description]],2,FALSE)</f>
        <v>Proj Management</v>
      </c>
    </row>
    <row r="1006" spans="1:18" x14ac:dyDescent="0.3">
      <c r="A1006" s="1">
        <v>42034</v>
      </c>
      <c r="B1006">
        <v>27310011</v>
      </c>
      <c r="C1006">
        <v>27</v>
      </c>
      <c r="D1006">
        <v>1</v>
      </c>
      <c r="E1006">
        <v>1</v>
      </c>
      <c r="F1006" t="s">
        <v>73</v>
      </c>
      <c r="G1006">
        <v>0</v>
      </c>
      <c r="H1006">
        <v>1</v>
      </c>
      <c r="I1006">
        <v>0</v>
      </c>
      <c r="J1006">
        <v>4575</v>
      </c>
      <c r="K1006">
        <v>26</v>
      </c>
      <c r="L1006">
        <v>11</v>
      </c>
      <c r="M1006">
        <v>35</v>
      </c>
      <c r="N1006">
        <v>49</v>
      </c>
      <c r="O1006" t="s">
        <v>134</v>
      </c>
      <c r="P1006">
        <v>4575</v>
      </c>
      <c r="Q100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006" t="str">
        <f>VLOOKUP(Analytics_mindset_case_studies_IntegrateCo_2015payroll[[#This Row],[Job_Code]],Analytics_mindset_case_studies_IntegrateCo_jobcodes[[Code_text]:[Job_Description]],2,FALSE)</f>
        <v>Proj Management</v>
      </c>
    </row>
    <row r="1007" spans="1:18" x14ac:dyDescent="0.3">
      <c r="A1007" s="1">
        <v>42034</v>
      </c>
      <c r="B1007">
        <v>27310011</v>
      </c>
      <c r="C1007">
        <v>27</v>
      </c>
      <c r="D1007">
        <v>1</v>
      </c>
      <c r="E1007">
        <v>1</v>
      </c>
      <c r="F1007" t="s">
        <v>74</v>
      </c>
      <c r="G1007">
        <v>2</v>
      </c>
      <c r="H1007">
        <v>0</v>
      </c>
      <c r="I1007">
        <v>61</v>
      </c>
      <c r="J1007">
        <v>0</v>
      </c>
      <c r="K1007">
        <v>35</v>
      </c>
      <c r="L1007">
        <v>146</v>
      </c>
      <c r="M1007">
        <v>467</v>
      </c>
      <c r="N1007">
        <v>98</v>
      </c>
      <c r="O1007" t="s">
        <v>134</v>
      </c>
      <c r="P1007">
        <v>61</v>
      </c>
      <c r="Q100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007" t="str">
        <f>VLOOKUP(Analytics_mindset_case_studies_IntegrateCo_2015payroll[[#This Row],[Job_Code]],Analytics_mindset_case_studies_IntegrateCo_jobcodes[[Code_text]:[Job_Description]],2,FALSE)</f>
        <v>Service</v>
      </c>
    </row>
    <row r="1008" spans="1:18" x14ac:dyDescent="0.3">
      <c r="A1008" s="1">
        <v>42034</v>
      </c>
      <c r="B1008">
        <v>27310011</v>
      </c>
      <c r="C1008">
        <v>27</v>
      </c>
      <c r="D1008">
        <v>1</v>
      </c>
      <c r="E1008">
        <v>1</v>
      </c>
      <c r="F1008" t="s">
        <v>89</v>
      </c>
      <c r="G1008">
        <v>1</v>
      </c>
      <c r="H1008">
        <v>0</v>
      </c>
      <c r="I1008">
        <v>305</v>
      </c>
      <c r="J1008">
        <v>0</v>
      </c>
      <c r="K1008">
        <v>18</v>
      </c>
      <c r="L1008">
        <v>74</v>
      </c>
      <c r="M1008">
        <v>233</v>
      </c>
      <c r="N1008">
        <v>49</v>
      </c>
      <c r="O1008" t="s">
        <v>134</v>
      </c>
      <c r="P1008">
        <v>305</v>
      </c>
      <c r="Q100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008" t="str">
        <f>VLOOKUP(Analytics_mindset_case_studies_IntegrateCo_2015payroll[[#This Row],[Job_Code]],Analytics_mindset_case_studies_IntegrateCo_jobcodes[[Code_text]:[Job_Description]],2,FALSE)</f>
        <v>Employee Training</v>
      </c>
    </row>
    <row r="1009" spans="1:18" x14ac:dyDescent="0.3">
      <c r="A1009" s="1">
        <v>42034</v>
      </c>
      <c r="B1009">
        <v>27310011</v>
      </c>
      <c r="C1009">
        <v>239</v>
      </c>
      <c r="D1009">
        <v>1</v>
      </c>
      <c r="E1009">
        <v>1</v>
      </c>
      <c r="F1009" t="s">
        <v>64</v>
      </c>
      <c r="G1009">
        <v>20</v>
      </c>
      <c r="H1009">
        <v>0</v>
      </c>
      <c r="I1009">
        <v>4354</v>
      </c>
      <c r="J1009">
        <v>0</v>
      </c>
      <c r="K1009">
        <v>261</v>
      </c>
      <c r="L1009">
        <v>1045</v>
      </c>
      <c r="M1009">
        <v>3332</v>
      </c>
      <c r="N1009">
        <v>57</v>
      </c>
      <c r="O1009" t="s">
        <v>135</v>
      </c>
      <c r="P1009">
        <v>4354</v>
      </c>
      <c r="Q100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009" t="str">
        <f>VLOOKUP(Analytics_mindset_case_studies_IntegrateCo_2015payroll[[#This Row],[Job_Code]],Analytics_mindset_case_studies_IntegrateCo_jobcodes[[Code_text]:[Job_Description]],2,FALSE)</f>
        <v>Office</v>
      </c>
    </row>
    <row r="1010" spans="1:18" x14ac:dyDescent="0.3">
      <c r="A1010" s="1">
        <v>42034</v>
      </c>
      <c r="B1010">
        <v>27310011</v>
      </c>
      <c r="C1010">
        <v>239</v>
      </c>
      <c r="D1010">
        <v>1</v>
      </c>
      <c r="E1010">
        <v>1</v>
      </c>
      <c r="F1010" t="s">
        <v>65</v>
      </c>
      <c r="G1010">
        <v>20</v>
      </c>
      <c r="H1010">
        <v>0</v>
      </c>
      <c r="I1010">
        <v>4354</v>
      </c>
      <c r="J1010">
        <v>0</v>
      </c>
      <c r="K1010">
        <v>261</v>
      </c>
      <c r="L1010">
        <v>1045</v>
      </c>
      <c r="M1010">
        <v>333</v>
      </c>
      <c r="N1010">
        <v>57</v>
      </c>
      <c r="O1010" t="s">
        <v>135</v>
      </c>
      <c r="P1010">
        <v>4354</v>
      </c>
      <c r="Q101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010" t="str">
        <f>VLOOKUP(Analytics_mindset_case_studies_IntegrateCo_2015payroll[[#This Row],[Job_Code]],Analytics_mindset_case_studies_IntegrateCo_jobcodes[[Code_text]:[Job_Description]],2,FALSE)</f>
        <v>Office</v>
      </c>
    </row>
    <row r="1011" spans="1:18" x14ac:dyDescent="0.3">
      <c r="A1011" s="1">
        <v>42034</v>
      </c>
      <c r="B1011">
        <v>27310011</v>
      </c>
      <c r="C1011">
        <v>369</v>
      </c>
      <c r="D1011">
        <v>1</v>
      </c>
      <c r="E1011">
        <v>1</v>
      </c>
      <c r="F1011" t="s">
        <v>58</v>
      </c>
      <c r="G1011">
        <v>40</v>
      </c>
      <c r="H1011">
        <v>0</v>
      </c>
      <c r="I1011">
        <v>840</v>
      </c>
      <c r="J1011">
        <v>0</v>
      </c>
      <c r="K1011">
        <v>504</v>
      </c>
      <c r="L1011">
        <v>2016</v>
      </c>
      <c r="M1011">
        <v>6426</v>
      </c>
      <c r="N1011">
        <v>218</v>
      </c>
      <c r="O1011" t="s">
        <v>136</v>
      </c>
      <c r="P1011">
        <v>840</v>
      </c>
      <c r="Q101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011" t="str">
        <f>VLOOKUP(Analytics_mindset_case_studies_IntegrateCo_2015payroll[[#This Row],[Job_Code]],Analytics_mindset_case_studies_IntegrateCo_jobcodes[[Code_text]:[Job_Description]],2,FALSE)</f>
        <v>Sales</v>
      </c>
    </row>
    <row r="1012" spans="1:18" x14ac:dyDescent="0.3">
      <c r="A1012" s="1">
        <v>42034</v>
      </c>
      <c r="B1012">
        <v>27310011</v>
      </c>
      <c r="C1012">
        <v>38</v>
      </c>
      <c r="D1012">
        <v>1</v>
      </c>
      <c r="E1012">
        <v>1</v>
      </c>
      <c r="F1012" t="s">
        <v>85</v>
      </c>
      <c r="G1012">
        <v>0</v>
      </c>
      <c r="H1012">
        <v>0</v>
      </c>
      <c r="I1012">
        <v>0</v>
      </c>
      <c r="J1012">
        <v>0</v>
      </c>
      <c r="K1012">
        <v>0</v>
      </c>
      <c r="L1012">
        <v>36</v>
      </c>
      <c r="M1012">
        <v>115</v>
      </c>
      <c r="N1012">
        <v>4</v>
      </c>
      <c r="O1012" t="s">
        <v>137</v>
      </c>
      <c r="P1012">
        <v>0</v>
      </c>
      <c r="Q101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012" t="str">
        <f>VLOOKUP(Analytics_mindset_case_studies_IntegrateCo_2015payroll[[#This Row],[Job_Code]],Analytics_mindset_case_studies_IntegrateCo_jobcodes[[Code_text]:[Job_Description]],2,FALSE)</f>
        <v>Installation</v>
      </c>
    </row>
    <row r="1013" spans="1:18" x14ac:dyDescent="0.3">
      <c r="A1013" s="1">
        <v>42034</v>
      </c>
      <c r="B1013">
        <v>27310011</v>
      </c>
      <c r="C1013">
        <v>38</v>
      </c>
      <c r="D1013">
        <v>1</v>
      </c>
      <c r="E1013">
        <v>1</v>
      </c>
      <c r="F1013" t="s">
        <v>58</v>
      </c>
      <c r="G1013">
        <v>42</v>
      </c>
      <c r="H1013">
        <v>0</v>
      </c>
      <c r="I1013">
        <v>163454</v>
      </c>
      <c r="J1013">
        <v>0</v>
      </c>
      <c r="K1013">
        <v>0</v>
      </c>
      <c r="L1013">
        <v>3923</v>
      </c>
      <c r="M1013">
        <v>12504</v>
      </c>
      <c r="N1013">
        <v>425</v>
      </c>
      <c r="O1013" t="s">
        <v>137</v>
      </c>
      <c r="P1013">
        <v>163454</v>
      </c>
      <c r="Q101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013" t="str">
        <f>VLOOKUP(Analytics_mindset_case_studies_IntegrateCo_2015payroll[[#This Row],[Job_Code]],Analytics_mindset_case_studies_IntegrateCo_jobcodes[[Code_text]:[Job_Description]],2,FALSE)</f>
        <v>Sales</v>
      </c>
    </row>
    <row r="1014" spans="1:18" x14ac:dyDescent="0.3">
      <c r="A1014" s="1">
        <v>42034</v>
      </c>
      <c r="B1014">
        <v>27310011</v>
      </c>
      <c r="C1014">
        <v>169</v>
      </c>
      <c r="D1014">
        <v>1</v>
      </c>
      <c r="E1014">
        <v>1</v>
      </c>
      <c r="F1014" t="s">
        <v>85</v>
      </c>
      <c r="G1014">
        <v>0</v>
      </c>
      <c r="H1014">
        <v>0</v>
      </c>
      <c r="I1014">
        <v>0</v>
      </c>
      <c r="J1014">
        <v>0</v>
      </c>
      <c r="K1014">
        <v>9</v>
      </c>
      <c r="L1014">
        <v>36</v>
      </c>
      <c r="M1014">
        <v>115</v>
      </c>
      <c r="N1014">
        <v>24</v>
      </c>
      <c r="O1014" t="s">
        <v>138</v>
      </c>
      <c r="P1014">
        <v>0</v>
      </c>
      <c r="Q101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014" t="str">
        <f>VLOOKUP(Analytics_mindset_case_studies_IntegrateCo_2015payroll[[#This Row],[Job_Code]],Analytics_mindset_case_studies_IntegrateCo_jobcodes[[Code_text]:[Job_Description]],2,FALSE)</f>
        <v>Installation</v>
      </c>
    </row>
    <row r="1015" spans="1:18" x14ac:dyDescent="0.3">
      <c r="A1015" s="1">
        <v>42034</v>
      </c>
      <c r="B1015">
        <v>27310011</v>
      </c>
      <c r="C1015">
        <v>169</v>
      </c>
      <c r="D1015">
        <v>1</v>
      </c>
      <c r="E1015">
        <v>1</v>
      </c>
      <c r="F1015" t="s">
        <v>71</v>
      </c>
      <c r="G1015">
        <v>3</v>
      </c>
      <c r="H1015">
        <v>0</v>
      </c>
      <c r="I1015">
        <v>9825</v>
      </c>
      <c r="J1015">
        <v>0</v>
      </c>
      <c r="K1015">
        <v>6</v>
      </c>
      <c r="L1015">
        <v>236</v>
      </c>
      <c r="M1015">
        <v>751</v>
      </c>
      <c r="N1015">
        <v>157</v>
      </c>
      <c r="O1015" t="s">
        <v>138</v>
      </c>
      <c r="P1015">
        <v>9825</v>
      </c>
      <c r="Q101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015" t="str">
        <f>VLOOKUP(Analytics_mindset_case_studies_IntegrateCo_2015payroll[[#This Row],[Job_Code]],Analytics_mindset_case_studies_IntegrateCo_jobcodes[[Code_text]:[Job_Description]],2,FALSE)</f>
        <v>Proj Management</v>
      </c>
    </row>
    <row r="1016" spans="1:18" x14ac:dyDescent="0.3">
      <c r="A1016" s="1">
        <v>42034</v>
      </c>
      <c r="B1016">
        <v>27310011</v>
      </c>
      <c r="C1016">
        <v>44</v>
      </c>
      <c r="D1016">
        <v>4</v>
      </c>
      <c r="E1016">
        <v>4</v>
      </c>
      <c r="F1016" t="s">
        <v>92</v>
      </c>
      <c r="G1016">
        <v>40</v>
      </c>
      <c r="H1016">
        <v>0</v>
      </c>
      <c r="I1016">
        <v>3850</v>
      </c>
      <c r="J1016">
        <v>0</v>
      </c>
      <c r="K1016">
        <v>0</v>
      </c>
      <c r="L1016">
        <v>924</v>
      </c>
      <c r="M1016">
        <v>29453</v>
      </c>
      <c r="N1016">
        <v>5</v>
      </c>
      <c r="O1016" t="s">
        <v>139</v>
      </c>
      <c r="P1016">
        <v>3850</v>
      </c>
      <c r="Q101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016" t="str">
        <f>VLOOKUP(Analytics_mindset_case_studies_IntegrateCo_2015payroll[[#This Row],[Job_Code]],Analytics_mindset_case_studies_IntegrateCo_jobcodes[[Code_text]:[Job_Description]],2,FALSE)</f>
        <v>Office</v>
      </c>
    </row>
    <row r="1017" spans="1:18" x14ac:dyDescent="0.3">
      <c r="A1017" s="1">
        <v>42034</v>
      </c>
      <c r="B1017">
        <v>27310011</v>
      </c>
      <c r="C1017">
        <v>396</v>
      </c>
      <c r="D1017">
        <v>5</v>
      </c>
      <c r="E1017">
        <v>5</v>
      </c>
      <c r="F1017" t="s">
        <v>85</v>
      </c>
      <c r="G1017">
        <v>0</v>
      </c>
      <c r="H1017">
        <v>0</v>
      </c>
      <c r="I1017">
        <v>0</v>
      </c>
      <c r="J1017">
        <v>0</v>
      </c>
      <c r="K1017">
        <v>1</v>
      </c>
      <c r="L1017">
        <v>5</v>
      </c>
      <c r="M1017">
        <v>137</v>
      </c>
      <c r="N1017">
        <v>76</v>
      </c>
      <c r="O1017" t="s">
        <v>140</v>
      </c>
      <c r="P1017">
        <v>0</v>
      </c>
      <c r="Q101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017" t="str">
        <f>VLOOKUP(Analytics_mindset_case_studies_IntegrateCo_2015payroll[[#This Row],[Job_Code]],Analytics_mindset_case_studies_IntegrateCo_jobcodes[[Code_text]:[Job_Description]],2,FALSE)</f>
        <v>Installation</v>
      </c>
    </row>
    <row r="1018" spans="1:18" x14ac:dyDescent="0.3">
      <c r="A1018" s="1">
        <v>42034</v>
      </c>
      <c r="B1018">
        <v>27310011</v>
      </c>
      <c r="C1018">
        <v>396</v>
      </c>
      <c r="D1018">
        <v>5</v>
      </c>
      <c r="E1018">
        <v>5</v>
      </c>
      <c r="F1018" t="s">
        <v>93</v>
      </c>
      <c r="G1018">
        <v>1</v>
      </c>
      <c r="H1018">
        <v>0</v>
      </c>
      <c r="I1018">
        <v>32</v>
      </c>
      <c r="J1018">
        <v>0</v>
      </c>
      <c r="K1018">
        <v>18</v>
      </c>
      <c r="L1018">
        <v>9</v>
      </c>
      <c r="M1018">
        <v>244</v>
      </c>
      <c r="N1018">
        <v>136</v>
      </c>
      <c r="O1018" t="s">
        <v>140</v>
      </c>
      <c r="P1018">
        <v>32</v>
      </c>
      <c r="Q101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018" t="str">
        <f>VLOOKUP(Analytics_mindset_case_studies_IntegrateCo_2015payroll[[#This Row],[Job_Code]],Analytics_mindset_case_studies_IntegrateCo_jobcodes[[Code_text]:[Job_Description]],2,FALSE)</f>
        <v>Office</v>
      </c>
    </row>
    <row r="1019" spans="1:18" x14ac:dyDescent="0.3">
      <c r="A1019" s="1">
        <v>42034</v>
      </c>
      <c r="B1019">
        <v>27310011</v>
      </c>
      <c r="C1019">
        <v>396</v>
      </c>
      <c r="D1019">
        <v>5</v>
      </c>
      <c r="E1019">
        <v>5</v>
      </c>
      <c r="F1019" t="s">
        <v>94</v>
      </c>
      <c r="G1019">
        <v>2</v>
      </c>
      <c r="H1019">
        <v>0</v>
      </c>
      <c r="I1019">
        <v>64</v>
      </c>
      <c r="J1019">
        <v>0</v>
      </c>
      <c r="K1019">
        <v>37</v>
      </c>
      <c r="L1019">
        <v>179</v>
      </c>
      <c r="M1019">
        <v>49</v>
      </c>
      <c r="N1019">
        <v>271</v>
      </c>
      <c r="O1019" t="s">
        <v>140</v>
      </c>
      <c r="P1019">
        <v>64</v>
      </c>
      <c r="Q101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019" t="str">
        <f>VLOOKUP(Analytics_mindset_case_studies_IntegrateCo_2015payroll[[#This Row],[Job_Code]],Analytics_mindset_case_studies_IntegrateCo_jobcodes[[Code_text]:[Job_Description]],2,FALSE)</f>
        <v>Proj Management</v>
      </c>
    </row>
    <row r="1020" spans="1:18" x14ac:dyDescent="0.3">
      <c r="A1020" s="1">
        <v>42034</v>
      </c>
      <c r="B1020">
        <v>27310011</v>
      </c>
      <c r="C1020">
        <v>204</v>
      </c>
      <c r="D1020">
        <v>1</v>
      </c>
      <c r="E1020">
        <v>1</v>
      </c>
      <c r="F1020" t="s">
        <v>85</v>
      </c>
      <c r="G1020">
        <v>0</v>
      </c>
      <c r="H1020">
        <v>0</v>
      </c>
      <c r="I1020">
        <v>0</v>
      </c>
      <c r="J1020">
        <v>0</v>
      </c>
      <c r="K1020">
        <v>9</v>
      </c>
      <c r="L1020">
        <v>36</v>
      </c>
      <c r="M1020">
        <v>115</v>
      </c>
      <c r="N1020">
        <v>24</v>
      </c>
      <c r="O1020" t="s">
        <v>141</v>
      </c>
      <c r="P1020">
        <v>0</v>
      </c>
      <c r="Q102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020" t="str">
        <f>VLOOKUP(Analytics_mindset_case_studies_IntegrateCo_2015payroll[[#This Row],[Job_Code]],Analytics_mindset_case_studies_IntegrateCo_jobcodes[[Code_text]:[Job_Description]],2,FALSE)</f>
        <v>Installation</v>
      </c>
    </row>
    <row r="1021" spans="1:18" x14ac:dyDescent="0.3">
      <c r="A1021" s="1">
        <v>42034</v>
      </c>
      <c r="B1021">
        <v>27310011</v>
      </c>
      <c r="C1021">
        <v>53</v>
      </c>
      <c r="D1021">
        <v>1</v>
      </c>
      <c r="E1021">
        <v>1</v>
      </c>
      <c r="F1021" t="s">
        <v>85</v>
      </c>
      <c r="G1021">
        <v>0</v>
      </c>
      <c r="H1021">
        <v>0</v>
      </c>
      <c r="I1021">
        <v>0</v>
      </c>
      <c r="J1021">
        <v>0</v>
      </c>
      <c r="K1021">
        <v>9</v>
      </c>
      <c r="L1021">
        <v>36</v>
      </c>
      <c r="M1021">
        <v>115</v>
      </c>
      <c r="N1021">
        <v>24</v>
      </c>
      <c r="O1021" t="s">
        <v>142</v>
      </c>
      <c r="P1021">
        <v>0</v>
      </c>
      <c r="Q102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021" t="str">
        <f>VLOOKUP(Analytics_mindset_case_studies_IntegrateCo_2015payroll[[#This Row],[Job_Code]],Analytics_mindset_case_studies_IntegrateCo_jobcodes[[Code_text]:[Job_Description]],2,FALSE)</f>
        <v>Installation</v>
      </c>
    </row>
    <row r="1022" spans="1:18" x14ac:dyDescent="0.3">
      <c r="A1022" s="1">
        <v>42034</v>
      </c>
      <c r="B1022">
        <v>27310011</v>
      </c>
      <c r="C1022">
        <v>53</v>
      </c>
      <c r="D1022">
        <v>1</v>
      </c>
      <c r="E1022">
        <v>1</v>
      </c>
      <c r="F1022" t="s">
        <v>75</v>
      </c>
      <c r="G1022">
        <v>0</v>
      </c>
      <c r="H1022">
        <v>0</v>
      </c>
      <c r="I1022">
        <v>0</v>
      </c>
      <c r="J1022">
        <v>0</v>
      </c>
      <c r="K1022">
        <v>83</v>
      </c>
      <c r="L1022">
        <v>331</v>
      </c>
      <c r="M1022">
        <v>1056</v>
      </c>
      <c r="N1022">
        <v>221</v>
      </c>
      <c r="O1022" t="s">
        <v>142</v>
      </c>
      <c r="P1022">
        <v>0</v>
      </c>
      <c r="Q102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1022" t="str">
        <f>VLOOKUP(Analytics_mindset_case_studies_IntegrateCo_2015payroll[[#This Row],[Job_Code]],Analytics_mindset_case_studies_IntegrateCo_jobcodes[[Code_text]:[Job_Description]],2,FALSE)</f>
        <v>Internal Auditing</v>
      </c>
    </row>
    <row r="1023" spans="1:18" x14ac:dyDescent="0.3">
      <c r="A1023" s="1">
        <v>42034</v>
      </c>
      <c r="B1023">
        <v>27310011</v>
      </c>
      <c r="C1023">
        <v>15</v>
      </c>
      <c r="D1023">
        <v>1</v>
      </c>
      <c r="E1023">
        <v>1</v>
      </c>
      <c r="F1023" t="s">
        <v>85</v>
      </c>
      <c r="G1023">
        <v>0</v>
      </c>
      <c r="H1023">
        <v>0</v>
      </c>
      <c r="I1023">
        <v>0</v>
      </c>
      <c r="J1023">
        <v>0</v>
      </c>
      <c r="K1023">
        <v>9</v>
      </c>
      <c r="L1023">
        <v>36</v>
      </c>
      <c r="M1023">
        <v>115</v>
      </c>
      <c r="N1023">
        <v>24</v>
      </c>
      <c r="O1023" t="s">
        <v>143</v>
      </c>
      <c r="P1023">
        <v>0</v>
      </c>
      <c r="Q102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023" t="str">
        <f>VLOOKUP(Analytics_mindset_case_studies_IntegrateCo_2015payroll[[#This Row],[Job_Code]],Analytics_mindset_case_studies_IntegrateCo_jobcodes[[Code_text]:[Job_Description]],2,FALSE)</f>
        <v>Installation</v>
      </c>
    </row>
    <row r="1024" spans="1:18" x14ac:dyDescent="0.3">
      <c r="A1024" s="1">
        <v>42034</v>
      </c>
      <c r="B1024">
        <v>27310011</v>
      </c>
      <c r="C1024">
        <v>11</v>
      </c>
      <c r="D1024">
        <v>1</v>
      </c>
      <c r="E1024">
        <v>1</v>
      </c>
      <c r="F1024" t="s">
        <v>85</v>
      </c>
      <c r="G1024">
        <v>0</v>
      </c>
      <c r="H1024">
        <v>0</v>
      </c>
      <c r="I1024">
        <v>0</v>
      </c>
      <c r="J1024">
        <v>0</v>
      </c>
      <c r="K1024">
        <v>6</v>
      </c>
      <c r="L1024">
        <v>36</v>
      </c>
      <c r="M1024">
        <v>114</v>
      </c>
      <c r="N1024">
        <v>24</v>
      </c>
      <c r="O1024" t="s">
        <v>144</v>
      </c>
      <c r="P1024">
        <v>0</v>
      </c>
      <c r="Q102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024" t="str">
        <f>VLOOKUP(Analytics_mindset_case_studies_IntegrateCo_2015payroll[[#This Row],[Job_Code]],Analytics_mindset_case_studies_IntegrateCo_jobcodes[[Code_text]:[Job_Description]],2,FALSE)</f>
        <v>Installation</v>
      </c>
    </row>
    <row r="1025" spans="1:18" x14ac:dyDescent="0.3">
      <c r="A1025" s="1">
        <v>42034</v>
      </c>
      <c r="B1025">
        <v>27310011</v>
      </c>
      <c r="C1025">
        <v>11</v>
      </c>
      <c r="D1025">
        <v>1</v>
      </c>
      <c r="E1025">
        <v>1</v>
      </c>
      <c r="F1025" t="s">
        <v>71</v>
      </c>
      <c r="G1025">
        <v>6</v>
      </c>
      <c r="H1025">
        <v>0</v>
      </c>
      <c r="I1025">
        <v>22789</v>
      </c>
      <c r="J1025">
        <v>0</v>
      </c>
      <c r="K1025">
        <v>1</v>
      </c>
      <c r="L1025">
        <v>547</v>
      </c>
      <c r="M1025">
        <v>1744</v>
      </c>
      <c r="N1025">
        <v>365</v>
      </c>
      <c r="O1025" t="s">
        <v>144</v>
      </c>
      <c r="P1025">
        <v>22789</v>
      </c>
      <c r="Q102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025" t="str">
        <f>VLOOKUP(Analytics_mindset_case_studies_IntegrateCo_2015payroll[[#This Row],[Job_Code]],Analytics_mindset_case_studies_IntegrateCo_jobcodes[[Code_text]:[Job_Description]],2,FALSE)</f>
        <v>Proj Management</v>
      </c>
    </row>
    <row r="1026" spans="1:18" x14ac:dyDescent="0.3">
      <c r="A1026" s="1">
        <v>42034</v>
      </c>
      <c r="B1026">
        <v>27310011</v>
      </c>
      <c r="C1026">
        <v>20</v>
      </c>
      <c r="D1026">
        <v>1</v>
      </c>
      <c r="E1026">
        <v>1</v>
      </c>
      <c r="F1026" t="s">
        <v>72</v>
      </c>
      <c r="G1026">
        <v>36</v>
      </c>
      <c r="H1026">
        <v>0</v>
      </c>
      <c r="I1026">
        <v>103985</v>
      </c>
      <c r="J1026">
        <v>0</v>
      </c>
      <c r="K1026">
        <v>0</v>
      </c>
      <c r="L1026">
        <v>2496</v>
      </c>
      <c r="M1026">
        <v>7955</v>
      </c>
      <c r="N1026">
        <v>27</v>
      </c>
      <c r="O1026" t="s">
        <v>145</v>
      </c>
      <c r="P1026">
        <v>103985</v>
      </c>
      <c r="Q102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026" t="str">
        <f>VLOOKUP(Analytics_mindset_case_studies_IntegrateCo_2015payroll[[#This Row],[Job_Code]],Analytics_mindset_case_studies_IntegrateCo_jobcodes[[Code_text]:[Job_Description]],2,FALSE)</f>
        <v>Sales</v>
      </c>
    </row>
    <row r="1027" spans="1:18" x14ac:dyDescent="0.3">
      <c r="A1027" s="1">
        <v>42034</v>
      </c>
      <c r="B1027">
        <v>27310011</v>
      </c>
      <c r="C1027">
        <v>20</v>
      </c>
      <c r="D1027">
        <v>1</v>
      </c>
      <c r="E1027">
        <v>1</v>
      </c>
      <c r="F1027" t="s">
        <v>70</v>
      </c>
      <c r="G1027">
        <v>0</v>
      </c>
      <c r="H1027">
        <v>0</v>
      </c>
      <c r="I1027">
        <v>0</v>
      </c>
      <c r="J1027">
        <v>0</v>
      </c>
      <c r="K1027">
        <v>0</v>
      </c>
      <c r="L1027">
        <v>277</v>
      </c>
      <c r="M1027">
        <v>883</v>
      </c>
      <c r="N1027">
        <v>3</v>
      </c>
      <c r="O1027" t="s">
        <v>145</v>
      </c>
      <c r="P1027">
        <v>0</v>
      </c>
      <c r="Q102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027" t="str">
        <f>VLOOKUP(Analytics_mindset_case_studies_IntegrateCo_2015payroll[[#This Row],[Job_Code]],Analytics_mindset_case_studies_IntegrateCo_jobcodes[[Code_text]:[Job_Description]],2,FALSE)</f>
        <v>New Foreign Manufacturing Plant</v>
      </c>
    </row>
    <row r="1028" spans="1:18" x14ac:dyDescent="0.3">
      <c r="A1028" s="1">
        <v>42034</v>
      </c>
      <c r="B1028">
        <v>27310011</v>
      </c>
      <c r="C1028">
        <v>180</v>
      </c>
      <c r="D1028">
        <v>1</v>
      </c>
      <c r="E1028">
        <v>1</v>
      </c>
      <c r="F1028" t="s">
        <v>85</v>
      </c>
      <c r="G1028">
        <v>0</v>
      </c>
      <c r="H1028">
        <v>0</v>
      </c>
      <c r="I1028">
        <v>0</v>
      </c>
      <c r="J1028">
        <v>0</v>
      </c>
      <c r="K1028">
        <v>9</v>
      </c>
      <c r="L1028">
        <v>36</v>
      </c>
      <c r="M1028">
        <v>115</v>
      </c>
      <c r="N1028">
        <v>24</v>
      </c>
      <c r="O1028" t="s">
        <v>146</v>
      </c>
      <c r="P1028">
        <v>0</v>
      </c>
      <c r="Q102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028" t="str">
        <f>VLOOKUP(Analytics_mindset_case_studies_IntegrateCo_2015payroll[[#This Row],[Job_Code]],Analytics_mindset_case_studies_IntegrateCo_jobcodes[[Code_text]:[Job_Description]],2,FALSE)</f>
        <v>Installation</v>
      </c>
    </row>
    <row r="1029" spans="1:18" x14ac:dyDescent="0.3">
      <c r="A1029" s="1">
        <v>42034</v>
      </c>
      <c r="B1029">
        <v>27310011</v>
      </c>
      <c r="C1029">
        <v>180</v>
      </c>
      <c r="D1029">
        <v>1</v>
      </c>
      <c r="E1029">
        <v>1</v>
      </c>
      <c r="F1029" t="s">
        <v>78</v>
      </c>
      <c r="G1029">
        <v>5</v>
      </c>
      <c r="H1029">
        <v>0</v>
      </c>
      <c r="I1029">
        <v>11625</v>
      </c>
      <c r="J1029">
        <v>0</v>
      </c>
      <c r="K1029">
        <v>7</v>
      </c>
      <c r="L1029">
        <v>279</v>
      </c>
      <c r="M1029">
        <v>89</v>
      </c>
      <c r="N1029">
        <v>186</v>
      </c>
      <c r="O1029" t="s">
        <v>146</v>
      </c>
      <c r="P1029">
        <v>11625</v>
      </c>
      <c r="Q102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029" t="str">
        <f>VLOOKUP(Analytics_mindset_case_studies_IntegrateCo_2015payroll[[#This Row],[Job_Code]],Analytics_mindset_case_studies_IntegrateCo_jobcodes[[Code_text]:[Job_Description]],2,FALSE)</f>
        <v>Service</v>
      </c>
    </row>
    <row r="1030" spans="1:18" x14ac:dyDescent="0.3">
      <c r="A1030" s="1">
        <v>42034</v>
      </c>
      <c r="B1030">
        <v>27310011</v>
      </c>
      <c r="C1030">
        <v>45</v>
      </c>
      <c r="D1030">
        <v>4</v>
      </c>
      <c r="E1030">
        <v>4</v>
      </c>
      <c r="F1030" t="s">
        <v>86</v>
      </c>
      <c r="G1030">
        <v>40</v>
      </c>
      <c r="H1030">
        <v>0</v>
      </c>
      <c r="I1030">
        <v>422564</v>
      </c>
      <c r="J1030">
        <v>0</v>
      </c>
      <c r="K1030">
        <v>0</v>
      </c>
      <c r="L1030">
        <v>10142</v>
      </c>
      <c r="M1030">
        <v>32326</v>
      </c>
      <c r="N1030">
        <v>549</v>
      </c>
      <c r="O1030" t="s">
        <v>148</v>
      </c>
      <c r="P1030">
        <v>422564</v>
      </c>
      <c r="Q103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030" t="str">
        <f>VLOOKUP(Analytics_mindset_case_studies_IntegrateCo_2015payroll[[#This Row],[Job_Code]],Analytics_mindset_case_studies_IntegrateCo_jobcodes[[Code_text]:[Job_Description]],2,FALSE)</f>
        <v>Sales</v>
      </c>
    </row>
    <row r="1031" spans="1:18" x14ac:dyDescent="0.3">
      <c r="A1031" s="1">
        <v>42034</v>
      </c>
      <c r="B1031">
        <v>27310011</v>
      </c>
      <c r="C1031">
        <v>375</v>
      </c>
      <c r="D1031">
        <v>1</v>
      </c>
      <c r="E1031">
        <v>1</v>
      </c>
      <c r="F1031" t="s">
        <v>85</v>
      </c>
      <c r="G1031">
        <v>0</v>
      </c>
      <c r="H1031">
        <v>0</v>
      </c>
      <c r="I1031">
        <v>0</v>
      </c>
      <c r="J1031">
        <v>0</v>
      </c>
      <c r="K1031">
        <v>9</v>
      </c>
      <c r="L1031">
        <v>36</v>
      </c>
      <c r="M1031">
        <v>115</v>
      </c>
      <c r="N1031">
        <v>24</v>
      </c>
      <c r="O1031" t="s">
        <v>149</v>
      </c>
      <c r="P1031">
        <v>0</v>
      </c>
      <c r="Q103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031" t="str">
        <f>VLOOKUP(Analytics_mindset_case_studies_IntegrateCo_2015payroll[[#This Row],[Job_Code]],Analytics_mindset_case_studies_IntegrateCo_jobcodes[[Code_text]:[Job_Description]],2,FALSE)</f>
        <v>Installation</v>
      </c>
    </row>
    <row r="1032" spans="1:18" x14ac:dyDescent="0.3">
      <c r="A1032" s="1">
        <v>42034</v>
      </c>
      <c r="B1032">
        <v>27310011</v>
      </c>
      <c r="C1032">
        <v>375</v>
      </c>
      <c r="D1032">
        <v>1</v>
      </c>
      <c r="E1032">
        <v>1</v>
      </c>
      <c r="F1032" t="s">
        <v>73</v>
      </c>
      <c r="G1032">
        <v>85</v>
      </c>
      <c r="H1032">
        <v>0</v>
      </c>
      <c r="I1032">
        <v>1785</v>
      </c>
      <c r="J1032">
        <v>0</v>
      </c>
      <c r="K1032">
        <v>107</v>
      </c>
      <c r="L1032">
        <v>428</v>
      </c>
      <c r="M1032">
        <v>1366</v>
      </c>
      <c r="N1032">
        <v>286</v>
      </c>
      <c r="O1032" t="s">
        <v>149</v>
      </c>
      <c r="P1032">
        <v>1785</v>
      </c>
      <c r="Q103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032" t="str">
        <f>VLOOKUP(Analytics_mindset_case_studies_IntegrateCo_2015payroll[[#This Row],[Job_Code]],Analytics_mindset_case_studies_IntegrateCo_jobcodes[[Code_text]:[Job_Description]],2,FALSE)</f>
        <v>Proj Management</v>
      </c>
    </row>
    <row r="1033" spans="1:18" x14ac:dyDescent="0.3">
      <c r="A1033" s="1">
        <v>42034</v>
      </c>
      <c r="B1033">
        <v>27310011</v>
      </c>
      <c r="C1033">
        <v>375</v>
      </c>
      <c r="D1033">
        <v>1</v>
      </c>
      <c r="E1033">
        <v>1</v>
      </c>
      <c r="F1033" t="s">
        <v>74</v>
      </c>
      <c r="G1033">
        <v>6</v>
      </c>
      <c r="H1033">
        <v>0</v>
      </c>
      <c r="I1033">
        <v>126</v>
      </c>
      <c r="J1033">
        <v>0</v>
      </c>
      <c r="K1033">
        <v>76</v>
      </c>
      <c r="L1033">
        <v>302</v>
      </c>
      <c r="M1033">
        <v>965</v>
      </c>
      <c r="N1033">
        <v>202</v>
      </c>
      <c r="O1033" t="s">
        <v>149</v>
      </c>
      <c r="P1033">
        <v>126</v>
      </c>
      <c r="Q103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033" t="str">
        <f>VLOOKUP(Analytics_mindset_case_studies_IntegrateCo_2015payroll[[#This Row],[Job_Code]],Analytics_mindset_case_studies_IntegrateCo_jobcodes[[Code_text]:[Job_Description]],2,FALSE)</f>
        <v>Service</v>
      </c>
    </row>
    <row r="1034" spans="1:18" x14ac:dyDescent="0.3">
      <c r="A1034" s="1">
        <v>42034</v>
      </c>
      <c r="B1034">
        <v>27310011</v>
      </c>
      <c r="C1034">
        <v>19</v>
      </c>
      <c r="D1034">
        <v>1</v>
      </c>
      <c r="E1034">
        <v>1</v>
      </c>
      <c r="F1034" t="s">
        <v>72</v>
      </c>
      <c r="G1034">
        <v>2</v>
      </c>
      <c r="H1034">
        <v>0</v>
      </c>
      <c r="I1034">
        <v>54</v>
      </c>
      <c r="J1034">
        <v>0</v>
      </c>
      <c r="K1034">
        <v>32</v>
      </c>
      <c r="L1034">
        <v>13</v>
      </c>
      <c r="M1034">
        <v>413</v>
      </c>
      <c r="N1034">
        <v>86</v>
      </c>
      <c r="O1034" t="s">
        <v>150</v>
      </c>
      <c r="P1034">
        <v>54</v>
      </c>
      <c r="Q103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034" t="str">
        <f>VLOOKUP(Analytics_mindset_case_studies_IntegrateCo_2015payroll[[#This Row],[Job_Code]],Analytics_mindset_case_studies_IntegrateCo_jobcodes[[Code_text]:[Job_Description]],2,FALSE)</f>
        <v>Sales</v>
      </c>
    </row>
    <row r="1035" spans="1:18" x14ac:dyDescent="0.3">
      <c r="A1035" s="1">
        <v>42034</v>
      </c>
      <c r="B1035">
        <v>27310011</v>
      </c>
      <c r="C1035">
        <v>19</v>
      </c>
      <c r="D1035">
        <v>1</v>
      </c>
      <c r="E1035">
        <v>1</v>
      </c>
      <c r="F1035" t="s">
        <v>70</v>
      </c>
      <c r="G1035">
        <v>0</v>
      </c>
      <c r="H1035">
        <v>0</v>
      </c>
      <c r="I1035">
        <v>0</v>
      </c>
      <c r="J1035">
        <v>0</v>
      </c>
      <c r="K1035">
        <v>162</v>
      </c>
      <c r="L1035">
        <v>648</v>
      </c>
      <c r="M1035">
        <v>2065</v>
      </c>
      <c r="N1035">
        <v>432</v>
      </c>
      <c r="O1035" t="s">
        <v>150</v>
      </c>
      <c r="P1035">
        <v>0</v>
      </c>
      <c r="Q103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035" t="str">
        <f>VLOOKUP(Analytics_mindset_case_studies_IntegrateCo_2015payroll[[#This Row],[Job_Code]],Analytics_mindset_case_studies_IntegrateCo_jobcodes[[Code_text]:[Job_Description]],2,FALSE)</f>
        <v>New Foreign Manufacturing Plant</v>
      </c>
    </row>
    <row r="1036" spans="1:18" x14ac:dyDescent="0.3">
      <c r="A1036" s="1">
        <v>42034</v>
      </c>
      <c r="B1036">
        <v>27310011</v>
      </c>
      <c r="C1036">
        <v>381</v>
      </c>
      <c r="D1036">
        <v>1</v>
      </c>
      <c r="E1036">
        <v>1</v>
      </c>
      <c r="F1036" t="s">
        <v>85</v>
      </c>
      <c r="G1036">
        <v>0</v>
      </c>
      <c r="H1036">
        <v>0</v>
      </c>
      <c r="I1036">
        <v>0</v>
      </c>
      <c r="J1036">
        <v>0</v>
      </c>
      <c r="K1036">
        <v>9</v>
      </c>
      <c r="L1036">
        <v>36</v>
      </c>
      <c r="M1036">
        <v>115</v>
      </c>
      <c r="N1036">
        <v>4</v>
      </c>
      <c r="O1036" t="s">
        <v>151</v>
      </c>
      <c r="P1036">
        <v>0</v>
      </c>
      <c r="Q103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036" t="str">
        <f>VLOOKUP(Analytics_mindset_case_studies_IntegrateCo_2015payroll[[#This Row],[Job_Code]],Analytics_mindset_case_studies_IntegrateCo_jobcodes[[Code_text]:[Job_Description]],2,FALSE)</f>
        <v>Installation</v>
      </c>
    </row>
    <row r="1037" spans="1:18" x14ac:dyDescent="0.3">
      <c r="A1037" s="1">
        <v>42034</v>
      </c>
      <c r="B1037">
        <v>27310011</v>
      </c>
      <c r="C1037">
        <v>381</v>
      </c>
      <c r="D1037">
        <v>1</v>
      </c>
      <c r="E1037">
        <v>1</v>
      </c>
      <c r="F1037" t="s">
        <v>72</v>
      </c>
      <c r="G1037">
        <v>40</v>
      </c>
      <c r="H1037">
        <v>0</v>
      </c>
      <c r="I1037">
        <v>86539</v>
      </c>
      <c r="J1037">
        <v>0</v>
      </c>
      <c r="K1037">
        <v>519</v>
      </c>
      <c r="L1037">
        <v>2077</v>
      </c>
      <c r="M1037">
        <v>662</v>
      </c>
      <c r="N1037">
        <v>225</v>
      </c>
      <c r="O1037" t="s">
        <v>151</v>
      </c>
      <c r="P1037">
        <v>86539</v>
      </c>
      <c r="Q103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037" t="str">
        <f>VLOOKUP(Analytics_mindset_case_studies_IntegrateCo_2015payroll[[#This Row],[Job_Code]],Analytics_mindset_case_studies_IntegrateCo_jobcodes[[Code_text]:[Job_Description]],2,FALSE)</f>
        <v>Sales</v>
      </c>
    </row>
    <row r="1038" spans="1:18" x14ac:dyDescent="0.3">
      <c r="A1038" s="1">
        <v>42034</v>
      </c>
      <c r="B1038">
        <v>27310011</v>
      </c>
      <c r="C1038">
        <v>133</v>
      </c>
      <c r="D1038">
        <v>1</v>
      </c>
      <c r="E1038">
        <v>1</v>
      </c>
      <c r="F1038" t="s">
        <v>85</v>
      </c>
      <c r="G1038">
        <v>0</v>
      </c>
      <c r="H1038">
        <v>0</v>
      </c>
      <c r="I1038">
        <v>0</v>
      </c>
      <c r="J1038">
        <v>0</v>
      </c>
      <c r="K1038">
        <v>4</v>
      </c>
      <c r="L1038">
        <v>14</v>
      </c>
      <c r="M1038">
        <v>46</v>
      </c>
      <c r="N1038">
        <v>1</v>
      </c>
      <c r="O1038" t="s">
        <v>152</v>
      </c>
      <c r="P1038">
        <v>0</v>
      </c>
      <c r="Q103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038" t="str">
        <f>VLOOKUP(Analytics_mindset_case_studies_IntegrateCo_2015payroll[[#This Row],[Job_Code]],Analytics_mindset_case_studies_IntegrateCo_jobcodes[[Code_text]:[Job_Description]],2,FALSE)</f>
        <v>Installation</v>
      </c>
    </row>
    <row r="1039" spans="1:18" x14ac:dyDescent="0.3">
      <c r="A1039" s="1">
        <v>42034</v>
      </c>
      <c r="B1039">
        <v>27310011</v>
      </c>
      <c r="C1039">
        <v>133</v>
      </c>
      <c r="D1039">
        <v>1</v>
      </c>
      <c r="E1039">
        <v>1</v>
      </c>
      <c r="F1039" t="s">
        <v>73</v>
      </c>
      <c r="G1039">
        <v>3</v>
      </c>
      <c r="H1039">
        <v>0</v>
      </c>
      <c r="I1039">
        <v>8925</v>
      </c>
      <c r="J1039">
        <v>0</v>
      </c>
      <c r="K1039">
        <v>54</v>
      </c>
      <c r="L1039">
        <v>214</v>
      </c>
      <c r="M1039">
        <v>683</v>
      </c>
      <c r="N1039">
        <v>143</v>
      </c>
      <c r="O1039" t="s">
        <v>152</v>
      </c>
      <c r="P1039">
        <v>8925</v>
      </c>
      <c r="Q103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039" t="str">
        <f>VLOOKUP(Analytics_mindset_case_studies_IntegrateCo_2015payroll[[#This Row],[Job_Code]],Analytics_mindset_case_studies_IntegrateCo_jobcodes[[Code_text]:[Job_Description]],2,FALSE)</f>
        <v>Proj Management</v>
      </c>
    </row>
    <row r="1040" spans="1:18" x14ac:dyDescent="0.3">
      <c r="A1040" s="1">
        <v>42034</v>
      </c>
      <c r="B1040">
        <v>27310011</v>
      </c>
      <c r="C1040">
        <v>133</v>
      </c>
      <c r="D1040">
        <v>1</v>
      </c>
      <c r="E1040">
        <v>1</v>
      </c>
      <c r="F1040" t="s">
        <v>70</v>
      </c>
      <c r="G1040">
        <v>0</v>
      </c>
      <c r="H1040">
        <v>0</v>
      </c>
      <c r="I1040">
        <v>0</v>
      </c>
      <c r="J1040">
        <v>0</v>
      </c>
      <c r="K1040">
        <v>286</v>
      </c>
      <c r="L1040">
        <v>1143</v>
      </c>
      <c r="M1040">
        <v>3641</v>
      </c>
      <c r="N1040">
        <v>762</v>
      </c>
      <c r="O1040" t="s">
        <v>152</v>
      </c>
      <c r="P1040">
        <v>0</v>
      </c>
      <c r="Q104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040" t="str">
        <f>VLOOKUP(Analytics_mindset_case_studies_IntegrateCo_2015payroll[[#This Row],[Job_Code]],Analytics_mindset_case_studies_IntegrateCo_jobcodes[[Code_text]:[Job_Description]],2,FALSE)</f>
        <v>New Foreign Manufacturing Plant</v>
      </c>
    </row>
    <row r="1041" spans="1:18" x14ac:dyDescent="0.3">
      <c r="A1041" s="1">
        <v>42034</v>
      </c>
      <c r="B1041">
        <v>27310011</v>
      </c>
      <c r="C1041">
        <v>133</v>
      </c>
      <c r="D1041">
        <v>1</v>
      </c>
      <c r="E1041">
        <v>1</v>
      </c>
      <c r="F1041" t="s">
        <v>68</v>
      </c>
      <c r="G1041">
        <v>0</v>
      </c>
      <c r="H1041">
        <v>0</v>
      </c>
      <c r="I1041">
        <v>0</v>
      </c>
      <c r="J1041">
        <v>0</v>
      </c>
      <c r="K1041">
        <v>142</v>
      </c>
      <c r="L1041">
        <v>571</v>
      </c>
      <c r="M1041">
        <v>1821</v>
      </c>
      <c r="N1041">
        <v>381</v>
      </c>
      <c r="O1041" t="s">
        <v>152</v>
      </c>
      <c r="P1041">
        <v>0</v>
      </c>
      <c r="Q104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1041" t="str">
        <f>VLOOKUP(Analytics_mindset_case_studies_IntegrateCo_2015payroll[[#This Row],[Job_Code]],Analytics_mindset_case_studies_IntegrateCo_jobcodes[[Code_text]:[Job_Description]],2,FALSE)</f>
        <v>Internal Auditing</v>
      </c>
    </row>
    <row r="1042" spans="1:18" x14ac:dyDescent="0.3">
      <c r="A1042" s="1">
        <v>42034</v>
      </c>
      <c r="B1042">
        <v>27310011</v>
      </c>
      <c r="C1042">
        <v>402</v>
      </c>
      <c r="D1042">
        <v>5</v>
      </c>
      <c r="E1042">
        <v>5</v>
      </c>
      <c r="F1042" t="s">
        <v>85</v>
      </c>
      <c r="G1042">
        <v>0</v>
      </c>
      <c r="H1042">
        <v>0</v>
      </c>
      <c r="I1042">
        <v>0</v>
      </c>
      <c r="J1042">
        <v>0</v>
      </c>
      <c r="K1042">
        <v>9</v>
      </c>
      <c r="L1042">
        <v>42</v>
      </c>
      <c r="M1042">
        <v>114</v>
      </c>
      <c r="N1042">
        <v>64</v>
      </c>
      <c r="O1042" t="s">
        <v>153</v>
      </c>
      <c r="P1042">
        <v>0</v>
      </c>
      <c r="Q104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042" t="str">
        <f>VLOOKUP(Analytics_mindset_case_studies_IntegrateCo_2015payroll[[#This Row],[Job_Code]],Analytics_mindset_case_studies_IntegrateCo_jobcodes[[Code_text]:[Job_Description]],2,FALSE)</f>
        <v>Installation</v>
      </c>
    </row>
    <row r="1043" spans="1:18" x14ac:dyDescent="0.3">
      <c r="A1043" s="1">
        <v>42034</v>
      </c>
      <c r="B1043">
        <v>27310011</v>
      </c>
      <c r="C1043">
        <v>402</v>
      </c>
      <c r="D1043">
        <v>5</v>
      </c>
      <c r="E1043">
        <v>5</v>
      </c>
      <c r="F1043" t="s">
        <v>93</v>
      </c>
      <c r="G1043">
        <v>2</v>
      </c>
      <c r="H1043">
        <v>0</v>
      </c>
      <c r="I1043">
        <v>36</v>
      </c>
      <c r="J1043">
        <v>0</v>
      </c>
      <c r="K1043">
        <v>21</v>
      </c>
      <c r="L1043">
        <v>101</v>
      </c>
      <c r="M1043">
        <v>274</v>
      </c>
      <c r="N1043">
        <v>153</v>
      </c>
      <c r="O1043" t="s">
        <v>153</v>
      </c>
      <c r="P1043">
        <v>36</v>
      </c>
      <c r="Q104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043" t="str">
        <f>VLOOKUP(Analytics_mindset_case_studies_IntegrateCo_2015payroll[[#This Row],[Job_Code]],Analytics_mindset_case_studies_IntegrateCo_jobcodes[[Code_text]:[Job_Description]],2,FALSE)</f>
        <v>Office</v>
      </c>
    </row>
    <row r="1044" spans="1:18" x14ac:dyDescent="0.3">
      <c r="A1044" s="1">
        <v>42034</v>
      </c>
      <c r="B1044">
        <v>27310011</v>
      </c>
      <c r="C1044">
        <v>402</v>
      </c>
      <c r="D1044">
        <v>5</v>
      </c>
      <c r="E1044">
        <v>5</v>
      </c>
      <c r="F1044" t="s">
        <v>77</v>
      </c>
      <c r="G1044">
        <v>1</v>
      </c>
      <c r="H1044">
        <v>0</v>
      </c>
      <c r="I1044">
        <v>18</v>
      </c>
      <c r="J1044">
        <v>0</v>
      </c>
      <c r="K1044">
        <v>11</v>
      </c>
      <c r="L1044">
        <v>5</v>
      </c>
      <c r="M1044">
        <v>136</v>
      </c>
      <c r="N1044">
        <v>76</v>
      </c>
      <c r="O1044" t="s">
        <v>153</v>
      </c>
      <c r="P1044">
        <v>18</v>
      </c>
      <c r="Q104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044" t="str">
        <f>VLOOKUP(Analytics_mindset_case_studies_IntegrateCo_2015payroll[[#This Row],[Job_Code]],Analytics_mindset_case_studies_IntegrateCo_jobcodes[[Code_text]:[Job_Description]],2,FALSE)</f>
        <v>Employee Training</v>
      </c>
    </row>
    <row r="1045" spans="1:18" x14ac:dyDescent="0.3">
      <c r="A1045" s="1">
        <v>42034</v>
      </c>
      <c r="B1045">
        <v>27310011</v>
      </c>
      <c r="C1045">
        <v>194</v>
      </c>
      <c r="D1045">
        <v>1</v>
      </c>
      <c r="E1045">
        <v>1</v>
      </c>
      <c r="F1045" t="s">
        <v>63</v>
      </c>
      <c r="G1045">
        <v>0</v>
      </c>
      <c r="H1045">
        <v>0</v>
      </c>
      <c r="I1045">
        <v>0</v>
      </c>
      <c r="J1045">
        <v>0</v>
      </c>
      <c r="K1045">
        <v>13</v>
      </c>
      <c r="L1045">
        <v>54</v>
      </c>
      <c r="M1045">
        <v>172</v>
      </c>
      <c r="N1045">
        <v>36</v>
      </c>
      <c r="O1045" t="s">
        <v>154</v>
      </c>
      <c r="P1045">
        <v>0</v>
      </c>
      <c r="Q104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045" t="str">
        <f>VLOOKUP(Analytics_mindset_case_studies_IntegrateCo_2015payroll[[#This Row],[Job_Code]],Analytics_mindset_case_studies_IntegrateCo_jobcodes[[Code_text]:[Job_Description]],2,FALSE)</f>
        <v>New Foreign Manufacturing Plant</v>
      </c>
    </row>
    <row r="1046" spans="1:18" x14ac:dyDescent="0.3">
      <c r="A1046" s="1">
        <v>42034</v>
      </c>
      <c r="B1046">
        <v>27310011</v>
      </c>
      <c r="C1046">
        <v>203</v>
      </c>
      <c r="D1046">
        <v>1</v>
      </c>
      <c r="E1046">
        <v>1</v>
      </c>
      <c r="F1046" t="s">
        <v>85</v>
      </c>
      <c r="G1046">
        <v>0</v>
      </c>
      <c r="H1046">
        <v>0</v>
      </c>
      <c r="I1046">
        <v>0</v>
      </c>
      <c r="J1046">
        <v>0</v>
      </c>
      <c r="K1046">
        <v>0</v>
      </c>
      <c r="L1046">
        <v>51</v>
      </c>
      <c r="M1046">
        <v>161</v>
      </c>
      <c r="N1046">
        <v>3</v>
      </c>
      <c r="O1046" t="s">
        <v>155</v>
      </c>
      <c r="P1046">
        <v>0</v>
      </c>
      <c r="Q104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046" t="str">
        <f>VLOOKUP(Analytics_mindset_case_studies_IntegrateCo_2015payroll[[#This Row],[Job_Code]],Analytics_mindset_case_studies_IntegrateCo_jobcodes[[Code_text]:[Job_Description]],2,FALSE)</f>
        <v>Installation</v>
      </c>
    </row>
    <row r="1047" spans="1:18" x14ac:dyDescent="0.3">
      <c r="A1047" s="1">
        <v>42034</v>
      </c>
      <c r="B1047">
        <v>27310011</v>
      </c>
      <c r="C1047">
        <v>203</v>
      </c>
      <c r="D1047">
        <v>1</v>
      </c>
      <c r="E1047">
        <v>1</v>
      </c>
      <c r="F1047" t="s">
        <v>64</v>
      </c>
      <c r="G1047">
        <v>6</v>
      </c>
      <c r="H1047">
        <v>0</v>
      </c>
      <c r="I1047">
        <v>38887</v>
      </c>
      <c r="J1047">
        <v>0</v>
      </c>
      <c r="K1047">
        <v>0</v>
      </c>
      <c r="L1047">
        <v>933</v>
      </c>
      <c r="M1047">
        <v>2975</v>
      </c>
      <c r="N1047">
        <v>51</v>
      </c>
      <c r="O1047" t="s">
        <v>155</v>
      </c>
      <c r="P1047">
        <v>38887</v>
      </c>
      <c r="Q104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047" t="str">
        <f>VLOOKUP(Analytics_mindset_case_studies_IntegrateCo_2015payroll[[#This Row],[Job_Code]],Analytics_mindset_case_studies_IntegrateCo_jobcodes[[Code_text]:[Job_Description]],2,FALSE)</f>
        <v>Office</v>
      </c>
    </row>
    <row r="1048" spans="1:18" x14ac:dyDescent="0.3">
      <c r="A1048" s="1">
        <v>42034</v>
      </c>
      <c r="B1048">
        <v>27310011</v>
      </c>
      <c r="C1048">
        <v>203</v>
      </c>
      <c r="D1048">
        <v>1</v>
      </c>
      <c r="E1048">
        <v>1</v>
      </c>
      <c r="F1048" t="s">
        <v>88</v>
      </c>
      <c r="G1048">
        <v>4</v>
      </c>
      <c r="H1048">
        <v>0</v>
      </c>
      <c r="I1048">
        <v>25925</v>
      </c>
      <c r="J1048">
        <v>0</v>
      </c>
      <c r="K1048">
        <v>0</v>
      </c>
      <c r="L1048">
        <v>622</v>
      </c>
      <c r="M1048">
        <v>1983</v>
      </c>
      <c r="N1048">
        <v>34</v>
      </c>
      <c r="O1048" t="s">
        <v>155</v>
      </c>
      <c r="P1048">
        <v>25925</v>
      </c>
      <c r="Q104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048" t="str">
        <f>VLOOKUP(Analytics_mindset_case_studies_IntegrateCo_2015payroll[[#This Row],[Job_Code]],Analytics_mindset_case_studies_IntegrateCo_jobcodes[[Code_text]:[Job_Description]],2,FALSE)</f>
        <v>Office</v>
      </c>
    </row>
    <row r="1049" spans="1:18" x14ac:dyDescent="0.3">
      <c r="A1049" s="1">
        <v>42034</v>
      </c>
      <c r="B1049">
        <v>27310011</v>
      </c>
      <c r="C1049">
        <v>203</v>
      </c>
      <c r="D1049">
        <v>1</v>
      </c>
      <c r="E1049">
        <v>1</v>
      </c>
      <c r="F1049" t="s">
        <v>78</v>
      </c>
      <c r="G1049">
        <v>6</v>
      </c>
      <c r="H1049">
        <v>0</v>
      </c>
      <c r="I1049">
        <v>38887</v>
      </c>
      <c r="J1049">
        <v>0</v>
      </c>
      <c r="K1049">
        <v>0</v>
      </c>
      <c r="L1049">
        <v>934</v>
      </c>
      <c r="M1049">
        <v>2975</v>
      </c>
      <c r="N1049">
        <v>51</v>
      </c>
      <c r="O1049" t="s">
        <v>155</v>
      </c>
      <c r="P1049">
        <v>38887</v>
      </c>
      <c r="Q104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049" t="str">
        <f>VLOOKUP(Analytics_mindset_case_studies_IntegrateCo_2015payroll[[#This Row],[Job_Code]],Analytics_mindset_case_studies_IntegrateCo_jobcodes[[Code_text]:[Job_Description]],2,FALSE)</f>
        <v>Service</v>
      </c>
    </row>
    <row r="1050" spans="1:18" x14ac:dyDescent="0.3">
      <c r="A1050" s="1">
        <v>42034</v>
      </c>
      <c r="B1050">
        <v>27310011</v>
      </c>
      <c r="C1050">
        <v>203</v>
      </c>
      <c r="D1050">
        <v>1</v>
      </c>
      <c r="E1050">
        <v>1</v>
      </c>
      <c r="F1050" t="s">
        <v>97</v>
      </c>
      <c r="G1050">
        <v>4</v>
      </c>
      <c r="H1050">
        <v>0</v>
      </c>
      <c r="I1050">
        <v>25924</v>
      </c>
      <c r="J1050">
        <v>0</v>
      </c>
      <c r="K1050">
        <v>0</v>
      </c>
      <c r="L1050">
        <v>622</v>
      </c>
      <c r="M1050">
        <v>1983</v>
      </c>
      <c r="N1050">
        <v>34</v>
      </c>
      <c r="O1050" t="s">
        <v>155</v>
      </c>
      <c r="P1050">
        <v>25924</v>
      </c>
      <c r="Q105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050" t="str">
        <f>VLOOKUP(Analytics_mindset_case_studies_IntegrateCo_2015payroll[[#This Row],[Job_Code]],Analytics_mindset_case_studies_IntegrateCo_jobcodes[[Code_text]:[Job_Description]],2,FALSE)</f>
        <v>Service</v>
      </c>
    </row>
    <row r="1051" spans="1:18" x14ac:dyDescent="0.3">
      <c r="A1051" s="1">
        <v>42034</v>
      </c>
      <c r="B1051">
        <v>27310011</v>
      </c>
      <c r="C1051">
        <v>203</v>
      </c>
      <c r="D1051">
        <v>1</v>
      </c>
      <c r="E1051">
        <v>1</v>
      </c>
      <c r="F1051" t="s">
        <v>65</v>
      </c>
      <c r="G1051">
        <v>6</v>
      </c>
      <c r="H1051">
        <v>0</v>
      </c>
      <c r="I1051">
        <v>38887</v>
      </c>
      <c r="J1051">
        <v>0</v>
      </c>
      <c r="K1051">
        <v>0</v>
      </c>
      <c r="L1051">
        <v>933</v>
      </c>
      <c r="M1051">
        <v>2975</v>
      </c>
      <c r="N1051">
        <v>51</v>
      </c>
      <c r="O1051" t="s">
        <v>155</v>
      </c>
      <c r="P1051">
        <v>38887</v>
      </c>
      <c r="Q105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051" t="str">
        <f>VLOOKUP(Analytics_mindset_case_studies_IntegrateCo_2015payroll[[#This Row],[Job_Code]],Analytics_mindset_case_studies_IntegrateCo_jobcodes[[Code_text]:[Job_Description]],2,FALSE)</f>
        <v>Office</v>
      </c>
    </row>
    <row r="1052" spans="1:18" x14ac:dyDescent="0.3">
      <c r="A1052" s="1">
        <v>42034</v>
      </c>
      <c r="B1052">
        <v>27310011</v>
      </c>
      <c r="C1052">
        <v>203</v>
      </c>
      <c r="D1052">
        <v>1</v>
      </c>
      <c r="E1052">
        <v>1</v>
      </c>
      <c r="F1052" t="s">
        <v>98</v>
      </c>
      <c r="G1052">
        <v>4</v>
      </c>
      <c r="H1052">
        <v>0</v>
      </c>
      <c r="I1052">
        <v>25925</v>
      </c>
      <c r="J1052">
        <v>0</v>
      </c>
      <c r="K1052">
        <v>0</v>
      </c>
      <c r="L1052">
        <v>622</v>
      </c>
      <c r="M1052">
        <v>1983</v>
      </c>
      <c r="N1052">
        <v>34</v>
      </c>
      <c r="O1052" t="s">
        <v>155</v>
      </c>
      <c r="P1052">
        <v>25925</v>
      </c>
      <c r="Q105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052" t="str">
        <f>VLOOKUP(Analytics_mindset_case_studies_IntegrateCo_2015payroll[[#This Row],[Job_Code]],Analytics_mindset_case_studies_IntegrateCo_jobcodes[[Code_text]:[Job_Description]],2,FALSE)</f>
        <v>Office</v>
      </c>
    </row>
    <row r="1053" spans="1:18" x14ac:dyDescent="0.3">
      <c r="A1053" s="1">
        <v>42034</v>
      </c>
      <c r="B1053">
        <v>27310011</v>
      </c>
      <c r="C1053">
        <v>203</v>
      </c>
      <c r="D1053">
        <v>1</v>
      </c>
      <c r="E1053">
        <v>1</v>
      </c>
      <c r="F1053" t="s">
        <v>74</v>
      </c>
      <c r="G1053">
        <v>6</v>
      </c>
      <c r="H1053">
        <v>0</v>
      </c>
      <c r="I1053">
        <v>38887</v>
      </c>
      <c r="J1053">
        <v>0</v>
      </c>
      <c r="K1053">
        <v>0</v>
      </c>
      <c r="L1053">
        <v>933</v>
      </c>
      <c r="M1053">
        <v>2975</v>
      </c>
      <c r="N1053">
        <v>51</v>
      </c>
      <c r="O1053" t="s">
        <v>155</v>
      </c>
      <c r="P1053">
        <v>38887</v>
      </c>
      <c r="Q105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053" t="str">
        <f>VLOOKUP(Analytics_mindset_case_studies_IntegrateCo_2015payroll[[#This Row],[Job_Code]],Analytics_mindset_case_studies_IntegrateCo_jobcodes[[Code_text]:[Job_Description]],2,FALSE)</f>
        <v>Service</v>
      </c>
    </row>
    <row r="1054" spans="1:18" x14ac:dyDescent="0.3">
      <c r="A1054" s="1">
        <v>42034</v>
      </c>
      <c r="B1054">
        <v>27310011</v>
      </c>
      <c r="C1054">
        <v>203</v>
      </c>
      <c r="D1054">
        <v>1</v>
      </c>
      <c r="E1054">
        <v>1</v>
      </c>
      <c r="F1054" t="s">
        <v>99</v>
      </c>
      <c r="G1054">
        <v>4</v>
      </c>
      <c r="H1054">
        <v>0</v>
      </c>
      <c r="I1054">
        <v>25924</v>
      </c>
      <c r="J1054">
        <v>0</v>
      </c>
      <c r="K1054">
        <v>0</v>
      </c>
      <c r="L1054">
        <v>622</v>
      </c>
      <c r="M1054">
        <v>1983</v>
      </c>
      <c r="N1054">
        <v>34</v>
      </c>
      <c r="O1054" t="s">
        <v>155</v>
      </c>
      <c r="P1054">
        <v>25924</v>
      </c>
      <c r="Q105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054" t="str">
        <f>VLOOKUP(Analytics_mindset_case_studies_IntegrateCo_2015payroll[[#This Row],[Job_Code]],Analytics_mindset_case_studies_IntegrateCo_jobcodes[[Code_text]:[Job_Description]],2,FALSE)</f>
        <v>Service</v>
      </c>
    </row>
    <row r="1055" spans="1:18" x14ac:dyDescent="0.3">
      <c r="A1055" s="1">
        <v>42034</v>
      </c>
      <c r="B1055">
        <v>27310011</v>
      </c>
      <c r="C1055">
        <v>357</v>
      </c>
      <c r="D1055">
        <v>1</v>
      </c>
      <c r="E1055">
        <v>1</v>
      </c>
      <c r="F1055" t="s">
        <v>85</v>
      </c>
      <c r="G1055">
        <v>0</v>
      </c>
      <c r="H1055">
        <v>0</v>
      </c>
      <c r="I1055">
        <v>0</v>
      </c>
      <c r="J1055">
        <v>0</v>
      </c>
      <c r="K1055">
        <v>9</v>
      </c>
      <c r="L1055">
        <v>36</v>
      </c>
      <c r="M1055">
        <v>115</v>
      </c>
      <c r="N1055">
        <v>24</v>
      </c>
      <c r="O1055" t="s">
        <v>156</v>
      </c>
      <c r="P1055">
        <v>0</v>
      </c>
      <c r="Q105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055" t="str">
        <f>VLOOKUP(Analytics_mindset_case_studies_IntegrateCo_2015payroll[[#This Row],[Job_Code]],Analytics_mindset_case_studies_IntegrateCo_jobcodes[[Code_text]:[Job_Description]],2,FALSE)</f>
        <v>Installation</v>
      </c>
    </row>
    <row r="1056" spans="1:18" x14ac:dyDescent="0.3">
      <c r="A1056" s="1">
        <v>42034</v>
      </c>
      <c r="B1056">
        <v>27310011</v>
      </c>
      <c r="C1056">
        <v>357</v>
      </c>
      <c r="D1056">
        <v>1</v>
      </c>
      <c r="E1056">
        <v>1</v>
      </c>
      <c r="F1056" t="s">
        <v>74</v>
      </c>
      <c r="G1056">
        <v>6</v>
      </c>
      <c r="H1056">
        <v>0</v>
      </c>
      <c r="I1056">
        <v>120</v>
      </c>
      <c r="J1056">
        <v>0</v>
      </c>
      <c r="K1056">
        <v>72</v>
      </c>
      <c r="L1056">
        <v>288</v>
      </c>
      <c r="M1056">
        <v>918</v>
      </c>
      <c r="N1056">
        <v>192</v>
      </c>
      <c r="O1056" t="s">
        <v>156</v>
      </c>
      <c r="P1056">
        <v>120</v>
      </c>
      <c r="Q105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056" t="str">
        <f>VLOOKUP(Analytics_mindset_case_studies_IntegrateCo_2015payroll[[#This Row],[Job_Code]],Analytics_mindset_case_studies_IntegrateCo_jobcodes[[Code_text]:[Job_Description]],2,FALSE)</f>
        <v>Service</v>
      </c>
    </row>
    <row r="1057" spans="1:18" x14ac:dyDescent="0.3">
      <c r="A1057" s="1">
        <v>42034</v>
      </c>
      <c r="B1057">
        <v>27310011</v>
      </c>
      <c r="C1057">
        <v>357</v>
      </c>
      <c r="D1057">
        <v>1</v>
      </c>
      <c r="E1057">
        <v>1</v>
      </c>
      <c r="F1057" t="s">
        <v>74</v>
      </c>
      <c r="G1057">
        <v>0</v>
      </c>
      <c r="H1057">
        <v>2</v>
      </c>
      <c r="I1057">
        <v>0</v>
      </c>
      <c r="J1057">
        <v>60</v>
      </c>
      <c r="K1057">
        <v>36</v>
      </c>
      <c r="L1057">
        <v>144</v>
      </c>
      <c r="M1057">
        <v>459</v>
      </c>
      <c r="N1057">
        <v>64</v>
      </c>
      <c r="O1057" t="s">
        <v>156</v>
      </c>
      <c r="P1057">
        <v>60</v>
      </c>
      <c r="Q105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057" t="str">
        <f>VLOOKUP(Analytics_mindset_case_studies_IntegrateCo_2015payroll[[#This Row],[Job_Code]],Analytics_mindset_case_studies_IntegrateCo_jobcodes[[Code_text]:[Job_Description]],2,FALSE)</f>
        <v>Service</v>
      </c>
    </row>
    <row r="1058" spans="1:18" x14ac:dyDescent="0.3">
      <c r="A1058" s="1">
        <v>42034</v>
      </c>
      <c r="B1058">
        <v>27310011</v>
      </c>
      <c r="C1058">
        <v>269</v>
      </c>
      <c r="D1058">
        <v>1</v>
      </c>
      <c r="E1058">
        <v>1</v>
      </c>
      <c r="F1058" t="s">
        <v>85</v>
      </c>
      <c r="G1058">
        <v>0</v>
      </c>
      <c r="H1058">
        <v>0</v>
      </c>
      <c r="I1058">
        <v>0</v>
      </c>
      <c r="J1058">
        <v>0</v>
      </c>
      <c r="K1058">
        <v>9</v>
      </c>
      <c r="L1058">
        <v>36</v>
      </c>
      <c r="M1058">
        <v>115</v>
      </c>
      <c r="N1058">
        <v>24</v>
      </c>
      <c r="O1058" t="s">
        <v>157</v>
      </c>
      <c r="P1058">
        <v>0</v>
      </c>
      <c r="Q105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058" t="str">
        <f>VLOOKUP(Analytics_mindset_case_studies_IntegrateCo_2015payroll[[#This Row],[Job_Code]],Analytics_mindset_case_studies_IntegrateCo_jobcodes[[Code_text]:[Job_Description]],2,FALSE)</f>
        <v>Installation</v>
      </c>
    </row>
    <row r="1059" spans="1:18" x14ac:dyDescent="0.3">
      <c r="A1059" s="1">
        <v>42034</v>
      </c>
      <c r="B1059">
        <v>27310011</v>
      </c>
      <c r="C1059">
        <v>269</v>
      </c>
      <c r="D1059">
        <v>1</v>
      </c>
      <c r="E1059">
        <v>1</v>
      </c>
      <c r="F1059" t="s">
        <v>79</v>
      </c>
      <c r="G1059">
        <v>6</v>
      </c>
      <c r="H1059">
        <v>0</v>
      </c>
      <c r="I1059">
        <v>168</v>
      </c>
      <c r="J1059">
        <v>0</v>
      </c>
      <c r="K1059">
        <v>101</v>
      </c>
      <c r="L1059">
        <v>403</v>
      </c>
      <c r="M1059">
        <v>1285</v>
      </c>
      <c r="N1059">
        <v>269</v>
      </c>
      <c r="O1059" t="s">
        <v>157</v>
      </c>
      <c r="P1059">
        <v>168</v>
      </c>
      <c r="Q105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059" t="str">
        <f>VLOOKUP(Analytics_mindset_case_studies_IntegrateCo_2015payroll[[#This Row],[Job_Code]],Analytics_mindset_case_studies_IntegrateCo_jobcodes[[Code_text]:[Job_Description]],2,FALSE)</f>
        <v>Proj Management</v>
      </c>
    </row>
    <row r="1060" spans="1:18" x14ac:dyDescent="0.3">
      <c r="A1060" s="1">
        <v>42034</v>
      </c>
      <c r="B1060">
        <v>27310011</v>
      </c>
      <c r="C1060">
        <v>269</v>
      </c>
      <c r="D1060">
        <v>1</v>
      </c>
      <c r="E1060">
        <v>1</v>
      </c>
      <c r="F1060" t="s">
        <v>79</v>
      </c>
      <c r="G1060">
        <v>0</v>
      </c>
      <c r="H1060">
        <v>2</v>
      </c>
      <c r="I1060">
        <v>0</v>
      </c>
      <c r="J1060">
        <v>84</v>
      </c>
      <c r="K1060">
        <v>5</v>
      </c>
      <c r="L1060">
        <v>202</v>
      </c>
      <c r="M1060">
        <v>642</v>
      </c>
      <c r="N1060">
        <v>9</v>
      </c>
      <c r="O1060" t="s">
        <v>157</v>
      </c>
      <c r="P1060">
        <v>84</v>
      </c>
      <c r="Q106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060" t="str">
        <f>VLOOKUP(Analytics_mindset_case_studies_IntegrateCo_2015payroll[[#This Row],[Job_Code]],Analytics_mindset_case_studies_IntegrateCo_jobcodes[[Code_text]:[Job_Description]],2,FALSE)</f>
        <v>Proj Management</v>
      </c>
    </row>
    <row r="1061" spans="1:18" x14ac:dyDescent="0.3">
      <c r="A1061" s="1">
        <v>42034</v>
      </c>
      <c r="B1061">
        <v>27310011</v>
      </c>
      <c r="C1061">
        <v>248</v>
      </c>
      <c r="D1061">
        <v>1</v>
      </c>
      <c r="E1061">
        <v>1</v>
      </c>
      <c r="F1061" t="s">
        <v>64</v>
      </c>
      <c r="G1061">
        <v>20</v>
      </c>
      <c r="H1061">
        <v>0</v>
      </c>
      <c r="I1061">
        <v>410</v>
      </c>
      <c r="J1061">
        <v>0</v>
      </c>
      <c r="K1061">
        <v>246</v>
      </c>
      <c r="L1061">
        <v>984</v>
      </c>
      <c r="M1061">
        <v>3137</v>
      </c>
      <c r="N1061">
        <v>53</v>
      </c>
      <c r="O1061" t="s">
        <v>158</v>
      </c>
      <c r="P1061">
        <v>410</v>
      </c>
      <c r="Q106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061" t="str">
        <f>VLOOKUP(Analytics_mindset_case_studies_IntegrateCo_2015payroll[[#This Row],[Job_Code]],Analytics_mindset_case_studies_IntegrateCo_jobcodes[[Code_text]:[Job_Description]],2,FALSE)</f>
        <v>Office</v>
      </c>
    </row>
    <row r="1062" spans="1:18" x14ac:dyDescent="0.3">
      <c r="A1062" s="1">
        <v>42034</v>
      </c>
      <c r="B1062">
        <v>27310011</v>
      </c>
      <c r="C1062">
        <v>248</v>
      </c>
      <c r="D1062">
        <v>1</v>
      </c>
      <c r="E1062">
        <v>1</v>
      </c>
      <c r="F1062" t="s">
        <v>65</v>
      </c>
      <c r="G1062">
        <v>20</v>
      </c>
      <c r="H1062">
        <v>0</v>
      </c>
      <c r="I1062">
        <v>410</v>
      </c>
      <c r="J1062">
        <v>0</v>
      </c>
      <c r="K1062">
        <v>246</v>
      </c>
      <c r="L1062">
        <v>984</v>
      </c>
      <c r="M1062">
        <v>3136</v>
      </c>
      <c r="N1062">
        <v>53</v>
      </c>
      <c r="O1062" t="s">
        <v>158</v>
      </c>
      <c r="P1062">
        <v>410</v>
      </c>
      <c r="Q106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062" t="str">
        <f>VLOOKUP(Analytics_mindset_case_studies_IntegrateCo_2015payroll[[#This Row],[Job_Code]],Analytics_mindset_case_studies_IntegrateCo_jobcodes[[Code_text]:[Job_Description]],2,FALSE)</f>
        <v>Office</v>
      </c>
    </row>
    <row r="1063" spans="1:18" x14ac:dyDescent="0.3">
      <c r="A1063" s="1">
        <v>42034</v>
      </c>
      <c r="B1063">
        <v>27310011</v>
      </c>
      <c r="C1063">
        <v>30</v>
      </c>
      <c r="D1063">
        <v>1</v>
      </c>
      <c r="E1063">
        <v>1</v>
      </c>
      <c r="F1063" t="s">
        <v>58</v>
      </c>
      <c r="G1063">
        <v>3</v>
      </c>
      <c r="H1063">
        <v>0</v>
      </c>
      <c r="I1063">
        <v>731</v>
      </c>
      <c r="J1063">
        <v>0</v>
      </c>
      <c r="K1063">
        <v>44</v>
      </c>
      <c r="L1063">
        <v>176</v>
      </c>
      <c r="M1063">
        <v>56</v>
      </c>
      <c r="N1063">
        <v>1</v>
      </c>
      <c r="O1063" t="s">
        <v>159</v>
      </c>
      <c r="P1063">
        <v>731</v>
      </c>
      <c r="Q106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063" t="str">
        <f>VLOOKUP(Analytics_mindset_case_studies_IntegrateCo_2015payroll[[#This Row],[Job_Code]],Analytics_mindset_case_studies_IntegrateCo_jobcodes[[Code_text]:[Job_Description]],2,FALSE)</f>
        <v>Sales</v>
      </c>
    </row>
    <row r="1064" spans="1:18" x14ac:dyDescent="0.3">
      <c r="A1064" s="1">
        <v>42034</v>
      </c>
      <c r="B1064">
        <v>27310011</v>
      </c>
      <c r="C1064">
        <v>30</v>
      </c>
      <c r="D1064">
        <v>1</v>
      </c>
      <c r="E1064">
        <v>1</v>
      </c>
      <c r="F1064" t="s">
        <v>84</v>
      </c>
      <c r="G1064">
        <v>5</v>
      </c>
      <c r="H1064">
        <v>0</v>
      </c>
      <c r="I1064">
        <v>12184</v>
      </c>
      <c r="J1064">
        <v>0</v>
      </c>
      <c r="K1064">
        <v>73</v>
      </c>
      <c r="L1064">
        <v>292</v>
      </c>
      <c r="M1064">
        <v>932</v>
      </c>
      <c r="N1064">
        <v>16</v>
      </c>
      <c r="O1064" t="s">
        <v>159</v>
      </c>
      <c r="P1064">
        <v>12184</v>
      </c>
      <c r="Q106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1064" t="str">
        <f>VLOOKUP(Analytics_mindset_case_studies_IntegrateCo_2015payroll[[#This Row],[Job_Code]],Analytics_mindset_case_studies_IntegrateCo_jobcodes[[Code_text]:[Job_Description]],2,FALSE)</f>
        <v>Travel</v>
      </c>
    </row>
    <row r="1065" spans="1:18" x14ac:dyDescent="0.3">
      <c r="A1065" s="1">
        <v>42034</v>
      </c>
      <c r="B1065">
        <v>27310011</v>
      </c>
      <c r="C1065">
        <v>30</v>
      </c>
      <c r="D1065">
        <v>1</v>
      </c>
      <c r="E1065">
        <v>1</v>
      </c>
      <c r="F1065" t="s">
        <v>63</v>
      </c>
      <c r="G1065">
        <v>0</v>
      </c>
      <c r="H1065">
        <v>0</v>
      </c>
      <c r="I1065">
        <v>0</v>
      </c>
      <c r="J1065">
        <v>0</v>
      </c>
      <c r="K1065">
        <v>88</v>
      </c>
      <c r="L1065">
        <v>351</v>
      </c>
      <c r="M1065">
        <v>1118</v>
      </c>
      <c r="N1065">
        <v>19</v>
      </c>
      <c r="O1065" t="s">
        <v>159</v>
      </c>
      <c r="P1065">
        <v>0</v>
      </c>
      <c r="Q106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065" t="str">
        <f>VLOOKUP(Analytics_mindset_case_studies_IntegrateCo_2015payroll[[#This Row],[Job_Code]],Analytics_mindset_case_studies_IntegrateCo_jobcodes[[Code_text]:[Job_Description]],2,FALSE)</f>
        <v>New Foreign Manufacturing Plant</v>
      </c>
    </row>
    <row r="1066" spans="1:18" x14ac:dyDescent="0.3">
      <c r="A1066" s="1">
        <v>42034</v>
      </c>
      <c r="B1066">
        <v>27310011</v>
      </c>
      <c r="C1066">
        <v>403</v>
      </c>
      <c r="D1066">
        <v>1</v>
      </c>
      <c r="E1066">
        <v>1</v>
      </c>
      <c r="F1066" t="s">
        <v>95</v>
      </c>
      <c r="G1066">
        <v>1</v>
      </c>
      <c r="H1066">
        <v>0</v>
      </c>
      <c r="I1066">
        <v>17</v>
      </c>
      <c r="J1066">
        <v>0</v>
      </c>
      <c r="K1066">
        <v>1</v>
      </c>
      <c r="L1066">
        <v>41</v>
      </c>
      <c r="M1066">
        <v>13</v>
      </c>
      <c r="N1066">
        <v>27</v>
      </c>
      <c r="O1066" t="s">
        <v>160</v>
      </c>
      <c r="P1066">
        <v>17</v>
      </c>
      <c r="Q106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066" t="str">
        <f>VLOOKUP(Analytics_mindset_case_studies_IntegrateCo_2015payroll[[#This Row],[Job_Code]],Analytics_mindset_case_studies_IntegrateCo_jobcodes[[Code_text]:[Job_Description]],2,FALSE)</f>
        <v>Installation</v>
      </c>
    </row>
    <row r="1067" spans="1:18" x14ac:dyDescent="0.3">
      <c r="A1067" s="1">
        <v>42034</v>
      </c>
      <c r="B1067">
        <v>27310011</v>
      </c>
      <c r="C1067">
        <v>6</v>
      </c>
      <c r="D1067">
        <v>1</v>
      </c>
      <c r="E1067">
        <v>1</v>
      </c>
      <c r="F1067" t="s">
        <v>85</v>
      </c>
      <c r="G1067">
        <v>0</v>
      </c>
      <c r="H1067">
        <v>0</v>
      </c>
      <c r="I1067">
        <v>0</v>
      </c>
      <c r="J1067">
        <v>0</v>
      </c>
      <c r="K1067">
        <v>9</v>
      </c>
      <c r="L1067">
        <v>36</v>
      </c>
      <c r="M1067">
        <v>115</v>
      </c>
      <c r="N1067">
        <v>24</v>
      </c>
      <c r="O1067" t="s">
        <v>162</v>
      </c>
      <c r="P1067">
        <v>0</v>
      </c>
      <c r="Q106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067" t="str">
        <f>VLOOKUP(Analytics_mindset_case_studies_IntegrateCo_2015payroll[[#This Row],[Job_Code]],Analytics_mindset_case_studies_IntegrateCo_jobcodes[[Code_text]:[Job_Description]],2,FALSE)</f>
        <v>Installation</v>
      </c>
    </row>
    <row r="1068" spans="1:18" x14ac:dyDescent="0.3">
      <c r="A1068" s="1">
        <v>42034</v>
      </c>
      <c r="B1068">
        <v>27310011</v>
      </c>
      <c r="C1068">
        <v>6</v>
      </c>
      <c r="D1068">
        <v>1</v>
      </c>
      <c r="E1068">
        <v>1</v>
      </c>
      <c r="F1068" t="s">
        <v>63</v>
      </c>
      <c r="G1068">
        <v>0</v>
      </c>
      <c r="H1068">
        <v>0</v>
      </c>
      <c r="I1068">
        <v>0</v>
      </c>
      <c r="J1068">
        <v>0</v>
      </c>
      <c r="K1068">
        <v>66</v>
      </c>
      <c r="L1068">
        <v>264</v>
      </c>
      <c r="M1068">
        <v>841</v>
      </c>
      <c r="N1068">
        <v>176</v>
      </c>
      <c r="O1068" t="s">
        <v>162</v>
      </c>
      <c r="P1068">
        <v>0</v>
      </c>
      <c r="Q106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068" t="str">
        <f>VLOOKUP(Analytics_mindset_case_studies_IntegrateCo_2015payroll[[#This Row],[Job_Code]],Analytics_mindset_case_studies_IntegrateCo_jobcodes[[Code_text]:[Job_Description]],2,FALSE)</f>
        <v>New Foreign Manufacturing Plant</v>
      </c>
    </row>
    <row r="1069" spans="1:18" x14ac:dyDescent="0.3">
      <c r="A1069" s="1">
        <v>42034</v>
      </c>
      <c r="B1069">
        <v>27310011</v>
      </c>
      <c r="C1069">
        <v>210</v>
      </c>
      <c r="D1069">
        <v>2</v>
      </c>
      <c r="E1069">
        <v>2</v>
      </c>
      <c r="F1069" t="s">
        <v>85</v>
      </c>
      <c r="G1069">
        <v>0</v>
      </c>
      <c r="H1069">
        <v>0</v>
      </c>
      <c r="I1069">
        <v>0</v>
      </c>
      <c r="J1069">
        <v>0</v>
      </c>
      <c r="K1069">
        <v>7</v>
      </c>
      <c r="L1069">
        <v>57</v>
      </c>
      <c r="M1069">
        <v>91</v>
      </c>
      <c r="N1069">
        <v>24</v>
      </c>
      <c r="O1069" t="s">
        <v>163</v>
      </c>
      <c r="P1069">
        <v>0</v>
      </c>
      <c r="Q106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069" t="str">
        <f>VLOOKUP(Analytics_mindset_case_studies_IntegrateCo_2015payroll[[#This Row],[Job_Code]],Analytics_mindset_case_studies_IntegrateCo_jobcodes[[Code_text]:[Job_Description]],2,FALSE)</f>
        <v>Installation</v>
      </c>
    </row>
    <row r="1070" spans="1:18" x14ac:dyDescent="0.3">
      <c r="A1070" s="1">
        <v>42034</v>
      </c>
      <c r="B1070">
        <v>27310011</v>
      </c>
      <c r="C1070">
        <v>210</v>
      </c>
      <c r="D1070">
        <v>2</v>
      </c>
      <c r="E1070">
        <v>2</v>
      </c>
      <c r="F1070" t="s">
        <v>88</v>
      </c>
      <c r="G1070">
        <v>4</v>
      </c>
      <c r="H1070">
        <v>0</v>
      </c>
      <c r="I1070">
        <v>9512</v>
      </c>
      <c r="J1070">
        <v>0</v>
      </c>
      <c r="K1070">
        <v>57</v>
      </c>
      <c r="L1070">
        <v>457</v>
      </c>
      <c r="M1070">
        <v>728</v>
      </c>
      <c r="N1070">
        <v>19</v>
      </c>
      <c r="O1070" t="s">
        <v>163</v>
      </c>
      <c r="P1070">
        <v>9512</v>
      </c>
      <c r="Q107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070" t="str">
        <f>VLOOKUP(Analytics_mindset_case_studies_IntegrateCo_2015payroll[[#This Row],[Job_Code]],Analytics_mindset_case_studies_IntegrateCo_jobcodes[[Code_text]:[Job_Description]],2,FALSE)</f>
        <v>Office</v>
      </c>
    </row>
    <row r="1071" spans="1:18" x14ac:dyDescent="0.3">
      <c r="A1071" s="1">
        <v>42034</v>
      </c>
      <c r="B1071">
        <v>27310011</v>
      </c>
      <c r="C1071">
        <v>210</v>
      </c>
      <c r="D1071">
        <v>2</v>
      </c>
      <c r="E1071">
        <v>2</v>
      </c>
      <c r="F1071" t="s">
        <v>97</v>
      </c>
      <c r="G1071">
        <v>1</v>
      </c>
      <c r="H1071">
        <v>0</v>
      </c>
      <c r="I1071">
        <v>2378</v>
      </c>
      <c r="J1071">
        <v>0</v>
      </c>
      <c r="K1071">
        <v>14</v>
      </c>
      <c r="L1071">
        <v>114</v>
      </c>
      <c r="M1071">
        <v>183</v>
      </c>
      <c r="N1071">
        <v>48</v>
      </c>
      <c r="O1071" t="s">
        <v>163</v>
      </c>
      <c r="P1071">
        <v>2378</v>
      </c>
      <c r="Q107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071" t="str">
        <f>VLOOKUP(Analytics_mindset_case_studies_IntegrateCo_2015payroll[[#This Row],[Job_Code]],Analytics_mindset_case_studies_IntegrateCo_jobcodes[[Code_text]:[Job_Description]],2,FALSE)</f>
        <v>Service</v>
      </c>
    </row>
    <row r="1072" spans="1:18" x14ac:dyDescent="0.3">
      <c r="A1072" s="1">
        <v>42034</v>
      </c>
      <c r="B1072">
        <v>27310011</v>
      </c>
      <c r="C1072">
        <v>210</v>
      </c>
      <c r="D1072">
        <v>2</v>
      </c>
      <c r="E1072">
        <v>2</v>
      </c>
      <c r="F1072" t="s">
        <v>82</v>
      </c>
      <c r="G1072">
        <v>0</v>
      </c>
      <c r="H1072">
        <v>0</v>
      </c>
      <c r="I1072">
        <v>0</v>
      </c>
      <c r="J1072">
        <v>0</v>
      </c>
      <c r="K1072">
        <v>29</v>
      </c>
      <c r="L1072">
        <v>229</v>
      </c>
      <c r="M1072">
        <v>364</v>
      </c>
      <c r="N1072">
        <v>95</v>
      </c>
      <c r="O1072" t="s">
        <v>163</v>
      </c>
      <c r="P1072">
        <v>0</v>
      </c>
      <c r="Q107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072" t="str">
        <f>VLOOKUP(Analytics_mindset_case_studies_IntegrateCo_2015payroll[[#This Row],[Job_Code]],Analytics_mindset_case_studies_IntegrateCo_jobcodes[[Code_text]:[Job_Description]],2,FALSE)</f>
        <v>New Foreign Manufacturing Plant</v>
      </c>
    </row>
    <row r="1073" spans="1:18" x14ac:dyDescent="0.3">
      <c r="A1073" s="1">
        <v>42034</v>
      </c>
      <c r="B1073">
        <v>27310011</v>
      </c>
      <c r="C1073">
        <v>37</v>
      </c>
      <c r="D1073">
        <v>1</v>
      </c>
      <c r="E1073">
        <v>1</v>
      </c>
      <c r="F1073" t="s">
        <v>101</v>
      </c>
      <c r="G1073">
        <v>1</v>
      </c>
      <c r="H1073">
        <v>0</v>
      </c>
      <c r="I1073">
        <v>245</v>
      </c>
      <c r="J1073">
        <v>0</v>
      </c>
      <c r="K1073">
        <v>15</v>
      </c>
      <c r="L1073">
        <v>59</v>
      </c>
      <c r="M1073">
        <v>188</v>
      </c>
      <c r="N1073">
        <v>39</v>
      </c>
      <c r="O1073" t="s">
        <v>164</v>
      </c>
      <c r="P1073">
        <v>245</v>
      </c>
      <c r="Q107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073" t="str">
        <f>VLOOKUP(Analytics_mindset_case_studies_IntegrateCo_2015payroll[[#This Row],[Job_Code]],Analytics_mindset_case_studies_IntegrateCo_jobcodes[[Code_text]:[Job_Description]],2,FALSE)</f>
        <v>Installation</v>
      </c>
    </row>
    <row r="1074" spans="1:18" x14ac:dyDescent="0.3">
      <c r="A1074" s="1">
        <v>42034</v>
      </c>
      <c r="B1074">
        <v>27310011</v>
      </c>
      <c r="C1074">
        <v>37</v>
      </c>
      <c r="D1074">
        <v>1</v>
      </c>
      <c r="E1074">
        <v>1</v>
      </c>
      <c r="F1074" t="s">
        <v>63</v>
      </c>
      <c r="G1074">
        <v>0</v>
      </c>
      <c r="H1074">
        <v>0</v>
      </c>
      <c r="I1074">
        <v>0</v>
      </c>
      <c r="J1074">
        <v>0</v>
      </c>
      <c r="K1074">
        <v>59</v>
      </c>
      <c r="L1074">
        <v>235</v>
      </c>
      <c r="M1074">
        <v>75</v>
      </c>
      <c r="N1074">
        <v>157</v>
      </c>
      <c r="O1074" t="s">
        <v>164</v>
      </c>
      <c r="P1074">
        <v>0</v>
      </c>
      <c r="Q107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074" t="str">
        <f>VLOOKUP(Analytics_mindset_case_studies_IntegrateCo_2015payroll[[#This Row],[Job_Code]],Analytics_mindset_case_studies_IntegrateCo_jobcodes[[Code_text]:[Job_Description]],2,FALSE)</f>
        <v>New Foreign Manufacturing Plant</v>
      </c>
    </row>
    <row r="1075" spans="1:18" x14ac:dyDescent="0.3">
      <c r="A1075" s="1">
        <v>42034</v>
      </c>
      <c r="B1075">
        <v>27310011</v>
      </c>
      <c r="C1075">
        <v>35</v>
      </c>
      <c r="D1075">
        <v>1</v>
      </c>
      <c r="E1075">
        <v>1</v>
      </c>
      <c r="F1075" t="s">
        <v>58</v>
      </c>
      <c r="G1075">
        <v>40</v>
      </c>
      <c r="H1075">
        <v>0</v>
      </c>
      <c r="I1075">
        <v>115385</v>
      </c>
      <c r="J1075">
        <v>0</v>
      </c>
      <c r="K1075">
        <v>0</v>
      </c>
      <c r="L1075">
        <v>2769</v>
      </c>
      <c r="M1075">
        <v>8827</v>
      </c>
      <c r="N1075">
        <v>3</v>
      </c>
      <c r="O1075" t="s">
        <v>165</v>
      </c>
      <c r="P1075">
        <v>115385</v>
      </c>
      <c r="Q107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075" t="str">
        <f>VLOOKUP(Analytics_mindset_case_studies_IntegrateCo_2015payroll[[#This Row],[Job_Code]],Analytics_mindset_case_studies_IntegrateCo_jobcodes[[Code_text]:[Job_Description]],2,FALSE)</f>
        <v>Sales</v>
      </c>
    </row>
    <row r="1076" spans="1:18" x14ac:dyDescent="0.3">
      <c r="A1076" s="1">
        <v>42034</v>
      </c>
      <c r="B1076">
        <v>27310012</v>
      </c>
      <c r="C1076">
        <v>35</v>
      </c>
      <c r="D1076">
        <v>1</v>
      </c>
      <c r="E1076">
        <v>1</v>
      </c>
      <c r="F1076" t="s">
        <v>58</v>
      </c>
      <c r="G1076">
        <v>0</v>
      </c>
      <c r="H1076">
        <v>0</v>
      </c>
      <c r="I1076">
        <v>0</v>
      </c>
      <c r="J1076">
        <v>0</v>
      </c>
      <c r="K1076">
        <v>0</v>
      </c>
      <c r="L1076">
        <v>0</v>
      </c>
      <c r="M1076">
        <v>0</v>
      </c>
      <c r="N1076">
        <v>0</v>
      </c>
      <c r="O1076" t="s">
        <v>165</v>
      </c>
      <c r="P1076">
        <v>0</v>
      </c>
      <c r="Q107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076" t="str">
        <f>VLOOKUP(Analytics_mindset_case_studies_IntegrateCo_2015payroll[[#This Row],[Job_Code]],Analytics_mindset_case_studies_IntegrateCo_jobcodes[[Code_text]:[Job_Description]],2,FALSE)</f>
        <v>Sales</v>
      </c>
    </row>
    <row r="1077" spans="1:18" x14ac:dyDescent="0.3">
      <c r="A1077" s="1">
        <v>42034</v>
      </c>
      <c r="B1077">
        <v>27310011</v>
      </c>
      <c r="C1077">
        <v>287</v>
      </c>
      <c r="D1077">
        <v>2</v>
      </c>
      <c r="E1077">
        <v>2</v>
      </c>
      <c r="F1077" t="s">
        <v>64</v>
      </c>
      <c r="G1077">
        <v>12</v>
      </c>
      <c r="H1077">
        <v>0</v>
      </c>
      <c r="I1077">
        <v>171</v>
      </c>
      <c r="J1077">
        <v>0</v>
      </c>
      <c r="K1077">
        <v>103</v>
      </c>
      <c r="L1077">
        <v>821</v>
      </c>
      <c r="M1077">
        <v>1308</v>
      </c>
      <c r="N1077">
        <v>41</v>
      </c>
      <c r="O1077" t="s">
        <v>167</v>
      </c>
      <c r="P1077">
        <v>171</v>
      </c>
      <c r="Q107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077" t="str">
        <f>VLOOKUP(Analytics_mindset_case_studies_IntegrateCo_2015payroll[[#This Row],[Job_Code]],Analytics_mindset_case_studies_IntegrateCo_jobcodes[[Code_text]:[Job_Description]],2,FALSE)</f>
        <v>Office</v>
      </c>
    </row>
    <row r="1078" spans="1:18" x14ac:dyDescent="0.3">
      <c r="A1078" s="1">
        <v>42034</v>
      </c>
      <c r="B1078">
        <v>27310011</v>
      </c>
      <c r="C1078">
        <v>287</v>
      </c>
      <c r="D1078">
        <v>2</v>
      </c>
      <c r="E1078">
        <v>2</v>
      </c>
      <c r="F1078" t="s">
        <v>88</v>
      </c>
      <c r="G1078">
        <v>14</v>
      </c>
      <c r="H1078">
        <v>0</v>
      </c>
      <c r="I1078">
        <v>1995</v>
      </c>
      <c r="J1078">
        <v>0</v>
      </c>
      <c r="K1078">
        <v>12</v>
      </c>
      <c r="L1078">
        <v>958</v>
      </c>
      <c r="M1078">
        <v>1527</v>
      </c>
      <c r="N1078">
        <v>48</v>
      </c>
      <c r="O1078" t="s">
        <v>167</v>
      </c>
      <c r="P1078">
        <v>1995</v>
      </c>
      <c r="Q107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078" t="str">
        <f>VLOOKUP(Analytics_mindset_case_studies_IntegrateCo_2015payroll[[#This Row],[Job_Code]],Analytics_mindset_case_studies_IntegrateCo_jobcodes[[Code_text]:[Job_Description]],2,FALSE)</f>
        <v>Office</v>
      </c>
    </row>
    <row r="1079" spans="1:18" x14ac:dyDescent="0.3">
      <c r="A1079" s="1">
        <v>42034</v>
      </c>
      <c r="B1079">
        <v>27310011</v>
      </c>
      <c r="C1079">
        <v>287</v>
      </c>
      <c r="D1079">
        <v>2</v>
      </c>
      <c r="E1079">
        <v>2</v>
      </c>
      <c r="F1079" t="s">
        <v>97</v>
      </c>
      <c r="G1079">
        <v>14</v>
      </c>
      <c r="H1079">
        <v>0</v>
      </c>
      <c r="I1079">
        <v>1995</v>
      </c>
      <c r="J1079">
        <v>0</v>
      </c>
      <c r="K1079">
        <v>119</v>
      </c>
      <c r="L1079">
        <v>957</v>
      </c>
      <c r="M1079">
        <v>1526</v>
      </c>
      <c r="N1079">
        <v>48</v>
      </c>
      <c r="O1079" t="s">
        <v>167</v>
      </c>
      <c r="P1079">
        <v>1995</v>
      </c>
      <c r="Q107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079" t="str">
        <f>VLOOKUP(Analytics_mindset_case_studies_IntegrateCo_2015payroll[[#This Row],[Job_Code]],Analytics_mindset_case_studies_IntegrateCo_jobcodes[[Code_text]:[Job_Description]],2,FALSE)</f>
        <v>Service</v>
      </c>
    </row>
    <row r="1080" spans="1:18" x14ac:dyDescent="0.3">
      <c r="A1080" s="1">
        <v>42034</v>
      </c>
      <c r="B1080">
        <v>27310011</v>
      </c>
      <c r="C1080">
        <v>255</v>
      </c>
      <c r="D1080">
        <v>1</v>
      </c>
      <c r="E1080">
        <v>1</v>
      </c>
      <c r="F1080" t="s">
        <v>85</v>
      </c>
      <c r="G1080">
        <v>0</v>
      </c>
      <c r="H1080">
        <v>0</v>
      </c>
      <c r="I1080">
        <v>0</v>
      </c>
      <c r="J1080">
        <v>0</v>
      </c>
      <c r="K1080">
        <v>9</v>
      </c>
      <c r="L1080">
        <v>36</v>
      </c>
      <c r="M1080">
        <v>115</v>
      </c>
      <c r="N1080">
        <v>24</v>
      </c>
      <c r="O1080" t="s">
        <v>169</v>
      </c>
      <c r="P1080">
        <v>0</v>
      </c>
      <c r="Q108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080" t="str">
        <f>VLOOKUP(Analytics_mindset_case_studies_IntegrateCo_2015payroll[[#This Row],[Job_Code]],Analytics_mindset_case_studies_IntegrateCo_jobcodes[[Code_text]:[Job_Description]],2,FALSE)</f>
        <v>Installation</v>
      </c>
    </row>
    <row r="1081" spans="1:18" x14ac:dyDescent="0.3">
      <c r="A1081" s="1">
        <v>42034</v>
      </c>
      <c r="B1081">
        <v>27310011</v>
      </c>
      <c r="C1081">
        <v>255</v>
      </c>
      <c r="D1081">
        <v>1</v>
      </c>
      <c r="E1081">
        <v>1</v>
      </c>
      <c r="F1081" t="s">
        <v>63</v>
      </c>
      <c r="G1081">
        <v>0</v>
      </c>
      <c r="H1081">
        <v>0</v>
      </c>
      <c r="I1081">
        <v>0</v>
      </c>
      <c r="J1081">
        <v>0</v>
      </c>
      <c r="K1081">
        <v>346</v>
      </c>
      <c r="L1081">
        <v>1382</v>
      </c>
      <c r="M1081">
        <v>4406</v>
      </c>
      <c r="N1081">
        <v>922</v>
      </c>
      <c r="O1081" t="s">
        <v>169</v>
      </c>
      <c r="P1081">
        <v>0</v>
      </c>
      <c r="Q108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081" t="str">
        <f>VLOOKUP(Analytics_mindset_case_studies_IntegrateCo_2015payroll[[#This Row],[Job_Code]],Analytics_mindset_case_studies_IntegrateCo_jobcodes[[Code_text]:[Job_Description]],2,FALSE)</f>
        <v>New Foreign Manufacturing Plant</v>
      </c>
    </row>
    <row r="1082" spans="1:18" x14ac:dyDescent="0.3">
      <c r="A1082" s="1">
        <v>42034</v>
      </c>
      <c r="B1082">
        <v>27310011</v>
      </c>
      <c r="C1082">
        <v>405</v>
      </c>
      <c r="D1082">
        <v>1</v>
      </c>
      <c r="E1082">
        <v>1</v>
      </c>
      <c r="F1082" t="s">
        <v>85</v>
      </c>
      <c r="G1082">
        <v>0</v>
      </c>
      <c r="H1082">
        <v>0</v>
      </c>
      <c r="I1082">
        <v>0</v>
      </c>
      <c r="J1082">
        <v>0</v>
      </c>
      <c r="K1082">
        <v>9</v>
      </c>
      <c r="L1082">
        <v>36</v>
      </c>
      <c r="M1082">
        <v>115</v>
      </c>
      <c r="N1082">
        <v>24</v>
      </c>
      <c r="O1082" t="s">
        <v>206</v>
      </c>
      <c r="P1082">
        <v>0</v>
      </c>
      <c r="Q108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082" t="str">
        <f>VLOOKUP(Analytics_mindset_case_studies_IntegrateCo_2015payroll[[#This Row],[Job_Code]],Analytics_mindset_case_studies_IntegrateCo_jobcodes[[Code_text]:[Job_Description]],2,FALSE)</f>
        <v>Installation</v>
      </c>
    </row>
    <row r="1083" spans="1:18" x14ac:dyDescent="0.3">
      <c r="A1083" s="1">
        <v>42034</v>
      </c>
      <c r="B1083">
        <v>27310011</v>
      </c>
      <c r="C1083">
        <v>405</v>
      </c>
      <c r="D1083">
        <v>1</v>
      </c>
      <c r="E1083">
        <v>1</v>
      </c>
      <c r="F1083" t="s">
        <v>64</v>
      </c>
      <c r="G1083">
        <v>19</v>
      </c>
      <c r="H1083">
        <v>0</v>
      </c>
      <c r="I1083">
        <v>323</v>
      </c>
      <c r="J1083">
        <v>0</v>
      </c>
      <c r="K1083">
        <v>194</v>
      </c>
      <c r="L1083">
        <v>775</v>
      </c>
      <c r="M1083">
        <v>2472</v>
      </c>
      <c r="N1083">
        <v>517</v>
      </c>
      <c r="O1083" t="s">
        <v>206</v>
      </c>
      <c r="P1083">
        <v>323</v>
      </c>
      <c r="Q108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083" t="str">
        <f>VLOOKUP(Analytics_mindset_case_studies_IntegrateCo_2015payroll[[#This Row],[Job_Code]],Analytics_mindset_case_studies_IntegrateCo_jobcodes[[Code_text]:[Job_Description]],2,FALSE)</f>
        <v>Office</v>
      </c>
    </row>
    <row r="1084" spans="1:18" x14ac:dyDescent="0.3">
      <c r="A1084" s="1">
        <v>42034</v>
      </c>
      <c r="B1084">
        <v>27310011</v>
      </c>
      <c r="C1084">
        <v>405</v>
      </c>
      <c r="D1084">
        <v>1</v>
      </c>
      <c r="E1084">
        <v>1</v>
      </c>
      <c r="F1084" t="s">
        <v>64</v>
      </c>
      <c r="G1084">
        <v>0</v>
      </c>
      <c r="H1084">
        <v>1</v>
      </c>
      <c r="I1084">
        <v>0</v>
      </c>
      <c r="J1084">
        <v>255</v>
      </c>
      <c r="K1084">
        <v>16</v>
      </c>
      <c r="L1084">
        <v>61</v>
      </c>
      <c r="M1084">
        <v>195</v>
      </c>
      <c r="N1084">
        <v>27</v>
      </c>
      <c r="O1084" t="s">
        <v>206</v>
      </c>
      <c r="P1084">
        <v>255</v>
      </c>
      <c r="Q108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084" t="str">
        <f>VLOOKUP(Analytics_mindset_case_studies_IntegrateCo_2015payroll[[#This Row],[Job_Code]],Analytics_mindset_case_studies_IntegrateCo_jobcodes[[Code_text]:[Job_Description]],2,FALSE)</f>
        <v>Office</v>
      </c>
    </row>
    <row r="1085" spans="1:18" x14ac:dyDescent="0.3">
      <c r="A1085" s="1">
        <v>42034</v>
      </c>
      <c r="B1085">
        <v>27310011</v>
      </c>
      <c r="C1085">
        <v>405</v>
      </c>
      <c r="D1085">
        <v>1</v>
      </c>
      <c r="E1085">
        <v>1</v>
      </c>
      <c r="F1085" t="s">
        <v>65</v>
      </c>
      <c r="G1085">
        <v>21</v>
      </c>
      <c r="H1085">
        <v>0</v>
      </c>
      <c r="I1085">
        <v>357</v>
      </c>
      <c r="J1085">
        <v>0</v>
      </c>
      <c r="K1085">
        <v>214</v>
      </c>
      <c r="L1085">
        <v>857</v>
      </c>
      <c r="M1085">
        <v>273</v>
      </c>
      <c r="N1085">
        <v>571</v>
      </c>
      <c r="O1085" t="s">
        <v>206</v>
      </c>
      <c r="P1085">
        <v>357</v>
      </c>
      <c r="Q108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085" t="str">
        <f>VLOOKUP(Analytics_mindset_case_studies_IntegrateCo_2015payroll[[#This Row],[Job_Code]],Analytics_mindset_case_studies_IntegrateCo_jobcodes[[Code_text]:[Job_Description]],2,FALSE)</f>
        <v>Office</v>
      </c>
    </row>
    <row r="1086" spans="1:18" x14ac:dyDescent="0.3">
      <c r="A1086" s="1">
        <v>42034</v>
      </c>
      <c r="B1086">
        <v>27310011</v>
      </c>
      <c r="C1086">
        <v>405</v>
      </c>
      <c r="D1086">
        <v>1</v>
      </c>
      <c r="E1086">
        <v>1</v>
      </c>
      <c r="F1086" t="s">
        <v>65</v>
      </c>
      <c r="G1086">
        <v>0</v>
      </c>
      <c r="H1086">
        <v>1</v>
      </c>
      <c r="I1086">
        <v>0</v>
      </c>
      <c r="J1086">
        <v>255</v>
      </c>
      <c r="K1086">
        <v>15</v>
      </c>
      <c r="L1086">
        <v>61</v>
      </c>
      <c r="M1086">
        <v>195</v>
      </c>
      <c r="N1086">
        <v>27</v>
      </c>
      <c r="O1086" t="s">
        <v>206</v>
      </c>
      <c r="P1086">
        <v>255</v>
      </c>
      <c r="Q108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086" t="str">
        <f>VLOOKUP(Analytics_mindset_case_studies_IntegrateCo_2015payroll[[#This Row],[Job_Code]],Analytics_mindset_case_studies_IntegrateCo_jobcodes[[Code_text]:[Job_Description]],2,FALSE)</f>
        <v>Office</v>
      </c>
    </row>
    <row r="1087" spans="1:18" x14ac:dyDescent="0.3">
      <c r="A1087" s="1">
        <v>42034</v>
      </c>
      <c r="B1087">
        <v>27310011</v>
      </c>
      <c r="C1087">
        <v>13</v>
      </c>
      <c r="D1087">
        <v>1</v>
      </c>
      <c r="E1087">
        <v>1</v>
      </c>
      <c r="F1087" t="s">
        <v>58</v>
      </c>
      <c r="G1087">
        <v>7</v>
      </c>
      <c r="H1087">
        <v>0</v>
      </c>
      <c r="I1087">
        <v>32578</v>
      </c>
      <c r="J1087">
        <v>0</v>
      </c>
      <c r="K1087">
        <v>0</v>
      </c>
      <c r="L1087">
        <v>782</v>
      </c>
      <c r="M1087">
        <v>2493</v>
      </c>
      <c r="N1087">
        <v>521</v>
      </c>
      <c r="O1087" t="s">
        <v>171</v>
      </c>
      <c r="P1087">
        <v>32578</v>
      </c>
      <c r="Q108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087" t="str">
        <f>VLOOKUP(Analytics_mindset_case_studies_IntegrateCo_2015payroll[[#This Row],[Job_Code]],Analytics_mindset_case_studies_IntegrateCo_jobcodes[[Code_text]:[Job_Description]],2,FALSE)</f>
        <v>Sales</v>
      </c>
    </row>
    <row r="1088" spans="1:18" x14ac:dyDescent="0.3">
      <c r="A1088" s="1">
        <v>42034</v>
      </c>
      <c r="B1088">
        <v>27310011</v>
      </c>
      <c r="C1088">
        <v>13</v>
      </c>
      <c r="D1088">
        <v>1</v>
      </c>
      <c r="E1088">
        <v>1</v>
      </c>
      <c r="F1088" t="s">
        <v>84</v>
      </c>
      <c r="G1088">
        <v>9</v>
      </c>
      <c r="H1088">
        <v>0</v>
      </c>
      <c r="I1088">
        <v>41885</v>
      </c>
      <c r="J1088">
        <v>0</v>
      </c>
      <c r="K1088">
        <v>0</v>
      </c>
      <c r="L1088">
        <v>1005</v>
      </c>
      <c r="M1088">
        <v>3204</v>
      </c>
      <c r="N1088">
        <v>67</v>
      </c>
      <c r="O1088" t="s">
        <v>171</v>
      </c>
      <c r="P1088">
        <v>41885</v>
      </c>
      <c r="Q108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1088" t="str">
        <f>VLOOKUP(Analytics_mindset_case_studies_IntegrateCo_2015payroll[[#This Row],[Job_Code]],Analytics_mindset_case_studies_IntegrateCo_jobcodes[[Code_text]:[Job_Description]],2,FALSE)</f>
        <v>Travel</v>
      </c>
    </row>
    <row r="1089" spans="1:18" x14ac:dyDescent="0.3">
      <c r="A1089" s="1">
        <v>42034</v>
      </c>
      <c r="B1089">
        <v>27310011</v>
      </c>
      <c r="C1089">
        <v>358</v>
      </c>
      <c r="D1089">
        <v>1</v>
      </c>
      <c r="E1089">
        <v>1</v>
      </c>
      <c r="F1089" t="s">
        <v>64</v>
      </c>
      <c r="G1089">
        <v>3975</v>
      </c>
      <c r="H1089">
        <v>0</v>
      </c>
      <c r="I1089">
        <v>62606</v>
      </c>
      <c r="J1089">
        <v>0</v>
      </c>
      <c r="K1089">
        <v>376</v>
      </c>
      <c r="L1089">
        <v>1503</v>
      </c>
      <c r="M1089">
        <v>4789</v>
      </c>
      <c r="N1089">
        <v>81</v>
      </c>
      <c r="O1089" t="s">
        <v>172</v>
      </c>
      <c r="P1089">
        <v>62606</v>
      </c>
      <c r="Q108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089" t="str">
        <f>VLOOKUP(Analytics_mindset_case_studies_IntegrateCo_2015payroll[[#This Row],[Job_Code]],Analytics_mindset_case_studies_IntegrateCo_jobcodes[[Code_text]:[Job_Description]],2,FALSE)</f>
        <v>Office</v>
      </c>
    </row>
    <row r="1090" spans="1:18" x14ac:dyDescent="0.3">
      <c r="A1090" s="1">
        <v>42034</v>
      </c>
      <c r="B1090">
        <v>27310011</v>
      </c>
      <c r="C1090">
        <v>358</v>
      </c>
      <c r="D1090">
        <v>1</v>
      </c>
      <c r="E1090">
        <v>1</v>
      </c>
      <c r="F1090" t="s">
        <v>63</v>
      </c>
      <c r="G1090">
        <v>0</v>
      </c>
      <c r="H1090">
        <v>0</v>
      </c>
      <c r="I1090">
        <v>0</v>
      </c>
      <c r="J1090">
        <v>0</v>
      </c>
      <c r="K1090">
        <v>2</v>
      </c>
      <c r="L1090">
        <v>9</v>
      </c>
      <c r="M1090">
        <v>3</v>
      </c>
      <c r="N1090">
        <v>1</v>
      </c>
      <c r="O1090" t="s">
        <v>172</v>
      </c>
      <c r="P1090">
        <v>0</v>
      </c>
      <c r="Q109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090" t="str">
        <f>VLOOKUP(Analytics_mindset_case_studies_IntegrateCo_2015payroll[[#This Row],[Job_Code]],Analytics_mindset_case_studies_IntegrateCo_jobcodes[[Code_text]:[Job_Description]],2,FALSE)</f>
        <v>New Foreign Manufacturing Plant</v>
      </c>
    </row>
    <row r="1091" spans="1:18" x14ac:dyDescent="0.3">
      <c r="A1091" s="1">
        <v>42034</v>
      </c>
      <c r="B1091">
        <v>27310011</v>
      </c>
      <c r="C1091">
        <v>281</v>
      </c>
      <c r="D1091">
        <v>1</v>
      </c>
      <c r="E1091">
        <v>1</v>
      </c>
      <c r="F1091" t="s">
        <v>85</v>
      </c>
      <c r="G1091">
        <v>0</v>
      </c>
      <c r="H1091">
        <v>0</v>
      </c>
      <c r="I1091">
        <v>0</v>
      </c>
      <c r="J1091">
        <v>0</v>
      </c>
      <c r="K1091">
        <v>9</v>
      </c>
      <c r="L1091">
        <v>36</v>
      </c>
      <c r="M1091">
        <v>115</v>
      </c>
      <c r="N1091">
        <v>24</v>
      </c>
      <c r="O1091" t="s">
        <v>207</v>
      </c>
      <c r="P1091">
        <v>0</v>
      </c>
      <c r="Q109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091" t="str">
        <f>VLOOKUP(Analytics_mindset_case_studies_IntegrateCo_2015payroll[[#This Row],[Job_Code]],Analytics_mindset_case_studies_IntegrateCo_jobcodes[[Code_text]:[Job_Description]],2,FALSE)</f>
        <v>Installation</v>
      </c>
    </row>
    <row r="1092" spans="1:18" x14ac:dyDescent="0.3">
      <c r="A1092" s="1">
        <v>42034</v>
      </c>
      <c r="B1092">
        <v>27310011</v>
      </c>
      <c r="C1092">
        <v>281</v>
      </c>
      <c r="D1092">
        <v>1</v>
      </c>
      <c r="E1092">
        <v>1</v>
      </c>
      <c r="F1092" t="s">
        <v>65</v>
      </c>
      <c r="G1092">
        <v>2</v>
      </c>
      <c r="H1092">
        <v>0</v>
      </c>
      <c r="I1092">
        <v>52</v>
      </c>
      <c r="J1092">
        <v>0</v>
      </c>
      <c r="K1092">
        <v>31</v>
      </c>
      <c r="L1092">
        <v>125</v>
      </c>
      <c r="M1092">
        <v>397</v>
      </c>
      <c r="N1092">
        <v>83</v>
      </c>
      <c r="O1092" t="s">
        <v>207</v>
      </c>
      <c r="P1092">
        <v>52</v>
      </c>
      <c r="Q109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092" t="str">
        <f>VLOOKUP(Analytics_mindset_case_studies_IntegrateCo_2015payroll[[#This Row],[Job_Code]],Analytics_mindset_case_studies_IntegrateCo_jobcodes[[Code_text]:[Job_Description]],2,FALSE)</f>
        <v>Office</v>
      </c>
    </row>
    <row r="1093" spans="1:18" x14ac:dyDescent="0.3">
      <c r="A1093" s="1">
        <v>42034</v>
      </c>
      <c r="B1093">
        <v>27310011</v>
      </c>
      <c r="C1093">
        <v>316</v>
      </c>
      <c r="D1093">
        <v>1</v>
      </c>
      <c r="E1093">
        <v>1</v>
      </c>
      <c r="F1093" t="s">
        <v>85</v>
      </c>
      <c r="G1093">
        <v>0</v>
      </c>
      <c r="H1093">
        <v>0</v>
      </c>
      <c r="I1093">
        <v>0</v>
      </c>
      <c r="J1093">
        <v>0</v>
      </c>
      <c r="K1093">
        <v>9</v>
      </c>
      <c r="L1093">
        <v>36</v>
      </c>
      <c r="M1093">
        <v>115</v>
      </c>
      <c r="N1093">
        <v>24</v>
      </c>
      <c r="O1093" t="s">
        <v>173</v>
      </c>
      <c r="P1093">
        <v>0</v>
      </c>
      <c r="Q109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093" t="str">
        <f>VLOOKUP(Analytics_mindset_case_studies_IntegrateCo_2015payroll[[#This Row],[Job_Code]],Analytics_mindset_case_studies_IntegrateCo_jobcodes[[Code_text]:[Job_Description]],2,FALSE)</f>
        <v>Installation</v>
      </c>
    </row>
    <row r="1094" spans="1:18" x14ac:dyDescent="0.3">
      <c r="A1094" s="1">
        <v>42034</v>
      </c>
      <c r="B1094">
        <v>27310011</v>
      </c>
      <c r="C1094">
        <v>314</v>
      </c>
      <c r="D1094">
        <v>1</v>
      </c>
      <c r="E1094">
        <v>1</v>
      </c>
      <c r="F1094" t="s">
        <v>85</v>
      </c>
      <c r="G1094">
        <v>0</v>
      </c>
      <c r="H1094">
        <v>0</v>
      </c>
      <c r="I1094">
        <v>0</v>
      </c>
      <c r="J1094">
        <v>0</v>
      </c>
      <c r="K1094">
        <v>9</v>
      </c>
      <c r="L1094">
        <v>36</v>
      </c>
      <c r="M1094">
        <v>115</v>
      </c>
      <c r="N1094">
        <v>24</v>
      </c>
      <c r="O1094" t="s">
        <v>174</v>
      </c>
      <c r="P1094">
        <v>0</v>
      </c>
      <c r="Q109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094" t="str">
        <f>VLOOKUP(Analytics_mindset_case_studies_IntegrateCo_2015payroll[[#This Row],[Job_Code]],Analytics_mindset_case_studies_IntegrateCo_jobcodes[[Code_text]:[Job_Description]],2,FALSE)</f>
        <v>Installation</v>
      </c>
    </row>
    <row r="1095" spans="1:18" x14ac:dyDescent="0.3">
      <c r="A1095" s="1">
        <v>42034</v>
      </c>
      <c r="B1095">
        <v>27310011</v>
      </c>
      <c r="C1095">
        <v>39</v>
      </c>
      <c r="D1095">
        <v>1</v>
      </c>
      <c r="E1095">
        <v>1</v>
      </c>
      <c r="F1095" t="s">
        <v>85</v>
      </c>
      <c r="G1095">
        <v>30</v>
      </c>
      <c r="H1095">
        <v>0</v>
      </c>
      <c r="I1095">
        <v>2175</v>
      </c>
      <c r="J1095">
        <v>0</v>
      </c>
      <c r="K1095">
        <v>13</v>
      </c>
      <c r="L1095">
        <v>522</v>
      </c>
      <c r="M1095">
        <v>1663</v>
      </c>
      <c r="N1095">
        <v>348</v>
      </c>
      <c r="O1095" t="s">
        <v>175</v>
      </c>
      <c r="P1095">
        <v>2175</v>
      </c>
      <c r="Q109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095" t="str">
        <f>VLOOKUP(Analytics_mindset_case_studies_IntegrateCo_2015payroll[[#This Row],[Job_Code]],Analytics_mindset_case_studies_IntegrateCo_jobcodes[[Code_text]:[Job_Description]],2,FALSE)</f>
        <v>Installation</v>
      </c>
    </row>
    <row r="1096" spans="1:18" x14ac:dyDescent="0.3">
      <c r="A1096" s="1">
        <v>42034</v>
      </c>
      <c r="B1096">
        <v>27310011</v>
      </c>
      <c r="C1096">
        <v>18</v>
      </c>
      <c r="D1096">
        <v>1</v>
      </c>
      <c r="E1096">
        <v>1</v>
      </c>
      <c r="F1096" t="s">
        <v>64</v>
      </c>
      <c r="G1096">
        <v>115</v>
      </c>
      <c r="H1096">
        <v>0</v>
      </c>
      <c r="I1096">
        <v>230</v>
      </c>
      <c r="J1096">
        <v>0</v>
      </c>
      <c r="K1096">
        <v>138</v>
      </c>
      <c r="L1096">
        <v>552</v>
      </c>
      <c r="M1096">
        <v>176</v>
      </c>
      <c r="N1096">
        <v>3</v>
      </c>
      <c r="O1096" t="s">
        <v>177</v>
      </c>
      <c r="P1096">
        <v>230</v>
      </c>
      <c r="Q109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096" t="str">
        <f>VLOOKUP(Analytics_mindset_case_studies_IntegrateCo_2015payroll[[#This Row],[Job_Code]],Analytics_mindset_case_studies_IntegrateCo_jobcodes[[Code_text]:[Job_Description]],2,FALSE)</f>
        <v>Office</v>
      </c>
    </row>
    <row r="1097" spans="1:18" x14ac:dyDescent="0.3">
      <c r="A1097" s="1">
        <v>42034</v>
      </c>
      <c r="B1097">
        <v>27310011</v>
      </c>
      <c r="C1097">
        <v>18</v>
      </c>
      <c r="D1097">
        <v>1</v>
      </c>
      <c r="E1097">
        <v>1</v>
      </c>
      <c r="F1097" t="s">
        <v>65</v>
      </c>
      <c r="G1097">
        <v>115</v>
      </c>
      <c r="H1097">
        <v>0</v>
      </c>
      <c r="I1097">
        <v>230</v>
      </c>
      <c r="J1097">
        <v>0</v>
      </c>
      <c r="K1097">
        <v>138</v>
      </c>
      <c r="L1097">
        <v>552</v>
      </c>
      <c r="M1097">
        <v>1759</v>
      </c>
      <c r="N1097">
        <v>3</v>
      </c>
      <c r="O1097" t="s">
        <v>177</v>
      </c>
      <c r="P1097">
        <v>230</v>
      </c>
      <c r="Q109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097" t="str">
        <f>VLOOKUP(Analytics_mindset_case_studies_IntegrateCo_2015payroll[[#This Row],[Job_Code]],Analytics_mindset_case_studies_IntegrateCo_jobcodes[[Code_text]:[Job_Description]],2,FALSE)</f>
        <v>Office</v>
      </c>
    </row>
    <row r="1098" spans="1:18" x14ac:dyDescent="0.3">
      <c r="A1098" s="1">
        <v>42034</v>
      </c>
      <c r="B1098">
        <v>27310011</v>
      </c>
      <c r="C1098">
        <v>23</v>
      </c>
      <c r="D1098">
        <v>1</v>
      </c>
      <c r="E1098">
        <v>1</v>
      </c>
      <c r="F1098" t="s">
        <v>84</v>
      </c>
      <c r="G1098">
        <v>1</v>
      </c>
      <c r="H1098">
        <v>0</v>
      </c>
      <c r="I1098">
        <v>3606</v>
      </c>
      <c r="J1098">
        <v>0</v>
      </c>
      <c r="K1098">
        <v>22</v>
      </c>
      <c r="L1098">
        <v>87</v>
      </c>
      <c r="M1098">
        <v>276</v>
      </c>
      <c r="N1098">
        <v>58</v>
      </c>
      <c r="O1098" t="s">
        <v>178</v>
      </c>
      <c r="P1098">
        <v>3606</v>
      </c>
      <c r="Q109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1098" t="str">
        <f>VLOOKUP(Analytics_mindset_case_studies_IntegrateCo_2015payroll[[#This Row],[Job_Code]],Analytics_mindset_case_studies_IntegrateCo_jobcodes[[Code_text]:[Job_Description]],2,FALSE)</f>
        <v>Travel</v>
      </c>
    </row>
    <row r="1099" spans="1:18" x14ac:dyDescent="0.3">
      <c r="A1099" s="1">
        <v>42034</v>
      </c>
      <c r="B1099">
        <v>27310011</v>
      </c>
      <c r="C1099">
        <v>401</v>
      </c>
      <c r="D1099">
        <v>2</v>
      </c>
      <c r="E1099">
        <v>2</v>
      </c>
      <c r="F1099" t="s">
        <v>85</v>
      </c>
      <c r="G1099">
        <v>0</v>
      </c>
      <c r="H1099">
        <v>0</v>
      </c>
      <c r="I1099">
        <v>0</v>
      </c>
      <c r="J1099">
        <v>0</v>
      </c>
      <c r="K1099">
        <v>8</v>
      </c>
      <c r="L1099">
        <v>65</v>
      </c>
      <c r="M1099">
        <v>103</v>
      </c>
      <c r="N1099">
        <v>3</v>
      </c>
      <c r="O1099" t="s">
        <v>179</v>
      </c>
      <c r="P1099">
        <v>0</v>
      </c>
      <c r="Q109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099" t="str">
        <f>VLOOKUP(Analytics_mindset_case_studies_IntegrateCo_2015payroll[[#This Row],[Job_Code]],Analytics_mindset_case_studies_IntegrateCo_jobcodes[[Code_text]:[Job_Description]],2,FALSE)</f>
        <v>Installation</v>
      </c>
    </row>
    <row r="1100" spans="1:18" x14ac:dyDescent="0.3">
      <c r="A1100" s="1">
        <v>42034</v>
      </c>
      <c r="B1100">
        <v>27310011</v>
      </c>
      <c r="C1100">
        <v>401</v>
      </c>
      <c r="D1100">
        <v>2</v>
      </c>
      <c r="E1100">
        <v>2</v>
      </c>
      <c r="F1100" t="s">
        <v>88</v>
      </c>
      <c r="G1100">
        <v>5</v>
      </c>
      <c r="H1100">
        <v>0</v>
      </c>
      <c r="I1100">
        <v>130</v>
      </c>
      <c r="J1100">
        <v>0</v>
      </c>
      <c r="K1100">
        <v>7</v>
      </c>
      <c r="L1100">
        <v>563</v>
      </c>
      <c r="M1100">
        <v>897</v>
      </c>
      <c r="N1100">
        <v>26</v>
      </c>
      <c r="O1100" t="s">
        <v>179</v>
      </c>
      <c r="P1100">
        <v>130</v>
      </c>
      <c r="Q110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100" t="str">
        <f>VLOOKUP(Analytics_mindset_case_studies_IntegrateCo_2015payroll[[#This Row],[Job_Code]],Analytics_mindset_case_studies_IntegrateCo_jobcodes[[Code_text]:[Job_Description]],2,FALSE)</f>
        <v>Office</v>
      </c>
    </row>
    <row r="1101" spans="1:18" x14ac:dyDescent="0.3">
      <c r="A1101" s="1">
        <v>42034</v>
      </c>
      <c r="B1101">
        <v>27310011</v>
      </c>
      <c r="C1101">
        <v>401</v>
      </c>
      <c r="D1101">
        <v>2</v>
      </c>
      <c r="E1101">
        <v>2</v>
      </c>
      <c r="F1101" t="s">
        <v>109</v>
      </c>
      <c r="G1101">
        <v>13</v>
      </c>
      <c r="H1101">
        <v>0</v>
      </c>
      <c r="I1101">
        <v>338</v>
      </c>
      <c r="J1101">
        <v>0</v>
      </c>
      <c r="K1101">
        <v>183</v>
      </c>
      <c r="L1101">
        <v>1464</v>
      </c>
      <c r="M1101">
        <v>2332</v>
      </c>
      <c r="N1101">
        <v>676</v>
      </c>
      <c r="O1101" t="s">
        <v>179</v>
      </c>
      <c r="P1101">
        <v>338</v>
      </c>
      <c r="Q110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1101" t="str">
        <f>VLOOKUP(Analytics_mindset_case_studies_IntegrateCo_2015payroll[[#This Row],[Job_Code]],Analytics_mindset_case_studies_IntegrateCo_jobcodes[[Code_text]:[Job_Description]],2,FALSE)</f>
        <v>Travel</v>
      </c>
    </row>
    <row r="1102" spans="1:18" x14ac:dyDescent="0.3">
      <c r="A1102" s="1">
        <v>42034</v>
      </c>
      <c r="B1102">
        <v>27310011</v>
      </c>
      <c r="C1102">
        <v>3</v>
      </c>
      <c r="D1102">
        <v>1</v>
      </c>
      <c r="E1102">
        <v>1</v>
      </c>
      <c r="F1102" t="s">
        <v>64</v>
      </c>
      <c r="G1102">
        <v>44</v>
      </c>
      <c r="H1102">
        <v>0</v>
      </c>
      <c r="I1102">
        <v>3077</v>
      </c>
      <c r="J1102">
        <v>0</v>
      </c>
      <c r="K1102">
        <v>0</v>
      </c>
      <c r="L1102">
        <v>7385</v>
      </c>
      <c r="M1102">
        <v>23539</v>
      </c>
      <c r="N1102">
        <v>4</v>
      </c>
      <c r="O1102" t="s">
        <v>180</v>
      </c>
      <c r="P1102">
        <v>3077</v>
      </c>
      <c r="Q110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102" t="str">
        <f>VLOOKUP(Analytics_mindset_case_studies_IntegrateCo_2015payroll[[#This Row],[Job_Code]],Analytics_mindset_case_studies_IntegrateCo_jobcodes[[Code_text]:[Job_Description]],2,FALSE)</f>
        <v>Office</v>
      </c>
    </row>
    <row r="1103" spans="1:18" x14ac:dyDescent="0.3">
      <c r="A1103" s="1">
        <v>42034</v>
      </c>
      <c r="B1103">
        <v>27310011</v>
      </c>
      <c r="C1103">
        <v>374</v>
      </c>
      <c r="D1103">
        <v>5</v>
      </c>
      <c r="E1103">
        <v>5</v>
      </c>
      <c r="F1103" t="s">
        <v>64</v>
      </c>
      <c r="G1103">
        <v>35</v>
      </c>
      <c r="H1103">
        <v>0</v>
      </c>
      <c r="I1103">
        <v>735</v>
      </c>
      <c r="J1103">
        <v>0</v>
      </c>
      <c r="K1103">
        <v>44</v>
      </c>
      <c r="L1103">
        <v>206</v>
      </c>
      <c r="M1103">
        <v>561</v>
      </c>
      <c r="N1103">
        <v>29</v>
      </c>
      <c r="O1103" t="s">
        <v>181</v>
      </c>
      <c r="P1103">
        <v>735</v>
      </c>
      <c r="Q110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103" t="str">
        <f>VLOOKUP(Analytics_mindset_case_studies_IntegrateCo_2015payroll[[#This Row],[Job_Code]],Analytics_mindset_case_studies_IntegrateCo_jobcodes[[Code_text]:[Job_Description]],2,FALSE)</f>
        <v>Office</v>
      </c>
    </row>
    <row r="1104" spans="1:18" x14ac:dyDescent="0.3">
      <c r="A1104" s="1">
        <v>42034</v>
      </c>
      <c r="B1104">
        <v>27310011</v>
      </c>
      <c r="C1104">
        <v>374</v>
      </c>
      <c r="D1104">
        <v>5</v>
      </c>
      <c r="E1104">
        <v>5</v>
      </c>
      <c r="F1104" t="s">
        <v>93</v>
      </c>
      <c r="G1104">
        <v>155</v>
      </c>
      <c r="H1104">
        <v>0</v>
      </c>
      <c r="I1104">
        <v>3255</v>
      </c>
      <c r="J1104">
        <v>0</v>
      </c>
      <c r="K1104">
        <v>195</v>
      </c>
      <c r="L1104">
        <v>911</v>
      </c>
      <c r="M1104">
        <v>249</v>
      </c>
      <c r="N1104">
        <v>13</v>
      </c>
      <c r="O1104" t="s">
        <v>181</v>
      </c>
      <c r="P1104">
        <v>3255</v>
      </c>
      <c r="Q110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104" t="str">
        <f>VLOOKUP(Analytics_mindset_case_studies_IntegrateCo_2015payroll[[#This Row],[Job_Code]],Analytics_mindset_case_studies_IntegrateCo_jobcodes[[Code_text]:[Job_Description]],2,FALSE)</f>
        <v>Office</v>
      </c>
    </row>
    <row r="1105" spans="1:18" x14ac:dyDescent="0.3">
      <c r="A1105" s="1">
        <v>42034</v>
      </c>
      <c r="B1105">
        <v>27310011</v>
      </c>
      <c r="C1105">
        <v>374</v>
      </c>
      <c r="D1105">
        <v>5</v>
      </c>
      <c r="E1105">
        <v>5</v>
      </c>
      <c r="F1105" t="s">
        <v>78</v>
      </c>
      <c r="G1105">
        <v>125</v>
      </c>
      <c r="H1105">
        <v>0</v>
      </c>
      <c r="I1105">
        <v>2625</v>
      </c>
      <c r="J1105">
        <v>0</v>
      </c>
      <c r="K1105">
        <v>157</v>
      </c>
      <c r="L1105">
        <v>735</v>
      </c>
      <c r="M1105">
        <v>2009</v>
      </c>
      <c r="N1105">
        <v>105</v>
      </c>
      <c r="O1105" t="s">
        <v>181</v>
      </c>
      <c r="P1105">
        <v>2625</v>
      </c>
      <c r="Q110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105" t="str">
        <f>VLOOKUP(Analytics_mindset_case_studies_IntegrateCo_2015payroll[[#This Row],[Job_Code]],Analytics_mindset_case_studies_IntegrateCo_jobcodes[[Code_text]:[Job_Description]],2,FALSE)</f>
        <v>Service</v>
      </c>
    </row>
    <row r="1106" spans="1:18" x14ac:dyDescent="0.3">
      <c r="A1106" s="1">
        <v>42034</v>
      </c>
      <c r="B1106">
        <v>27310011</v>
      </c>
      <c r="C1106">
        <v>374</v>
      </c>
      <c r="D1106">
        <v>5</v>
      </c>
      <c r="E1106">
        <v>5</v>
      </c>
      <c r="F1106" t="s">
        <v>103</v>
      </c>
      <c r="G1106">
        <v>5</v>
      </c>
      <c r="H1106">
        <v>0</v>
      </c>
      <c r="I1106">
        <v>105</v>
      </c>
      <c r="J1106">
        <v>0</v>
      </c>
      <c r="K1106">
        <v>7</v>
      </c>
      <c r="L1106">
        <v>3</v>
      </c>
      <c r="M1106">
        <v>8</v>
      </c>
      <c r="N1106">
        <v>4</v>
      </c>
      <c r="O1106" t="s">
        <v>181</v>
      </c>
      <c r="P1106">
        <v>105</v>
      </c>
      <c r="Q110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106" t="str">
        <f>VLOOKUP(Analytics_mindset_case_studies_IntegrateCo_2015payroll[[#This Row],[Job_Code]],Analytics_mindset_case_studies_IntegrateCo_jobcodes[[Code_text]:[Job_Description]],2,FALSE)</f>
        <v>Service</v>
      </c>
    </row>
    <row r="1107" spans="1:18" x14ac:dyDescent="0.3">
      <c r="A1107" s="1">
        <v>42034</v>
      </c>
      <c r="B1107">
        <v>27310011</v>
      </c>
      <c r="C1107">
        <v>374</v>
      </c>
      <c r="D1107">
        <v>5</v>
      </c>
      <c r="E1107">
        <v>5</v>
      </c>
      <c r="F1107" t="s">
        <v>83</v>
      </c>
      <c r="G1107">
        <v>0</v>
      </c>
      <c r="H1107">
        <v>0</v>
      </c>
      <c r="I1107">
        <v>0</v>
      </c>
      <c r="J1107">
        <v>0</v>
      </c>
      <c r="K1107">
        <v>101</v>
      </c>
      <c r="L1107">
        <v>47</v>
      </c>
      <c r="M1107">
        <v>1286</v>
      </c>
      <c r="N1107">
        <v>67</v>
      </c>
      <c r="O1107" t="s">
        <v>181</v>
      </c>
      <c r="P1107">
        <v>0</v>
      </c>
      <c r="Q110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107" t="str">
        <f>VLOOKUP(Analytics_mindset_case_studies_IntegrateCo_2015payroll[[#This Row],[Job_Code]],Analytics_mindset_case_studies_IntegrateCo_jobcodes[[Code_text]:[Job_Description]],2,FALSE)</f>
        <v>New Foreign Manufacturing Plant</v>
      </c>
    </row>
    <row r="1108" spans="1:18" x14ac:dyDescent="0.3">
      <c r="A1108" s="1">
        <v>42034</v>
      </c>
      <c r="B1108">
        <v>27310011</v>
      </c>
      <c r="C1108">
        <v>201</v>
      </c>
      <c r="D1108">
        <v>1</v>
      </c>
      <c r="E1108">
        <v>1</v>
      </c>
      <c r="F1108" t="s">
        <v>85</v>
      </c>
      <c r="G1108">
        <v>0</v>
      </c>
      <c r="H1108">
        <v>0</v>
      </c>
      <c r="I1108">
        <v>0</v>
      </c>
      <c r="J1108">
        <v>0</v>
      </c>
      <c r="K1108">
        <v>8</v>
      </c>
      <c r="L1108">
        <v>36</v>
      </c>
      <c r="M1108">
        <v>115</v>
      </c>
      <c r="N1108">
        <v>24</v>
      </c>
      <c r="O1108" t="s">
        <v>182</v>
      </c>
      <c r="P1108">
        <v>0</v>
      </c>
      <c r="Q110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108" t="str">
        <f>VLOOKUP(Analytics_mindset_case_studies_IntegrateCo_2015payroll[[#This Row],[Job_Code]],Analytics_mindset_case_studies_IntegrateCo_jobcodes[[Code_text]:[Job_Description]],2,FALSE)</f>
        <v>Installation</v>
      </c>
    </row>
    <row r="1109" spans="1:18" x14ac:dyDescent="0.3">
      <c r="A1109" s="1">
        <v>42034</v>
      </c>
      <c r="B1109">
        <v>27310011</v>
      </c>
      <c r="C1109">
        <v>192</v>
      </c>
      <c r="D1109">
        <v>5</v>
      </c>
      <c r="E1109">
        <v>5</v>
      </c>
      <c r="F1109" t="s">
        <v>85</v>
      </c>
      <c r="G1109">
        <v>0</v>
      </c>
      <c r="H1109">
        <v>0</v>
      </c>
      <c r="I1109">
        <v>0</v>
      </c>
      <c r="J1109">
        <v>0</v>
      </c>
      <c r="K1109">
        <v>5</v>
      </c>
      <c r="L1109">
        <v>42</v>
      </c>
      <c r="M1109">
        <v>115</v>
      </c>
      <c r="N1109">
        <v>64</v>
      </c>
      <c r="O1109" t="s">
        <v>183</v>
      </c>
      <c r="P1109">
        <v>0</v>
      </c>
      <c r="Q110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109" t="str">
        <f>VLOOKUP(Analytics_mindset_case_studies_IntegrateCo_2015payroll[[#This Row],[Job_Code]],Analytics_mindset_case_studies_IntegrateCo_jobcodes[[Code_text]:[Job_Description]],2,FALSE)</f>
        <v>Installation</v>
      </c>
    </row>
    <row r="1110" spans="1:18" x14ac:dyDescent="0.3">
      <c r="A1110" s="1">
        <v>42034</v>
      </c>
      <c r="B1110">
        <v>27310011</v>
      </c>
      <c r="C1110">
        <v>192</v>
      </c>
      <c r="D1110">
        <v>5</v>
      </c>
      <c r="E1110">
        <v>5</v>
      </c>
      <c r="F1110" t="s">
        <v>104</v>
      </c>
      <c r="G1110">
        <v>40</v>
      </c>
      <c r="H1110">
        <v>0</v>
      </c>
      <c r="I1110">
        <v>96154</v>
      </c>
      <c r="J1110">
        <v>0</v>
      </c>
      <c r="K1110">
        <v>336</v>
      </c>
      <c r="L1110">
        <v>2692</v>
      </c>
      <c r="M1110">
        <v>7356</v>
      </c>
      <c r="N1110">
        <v>4077</v>
      </c>
      <c r="O1110" t="s">
        <v>183</v>
      </c>
      <c r="P1110">
        <v>96154</v>
      </c>
      <c r="Q111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110" t="str">
        <f>VLOOKUP(Analytics_mindset_case_studies_IntegrateCo_2015payroll[[#This Row],[Job_Code]],Analytics_mindset_case_studies_IntegrateCo_jobcodes[[Code_text]:[Job_Description]],2,FALSE)</f>
        <v>Sales</v>
      </c>
    </row>
    <row r="1111" spans="1:18" x14ac:dyDescent="0.3">
      <c r="A1111" s="1">
        <v>42034</v>
      </c>
      <c r="B1111">
        <v>27310011</v>
      </c>
      <c r="C1111">
        <v>398</v>
      </c>
      <c r="D1111">
        <v>1</v>
      </c>
      <c r="E1111">
        <v>1</v>
      </c>
      <c r="F1111" t="s">
        <v>95</v>
      </c>
      <c r="G1111">
        <v>45</v>
      </c>
      <c r="H1111">
        <v>0</v>
      </c>
      <c r="I1111">
        <v>54</v>
      </c>
      <c r="J1111">
        <v>0</v>
      </c>
      <c r="K1111">
        <v>32</v>
      </c>
      <c r="L1111">
        <v>13</v>
      </c>
      <c r="M1111">
        <v>413</v>
      </c>
      <c r="N1111">
        <v>86</v>
      </c>
      <c r="O1111" t="s">
        <v>184</v>
      </c>
      <c r="P1111">
        <v>54</v>
      </c>
      <c r="Q111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111" t="str">
        <f>VLOOKUP(Analytics_mindset_case_studies_IntegrateCo_2015payroll[[#This Row],[Job_Code]],Analytics_mindset_case_studies_IntegrateCo_jobcodes[[Code_text]:[Job_Description]],2,FALSE)</f>
        <v>Installation</v>
      </c>
    </row>
    <row r="1112" spans="1:18" x14ac:dyDescent="0.3">
      <c r="A1112" s="1">
        <v>42034</v>
      </c>
      <c r="B1112">
        <v>27310011</v>
      </c>
      <c r="C1112">
        <v>398</v>
      </c>
      <c r="D1112">
        <v>1</v>
      </c>
      <c r="E1112">
        <v>1</v>
      </c>
      <c r="F1112" t="s">
        <v>89</v>
      </c>
      <c r="G1112">
        <v>5</v>
      </c>
      <c r="H1112">
        <v>0</v>
      </c>
      <c r="I1112">
        <v>6</v>
      </c>
      <c r="J1112">
        <v>0</v>
      </c>
      <c r="K1112">
        <v>4</v>
      </c>
      <c r="L1112">
        <v>14</v>
      </c>
      <c r="M1112">
        <v>46</v>
      </c>
      <c r="N1112">
        <v>1</v>
      </c>
      <c r="O1112" t="s">
        <v>184</v>
      </c>
      <c r="P1112">
        <v>6</v>
      </c>
      <c r="Q111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112" t="str">
        <f>VLOOKUP(Analytics_mindset_case_studies_IntegrateCo_2015payroll[[#This Row],[Job_Code]],Analytics_mindset_case_studies_IntegrateCo_jobcodes[[Code_text]:[Job_Description]],2,FALSE)</f>
        <v>Employee Training</v>
      </c>
    </row>
    <row r="1113" spans="1:18" x14ac:dyDescent="0.3">
      <c r="A1113" s="1">
        <v>42034</v>
      </c>
      <c r="B1113">
        <v>27310011</v>
      </c>
      <c r="C1113">
        <v>276</v>
      </c>
      <c r="D1113">
        <v>1</v>
      </c>
      <c r="E1113">
        <v>1</v>
      </c>
      <c r="F1113" t="s">
        <v>85</v>
      </c>
      <c r="G1113">
        <v>0</v>
      </c>
      <c r="H1113">
        <v>0</v>
      </c>
      <c r="I1113">
        <v>0</v>
      </c>
      <c r="J1113">
        <v>0</v>
      </c>
      <c r="K1113">
        <v>9</v>
      </c>
      <c r="L1113">
        <v>36</v>
      </c>
      <c r="M1113">
        <v>115</v>
      </c>
      <c r="N1113">
        <v>24</v>
      </c>
      <c r="O1113" t="s">
        <v>185</v>
      </c>
      <c r="P1113">
        <v>0</v>
      </c>
      <c r="Q111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113" t="str">
        <f>VLOOKUP(Analytics_mindset_case_studies_IntegrateCo_2015payroll[[#This Row],[Job_Code]],Analytics_mindset_case_studies_IntegrateCo_jobcodes[[Code_text]:[Job_Description]],2,FALSE)</f>
        <v>Installation</v>
      </c>
    </row>
    <row r="1114" spans="1:18" x14ac:dyDescent="0.3">
      <c r="A1114" s="1">
        <v>42034</v>
      </c>
      <c r="B1114">
        <v>27310011</v>
      </c>
      <c r="C1114">
        <v>352</v>
      </c>
      <c r="D1114">
        <v>1</v>
      </c>
      <c r="E1114">
        <v>1</v>
      </c>
      <c r="F1114" t="s">
        <v>85</v>
      </c>
      <c r="G1114">
        <v>0</v>
      </c>
      <c r="H1114">
        <v>0</v>
      </c>
      <c r="I1114">
        <v>0</v>
      </c>
      <c r="J1114">
        <v>0</v>
      </c>
      <c r="K1114">
        <v>9</v>
      </c>
      <c r="L1114">
        <v>36</v>
      </c>
      <c r="M1114">
        <v>115</v>
      </c>
      <c r="N1114">
        <v>24</v>
      </c>
      <c r="O1114" t="s">
        <v>186</v>
      </c>
      <c r="P1114">
        <v>0</v>
      </c>
      <c r="Q111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114" t="str">
        <f>VLOOKUP(Analytics_mindset_case_studies_IntegrateCo_2015payroll[[#This Row],[Job_Code]],Analytics_mindset_case_studies_IntegrateCo_jobcodes[[Code_text]:[Job_Description]],2,FALSE)</f>
        <v>Installation</v>
      </c>
    </row>
    <row r="1115" spans="1:18" x14ac:dyDescent="0.3">
      <c r="A1115" s="1">
        <v>42034</v>
      </c>
      <c r="B1115">
        <v>27310011</v>
      </c>
      <c r="C1115">
        <v>352</v>
      </c>
      <c r="D1115">
        <v>1</v>
      </c>
      <c r="E1115">
        <v>1</v>
      </c>
      <c r="F1115" t="s">
        <v>95</v>
      </c>
      <c r="G1115">
        <v>1</v>
      </c>
      <c r="H1115">
        <v>0</v>
      </c>
      <c r="I1115">
        <v>19</v>
      </c>
      <c r="J1115">
        <v>0</v>
      </c>
      <c r="K1115">
        <v>11</v>
      </c>
      <c r="L1115">
        <v>46</v>
      </c>
      <c r="M1115">
        <v>146</v>
      </c>
      <c r="N1115">
        <v>3</v>
      </c>
      <c r="O1115" t="s">
        <v>186</v>
      </c>
      <c r="P1115">
        <v>19</v>
      </c>
      <c r="Q111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115" t="str">
        <f>VLOOKUP(Analytics_mindset_case_studies_IntegrateCo_2015payroll[[#This Row],[Job_Code]],Analytics_mindset_case_studies_IntegrateCo_jobcodes[[Code_text]:[Job_Description]],2,FALSE)</f>
        <v>Installation</v>
      </c>
    </row>
    <row r="1116" spans="1:18" x14ac:dyDescent="0.3">
      <c r="A1116" s="1">
        <v>42034</v>
      </c>
      <c r="B1116">
        <v>27310011</v>
      </c>
      <c r="C1116">
        <v>199</v>
      </c>
      <c r="D1116">
        <v>1</v>
      </c>
      <c r="E1116">
        <v>1</v>
      </c>
      <c r="F1116" t="s">
        <v>85</v>
      </c>
      <c r="G1116">
        <v>0</v>
      </c>
      <c r="H1116">
        <v>0</v>
      </c>
      <c r="I1116">
        <v>0</v>
      </c>
      <c r="J1116">
        <v>0</v>
      </c>
      <c r="K1116">
        <v>0</v>
      </c>
      <c r="L1116">
        <v>36</v>
      </c>
      <c r="M1116">
        <v>115</v>
      </c>
      <c r="N1116">
        <v>24</v>
      </c>
      <c r="O1116" t="s">
        <v>187</v>
      </c>
      <c r="P1116">
        <v>0</v>
      </c>
      <c r="Q111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116" t="str">
        <f>VLOOKUP(Analytics_mindset_case_studies_IntegrateCo_2015payroll[[#This Row],[Job_Code]],Analytics_mindset_case_studies_IntegrateCo_jobcodes[[Code_text]:[Job_Description]],2,FALSE)</f>
        <v>Installation</v>
      </c>
    </row>
    <row r="1117" spans="1:18" x14ac:dyDescent="0.3">
      <c r="A1117" s="1">
        <v>42034</v>
      </c>
      <c r="B1117">
        <v>27310011</v>
      </c>
      <c r="C1117">
        <v>199</v>
      </c>
      <c r="D1117">
        <v>1</v>
      </c>
      <c r="E1117">
        <v>1</v>
      </c>
      <c r="F1117" t="s">
        <v>58</v>
      </c>
      <c r="G1117">
        <v>0</v>
      </c>
      <c r="H1117">
        <v>35</v>
      </c>
      <c r="I1117">
        <v>0</v>
      </c>
      <c r="J1117">
        <v>18742</v>
      </c>
      <c r="K1117">
        <v>0</v>
      </c>
      <c r="L1117">
        <v>45</v>
      </c>
      <c r="M1117">
        <v>1433</v>
      </c>
      <c r="N1117">
        <v>2</v>
      </c>
      <c r="O1117" t="s">
        <v>187</v>
      </c>
      <c r="P1117">
        <v>18742</v>
      </c>
      <c r="Q111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117" t="str">
        <f>VLOOKUP(Analytics_mindset_case_studies_IntegrateCo_2015payroll[[#This Row],[Job_Code]],Analytics_mindset_case_studies_IntegrateCo_jobcodes[[Code_text]:[Job_Description]],2,FALSE)</f>
        <v>Sales</v>
      </c>
    </row>
    <row r="1118" spans="1:18" x14ac:dyDescent="0.3">
      <c r="A1118" s="1">
        <v>42034</v>
      </c>
      <c r="B1118">
        <v>27310011</v>
      </c>
      <c r="C1118">
        <v>199</v>
      </c>
      <c r="D1118">
        <v>1</v>
      </c>
      <c r="E1118">
        <v>1</v>
      </c>
      <c r="F1118" t="s">
        <v>78</v>
      </c>
      <c r="G1118">
        <v>35</v>
      </c>
      <c r="H1118">
        <v>0</v>
      </c>
      <c r="I1118">
        <v>12495</v>
      </c>
      <c r="J1118">
        <v>0</v>
      </c>
      <c r="K1118">
        <v>0</v>
      </c>
      <c r="L1118">
        <v>3</v>
      </c>
      <c r="M1118">
        <v>956</v>
      </c>
      <c r="N1118">
        <v>2</v>
      </c>
      <c r="O1118" t="s">
        <v>187</v>
      </c>
      <c r="P1118">
        <v>12495</v>
      </c>
      <c r="Q111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118" t="str">
        <f>VLOOKUP(Analytics_mindset_case_studies_IntegrateCo_2015payroll[[#This Row],[Job_Code]],Analytics_mindset_case_studies_IntegrateCo_jobcodes[[Code_text]:[Job_Description]],2,FALSE)</f>
        <v>Service</v>
      </c>
    </row>
    <row r="1119" spans="1:18" x14ac:dyDescent="0.3">
      <c r="A1119" s="1">
        <v>42034</v>
      </c>
      <c r="B1119">
        <v>27310011</v>
      </c>
      <c r="C1119">
        <v>199</v>
      </c>
      <c r="D1119">
        <v>1</v>
      </c>
      <c r="E1119">
        <v>1</v>
      </c>
      <c r="F1119" t="s">
        <v>78</v>
      </c>
      <c r="G1119">
        <v>0</v>
      </c>
      <c r="H1119">
        <v>2</v>
      </c>
      <c r="I1119">
        <v>0</v>
      </c>
      <c r="J1119">
        <v>1071</v>
      </c>
      <c r="K1119">
        <v>0</v>
      </c>
      <c r="L1119">
        <v>257</v>
      </c>
      <c r="M1119">
        <v>819</v>
      </c>
      <c r="N1119">
        <v>114</v>
      </c>
      <c r="O1119" t="s">
        <v>187</v>
      </c>
      <c r="P1119">
        <v>1071</v>
      </c>
      <c r="Q111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119" t="str">
        <f>VLOOKUP(Analytics_mindset_case_studies_IntegrateCo_2015payroll[[#This Row],[Job_Code]],Analytics_mindset_case_studies_IntegrateCo_jobcodes[[Code_text]:[Job_Description]],2,FALSE)</f>
        <v>Service</v>
      </c>
    </row>
    <row r="1120" spans="1:18" x14ac:dyDescent="0.3">
      <c r="A1120" s="1">
        <v>42034</v>
      </c>
      <c r="B1120">
        <v>27310011</v>
      </c>
      <c r="C1120">
        <v>199</v>
      </c>
      <c r="D1120">
        <v>1</v>
      </c>
      <c r="E1120">
        <v>1</v>
      </c>
      <c r="F1120" t="s">
        <v>87</v>
      </c>
      <c r="G1120">
        <v>5</v>
      </c>
      <c r="H1120">
        <v>0</v>
      </c>
      <c r="I1120">
        <v>1785</v>
      </c>
      <c r="J1120">
        <v>0</v>
      </c>
      <c r="K1120">
        <v>0</v>
      </c>
      <c r="L1120">
        <v>43</v>
      </c>
      <c r="M1120">
        <v>136</v>
      </c>
      <c r="N1120">
        <v>29</v>
      </c>
      <c r="O1120" t="s">
        <v>187</v>
      </c>
      <c r="P1120">
        <v>1785</v>
      </c>
      <c r="Q112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120" t="str">
        <f>VLOOKUP(Analytics_mindset_case_studies_IntegrateCo_2015payroll[[#This Row],[Job_Code]],Analytics_mindset_case_studies_IntegrateCo_jobcodes[[Code_text]:[Job_Description]],2,FALSE)</f>
        <v>Employee Training</v>
      </c>
    </row>
    <row r="1121" spans="1:18" x14ac:dyDescent="0.3">
      <c r="A1121" s="1">
        <v>42034</v>
      </c>
      <c r="B1121">
        <v>27310011</v>
      </c>
      <c r="C1121">
        <v>260</v>
      </c>
      <c r="D1121">
        <v>1</v>
      </c>
      <c r="E1121">
        <v>1</v>
      </c>
      <c r="F1121" t="s">
        <v>85</v>
      </c>
      <c r="G1121">
        <v>0</v>
      </c>
      <c r="H1121">
        <v>0</v>
      </c>
      <c r="I1121">
        <v>0</v>
      </c>
      <c r="J1121">
        <v>0</v>
      </c>
      <c r="K1121">
        <v>9</v>
      </c>
      <c r="L1121">
        <v>36</v>
      </c>
      <c r="M1121">
        <v>115</v>
      </c>
      <c r="N1121">
        <v>24</v>
      </c>
      <c r="O1121" t="s">
        <v>188</v>
      </c>
      <c r="P1121">
        <v>0</v>
      </c>
      <c r="Q112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121" t="str">
        <f>VLOOKUP(Analytics_mindset_case_studies_IntegrateCo_2015payroll[[#This Row],[Job_Code]],Analytics_mindset_case_studies_IntegrateCo_jobcodes[[Code_text]:[Job_Description]],2,FALSE)</f>
        <v>Installation</v>
      </c>
    </row>
    <row r="1122" spans="1:18" x14ac:dyDescent="0.3">
      <c r="A1122" s="1">
        <v>42034</v>
      </c>
      <c r="B1122">
        <v>27310011</v>
      </c>
      <c r="C1122">
        <v>380</v>
      </c>
      <c r="D1122">
        <v>1</v>
      </c>
      <c r="E1122">
        <v>1</v>
      </c>
      <c r="F1122" t="s">
        <v>85</v>
      </c>
      <c r="G1122">
        <v>0</v>
      </c>
      <c r="H1122">
        <v>0</v>
      </c>
      <c r="I1122">
        <v>0</v>
      </c>
      <c r="J1122">
        <v>0</v>
      </c>
      <c r="K1122">
        <v>9</v>
      </c>
      <c r="L1122">
        <v>36</v>
      </c>
      <c r="M1122">
        <v>115</v>
      </c>
      <c r="N1122">
        <v>24</v>
      </c>
      <c r="O1122" t="s">
        <v>189</v>
      </c>
      <c r="P1122">
        <v>0</v>
      </c>
      <c r="Q112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122" t="str">
        <f>VLOOKUP(Analytics_mindset_case_studies_IntegrateCo_2015payroll[[#This Row],[Job_Code]],Analytics_mindset_case_studies_IntegrateCo_jobcodes[[Code_text]:[Job_Description]],2,FALSE)</f>
        <v>Installation</v>
      </c>
    </row>
    <row r="1123" spans="1:18" x14ac:dyDescent="0.3">
      <c r="A1123" s="1">
        <v>42034</v>
      </c>
      <c r="B1123">
        <v>27310011</v>
      </c>
      <c r="C1123">
        <v>380</v>
      </c>
      <c r="D1123">
        <v>1</v>
      </c>
      <c r="E1123">
        <v>1</v>
      </c>
      <c r="F1123" t="s">
        <v>65</v>
      </c>
      <c r="G1123">
        <v>1</v>
      </c>
      <c r="H1123">
        <v>0</v>
      </c>
      <c r="I1123">
        <v>20</v>
      </c>
      <c r="J1123">
        <v>0</v>
      </c>
      <c r="K1123">
        <v>12</v>
      </c>
      <c r="L1123">
        <v>48</v>
      </c>
      <c r="M1123">
        <v>153</v>
      </c>
      <c r="N1123">
        <v>32</v>
      </c>
      <c r="O1123" t="s">
        <v>189</v>
      </c>
      <c r="P1123">
        <v>20</v>
      </c>
      <c r="Q112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123" t="str">
        <f>VLOOKUP(Analytics_mindset_case_studies_IntegrateCo_2015payroll[[#This Row],[Job_Code]],Analytics_mindset_case_studies_IntegrateCo_jobcodes[[Code_text]:[Job_Description]],2,FALSE)</f>
        <v>Office</v>
      </c>
    </row>
    <row r="1124" spans="1:18" x14ac:dyDescent="0.3">
      <c r="A1124" s="1">
        <v>42034</v>
      </c>
      <c r="B1124">
        <v>27310011</v>
      </c>
      <c r="C1124">
        <v>380</v>
      </c>
      <c r="D1124">
        <v>1</v>
      </c>
      <c r="E1124">
        <v>1</v>
      </c>
      <c r="F1124" t="s">
        <v>89</v>
      </c>
      <c r="G1124">
        <v>4</v>
      </c>
      <c r="H1124">
        <v>0</v>
      </c>
      <c r="I1124">
        <v>80</v>
      </c>
      <c r="J1124">
        <v>0</v>
      </c>
      <c r="K1124">
        <v>47</v>
      </c>
      <c r="L1124">
        <v>191</v>
      </c>
      <c r="M1124">
        <v>61</v>
      </c>
      <c r="N1124">
        <v>128</v>
      </c>
      <c r="O1124" t="s">
        <v>189</v>
      </c>
      <c r="P1124">
        <v>80</v>
      </c>
      <c r="Q112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124" t="str">
        <f>VLOOKUP(Analytics_mindset_case_studies_IntegrateCo_2015payroll[[#This Row],[Job_Code]],Analytics_mindset_case_studies_IntegrateCo_jobcodes[[Code_text]:[Job_Description]],2,FALSE)</f>
        <v>Employee Training</v>
      </c>
    </row>
    <row r="1125" spans="1:18" x14ac:dyDescent="0.3">
      <c r="A1125" s="1">
        <v>42034</v>
      </c>
      <c r="B1125">
        <v>27310011</v>
      </c>
      <c r="C1125">
        <v>117</v>
      </c>
      <c r="D1125">
        <v>1</v>
      </c>
      <c r="E1125">
        <v>1</v>
      </c>
      <c r="F1125" t="s">
        <v>78</v>
      </c>
      <c r="G1125">
        <v>10</v>
      </c>
      <c r="H1125">
        <v>0</v>
      </c>
      <c r="I1125">
        <v>150</v>
      </c>
      <c r="J1125">
        <v>0</v>
      </c>
      <c r="K1125">
        <v>9</v>
      </c>
      <c r="L1125">
        <v>36</v>
      </c>
      <c r="M1125">
        <v>1148</v>
      </c>
      <c r="N1125">
        <v>24</v>
      </c>
      <c r="O1125" t="s">
        <v>191</v>
      </c>
      <c r="P1125">
        <v>150</v>
      </c>
      <c r="Q112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125" t="str">
        <f>VLOOKUP(Analytics_mindset_case_studies_IntegrateCo_2015payroll[[#This Row],[Job_Code]],Analytics_mindset_case_studies_IntegrateCo_jobcodes[[Code_text]:[Job_Description]],2,FALSE)</f>
        <v>Service</v>
      </c>
    </row>
    <row r="1126" spans="1:18" x14ac:dyDescent="0.3">
      <c r="A1126" s="1">
        <v>42034</v>
      </c>
      <c r="B1126">
        <v>27310011</v>
      </c>
      <c r="C1126">
        <v>400</v>
      </c>
      <c r="D1126">
        <v>1</v>
      </c>
      <c r="E1126">
        <v>1</v>
      </c>
      <c r="F1126" t="s">
        <v>85</v>
      </c>
      <c r="G1126">
        <v>0</v>
      </c>
      <c r="H1126">
        <v>0</v>
      </c>
      <c r="I1126">
        <v>0</v>
      </c>
      <c r="J1126">
        <v>0</v>
      </c>
      <c r="K1126">
        <v>9</v>
      </c>
      <c r="L1126">
        <v>36</v>
      </c>
      <c r="M1126">
        <v>115</v>
      </c>
      <c r="N1126">
        <v>4</v>
      </c>
      <c r="O1126" t="s">
        <v>192</v>
      </c>
      <c r="P1126">
        <v>0</v>
      </c>
      <c r="Q112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126" t="str">
        <f>VLOOKUP(Analytics_mindset_case_studies_IntegrateCo_2015payroll[[#This Row],[Job_Code]],Analytics_mindset_case_studies_IntegrateCo_jobcodes[[Code_text]:[Job_Description]],2,FALSE)</f>
        <v>Installation</v>
      </c>
    </row>
    <row r="1127" spans="1:18" x14ac:dyDescent="0.3">
      <c r="A1127" s="1">
        <v>42034</v>
      </c>
      <c r="B1127">
        <v>27310011</v>
      </c>
      <c r="C1127">
        <v>400</v>
      </c>
      <c r="D1127">
        <v>1</v>
      </c>
      <c r="E1127">
        <v>1</v>
      </c>
      <c r="F1127" t="s">
        <v>58</v>
      </c>
      <c r="G1127">
        <v>40</v>
      </c>
      <c r="H1127">
        <v>0</v>
      </c>
      <c r="I1127">
        <v>82693</v>
      </c>
      <c r="J1127">
        <v>0</v>
      </c>
      <c r="K1127">
        <v>496</v>
      </c>
      <c r="L1127">
        <v>1985</v>
      </c>
      <c r="M1127">
        <v>6326</v>
      </c>
      <c r="N1127">
        <v>215</v>
      </c>
      <c r="O1127" t="s">
        <v>192</v>
      </c>
      <c r="P1127">
        <v>82693</v>
      </c>
      <c r="Q112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127" t="str">
        <f>VLOOKUP(Analytics_mindset_case_studies_IntegrateCo_2015payroll[[#This Row],[Job_Code]],Analytics_mindset_case_studies_IntegrateCo_jobcodes[[Code_text]:[Job_Description]],2,FALSE)</f>
        <v>Sales</v>
      </c>
    </row>
    <row r="1128" spans="1:18" x14ac:dyDescent="0.3">
      <c r="A1128" s="1">
        <v>42034</v>
      </c>
      <c r="B1128">
        <v>27310011</v>
      </c>
      <c r="C1128">
        <v>7</v>
      </c>
      <c r="D1128">
        <v>1</v>
      </c>
      <c r="E1128">
        <v>1</v>
      </c>
      <c r="F1128" t="s">
        <v>58</v>
      </c>
      <c r="G1128">
        <v>45</v>
      </c>
      <c r="H1128">
        <v>0</v>
      </c>
      <c r="I1128">
        <v>96154</v>
      </c>
      <c r="J1128">
        <v>0</v>
      </c>
      <c r="K1128">
        <v>577</v>
      </c>
      <c r="L1128">
        <v>2308</v>
      </c>
      <c r="M1128">
        <v>7356</v>
      </c>
      <c r="N1128">
        <v>1538</v>
      </c>
      <c r="O1128" t="s">
        <v>194</v>
      </c>
      <c r="P1128">
        <v>96154</v>
      </c>
      <c r="Q112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128" t="str">
        <f>VLOOKUP(Analytics_mindset_case_studies_IntegrateCo_2015payroll[[#This Row],[Job_Code]],Analytics_mindset_case_studies_IntegrateCo_jobcodes[[Code_text]:[Job_Description]],2,FALSE)</f>
        <v>Sales</v>
      </c>
    </row>
    <row r="1129" spans="1:18" x14ac:dyDescent="0.3">
      <c r="A1129" s="1">
        <v>42034</v>
      </c>
      <c r="B1129">
        <v>27310012</v>
      </c>
      <c r="C1129">
        <v>7</v>
      </c>
      <c r="D1129">
        <v>1</v>
      </c>
      <c r="E1129">
        <v>1</v>
      </c>
      <c r="F1129" t="s">
        <v>58</v>
      </c>
      <c r="G1129">
        <v>0</v>
      </c>
      <c r="H1129">
        <v>0</v>
      </c>
      <c r="I1129">
        <v>0</v>
      </c>
      <c r="J1129">
        <v>0</v>
      </c>
      <c r="K1129">
        <v>0</v>
      </c>
      <c r="L1129">
        <v>0</v>
      </c>
      <c r="M1129">
        <v>0</v>
      </c>
      <c r="N1129">
        <v>0</v>
      </c>
      <c r="O1129" t="s">
        <v>194</v>
      </c>
      <c r="P1129">
        <v>0</v>
      </c>
      <c r="Q112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129" t="str">
        <f>VLOOKUP(Analytics_mindset_case_studies_IntegrateCo_2015payroll[[#This Row],[Job_Code]],Analytics_mindset_case_studies_IntegrateCo_jobcodes[[Code_text]:[Job_Description]],2,FALSE)</f>
        <v>Sales</v>
      </c>
    </row>
    <row r="1130" spans="1:18" x14ac:dyDescent="0.3">
      <c r="A1130" s="1">
        <v>42034</v>
      </c>
      <c r="B1130">
        <v>27310011</v>
      </c>
      <c r="C1130">
        <v>34</v>
      </c>
      <c r="D1130">
        <v>1</v>
      </c>
      <c r="E1130">
        <v>1</v>
      </c>
      <c r="F1130" t="s">
        <v>58</v>
      </c>
      <c r="G1130">
        <v>1</v>
      </c>
      <c r="H1130">
        <v>0</v>
      </c>
      <c r="I1130">
        <v>5309</v>
      </c>
      <c r="J1130">
        <v>0</v>
      </c>
      <c r="K1130">
        <v>0</v>
      </c>
      <c r="L1130">
        <v>127</v>
      </c>
      <c r="M1130">
        <v>406</v>
      </c>
      <c r="N1130">
        <v>85</v>
      </c>
      <c r="O1130" t="s">
        <v>195</v>
      </c>
      <c r="P1130">
        <v>5309</v>
      </c>
      <c r="Q113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130" t="str">
        <f>VLOOKUP(Analytics_mindset_case_studies_IntegrateCo_2015payroll[[#This Row],[Job_Code]],Analytics_mindset_case_studies_IntegrateCo_jobcodes[[Code_text]:[Job_Description]],2,FALSE)</f>
        <v>Sales</v>
      </c>
    </row>
    <row r="1131" spans="1:18" x14ac:dyDescent="0.3">
      <c r="A1131" s="1">
        <v>42034</v>
      </c>
      <c r="B1131">
        <v>27310011</v>
      </c>
      <c r="C1131">
        <v>34</v>
      </c>
      <c r="D1131">
        <v>1</v>
      </c>
      <c r="E1131">
        <v>1</v>
      </c>
      <c r="F1131" t="s">
        <v>84</v>
      </c>
      <c r="G1131">
        <v>11</v>
      </c>
      <c r="H1131">
        <v>0</v>
      </c>
      <c r="I1131">
        <v>5309</v>
      </c>
      <c r="J1131">
        <v>0</v>
      </c>
      <c r="K1131">
        <v>0</v>
      </c>
      <c r="L1131">
        <v>127</v>
      </c>
      <c r="M1131">
        <v>406</v>
      </c>
      <c r="N1131">
        <v>85</v>
      </c>
      <c r="O1131" t="s">
        <v>195</v>
      </c>
      <c r="P1131">
        <v>5309</v>
      </c>
      <c r="Q113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1131" t="str">
        <f>VLOOKUP(Analytics_mindset_case_studies_IntegrateCo_2015payroll[[#This Row],[Job_Code]],Analytics_mindset_case_studies_IntegrateCo_jobcodes[[Code_text]:[Job_Description]],2,FALSE)</f>
        <v>Travel</v>
      </c>
    </row>
    <row r="1132" spans="1:18" x14ac:dyDescent="0.3">
      <c r="A1132" s="1">
        <v>42034</v>
      </c>
      <c r="B1132">
        <v>27310011</v>
      </c>
      <c r="C1132">
        <v>34</v>
      </c>
      <c r="D1132">
        <v>1</v>
      </c>
      <c r="E1132">
        <v>1</v>
      </c>
      <c r="F1132" t="s">
        <v>71</v>
      </c>
      <c r="G1132">
        <v>4</v>
      </c>
      <c r="H1132">
        <v>0</v>
      </c>
      <c r="I1132">
        <v>21238</v>
      </c>
      <c r="J1132">
        <v>0</v>
      </c>
      <c r="K1132">
        <v>0</v>
      </c>
      <c r="L1132">
        <v>51</v>
      </c>
      <c r="M1132">
        <v>1625</v>
      </c>
      <c r="N1132">
        <v>34</v>
      </c>
      <c r="O1132" t="s">
        <v>195</v>
      </c>
      <c r="P1132">
        <v>21238</v>
      </c>
      <c r="Q113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132" t="str">
        <f>VLOOKUP(Analytics_mindset_case_studies_IntegrateCo_2015payroll[[#This Row],[Job_Code]],Analytics_mindset_case_studies_IntegrateCo_jobcodes[[Code_text]:[Job_Description]],2,FALSE)</f>
        <v>Proj Management</v>
      </c>
    </row>
    <row r="1133" spans="1:18" x14ac:dyDescent="0.3">
      <c r="A1133" s="1">
        <v>42034</v>
      </c>
      <c r="B1133">
        <v>27310011</v>
      </c>
      <c r="C1133">
        <v>34</v>
      </c>
      <c r="D1133">
        <v>1</v>
      </c>
      <c r="E1133">
        <v>1</v>
      </c>
      <c r="F1133" t="s">
        <v>72</v>
      </c>
      <c r="G1133">
        <v>2</v>
      </c>
      <c r="H1133">
        <v>0</v>
      </c>
      <c r="I1133">
        <v>1062</v>
      </c>
      <c r="J1133">
        <v>0</v>
      </c>
      <c r="K1133">
        <v>0</v>
      </c>
      <c r="L1133">
        <v>255</v>
      </c>
      <c r="M1133">
        <v>813</v>
      </c>
      <c r="N1133">
        <v>17</v>
      </c>
      <c r="O1133" t="s">
        <v>195</v>
      </c>
      <c r="P1133">
        <v>1062</v>
      </c>
      <c r="Q113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133" t="str">
        <f>VLOOKUP(Analytics_mindset_case_studies_IntegrateCo_2015payroll[[#This Row],[Job_Code]],Analytics_mindset_case_studies_IntegrateCo_jobcodes[[Code_text]:[Job_Description]],2,FALSE)</f>
        <v>Sales</v>
      </c>
    </row>
    <row r="1134" spans="1:18" x14ac:dyDescent="0.3">
      <c r="A1134" s="1">
        <v>42034</v>
      </c>
      <c r="B1134">
        <v>27310011</v>
      </c>
      <c r="C1134">
        <v>336</v>
      </c>
      <c r="D1134">
        <v>1</v>
      </c>
      <c r="E1134">
        <v>1</v>
      </c>
      <c r="F1134" t="s">
        <v>85</v>
      </c>
      <c r="G1134">
        <v>0</v>
      </c>
      <c r="H1134">
        <v>0</v>
      </c>
      <c r="I1134">
        <v>0</v>
      </c>
      <c r="J1134">
        <v>0</v>
      </c>
      <c r="K1134">
        <v>9</v>
      </c>
      <c r="L1134">
        <v>36</v>
      </c>
      <c r="M1134">
        <v>115</v>
      </c>
      <c r="N1134">
        <v>24</v>
      </c>
      <c r="O1134" t="s">
        <v>196</v>
      </c>
      <c r="P1134">
        <v>0</v>
      </c>
      <c r="Q113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134" t="str">
        <f>VLOOKUP(Analytics_mindset_case_studies_IntegrateCo_2015payroll[[#This Row],[Job_Code]],Analytics_mindset_case_studies_IntegrateCo_jobcodes[[Code_text]:[Job_Description]],2,FALSE)</f>
        <v>Installation</v>
      </c>
    </row>
    <row r="1135" spans="1:18" x14ac:dyDescent="0.3">
      <c r="A1135" s="1">
        <v>42034</v>
      </c>
      <c r="B1135">
        <v>27310011</v>
      </c>
      <c r="C1135">
        <v>99</v>
      </c>
      <c r="D1135">
        <v>1</v>
      </c>
      <c r="E1135">
        <v>1</v>
      </c>
      <c r="F1135" t="s">
        <v>78</v>
      </c>
      <c r="G1135">
        <v>20</v>
      </c>
      <c r="H1135">
        <v>0</v>
      </c>
      <c r="I1135">
        <v>420</v>
      </c>
      <c r="J1135">
        <v>0</v>
      </c>
      <c r="K1135">
        <v>252</v>
      </c>
      <c r="L1135">
        <v>1008</v>
      </c>
      <c r="M1135">
        <v>3213</v>
      </c>
      <c r="N1135">
        <v>672</v>
      </c>
      <c r="O1135" t="s">
        <v>198</v>
      </c>
      <c r="P1135">
        <v>420</v>
      </c>
      <c r="Q113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135" t="str">
        <f>VLOOKUP(Analytics_mindset_case_studies_IntegrateCo_2015payroll[[#This Row],[Job_Code]],Analytics_mindset_case_studies_IntegrateCo_jobcodes[[Code_text]:[Job_Description]],2,FALSE)</f>
        <v>Service</v>
      </c>
    </row>
    <row r="1136" spans="1:18" x14ac:dyDescent="0.3">
      <c r="A1136" s="1">
        <v>42034</v>
      </c>
      <c r="B1136">
        <v>27310011</v>
      </c>
      <c r="C1136">
        <v>99</v>
      </c>
      <c r="D1136">
        <v>1</v>
      </c>
      <c r="E1136">
        <v>1</v>
      </c>
      <c r="F1136" t="s">
        <v>78</v>
      </c>
      <c r="G1136">
        <v>0</v>
      </c>
      <c r="H1136">
        <v>1</v>
      </c>
      <c r="I1136">
        <v>0</v>
      </c>
      <c r="J1136">
        <v>315</v>
      </c>
      <c r="K1136">
        <v>19</v>
      </c>
      <c r="L1136">
        <v>76</v>
      </c>
      <c r="M1136">
        <v>241</v>
      </c>
      <c r="N1136">
        <v>34</v>
      </c>
      <c r="O1136" t="s">
        <v>198</v>
      </c>
      <c r="P1136">
        <v>315</v>
      </c>
      <c r="Q113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136" t="str">
        <f>VLOOKUP(Analytics_mindset_case_studies_IntegrateCo_2015payroll[[#This Row],[Job_Code]],Analytics_mindset_case_studies_IntegrateCo_jobcodes[[Code_text]:[Job_Description]],2,FALSE)</f>
        <v>Service</v>
      </c>
    </row>
    <row r="1137" spans="1:18" x14ac:dyDescent="0.3">
      <c r="A1137" s="1">
        <v>42034</v>
      </c>
      <c r="B1137">
        <v>27310011</v>
      </c>
      <c r="C1137">
        <v>99</v>
      </c>
      <c r="D1137">
        <v>1</v>
      </c>
      <c r="E1137">
        <v>1</v>
      </c>
      <c r="F1137" t="s">
        <v>74</v>
      </c>
      <c r="G1137">
        <v>20</v>
      </c>
      <c r="H1137">
        <v>0</v>
      </c>
      <c r="I1137">
        <v>420</v>
      </c>
      <c r="J1137">
        <v>0</v>
      </c>
      <c r="K1137">
        <v>252</v>
      </c>
      <c r="L1137">
        <v>1008</v>
      </c>
      <c r="M1137">
        <v>3213</v>
      </c>
      <c r="N1137">
        <v>672</v>
      </c>
      <c r="O1137" t="s">
        <v>198</v>
      </c>
      <c r="P1137">
        <v>420</v>
      </c>
      <c r="Q113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137" t="str">
        <f>VLOOKUP(Analytics_mindset_case_studies_IntegrateCo_2015payroll[[#This Row],[Job_Code]],Analytics_mindset_case_studies_IntegrateCo_jobcodes[[Code_text]:[Job_Description]],2,FALSE)</f>
        <v>Service</v>
      </c>
    </row>
    <row r="1138" spans="1:18" x14ac:dyDescent="0.3">
      <c r="A1138" s="1">
        <v>42034</v>
      </c>
      <c r="B1138">
        <v>27310011</v>
      </c>
      <c r="C1138">
        <v>99</v>
      </c>
      <c r="D1138">
        <v>1</v>
      </c>
      <c r="E1138">
        <v>1</v>
      </c>
      <c r="F1138" t="s">
        <v>74</v>
      </c>
      <c r="G1138">
        <v>0</v>
      </c>
      <c r="H1138">
        <v>1</v>
      </c>
      <c r="I1138">
        <v>0</v>
      </c>
      <c r="J1138">
        <v>315</v>
      </c>
      <c r="K1138">
        <v>19</v>
      </c>
      <c r="L1138">
        <v>75</v>
      </c>
      <c r="M1138">
        <v>241</v>
      </c>
      <c r="N1138">
        <v>34</v>
      </c>
      <c r="O1138" t="s">
        <v>198</v>
      </c>
      <c r="P1138">
        <v>315</v>
      </c>
      <c r="Q113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138" t="str">
        <f>VLOOKUP(Analytics_mindset_case_studies_IntegrateCo_2015payroll[[#This Row],[Job_Code]],Analytics_mindset_case_studies_IntegrateCo_jobcodes[[Code_text]:[Job_Description]],2,FALSE)</f>
        <v>Service</v>
      </c>
    </row>
    <row r="1139" spans="1:18" x14ac:dyDescent="0.3">
      <c r="A1139" s="1">
        <v>42034</v>
      </c>
      <c r="B1139">
        <v>27310011</v>
      </c>
      <c r="C1139">
        <v>25</v>
      </c>
      <c r="D1139">
        <v>1</v>
      </c>
      <c r="E1139">
        <v>1</v>
      </c>
      <c r="F1139" t="s">
        <v>64</v>
      </c>
      <c r="G1139">
        <v>22</v>
      </c>
      <c r="H1139">
        <v>0</v>
      </c>
      <c r="I1139">
        <v>4598</v>
      </c>
      <c r="J1139">
        <v>0</v>
      </c>
      <c r="K1139">
        <v>276</v>
      </c>
      <c r="L1139">
        <v>1104</v>
      </c>
      <c r="M1139">
        <v>3518</v>
      </c>
      <c r="N1139">
        <v>6</v>
      </c>
      <c r="O1139" t="s">
        <v>199</v>
      </c>
      <c r="P1139">
        <v>4598</v>
      </c>
      <c r="Q113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139" t="str">
        <f>VLOOKUP(Analytics_mindset_case_studies_IntegrateCo_2015payroll[[#This Row],[Job_Code]],Analytics_mindset_case_studies_IntegrateCo_jobcodes[[Code_text]:[Job_Description]],2,FALSE)</f>
        <v>Office</v>
      </c>
    </row>
    <row r="1140" spans="1:18" x14ac:dyDescent="0.3">
      <c r="A1140" s="1">
        <v>42034</v>
      </c>
      <c r="B1140">
        <v>27310011</v>
      </c>
      <c r="C1140">
        <v>25</v>
      </c>
      <c r="D1140">
        <v>1</v>
      </c>
      <c r="E1140">
        <v>1</v>
      </c>
      <c r="F1140" t="s">
        <v>65</v>
      </c>
      <c r="G1140">
        <v>22</v>
      </c>
      <c r="H1140">
        <v>0</v>
      </c>
      <c r="I1140">
        <v>4598</v>
      </c>
      <c r="J1140">
        <v>0</v>
      </c>
      <c r="K1140">
        <v>276</v>
      </c>
      <c r="L1140">
        <v>1103</v>
      </c>
      <c r="M1140">
        <v>3517</v>
      </c>
      <c r="N1140">
        <v>6</v>
      </c>
      <c r="O1140" t="s">
        <v>199</v>
      </c>
      <c r="P1140">
        <v>4598</v>
      </c>
      <c r="Q114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140" t="str">
        <f>VLOOKUP(Analytics_mindset_case_studies_IntegrateCo_2015payroll[[#This Row],[Job_Code]],Analytics_mindset_case_studies_IntegrateCo_jobcodes[[Code_text]:[Job_Description]],2,FALSE)</f>
        <v>Office</v>
      </c>
    </row>
    <row r="1141" spans="1:18" x14ac:dyDescent="0.3">
      <c r="A1141" s="1">
        <v>42034</v>
      </c>
      <c r="B1141">
        <v>27310011</v>
      </c>
      <c r="C1141">
        <v>184</v>
      </c>
      <c r="D1141">
        <v>1</v>
      </c>
      <c r="E1141">
        <v>1</v>
      </c>
      <c r="F1141" t="s">
        <v>85</v>
      </c>
      <c r="G1141">
        <v>0</v>
      </c>
      <c r="H1141">
        <v>0</v>
      </c>
      <c r="I1141">
        <v>0</v>
      </c>
      <c r="J1141">
        <v>0</v>
      </c>
      <c r="K1141">
        <v>9</v>
      </c>
      <c r="L1141">
        <v>36</v>
      </c>
      <c r="M1141">
        <v>115</v>
      </c>
      <c r="N1141">
        <v>24</v>
      </c>
      <c r="O1141" t="s">
        <v>200</v>
      </c>
      <c r="P1141">
        <v>0</v>
      </c>
      <c r="Q114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141" t="str">
        <f>VLOOKUP(Analytics_mindset_case_studies_IntegrateCo_2015payroll[[#This Row],[Job_Code]],Analytics_mindset_case_studies_IntegrateCo_jobcodes[[Code_text]:[Job_Description]],2,FALSE)</f>
        <v>Installation</v>
      </c>
    </row>
    <row r="1142" spans="1:18" x14ac:dyDescent="0.3">
      <c r="A1142" s="1">
        <v>42034</v>
      </c>
      <c r="B1142">
        <v>27310011</v>
      </c>
      <c r="C1142">
        <v>320</v>
      </c>
      <c r="D1142">
        <v>1</v>
      </c>
      <c r="E1142">
        <v>1</v>
      </c>
      <c r="F1142" t="s">
        <v>85</v>
      </c>
      <c r="G1142">
        <v>0</v>
      </c>
      <c r="H1142">
        <v>0</v>
      </c>
      <c r="I1142">
        <v>0</v>
      </c>
      <c r="J1142">
        <v>0</v>
      </c>
      <c r="K1142">
        <v>8</v>
      </c>
      <c r="L1142">
        <v>36</v>
      </c>
      <c r="M1142">
        <v>115</v>
      </c>
      <c r="N1142">
        <v>24</v>
      </c>
      <c r="O1142" t="s">
        <v>201</v>
      </c>
      <c r="P1142">
        <v>0</v>
      </c>
      <c r="Q114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142" t="str">
        <f>VLOOKUP(Analytics_mindset_case_studies_IntegrateCo_2015payroll[[#This Row],[Job_Code]],Analytics_mindset_case_studies_IntegrateCo_jobcodes[[Code_text]:[Job_Description]],2,FALSE)</f>
        <v>Installation</v>
      </c>
    </row>
    <row r="1143" spans="1:18" x14ac:dyDescent="0.3">
      <c r="A1143" s="1">
        <v>42034</v>
      </c>
      <c r="B1143">
        <v>27310011</v>
      </c>
      <c r="C1143">
        <v>343</v>
      </c>
      <c r="D1143">
        <v>1</v>
      </c>
      <c r="E1143">
        <v>1</v>
      </c>
      <c r="F1143" t="s">
        <v>85</v>
      </c>
      <c r="G1143">
        <v>0</v>
      </c>
      <c r="H1143">
        <v>0</v>
      </c>
      <c r="I1143">
        <v>0</v>
      </c>
      <c r="J1143">
        <v>0</v>
      </c>
      <c r="K1143">
        <v>9</v>
      </c>
      <c r="L1143">
        <v>36</v>
      </c>
      <c r="M1143">
        <v>115</v>
      </c>
      <c r="N1143">
        <v>24</v>
      </c>
      <c r="O1143" t="s">
        <v>202</v>
      </c>
      <c r="P1143">
        <v>0</v>
      </c>
      <c r="Q114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143" t="str">
        <f>VLOOKUP(Analytics_mindset_case_studies_IntegrateCo_2015payroll[[#This Row],[Job_Code]],Analytics_mindset_case_studies_IntegrateCo_jobcodes[[Code_text]:[Job_Description]],2,FALSE)</f>
        <v>Installation</v>
      </c>
    </row>
    <row r="1144" spans="1:18" x14ac:dyDescent="0.3">
      <c r="A1144" s="1">
        <v>42034</v>
      </c>
      <c r="B1144">
        <v>27310011</v>
      </c>
      <c r="C1144">
        <v>343</v>
      </c>
      <c r="D1144">
        <v>1</v>
      </c>
      <c r="E1144">
        <v>1</v>
      </c>
      <c r="F1144" t="s">
        <v>78</v>
      </c>
      <c r="G1144">
        <v>3</v>
      </c>
      <c r="H1144">
        <v>0</v>
      </c>
      <c r="I1144">
        <v>69</v>
      </c>
      <c r="J1144">
        <v>0</v>
      </c>
      <c r="K1144">
        <v>41</v>
      </c>
      <c r="L1144">
        <v>166</v>
      </c>
      <c r="M1144">
        <v>528</v>
      </c>
      <c r="N1144">
        <v>11</v>
      </c>
      <c r="O1144" t="s">
        <v>202</v>
      </c>
      <c r="P1144">
        <v>69</v>
      </c>
      <c r="Q114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144" t="str">
        <f>VLOOKUP(Analytics_mindset_case_studies_IntegrateCo_2015payroll[[#This Row],[Job_Code]],Analytics_mindset_case_studies_IntegrateCo_jobcodes[[Code_text]:[Job_Description]],2,FALSE)</f>
        <v>Service</v>
      </c>
    </row>
    <row r="1145" spans="1:18" x14ac:dyDescent="0.3">
      <c r="A1145" s="1">
        <v>42034</v>
      </c>
      <c r="B1145">
        <v>27310011</v>
      </c>
      <c r="C1145">
        <v>399</v>
      </c>
      <c r="D1145">
        <v>1</v>
      </c>
      <c r="E1145">
        <v>1</v>
      </c>
      <c r="F1145" t="s">
        <v>85</v>
      </c>
      <c r="G1145">
        <v>0</v>
      </c>
      <c r="H1145">
        <v>0</v>
      </c>
      <c r="I1145">
        <v>0</v>
      </c>
      <c r="J1145">
        <v>0</v>
      </c>
      <c r="K1145">
        <v>9</v>
      </c>
      <c r="L1145">
        <v>36</v>
      </c>
      <c r="M1145">
        <v>115</v>
      </c>
      <c r="N1145">
        <v>4</v>
      </c>
      <c r="O1145" t="s">
        <v>203</v>
      </c>
      <c r="P1145">
        <v>0</v>
      </c>
      <c r="Q114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145" t="str">
        <f>VLOOKUP(Analytics_mindset_case_studies_IntegrateCo_2015payroll[[#This Row],[Job_Code]],Analytics_mindset_case_studies_IntegrateCo_jobcodes[[Code_text]:[Job_Description]],2,FALSE)</f>
        <v>Installation</v>
      </c>
    </row>
    <row r="1146" spans="1:18" x14ac:dyDescent="0.3">
      <c r="A1146" s="1">
        <v>42034</v>
      </c>
      <c r="B1146">
        <v>27310011</v>
      </c>
      <c r="C1146">
        <v>399</v>
      </c>
      <c r="D1146">
        <v>1</v>
      </c>
      <c r="E1146">
        <v>1</v>
      </c>
      <c r="F1146" t="s">
        <v>72</v>
      </c>
      <c r="G1146">
        <v>40</v>
      </c>
      <c r="H1146">
        <v>0</v>
      </c>
      <c r="I1146">
        <v>86539</v>
      </c>
      <c r="J1146">
        <v>0</v>
      </c>
      <c r="K1146">
        <v>519</v>
      </c>
      <c r="L1146">
        <v>2077</v>
      </c>
      <c r="M1146">
        <v>662</v>
      </c>
      <c r="N1146">
        <v>225</v>
      </c>
      <c r="O1146" t="s">
        <v>203</v>
      </c>
      <c r="P1146">
        <v>86539</v>
      </c>
      <c r="Q114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146" t="str">
        <f>VLOOKUP(Analytics_mindset_case_studies_IntegrateCo_2015payroll[[#This Row],[Job_Code]],Analytics_mindset_case_studies_IntegrateCo_jobcodes[[Code_text]:[Job_Description]],2,FALSE)</f>
        <v>Sales</v>
      </c>
    </row>
    <row r="1147" spans="1:18" x14ac:dyDescent="0.3">
      <c r="A1147" s="1">
        <v>42041</v>
      </c>
      <c r="B1147">
        <v>27310014</v>
      </c>
      <c r="C1147">
        <v>195</v>
      </c>
      <c r="D1147">
        <v>1</v>
      </c>
      <c r="E1147">
        <v>1</v>
      </c>
      <c r="F1147" t="s">
        <v>85</v>
      </c>
      <c r="G1147">
        <v>0</v>
      </c>
      <c r="H1147">
        <v>0</v>
      </c>
      <c r="I1147">
        <v>0</v>
      </c>
      <c r="J1147">
        <v>0</v>
      </c>
      <c r="K1147">
        <v>0</v>
      </c>
      <c r="L1147">
        <v>34</v>
      </c>
      <c r="M1147">
        <v>107</v>
      </c>
      <c r="N1147">
        <v>4</v>
      </c>
      <c r="O1147" t="s">
        <v>121</v>
      </c>
      <c r="P1147">
        <v>0</v>
      </c>
      <c r="Q114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147" t="str">
        <f>VLOOKUP(Analytics_mindset_case_studies_IntegrateCo_2015payroll[[#This Row],[Job_Code]],Analytics_mindset_case_studies_IntegrateCo_jobcodes[[Code_text]:[Job_Description]],2,FALSE)</f>
        <v>Installation</v>
      </c>
    </row>
    <row r="1148" spans="1:18" x14ac:dyDescent="0.3">
      <c r="A1148" s="1">
        <v>42041</v>
      </c>
      <c r="B1148">
        <v>27310014</v>
      </c>
      <c r="C1148">
        <v>195</v>
      </c>
      <c r="D1148">
        <v>1</v>
      </c>
      <c r="E1148">
        <v>1</v>
      </c>
      <c r="F1148" t="s">
        <v>58</v>
      </c>
      <c r="G1148">
        <v>40</v>
      </c>
      <c r="H1148">
        <v>0</v>
      </c>
      <c r="I1148">
        <v>115715</v>
      </c>
      <c r="J1148">
        <v>0</v>
      </c>
      <c r="K1148">
        <v>0</v>
      </c>
      <c r="L1148">
        <v>2596</v>
      </c>
      <c r="M1148">
        <v>8276</v>
      </c>
      <c r="N1148">
        <v>301</v>
      </c>
      <c r="O1148" t="s">
        <v>121</v>
      </c>
      <c r="P1148">
        <v>115715</v>
      </c>
      <c r="Q114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148" t="str">
        <f>VLOOKUP(Analytics_mindset_case_studies_IntegrateCo_2015payroll[[#This Row],[Job_Code]],Analytics_mindset_case_studies_IntegrateCo_jobcodes[[Code_text]:[Job_Description]],2,FALSE)</f>
        <v>Sales</v>
      </c>
    </row>
    <row r="1149" spans="1:18" x14ac:dyDescent="0.3">
      <c r="A1149" s="1">
        <v>42041</v>
      </c>
      <c r="B1149">
        <v>27310014</v>
      </c>
      <c r="C1149">
        <v>404</v>
      </c>
      <c r="D1149">
        <v>1</v>
      </c>
      <c r="E1149">
        <v>1</v>
      </c>
      <c r="F1149" t="s">
        <v>87</v>
      </c>
      <c r="G1149">
        <v>35</v>
      </c>
      <c r="H1149">
        <v>0</v>
      </c>
      <c r="I1149">
        <v>75723</v>
      </c>
      <c r="J1149">
        <v>0</v>
      </c>
      <c r="K1149">
        <v>454</v>
      </c>
      <c r="L1149">
        <v>1817</v>
      </c>
      <c r="M1149">
        <v>5793</v>
      </c>
      <c r="N1149">
        <v>1212</v>
      </c>
      <c r="O1149" t="s">
        <v>205</v>
      </c>
      <c r="P1149">
        <v>75723</v>
      </c>
      <c r="Q114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149" t="str">
        <f>VLOOKUP(Analytics_mindset_case_studies_IntegrateCo_2015payroll[[#This Row],[Job_Code]],Analytics_mindset_case_studies_IntegrateCo_jobcodes[[Code_text]:[Job_Description]],2,FALSE)</f>
        <v>Employee Training</v>
      </c>
    </row>
    <row r="1150" spans="1:18" x14ac:dyDescent="0.3">
      <c r="A1150" s="1">
        <v>42041</v>
      </c>
      <c r="B1150">
        <v>27310014</v>
      </c>
      <c r="C1150">
        <v>106</v>
      </c>
      <c r="D1150">
        <v>1</v>
      </c>
      <c r="E1150">
        <v>1</v>
      </c>
      <c r="F1150" t="s">
        <v>86</v>
      </c>
      <c r="G1150">
        <v>40</v>
      </c>
      <c r="H1150">
        <v>0</v>
      </c>
      <c r="I1150">
        <v>800</v>
      </c>
      <c r="J1150">
        <v>0</v>
      </c>
      <c r="K1150">
        <v>48</v>
      </c>
      <c r="L1150">
        <v>192</v>
      </c>
      <c r="M1150">
        <v>612</v>
      </c>
      <c r="N1150">
        <v>128</v>
      </c>
      <c r="O1150" t="s">
        <v>122</v>
      </c>
      <c r="P1150">
        <v>800</v>
      </c>
      <c r="Q115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150" t="str">
        <f>VLOOKUP(Analytics_mindset_case_studies_IntegrateCo_2015payroll[[#This Row],[Job_Code]],Analytics_mindset_case_studies_IntegrateCo_jobcodes[[Code_text]:[Job_Description]],2,FALSE)</f>
        <v>Sales</v>
      </c>
    </row>
    <row r="1151" spans="1:18" x14ac:dyDescent="0.3">
      <c r="A1151" s="1">
        <v>42041</v>
      </c>
      <c r="B1151">
        <v>27310014</v>
      </c>
      <c r="C1151">
        <v>106</v>
      </c>
      <c r="D1151">
        <v>1</v>
      </c>
      <c r="E1151">
        <v>1</v>
      </c>
      <c r="F1151" t="s">
        <v>85</v>
      </c>
      <c r="G1151">
        <v>0</v>
      </c>
      <c r="H1151">
        <v>0</v>
      </c>
      <c r="I1151">
        <v>0</v>
      </c>
      <c r="J1151">
        <v>0</v>
      </c>
      <c r="K1151">
        <v>9</v>
      </c>
      <c r="L1151">
        <v>36</v>
      </c>
      <c r="M1151">
        <v>115</v>
      </c>
      <c r="N1151">
        <v>24</v>
      </c>
      <c r="O1151" t="s">
        <v>122</v>
      </c>
      <c r="P1151">
        <v>0</v>
      </c>
      <c r="Q115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151" t="str">
        <f>VLOOKUP(Analytics_mindset_case_studies_IntegrateCo_2015payroll[[#This Row],[Job_Code]],Analytics_mindset_case_studies_IntegrateCo_jobcodes[[Code_text]:[Job_Description]],2,FALSE)</f>
        <v>Installation</v>
      </c>
    </row>
    <row r="1152" spans="1:18" x14ac:dyDescent="0.3">
      <c r="A1152" s="1">
        <v>42041</v>
      </c>
      <c r="B1152">
        <v>27310014</v>
      </c>
      <c r="C1152">
        <v>274</v>
      </c>
      <c r="D1152">
        <v>1</v>
      </c>
      <c r="E1152">
        <v>1</v>
      </c>
      <c r="F1152" t="s">
        <v>85</v>
      </c>
      <c r="G1152">
        <v>0</v>
      </c>
      <c r="H1152">
        <v>0</v>
      </c>
      <c r="I1152">
        <v>0</v>
      </c>
      <c r="J1152">
        <v>0</v>
      </c>
      <c r="K1152">
        <v>7</v>
      </c>
      <c r="L1152">
        <v>29</v>
      </c>
      <c r="M1152">
        <v>91</v>
      </c>
      <c r="N1152">
        <v>19</v>
      </c>
      <c r="O1152" t="s">
        <v>124</v>
      </c>
      <c r="P1152">
        <v>0</v>
      </c>
      <c r="Q115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152" t="str">
        <f>VLOOKUP(Analytics_mindset_case_studies_IntegrateCo_2015payroll[[#This Row],[Job_Code]],Analytics_mindset_case_studies_IntegrateCo_jobcodes[[Code_text]:[Job_Description]],2,FALSE)</f>
        <v>Installation</v>
      </c>
    </row>
    <row r="1153" spans="1:18" x14ac:dyDescent="0.3">
      <c r="A1153" s="1">
        <v>42041</v>
      </c>
      <c r="B1153">
        <v>27310014</v>
      </c>
      <c r="C1153">
        <v>274</v>
      </c>
      <c r="D1153">
        <v>1</v>
      </c>
      <c r="E1153">
        <v>1</v>
      </c>
      <c r="F1153" t="s">
        <v>87</v>
      </c>
      <c r="G1153">
        <v>1</v>
      </c>
      <c r="H1153">
        <v>0</v>
      </c>
      <c r="I1153">
        <v>26</v>
      </c>
      <c r="J1153">
        <v>0</v>
      </c>
      <c r="K1153">
        <v>16</v>
      </c>
      <c r="L1153">
        <v>62</v>
      </c>
      <c r="M1153">
        <v>199</v>
      </c>
      <c r="N1153">
        <v>42</v>
      </c>
      <c r="O1153" t="s">
        <v>124</v>
      </c>
      <c r="P1153">
        <v>26</v>
      </c>
      <c r="Q115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153" t="str">
        <f>VLOOKUP(Analytics_mindset_case_studies_IntegrateCo_2015payroll[[#This Row],[Job_Code]],Analytics_mindset_case_studies_IntegrateCo_jobcodes[[Code_text]:[Job_Description]],2,FALSE)</f>
        <v>Employee Training</v>
      </c>
    </row>
    <row r="1154" spans="1:18" x14ac:dyDescent="0.3">
      <c r="A1154" s="1">
        <v>42041</v>
      </c>
      <c r="B1154">
        <v>27310014</v>
      </c>
      <c r="C1154">
        <v>274</v>
      </c>
      <c r="D1154">
        <v>1</v>
      </c>
      <c r="E1154">
        <v>1</v>
      </c>
      <c r="F1154" t="s">
        <v>63</v>
      </c>
      <c r="G1154">
        <v>0</v>
      </c>
      <c r="H1154">
        <v>0</v>
      </c>
      <c r="I1154">
        <v>0</v>
      </c>
      <c r="J1154">
        <v>0</v>
      </c>
      <c r="K1154">
        <v>125</v>
      </c>
      <c r="L1154">
        <v>499</v>
      </c>
      <c r="M1154">
        <v>1592</v>
      </c>
      <c r="N1154">
        <v>333</v>
      </c>
      <c r="O1154" t="s">
        <v>124</v>
      </c>
      <c r="P1154">
        <v>0</v>
      </c>
      <c r="Q115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154" t="str">
        <f>VLOOKUP(Analytics_mindset_case_studies_IntegrateCo_2015payroll[[#This Row],[Job_Code]],Analytics_mindset_case_studies_IntegrateCo_jobcodes[[Code_text]:[Job_Description]],2,FALSE)</f>
        <v>New Foreign Manufacturing Plant</v>
      </c>
    </row>
    <row r="1155" spans="1:18" x14ac:dyDescent="0.3">
      <c r="A1155" s="1">
        <v>42041</v>
      </c>
      <c r="B1155">
        <v>27310014</v>
      </c>
      <c r="C1155">
        <v>1</v>
      </c>
      <c r="D1155">
        <v>1</v>
      </c>
      <c r="E1155">
        <v>1</v>
      </c>
      <c r="F1155" t="s">
        <v>64</v>
      </c>
      <c r="G1155">
        <v>20</v>
      </c>
      <c r="H1155">
        <v>0</v>
      </c>
      <c r="I1155">
        <v>4904</v>
      </c>
      <c r="J1155">
        <v>0</v>
      </c>
      <c r="K1155">
        <v>259</v>
      </c>
      <c r="L1155">
        <v>1033</v>
      </c>
      <c r="M1155">
        <v>3293</v>
      </c>
      <c r="N1155">
        <v>64</v>
      </c>
      <c r="O1155" t="s">
        <v>125</v>
      </c>
      <c r="P1155">
        <v>4904</v>
      </c>
      <c r="Q115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155" t="str">
        <f>VLOOKUP(Analytics_mindset_case_studies_IntegrateCo_2015payroll[[#This Row],[Job_Code]],Analytics_mindset_case_studies_IntegrateCo_jobcodes[[Code_text]:[Job_Description]],2,FALSE)</f>
        <v>Office</v>
      </c>
    </row>
    <row r="1156" spans="1:18" x14ac:dyDescent="0.3">
      <c r="A1156" s="1">
        <v>42041</v>
      </c>
      <c r="B1156">
        <v>27310014</v>
      </c>
      <c r="C1156">
        <v>1</v>
      </c>
      <c r="D1156">
        <v>1</v>
      </c>
      <c r="E1156">
        <v>1</v>
      </c>
      <c r="F1156" t="s">
        <v>65</v>
      </c>
      <c r="G1156">
        <v>20</v>
      </c>
      <c r="H1156">
        <v>0</v>
      </c>
      <c r="I1156">
        <v>4904</v>
      </c>
      <c r="J1156">
        <v>0</v>
      </c>
      <c r="K1156">
        <v>258</v>
      </c>
      <c r="L1156">
        <v>1033</v>
      </c>
      <c r="M1156">
        <v>3293</v>
      </c>
      <c r="N1156">
        <v>64</v>
      </c>
      <c r="O1156" t="s">
        <v>125</v>
      </c>
      <c r="P1156">
        <v>4904</v>
      </c>
      <c r="Q115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156" t="str">
        <f>VLOOKUP(Analytics_mindset_case_studies_IntegrateCo_2015payroll[[#This Row],[Job_Code]],Analytics_mindset_case_studies_IntegrateCo_jobcodes[[Code_text]:[Job_Description]],2,FALSE)</f>
        <v>Office</v>
      </c>
    </row>
    <row r="1157" spans="1:18" x14ac:dyDescent="0.3">
      <c r="A1157" s="1">
        <v>42041</v>
      </c>
      <c r="B1157">
        <v>27310014</v>
      </c>
      <c r="C1157">
        <v>391</v>
      </c>
      <c r="D1157">
        <v>2</v>
      </c>
      <c r="E1157">
        <v>2</v>
      </c>
      <c r="F1157" t="s">
        <v>85</v>
      </c>
      <c r="G1157">
        <v>0</v>
      </c>
      <c r="H1157">
        <v>0</v>
      </c>
      <c r="I1157">
        <v>0</v>
      </c>
      <c r="J1157">
        <v>0</v>
      </c>
      <c r="K1157">
        <v>8</v>
      </c>
      <c r="L1157">
        <v>65</v>
      </c>
      <c r="M1157">
        <v>104</v>
      </c>
      <c r="N1157">
        <v>3</v>
      </c>
      <c r="O1157" t="s">
        <v>126</v>
      </c>
      <c r="P1157">
        <v>0</v>
      </c>
      <c r="Q115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157" t="str">
        <f>VLOOKUP(Analytics_mindset_case_studies_IntegrateCo_2015payroll[[#This Row],[Job_Code]],Analytics_mindset_case_studies_IntegrateCo_jobcodes[[Code_text]:[Job_Description]],2,FALSE)</f>
        <v>Installation</v>
      </c>
    </row>
    <row r="1158" spans="1:18" x14ac:dyDescent="0.3">
      <c r="A1158" s="1">
        <v>42041</v>
      </c>
      <c r="B1158">
        <v>27310014</v>
      </c>
      <c r="C1158">
        <v>391</v>
      </c>
      <c r="D1158">
        <v>2</v>
      </c>
      <c r="E1158">
        <v>2</v>
      </c>
      <c r="F1158" t="s">
        <v>88</v>
      </c>
      <c r="G1158">
        <v>11</v>
      </c>
      <c r="H1158">
        <v>0</v>
      </c>
      <c r="I1158">
        <v>28325</v>
      </c>
      <c r="J1158">
        <v>0</v>
      </c>
      <c r="K1158">
        <v>154</v>
      </c>
      <c r="L1158">
        <v>1235</v>
      </c>
      <c r="M1158">
        <v>1968</v>
      </c>
      <c r="N1158">
        <v>567</v>
      </c>
      <c r="O1158" t="s">
        <v>126</v>
      </c>
      <c r="P1158">
        <v>28325</v>
      </c>
      <c r="Q115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158" t="str">
        <f>VLOOKUP(Analytics_mindset_case_studies_IntegrateCo_2015payroll[[#This Row],[Job_Code]],Analytics_mindset_case_studies_IntegrateCo_jobcodes[[Code_text]:[Job_Description]],2,FALSE)</f>
        <v>Office</v>
      </c>
    </row>
    <row r="1159" spans="1:18" x14ac:dyDescent="0.3">
      <c r="A1159" s="1">
        <v>42041</v>
      </c>
      <c r="B1159">
        <v>27310014</v>
      </c>
      <c r="C1159">
        <v>259</v>
      </c>
      <c r="D1159">
        <v>1</v>
      </c>
      <c r="E1159">
        <v>1</v>
      </c>
      <c r="F1159" t="s">
        <v>85</v>
      </c>
      <c r="G1159">
        <v>0</v>
      </c>
      <c r="H1159">
        <v>0</v>
      </c>
      <c r="I1159">
        <v>0</v>
      </c>
      <c r="J1159">
        <v>0</v>
      </c>
      <c r="K1159">
        <v>9</v>
      </c>
      <c r="L1159">
        <v>35</v>
      </c>
      <c r="M1159">
        <v>111</v>
      </c>
      <c r="N1159">
        <v>24</v>
      </c>
      <c r="O1159" t="s">
        <v>127</v>
      </c>
      <c r="P1159">
        <v>0</v>
      </c>
      <c r="Q115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159" t="str">
        <f>VLOOKUP(Analytics_mindset_case_studies_IntegrateCo_2015payroll[[#This Row],[Job_Code]],Analytics_mindset_case_studies_IntegrateCo_jobcodes[[Code_text]:[Job_Description]],2,FALSE)</f>
        <v>Installation</v>
      </c>
    </row>
    <row r="1160" spans="1:18" x14ac:dyDescent="0.3">
      <c r="A1160" s="1">
        <v>42041</v>
      </c>
      <c r="B1160">
        <v>27310014</v>
      </c>
      <c r="C1160">
        <v>259</v>
      </c>
      <c r="D1160">
        <v>1</v>
      </c>
      <c r="E1160">
        <v>1</v>
      </c>
      <c r="F1160" t="s">
        <v>73</v>
      </c>
      <c r="G1160">
        <v>3</v>
      </c>
      <c r="H1160">
        <v>0</v>
      </c>
      <c r="I1160">
        <v>7725</v>
      </c>
      <c r="J1160">
        <v>0</v>
      </c>
      <c r="K1160">
        <v>45</v>
      </c>
      <c r="L1160">
        <v>18</v>
      </c>
      <c r="M1160">
        <v>573</v>
      </c>
      <c r="N1160">
        <v>124</v>
      </c>
      <c r="O1160" t="s">
        <v>127</v>
      </c>
      <c r="P1160">
        <v>7725</v>
      </c>
      <c r="Q116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160" t="str">
        <f>VLOOKUP(Analytics_mindset_case_studies_IntegrateCo_2015payroll[[#This Row],[Job_Code]],Analytics_mindset_case_studies_IntegrateCo_jobcodes[[Code_text]:[Job_Description]],2,FALSE)</f>
        <v>Proj Management</v>
      </c>
    </row>
    <row r="1161" spans="1:18" x14ac:dyDescent="0.3">
      <c r="A1161" s="1">
        <v>42041</v>
      </c>
      <c r="B1161">
        <v>27310014</v>
      </c>
      <c r="C1161">
        <v>259</v>
      </c>
      <c r="D1161">
        <v>1</v>
      </c>
      <c r="E1161">
        <v>1</v>
      </c>
      <c r="F1161" t="s">
        <v>89</v>
      </c>
      <c r="G1161">
        <v>5</v>
      </c>
      <c r="H1161">
        <v>0</v>
      </c>
      <c r="I1161">
        <v>1288</v>
      </c>
      <c r="J1161">
        <v>0</v>
      </c>
      <c r="K1161">
        <v>8</v>
      </c>
      <c r="L1161">
        <v>3</v>
      </c>
      <c r="M1161">
        <v>96</v>
      </c>
      <c r="N1161">
        <v>21</v>
      </c>
      <c r="O1161" t="s">
        <v>127</v>
      </c>
      <c r="P1161">
        <v>1288</v>
      </c>
      <c r="Q116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161" t="str">
        <f>VLOOKUP(Analytics_mindset_case_studies_IntegrateCo_2015payroll[[#This Row],[Job_Code]],Analytics_mindset_case_studies_IntegrateCo_jobcodes[[Code_text]:[Job_Description]],2,FALSE)</f>
        <v>Employee Training</v>
      </c>
    </row>
    <row r="1162" spans="1:18" x14ac:dyDescent="0.3">
      <c r="A1162" s="1">
        <v>42041</v>
      </c>
      <c r="B1162">
        <v>27310014</v>
      </c>
      <c r="C1162">
        <v>168</v>
      </c>
      <c r="D1162">
        <v>1</v>
      </c>
      <c r="E1162">
        <v>1</v>
      </c>
      <c r="F1162" t="s">
        <v>85</v>
      </c>
      <c r="G1162">
        <v>0</v>
      </c>
      <c r="H1162">
        <v>0</v>
      </c>
      <c r="I1162">
        <v>0</v>
      </c>
      <c r="J1162">
        <v>0</v>
      </c>
      <c r="K1162">
        <v>0</v>
      </c>
      <c r="L1162">
        <v>35</v>
      </c>
      <c r="M1162">
        <v>111</v>
      </c>
      <c r="N1162">
        <v>24</v>
      </c>
      <c r="O1162" t="s">
        <v>129</v>
      </c>
      <c r="P1162">
        <v>0</v>
      </c>
      <c r="Q116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162" t="str">
        <f>VLOOKUP(Analytics_mindset_case_studies_IntegrateCo_2015payroll[[#This Row],[Job_Code]],Analytics_mindset_case_studies_IntegrateCo_jobcodes[[Code_text]:[Job_Description]],2,FALSE)</f>
        <v>Installation</v>
      </c>
    </row>
    <row r="1163" spans="1:18" x14ac:dyDescent="0.3">
      <c r="A1163" s="1">
        <v>42041</v>
      </c>
      <c r="B1163">
        <v>27310014</v>
      </c>
      <c r="C1163">
        <v>168</v>
      </c>
      <c r="D1163">
        <v>1</v>
      </c>
      <c r="E1163">
        <v>1</v>
      </c>
      <c r="F1163" t="s">
        <v>90</v>
      </c>
      <c r="G1163">
        <v>20</v>
      </c>
      <c r="H1163">
        <v>0</v>
      </c>
      <c r="I1163">
        <v>750</v>
      </c>
      <c r="J1163">
        <v>0</v>
      </c>
      <c r="K1163">
        <v>0</v>
      </c>
      <c r="L1163">
        <v>1745</v>
      </c>
      <c r="M1163">
        <v>556</v>
      </c>
      <c r="N1163">
        <v>12</v>
      </c>
      <c r="O1163" t="s">
        <v>129</v>
      </c>
      <c r="P1163">
        <v>750</v>
      </c>
      <c r="Q116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163" t="str">
        <f>VLOOKUP(Analytics_mindset_case_studies_IntegrateCo_2015payroll[[#This Row],[Job_Code]],Analytics_mindset_case_studies_IntegrateCo_jobcodes[[Code_text]:[Job_Description]],2,FALSE)</f>
        <v>Office</v>
      </c>
    </row>
    <row r="1164" spans="1:18" x14ac:dyDescent="0.3">
      <c r="A1164" s="1">
        <v>42041</v>
      </c>
      <c r="B1164">
        <v>27310014</v>
      </c>
      <c r="C1164">
        <v>168</v>
      </c>
      <c r="D1164">
        <v>1</v>
      </c>
      <c r="E1164">
        <v>1</v>
      </c>
      <c r="F1164" t="s">
        <v>100</v>
      </c>
      <c r="G1164">
        <v>2</v>
      </c>
      <c r="H1164">
        <v>0</v>
      </c>
      <c r="I1164">
        <v>75</v>
      </c>
      <c r="J1164">
        <v>0</v>
      </c>
      <c r="K1164">
        <v>0</v>
      </c>
      <c r="L1164">
        <v>175</v>
      </c>
      <c r="M1164">
        <v>557</v>
      </c>
      <c r="N1164">
        <v>12</v>
      </c>
      <c r="O1164" t="s">
        <v>129</v>
      </c>
      <c r="P1164">
        <v>75</v>
      </c>
      <c r="Q116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164" t="str">
        <f>VLOOKUP(Analytics_mindset_case_studies_IntegrateCo_2015payroll[[#This Row],[Job_Code]],Analytics_mindset_case_studies_IntegrateCo_jobcodes[[Code_text]:[Job_Description]],2,FALSE)</f>
        <v>Sales</v>
      </c>
    </row>
    <row r="1165" spans="1:18" x14ac:dyDescent="0.3">
      <c r="A1165" s="1">
        <v>42041</v>
      </c>
      <c r="B1165">
        <v>27310014</v>
      </c>
      <c r="C1165">
        <v>291</v>
      </c>
      <c r="D1165">
        <v>1</v>
      </c>
      <c r="E1165">
        <v>1</v>
      </c>
      <c r="F1165" t="s">
        <v>85</v>
      </c>
      <c r="G1165">
        <v>0</v>
      </c>
      <c r="H1165">
        <v>0</v>
      </c>
      <c r="I1165">
        <v>0</v>
      </c>
      <c r="J1165">
        <v>0</v>
      </c>
      <c r="K1165">
        <v>5</v>
      </c>
      <c r="L1165">
        <v>22</v>
      </c>
      <c r="M1165">
        <v>69</v>
      </c>
      <c r="N1165">
        <v>14</v>
      </c>
      <c r="O1165" t="s">
        <v>130</v>
      </c>
      <c r="P1165">
        <v>0</v>
      </c>
      <c r="Q116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165" t="str">
        <f>VLOOKUP(Analytics_mindset_case_studies_IntegrateCo_2015payroll[[#This Row],[Job_Code]],Analytics_mindset_case_studies_IntegrateCo_jobcodes[[Code_text]:[Job_Description]],2,FALSE)</f>
        <v>Installation</v>
      </c>
    </row>
    <row r="1166" spans="1:18" x14ac:dyDescent="0.3">
      <c r="A1166" s="1">
        <v>42041</v>
      </c>
      <c r="B1166">
        <v>27310014</v>
      </c>
      <c r="C1166">
        <v>291</v>
      </c>
      <c r="D1166">
        <v>1</v>
      </c>
      <c r="E1166">
        <v>1</v>
      </c>
      <c r="F1166" t="s">
        <v>63</v>
      </c>
      <c r="G1166">
        <v>0</v>
      </c>
      <c r="H1166">
        <v>0</v>
      </c>
      <c r="I1166">
        <v>0</v>
      </c>
      <c r="J1166">
        <v>0</v>
      </c>
      <c r="K1166">
        <v>225</v>
      </c>
      <c r="L1166">
        <v>896</v>
      </c>
      <c r="M1166">
        <v>2858</v>
      </c>
      <c r="N1166">
        <v>598</v>
      </c>
      <c r="O1166" t="s">
        <v>130</v>
      </c>
      <c r="P1166">
        <v>0</v>
      </c>
      <c r="Q116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166" t="str">
        <f>VLOOKUP(Analytics_mindset_case_studies_IntegrateCo_2015payroll[[#This Row],[Job_Code]],Analytics_mindset_case_studies_IntegrateCo_jobcodes[[Code_text]:[Job_Description]],2,FALSE)</f>
        <v>New Foreign Manufacturing Plant</v>
      </c>
    </row>
    <row r="1167" spans="1:18" x14ac:dyDescent="0.3">
      <c r="A1167" s="1">
        <v>42041</v>
      </c>
      <c r="B1167">
        <v>27310014</v>
      </c>
      <c r="C1167">
        <v>249</v>
      </c>
      <c r="D1167">
        <v>1</v>
      </c>
      <c r="E1167">
        <v>1</v>
      </c>
      <c r="F1167" t="s">
        <v>72</v>
      </c>
      <c r="G1167">
        <v>37</v>
      </c>
      <c r="H1167">
        <v>0</v>
      </c>
      <c r="I1167">
        <v>151202</v>
      </c>
      <c r="J1167">
        <v>0</v>
      </c>
      <c r="K1167">
        <v>0</v>
      </c>
      <c r="L1167">
        <v>3396</v>
      </c>
      <c r="M1167">
        <v>10824</v>
      </c>
      <c r="N1167">
        <v>2419</v>
      </c>
      <c r="O1167" t="s">
        <v>131</v>
      </c>
      <c r="P1167">
        <v>151202</v>
      </c>
      <c r="Q116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167" t="str">
        <f>VLOOKUP(Analytics_mindset_case_studies_IntegrateCo_2015payroll[[#This Row],[Job_Code]],Analytics_mindset_case_studies_IntegrateCo_jobcodes[[Code_text]:[Job_Description]],2,FALSE)</f>
        <v>Sales</v>
      </c>
    </row>
    <row r="1168" spans="1:18" x14ac:dyDescent="0.3">
      <c r="A1168" s="1">
        <v>42041</v>
      </c>
      <c r="B1168">
        <v>27310014</v>
      </c>
      <c r="C1168">
        <v>249</v>
      </c>
      <c r="D1168">
        <v>1</v>
      </c>
      <c r="E1168">
        <v>1</v>
      </c>
      <c r="F1168" t="s">
        <v>73</v>
      </c>
      <c r="G1168">
        <v>3</v>
      </c>
      <c r="H1168">
        <v>0</v>
      </c>
      <c r="I1168">
        <v>1226</v>
      </c>
      <c r="J1168">
        <v>0</v>
      </c>
      <c r="K1168">
        <v>0</v>
      </c>
      <c r="L1168">
        <v>275</v>
      </c>
      <c r="M1168">
        <v>877</v>
      </c>
      <c r="N1168">
        <v>196</v>
      </c>
      <c r="O1168" t="s">
        <v>131</v>
      </c>
      <c r="P1168">
        <v>1226</v>
      </c>
      <c r="Q116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168" t="str">
        <f>VLOOKUP(Analytics_mindset_case_studies_IntegrateCo_2015payroll[[#This Row],[Job_Code]],Analytics_mindset_case_studies_IntegrateCo_jobcodes[[Code_text]:[Job_Description]],2,FALSE)</f>
        <v>Proj Management</v>
      </c>
    </row>
    <row r="1169" spans="1:18" x14ac:dyDescent="0.3">
      <c r="A1169" s="1">
        <v>42041</v>
      </c>
      <c r="B1169">
        <v>27310014</v>
      </c>
      <c r="C1169">
        <v>179</v>
      </c>
      <c r="D1169">
        <v>1</v>
      </c>
      <c r="E1169">
        <v>1</v>
      </c>
      <c r="F1169" t="s">
        <v>85</v>
      </c>
      <c r="G1169">
        <v>0</v>
      </c>
      <c r="H1169">
        <v>0</v>
      </c>
      <c r="I1169">
        <v>0</v>
      </c>
      <c r="J1169">
        <v>0</v>
      </c>
      <c r="K1169">
        <v>0</v>
      </c>
      <c r="L1169">
        <v>33</v>
      </c>
      <c r="M1169">
        <v>107</v>
      </c>
      <c r="N1169">
        <v>24</v>
      </c>
      <c r="O1169" t="s">
        <v>132</v>
      </c>
      <c r="P1169">
        <v>0</v>
      </c>
      <c r="Q116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169" t="str">
        <f>VLOOKUP(Analytics_mindset_case_studies_IntegrateCo_2015payroll[[#This Row],[Job_Code]],Analytics_mindset_case_studies_IntegrateCo_jobcodes[[Code_text]:[Job_Description]],2,FALSE)</f>
        <v>Installation</v>
      </c>
    </row>
    <row r="1170" spans="1:18" x14ac:dyDescent="0.3">
      <c r="A1170" s="1">
        <v>42041</v>
      </c>
      <c r="B1170">
        <v>27310014</v>
      </c>
      <c r="C1170">
        <v>179</v>
      </c>
      <c r="D1170">
        <v>1</v>
      </c>
      <c r="E1170">
        <v>1</v>
      </c>
      <c r="F1170" t="s">
        <v>71</v>
      </c>
      <c r="G1170">
        <v>14</v>
      </c>
      <c r="H1170">
        <v>0</v>
      </c>
      <c r="I1170">
        <v>60577</v>
      </c>
      <c r="J1170">
        <v>0</v>
      </c>
      <c r="K1170">
        <v>0</v>
      </c>
      <c r="L1170">
        <v>1358</v>
      </c>
      <c r="M1170">
        <v>4327</v>
      </c>
      <c r="N1170">
        <v>969</v>
      </c>
      <c r="O1170" t="s">
        <v>132</v>
      </c>
      <c r="P1170">
        <v>60577</v>
      </c>
      <c r="Q117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170" t="str">
        <f>VLOOKUP(Analytics_mindset_case_studies_IntegrateCo_2015payroll[[#This Row],[Job_Code]],Analytics_mindset_case_studies_IntegrateCo_jobcodes[[Code_text]:[Job_Description]],2,FALSE)</f>
        <v>Proj Management</v>
      </c>
    </row>
    <row r="1171" spans="1:18" x14ac:dyDescent="0.3">
      <c r="A1171" s="1">
        <v>42041</v>
      </c>
      <c r="B1171">
        <v>27310014</v>
      </c>
      <c r="C1171">
        <v>179</v>
      </c>
      <c r="D1171">
        <v>1</v>
      </c>
      <c r="E1171">
        <v>1</v>
      </c>
      <c r="F1171" t="s">
        <v>63</v>
      </c>
      <c r="G1171">
        <v>0</v>
      </c>
      <c r="H1171">
        <v>0</v>
      </c>
      <c r="I1171">
        <v>0</v>
      </c>
      <c r="J1171">
        <v>0</v>
      </c>
      <c r="K1171">
        <v>0</v>
      </c>
      <c r="L1171">
        <v>97</v>
      </c>
      <c r="M1171">
        <v>309</v>
      </c>
      <c r="N1171">
        <v>69</v>
      </c>
      <c r="O1171" t="s">
        <v>132</v>
      </c>
      <c r="P1171">
        <v>0</v>
      </c>
      <c r="Q117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171" t="str">
        <f>VLOOKUP(Analytics_mindset_case_studies_IntegrateCo_2015payroll[[#This Row],[Job_Code]],Analytics_mindset_case_studies_IntegrateCo_jobcodes[[Code_text]:[Job_Description]],2,FALSE)</f>
        <v>New Foreign Manufacturing Plant</v>
      </c>
    </row>
    <row r="1172" spans="1:18" x14ac:dyDescent="0.3">
      <c r="A1172" s="1">
        <v>42041</v>
      </c>
      <c r="B1172">
        <v>27310014</v>
      </c>
      <c r="C1172">
        <v>368</v>
      </c>
      <c r="D1172">
        <v>1</v>
      </c>
      <c r="E1172">
        <v>1</v>
      </c>
      <c r="F1172" t="s">
        <v>85</v>
      </c>
      <c r="G1172">
        <v>0</v>
      </c>
      <c r="H1172">
        <v>0</v>
      </c>
      <c r="I1172">
        <v>0</v>
      </c>
      <c r="J1172">
        <v>0</v>
      </c>
      <c r="K1172">
        <v>8</v>
      </c>
      <c r="L1172">
        <v>32</v>
      </c>
      <c r="M1172">
        <v>103</v>
      </c>
      <c r="N1172">
        <v>24</v>
      </c>
      <c r="O1172" t="s">
        <v>133</v>
      </c>
      <c r="P1172">
        <v>0</v>
      </c>
      <c r="Q117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172" t="str">
        <f>VLOOKUP(Analytics_mindset_case_studies_IntegrateCo_2015payroll[[#This Row],[Job_Code]],Analytics_mindset_case_studies_IntegrateCo_jobcodes[[Code_text]:[Job_Description]],2,FALSE)</f>
        <v>Installation</v>
      </c>
    </row>
    <row r="1173" spans="1:18" x14ac:dyDescent="0.3">
      <c r="A1173" s="1">
        <v>42041</v>
      </c>
      <c r="B1173">
        <v>27310014</v>
      </c>
      <c r="C1173">
        <v>368</v>
      </c>
      <c r="D1173">
        <v>1</v>
      </c>
      <c r="E1173">
        <v>1</v>
      </c>
      <c r="F1173" t="s">
        <v>89</v>
      </c>
      <c r="G1173">
        <v>2</v>
      </c>
      <c r="H1173">
        <v>0</v>
      </c>
      <c r="I1173">
        <v>49</v>
      </c>
      <c r="J1173">
        <v>0</v>
      </c>
      <c r="K1173">
        <v>27</v>
      </c>
      <c r="L1173">
        <v>106</v>
      </c>
      <c r="M1173">
        <v>338</v>
      </c>
      <c r="N1173">
        <v>78</v>
      </c>
      <c r="O1173" t="s">
        <v>133</v>
      </c>
      <c r="P1173">
        <v>49</v>
      </c>
      <c r="Q117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173" t="str">
        <f>VLOOKUP(Analytics_mindset_case_studies_IntegrateCo_2015payroll[[#This Row],[Job_Code]],Analytics_mindset_case_studies_IntegrateCo_jobcodes[[Code_text]:[Job_Description]],2,FALSE)</f>
        <v>Employee Training</v>
      </c>
    </row>
    <row r="1174" spans="1:18" x14ac:dyDescent="0.3">
      <c r="A1174" s="1">
        <v>42041</v>
      </c>
      <c r="B1174">
        <v>27310014</v>
      </c>
      <c r="C1174">
        <v>27</v>
      </c>
      <c r="D1174">
        <v>1</v>
      </c>
      <c r="E1174">
        <v>1</v>
      </c>
      <c r="F1174" t="s">
        <v>85</v>
      </c>
      <c r="G1174">
        <v>0</v>
      </c>
      <c r="H1174">
        <v>0</v>
      </c>
      <c r="I1174">
        <v>0</v>
      </c>
      <c r="J1174">
        <v>0</v>
      </c>
      <c r="K1174">
        <v>0</v>
      </c>
      <c r="L1174">
        <v>33</v>
      </c>
      <c r="M1174">
        <v>106</v>
      </c>
      <c r="N1174">
        <v>24</v>
      </c>
      <c r="O1174" t="s">
        <v>134</v>
      </c>
      <c r="P1174">
        <v>0</v>
      </c>
      <c r="Q117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174" t="str">
        <f>VLOOKUP(Analytics_mindset_case_studies_IntegrateCo_2015payroll[[#This Row],[Job_Code]],Analytics_mindset_case_studies_IntegrateCo_jobcodes[[Code_text]:[Job_Description]],2,FALSE)</f>
        <v>Installation</v>
      </c>
    </row>
    <row r="1175" spans="1:18" x14ac:dyDescent="0.3">
      <c r="A1175" s="1">
        <v>42041</v>
      </c>
      <c r="B1175">
        <v>27310014</v>
      </c>
      <c r="C1175">
        <v>27</v>
      </c>
      <c r="D1175">
        <v>1</v>
      </c>
      <c r="E1175">
        <v>1</v>
      </c>
      <c r="F1175" t="s">
        <v>65</v>
      </c>
      <c r="G1175">
        <v>25</v>
      </c>
      <c r="H1175">
        <v>0</v>
      </c>
      <c r="I1175">
        <v>7625</v>
      </c>
      <c r="J1175">
        <v>0</v>
      </c>
      <c r="K1175">
        <v>0</v>
      </c>
      <c r="L1175">
        <v>168</v>
      </c>
      <c r="M1175">
        <v>536</v>
      </c>
      <c r="N1175">
        <v>122</v>
      </c>
      <c r="O1175" t="s">
        <v>134</v>
      </c>
      <c r="P1175">
        <v>7625</v>
      </c>
      <c r="Q117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175" t="str">
        <f>VLOOKUP(Analytics_mindset_case_studies_IntegrateCo_2015payroll[[#This Row],[Job_Code]],Analytics_mindset_case_studies_IntegrateCo_jobcodes[[Code_text]:[Job_Description]],2,FALSE)</f>
        <v>Office</v>
      </c>
    </row>
    <row r="1176" spans="1:18" x14ac:dyDescent="0.3">
      <c r="A1176" s="1">
        <v>42041</v>
      </c>
      <c r="B1176">
        <v>27310014</v>
      </c>
      <c r="C1176">
        <v>27</v>
      </c>
      <c r="D1176">
        <v>1</v>
      </c>
      <c r="E1176">
        <v>1</v>
      </c>
      <c r="F1176" t="s">
        <v>65</v>
      </c>
      <c r="G1176">
        <v>0</v>
      </c>
      <c r="H1176">
        <v>15</v>
      </c>
      <c r="I1176">
        <v>0</v>
      </c>
      <c r="J1176">
        <v>6863</v>
      </c>
      <c r="K1176">
        <v>0</v>
      </c>
      <c r="L1176">
        <v>151</v>
      </c>
      <c r="M1176">
        <v>484</v>
      </c>
      <c r="N1176">
        <v>73</v>
      </c>
      <c r="O1176" t="s">
        <v>134</v>
      </c>
      <c r="P1176">
        <v>6863</v>
      </c>
      <c r="Q117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176" t="str">
        <f>VLOOKUP(Analytics_mindset_case_studies_IntegrateCo_2015payroll[[#This Row],[Job_Code]],Analytics_mindset_case_studies_IntegrateCo_jobcodes[[Code_text]:[Job_Description]],2,FALSE)</f>
        <v>Office</v>
      </c>
    </row>
    <row r="1177" spans="1:18" x14ac:dyDescent="0.3">
      <c r="A1177" s="1">
        <v>42041</v>
      </c>
      <c r="B1177">
        <v>27310014</v>
      </c>
      <c r="C1177">
        <v>27</v>
      </c>
      <c r="D1177">
        <v>1</v>
      </c>
      <c r="E1177">
        <v>1</v>
      </c>
      <c r="F1177" t="s">
        <v>72</v>
      </c>
      <c r="G1177">
        <v>35</v>
      </c>
      <c r="H1177">
        <v>0</v>
      </c>
      <c r="I1177">
        <v>10675</v>
      </c>
      <c r="J1177">
        <v>0</v>
      </c>
      <c r="K1177">
        <v>0</v>
      </c>
      <c r="L1177">
        <v>235</v>
      </c>
      <c r="M1177">
        <v>752</v>
      </c>
      <c r="N1177">
        <v>171</v>
      </c>
      <c r="O1177" t="s">
        <v>134</v>
      </c>
      <c r="P1177">
        <v>10675</v>
      </c>
      <c r="Q117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177" t="str">
        <f>VLOOKUP(Analytics_mindset_case_studies_IntegrateCo_2015payroll[[#This Row],[Job_Code]],Analytics_mindset_case_studies_IntegrateCo_jobcodes[[Code_text]:[Job_Description]],2,FALSE)</f>
        <v>Sales</v>
      </c>
    </row>
    <row r="1178" spans="1:18" x14ac:dyDescent="0.3">
      <c r="A1178" s="1">
        <v>42041</v>
      </c>
      <c r="B1178">
        <v>27310014</v>
      </c>
      <c r="C1178">
        <v>27</v>
      </c>
      <c r="D1178">
        <v>1</v>
      </c>
      <c r="E1178">
        <v>1</v>
      </c>
      <c r="F1178" t="s">
        <v>72</v>
      </c>
      <c r="G1178">
        <v>0</v>
      </c>
      <c r="H1178">
        <v>2</v>
      </c>
      <c r="I1178">
        <v>0</v>
      </c>
      <c r="J1178">
        <v>915</v>
      </c>
      <c r="K1178">
        <v>0</v>
      </c>
      <c r="L1178">
        <v>202</v>
      </c>
      <c r="M1178">
        <v>643</v>
      </c>
      <c r="N1178">
        <v>98</v>
      </c>
      <c r="O1178" t="s">
        <v>134</v>
      </c>
      <c r="P1178">
        <v>915</v>
      </c>
      <c r="Q117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178" t="str">
        <f>VLOOKUP(Analytics_mindset_case_studies_IntegrateCo_2015payroll[[#This Row],[Job_Code]],Analytics_mindset_case_studies_IntegrateCo_jobcodes[[Code_text]:[Job_Description]],2,FALSE)</f>
        <v>Sales</v>
      </c>
    </row>
    <row r="1179" spans="1:18" x14ac:dyDescent="0.3">
      <c r="A1179" s="1">
        <v>42041</v>
      </c>
      <c r="B1179">
        <v>27310014</v>
      </c>
      <c r="C1179">
        <v>27</v>
      </c>
      <c r="D1179">
        <v>1</v>
      </c>
      <c r="E1179">
        <v>1</v>
      </c>
      <c r="F1179" t="s">
        <v>73</v>
      </c>
      <c r="G1179">
        <v>25</v>
      </c>
      <c r="H1179">
        <v>0</v>
      </c>
      <c r="I1179">
        <v>7625</v>
      </c>
      <c r="J1179">
        <v>0</v>
      </c>
      <c r="K1179">
        <v>0</v>
      </c>
      <c r="L1179">
        <v>169</v>
      </c>
      <c r="M1179">
        <v>536</v>
      </c>
      <c r="N1179">
        <v>122</v>
      </c>
      <c r="O1179" t="s">
        <v>134</v>
      </c>
      <c r="P1179">
        <v>7625</v>
      </c>
      <c r="Q117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179" t="str">
        <f>VLOOKUP(Analytics_mindset_case_studies_IntegrateCo_2015payroll[[#This Row],[Job_Code]],Analytics_mindset_case_studies_IntegrateCo_jobcodes[[Code_text]:[Job_Description]],2,FALSE)</f>
        <v>Proj Management</v>
      </c>
    </row>
    <row r="1180" spans="1:18" x14ac:dyDescent="0.3">
      <c r="A1180" s="1">
        <v>42041</v>
      </c>
      <c r="B1180">
        <v>27310014</v>
      </c>
      <c r="C1180">
        <v>27</v>
      </c>
      <c r="D1180">
        <v>1</v>
      </c>
      <c r="E1180">
        <v>1</v>
      </c>
      <c r="F1180" t="s">
        <v>74</v>
      </c>
      <c r="G1180">
        <v>2</v>
      </c>
      <c r="H1180">
        <v>0</v>
      </c>
      <c r="I1180">
        <v>61</v>
      </c>
      <c r="J1180">
        <v>0</v>
      </c>
      <c r="K1180">
        <v>0</v>
      </c>
      <c r="L1180">
        <v>135</v>
      </c>
      <c r="M1180">
        <v>429</v>
      </c>
      <c r="N1180">
        <v>98</v>
      </c>
      <c r="O1180" t="s">
        <v>134</v>
      </c>
      <c r="P1180">
        <v>61</v>
      </c>
      <c r="Q118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180" t="str">
        <f>VLOOKUP(Analytics_mindset_case_studies_IntegrateCo_2015payroll[[#This Row],[Job_Code]],Analytics_mindset_case_studies_IntegrateCo_jobcodes[[Code_text]:[Job_Description]],2,FALSE)</f>
        <v>Service</v>
      </c>
    </row>
    <row r="1181" spans="1:18" x14ac:dyDescent="0.3">
      <c r="A1181" s="1">
        <v>42041</v>
      </c>
      <c r="B1181">
        <v>27310014</v>
      </c>
      <c r="C1181">
        <v>27</v>
      </c>
      <c r="D1181">
        <v>1</v>
      </c>
      <c r="E1181">
        <v>1</v>
      </c>
      <c r="F1181" t="s">
        <v>74</v>
      </c>
      <c r="G1181">
        <v>0</v>
      </c>
      <c r="H1181">
        <v>1</v>
      </c>
      <c r="I1181">
        <v>0</v>
      </c>
      <c r="J1181">
        <v>4575</v>
      </c>
      <c r="K1181">
        <v>0</v>
      </c>
      <c r="L1181">
        <v>101</v>
      </c>
      <c r="M1181">
        <v>322</v>
      </c>
      <c r="N1181">
        <v>49</v>
      </c>
      <c r="O1181" t="s">
        <v>134</v>
      </c>
      <c r="P1181">
        <v>4575</v>
      </c>
      <c r="Q118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181" t="str">
        <f>VLOOKUP(Analytics_mindset_case_studies_IntegrateCo_2015payroll[[#This Row],[Job_Code]],Analytics_mindset_case_studies_IntegrateCo_jobcodes[[Code_text]:[Job_Description]],2,FALSE)</f>
        <v>Service</v>
      </c>
    </row>
    <row r="1182" spans="1:18" x14ac:dyDescent="0.3">
      <c r="A1182" s="1">
        <v>42041</v>
      </c>
      <c r="B1182">
        <v>27310014</v>
      </c>
      <c r="C1182">
        <v>27</v>
      </c>
      <c r="D1182">
        <v>1</v>
      </c>
      <c r="E1182">
        <v>1</v>
      </c>
      <c r="F1182" t="s">
        <v>89</v>
      </c>
      <c r="G1182">
        <v>1</v>
      </c>
      <c r="H1182">
        <v>0</v>
      </c>
      <c r="I1182">
        <v>305</v>
      </c>
      <c r="J1182">
        <v>0</v>
      </c>
      <c r="K1182">
        <v>0</v>
      </c>
      <c r="L1182">
        <v>67</v>
      </c>
      <c r="M1182">
        <v>215</v>
      </c>
      <c r="N1182">
        <v>49</v>
      </c>
      <c r="O1182" t="s">
        <v>134</v>
      </c>
      <c r="P1182">
        <v>305</v>
      </c>
      <c r="Q118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182" t="str">
        <f>VLOOKUP(Analytics_mindset_case_studies_IntegrateCo_2015payroll[[#This Row],[Job_Code]],Analytics_mindset_case_studies_IntegrateCo_jobcodes[[Code_text]:[Job_Description]],2,FALSE)</f>
        <v>Employee Training</v>
      </c>
    </row>
    <row r="1183" spans="1:18" x14ac:dyDescent="0.3">
      <c r="A1183" s="1">
        <v>42041</v>
      </c>
      <c r="B1183">
        <v>27310014</v>
      </c>
      <c r="C1183">
        <v>239</v>
      </c>
      <c r="D1183">
        <v>1</v>
      </c>
      <c r="E1183">
        <v>1</v>
      </c>
      <c r="F1183" t="s">
        <v>64</v>
      </c>
      <c r="G1183">
        <v>185</v>
      </c>
      <c r="H1183">
        <v>0</v>
      </c>
      <c r="I1183">
        <v>40275</v>
      </c>
      <c r="J1183">
        <v>0</v>
      </c>
      <c r="K1183">
        <v>228</v>
      </c>
      <c r="L1183">
        <v>911</v>
      </c>
      <c r="M1183">
        <v>2902</v>
      </c>
      <c r="N1183">
        <v>52</v>
      </c>
      <c r="O1183" t="s">
        <v>135</v>
      </c>
      <c r="P1183">
        <v>40275</v>
      </c>
      <c r="Q118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183" t="str">
        <f>VLOOKUP(Analytics_mindset_case_studies_IntegrateCo_2015payroll[[#This Row],[Job_Code]],Analytics_mindset_case_studies_IntegrateCo_jobcodes[[Code_text]:[Job_Description]],2,FALSE)</f>
        <v>Office</v>
      </c>
    </row>
    <row r="1184" spans="1:18" x14ac:dyDescent="0.3">
      <c r="A1184" s="1">
        <v>42041</v>
      </c>
      <c r="B1184">
        <v>27310014</v>
      </c>
      <c r="C1184">
        <v>239</v>
      </c>
      <c r="D1184">
        <v>1</v>
      </c>
      <c r="E1184">
        <v>1</v>
      </c>
      <c r="F1184" t="s">
        <v>64</v>
      </c>
      <c r="G1184">
        <v>0</v>
      </c>
      <c r="H1184">
        <v>5</v>
      </c>
      <c r="I1184">
        <v>0</v>
      </c>
      <c r="J1184">
        <v>1633</v>
      </c>
      <c r="K1184">
        <v>9</v>
      </c>
      <c r="L1184">
        <v>37</v>
      </c>
      <c r="M1184">
        <v>117</v>
      </c>
      <c r="N1184">
        <v>1</v>
      </c>
      <c r="O1184" t="s">
        <v>135</v>
      </c>
      <c r="P1184">
        <v>1633</v>
      </c>
      <c r="Q118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184" t="str">
        <f>VLOOKUP(Analytics_mindset_case_studies_IntegrateCo_2015payroll[[#This Row],[Job_Code]],Analytics_mindset_case_studies_IntegrateCo_jobcodes[[Code_text]:[Job_Description]],2,FALSE)</f>
        <v>Office</v>
      </c>
    </row>
    <row r="1185" spans="1:18" x14ac:dyDescent="0.3">
      <c r="A1185" s="1">
        <v>42041</v>
      </c>
      <c r="B1185">
        <v>27310014</v>
      </c>
      <c r="C1185">
        <v>239</v>
      </c>
      <c r="D1185">
        <v>1</v>
      </c>
      <c r="E1185">
        <v>1</v>
      </c>
      <c r="F1185" t="s">
        <v>106</v>
      </c>
      <c r="G1185">
        <v>3</v>
      </c>
      <c r="H1185">
        <v>0</v>
      </c>
      <c r="I1185">
        <v>6531</v>
      </c>
      <c r="J1185">
        <v>0</v>
      </c>
      <c r="K1185">
        <v>37</v>
      </c>
      <c r="L1185">
        <v>148</v>
      </c>
      <c r="M1185">
        <v>471</v>
      </c>
      <c r="N1185">
        <v>8</v>
      </c>
      <c r="O1185" t="s">
        <v>135</v>
      </c>
      <c r="P1185">
        <v>6531</v>
      </c>
      <c r="Q118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007</v>
      </c>
      <c r="R1185" t="str">
        <f>VLOOKUP(Analytics_mindset_case_studies_IntegrateCo_2015payroll[[#This Row],[Job_Code]],Analytics_mindset_case_studies_IntegrateCo_jobcodes[[Code_text]:[Job_Description]],2,FALSE)</f>
        <v>Customer Training</v>
      </c>
    </row>
    <row r="1186" spans="1:18" x14ac:dyDescent="0.3">
      <c r="A1186" s="1">
        <v>42041</v>
      </c>
      <c r="B1186">
        <v>27310014</v>
      </c>
      <c r="C1186">
        <v>239</v>
      </c>
      <c r="D1186">
        <v>1</v>
      </c>
      <c r="E1186">
        <v>1</v>
      </c>
      <c r="F1186" t="s">
        <v>65</v>
      </c>
      <c r="G1186">
        <v>185</v>
      </c>
      <c r="H1186">
        <v>0</v>
      </c>
      <c r="I1186">
        <v>40275</v>
      </c>
      <c r="J1186">
        <v>0</v>
      </c>
      <c r="K1186">
        <v>227</v>
      </c>
      <c r="L1186">
        <v>91</v>
      </c>
      <c r="M1186">
        <v>2902</v>
      </c>
      <c r="N1186">
        <v>52</v>
      </c>
      <c r="O1186" t="s">
        <v>135</v>
      </c>
      <c r="P1186">
        <v>40275</v>
      </c>
      <c r="Q118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186" t="str">
        <f>VLOOKUP(Analytics_mindset_case_studies_IntegrateCo_2015payroll[[#This Row],[Job_Code]],Analytics_mindset_case_studies_IntegrateCo_jobcodes[[Code_text]:[Job_Description]],2,FALSE)</f>
        <v>Office</v>
      </c>
    </row>
    <row r="1187" spans="1:18" x14ac:dyDescent="0.3">
      <c r="A1187" s="1">
        <v>42041</v>
      </c>
      <c r="B1187">
        <v>27310014</v>
      </c>
      <c r="C1187">
        <v>239</v>
      </c>
      <c r="D1187">
        <v>1</v>
      </c>
      <c r="E1187">
        <v>1</v>
      </c>
      <c r="F1187" t="s">
        <v>65</v>
      </c>
      <c r="G1187">
        <v>0</v>
      </c>
      <c r="H1187">
        <v>25</v>
      </c>
      <c r="I1187">
        <v>0</v>
      </c>
      <c r="J1187">
        <v>816</v>
      </c>
      <c r="K1187">
        <v>5</v>
      </c>
      <c r="L1187">
        <v>18</v>
      </c>
      <c r="M1187">
        <v>59</v>
      </c>
      <c r="N1187">
        <v>1</v>
      </c>
      <c r="O1187" t="s">
        <v>135</v>
      </c>
      <c r="P1187">
        <v>816</v>
      </c>
      <c r="Q118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187" t="str">
        <f>VLOOKUP(Analytics_mindset_case_studies_IntegrateCo_2015payroll[[#This Row],[Job_Code]],Analytics_mindset_case_studies_IntegrateCo_jobcodes[[Code_text]:[Job_Description]],2,FALSE)</f>
        <v>Office</v>
      </c>
    </row>
    <row r="1188" spans="1:18" x14ac:dyDescent="0.3">
      <c r="A1188" s="1">
        <v>42041</v>
      </c>
      <c r="B1188">
        <v>27310014</v>
      </c>
      <c r="C1188">
        <v>369</v>
      </c>
      <c r="D1188">
        <v>1</v>
      </c>
      <c r="E1188">
        <v>1</v>
      </c>
      <c r="F1188" t="s">
        <v>85</v>
      </c>
      <c r="G1188">
        <v>0</v>
      </c>
      <c r="H1188">
        <v>0</v>
      </c>
      <c r="I1188">
        <v>0</v>
      </c>
      <c r="J1188">
        <v>0</v>
      </c>
      <c r="K1188">
        <v>9</v>
      </c>
      <c r="L1188">
        <v>36</v>
      </c>
      <c r="M1188">
        <v>114</v>
      </c>
      <c r="N1188">
        <v>4</v>
      </c>
      <c r="O1188" t="s">
        <v>136</v>
      </c>
      <c r="P1188">
        <v>0</v>
      </c>
      <c r="Q118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188" t="str">
        <f>VLOOKUP(Analytics_mindset_case_studies_IntegrateCo_2015payroll[[#This Row],[Job_Code]],Analytics_mindset_case_studies_IntegrateCo_jobcodes[[Code_text]:[Job_Description]],2,FALSE)</f>
        <v>Installation</v>
      </c>
    </row>
    <row r="1189" spans="1:18" x14ac:dyDescent="0.3">
      <c r="A1189" s="1">
        <v>42041</v>
      </c>
      <c r="B1189">
        <v>27310014</v>
      </c>
      <c r="C1189">
        <v>369</v>
      </c>
      <c r="D1189">
        <v>1</v>
      </c>
      <c r="E1189">
        <v>1</v>
      </c>
      <c r="F1189" t="s">
        <v>58</v>
      </c>
      <c r="G1189">
        <v>20</v>
      </c>
      <c r="H1189">
        <v>0</v>
      </c>
      <c r="I1189">
        <v>420</v>
      </c>
      <c r="J1189">
        <v>0</v>
      </c>
      <c r="K1189">
        <v>25</v>
      </c>
      <c r="L1189">
        <v>999</v>
      </c>
      <c r="M1189">
        <v>3183</v>
      </c>
      <c r="N1189">
        <v>109</v>
      </c>
      <c r="O1189" t="s">
        <v>136</v>
      </c>
      <c r="P1189">
        <v>420</v>
      </c>
      <c r="Q118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189" t="str">
        <f>VLOOKUP(Analytics_mindset_case_studies_IntegrateCo_2015payroll[[#This Row],[Job_Code]],Analytics_mindset_case_studies_IntegrateCo_jobcodes[[Code_text]:[Job_Description]],2,FALSE)</f>
        <v>Sales</v>
      </c>
    </row>
    <row r="1190" spans="1:18" x14ac:dyDescent="0.3">
      <c r="A1190" s="1">
        <v>42041</v>
      </c>
      <c r="B1190">
        <v>27310014</v>
      </c>
      <c r="C1190">
        <v>369</v>
      </c>
      <c r="D1190">
        <v>1</v>
      </c>
      <c r="E1190">
        <v>1</v>
      </c>
      <c r="F1190" t="s">
        <v>72</v>
      </c>
      <c r="G1190">
        <v>20</v>
      </c>
      <c r="H1190">
        <v>0</v>
      </c>
      <c r="I1190">
        <v>420</v>
      </c>
      <c r="J1190">
        <v>0</v>
      </c>
      <c r="K1190">
        <v>249</v>
      </c>
      <c r="L1190">
        <v>998</v>
      </c>
      <c r="M1190">
        <v>3183</v>
      </c>
      <c r="N1190">
        <v>109</v>
      </c>
      <c r="O1190" t="s">
        <v>136</v>
      </c>
      <c r="P1190">
        <v>420</v>
      </c>
      <c r="Q119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190" t="str">
        <f>VLOOKUP(Analytics_mindset_case_studies_IntegrateCo_2015payroll[[#This Row],[Job_Code]],Analytics_mindset_case_studies_IntegrateCo_jobcodes[[Code_text]:[Job_Description]],2,FALSE)</f>
        <v>Sales</v>
      </c>
    </row>
    <row r="1191" spans="1:18" x14ac:dyDescent="0.3">
      <c r="A1191" s="1">
        <v>42041</v>
      </c>
      <c r="B1191">
        <v>27310014</v>
      </c>
      <c r="C1191">
        <v>38</v>
      </c>
      <c r="D1191">
        <v>1</v>
      </c>
      <c r="E1191">
        <v>1</v>
      </c>
      <c r="F1191" t="s">
        <v>85</v>
      </c>
      <c r="G1191">
        <v>0</v>
      </c>
      <c r="H1191">
        <v>0</v>
      </c>
      <c r="I1191">
        <v>0</v>
      </c>
      <c r="J1191">
        <v>0</v>
      </c>
      <c r="K1191">
        <v>0</v>
      </c>
      <c r="L1191">
        <v>35</v>
      </c>
      <c r="M1191">
        <v>112</v>
      </c>
      <c r="N1191">
        <v>4</v>
      </c>
      <c r="O1191" t="s">
        <v>137</v>
      </c>
      <c r="P1191">
        <v>0</v>
      </c>
      <c r="Q119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191" t="str">
        <f>VLOOKUP(Analytics_mindset_case_studies_IntegrateCo_2015payroll[[#This Row],[Job_Code]],Analytics_mindset_case_studies_IntegrateCo_jobcodes[[Code_text]:[Job_Description]],2,FALSE)</f>
        <v>Installation</v>
      </c>
    </row>
    <row r="1192" spans="1:18" x14ac:dyDescent="0.3">
      <c r="A1192" s="1">
        <v>42041</v>
      </c>
      <c r="B1192">
        <v>27310014</v>
      </c>
      <c r="C1192">
        <v>38</v>
      </c>
      <c r="D1192">
        <v>1</v>
      </c>
      <c r="E1192">
        <v>1</v>
      </c>
      <c r="F1192" t="s">
        <v>58</v>
      </c>
      <c r="G1192">
        <v>40</v>
      </c>
      <c r="H1192">
        <v>0</v>
      </c>
      <c r="I1192">
        <v>163454</v>
      </c>
      <c r="J1192">
        <v>0</v>
      </c>
      <c r="K1192">
        <v>0</v>
      </c>
      <c r="L1192">
        <v>3841</v>
      </c>
      <c r="M1192">
        <v>12244</v>
      </c>
      <c r="N1192">
        <v>425</v>
      </c>
      <c r="O1192" t="s">
        <v>137</v>
      </c>
      <c r="P1192">
        <v>163454</v>
      </c>
      <c r="Q119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192" t="str">
        <f>VLOOKUP(Analytics_mindset_case_studies_IntegrateCo_2015payroll[[#This Row],[Job_Code]],Analytics_mindset_case_studies_IntegrateCo_jobcodes[[Code_text]:[Job_Description]],2,FALSE)</f>
        <v>Sales</v>
      </c>
    </row>
    <row r="1193" spans="1:18" x14ac:dyDescent="0.3">
      <c r="A1193" s="1">
        <v>42041</v>
      </c>
      <c r="B1193">
        <v>27310014</v>
      </c>
      <c r="C1193">
        <v>169</v>
      </c>
      <c r="D1193">
        <v>1</v>
      </c>
      <c r="E1193">
        <v>1</v>
      </c>
      <c r="F1193" t="s">
        <v>85</v>
      </c>
      <c r="G1193">
        <v>0</v>
      </c>
      <c r="H1193">
        <v>0</v>
      </c>
      <c r="I1193">
        <v>0</v>
      </c>
      <c r="J1193">
        <v>0</v>
      </c>
      <c r="K1193">
        <v>4</v>
      </c>
      <c r="L1193">
        <v>35</v>
      </c>
      <c r="M1193">
        <v>111</v>
      </c>
      <c r="N1193">
        <v>24</v>
      </c>
      <c r="O1193" t="s">
        <v>138</v>
      </c>
      <c r="P1193">
        <v>0</v>
      </c>
      <c r="Q119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193" t="str">
        <f>VLOOKUP(Analytics_mindset_case_studies_IntegrateCo_2015payroll[[#This Row],[Job_Code]],Analytics_mindset_case_studies_IntegrateCo_jobcodes[[Code_text]:[Job_Description]],2,FALSE)</f>
        <v>Installation</v>
      </c>
    </row>
    <row r="1194" spans="1:18" x14ac:dyDescent="0.3">
      <c r="A1194" s="1">
        <v>42041</v>
      </c>
      <c r="B1194">
        <v>27310014</v>
      </c>
      <c r="C1194">
        <v>169</v>
      </c>
      <c r="D1194">
        <v>1</v>
      </c>
      <c r="E1194">
        <v>1</v>
      </c>
      <c r="F1194" t="s">
        <v>71</v>
      </c>
      <c r="G1194">
        <v>35</v>
      </c>
      <c r="H1194">
        <v>0</v>
      </c>
      <c r="I1194">
        <v>11463</v>
      </c>
      <c r="J1194">
        <v>0</v>
      </c>
      <c r="K1194">
        <v>3</v>
      </c>
      <c r="L1194">
        <v>266</v>
      </c>
      <c r="M1194">
        <v>848</v>
      </c>
      <c r="N1194">
        <v>183</v>
      </c>
      <c r="O1194" t="s">
        <v>138</v>
      </c>
      <c r="P1194">
        <v>11463</v>
      </c>
      <c r="Q119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194" t="str">
        <f>VLOOKUP(Analytics_mindset_case_studies_IntegrateCo_2015payroll[[#This Row],[Job_Code]],Analytics_mindset_case_studies_IntegrateCo_jobcodes[[Code_text]:[Job_Description]],2,FALSE)</f>
        <v>Proj Management</v>
      </c>
    </row>
    <row r="1195" spans="1:18" x14ac:dyDescent="0.3">
      <c r="A1195" s="1">
        <v>42041</v>
      </c>
      <c r="B1195">
        <v>27310014</v>
      </c>
      <c r="C1195">
        <v>44</v>
      </c>
      <c r="D1195">
        <v>4</v>
      </c>
      <c r="E1195">
        <v>4</v>
      </c>
      <c r="F1195" t="s">
        <v>92</v>
      </c>
      <c r="G1195">
        <v>40</v>
      </c>
      <c r="H1195">
        <v>0</v>
      </c>
      <c r="I1195">
        <v>3850</v>
      </c>
      <c r="J1195">
        <v>0</v>
      </c>
      <c r="K1195">
        <v>0</v>
      </c>
      <c r="L1195">
        <v>924</v>
      </c>
      <c r="M1195">
        <v>29453</v>
      </c>
      <c r="N1195">
        <v>5</v>
      </c>
      <c r="O1195" t="s">
        <v>139</v>
      </c>
      <c r="P1195">
        <v>3850</v>
      </c>
      <c r="Q119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195" t="str">
        <f>VLOOKUP(Analytics_mindset_case_studies_IntegrateCo_2015payroll[[#This Row],[Job_Code]],Analytics_mindset_case_studies_IntegrateCo_jobcodes[[Code_text]:[Job_Description]],2,FALSE)</f>
        <v>Office</v>
      </c>
    </row>
    <row r="1196" spans="1:18" x14ac:dyDescent="0.3">
      <c r="A1196" s="1">
        <v>42041</v>
      </c>
      <c r="B1196">
        <v>27310014</v>
      </c>
      <c r="C1196">
        <v>396</v>
      </c>
      <c r="D1196">
        <v>5</v>
      </c>
      <c r="E1196">
        <v>5</v>
      </c>
      <c r="F1196" t="s">
        <v>85</v>
      </c>
      <c r="G1196">
        <v>0</v>
      </c>
      <c r="H1196">
        <v>0</v>
      </c>
      <c r="I1196">
        <v>0</v>
      </c>
      <c r="J1196">
        <v>0</v>
      </c>
      <c r="K1196">
        <v>0</v>
      </c>
      <c r="L1196">
        <v>42</v>
      </c>
      <c r="M1196">
        <v>115</v>
      </c>
      <c r="N1196">
        <v>64</v>
      </c>
      <c r="O1196" t="s">
        <v>140</v>
      </c>
      <c r="P1196">
        <v>0</v>
      </c>
      <c r="Q119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196" t="str">
        <f>VLOOKUP(Analytics_mindset_case_studies_IntegrateCo_2015payroll[[#This Row],[Job_Code]],Analytics_mindset_case_studies_IntegrateCo_jobcodes[[Code_text]:[Job_Description]],2,FALSE)</f>
        <v>Installation</v>
      </c>
    </row>
    <row r="1197" spans="1:18" x14ac:dyDescent="0.3">
      <c r="A1197" s="1">
        <v>42041</v>
      </c>
      <c r="B1197">
        <v>27310014</v>
      </c>
      <c r="C1197">
        <v>396</v>
      </c>
      <c r="D1197">
        <v>5</v>
      </c>
      <c r="E1197">
        <v>5</v>
      </c>
      <c r="F1197" t="s">
        <v>93</v>
      </c>
      <c r="G1197">
        <v>1</v>
      </c>
      <c r="H1197">
        <v>0</v>
      </c>
      <c r="I1197">
        <v>32</v>
      </c>
      <c r="J1197">
        <v>0</v>
      </c>
      <c r="K1197">
        <v>0</v>
      </c>
      <c r="L1197">
        <v>9</v>
      </c>
      <c r="M1197">
        <v>244</v>
      </c>
      <c r="N1197">
        <v>136</v>
      </c>
      <c r="O1197" t="s">
        <v>140</v>
      </c>
      <c r="P1197">
        <v>32</v>
      </c>
      <c r="Q119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197" t="str">
        <f>VLOOKUP(Analytics_mindset_case_studies_IntegrateCo_2015payroll[[#This Row],[Job_Code]],Analytics_mindset_case_studies_IntegrateCo_jobcodes[[Code_text]:[Job_Description]],2,FALSE)</f>
        <v>Office</v>
      </c>
    </row>
    <row r="1198" spans="1:18" x14ac:dyDescent="0.3">
      <c r="A1198" s="1">
        <v>42041</v>
      </c>
      <c r="B1198">
        <v>27310014</v>
      </c>
      <c r="C1198">
        <v>396</v>
      </c>
      <c r="D1198">
        <v>5</v>
      </c>
      <c r="E1198">
        <v>5</v>
      </c>
      <c r="F1198" t="s">
        <v>94</v>
      </c>
      <c r="G1198">
        <v>2</v>
      </c>
      <c r="H1198">
        <v>0</v>
      </c>
      <c r="I1198">
        <v>64</v>
      </c>
      <c r="J1198">
        <v>0</v>
      </c>
      <c r="K1198">
        <v>0</v>
      </c>
      <c r="L1198">
        <v>179</v>
      </c>
      <c r="M1198">
        <v>49</v>
      </c>
      <c r="N1198">
        <v>271</v>
      </c>
      <c r="O1198" t="s">
        <v>140</v>
      </c>
      <c r="P1198">
        <v>64</v>
      </c>
      <c r="Q119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198" t="str">
        <f>VLOOKUP(Analytics_mindset_case_studies_IntegrateCo_2015payroll[[#This Row],[Job_Code]],Analytics_mindset_case_studies_IntegrateCo_jobcodes[[Code_text]:[Job_Description]],2,FALSE)</f>
        <v>Proj Management</v>
      </c>
    </row>
    <row r="1199" spans="1:18" x14ac:dyDescent="0.3">
      <c r="A1199" s="1">
        <v>42041</v>
      </c>
      <c r="B1199">
        <v>27310014</v>
      </c>
      <c r="C1199">
        <v>204</v>
      </c>
      <c r="D1199">
        <v>1</v>
      </c>
      <c r="E1199">
        <v>1</v>
      </c>
      <c r="F1199" t="s">
        <v>85</v>
      </c>
      <c r="G1199">
        <v>0</v>
      </c>
      <c r="H1199">
        <v>0</v>
      </c>
      <c r="I1199">
        <v>0</v>
      </c>
      <c r="J1199">
        <v>0</v>
      </c>
      <c r="K1199">
        <v>5</v>
      </c>
      <c r="L1199">
        <v>2</v>
      </c>
      <c r="M1199">
        <v>65</v>
      </c>
      <c r="N1199">
        <v>14</v>
      </c>
      <c r="O1199" t="s">
        <v>141</v>
      </c>
      <c r="P1199">
        <v>0</v>
      </c>
      <c r="Q119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199" t="str">
        <f>VLOOKUP(Analytics_mindset_case_studies_IntegrateCo_2015payroll[[#This Row],[Job_Code]],Analytics_mindset_case_studies_IntegrateCo_jobcodes[[Code_text]:[Job_Description]],2,FALSE)</f>
        <v>Installation</v>
      </c>
    </row>
    <row r="1200" spans="1:18" x14ac:dyDescent="0.3">
      <c r="A1200" s="1">
        <v>42041</v>
      </c>
      <c r="B1200">
        <v>27310014</v>
      </c>
      <c r="C1200">
        <v>204</v>
      </c>
      <c r="D1200">
        <v>1</v>
      </c>
      <c r="E1200">
        <v>1</v>
      </c>
      <c r="F1200" t="s">
        <v>63</v>
      </c>
      <c r="G1200">
        <v>0</v>
      </c>
      <c r="H1200">
        <v>0</v>
      </c>
      <c r="I1200">
        <v>0</v>
      </c>
      <c r="J1200">
        <v>0</v>
      </c>
      <c r="K1200">
        <v>126</v>
      </c>
      <c r="L1200">
        <v>548</v>
      </c>
      <c r="M1200">
        <v>1748</v>
      </c>
      <c r="N1200">
        <v>387</v>
      </c>
      <c r="O1200" t="s">
        <v>141</v>
      </c>
      <c r="P1200">
        <v>0</v>
      </c>
      <c r="Q120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200" t="str">
        <f>VLOOKUP(Analytics_mindset_case_studies_IntegrateCo_2015payroll[[#This Row],[Job_Code]],Analytics_mindset_case_studies_IntegrateCo_jobcodes[[Code_text]:[Job_Description]],2,FALSE)</f>
        <v>New Foreign Manufacturing Plant</v>
      </c>
    </row>
    <row r="1201" spans="1:18" x14ac:dyDescent="0.3">
      <c r="A1201" s="1">
        <v>42041</v>
      </c>
      <c r="B1201">
        <v>27310014</v>
      </c>
      <c r="C1201">
        <v>204</v>
      </c>
      <c r="D1201">
        <v>1</v>
      </c>
      <c r="E1201">
        <v>1</v>
      </c>
      <c r="F1201" t="s">
        <v>75</v>
      </c>
      <c r="G1201">
        <v>0</v>
      </c>
      <c r="H1201">
        <v>0</v>
      </c>
      <c r="I1201">
        <v>0</v>
      </c>
      <c r="J1201">
        <v>0</v>
      </c>
      <c r="K1201">
        <v>125</v>
      </c>
      <c r="L1201">
        <v>549</v>
      </c>
      <c r="M1201">
        <v>1749</v>
      </c>
      <c r="N1201">
        <v>387</v>
      </c>
      <c r="O1201" t="s">
        <v>141</v>
      </c>
      <c r="P1201">
        <v>0</v>
      </c>
      <c r="Q120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1201" t="str">
        <f>VLOOKUP(Analytics_mindset_case_studies_IntegrateCo_2015payroll[[#This Row],[Job_Code]],Analytics_mindset_case_studies_IntegrateCo_jobcodes[[Code_text]:[Job_Description]],2,FALSE)</f>
        <v>Internal Auditing</v>
      </c>
    </row>
    <row r="1202" spans="1:18" x14ac:dyDescent="0.3">
      <c r="A1202" s="1">
        <v>42041</v>
      </c>
      <c r="B1202">
        <v>27310014</v>
      </c>
      <c r="C1202">
        <v>53</v>
      </c>
      <c r="D1202">
        <v>1</v>
      </c>
      <c r="E1202">
        <v>1</v>
      </c>
      <c r="F1202" t="s">
        <v>85</v>
      </c>
      <c r="G1202">
        <v>0</v>
      </c>
      <c r="H1202">
        <v>0</v>
      </c>
      <c r="I1202">
        <v>0</v>
      </c>
      <c r="J1202">
        <v>0</v>
      </c>
      <c r="K1202">
        <v>8</v>
      </c>
      <c r="L1202">
        <v>33</v>
      </c>
      <c r="M1202">
        <v>105</v>
      </c>
      <c r="N1202">
        <v>24</v>
      </c>
      <c r="O1202" t="s">
        <v>142</v>
      </c>
      <c r="P1202">
        <v>0</v>
      </c>
      <c r="Q120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202" t="str">
        <f>VLOOKUP(Analytics_mindset_case_studies_IntegrateCo_2015payroll[[#This Row],[Job_Code]],Analytics_mindset_case_studies_IntegrateCo_jobcodes[[Code_text]:[Job_Description]],2,FALSE)</f>
        <v>Installation</v>
      </c>
    </row>
    <row r="1203" spans="1:18" x14ac:dyDescent="0.3">
      <c r="A1203" s="1">
        <v>42041</v>
      </c>
      <c r="B1203">
        <v>27310014</v>
      </c>
      <c r="C1203">
        <v>15</v>
      </c>
      <c r="D1203">
        <v>1</v>
      </c>
      <c r="E1203">
        <v>1</v>
      </c>
      <c r="F1203" t="s">
        <v>85</v>
      </c>
      <c r="G1203">
        <v>0</v>
      </c>
      <c r="H1203">
        <v>0</v>
      </c>
      <c r="I1203">
        <v>0</v>
      </c>
      <c r="J1203">
        <v>0</v>
      </c>
      <c r="K1203">
        <v>8</v>
      </c>
      <c r="L1203">
        <v>32</v>
      </c>
      <c r="M1203">
        <v>102</v>
      </c>
      <c r="N1203">
        <v>24</v>
      </c>
      <c r="O1203" t="s">
        <v>143</v>
      </c>
      <c r="P1203">
        <v>0</v>
      </c>
      <c r="Q120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203" t="str">
        <f>VLOOKUP(Analytics_mindset_case_studies_IntegrateCo_2015payroll[[#This Row],[Job_Code]],Analytics_mindset_case_studies_IntegrateCo_jobcodes[[Code_text]:[Job_Description]],2,FALSE)</f>
        <v>Installation</v>
      </c>
    </row>
    <row r="1204" spans="1:18" x14ac:dyDescent="0.3">
      <c r="A1204" s="1">
        <v>42041</v>
      </c>
      <c r="B1204">
        <v>27310014</v>
      </c>
      <c r="C1204">
        <v>11</v>
      </c>
      <c r="D1204">
        <v>1</v>
      </c>
      <c r="E1204">
        <v>1</v>
      </c>
      <c r="F1204" t="s">
        <v>85</v>
      </c>
      <c r="G1204">
        <v>0</v>
      </c>
      <c r="H1204">
        <v>0</v>
      </c>
      <c r="I1204">
        <v>0</v>
      </c>
      <c r="J1204">
        <v>0</v>
      </c>
      <c r="K1204">
        <v>0</v>
      </c>
      <c r="L1204">
        <v>35</v>
      </c>
      <c r="M1204">
        <v>111</v>
      </c>
      <c r="N1204">
        <v>24</v>
      </c>
      <c r="O1204" t="s">
        <v>144</v>
      </c>
      <c r="P1204">
        <v>0</v>
      </c>
      <c r="Q120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204" t="str">
        <f>VLOOKUP(Analytics_mindset_case_studies_IntegrateCo_2015payroll[[#This Row],[Job_Code]],Analytics_mindset_case_studies_IntegrateCo_jobcodes[[Code_text]:[Job_Description]],2,FALSE)</f>
        <v>Installation</v>
      </c>
    </row>
    <row r="1205" spans="1:18" x14ac:dyDescent="0.3">
      <c r="A1205" s="1">
        <v>42041</v>
      </c>
      <c r="B1205">
        <v>27310014</v>
      </c>
      <c r="C1205">
        <v>11</v>
      </c>
      <c r="D1205">
        <v>1</v>
      </c>
      <c r="E1205">
        <v>1</v>
      </c>
      <c r="F1205" t="s">
        <v>71</v>
      </c>
      <c r="G1205">
        <v>4</v>
      </c>
      <c r="H1205">
        <v>0</v>
      </c>
      <c r="I1205">
        <v>15192</v>
      </c>
      <c r="J1205">
        <v>0</v>
      </c>
      <c r="K1205">
        <v>0</v>
      </c>
      <c r="L1205">
        <v>352</v>
      </c>
      <c r="M1205">
        <v>1123</v>
      </c>
      <c r="N1205">
        <v>243</v>
      </c>
      <c r="O1205" t="s">
        <v>144</v>
      </c>
      <c r="P1205">
        <v>15192</v>
      </c>
      <c r="Q120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205" t="str">
        <f>VLOOKUP(Analytics_mindset_case_studies_IntegrateCo_2015payroll[[#This Row],[Job_Code]],Analytics_mindset_case_studies_IntegrateCo_jobcodes[[Code_text]:[Job_Description]],2,FALSE)</f>
        <v>Proj Management</v>
      </c>
    </row>
    <row r="1206" spans="1:18" x14ac:dyDescent="0.3">
      <c r="A1206" s="1">
        <v>42041</v>
      </c>
      <c r="B1206">
        <v>27310014</v>
      </c>
      <c r="C1206">
        <v>20</v>
      </c>
      <c r="D1206">
        <v>1</v>
      </c>
      <c r="E1206">
        <v>1</v>
      </c>
      <c r="F1206" t="s">
        <v>72</v>
      </c>
      <c r="G1206">
        <v>335</v>
      </c>
      <c r="H1206">
        <v>0</v>
      </c>
      <c r="I1206">
        <v>93266</v>
      </c>
      <c r="J1206">
        <v>0</v>
      </c>
      <c r="K1206">
        <v>0</v>
      </c>
      <c r="L1206">
        <v>1976</v>
      </c>
      <c r="M1206">
        <v>63</v>
      </c>
      <c r="N1206">
        <v>242</v>
      </c>
      <c r="O1206" t="s">
        <v>145</v>
      </c>
      <c r="P1206">
        <v>93266</v>
      </c>
      <c r="Q120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206" t="str">
        <f>VLOOKUP(Analytics_mindset_case_studies_IntegrateCo_2015payroll[[#This Row],[Job_Code]],Analytics_mindset_case_studies_IntegrateCo_jobcodes[[Code_text]:[Job_Description]],2,FALSE)</f>
        <v>Sales</v>
      </c>
    </row>
    <row r="1207" spans="1:18" x14ac:dyDescent="0.3">
      <c r="A1207" s="1">
        <v>42041</v>
      </c>
      <c r="B1207">
        <v>27310014</v>
      </c>
      <c r="C1207">
        <v>20</v>
      </c>
      <c r="D1207">
        <v>1</v>
      </c>
      <c r="E1207">
        <v>1</v>
      </c>
      <c r="F1207" t="s">
        <v>68</v>
      </c>
      <c r="G1207">
        <v>0</v>
      </c>
      <c r="H1207">
        <v>0</v>
      </c>
      <c r="I1207">
        <v>0</v>
      </c>
      <c r="J1207">
        <v>0</v>
      </c>
      <c r="K1207">
        <v>0</v>
      </c>
      <c r="L1207">
        <v>472</v>
      </c>
      <c r="M1207">
        <v>1504</v>
      </c>
      <c r="N1207">
        <v>58</v>
      </c>
      <c r="O1207" t="s">
        <v>145</v>
      </c>
      <c r="P1207">
        <v>0</v>
      </c>
      <c r="Q120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1207" t="str">
        <f>VLOOKUP(Analytics_mindset_case_studies_IntegrateCo_2015payroll[[#This Row],[Job_Code]],Analytics_mindset_case_studies_IntegrateCo_jobcodes[[Code_text]:[Job_Description]],2,FALSE)</f>
        <v>Internal Auditing</v>
      </c>
    </row>
    <row r="1208" spans="1:18" x14ac:dyDescent="0.3">
      <c r="A1208" s="1">
        <v>42041</v>
      </c>
      <c r="B1208">
        <v>27310014</v>
      </c>
      <c r="C1208">
        <v>180</v>
      </c>
      <c r="D1208">
        <v>1</v>
      </c>
      <c r="E1208">
        <v>1</v>
      </c>
      <c r="F1208" t="s">
        <v>85</v>
      </c>
      <c r="G1208">
        <v>0</v>
      </c>
      <c r="H1208">
        <v>0</v>
      </c>
      <c r="I1208">
        <v>0</v>
      </c>
      <c r="J1208">
        <v>0</v>
      </c>
      <c r="K1208">
        <v>8</v>
      </c>
      <c r="L1208">
        <v>31</v>
      </c>
      <c r="M1208">
        <v>97</v>
      </c>
      <c r="N1208">
        <v>24</v>
      </c>
      <c r="O1208" t="s">
        <v>146</v>
      </c>
      <c r="P1208">
        <v>0</v>
      </c>
      <c r="Q120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208" t="str">
        <f>VLOOKUP(Analytics_mindset_case_studies_IntegrateCo_2015payroll[[#This Row],[Job_Code]],Analytics_mindset_case_studies_IntegrateCo_jobcodes[[Code_text]:[Job_Description]],2,FALSE)</f>
        <v>Installation</v>
      </c>
    </row>
    <row r="1209" spans="1:18" x14ac:dyDescent="0.3">
      <c r="A1209" s="1">
        <v>42041</v>
      </c>
      <c r="B1209">
        <v>27310014</v>
      </c>
      <c r="C1209">
        <v>180</v>
      </c>
      <c r="D1209">
        <v>1</v>
      </c>
      <c r="E1209">
        <v>1</v>
      </c>
      <c r="F1209" t="s">
        <v>64</v>
      </c>
      <c r="G1209">
        <v>15</v>
      </c>
      <c r="H1209">
        <v>0</v>
      </c>
      <c r="I1209">
        <v>3488</v>
      </c>
      <c r="J1209">
        <v>0</v>
      </c>
      <c r="K1209">
        <v>18</v>
      </c>
      <c r="L1209">
        <v>71</v>
      </c>
      <c r="M1209">
        <v>227</v>
      </c>
      <c r="N1209">
        <v>56</v>
      </c>
      <c r="O1209" t="s">
        <v>146</v>
      </c>
      <c r="P1209">
        <v>3488</v>
      </c>
      <c r="Q120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209" t="str">
        <f>VLOOKUP(Analytics_mindset_case_studies_IntegrateCo_2015payroll[[#This Row],[Job_Code]],Analytics_mindset_case_studies_IntegrateCo_jobcodes[[Code_text]:[Job_Description]],2,FALSE)</f>
        <v>Office</v>
      </c>
    </row>
    <row r="1210" spans="1:18" x14ac:dyDescent="0.3">
      <c r="A1210" s="1">
        <v>42041</v>
      </c>
      <c r="B1210">
        <v>27310014</v>
      </c>
      <c r="C1210">
        <v>180</v>
      </c>
      <c r="D1210">
        <v>1</v>
      </c>
      <c r="E1210">
        <v>1</v>
      </c>
      <c r="F1210" t="s">
        <v>64</v>
      </c>
      <c r="G1210">
        <v>0</v>
      </c>
      <c r="H1210">
        <v>25</v>
      </c>
      <c r="I1210">
        <v>0</v>
      </c>
      <c r="J1210">
        <v>8719</v>
      </c>
      <c r="K1210">
        <v>44</v>
      </c>
      <c r="L1210">
        <v>178</v>
      </c>
      <c r="M1210">
        <v>569</v>
      </c>
      <c r="N1210">
        <v>93</v>
      </c>
      <c r="O1210" t="s">
        <v>146</v>
      </c>
      <c r="P1210">
        <v>8719</v>
      </c>
      <c r="Q121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210" t="str">
        <f>VLOOKUP(Analytics_mindset_case_studies_IntegrateCo_2015payroll[[#This Row],[Job_Code]],Analytics_mindset_case_studies_IntegrateCo_jobcodes[[Code_text]:[Job_Description]],2,FALSE)</f>
        <v>Office</v>
      </c>
    </row>
    <row r="1211" spans="1:18" x14ac:dyDescent="0.3">
      <c r="A1211" s="1">
        <v>42041</v>
      </c>
      <c r="B1211">
        <v>27310014</v>
      </c>
      <c r="C1211">
        <v>180</v>
      </c>
      <c r="D1211">
        <v>1</v>
      </c>
      <c r="E1211">
        <v>1</v>
      </c>
      <c r="F1211" t="s">
        <v>78</v>
      </c>
      <c r="G1211">
        <v>25</v>
      </c>
      <c r="H1211">
        <v>0</v>
      </c>
      <c r="I1211">
        <v>5813</v>
      </c>
      <c r="J1211">
        <v>0</v>
      </c>
      <c r="K1211">
        <v>3</v>
      </c>
      <c r="L1211">
        <v>119</v>
      </c>
      <c r="M1211">
        <v>379</v>
      </c>
      <c r="N1211">
        <v>93</v>
      </c>
      <c r="O1211" t="s">
        <v>146</v>
      </c>
      <c r="P1211">
        <v>5813</v>
      </c>
      <c r="Q121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211" t="str">
        <f>VLOOKUP(Analytics_mindset_case_studies_IntegrateCo_2015payroll[[#This Row],[Job_Code]],Analytics_mindset_case_studies_IntegrateCo_jobcodes[[Code_text]:[Job_Description]],2,FALSE)</f>
        <v>Service</v>
      </c>
    </row>
    <row r="1212" spans="1:18" x14ac:dyDescent="0.3">
      <c r="A1212" s="1">
        <v>42041</v>
      </c>
      <c r="B1212">
        <v>27310014</v>
      </c>
      <c r="C1212">
        <v>45</v>
      </c>
      <c r="D1212">
        <v>4</v>
      </c>
      <c r="E1212">
        <v>4</v>
      </c>
      <c r="F1212" t="s">
        <v>86</v>
      </c>
      <c r="G1212">
        <v>40</v>
      </c>
      <c r="H1212">
        <v>0</v>
      </c>
      <c r="I1212">
        <v>422564</v>
      </c>
      <c r="J1212">
        <v>0</v>
      </c>
      <c r="K1212">
        <v>0</v>
      </c>
      <c r="L1212">
        <v>9754</v>
      </c>
      <c r="M1212">
        <v>31092</v>
      </c>
      <c r="N1212">
        <v>549</v>
      </c>
      <c r="O1212" t="s">
        <v>148</v>
      </c>
      <c r="P1212">
        <v>422564</v>
      </c>
      <c r="Q121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212" t="str">
        <f>VLOOKUP(Analytics_mindset_case_studies_IntegrateCo_2015payroll[[#This Row],[Job_Code]],Analytics_mindset_case_studies_IntegrateCo_jobcodes[[Code_text]:[Job_Description]],2,FALSE)</f>
        <v>Sales</v>
      </c>
    </row>
    <row r="1213" spans="1:18" x14ac:dyDescent="0.3">
      <c r="A1213" s="1">
        <v>42041</v>
      </c>
      <c r="B1213">
        <v>27310014</v>
      </c>
      <c r="C1213">
        <v>375</v>
      </c>
      <c r="D1213">
        <v>1</v>
      </c>
      <c r="E1213">
        <v>1</v>
      </c>
      <c r="F1213" t="s">
        <v>85</v>
      </c>
      <c r="G1213">
        <v>0</v>
      </c>
      <c r="H1213">
        <v>0</v>
      </c>
      <c r="I1213">
        <v>0</v>
      </c>
      <c r="J1213">
        <v>0</v>
      </c>
      <c r="K1213">
        <v>9</v>
      </c>
      <c r="L1213">
        <v>36</v>
      </c>
      <c r="M1213">
        <v>115</v>
      </c>
      <c r="N1213">
        <v>24</v>
      </c>
      <c r="O1213" t="s">
        <v>149</v>
      </c>
      <c r="P1213">
        <v>0</v>
      </c>
      <c r="Q121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213" t="str">
        <f>VLOOKUP(Analytics_mindset_case_studies_IntegrateCo_2015payroll[[#This Row],[Job_Code]],Analytics_mindset_case_studies_IntegrateCo_jobcodes[[Code_text]:[Job_Description]],2,FALSE)</f>
        <v>Installation</v>
      </c>
    </row>
    <row r="1214" spans="1:18" x14ac:dyDescent="0.3">
      <c r="A1214" s="1">
        <v>42041</v>
      </c>
      <c r="B1214">
        <v>27310014</v>
      </c>
      <c r="C1214">
        <v>375</v>
      </c>
      <c r="D1214">
        <v>1</v>
      </c>
      <c r="E1214">
        <v>1</v>
      </c>
      <c r="F1214" t="s">
        <v>73</v>
      </c>
      <c r="G1214">
        <v>5</v>
      </c>
      <c r="H1214">
        <v>0</v>
      </c>
      <c r="I1214">
        <v>105</v>
      </c>
      <c r="J1214">
        <v>0</v>
      </c>
      <c r="K1214">
        <v>63</v>
      </c>
      <c r="L1214">
        <v>252</v>
      </c>
      <c r="M1214">
        <v>803</v>
      </c>
      <c r="N1214">
        <v>168</v>
      </c>
      <c r="O1214" t="s">
        <v>149</v>
      </c>
      <c r="P1214">
        <v>105</v>
      </c>
      <c r="Q121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214" t="str">
        <f>VLOOKUP(Analytics_mindset_case_studies_IntegrateCo_2015payroll[[#This Row],[Job_Code]],Analytics_mindset_case_studies_IntegrateCo_jobcodes[[Code_text]:[Job_Description]],2,FALSE)</f>
        <v>Proj Management</v>
      </c>
    </row>
    <row r="1215" spans="1:18" x14ac:dyDescent="0.3">
      <c r="A1215" s="1">
        <v>42041</v>
      </c>
      <c r="B1215">
        <v>27310014</v>
      </c>
      <c r="C1215">
        <v>19</v>
      </c>
      <c r="D1215">
        <v>1</v>
      </c>
      <c r="E1215">
        <v>1</v>
      </c>
      <c r="F1215" t="s">
        <v>74</v>
      </c>
      <c r="G1215">
        <v>3</v>
      </c>
      <c r="H1215">
        <v>0</v>
      </c>
      <c r="I1215">
        <v>81</v>
      </c>
      <c r="J1215">
        <v>0</v>
      </c>
      <c r="K1215">
        <v>47</v>
      </c>
      <c r="L1215">
        <v>187</v>
      </c>
      <c r="M1215">
        <v>597</v>
      </c>
      <c r="N1215">
        <v>13</v>
      </c>
      <c r="O1215" t="s">
        <v>150</v>
      </c>
      <c r="P1215">
        <v>81</v>
      </c>
      <c r="Q121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215" t="str">
        <f>VLOOKUP(Analytics_mindset_case_studies_IntegrateCo_2015payroll[[#This Row],[Job_Code]],Analytics_mindset_case_studies_IntegrateCo_jobcodes[[Code_text]:[Job_Description]],2,FALSE)</f>
        <v>Service</v>
      </c>
    </row>
    <row r="1216" spans="1:18" x14ac:dyDescent="0.3">
      <c r="A1216" s="1">
        <v>42041</v>
      </c>
      <c r="B1216">
        <v>27310014</v>
      </c>
      <c r="C1216">
        <v>19</v>
      </c>
      <c r="D1216">
        <v>1</v>
      </c>
      <c r="E1216">
        <v>1</v>
      </c>
      <c r="F1216" t="s">
        <v>70</v>
      </c>
      <c r="G1216">
        <v>0</v>
      </c>
      <c r="H1216">
        <v>0</v>
      </c>
      <c r="I1216">
        <v>0</v>
      </c>
      <c r="J1216">
        <v>0</v>
      </c>
      <c r="K1216">
        <v>203</v>
      </c>
      <c r="L1216">
        <v>812</v>
      </c>
      <c r="M1216">
        <v>2589</v>
      </c>
      <c r="N1216">
        <v>562</v>
      </c>
      <c r="O1216" t="s">
        <v>150</v>
      </c>
      <c r="P1216">
        <v>0</v>
      </c>
      <c r="Q121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216" t="str">
        <f>VLOOKUP(Analytics_mindset_case_studies_IntegrateCo_2015payroll[[#This Row],[Job_Code]],Analytics_mindset_case_studies_IntegrateCo_jobcodes[[Code_text]:[Job_Description]],2,FALSE)</f>
        <v>New Foreign Manufacturing Plant</v>
      </c>
    </row>
    <row r="1217" spans="1:18" x14ac:dyDescent="0.3">
      <c r="A1217" s="1">
        <v>42041</v>
      </c>
      <c r="B1217">
        <v>27310014</v>
      </c>
      <c r="C1217">
        <v>381</v>
      </c>
      <c r="D1217">
        <v>1</v>
      </c>
      <c r="E1217">
        <v>1</v>
      </c>
      <c r="F1217" t="s">
        <v>85</v>
      </c>
      <c r="G1217">
        <v>0</v>
      </c>
      <c r="H1217">
        <v>0</v>
      </c>
      <c r="I1217">
        <v>0</v>
      </c>
      <c r="J1217">
        <v>0</v>
      </c>
      <c r="K1217">
        <v>8</v>
      </c>
      <c r="L1217">
        <v>33</v>
      </c>
      <c r="M1217">
        <v>104</v>
      </c>
      <c r="N1217">
        <v>4</v>
      </c>
      <c r="O1217" t="s">
        <v>151</v>
      </c>
      <c r="P1217">
        <v>0</v>
      </c>
      <c r="Q121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217" t="str">
        <f>VLOOKUP(Analytics_mindset_case_studies_IntegrateCo_2015payroll[[#This Row],[Job_Code]],Analytics_mindset_case_studies_IntegrateCo_jobcodes[[Code_text]:[Job_Description]],2,FALSE)</f>
        <v>Installation</v>
      </c>
    </row>
    <row r="1218" spans="1:18" x14ac:dyDescent="0.3">
      <c r="A1218" s="1">
        <v>42041</v>
      </c>
      <c r="B1218">
        <v>27310014</v>
      </c>
      <c r="C1218">
        <v>381</v>
      </c>
      <c r="D1218">
        <v>1</v>
      </c>
      <c r="E1218">
        <v>1</v>
      </c>
      <c r="F1218" t="s">
        <v>72</v>
      </c>
      <c r="G1218">
        <v>40</v>
      </c>
      <c r="H1218">
        <v>0</v>
      </c>
      <c r="I1218">
        <v>86539</v>
      </c>
      <c r="J1218">
        <v>0</v>
      </c>
      <c r="K1218">
        <v>472</v>
      </c>
      <c r="L1218">
        <v>1886</v>
      </c>
      <c r="M1218">
        <v>6011</v>
      </c>
      <c r="N1218">
        <v>225</v>
      </c>
      <c r="O1218" t="s">
        <v>151</v>
      </c>
      <c r="P1218">
        <v>86539</v>
      </c>
      <c r="Q121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218" t="str">
        <f>VLOOKUP(Analytics_mindset_case_studies_IntegrateCo_2015payroll[[#This Row],[Job_Code]],Analytics_mindset_case_studies_IntegrateCo_jobcodes[[Code_text]:[Job_Description]],2,FALSE)</f>
        <v>Sales</v>
      </c>
    </row>
    <row r="1219" spans="1:18" x14ac:dyDescent="0.3">
      <c r="A1219" s="1">
        <v>42041</v>
      </c>
      <c r="B1219">
        <v>27310014</v>
      </c>
      <c r="C1219">
        <v>133</v>
      </c>
      <c r="D1219">
        <v>1</v>
      </c>
      <c r="E1219">
        <v>1</v>
      </c>
      <c r="F1219" t="s">
        <v>85</v>
      </c>
      <c r="G1219">
        <v>0</v>
      </c>
      <c r="H1219">
        <v>0</v>
      </c>
      <c r="I1219">
        <v>0</v>
      </c>
      <c r="J1219">
        <v>0</v>
      </c>
      <c r="K1219">
        <v>3</v>
      </c>
      <c r="L1219">
        <v>34</v>
      </c>
      <c r="M1219">
        <v>11</v>
      </c>
      <c r="N1219">
        <v>24</v>
      </c>
      <c r="O1219" t="s">
        <v>152</v>
      </c>
      <c r="P1219">
        <v>0</v>
      </c>
      <c r="Q121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219" t="str">
        <f>VLOOKUP(Analytics_mindset_case_studies_IntegrateCo_2015payroll[[#This Row],[Job_Code]],Analytics_mindset_case_studies_IntegrateCo_jobcodes[[Code_text]:[Job_Description]],2,FALSE)</f>
        <v>Installation</v>
      </c>
    </row>
    <row r="1220" spans="1:18" x14ac:dyDescent="0.3">
      <c r="A1220" s="1">
        <v>42041</v>
      </c>
      <c r="B1220">
        <v>27310014</v>
      </c>
      <c r="C1220">
        <v>133</v>
      </c>
      <c r="D1220">
        <v>1</v>
      </c>
      <c r="E1220">
        <v>1</v>
      </c>
      <c r="F1220" t="s">
        <v>73</v>
      </c>
      <c r="G1220">
        <v>6</v>
      </c>
      <c r="H1220">
        <v>0</v>
      </c>
      <c r="I1220">
        <v>1785</v>
      </c>
      <c r="J1220">
        <v>0</v>
      </c>
      <c r="K1220">
        <v>39</v>
      </c>
      <c r="L1220">
        <v>408</v>
      </c>
      <c r="M1220">
        <v>1302</v>
      </c>
      <c r="N1220">
        <v>286</v>
      </c>
      <c r="O1220" t="s">
        <v>152</v>
      </c>
      <c r="P1220">
        <v>1785</v>
      </c>
      <c r="Q122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220" t="str">
        <f>VLOOKUP(Analytics_mindset_case_studies_IntegrateCo_2015payroll[[#This Row],[Job_Code]],Analytics_mindset_case_studies_IntegrateCo_jobcodes[[Code_text]:[Job_Description]],2,FALSE)</f>
        <v>Proj Management</v>
      </c>
    </row>
    <row r="1221" spans="1:18" x14ac:dyDescent="0.3">
      <c r="A1221" s="1">
        <v>42041</v>
      </c>
      <c r="B1221">
        <v>27310014</v>
      </c>
      <c r="C1221">
        <v>402</v>
      </c>
      <c r="D1221">
        <v>5</v>
      </c>
      <c r="E1221">
        <v>5</v>
      </c>
      <c r="F1221" t="s">
        <v>85</v>
      </c>
      <c r="G1221">
        <v>0</v>
      </c>
      <c r="H1221">
        <v>0</v>
      </c>
      <c r="I1221">
        <v>0</v>
      </c>
      <c r="J1221">
        <v>0</v>
      </c>
      <c r="K1221">
        <v>8</v>
      </c>
      <c r="L1221">
        <v>42</v>
      </c>
      <c r="M1221">
        <v>106</v>
      </c>
      <c r="N1221">
        <v>64</v>
      </c>
      <c r="O1221" t="s">
        <v>153</v>
      </c>
      <c r="P1221">
        <v>0</v>
      </c>
      <c r="Q122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221" t="str">
        <f>VLOOKUP(Analytics_mindset_case_studies_IntegrateCo_2015payroll[[#This Row],[Job_Code]],Analytics_mindset_case_studies_IntegrateCo_jobcodes[[Code_text]:[Job_Description]],2,FALSE)</f>
        <v>Installation</v>
      </c>
    </row>
    <row r="1222" spans="1:18" x14ac:dyDescent="0.3">
      <c r="A1222" s="1">
        <v>42041</v>
      </c>
      <c r="B1222">
        <v>27310014</v>
      </c>
      <c r="C1222">
        <v>402</v>
      </c>
      <c r="D1222">
        <v>5</v>
      </c>
      <c r="E1222">
        <v>5</v>
      </c>
      <c r="F1222" t="s">
        <v>93</v>
      </c>
      <c r="G1222">
        <v>1</v>
      </c>
      <c r="H1222">
        <v>0</v>
      </c>
      <c r="I1222">
        <v>18</v>
      </c>
      <c r="J1222">
        <v>0</v>
      </c>
      <c r="K1222">
        <v>1</v>
      </c>
      <c r="L1222">
        <v>5</v>
      </c>
      <c r="M1222">
        <v>128</v>
      </c>
      <c r="N1222">
        <v>76</v>
      </c>
      <c r="O1222" t="s">
        <v>153</v>
      </c>
      <c r="P1222">
        <v>18</v>
      </c>
      <c r="Q122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222" t="str">
        <f>VLOOKUP(Analytics_mindset_case_studies_IntegrateCo_2015payroll[[#This Row],[Job_Code]],Analytics_mindset_case_studies_IntegrateCo_jobcodes[[Code_text]:[Job_Description]],2,FALSE)</f>
        <v>Office</v>
      </c>
    </row>
    <row r="1223" spans="1:18" x14ac:dyDescent="0.3">
      <c r="A1223" s="1">
        <v>42041</v>
      </c>
      <c r="B1223">
        <v>27310014</v>
      </c>
      <c r="C1223">
        <v>402</v>
      </c>
      <c r="D1223">
        <v>5</v>
      </c>
      <c r="E1223">
        <v>5</v>
      </c>
      <c r="F1223" t="s">
        <v>77</v>
      </c>
      <c r="G1223">
        <v>11</v>
      </c>
      <c r="H1223">
        <v>0</v>
      </c>
      <c r="I1223">
        <v>198</v>
      </c>
      <c r="J1223">
        <v>0</v>
      </c>
      <c r="K1223">
        <v>11</v>
      </c>
      <c r="L1223">
        <v>555</v>
      </c>
      <c r="M1223">
        <v>1404</v>
      </c>
      <c r="N1223">
        <v>84</v>
      </c>
      <c r="O1223" t="s">
        <v>153</v>
      </c>
      <c r="P1223">
        <v>198</v>
      </c>
      <c r="Q122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223" t="str">
        <f>VLOOKUP(Analytics_mindset_case_studies_IntegrateCo_2015payroll[[#This Row],[Job_Code]],Analytics_mindset_case_studies_IntegrateCo_jobcodes[[Code_text]:[Job_Description]],2,FALSE)</f>
        <v>Employee Training</v>
      </c>
    </row>
    <row r="1224" spans="1:18" x14ac:dyDescent="0.3">
      <c r="A1224" s="1">
        <v>42041</v>
      </c>
      <c r="B1224">
        <v>27310014</v>
      </c>
      <c r="C1224">
        <v>203</v>
      </c>
      <c r="D1224">
        <v>1</v>
      </c>
      <c r="E1224">
        <v>1</v>
      </c>
      <c r="F1224" t="s">
        <v>85</v>
      </c>
      <c r="G1224">
        <v>0</v>
      </c>
      <c r="H1224">
        <v>0</v>
      </c>
      <c r="I1224">
        <v>0</v>
      </c>
      <c r="J1224">
        <v>0</v>
      </c>
      <c r="K1224">
        <v>0</v>
      </c>
      <c r="L1224">
        <v>47</v>
      </c>
      <c r="M1224">
        <v>149</v>
      </c>
      <c r="N1224">
        <v>3</v>
      </c>
      <c r="O1224" t="s">
        <v>155</v>
      </c>
      <c r="P1224">
        <v>0</v>
      </c>
      <c r="Q122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224" t="str">
        <f>VLOOKUP(Analytics_mindset_case_studies_IntegrateCo_2015payroll[[#This Row],[Job_Code]],Analytics_mindset_case_studies_IntegrateCo_jobcodes[[Code_text]:[Job_Description]],2,FALSE)</f>
        <v>Installation</v>
      </c>
    </row>
    <row r="1225" spans="1:18" x14ac:dyDescent="0.3">
      <c r="A1225" s="1">
        <v>42041</v>
      </c>
      <c r="B1225">
        <v>27310014</v>
      </c>
      <c r="C1225">
        <v>203</v>
      </c>
      <c r="D1225">
        <v>1</v>
      </c>
      <c r="E1225">
        <v>1</v>
      </c>
      <c r="F1225" t="s">
        <v>64</v>
      </c>
      <c r="G1225">
        <v>10</v>
      </c>
      <c r="H1225">
        <v>0</v>
      </c>
      <c r="I1225">
        <v>64811</v>
      </c>
      <c r="J1225">
        <v>0</v>
      </c>
      <c r="K1225">
        <v>0</v>
      </c>
      <c r="L1225">
        <v>1446</v>
      </c>
      <c r="M1225">
        <v>4608</v>
      </c>
      <c r="N1225">
        <v>84</v>
      </c>
      <c r="O1225" t="s">
        <v>155</v>
      </c>
      <c r="P1225">
        <v>64811</v>
      </c>
      <c r="Q122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225" t="str">
        <f>VLOOKUP(Analytics_mindset_case_studies_IntegrateCo_2015payroll[[#This Row],[Job_Code]],Analytics_mindset_case_studies_IntegrateCo_jobcodes[[Code_text]:[Job_Description]],2,FALSE)</f>
        <v>Office</v>
      </c>
    </row>
    <row r="1226" spans="1:18" x14ac:dyDescent="0.3">
      <c r="A1226" s="1">
        <v>42041</v>
      </c>
      <c r="B1226">
        <v>27310014</v>
      </c>
      <c r="C1226">
        <v>203</v>
      </c>
      <c r="D1226">
        <v>1</v>
      </c>
      <c r="E1226">
        <v>1</v>
      </c>
      <c r="F1226" t="s">
        <v>78</v>
      </c>
      <c r="G1226">
        <v>10</v>
      </c>
      <c r="H1226">
        <v>0</v>
      </c>
      <c r="I1226">
        <v>64812</v>
      </c>
      <c r="J1226">
        <v>0</v>
      </c>
      <c r="K1226">
        <v>0</v>
      </c>
      <c r="L1226">
        <v>1446</v>
      </c>
      <c r="M1226">
        <v>4608</v>
      </c>
      <c r="N1226">
        <v>84</v>
      </c>
      <c r="O1226" t="s">
        <v>155</v>
      </c>
      <c r="P1226">
        <v>64812</v>
      </c>
      <c r="Q122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226" t="str">
        <f>VLOOKUP(Analytics_mindset_case_studies_IntegrateCo_2015payroll[[#This Row],[Job_Code]],Analytics_mindset_case_studies_IntegrateCo_jobcodes[[Code_text]:[Job_Description]],2,FALSE)</f>
        <v>Service</v>
      </c>
    </row>
    <row r="1227" spans="1:18" x14ac:dyDescent="0.3">
      <c r="A1227" s="1">
        <v>42041</v>
      </c>
      <c r="B1227">
        <v>27310014</v>
      </c>
      <c r="C1227">
        <v>203</v>
      </c>
      <c r="D1227">
        <v>1</v>
      </c>
      <c r="E1227">
        <v>1</v>
      </c>
      <c r="F1227" t="s">
        <v>65</v>
      </c>
      <c r="G1227">
        <v>10</v>
      </c>
      <c r="H1227">
        <v>0</v>
      </c>
      <c r="I1227">
        <v>64811</v>
      </c>
      <c r="J1227">
        <v>0</v>
      </c>
      <c r="K1227">
        <v>0</v>
      </c>
      <c r="L1227">
        <v>1445</v>
      </c>
      <c r="M1227">
        <v>4608</v>
      </c>
      <c r="N1227">
        <v>84</v>
      </c>
      <c r="O1227" t="s">
        <v>155</v>
      </c>
      <c r="P1227">
        <v>64811</v>
      </c>
      <c r="Q122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227" t="str">
        <f>VLOOKUP(Analytics_mindset_case_studies_IntegrateCo_2015payroll[[#This Row],[Job_Code]],Analytics_mindset_case_studies_IntegrateCo_jobcodes[[Code_text]:[Job_Description]],2,FALSE)</f>
        <v>Office</v>
      </c>
    </row>
    <row r="1228" spans="1:18" x14ac:dyDescent="0.3">
      <c r="A1228" s="1">
        <v>42041</v>
      </c>
      <c r="B1228">
        <v>27310014</v>
      </c>
      <c r="C1228">
        <v>203</v>
      </c>
      <c r="D1228">
        <v>1</v>
      </c>
      <c r="E1228">
        <v>1</v>
      </c>
      <c r="F1228" t="s">
        <v>74</v>
      </c>
      <c r="G1228">
        <v>10</v>
      </c>
      <c r="H1228">
        <v>0</v>
      </c>
      <c r="I1228">
        <v>64812</v>
      </c>
      <c r="J1228">
        <v>0</v>
      </c>
      <c r="K1228">
        <v>0</v>
      </c>
      <c r="L1228">
        <v>1445</v>
      </c>
      <c r="M1228">
        <v>4608</v>
      </c>
      <c r="N1228">
        <v>84</v>
      </c>
      <c r="O1228" t="s">
        <v>155</v>
      </c>
      <c r="P1228">
        <v>64812</v>
      </c>
      <c r="Q122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228" t="str">
        <f>VLOOKUP(Analytics_mindset_case_studies_IntegrateCo_2015payroll[[#This Row],[Job_Code]],Analytics_mindset_case_studies_IntegrateCo_jobcodes[[Code_text]:[Job_Description]],2,FALSE)</f>
        <v>Service</v>
      </c>
    </row>
    <row r="1229" spans="1:18" x14ac:dyDescent="0.3">
      <c r="A1229" s="1">
        <v>42041</v>
      </c>
      <c r="B1229">
        <v>27310014</v>
      </c>
      <c r="C1229">
        <v>357</v>
      </c>
      <c r="D1229">
        <v>1</v>
      </c>
      <c r="E1229">
        <v>1</v>
      </c>
      <c r="F1229" t="s">
        <v>85</v>
      </c>
      <c r="G1229">
        <v>0</v>
      </c>
      <c r="H1229">
        <v>0</v>
      </c>
      <c r="I1229">
        <v>0</v>
      </c>
      <c r="J1229">
        <v>0</v>
      </c>
      <c r="K1229">
        <v>7</v>
      </c>
      <c r="L1229">
        <v>3</v>
      </c>
      <c r="M1229">
        <v>97</v>
      </c>
      <c r="N1229">
        <v>24</v>
      </c>
      <c r="O1229" t="s">
        <v>156</v>
      </c>
      <c r="P1229">
        <v>0</v>
      </c>
      <c r="Q122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229" t="str">
        <f>VLOOKUP(Analytics_mindset_case_studies_IntegrateCo_2015payroll[[#This Row],[Job_Code]],Analytics_mindset_case_studies_IntegrateCo_jobcodes[[Code_text]:[Job_Description]],2,FALSE)</f>
        <v>Installation</v>
      </c>
    </row>
    <row r="1230" spans="1:18" x14ac:dyDescent="0.3">
      <c r="A1230" s="1">
        <v>42041</v>
      </c>
      <c r="B1230">
        <v>27310014</v>
      </c>
      <c r="C1230">
        <v>357</v>
      </c>
      <c r="D1230">
        <v>1</v>
      </c>
      <c r="E1230">
        <v>1</v>
      </c>
      <c r="F1230" t="s">
        <v>74</v>
      </c>
      <c r="G1230">
        <v>2</v>
      </c>
      <c r="H1230">
        <v>0</v>
      </c>
      <c r="I1230">
        <v>40</v>
      </c>
      <c r="J1230">
        <v>0</v>
      </c>
      <c r="K1230">
        <v>2</v>
      </c>
      <c r="L1230">
        <v>81</v>
      </c>
      <c r="M1230">
        <v>259</v>
      </c>
      <c r="N1230">
        <v>64</v>
      </c>
      <c r="O1230" t="s">
        <v>156</v>
      </c>
      <c r="P1230">
        <v>40</v>
      </c>
      <c r="Q123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230" t="str">
        <f>VLOOKUP(Analytics_mindset_case_studies_IntegrateCo_2015payroll[[#This Row],[Job_Code]],Analytics_mindset_case_studies_IntegrateCo_jobcodes[[Code_text]:[Job_Description]],2,FALSE)</f>
        <v>Service</v>
      </c>
    </row>
    <row r="1231" spans="1:18" x14ac:dyDescent="0.3">
      <c r="A1231" s="1">
        <v>42041</v>
      </c>
      <c r="B1231">
        <v>27310014</v>
      </c>
      <c r="C1231">
        <v>357</v>
      </c>
      <c r="D1231">
        <v>1</v>
      </c>
      <c r="E1231">
        <v>1</v>
      </c>
      <c r="F1231" t="s">
        <v>74</v>
      </c>
      <c r="G1231">
        <v>0</v>
      </c>
      <c r="H1231">
        <v>2</v>
      </c>
      <c r="I1231">
        <v>0</v>
      </c>
      <c r="J1231">
        <v>60</v>
      </c>
      <c r="K1231">
        <v>3</v>
      </c>
      <c r="L1231">
        <v>122</v>
      </c>
      <c r="M1231">
        <v>389</v>
      </c>
      <c r="N1231">
        <v>64</v>
      </c>
      <c r="O1231" t="s">
        <v>156</v>
      </c>
      <c r="P1231">
        <v>60</v>
      </c>
      <c r="Q123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231" t="str">
        <f>VLOOKUP(Analytics_mindset_case_studies_IntegrateCo_2015payroll[[#This Row],[Job_Code]],Analytics_mindset_case_studies_IntegrateCo_jobcodes[[Code_text]:[Job_Description]],2,FALSE)</f>
        <v>Service</v>
      </c>
    </row>
    <row r="1232" spans="1:18" x14ac:dyDescent="0.3">
      <c r="A1232" s="1">
        <v>42041</v>
      </c>
      <c r="B1232">
        <v>27310014</v>
      </c>
      <c r="C1232">
        <v>269</v>
      </c>
      <c r="D1232">
        <v>1</v>
      </c>
      <c r="E1232">
        <v>1</v>
      </c>
      <c r="F1232" t="s">
        <v>85</v>
      </c>
      <c r="G1232">
        <v>0</v>
      </c>
      <c r="H1232">
        <v>0</v>
      </c>
      <c r="I1232">
        <v>0</v>
      </c>
      <c r="J1232">
        <v>0</v>
      </c>
      <c r="K1232">
        <v>2</v>
      </c>
      <c r="L1232">
        <v>2</v>
      </c>
      <c r="M1232">
        <v>64</v>
      </c>
      <c r="N1232">
        <v>14</v>
      </c>
      <c r="O1232" t="s">
        <v>157</v>
      </c>
      <c r="P1232">
        <v>0</v>
      </c>
      <c r="Q123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232" t="str">
        <f>VLOOKUP(Analytics_mindset_case_studies_IntegrateCo_2015payroll[[#This Row],[Job_Code]],Analytics_mindset_case_studies_IntegrateCo_jobcodes[[Code_text]:[Job_Description]],2,FALSE)</f>
        <v>Installation</v>
      </c>
    </row>
    <row r="1233" spans="1:18" x14ac:dyDescent="0.3">
      <c r="A1233" s="1">
        <v>42041</v>
      </c>
      <c r="B1233">
        <v>27310014</v>
      </c>
      <c r="C1233">
        <v>269</v>
      </c>
      <c r="D1233">
        <v>1</v>
      </c>
      <c r="E1233">
        <v>1</v>
      </c>
      <c r="F1233" t="s">
        <v>79</v>
      </c>
      <c r="G1233">
        <v>7</v>
      </c>
      <c r="H1233">
        <v>0</v>
      </c>
      <c r="I1233">
        <v>196</v>
      </c>
      <c r="J1233">
        <v>0</v>
      </c>
      <c r="K1233">
        <v>53</v>
      </c>
      <c r="L1233">
        <v>439</v>
      </c>
      <c r="M1233">
        <v>1397</v>
      </c>
      <c r="N1233">
        <v>314</v>
      </c>
      <c r="O1233" t="s">
        <v>157</v>
      </c>
      <c r="P1233">
        <v>196</v>
      </c>
      <c r="Q123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233" t="str">
        <f>VLOOKUP(Analytics_mindset_case_studies_IntegrateCo_2015payroll[[#This Row],[Job_Code]],Analytics_mindset_case_studies_IntegrateCo_jobcodes[[Code_text]:[Job_Description]],2,FALSE)</f>
        <v>Proj Management</v>
      </c>
    </row>
    <row r="1234" spans="1:18" x14ac:dyDescent="0.3">
      <c r="A1234" s="1">
        <v>42041</v>
      </c>
      <c r="B1234">
        <v>27310014</v>
      </c>
      <c r="C1234">
        <v>269</v>
      </c>
      <c r="D1234">
        <v>1</v>
      </c>
      <c r="E1234">
        <v>1</v>
      </c>
      <c r="F1234" t="s">
        <v>108</v>
      </c>
      <c r="G1234">
        <v>0</v>
      </c>
      <c r="H1234">
        <v>0</v>
      </c>
      <c r="I1234">
        <v>0</v>
      </c>
      <c r="J1234">
        <v>0</v>
      </c>
      <c r="K1234">
        <v>121</v>
      </c>
      <c r="L1234">
        <v>1001</v>
      </c>
      <c r="M1234">
        <v>3192</v>
      </c>
      <c r="N1234">
        <v>717</v>
      </c>
      <c r="O1234" t="s">
        <v>157</v>
      </c>
      <c r="P1234">
        <v>0</v>
      </c>
      <c r="Q123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234" t="str">
        <f>VLOOKUP(Analytics_mindset_case_studies_IntegrateCo_2015payroll[[#This Row],[Job_Code]],Analytics_mindset_case_studies_IntegrateCo_jobcodes[[Code_text]:[Job_Description]],2,FALSE)</f>
        <v>New Foreign Manufacturing Plant</v>
      </c>
    </row>
    <row r="1235" spans="1:18" x14ac:dyDescent="0.3">
      <c r="A1235" s="1">
        <v>42041</v>
      </c>
      <c r="B1235">
        <v>27310014</v>
      </c>
      <c r="C1235">
        <v>248</v>
      </c>
      <c r="D1235">
        <v>1</v>
      </c>
      <c r="E1235">
        <v>1</v>
      </c>
      <c r="F1235" t="s">
        <v>64</v>
      </c>
      <c r="G1235">
        <v>16</v>
      </c>
      <c r="H1235">
        <v>0</v>
      </c>
      <c r="I1235">
        <v>328</v>
      </c>
      <c r="J1235">
        <v>0</v>
      </c>
      <c r="K1235">
        <v>173</v>
      </c>
      <c r="L1235">
        <v>693</v>
      </c>
      <c r="M1235">
        <v>2208</v>
      </c>
      <c r="N1235">
        <v>43</v>
      </c>
      <c r="O1235" t="s">
        <v>158</v>
      </c>
      <c r="P1235">
        <v>328</v>
      </c>
      <c r="Q123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235" t="str">
        <f>VLOOKUP(Analytics_mindset_case_studies_IntegrateCo_2015payroll[[#This Row],[Job_Code]],Analytics_mindset_case_studies_IntegrateCo_jobcodes[[Code_text]:[Job_Description]],2,FALSE)</f>
        <v>Office</v>
      </c>
    </row>
    <row r="1236" spans="1:18" x14ac:dyDescent="0.3">
      <c r="A1236" s="1">
        <v>42041</v>
      </c>
      <c r="B1236">
        <v>27310014</v>
      </c>
      <c r="C1236">
        <v>248</v>
      </c>
      <c r="D1236">
        <v>1</v>
      </c>
      <c r="E1236">
        <v>1</v>
      </c>
      <c r="F1236" t="s">
        <v>63</v>
      </c>
      <c r="G1236">
        <v>0</v>
      </c>
      <c r="H1236">
        <v>0</v>
      </c>
      <c r="I1236">
        <v>0</v>
      </c>
      <c r="J1236">
        <v>0</v>
      </c>
      <c r="K1236">
        <v>44</v>
      </c>
      <c r="L1236">
        <v>173</v>
      </c>
      <c r="M1236">
        <v>552</v>
      </c>
      <c r="N1236">
        <v>11</v>
      </c>
      <c r="O1236" t="s">
        <v>158</v>
      </c>
      <c r="P1236">
        <v>0</v>
      </c>
      <c r="Q123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236" t="str">
        <f>VLOOKUP(Analytics_mindset_case_studies_IntegrateCo_2015payroll[[#This Row],[Job_Code]],Analytics_mindset_case_studies_IntegrateCo_jobcodes[[Code_text]:[Job_Description]],2,FALSE)</f>
        <v>New Foreign Manufacturing Plant</v>
      </c>
    </row>
    <row r="1237" spans="1:18" x14ac:dyDescent="0.3">
      <c r="A1237" s="1">
        <v>42041</v>
      </c>
      <c r="B1237">
        <v>27310014</v>
      </c>
      <c r="C1237">
        <v>248</v>
      </c>
      <c r="D1237">
        <v>1</v>
      </c>
      <c r="E1237">
        <v>1</v>
      </c>
      <c r="F1237" t="s">
        <v>65</v>
      </c>
      <c r="G1237">
        <v>16</v>
      </c>
      <c r="H1237">
        <v>0</v>
      </c>
      <c r="I1237">
        <v>328</v>
      </c>
      <c r="J1237">
        <v>0</v>
      </c>
      <c r="K1237">
        <v>173</v>
      </c>
      <c r="L1237">
        <v>693</v>
      </c>
      <c r="M1237">
        <v>2208</v>
      </c>
      <c r="N1237">
        <v>43</v>
      </c>
      <c r="O1237" t="s">
        <v>158</v>
      </c>
      <c r="P1237">
        <v>328</v>
      </c>
      <c r="Q123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237" t="str">
        <f>VLOOKUP(Analytics_mindset_case_studies_IntegrateCo_2015payroll[[#This Row],[Job_Code]],Analytics_mindset_case_studies_IntegrateCo_jobcodes[[Code_text]:[Job_Description]],2,FALSE)</f>
        <v>Office</v>
      </c>
    </row>
    <row r="1238" spans="1:18" x14ac:dyDescent="0.3">
      <c r="A1238" s="1">
        <v>42041</v>
      </c>
      <c r="B1238">
        <v>27310014</v>
      </c>
      <c r="C1238">
        <v>248</v>
      </c>
      <c r="D1238">
        <v>1</v>
      </c>
      <c r="E1238">
        <v>1</v>
      </c>
      <c r="F1238" t="s">
        <v>70</v>
      </c>
      <c r="G1238">
        <v>0</v>
      </c>
      <c r="H1238">
        <v>0</v>
      </c>
      <c r="I1238">
        <v>0</v>
      </c>
      <c r="J1238">
        <v>0</v>
      </c>
      <c r="K1238">
        <v>43</v>
      </c>
      <c r="L1238">
        <v>173</v>
      </c>
      <c r="M1238">
        <v>552</v>
      </c>
      <c r="N1238">
        <v>11</v>
      </c>
      <c r="O1238" t="s">
        <v>158</v>
      </c>
      <c r="P1238">
        <v>0</v>
      </c>
      <c r="Q123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238" t="str">
        <f>VLOOKUP(Analytics_mindset_case_studies_IntegrateCo_2015payroll[[#This Row],[Job_Code]],Analytics_mindset_case_studies_IntegrateCo_jobcodes[[Code_text]:[Job_Description]],2,FALSE)</f>
        <v>New Foreign Manufacturing Plant</v>
      </c>
    </row>
    <row r="1239" spans="1:18" x14ac:dyDescent="0.3">
      <c r="A1239" s="1">
        <v>42041</v>
      </c>
      <c r="B1239">
        <v>27310014</v>
      </c>
      <c r="C1239">
        <v>30</v>
      </c>
      <c r="D1239">
        <v>1</v>
      </c>
      <c r="E1239">
        <v>1</v>
      </c>
      <c r="F1239" t="s">
        <v>58</v>
      </c>
      <c r="G1239">
        <v>2</v>
      </c>
      <c r="H1239">
        <v>0</v>
      </c>
      <c r="I1239">
        <v>4873</v>
      </c>
      <c r="J1239">
        <v>0</v>
      </c>
      <c r="K1239">
        <v>24</v>
      </c>
      <c r="L1239">
        <v>99</v>
      </c>
      <c r="M1239">
        <v>313</v>
      </c>
      <c r="N1239">
        <v>6</v>
      </c>
      <c r="O1239" t="s">
        <v>159</v>
      </c>
      <c r="P1239">
        <v>4873</v>
      </c>
      <c r="Q123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239" t="str">
        <f>VLOOKUP(Analytics_mindset_case_studies_IntegrateCo_2015payroll[[#This Row],[Job_Code]],Analytics_mindset_case_studies_IntegrateCo_jobcodes[[Code_text]:[Job_Description]],2,FALSE)</f>
        <v>Sales</v>
      </c>
    </row>
    <row r="1240" spans="1:18" x14ac:dyDescent="0.3">
      <c r="A1240" s="1">
        <v>42041</v>
      </c>
      <c r="B1240">
        <v>27310014</v>
      </c>
      <c r="C1240">
        <v>30</v>
      </c>
      <c r="D1240">
        <v>1</v>
      </c>
      <c r="E1240">
        <v>1</v>
      </c>
      <c r="F1240" t="s">
        <v>84</v>
      </c>
      <c r="G1240">
        <v>5</v>
      </c>
      <c r="H1240">
        <v>0</v>
      </c>
      <c r="I1240">
        <v>12184</v>
      </c>
      <c r="J1240">
        <v>0</v>
      </c>
      <c r="K1240">
        <v>62</v>
      </c>
      <c r="L1240">
        <v>246</v>
      </c>
      <c r="M1240">
        <v>785</v>
      </c>
      <c r="N1240">
        <v>16</v>
      </c>
      <c r="O1240" t="s">
        <v>159</v>
      </c>
      <c r="P1240">
        <v>12184</v>
      </c>
      <c r="Q124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1240" t="str">
        <f>VLOOKUP(Analytics_mindset_case_studies_IntegrateCo_2015payroll[[#This Row],[Job_Code]],Analytics_mindset_case_studies_IntegrateCo_jobcodes[[Code_text]:[Job_Description]],2,FALSE)</f>
        <v>Travel</v>
      </c>
    </row>
    <row r="1241" spans="1:18" x14ac:dyDescent="0.3">
      <c r="A1241" s="1">
        <v>42041</v>
      </c>
      <c r="B1241">
        <v>27310014</v>
      </c>
      <c r="C1241">
        <v>30</v>
      </c>
      <c r="D1241">
        <v>1</v>
      </c>
      <c r="E1241">
        <v>1</v>
      </c>
      <c r="F1241" t="s">
        <v>63</v>
      </c>
      <c r="G1241">
        <v>0</v>
      </c>
      <c r="H1241">
        <v>0</v>
      </c>
      <c r="I1241">
        <v>0</v>
      </c>
      <c r="J1241">
        <v>0</v>
      </c>
      <c r="K1241">
        <v>74</v>
      </c>
      <c r="L1241">
        <v>295</v>
      </c>
      <c r="M1241">
        <v>941</v>
      </c>
      <c r="N1241">
        <v>19</v>
      </c>
      <c r="O1241" t="s">
        <v>159</v>
      </c>
      <c r="P1241">
        <v>0</v>
      </c>
      <c r="Q124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241" t="str">
        <f>VLOOKUP(Analytics_mindset_case_studies_IntegrateCo_2015payroll[[#This Row],[Job_Code]],Analytics_mindset_case_studies_IntegrateCo_jobcodes[[Code_text]:[Job_Description]],2,FALSE)</f>
        <v>New Foreign Manufacturing Plant</v>
      </c>
    </row>
    <row r="1242" spans="1:18" x14ac:dyDescent="0.3">
      <c r="A1242" s="1">
        <v>42041</v>
      </c>
      <c r="B1242">
        <v>27310014</v>
      </c>
      <c r="C1242">
        <v>403</v>
      </c>
      <c r="D1242">
        <v>1</v>
      </c>
      <c r="E1242">
        <v>1</v>
      </c>
      <c r="F1242" t="s">
        <v>89</v>
      </c>
      <c r="G1242">
        <v>25</v>
      </c>
      <c r="H1242">
        <v>0</v>
      </c>
      <c r="I1242">
        <v>425</v>
      </c>
      <c r="J1242">
        <v>0</v>
      </c>
      <c r="K1242">
        <v>25</v>
      </c>
      <c r="L1242">
        <v>102</v>
      </c>
      <c r="M1242">
        <v>325</v>
      </c>
      <c r="N1242">
        <v>68</v>
      </c>
      <c r="O1242" t="s">
        <v>160</v>
      </c>
      <c r="P1242">
        <v>425</v>
      </c>
      <c r="Q124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242" t="str">
        <f>VLOOKUP(Analytics_mindset_case_studies_IntegrateCo_2015payroll[[#This Row],[Job_Code]],Analytics_mindset_case_studies_IntegrateCo_jobcodes[[Code_text]:[Job_Description]],2,FALSE)</f>
        <v>Employee Training</v>
      </c>
    </row>
    <row r="1243" spans="1:18" x14ac:dyDescent="0.3">
      <c r="A1243" s="1">
        <v>42041</v>
      </c>
      <c r="B1243">
        <v>27310014</v>
      </c>
      <c r="C1243">
        <v>6</v>
      </c>
      <c r="D1243">
        <v>1</v>
      </c>
      <c r="E1243">
        <v>1</v>
      </c>
      <c r="F1243" t="s">
        <v>85</v>
      </c>
      <c r="G1243">
        <v>0</v>
      </c>
      <c r="H1243">
        <v>0</v>
      </c>
      <c r="I1243">
        <v>0</v>
      </c>
      <c r="J1243">
        <v>0</v>
      </c>
      <c r="K1243">
        <v>9</v>
      </c>
      <c r="L1243">
        <v>35</v>
      </c>
      <c r="M1243">
        <v>111</v>
      </c>
      <c r="N1243">
        <v>24</v>
      </c>
      <c r="O1243" t="s">
        <v>162</v>
      </c>
      <c r="P1243">
        <v>0</v>
      </c>
      <c r="Q124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243" t="str">
        <f>VLOOKUP(Analytics_mindset_case_studies_IntegrateCo_2015payroll[[#This Row],[Job_Code]],Analytics_mindset_case_studies_IntegrateCo_jobcodes[[Code_text]:[Job_Description]],2,FALSE)</f>
        <v>Installation</v>
      </c>
    </row>
    <row r="1244" spans="1:18" x14ac:dyDescent="0.3">
      <c r="A1244" s="1">
        <v>42041</v>
      </c>
      <c r="B1244">
        <v>27310014</v>
      </c>
      <c r="C1244">
        <v>6</v>
      </c>
      <c r="D1244">
        <v>1</v>
      </c>
      <c r="E1244">
        <v>1</v>
      </c>
      <c r="F1244" t="s">
        <v>63</v>
      </c>
      <c r="G1244">
        <v>0</v>
      </c>
      <c r="H1244">
        <v>0</v>
      </c>
      <c r="I1244">
        <v>0</v>
      </c>
      <c r="J1244">
        <v>0</v>
      </c>
      <c r="K1244">
        <v>12</v>
      </c>
      <c r="L1244">
        <v>51</v>
      </c>
      <c r="M1244">
        <v>162</v>
      </c>
      <c r="N1244">
        <v>35</v>
      </c>
      <c r="O1244" t="s">
        <v>162</v>
      </c>
      <c r="P1244">
        <v>0</v>
      </c>
      <c r="Q124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244" t="str">
        <f>VLOOKUP(Analytics_mindset_case_studies_IntegrateCo_2015payroll[[#This Row],[Job_Code]],Analytics_mindset_case_studies_IntegrateCo_jobcodes[[Code_text]:[Job_Description]],2,FALSE)</f>
        <v>New Foreign Manufacturing Plant</v>
      </c>
    </row>
    <row r="1245" spans="1:18" x14ac:dyDescent="0.3">
      <c r="A1245" s="1">
        <v>42041</v>
      </c>
      <c r="B1245">
        <v>27310014</v>
      </c>
      <c r="C1245">
        <v>210</v>
      </c>
      <c r="D1245">
        <v>2</v>
      </c>
      <c r="E1245">
        <v>2</v>
      </c>
      <c r="F1245" t="s">
        <v>85</v>
      </c>
      <c r="G1245">
        <v>0</v>
      </c>
      <c r="H1245">
        <v>0</v>
      </c>
      <c r="I1245">
        <v>0</v>
      </c>
      <c r="J1245">
        <v>0</v>
      </c>
      <c r="K1245">
        <v>9</v>
      </c>
      <c r="L1245">
        <v>72</v>
      </c>
      <c r="M1245">
        <v>115</v>
      </c>
      <c r="N1245">
        <v>3</v>
      </c>
      <c r="O1245" t="s">
        <v>163</v>
      </c>
      <c r="P1245">
        <v>0</v>
      </c>
      <c r="Q124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245" t="str">
        <f>VLOOKUP(Analytics_mindset_case_studies_IntegrateCo_2015payroll[[#This Row],[Job_Code]],Analytics_mindset_case_studies_IntegrateCo_jobcodes[[Code_text]:[Job_Description]],2,FALSE)</f>
        <v>Installation</v>
      </c>
    </row>
    <row r="1246" spans="1:18" x14ac:dyDescent="0.3">
      <c r="A1246" s="1">
        <v>42041</v>
      </c>
      <c r="B1246">
        <v>27310014</v>
      </c>
      <c r="C1246">
        <v>210</v>
      </c>
      <c r="D1246">
        <v>2</v>
      </c>
      <c r="E1246">
        <v>2</v>
      </c>
      <c r="F1246" t="s">
        <v>88</v>
      </c>
      <c r="G1246">
        <v>75</v>
      </c>
      <c r="H1246">
        <v>0</v>
      </c>
      <c r="I1246">
        <v>17835</v>
      </c>
      <c r="J1246">
        <v>0</v>
      </c>
      <c r="K1246">
        <v>107</v>
      </c>
      <c r="L1246">
        <v>856</v>
      </c>
      <c r="M1246">
        <v>1365</v>
      </c>
      <c r="N1246">
        <v>357</v>
      </c>
      <c r="O1246" t="s">
        <v>163</v>
      </c>
      <c r="P1246">
        <v>17835</v>
      </c>
      <c r="Q124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246" t="str">
        <f>VLOOKUP(Analytics_mindset_case_studies_IntegrateCo_2015payroll[[#This Row],[Job_Code]],Analytics_mindset_case_studies_IntegrateCo_jobcodes[[Code_text]:[Job_Description]],2,FALSE)</f>
        <v>Office</v>
      </c>
    </row>
    <row r="1247" spans="1:18" x14ac:dyDescent="0.3">
      <c r="A1247" s="1">
        <v>42041</v>
      </c>
      <c r="B1247">
        <v>27310014</v>
      </c>
      <c r="C1247">
        <v>210</v>
      </c>
      <c r="D1247">
        <v>2</v>
      </c>
      <c r="E1247">
        <v>2</v>
      </c>
      <c r="F1247" t="s">
        <v>107</v>
      </c>
      <c r="G1247">
        <v>5</v>
      </c>
      <c r="H1247">
        <v>0</v>
      </c>
      <c r="I1247">
        <v>1189</v>
      </c>
      <c r="J1247">
        <v>0</v>
      </c>
      <c r="K1247">
        <v>7</v>
      </c>
      <c r="L1247">
        <v>57</v>
      </c>
      <c r="M1247">
        <v>91</v>
      </c>
      <c r="N1247">
        <v>24</v>
      </c>
      <c r="O1247" t="s">
        <v>163</v>
      </c>
      <c r="P1247">
        <v>1189</v>
      </c>
      <c r="Q124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247" t="str">
        <f>VLOOKUP(Analytics_mindset_case_studies_IntegrateCo_2015payroll[[#This Row],[Job_Code]],Analytics_mindset_case_studies_IntegrateCo_jobcodes[[Code_text]:[Job_Description]],2,FALSE)</f>
        <v>Sales</v>
      </c>
    </row>
    <row r="1248" spans="1:18" x14ac:dyDescent="0.3">
      <c r="A1248" s="1">
        <v>42041</v>
      </c>
      <c r="B1248">
        <v>27310014</v>
      </c>
      <c r="C1248">
        <v>210</v>
      </c>
      <c r="D1248">
        <v>2</v>
      </c>
      <c r="E1248">
        <v>2</v>
      </c>
      <c r="F1248" t="s">
        <v>110</v>
      </c>
      <c r="G1248">
        <v>1</v>
      </c>
      <c r="H1248">
        <v>0</v>
      </c>
      <c r="I1248">
        <v>2378</v>
      </c>
      <c r="J1248">
        <v>0</v>
      </c>
      <c r="K1248">
        <v>15</v>
      </c>
      <c r="L1248">
        <v>114</v>
      </c>
      <c r="M1248">
        <v>181</v>
      </c>
      <c r="N1248">
        <v>48</v>
      </c>
      <c r="O1248" t="s">
        <v>163</v>
      </c>
      <c r="P1248">
        <v>2378</v>
      </c>
      <c r="Q124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248" t="str">
        <f>VLOOKUP(Analytics_mindset_case_studies_IntegrateCo_2015payroll[[#This Row],[Job_Code]],Analytics_mindset_case_studies_IntegrateCo_jobcodes[[Code_text]:[Job_Description]],2,FALSE)</f>
        <v>Proj Management</v>
      </c>
    </row>
    <row r="1249" spans="1:18" x14ac:dyDescent="0.3">
      <c r="A1249" s="1">
        <v>42041</v>
      </c>
      <c r="B1249">
        <v>27310014</v>
      </c>
      <c r="C1249">
        <v>210</v>
      </c>
      <c r="D1249">
        <v>2</v>
      </c>
      <c r="E1249">
        <v>2</v>
      </c>
      <c r="F1249" t="s">
        <v>82</v>
      </c>
      <c r="G1249">
        <v>0</v>
      </c>
      <c r="H1249">
        <v>0</v>
      </c>
      <c r="I1249">
        <v>0</v>
      </c>
      <c r="J1249">
        <v>0</v>
      </c>
      <c r="K1249">
        <v>93</v>
      </c>
      <c r="L1249">
        <v>742</v>
      </c>
      <c r="M1249">
        <v>1182</v>
      </c>
      <c r="N1249">
        <v>309</v>
      </c>
      <c r="O1249" t="s">
        <v>163</v>
      </c>
      <c r="P1249">
        <v>0</v>
      </c>
      <c r="Q124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249" t="str">
        <f>VLOOKUP(Analytics_mindset_case_studies_IntegrateCo_2015payroll[[#This Row],[Job_Code]],Analytics_mindset_case_studies_IntegrateCo_jobcodes[[Code_text]:[Job_Description]],2,FALSE)</f>
        <v>New Foreign Manufacturing Plant</v>
      </c>
    </row>
    <row r="1250" spans="1:18" x14ac:dyDescent="0.3">
      <c r="A1250" s="1">
        <v>42041</v>
      </c>
      <c r="B1250">
        <v>27310014</v>
      </c>
      <c r="C1250">
        <v>37</v>
      </c>
      <c r="D1250">
        <v>1</v>
      </c>
      <c r="E1250">
        <v>1</v>
      </c>
      <c r="F1250" t="s">
        <v>101</v>
      </c>
      <c r="G1250">
        <v>1</v>
      </c>
      <c r="H1250">
        <v>0</v>
      </c>
      <c r="I1250">
        <v>245</v>
      </c>
      <c r="J1250">
        <v>0</v>
      </c>
      <c r="K1250">
        <v>13</v>
      </c>
      <c r="L1250">
        <v>53</v>
      </c>
      <c r="M1250">
        <v>167</v>
      </c>
      <c r="N1250">
        <v>39</v>
      </c>
      <c r="O1250" t="s">
        <v>164</v>
      </c>
      <c r="P1250">
        <v>245</v>
      </c>
      <c r="Q125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250" t="str">
        <f>VLOOKUP(Analytics_mindset_case_studies_IntegrateCo_2015payroll[[#This Row],[Job_Code]],Analytics_mindset_case_studies_IntegrateCo_jobcodes[[Code_text]:[Job_Description]],2,FALSE)</f>
        <v>Installation</v>
      </c>
    </row>
    <row r="1251" spans="1:18" x14ac:dyDescent="0.3">
      <c r="A1251" s="1">
        <v>42041</v>
      </c>
      <c r="B1251">
        <v>27310014</v>
      </c>
      <c r="C1251">
        <v>35</v>
      </c>
      <c r="D1251">
        <v>1</v>
      </c>
      <c r="E1251">
        <v>1</v>
      </c>
      <c r="F1251" t="s">
        <v>58</v>
      </c>
      <c r="G1251">
        <v>43</v>
      </c>
      <c r="H1251">
        <v>0</v>
      </c>
      <c r="I1251">
        <v>115385</v>
      </c>
      <c r="J1251">
        <v>0</v>
      </c>
      <c r="K1251">
        <v>0</v>
      </c>
      <c r="L1251">
        <v>2558</v>
      </c>
      <c r="M1251">
        <v>8153</v>
      </c>
      <c r="N1251">
        <v>3</v>
      </c>
      <c r="O1251" t="s">
        <v>165</v>
      </c>
      <c r="P1251">
        <v>115385</v>
      </c>
      <c r="Q125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251" t="str">
        <f>VLOOKUP(Analytics_mindset_case_studies_IntegrateCo_2015payroll[[#This Row],[Job_Code]],Analytics_mindset_case_studies_IntegrateCo_jobcodes[[Code_text]:[Job_Description]],2,FALSE)</f>
        <v>Sales</v>
      </c>
    </row>
    <row r="1252" spans="1:18" x14ac:dyDescent="0.3">
      <c r="A1252" s="1">
        <v>42041</v>
      </c>
      <c r="B1252">
        <v>27310015</v>
      </c>
      <c r="C1252">
        <v>35</v>
      </c>
      <c r="D1252">
        <v>1</v>
      </c>
      <c r="E1252">
        <v>1</v>
      </c>
      <c r="F1252" t="s">
        <v>58</v>
      </c>
      <c r="G1252">
        <v>0</v>
      </c>
      <c r="H1252">
        <v>0</v>
      </c>
      <c r="I1252">
        <v>0</v>
      </c>
      <c r="J1252">
        <v>0</v>
      </c>
      <c r="K1252">
        <v>0</v>
      </c>
      <c r="L1252">
        <v>0</v>
      </c>
      <c r="M1252">
        <v>0</v>
      </c>
      <c r="N1252">
        <v>0</v>
      </c>
      <c r="O1252" t="s">
        <v>165</v>
      </c>
      <c r="P1252">
        <v>0</v>
      </c>
      <c r="Q125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252" t="str">
        <f>VLOOKUP(Analytics_mindset_case_studies_IntegrateCo_2015payroll[[#This Row],[Job_Code]],Analytics_mindset_case_studies_IntegrateCo_jobcodes[[Code_text]:[Job_Description]],2,FALSE)</f>
        <v>Sales</v>
      </c>
    </row>
    <row r="1253" spans="1:18" x14ac:dyDescent="0.3">
      <c r="A1253" s="1">
        <v>42041</v>
      </c>
      <c r="B1253">
        <v>27310014</v>
      </c>
      <c r="C1253">
        <v>287</v>
      </c>
      <c r="D1253">
        <v>2</v>
      </c>
      <c r="E1253">
        <v>2</v>
      </c>
      <c r="F1253" t="s">
        <v>64</v>
      </c>
      <c r="G1253">
        <v>16</v>
      </c>
      <c r="H1253">
        <v>0</v>
      </c>
      <c r="I1253">
        <v>228</v>
      </c>
      <c r="J1253">
        <v>0</v>
      </c>
      <c r="K1253">
        <v>13</v>
      </c>
      <c r="L1253">
        <v>1038</v>
      </c>
      <c r="M1253">
        <v>1656</v>
      </c>
      <c r="N1253">
        <v>55</v>
      </c>
      <c r="O1253" t="s">
        <v>167</v>
      </c>
      <c r="P1253">
        <v>228</v>
      </c>
      <c r="Q125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253" t="str">
        <f>VLOOKUP(Analytics_mindset_case_studies_IntegrateCo_2015payroll[[#This Row],[Job_Code]],Analytics_mindset_case_studies_IntegrateCo_jobcodes[[Code_text]:[Job_Description]],2,FALSE)</f>
        <v>Office</v>
      </c>
    </row>
    <row r="1254" spans="1:18" x14ac:dyDescent="0.3">
      <c r="A1254" s="1">
        <v>42041</v>
      </c>
      <c r="B1254">
        <v>27310014</v>
      </c>
      <c r="C1254">
        <v>287</v>
      </c>
      <c r="D1254">
        <v>2</v>
      </c>
      <c r="E1254">
        <v>2</v>
      </c>
      <c r="F1254" t="s">
        <v>88</v>
      </c>
      <c r="G1254">
        <v>12</v>
      </c>
      <c r="H1254">
        <v>0</v>
      </c>
      <c r="I1254">
        <v>171</v>
      </c>
      <c r="J1254">
        <v>0</v>
      </c>
      <c r="K1254">
        <v>98</v>
      </c>
      <c r="L1254">
        <v>779</v>
      </c>
      <c r="M1254">
        <v>1241</v>
      </c>
      <c r="N1254">
        <v>41</v>
      </c>
      <c r="O1254" t="s">
        <v>167</v>
      </c>
      <c r="P1254">
        <v>171</v>
      </c>
      <c r="Q125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254" t="str">
        <f>VLOOKUP(Analytics_mindset_case_studies_IntegrateCo_2015payroll[[#This Row],[Job_Code]],Analytics_mindset_case_studies_IntegrateCo_jobcodes[[Code_text]:[Job_Description]],2,FALSE)</f>
        <v>Office</v>
      </c>
    </row>
    <row r="1255" spans="1:18" x14ac:dyDescent="0.3">
      <c r="A1255" s="1">
        <v>42041</v>
      </c>
      <c r="B1255">
        <v>27310014</v>
      </c>
      <c r="C1255">
        <v>287</v>
      </c>
      <c r="D1255">
        <v>2</v>
      </c>
      <c r="E1255">
        <v>2</v>
      </c>
      <c r="F1255" t="s">
        <v>97</v>
      </c>
      <c r="G1255">
        <v>12</v>
      </c>
      <c r="H1255">
        <v>0</v>
      </c>
      <c r="I1255">
        <v>171</v>
      </c>
      <c r="J1255">
        <v>0</v>
      </c>
      <c r="K1255">
        <v>97</v>
      </c>
      <c r="L1255">
        <v>779</v>
      </c>
      <c r="M1255">
        <v>1241</v>
      </c>
      <c r="N1255">
        <v>41</v>
      </c>
      <c r="O1255" t="s">
        <v>167</v>
      </c>
      <c r="P1255">
        <v>171</v>
      </c>
      <c r="Q125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255" t="str">
        <f>VLOOKUP(Analytics_mindset_case_studies_IntegrateCo_2015payroll[[#This Row],[Job_Code]],Analytics_mindset_case_studies_IntegrateCo_jobcodes[[Code_text]:[Job_Description]],2,FALSE)</f>
        <v>Service</v>
      </c>
    </row>
    <row r="1256" spans="1:18" x14ac:dyDescent="0.3">
      <c r="A1256" s="1">
        <v>42041</v>
      </c>
      <c r="B1256">
        <v>27310014</v>
      </c>
      <c r="C1256">
        <v>255</v>
      </c>
      <c r="D1256">
        <v>1</v>
      </c>
      <c r="E1256">
        <v>1</v>
      </c>
      <c r="F1256" t="s">
        <v>85</v>
      </c>
      <c r="G1256">
        <v>0</v>
      </c>
      <c r="H1256">
        <v>0</v>
      </c>
      <c r="I1256">
        <v>0</v>
      </c>
      <c r="J1256">
        <v>0</v>
      </c>
      <c r="K1256">
        <v>9</v>
      </c>
      <c r="L1256">
        <v>35</v>
      </c>
      <c r="M1256">
        <v>11</v>
      </c>
      <c r="N1256">
        <v>24</v>
      </c>
      <c r="O1256" t="s">
        <v>169</v>
      </c>
      <c r="P1256">
        <v>0</v>
      </c>
      <c r="Q125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256" t="str">
        <f>VLOOKUP(Analytics_mindset_case_studies_IntegrateCo_2015payroll[[#This Row],[Job_Code]],Analytics_mindset_case_studies_IntegrateCo_jobcodes[[Code_text]:[Job_Description]],2,FALSE)</f>
        <v>Installation</v>
      </c>
    </row>
    <row r="1257" spans="1:18" x14ac:dyDescent="0.3">
      <c r="A1257" s="1">
        <v>42041</v>
      </c>
      <c r="B1257">
        <v>27310014</v>
      </c>
      <c r="C1257">
        <v>405</v>
      </c>
      <c r="D1257">
        <v>1</v>
      </c>
      <c r="E1257">
        <v>1</v>
      </c>
      <c r="F1257" t="s">
        <v>64</v>
      </c>
      <c r="G1257">
        <v>20</v>
      </c>
      <c r="H1257">
        <v>0</v>
      </c>
      <c r="I1257">
        <v>340</v>
      </c>
      <c r="J1257">
        <v>0</v>
      </c>
      <c r="K1257">
        <v>204</v>
      </c>
      <c r="L1257">
        <v>816</v>
      </c>
      <c r="M1257">
        <v>2601</v>
      </c>
      <c r="N1257">
        <v>544</v>
      </c>
      <c r="O1257" t="s">
        <v>206</v>
      </c>
      <c r="P1257">
        <v>340</v>
      </c>
      <c r="Q125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257" t="str">
        <f>VLOOKUP(Analytics_mindset_case_studies_IntegrateCo_2015payroll[[#This Row],[Job_Code]],Analytics_mindset_case_studies_IntegrateCo_jobcodes[[Code_text]:[Job_Description]],2,FALSE)</f>
        <v>Office</v>
      </c>
    </row>
    <row r="1258" spans="1:18" x14ac:dyDescent="0.3">
      <c r="A1258" s="1">
        <v>42041</v>
      </c>
      <c r="B1258">
        <v>27310014</v>
      </c>
      <c r="C1258">
        <v>405</v>
      </c>
      <c r="D1258">
        <v>1</v>
      </c>
      <c r="E1258">
        <v>1</v>
      </c>
      <c r="F1258" t="s">
        <v>65</v>
      </c>
      <c r="G1258">
        <v>20</v>
      </c>
      <c r="H1258">
        <v>0</v>
      </c>
      <c r="I1258">
        <v>340</v>
      </c>
      <c r="J1258">
        <v>0</v>
      </c>
      <c r="K1258">
        <v>204</v>
      </c>
      <c r="L1258">
        <v>816</v>
      </c>
      <c r="M1258">
        <v>2601</v>
      </c>
      <c r="N1258">
        <v>544</v>
      </c>
      <c r="O1258" t="s">
        <v>206</v>
      </c>
      <c r="P1258">
        <v>340</v>
      </c>
      <c r="Q125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258" t="str">
        <f>VLOOKUP(Analytics_mindset_case_studies_IntegrateCo_2015payroll[[#This Row],[Job_Code]],Analytics_mindset_case_studies_IntegrateCo_jobcodes[[Code_text]:[Job_Description]],2,FALSE)</f>
        <v>Office</v>
      </c>
    </row>
    <row r="1259" spans="1:18" x14ac:dyDescent="0.3">
      <c r="A1259" s="1">
        <v>42041</v>
      </c>
      <c r="B1259">
        <v>27310014</v>
      </c>
      <c r="C1259">
        <v>13</v>
      </c>
      <c r="D1259">
        <v>1</v>
      </c>
      <c r="E1259">
        <v>1</v>
      </c>
      <c r="F1259" t="s">
        <v>106</v>
      </c>
      <c r="G1259">
        <v>36</v>
      </c>
      <c r="H1259">
        <v>0</v>
      </c>
      <c r="I1259">
        <v>163453</v>
      </c>
      <c r="J1259">
        <v>0</v>
      </c>
      <c r="K1259">
        <v>0</v>
      </c>
      <c r="L1259">
        <v>3923</v>
      </c>
      <c r="M1259">
        <v>12505</v>
      </c>
      <c r="N1259">
        <v>2615</v>
      </c>
      <c r="O1259" t="s">
        <v>171</v>
      </c>
      <c r="P1259">
        <v>163453</v>
      </c>
      <c r="Q125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007</v>
      </c>
      <c r="R1259" t="str">
        <f>VLOOKUP(Analytics_mindset_case_studies_IntegrateCo_2015payroll[[#This Row],[Job_Code]],Analytics_mindset_case_studies_IntegrateCo_jobcodes[[Code_text]:[Job_Description]],2,FALSE)</f>
        <v>Customer Training</v>
      </c>
    </row>
    <row r="1260" spans="1:18" x14ac:dyDescent="0.3">
      <c r="A1260" s="1">
        <v>42041</v>
      </c>
      <c r="B1260">
        <v>27310014</v>
      </c>
      <c r="C1260">
        <v>358</v>
      </c>
      <c r="D1260">
        <v>1</v>
      </c>
      <c r="E1260">
        <v>1</v>
      </c>
      <c r="F1260" t="s">
        <v>64</v>
      </c>
      <c r="G1260">
        <v>40</v>
      </c>
      <c r="H1260">
        <v>0</v>
      </c>
      <c r="I1260">
        <v>630</v>
      </c>
      <c r="J1260">
        <v>0</v>
      </c>
      <c r="K1260">
        <v>297</v>
      </c>
      <c r="L1260">
        <v>1188</v>
      </c>
      <c r="M1260">
        <v>3787</v>
      </c>
      <c r="N1260">
        <v>82</v>
      </c>
      <c r="O1260" t="s">
        <v>172</v>
      </c>
      <c r="P1260">
        <v>630</v>
      </c>
      <c r="Q126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260" t="str">
        <f>VLOOKUP(Analytics_mindset_case_studies_IntegrateCo_2015payroll[[#This Row],[Job_Code]],Analytics_mindset_case_studies_IntegrateCo_jobcodes[[Code_text]:[Job_Description]],2,FALSE)</f>
        <v>Office</v>
      </c>
    </row>
    <row r="1261" spans="1:18" x14ac:dyDescent="0.3">
      <c r="A1261" s="1">
        <v>42041</v>
      </c>
      <c r="B1261">
        <v>27310014</v>
      </c>
      <c r="C1261">
        <v>281</v>
      </c>
      <c r="D1261">
        <v>1</v>
      </c>
      <c r="E1261">
        <v>1</v>
      </c>
      <c r="F1261" t="s">
        <v>85</v>
      </c>
      <c r="G1261">
        <v>0</v>
      </c>
      <c r="H1261">
        <v>0</v>
      </c>
      <c r="I1261">
        <v>0</v>
      </c>
      <c r="J1261">
        <v>0</v>
      </c>
      <c r="K1261">
        <v>9</v>
      </c>
      <c r="L1261">
        <v>36</v>
      </c>
      <c r="M1261">
        <v>115</v>
      </c>
      <c r="N1261">
        <v>24</v>
      </c>
      <c r="O1261" t="s">
        <v>207</v>
      </c>
      <c r="P1261">
        <v>0</v>
      </c>
      <c r="Q126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261" t="str">
        <f>VLOOKUP(Analytics_mindset_case_studies_IntegrateCo_2015payroll[[#This Row],[Job_Code]],Analytics_mindset_case_studies_IntegrateCo_jobcodes[[Code_text]:[Job_Description]],2,FALSE)</f>
        <v>Installation</v>
      </c>
    </row>
    <row r="1262" spans="1:18" x14ac:dyDescent="0.3">
      <c r="A1262" s="1">
        <v>42041</v>
      </c>
      <c r="B1262">
        <v>27310014</v>
      </c>
      <c r="C1262">
        <v>281</v>
      </c>
      <c r="D1262">
        <v>1</v>
      </c>
      <c r="E1262">
        <v>1</v>
      </c>
      <c r="F1262" t="s">
        <v>65</v>
      </c>
      <c r="G1262">
        <v>3</v>
      </c>
      <c r="H1262">
        <v>0</v>
      </c>
      <c r="I1262">
        <v>78</v>
      </c>
      <c r="J1262">
        <v>0</v>
      </c>
      <c r="K1262">
        <v>47</v>
      </c>
      <c r="L1262">
        <v>187</v>
      </c>
      <c r="M1262">
        <v>597</v>
      </c>
      <c r="N1262">
        <v>125</v>
      </c>
      <c r="O1262" t="s">
        <v>207</v>
      </c>
      <c r="P1262">
        <v>78</v>
      </c>
      <c r="Q126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262" t="str">
        <f>VLOOKUP(Analytics_mindset_case_studies_IntegrateCo_2015payroll[[#This Row],[Job_Code]],Analytics_mindset_case_studies_IntegrateCo_jobcodes[[Code_text]:[Job_Description]],2,FALSE)</f>
        <v>Office</v>
      </c>
    </row>
    <row r="1263" spans="1:18" x14ac:dyDescent="0.3">
      <c r="A1263" s="1">
        <v>42041</v>
      </c>
      <c r="B1263">
        <v>27310014</v>
      </c>
      <c r="C1263">
        <v>316</v>
      </c>
      <c r="D1263">
        <v>1</v>
      </c>
      <c r="E1263">
        <v>1</v>
      </c>
      <c r="F1263" t="s">
        <v>85</v>
      </c>
      <c r="G1263">
        <v>0</v>
      </c>
      <c r="H1263">
        <v>0</v>
      </c>
      <c r="I1263">
        <v>0</v>
      </c>
      <c r="J1263">
        <v>0</v>
      </c>
      <c r="K1263">
        <v>9</v>
      </c>
      <c r="L1263">
        <v>35</v>
      </c>
      <c r="M1263">
        <v>11</v>
      </c>
      <c r="N1263">
        <v>24</v>
      </c>
      <c r="O1263" t="s">
        <v>173</v>
      </c>
      <c r="P1263">
        <v>0</v>
      </c>
      <c r="Q126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263" t="str">
        <f>VLOOKUP(Analytics_mindset_case_studies_IntegrateCo_2015payroll[[#This Row],[Job_Code]],Analytics_mindset_case_studies_IntegrateCo_jobcodes[[Code_text]:[Job_Description]],2,FALSE)</f>
        <v>Installation</v>
      </c>
    </row>
    <row r="1264" spans="1:18" x14ac:dyDescent="0.3">
      <c r="A1264" s="1">
        <v>42041</v>
      </c>
      <c r="B1264">
        <v>27310014</v>
      </c>
      <c r="C1264">
        <v>314</v>
      </c>
      <c r="D1264">
        <v>1</v>
      </c>
      <c r="E1264">
        <v>1</v>
      </c>
      <c r="F1264" t="s">
        <v>85</v>
      </c>
      <c r="G1264">
        <v>0</v>
      </c>
      <c r="H1264">
        <v>0</v>
      </c>
      <c r="I1264">
        <v>0</v>
      </c>
      <c r="J1264">
        <v>0</v>
      </c>
      <c r="K1264">
        <v>9</v>
      </c>
      <c r="L1264">
        <v>36</v>
      </c>
      <c r="M1264">
        <v>115</v>
      </c>
      <c r="N1264">
        <v>24</v>
      </c>
      <c r="O1264" t="s">
        <v>174</v>
      </c>
      <c r="P1264">
        <v>0</v>
      </c>
      <c r="Q126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264" t="str">
        <f>VLOOKUP(Analytics_mindset_case_studies_IntegrateCo_2015payroll[[#This Row],[Job_Code]],Analytics_mindset_case_studies_IntegrateCo_jobcodes[[Code_text]:[Job_Description]],2,FALSE)</f>
        <v>Installation</v>
      </c>
    </row>
    <row r="1265" spans="1:18" x14ac:dyDescent="0.3">
      <c r="A1265" s="1">
        <v>42041</v>
      </c>
      <c r="B1265">
        <v>27310014</v>
      </c>
      <c r="C1265">
        <v>39</v>
      </c>
      <c r="D1265">
        <v>1</v>
      </c>
      <c r="E1265">
        <v>1</v>
      </c>
      <c r="F1265" t="s">
        <v>85</v>
      </c>
      <c r="G1265">
        <v>30</v>
      </c>
      <c r="H1265">
        <v>0</v>
      </c>
      <c r="I1265">
        <v>2175</v>
      </c>
      <c r="J1265">
        <v>0</v>
      </c>
      <c r="K1265">
        <v>32</v>
      </c>
      <c r="L1265">
        <v>126</v>
      </c>
      <c r="M1265">
        <v>402</v>
      </c>
      <c r="N1265">
        <v>348</v>
      </c>
      <c r="O1265" t="s">
        <v>175</v>
      </c>
      <c r="P1265">
        <v>2175</v>
      </c>
      <c r="Q126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265" t="str">
        <f>VLOOKUP(Analytics_mindset_case_studies_IntegrateCo_2015payroll[[#This Row],[Job_Code]],Analytics_mindset_case_studies_IntegrateCo_jobcodes[[Code_text]:[Job_Description]],2,FALSE)</f>
        <v>Installation</v>
      </c>
    </row>
    <row r="1266" spans="1:18" x14ac:dyDescent="0.3">
      <c r="A1266" s="1">
        <v>42041</v>
      </c>
      <c r="B1266">
        <v>27310014</v>
      </c>
      <c r="C1266">
        <v>22</v>
      </c>
      <c r="D1266">
        <v>1</v>
      </c>
      <c r="E1266">
        <v>1</v>
      </c>
      <c r="F1266" t="s">
        <v>84</v>
      </c>
      <c r="G1266">
        <v>1</v>
      </c>
      <c r="H1266">
        <v>0</v>
      </c>
      <c r="I1266">
        <v>3365</v>
      </c>
      <c r="J1266">
        <v>0</v>
      </c>
      <c r="K1266">
        <v>11</v>
      </c>
      <c r="L1266">
        <v>74</v>
      </c>
      <c r="M1266">
        <v>234</v>
      </c>
      <c r="N1266">
        <v>54</v>
      </c>
      <c r="O1266" t="s">
        <v>176</v>
      </c>
      <c r="P1266">
        <v>3365</v>
      </c>
      <c r="Q126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1266" t="str">
        <f>VLOOKUP(Analytics_mindset_case_studies_IntegrateCo_2015payroll[[#This Row],[Job_Code]],Analytics_mindset_case_studies_IntegrateCo_jobcodes[[Code_text]:[Job_Description]],2,FALSE)</f>
        <v>Travel</v>
      </c>
    </row>
    <row r="1267" spans="1:18" x14ac:dyDescent="0.3">
      <c r="A1267" s="1">
        <v>42041</v>
      </c>
      <c r="B1267">
        <v>27310014</v>
      </c>
      <c r="C1267">
        <v>22</v>
      </c>
      <c r="D1267">
        <v>1</v>
      </c>
      <c r="E1267">
        <v>1</v>
      </c>
      <c r="F1267" t="s">
        <v>63</v>
      </c>
      <c r="G1267">
        <v>0</v>
      </c>
      <c r="H1267">
        <v>0</v>
      </c>
      <c r="I1267">
        <v>0</v>
      </c>
      <c r="J1267">
        <v>0</v>
      </c>
      <c r="K1267">
        <v>124</v>
      </c>
      <c r="L1267">
        <v>809</v>
      </c>
      <c r="M1267">
        <v>2579</v>
      </c>
      <c r="N1267">
        <v>592</v>
      </c>
      <c r="O1267" t="s">
        <v>176</v>
      </c>
      <c r="P1267">
        <v>0</v>
      </c>
      <c r="Q126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267" t="str">
        <f>VLOOKUP(Analytics_mindset_case_studies_IntegrateCo_2015payroll[[#This Row],[Job_Code]],Analytics_mindset_case_studies_IntegrateCo_jobcodes[[Code_text]:[Job_Description]],2,FALSE)</f>
        <v>New Foreign Manufacturing Plant</v>
      </c>
    </row>
    <row r="1268" spans="1:18" x14ac:dyDescent="0.3">
      <c r="A1268" s="1">
        <v>42041</v>
      </c>
      <c r="B1268">
        <v>27310014</v>
      </c>
      <c r="C1268">
        <v>18</v>
      </c>
      <c r="D1268">
        <v>1</v>
      </c>
      <c r="E1268">
        <v>1</v>
      </c>
      <c r="F1268" t="s">
        <v>64</v>
      </c>
      <c r="G1268">
        <v>115</v>
      </c>
      <c r="H1268">
        <v>0</v>
      </c>
      <c r="I1268">
        <v>230</v>
      </c>
      <c r="J1268">
        <v>0</v>
      </c>
      <c r="K1268">
        <v>138</v>
      </c>
      <c r="L1268">
        <v>552</v>
      </c>
      <c r="M1268">
        <v>176</v>
      </c>
      <c r="N1268">
        <v>3</v>
      </c>
      <c r="O1268" t="s">
        <v>177</v>
      </c>
      <c r="P1268">
        <v>230</v>
      </c>
      <c r="Q126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268" t="str">
        <f>VLOOKUP(Analytics_mindset_case_studies_IntegrateCo_2015payroll[[#This Row],[Job_Code]],Analytics_mindset_case_studies_IntegrateCo_jobcodes[[Code_text]:[Job_Description]],2,FALSE)</f>
        <v>Office</v>
      </c>
    </row>
    <row r="1269" spans="1:18" x14ac:dyDescent="0.3">
      <c r="A1269" s="1">
        <v>42041</v>
      </c>
      <c r="B1269">
        <v>27310014</v>
      </c>
      <c r="C1269">
        <v>18</v>
      </c>
      <c r="D1269">
        <v>1</v>
      </c>
      <c r="E1269">
        <v>1</v>
      </c>
      <c r="F1269" t="s">
        <v>65</v>
      </c>
      <c r="G1269">
        <v>115</v>
      </c>
      <c r="H1269">
        <v>0</v>
      </c>
      <c r="I1269">
        <v>230</v>
      </c>
      <c r="J1269">
        <v>0</v>
      </c>
      <c r="K1269">
        <v>138</v>
      </c>
      <c r="L1269">
        <v>552</v>
      </c>
      <c r="M1269">
        <v>1759</v>
      </c>
      <c r="N1269">
        <v>3</v>
      </c>
      <c r="O1269" t="s">
        <v>177</v>
      </c>
      <c r="P1269">
        <v>230</v>
      </c>
      <c r="Q126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269" t="str">
        <f>VLOOKUP(Analytics_mindset_case_studies_IntegrateCo_2015payroll[[#This Row],[Job_Code]],Analytics_mindset_case_studies_IntegrateCo_jobcodes[[Code_text]:[Job_Description]],2,FALSE)</f>
        <v>Office</v>
      </c>
    </row>
    <row r="1270" spans="1:18" x14ac:dyDescent="0.3">
      <c r="A1270" s="1">
        <v>42041</v>
      </c>
      <c r="B1270">
        <v>27310014</v>
      </c>
      <c r="C1270">
        <v>401</v>
      </c>
      <c r="D1270">
        <v>2</v>
      </c>
      <c r="E1270">
        <v>2</v>
      </c>
      <c r="F1270" t="s">
        <v>85</v>
      </c>
      <c r="G1270">
        <v>0</v>
      </c>
      <c r="H1270">
        <v>0</v>
      </c>
      <c r="I1270">
        <v>0</v>
      </c>
      <c r="J1270">
        <v>0</v>
      </c>
      <c r="K1270">
        <v>7</v>
      </c>
      <c r="L1270">
        <v>56</v>
      </c>
      <c r="M1270">
        <v>89</v>
      </c>
      <c r="N1270">
        <v>3</v>
      </c>
      <c r="O1270" t="s">
        <v>179</v>
      </c>
      <c r="P1270">
        <v>0</v>
      </c>
      <c r="Q127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270" t="str">
        <f>VLOOKUP(Analytics_mindset_case_studies_IntegrateCo_2015payroll[[#This Row],[Job_Code]],Analytics_mindset_case_studies_IntegrateCo_jobcodes[[Code_text]:[Job_Description]],2,FALSE)</f>
        <v>Installation</v>
      </c>
    </row>
    <row r="1271" spans="1:18" x14ac:dyDescent="0.3">
      <c r="A1271" s="1">
        <v>42041</v>
      </c>
      <c r="B1271">
        <v>27310014</v>
      </c>
      <c r="C1271">
        <v>401</v>
      </c>
      <c r="D1271">
        <v>2</v>
      </c>
      <c r="E1271">
        <v>2</v>
      </c>
      <c r="F1271" t="s">
        <v>88</v>
      </c>
      <c r="G1271">
        <v>3</v>
      </c>
      <c r="H1271">
        <v>0</v>
      </c>
      <c r="I1271">
        <v>78</v>
      </c>
      <c r="J1271">
        <v>0</v>
      </c>
      <c r="K1271">
        <v>36</v>
      </c>
      <c r="L1271">
        <v>289</v>
      </c>
      <c r="M1271">
        <v>461</v>
      </c>
      <c r="N1271">
        <v>156</v>
      </c>
      <c r="O1271" t="s">
        <v>179</v>
      </c>
      <c r="P1271">
        <v>78</v>
      </c>
      <c r="Q127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271" t="str">
        <f>VLOOKUP(Analytics_mindset_case_studies_IntegrateCo_2015payroll[[#This Row],[Job_Code]],Analytics_mindset_case_studies_IntegrateCo_jobcodes[[Code_text]:[Job_Description]],2,FALSE)</f>
        <v>Office</v>
      </c>
    </row>
    <row r="1272" spans="1:18" x14ac:dyDescent="0.3">
      <c r="A1272" s="1">
        <v>42041</v>
      </c>
      <c r="B1272">
        <v>27310014</v>
      </c>
      <c r="C1272">
        <v>401</v>
      </c>
      <c r="D1272">
        <v>2</v>
      </c>
      <c r="E1272">
        <v>2</v>
      </c>
      <c r="F1272" t="s">
        <v>109</v>
      </c>
      <c r="G1272">
        <v>11</v>
      </c>
      <c r="H1272">
        <v>0</v>
      </c>
      <c r="I1272">
        <v>286</v>
      </c>
      <c r="J1272">
        <v>0</v>
      </c>
      <c r="K1272">
        <v>132</v>
      </c>
      <c r="L1272">
        <v>106</v>
      </c>
      <c r="M1272">
        <v>1689</v>
      </c>
      <c r="N1272">
        <v>572</v>
      </c>
      <c r="O1272" t="s">
        <v>179</v>
      </c>
      <c r="P1272">
        <v>286</v>
      </c>
      <c r="Q127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1272" t="str">
        <f>VLOOKUP(Analytics_mindset_case_studies_IntegrateCo_2015payroll[[#This Row],[Job_Code]],Analytics_mindset_case_studies_IntegrateCo_jobcodes[[Code_text]:[Job_Description]],2,FALSE)</f>
        <v>Travel</v>
      </c>
    </row>
    <row r="1273" spans="1:18" x14ac:dyDescent="0.3">
      <c r="A1273" s="1">
        <v>42041</v>
      </c>
      <c r="B1273">
        <v>27310014</v>
      </c>
      <c r="C1273">
        <v>3</v>
      </c>
      <c r="D1273">
        <v>1</v>
      </c>
      <c r="E1273">
        <v>1</v>
      </c>
      <c r="F1273" t="s">
        <v>64</v>
      </c>
      <c r="G1273">
        <v>36</v>
      </c>
      <c r="H1273">
        <v>0</v>
      </c>
      <c r="I1273">
        <v>27693</v>
      </c>
      <c r="J1273">
        <v>0</v>
      </c>
      <c r="K1273">
        <v>0</v>
      </c>
      <c r="L1273">
        <v>6581</v>
      </c>
      <c r="M1273">
        <v>20977</v>
      </c>
      <c r="N1273">
        <v>36</v>
      </c>
      <c r="O1273" t="s">
        <v>180</v>
      </c>
      <c r="P1273">
        <v>27693</v>
      </c>
      <c r="Q127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273" t="str">
        <f>VLOOKUP(Analytics_mindset_case_studies_IntegrateCo_2015payroll[[#This Row],[Job_Code]],Analytics_mindset_case_studies_IntegrateCo_jobcodes[[Code_text]:[Job_Description]],2,FALSE)</f>
        <v>Office</v>
      </c>
    </row>
    <row r="1274" spans="1:18" x14ac:dyDescent="0.3">
      <c r="A1274" s="1">
        <v>42041</v>
      </c>
      <c r="B1274">
        <v>27310014</v>
      </c>
      <c r="C1274">
        <v>3</v>
      </c>
      <c r="D1274">
        <v>1</v>
      </c>
      <c r="E1274">
        <v>1</v>
      </c>
      <c r="F1274" t="s">
        <v>63</v>
      </c>
      <c r="G1274">
        <v>0</v>
      </c>
      <c r="H1274">
        <v>0</v>
      </c>
      <c r="I1274">
        <v>0</v>
      </c>
      <c r="J1274">
        <v>0</v>
      </c>
      <c r="K1274">
        <v>0</v>
      </c>
      <c r="L1274">
        <v>731</v>
      </c>
      <c r="M1274">
        <v>2331</v>
      </c>
      <c r="N1274">
        <v>4</v>
      </c>
      <c r="O1274" t="s">
        <v>180</v>
      </c>
      <c r="P1274">
        <v>0</v>
      </c>
      <c r="Q127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274" t="str">
        <f>VLOOKUP(Analytics_mindset_case_studies_IntegrateCo_2015payroll[[#This Row],[Job_Code]],Analytics_mindset_case_studies_IntegrateCo_jobcodes[[Code_text]:[Job_Description]],2,FALSE)</f>
        <v>New Foreign Manufacturing Plant</v>
      </c>
    </row>
    <row r="1275" spans="1:18" x14ac:dyDescent="0.3">
      <c r="A1275" s="1">
        <v>42041</v>
      </c>
      <c r="B1275">
        <v>27310014</v>
      </c>
      <c r="C1275">
        <v>374</v>
      </c>
      <c r="D1275">
        <v>5</v>
      </c>
      <c r="E1275">
        <v>5</v>
      </c>
      <c r="F1275" t="s">
        <v>64</v>
      </c>
      <c r="G1275">
        <v>45</v>
      </c>
      <c r="H1275">
        <v>0</v>
      </c>
      <c r="I1275">
        <v>945</v>
      </c>
      <c r="J1275">
        <v>0</v>
      </c>
      <c r="K1275">
        <v>48</v>
      </c>
      <c r="L1275">
        <v>265</v>
      </c>
      <c r="M1275">
        <v>616</v>
      </c>
      <c r="N1275">
        <v>38</v>
      </c>
      <c r="O1275" t="s">
        <v>181</v>
      </c>
      <c r="P1275">
        <v>945</v>
      </c>
      <c r="Q127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275" t="str">
        <f>VLOOKUP(Analytics_mindset_case_studies_IntegrateCo_2015payroll[[#This Row],[Job_Code]],Analytics_mindset_case_studies_IntegrateCo_jobcodes[[Code_text]:[Job_Description]],2,FALSE)</f>
        <v>Office</v>
      </c>
    </row>
    <row r="1276" spans="1:18" x14ac:dyDescent="0.3">
      <c r="A1276" s="1">
        <v>42041</v>
      </c>
      <c r="B1276">
        <v>27310014</v>
      </c>
      <c r="C1276">
        <v>374</v>
      </c>
      <c r="D1276">
        <v>5</v>
      </c>
      <c r="E1276">
        <v>5</v>
      </c>
      <c r="F1276" t="s">
        <v>93</v>
      </c>
      <c r="G1276">
        <v>13</v>
      </c>
      <c r="H1276">
        <v>0</v>
      </c>
      <c r="I1276">
        <v>273</v>
      </c>
      <c r="J1276">
        <v>0</v>
      </c>
      <c r="K1276">
        <v>139</v>
      </c>
      <c r="L1276">
        <v>764</v>
      </c>
      <c r="M1276">
        <v>1778</v>
      </c>
      <c r="N1276">
        <v>109</v>
      </c>
      <c r="O1276" t="s">
        <v>181</v>
      </c>
      <c r="P1276">
        <v>273</v>
      </c>
      <c r="Q127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276" t="str">
        <f>VLOOKUP(Analytics_mindset_case_studies_IntegrateCo_2015payroll[[#This Row],[Job_Code]],Analytics_mindset_case_studies_IntegrateCo_jobcodes[[Code_text]:[Job_Description]],2,FALSE)</f>
        <v>Office</v>
      </c>
    </row>
    <row r="1277" spans="1:18" x14ac:dyDescent="0.3">
      <c r="A1277" s="1">
        <v>42041</v>
      </c>
      <c r="B1277">
        <v>27310014</v>
      </c>
      <c r="C1277">
        <v>374</v>
      </c>
      <c r="D1277">
        <v>5</v>
      </c>
      <c r="E1277">
        <v>5</v>
      </c>
      <c r="F1277" t="s">
        <v>78</v>
      </c>
      <c r="G1277">
        <v>22</v>
      </c>
      <c r="H1277">
        <v>0</v>
      </c>
      <c r="I1277">
        <v>462</v>
      </c>
      <c r="J1277">
        <v>0</v>
      </c>
      <c r="K1277">
        <v>236</v>
      </c>
      <c r="L1277">
        <v>1293</v>
      </c>
      <c r="M1277">
        <v>3008</v>
      </c>
      <c r="N1277">
        <v>185</v>
      </c>
      <c r="O1277" t="s">
        <v>181</v>
      </c>
      <c r="P1277">
        <v>462</v>
      </c>
      <c r="Q127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277" t="str">
        <f>VLOOKUP(Analytics_mindset_case_studies_IntegrateCo_2015payroll[[#This Row],[Job_Code]],Analytics_mindset_case_studies_IntegrateCo_jobcodes[[Code_text]:[Job_Description]],2,FALSE)</f>
        <v>Service</v>
      </c>
    </row>
    <row r="1278" spans="1:18" x14ac:dyDescent="0.3">
      <c r="A1278" s="1">
        <v>42041</v>
      </c>
      <c r="B1278">
        <v>27310014</v>
      </c>
      <c r="C1278">
        <v>374</v>
      </c>
      <c r="D1278">
        <v>5</v>
      </c>
      <c r="E1278">
        <v>5</v>
      </c>
      <c r="F1278" t="s">
        <v>103</v>
      </c>
      <c r="G1278">
        <v>5</v>
      </c>
      <c r="H1278">
        <v>0</v>
      </c>
      <c r="I1278">
        <v>105</v>
      </c>
      <c r="J1278">
        <v>0</v>
      </c>
      <c r="K1278">
        <v>6</v>
      </c>
      <c r="L1278">
        <v>3</v>
      </c>
      <c r="M1278">
        <v>68</v>
      </c>
      <c r="N1278">
        <v>4</v>
      </c>
      <c r="O1278" t="s">
        <v>181</v>
      </c>
      <c r="P1278">
        <v>105</v>
      </c>
      <c r="Q127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278" t="str">
        <f>VLOOKUP(Analytics_mindset_case_studies_IntegrateCo_2015payroll[[#This Row],[Job_Code]],Analytics_mindset_case_studies_IntegrateCo_jobcodes[[Code_text]:[Job_Description]],2,FALSE)</f>
        <v>Service</v>
      </c>
    </row>
    <row r="1279" spans="1:18" x14ac:dyDescent="0.3">
      <c r="A1279" s="1">
        <v>42041</v>
      </c>
      <c r="B1279">
        <v>27310014</v>
      </c>
      <c r="C1279">
        <v>201</v>
      </c>
      <c r="D1279">
        <v>1</v>
      </c>
      <c r="E1279">
        <v>1</v>
      </c>
      <c r="F1279" t="s">
        <v>85</v>
      </c>
      <c r="G1279">
        <v>0</v>
      </c>
      <c r="H1279">
        <v>0</v>
      </c>
      <c r="I1279">
        <v>0</v>
      </c>
      <c r="J1279">
        <v>0</v>
      </c>
      <c r="K1279">
        <v>0</v>
      </c>
      <c r="L1279">
        <v>36</v>
      </c>
      <c r="M1279">
        <v>115</v>
      </c>
      <c r="N1279">
        <v>24</v>
      </c>
      <c r="O1279" t="s">
        <v>182</v>
      </c>
      <c r="P1279">
        <v>0</v>
      </c>
      <c r="Q127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279" t="str">
        <f>VLOOKUP(Analytics_mindset_case_studies_IntegrateCo_2015payroll[[#This Row],[Job_Code]],Analytics_mindset_case_studies_IntegrateCo_jobcodes[[Code_text]:[Job_Description]],2,FALSE)</f>
        <v>Installation</v>
      </c>
    </row>
    <row r="1280" spans="1:18" x14ac:dyDescent="0.3">
      <c r="A1280" s="1">
        <v>42041</v>
      </c>
      <c r="B1280">
        <v>27310014</v>
      </c>
      <c r="C1280">
        <v>192</v>
      </c>
      <c r="D1280">
        <v>5</v>
      </c>
      <c r="E1280">
        <v>5</v>
      </c>
      <c r="F1280" t="s">
        <v>85</v>
      </c>
      <c r="G1280">
        <v>0</v>
      </c>
      <c r="H1280">
        <v>0</v>
      </c>
      <c r="I1280">
        <v>0</v>
      </c>
      <c r="J1280">
        <v>0</v>
      </c>
      <c r="K1280">
        <v>0</v>
      </c>
      <c r="L1280">
        <v>42</v>
      </c>
      <c r="M1280">
        <v>102</v>
      </c>
      <c r="N1280">
        <v>64</v>
      </c>
      <c r="O1280" t="s">
        <v>183</v>
      </c>
      <c r="P1280">
        <v>0</v>
      </c>
      <c r="Q128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280" t="str">
        <f>VLOOKUP(Analytics_mindset_case_studies_IntegrateCo_2015payroll[[#This Row],[Job_Code]],Analytics_mindset_case_studies_IntegrateCo_jobcodes[[Code_text]:[Job_Description]],2,FALSE)</f>
        <v>Installation</v>
      </c>
    </row>
    <row r="1281" spans="1:18" x14ac:dyDescent="0.3">
      <c r="A1281" s="1">
        <v>42041</v>
      </c>
      <c r="B1281">
        <v>27310014</v>
      </c>
      <c r="C1281">
        <v>192</v>
      </c>
      <c r="D1281">
        <v>5</v>
      </c>
      <c r="E1281">
        <v>5</v>
      </c>
      <c r="F1281" t="s">
        <v>104</v>
      </c>
      <c r="G1281">
        <v>36</v>
      </c>
      <c r="H1281">
        <v>0</v>
      </c>
      <c r="I1281">
        <v>86539</v>
      </c>
      <c r="J1281">
        <v>0</v>
      </c>
      <c r="K1281">
        <v>0</v>
      </c>
      <c r="L1281">
        <v>2423</v>
      </c>
      <c r="M1281">
        <v>5908</v>
      </c>
      <c r="N1281">
        <v>3669</v>
      </c>
      <c r="O1281" t="s">
        <v>183</v>
      </c>
      <c r="P1281">
        <v>86539</v>
      </c>
      <c r="Q128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281" t="str">
        <f>VLOOKUP(Analytics_mindset_case_studies_IntegrateCo_2015payroll[[#This Row],[Job_Code]],Analytics_mindset_case_studies_IntegrateCo_jobcodes[[Code_text]:[Job_Description]],2,FALSE)</f>
        <v>Sales</v>
      </c>
    </row>
    <row r="1282" spans="1:18" x14ac:dyDescent="0.3">
      <c r="A1282" s="1">
        <v>42041</v>
      </c>
      <c r="B1282">
        <v>27310014</v>
      </c>
      <c r="C1282">
        <v>192</v>
      </c>
      <c r="D1282">
        <v>5</v>
      </c>
      <c r="E1282">
        <v>5</v>
      </c>
      <c r="F1282" t="s">
        <v>83</v>
      </c>
      <c r="G1282">
        <v>0</v>
      </c>
      <c r="H1282">
        <v>0</v>
      </c>
      <c r="I1282">
        <v>0</v>
      </c>
      <c r="J1282">
        <v>0</v>
      </c>
      <c r="K1282">
        <v>0</v>
      </c>
      <c r="L1282">
        <v>269</v>
      </c>
      <c r="M1282">
        <v>657</v>
      </c>
      <c r="N1282">
        <v>408</v>
      </c>
      <c r="O1282" t="s">
        <v>183</v>
      </c>
      <c r="P1282">
        <v>0</v>
      </c>
      <c r="Q128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282" t="str">
        <f>VLOOKUP(Analytics_mindset_case_studies_IntegrateCo_2015payroll[[#This Row],[Job_Code]],Analytics_mindset_case_studies_IntegrateCo_jobcodes[[Code_text]:[Job_Description]],2,FALSE)</f>
        <v>New Foreign Manufacturing Plant</v>
      </c>
    </row>
    <row r="1283" spans="1:18" x14ac:dyDescent="0.3">
      <c r="A1283" s="1">
        <v>42041</v>
      </c>
      <c r="B1283">
        <v>27310014</v>
      </c>
      <c r="C1283">
        <v>398</v>
      </c>
      <c r="D1283">
        <v>1</v>
      </c>
      <c r="E1283">
        <v>1</v>
      </c>
      <c r="F1283" t="s">
        <v>95</v>
      </c>
      <c r="G1283">
        <v>3</v>
      </c>
      <c r="H1283">
        <v>0</v>
      </c>
      <c r="I1283">
        <v>36</v>
      </c>
      <c r="J1283">
        <v>0</v>
      </c>
      <c r="K1283">
        <v>21</v>
      </c>
      <c r="L1283">
        <v>87</v>
      </c>
      <c r="M1283">
        <v>275</v>
      </c>
      <c r="N1283">
        <v>58</v>
      </c>
      <c r="O1283" t="s">
        <v>184</v>
      </c>
      <c r="P1283">
        <v>36</v>
      </c>
      <c r="Q128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283" t="str">
        <f>VLOOKUP(Analytics_mindset_case_studies_IntegrateCo_2015payroll[[#This Row],[Job_Code]],Analytics_mindset_case_studies_IntegrateCo_jobcodes[[Code_text]:[Job_Description]],2,FALSE)</f>
        <v>Installation</v>
      </c>
    </row>
    <row r="1284" spans="1:18" x14ac:dyDescent="0.3">
      <c r="A1284" s="1">
        <v>42041</v>
      </c>
      <c r="B1284">
        <v>27310014</v>
      </c>
      <c r="C1284">
        <v>398</v>
      </c>
      <c r="D1284">
        <v>1</v>
      </c>
      <c r="E1284">
        <v>1</v>
      </c>
      <c r="F1284" t="s">
        <v>89</v>
      </c>
      <c r="G1284">
        <v>5</v>
      </c>
      <c r="H1284">
        <v>0</v>
      </c>
      <c r="I1284">
        <v>6</v>
      </c>
      <c r="J1284">
        <v>0</v>
      </c>
      <c r="K1284">
        <v>4</v>
      </c>
      <c r="L1284">
        <v>14</v>
      </c>
      <c r="M1284">
        <v>46</v>
      </c>
      <c r="N1284">
        <v>1</v>
      </c>
      <c r="O1284" t="s">
        <v>184</v>
      </c>
      <c r="P1284">
        <v>6</v>
      </c>
      <c r="Q128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284" t="str">
        <f>VLOOKUP(Analytics_mindset_case_studies_IntegrateCo_2015payroll[[#This Row],[Job_Code]],Analytics_mindset_case_studies_IntegrateCo_jobcodes[[Code_text]:[Job_Description]],2,FALSE)</f>
        <v>Employee Training</v>
      </c>
    </row>
    <row r="1285" spans="1:18" x14ac:dyDescent="0.3">
      <c r="A1285" s="1">
        <v>42041</v>
      </c>
      <c r="B1285">
        <v>27310014</v>
      </c>
      <c r="C1285">
        <v>276</v>
      </c>
      <c r="D1285">
        <v>1</v>
      </c>
      <c r="E1285">
        <v>1</v>
      </c>
      <c r="F1285" t="s">
        <v>85</v>
      </c>
      <c r="G1285">
        <v>0</v>
      </c>
      <c r="H1285">
        <v>0</v>
      </c>
      <c r="I1285">
        <v>0</v>
      </c>
      <c r="J1285">
        <v>0</v>
      </c>
      <c r="K1285">
        <v>8</v>
      </c>
      <c r="L1285">
        <v>34</v>
      </c>
      <c r="M1285">
        <v>107</v>
      </c>
      <c r="N1285">
        <v>24</v>
      </c>
      <c r="O1285" t="s">
        <v>185</v>
      </c>
      <c r="P1285">
        <v>0</v>
      </c>
      <c r="Q128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285" t="str">
        <f>VLOOKUP(Analytics_mindset_case_studies_IntegrateCo_2015payroll[[#This Row],[Job_Code]],Analytics_mindset_case_studies_IntegrateCo_jobcodes[[Code_text]:[Job_Description]],2,FALSE)</f>
        <v>Installation</v>
      </c>
    </row>
    <row r="1286" spans="1:18" x14ac:dyDescent="0.3">
      <c r="A1286" s="1">
        <v>42041</v>
      </c>
      <c r="B1286">
        <v>27310014</v>
      </c>
      <c r="C1286">
        <v>352</v>
      </c>
      <c r="D1286">
        <v>1</v>
      </c>
      <c r="E1286">
        <v>1</v>
      </c>
      <c r="F1286" t="s">
        <v>85</v>
      </c>
      <c r="G1286">
        <v>0</v>
      </c>
      <c r="H1286">
        <v>0</v>
      </c>
      <c r="I1286">
        <v>0</v>
      </c>
      <c r="J1286">
        <v>0</v>
      </c>
      <c r="K1286">
        <v>8</v>
      </c>
      <c r="L1286">
        <v>32</v>
      </c>
      <c r="M1286">
        <v>104</v>
      </c>
      <c r="N1286">
        <v>24</v>
      </c>
      <c r="O1286" t="s">
        <v>186</v>
      </c>
      <c r="P1286">
        <v>0</v>
      </c>
      <c r="Q128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286" t="str">
        <f>VLOOKUP(Analytics_mindset_case_studies_IntegrateCo_2015payroll[[#This Row],[Job_Code]],Analytics_mindset_case_studies_IntegrateCo_jobcodes[[Code_text]:[Job_Description]],2,FALSE)</f>
        <v>Installation</v>
      </c>
    </row>
    <row r="1287" spans="1:18" x14ac:dyDescent="0.3">
      <c r="A1287" s="1">
        <v>42041</v>
      </c>
      <c r="B1287">
        <v>27310014</v>
      </c>
      <c r="C1287">
        <v>352</v>
      </c>
      <c r="D1287">
        <v>1</v>
      </c>
      <c r="E1287">
        <v>1</v>
      </c>
      <c r="F1287" t="s">
        <v>89</v>
      </c>
      <c r="G1287">
        <v>15</v>
      </c>
      <c r="H1287">
        <v>0</v>
      </c>
      <c r="I1287">
        <v>285</v>
      </c>
      <c r="J1287">
        <v>0</v>
      </c>
      <c r="K1287">
        <v>15</v>
      </c>
      <c r="L1287">
        <v>62</v>
      </c>
      <c r="M1287">
        <v>196</v>
      </c>
      <c r="N1287">
        <v>46</v>
      </c>
      <c r="O1287" t="s">
        <v>186</v>
      </c>
      <c r="P1287">
        <v>285</v>
      </c>
      <c r="Q128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287" t="str">
        <f>VLOOKUP(Analytics_mindset_case_studies_IntegrateCo_2015payroll[[#This Row],[Job_Code]],Analytics_mindset_case_studies_IntegrateCo_jobcodes[[Code_text]:[Job_Description]],2,FALSE)</f>
        <v>Employee Training</v>
      </c>
    </row>
    <row r="1288" spans="1:18" x14ac:dyDescent="0.3">
      <c r="A1288" s="1">
        <v>42041</v>
      </c>
      <c r="B1288">
        <v>27310014</v>
      </c>
      <c r="C1288">
        <v>199</v>
      </c>
      <c r="D1288">
        <v>1</v>
      </c>
      <c r="E1288">
        <v>1</v>
      </c>
      <c r="F1288" t="s">
        <v>85</v>
      </c>
      <c r="G1288">
        <v>0</v>
      </c>
      <c r="H1288">
        <v>0</v>
      </c>
      <c r="I1288">
        <v>0</v>
      </c>
      <c r="J1288">
        <v>0</v>
      </c>
      <c r="K1288">
        <v>0</v>
      </c>
      <c r="L1288">
        <v>34</v>
      </c>
      <c r="M1288">
        <v>107</v>
      </c>
      <c r="N1288">
        <v>24</v>
      </c>
      <c r="O1288" t="s">
        <v>187</v>
      </c>
      <c r="P1288">
        <v>0</v>
      </c>
      <c r="Q128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288" t="str">
        <f>VLOOKUP(Analytics_mindset_case_studies_IntegrateCo_2015payroll[[#This Row],[Job_Code]],Analytics_mindset_case_studies_IntegrateCo_jobcodes[[Code_text]:[Job_Description]],2,FALSE)</f>
        <v>Installation</v>
      </c>
    </row>
    <row r="1289" spans="1:18" x14ac:dyDescent="0.3">
      <c r="A1289" s="1">
        <v>42041</v>
      </c>
      <c r="B1289">
        <v>27310014</v>
      </c>
      <c r="C1289">
        <v>199</v>
      </c>
      <c r="D1289">
        <v>1</v>
      </c>
      <c r="E1289">
        <v>1</v>
      </c>
      <c r="F1289" t="s">
        <v>78</v>
      </c>
      <c r="G1289">
        <v>115</v>
      </c>
      <c r="H1289">
        <v>0</v>
      </c>
      <c r="I1289">
        <v>41055</v>
      </c>
      <c r="J1289">
        <v>0</v>
      </c>
      <c r="K1289">
        <v>0</v>
      </c>
      <c r="L1289">
        <v>923</v>
      </c>
      <c r="M1289">
        <v>2943</v>
      </c>
      <c r="N1289">
        <v>657</v>
      </c>
      <c r="O1289" t="s">
        <v>187</v>
      </c>
      <c r="P1289">
        <v>41055</v>
      </c>
      <c r="Q128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289" t="str">
        <f>VLOOKUP(Analytics_mindset_case_studies_IntegrateCo_2015payroll[[#This Row],[Job_Code]],Analytics_mindset_case_studies_IntegrateCo_jobcodes[[Code_text]:[Job_Description]],2,FALSE)</f>
        <v>Service</v>
      </c>
    </row>
    <row r="1290" spans="1:18" x14ac:dyDescent="0.3">
      <c r="A1290" s="1">
        <v>42041</v>
      </c>
      <c r="B1290">
        <v>27310014</v>
      </c>
      <c r="C1290">
        <v>199</v>
      </c>
      <c r="D1290">
        <v>1</v>
      </c>
      <c r="E1290">
        <v>1</v>
      </c>
      <c r="F1290" t="s">
        <v>78</v>
      </c>
      <c r="G1290">
        <v>0</v>
      </c>
      <c r="H1290">
        <v>2</v>
      </c>
      <c r="I1290">
        <v>0</v>
      </c>
      <c r="J1290">
        <v>1071</v>
      </c>
      <c r="K1290">
        <v>0</v>
      </c>
      <c r="L1290">
        <v>241</v>
      </c>
      <c r="M1290">
        <v>768</v>
      </c>
      <c r="N1290">
        <v>114</v>
      </c>
      <c r="O1290" t="s">
        <v>187</v>
      </c>
      <c r="P1290">
        <v>1071</v>
      </c>
      <c r="Q129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290" t="str">
        <f>VLOOKUP(Analytics_mindset_case_studies_IntegrateCo_2015payroll[[#This Row],[Job_Code]],Analytics_mindset_case_studies_IntegrateCo_jobcodes[[Code_text]:[Job_Description]],2,FALSE)</f>
        <v>Service</v>
      </c>
    </row>
    <row r="1291" spans="1:18" x14ac:dyDescent="0.3">
      <c r="A1291" s="1">
        <v>42041</v>
      </c>
      <c r="B1291">
        <v>27310014</v>
      </c>
      <c r="C1291">
        <v>199</v>
      </c>
      <c r="D1291">
        <v>1</v>
      </c>
      <c r="E1291">
        <v>1</v>
      </c>
      <c r="F1291" t="s">
        <v>87</v>
      </c>
      <c r="G1291">
        <v>5</v>
      </c>
      <c r="H1291">
        <v>0</v>
      </c>
      <c r="I1291">
        <v>1785</v>
      </c>
      <c r="J1291">
        <v>0</v>
      </c>
      <c r="K1291">
        <v>0</v>
      </c>
      <c r="L1291">
        <v>4</v>
      </c>
      <c r="M1291">
        <v>128</v>
      </c>
      <c r="N1291">
        <v>29</v>
      </c>
      <c r="O1291" t="s">
        <v>187</v>
      </c>
      <c r="P1291">
        <v>1785</v>
      </c>
      <c r="Q129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291" t="str">
        <f>VLOOKUP(Analytics_mindset_case_studies_IntegrateCo_2015payroll[[#This Row],[Job_Code]],Analytics_mindset_case_studies_IntegrateCo_jobcodes[[Code_text]:[Job_Description]],2,FALSE)</f>
        <v>Employee Training</v>
      </c>
    </row>
    <row r="1292" spans="1:18" x14ac:dyDescent="0.3">
      <c r="A1292" s="1">
        <v>42041</v>
      </c>
      <c r="B1292">
        <v>27310014</v>
      </c>
      <c r="C1292">
        <v>260</v>
      </c>
      <c r="D1292">
        <v>1</v>
      </c>
      <c r="E1292">
        <v>1</v>
      </c>
      <c r="F1292" t="s">
        <v>85</v>
      </c>
      <c r="G1292">
        <v>0</v>
      </c>
      <c r="H1292">
        <v>0</v>
      </c>
      <c r="I1292">
        <v>0</v>
      </c>
      <c r="J1292">
        <v>0</v>
      </c>
      <c r="K1292">
        <v>8</v>
      </c>
      <c r="L1292">
        <v>34</v>
      </c>
      <c r="M1292">
        <v>107</v>
      </c>
      <c r="N1292">
        <v>24</v>
      </c>
      <c r="O1292" t="s">
        <v>188</v>
      </c>
      <c r="P1292">
        <v>0</v>
      </c>
      <c r="Q129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292" t="str">
        <f>VLOOKUP(Analytics_mindset_case_studies_IntegrateCo_2015payroll[[#This Row],[Job_Code]],Analytics_mindset_case_studies_IntegrateCo_jobcodes[[Code_text]:[Job_Description]],2,FALSE)</f>
        <v>Installation</v>
      </c>
    </row>
    <row r="1293" spans="1:18" x14ac:dyDescent="0.3">
      <c r="A1293" s="1">
        <v>42041</v>
      </c>
      <c r="B1293">
        <v>27310014</v>
      </c>
      <c r="C1293">
        <v>380</v>
      </c>
      <c r="D1293">
        <v>1</v>
      </c>
      <c r="E1293">
        <v>1</v>
      </c>
      <c r="F1293" t="s">
        <v>85</v>
      </c>
      <c r="G1293">
        <v>0</v>
      </c>
      <c r="H1293">
        <v>0</v>
      </c>
      <c r="I1293">
        <v>0</v>
      </c>
      <c r="J1293">
        <v>0</v>
      </c>
      <c r="K1293">
        <v>7</v>
      </c>
      <c r="L1293">
        <v>29</v>
      </c>
      <c r="M1293">
        <v>94</v>
      </c>
      <c r="N1293">
        <v>24</v>
      </c>
      <c r="O1293" t="s">
        <v>189</v>
      </c>
      <c r="P1293">
        <v>0</v>
      </c>
      <c r="Q129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293" t="str">
        <f>VLOOKUP(Analytics_mindset_case_studies_IntegrateCo_2015payroll[[#This Row],[Job_Code]],Analytics_mindset_case_studies_IntegrateCo_jobcodes[[Code_text]:[Job_Description]],2,FALSE)</f>
        <v>Installation</v>
      </c>
    </row>
    <row r="1294" spans="1:18" x14ac:dyDescent="0.3">
      <c r="A1294" s="1">
        <v>42041</v>
      </c>
      <c r="B1294">
        <v>27310014</v>
      </c>
      <c r="C1294">
        <v>380</v>
      </c>
      <c r="D1294">
        <v>1</v>
      </c>
      <c r="E1294">
        <v>1</v>
      </c>
      <c r="F1294" t="s">
        <v>65</v>
      </c>
      <c r="G1294">
        <v>1</v>
      </c>
      <c r="H1294">
        <v>0</v>
      </c>
      <c r="I1294">
        <v>20</v>
      </c>
      <c r="J1294">
        <v>0</v>
      </c>
      <c r="K1294">
        <v>1</v>
      </c>
      <c r="L1294">
        <v>39</v>
      </c>
      <c r="M1294">
        <v>125</v>
      </c>
      <c r="N1294">
        <v>32</v>
      </c>
      <c r="O1294" t="s">
        <v>189</v>
      </c>
      <c r="P1294">
        <v>20</v>
      </c>
      <c r="Q129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294" t="str">
        <f>VLOOKUP(Analytics_mindset_case_studies_IntegrateCo_2015payroll[[#This Row],[Job_Code]],Analytics_mindset_case_studies_IntegrateCo_jobcodes[[Code_text]:[Job_Description]],2,FALSE)</f>
        <v>Office</v>
      </c>
    </row>
    <row r="1295" spans="1:18" x14ac:dyDescent="0.3">
      <c r="A1295" s="1">
        <v>42041</v>
      </c>
      <c r="B1295">
        <v>27310014</v>
      </c>
      <c r="C1295">
        <v>386</v>
      </c>
      <c r="D1295">
        <v>1</v>
      </c>
      <c r="E1295">
        <v>1</v>
      </c>
      <c r="F1295" t="s">
        <v>64</v>
      </c>
      <c r="G1295">
        <v>8</v>
      </c>
      <c r="H1295">
        <v>0</v>
      </c>
      <c r="I1295">
        <v>96</v>
      </c>
      <c r="J1295">
        <v>0</v>
      </c>
      <c r="K1295">
        <v>58</v>
      </c>
      <c r="L1295">
        <v>23</v>
      </c>
      <c r="M1295">
        <v>734</v>
      </c>
      <c r="N1295">
        <v>154</v>
      </c>
      <c r="O1295" t="s">
        <v>204</v>
      </c>
      <c r="P1295">
        <v>96</v>
      </c>
      <c r="Q129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295" t="str">
        <f>VLOOKUP(Analytics_mindset_case_studies_IntegrateCo_2015payroll[[#This Row],[Job_Code]],Analytics_mindset_case_studies_IntegrateCo_jobcodes[[Code_text]:[Job_Description]],2,FALSE)</f>
        <v>Office</v>
      </c>
    </row>
    <row r="1296" spans="1:18" x14ac:dyDescent="0.3">
      <c r="A1296" s="1">
        <v>42041</v>
      </c>
      <c r="B1296">
        <v>27310014</v>
      </c>
      <c r="C1296">
        <v>117</v>
      </c>
      <c r="D1296">
        <v>1</v>
      </c>
      <c r="E1296">
        <v>1</v>
      </c>
      <c r="F1296" t="s">
        <v>78</v>
      </c>
      <c r="G1296">
        <v>10</v>
      </c>
      <c r="H1296">
        <v>0</v>
      </c>
      <c r="I1296">
        <v>150</v>
      </c>
      <c r="J1296">
        <v>0</v>
      </c>
      <c r="K1296">
        <v>9</v>
      </c>
      <c r="L1296">
        <v>36</v>
      </c>
      <c r="M1296">
        <v>1148</v>
      </c>
      <c r="N1296">
        <v>24</v>
      </c>
      <c r="O1296" t="s">
        <v>191</v>
      </c>
      <c r="P1296">
        <v>150</v>
      </c>
      <c r="Q129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296" t="str">
        <f>VLOOKUP(Analytics_mindset_case_studies_IntegrateCo_2015payroll[[#This Row],[Job_Code]],Analytics_mindset_case_studies_IntegrateCo_jobcodes[[Code_text]:[Job_Description]],2,FALSE)</f>
        <v>Service</v>
      </c>
    </row>
    <row r="1297" spans="1:18" x14ac:dyDescent="0.3">
      <c r="A1297" s="1">
        <v>42041</v>
      </c>
      <c r="B1297">
        <v>27310014</v>
      </c>
      <c r="C1297">
        <v>400</v>
      </c>
      <c r="D1297">
        <v>1</v>
      </c>
      <c r="E1297">
        <v>1</v>
      </c>
      <c r="F1297" t="s">
        <v>85</v>
      </c>
      <c r="G1297">
        <v>0</v>
      </c>
      <c r="H1297">
        <v>0</v>
      </c>
      <c r="I1297">
        <v>0</v>
      </c>
      <c r="J1297">
        <v>0</v>
      </c>
      <c r="K1297">
        <v>8</v>
      </c>
      <c r="L1297">
        <v>3</v>
      </c>
      <c r="M1297">
        <v>96</v>
      </c>
      <c r="N1297">
        <v>4</v>
      </c>
      <c r="O1297" t="s">
        <v>192</v>
      </c>
      <c r="P1297">
        <v>0</v>
      </c>
      <c r="Q129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297" t="str">
        <f>VLOOKUP(Analytics_mindset_case_studies_IntegrateCo_2015payroll[[#This Row],[Job_Code]],Analytics_mindset_case_studies_IntegrateCo_jobcodes[[Code_text]:[Job_Description]],2,FALSE)</f>
        <v>Installation</v>
      </c>
    </row>
    <row r="1298" spans="1:18" x14ac:dyDescent="0.3">
      <c r="A1298" s="1">
        <v>42041</v>
      </c>
      <c r="B1298">
        <v>27310014</v>
      </c>
      <c r="C1298">
        <v>400</v>
      </c>
      <c r="D1298">
        <v>1</v>
      </c>
      <c r="E1298">
        <v>1</v>
      </c>
      <c r="F1298" t="s">
        <v>58</v>
      </c>
      <c r="G1298">
        <v>40</v>
      </c>
      <c r="H1298">
        <v>0</v>
      </c>
      <c r="I1298">
        <v>82693</v>
      </c>
      <c r="J1298">
        <v>0</v>
      </c>
      <c r="K1298">
        <v>417</v>
      </c>
      <c r="L1298">
        <v>1671</v>
      </c>
      <c r="M1298">
        <v>5327</v>
      </c>
      <c r="N1298">
        <v>215</v>
      </c>
      <c r="O1298" t="s">
        <v>192</v>
      </c>
      <c r="P1298">
        <v>82693</v>
      </c>
      <c r="Q129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298" t="str">
        <f>VLOOKUP(Analytics_mindset_case_studies_IntegrateCo_2015payroll[[#This Row],[Job_Code]],Analytics_mindset_case_studies_IntegrateCo_jobcodes[[Code_text]:[Job_Description]],2,FALSE)</f>
        <v>Sales</v>
      </c>
    </row>
    <row r="1299" spans="1:18" x14ac:dyDescent="0.3">
      <c r="A1299" s="1">
        <v>42041</v>
      </c>
      <c r="B1299">
        <v>27310014</v>
      </c>
      <c r="C1299">
        <v>7</v>
      </c>
      <c r="D1299">
        <v>1</v>
      </c>
      <c r="E1299">
        <v>1</v>
      </c>
      <c r="F1299" t="s">
        <v>58</v>
      </c>
      <c r="G1299">
        <v>36</v>
      </c>
      <c r="H1299">
        <v>0</v>
      </c>
      <c r="I1299">
        <v>84428</v>
      </c>
      <c r="J1299">
        <v>0</v>
      </c>
      <c r="K1299">
        <v>364</v>
      </c>
      <c r="L1299">
        <v>2027</v>
      </c>
      <c r="M1299">
        <v>6459</v>
      </c>
      <c r="N1299">
        <v>1351</v>
      </c>
      <c r="O1299" t="s">
        <v>194</v>
      </c>
      <c r="P1299">
        <v>84428</v>
      </c>
      <c r="Q129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299" t="str">
        <f>VLOOKUP(Analytics_mindset_case_studies_IntegrateCo_2015payroll[[#This Row],[Job_Code]],Analytics_mindset_case_studies_IntegrateCo_jobcodes[[Code_text]:[Job_Description]],2,FALSE)</f>
        <v>Sales</v>
      </c>
    </row>
    <row r="1300" spans="1:18" x14ac:dyDescent="0.3">
      <c r="A1300" s="1">
        <v>42041</v>
      </c>
      <c r="B1300">
        <v>27310014</v>
      </c>
      <c r="C1300">
        <v>7</v>
      </c>
      <c r="D1300">
        <v>1</v>
      </c>
      <c r="E1300">
        <v>1</v>
      </c>
      <c r="F1300" t="s">
        <v>72</v>
      </c>
      <c r="G1300">
        <v>5</v>
      </c>
      <c r="H1300">
        <v>0</v>
      </c>
      <c r="I1300">
        <v>11726</v>
      </c>
      <c r="J1300">
        <v>0</v>
      </c>
      <c r="K1300">
        <v>51</v>
      </c>
      <c r="L1300">
        <v>281</v>
      </c>
      <c r="M1300">
        <v>897</v>
      </c>
      <c r="N1300">
        <v>188</v>
      </c>
      <c r="O1300" t="s">
        <v>194</v>
      </c>
      <c r="P1300">
        <v>11726</v>
      </c>
      <c r="Q130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300" t="str">
        <f>VLOOKUP(Analytics_mindset_case_studies_IntegrateCo_2015payroll[[#This Row],[Job_Code]],Analytics_mindset_case_studies_IntegrateCo_jobcodes[[Code_text]:[Job_Description]],2,FALSE)</f>
        <v>Sales</v>
      </c>
    </row>
    <row r="1301" spans="1:18" x14ac:dyDescent="0.3">
      <c r="A1301" s="1">
        <v>42041</v>
      </c>
      <c r="B1301">
        <v>27310014</v>
      </c>
      <c r="C1301">
        <v>34</v>
      </c>
      <c r="D1301">
        <v>1</v>
      </c>
      <c r="E1301">
        <v>1</v>
      </c>
      <c r="F1301" t="s">
        <v>58</v>
      </c>
      <c r="G1301">
        <v>1</v>
      </c>
      <c r="H1301">
        <v>0</v>
      </c>
      <c r="I1301">
        <v>4608</v>
      </c>
      <c r="J1301">
        <v>0</v>
      </c>
      <c r="K1301">
        <v>0</v>
      </c>
      <c r="L1301">
        <v>105</v>
      </c>
      <c r="M1301">
        <v>335</v>
      </c>
      <c r="N1301">
        <v>74</v>
      </c>
      <c r="O1301" t="s">
        <v>195</v>
      </c>
      <c r="P1301">
        <v>4608</v>
      </c>
      <c r="Q130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301" t="str">
        <f>VLOOKUP(Analytics_mindset_case_studies_IntegrateCo_2015payroll[[#This Row],[Job_Code]],Analytics_mindset_case_studies_IntegrateCo_jobcodes[[Code_text]:[Job_Description]],2,FALSE)</f>
        <v>Sales</v>
      </c>
    </row>
    <row r="1302" spans="1:18" x14ac:dyDescent="0.3">
      <c r="A1302" s="1">
        <v>42041</v>
      </c>
      <c r="B1302">
        <v>27310014</v>
      </c>
      <c r="C1302">
        <v>34</v>
      </c>
      <c r="D1302">
        <v>1</v>
      </c>
      <c r="E1302">
        <v>1</v>
      </c>
      <c r="F1302" t="s">
        <v>84</v>
      </c>
      <c r="G1302">
        <v>7</v>
      </c>
      <c r="H1302">
        <v>0</v>
      </c>
      <c r="I1302">
        <v>32257</v>
      </c>
      <c r="J1302">
        <v>0</v>
      </c>
      <c r="K1302">
        <v>0</v>
      </c>
      <c r="L1302">
        <v>736</v>
      </c>
      <c r="M1302">
        <v>2347</v>
      </c>
      <c r="N1302">
        <v>516</v>
      </c>
      <c r="O1302" t="s">
        <v>195</v>
      </c>
      <c r="P1302">
        <v>32257</v>
      </c>
      <c r="Q130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1302" t="str">
        <f>VLOOKUP(Analytics_mindset_case_studies_IntegrateCo_2015payroll[[#This Row],[Job_Code]],Analytics_mindset_case_studies_IntegrateCo_jobcodes[[Code_text]:[Job_Description]],2,FALSE)</f>
        <v>Travel</v>
      </c>
    </row>
    <row r="1303" spans="1:18" x14ac:dyDescent="0.3">
      <c r="A1303" s="1">
        <v>42041</v>
      </c>
      <c r="B1303">
        <v>27310014</v>
      </c>
      <c r="C1303">
        <v>34</v>
      </c>
      <c r="D1303">
        <v>1</v>
      </c>
      <c r="E1303">
        <v>1</v>
      </c>
      <c r="F1303" t="s">
        <v>71</v>
      </c>
      <c r="G1303">
        <v>8</v>
      </c>
      <c r="H1303">
        <v>0</v>
      </c>
      <c r="I1303">
        <v>36865</v>
      </c>
      <c r="J1303">
        <v>0</v>
      </c>
      <c r="K1303">
        <v>0</v>
      </c>
      <c r="L1303">
        <v>841</v>
      </c>
      <c r="M1303">
        <v>2681</v>
      </c>
      <c r="N1303">
        <v>59</v>
      </c>
      <c r="O1303" t="s">
        <v>195</v>
      </c>
      <c r="P1303">
        <v>36865</v>
      </c>
      <c r="Q130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303" t="str">
        <f>VLOOKUP(Analytics_mindset_case_studies_IntegrateCo_2015payroll[[#This Row],[Job_Code]],Analytics_mindset_case_studies_IntegrateCo_jobcodes[[Code_text]:[Job_Description]],2,FALSE)</f>
        <v>Proj Management</v>
      </c>
    </row>
    <row r="1304" spans="1:18" x14ac:dyDescent="0.3">
      <c r="A1304" s="1">
        <v>42041</v>
      </c>
      <c r="B1304">
        <v>27310014</v>
      </c>
      <c r="C1304">
        <v>336</v>
      </c>
      <c r="D1304">
        <v>1</v>
      </c>
      <c r="E1304">
        <v>1</v>
      </c>
      <c r="F1304" t="s">
        <v>85</v>
      </c>
      <c r="G1304">
        <v>0</v>
      </c>
      <c r="H1304">
        <v>0</v>
      </c>
      <c r="I1304">
        <v>0</v>
      </c>
      <c r="J1304">
        <v>0</v>
      </c>
      <c r="K1304">
        <v>7</v>
      </c>
      <c r="L1304">
        <v>28</v>
      </c>
      <c r="M1304">
        <v>91</v>
      </c>
      <c r="N1304">
        <v>19</v>
      </c>
      <c r="O1304" t="s">
        <v>196</v>
      </c>
      <c r="P1304">
        <v>0</v>
      </c>
      <c r="Q130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304" t="str">
        <f>VLOOKUP(Analytics_mindset_case_studies_IntegrateCo_2015payroll[[#This Row],[Job_Code]],Analytics_mindset_case_studies_IntegrateCo_jobcodes[[Code_text]:[Job_Description]],2,FALSE)</f>
        <v>Installation</v>
      </c>
    </row>
    <row r="1305" spans="1:18" x14ac:dyDescent="0.3">
      <c r="A1305" s="1">
        <v>42041</v>
      </c>
      <c r="B1305">
        <v>27310014</v>
      </c>
      <c r="C1305">
        <v>99</v>
      </c>
      <c r="D1305">
        <v>1</v>
      </c>
      <c r="E1305">
        <v>1</v>
      </c>
      <c r="F1305" t="s">
        <v>78</v>
      </c>
      <c r="G1305">
        <v>12</v>
      </c>
      <c r="H1305">
        <v>0</v>
      </c>
      <c r="I1305">
        <v>252</v>
      </c>
      <c r="J1305">
        <v>0</v>
      </c>
      <c r="K1305">
        <v>147</v>
      </c>
      <c r="L1305">
        <v>585</v>
      </c>
      <c r="M1305">
        <v>1866</v>
      </c>
      <c r="N1305">
        <v>403</v>
      </c>
      <c r="O1305" t="s">
        <v>198</v>
      </c>
      <c r="P1305">
        <v>252</v>
      </c>
      <c r="Q130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305" t="str">
        <f>VLOOKUP(Analytics_mindset_case_studies_IntegrateCo_2015payroll[[#This Row],[Job_Code]],Analytics_mindset_case_studies_IntegrateCo_jobcodes[[Code_text]:[Job_Description]],2,FALSE)</f>
        <v>Service</v>
      </c>
    </row>
    <row r="1306" spans="1:18" x14ac:dyDescent="0.3">
      <c r="A1306" s="1">
        <v>42041</v>
      </c>
      <c r="B1306">
        <v>27310014</v>
      </c>
      <c r="C1306">
        <v>99</v>
      </c>
      <c r="D1306">
        <v>1</v>
      </c>
      <c r="E1306">
        <v>1</v>
      </c>
      <c r="F1306" t="s">
        <v>63</v>
      </c>
      <c r="G1306">
        <v>0</v>
      </c>
      <c r="H1306">
        <v>0</v>
      </c>
      <c r="I1306">
        <v>0</v>
      </c>
      <c r="J1306">
        <v>0</v>
      </c>
      <c r="K1306">
        <v>97</v>
      </c>
      <c r="L1306">
        <v>391</v>
      </c>
      <c r="M1306">
        <v>1244</v>
      </c>
      <c r="N1306">
        <v>269</v>
      </c>
      <c r="O1306" t="s">
        <v>198</v>
      </c>
      <c r="P1306">
        <v>0</v>
      </c>
      <c r="Q130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306" t="str">
        <f>VLOOKUP(Analytics_mindset_case_studies_IntegrateCo_2015payroll[[#This Row],[Job_Code]],Analytics_mindset_case_studies_IntegrateCo_jobcodes[[Code_text]:[Job_Description]],2,FALSE)</f>
        <v>New Foreign Manufacturing Plant</v>
      </c>
    </row>
    <row r="1307" spans="1:18" x14ac:dyDescent="0.3">
      <c r="A1307" s="1">
        <v>42041</v>
      </c>
      <c r="B1307">
        <v>27310014</v>
      </c>
      <c r="C1307">
        <v>99</v>
      </c>
      <c r="D1307">
        <v>1</v>
      </c>
      <c r="E1307">
        <v>1</v>
      </c>
      <c r="F1307" t="s">
        <v>74</v>
      </c>
      <c r="G1307">
        <v>12</v>
      </c>
      <c r="H1307">
        <v>0</v>
      </c>
      <c r="I1307">
        <v>252</v>
      </c>
      <c r="J1307">
        <v>0</v>
      </c>
      <c r="K1307">
        <v>146</v>
      </c>
      <c r="L1307">
        <v>586</v>
      </c>
      <c r="M1307">
        <v>1867</v>
      </c>
      <c r="N1307">
        <v>403</v>
      </c>
      <c r="O1307" t="s">
        <v>198</v>
      </c>
      <c r="P1307">
        <v>252</v>
      </c>
      <c r="Q130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307" t="str">
        <f>VLOOKUP(Analytics_mindset_case_studies_IntegrateCo_2015payroll[[#This Row],[Job_Code]],Analytics_mindset_case_studies_IntegrateCo_jobcodes[[Code_text]:[Job_Description]],2,FALSE)</f>
        <v>Service</v>
      </c>
    </row>
    <row r="1308" spans="1:18" x14ac:dyDescent="0.3">
      <c r="A1308" s="1">
        <v>42041</v>
      </c>
      <c r="B1308">
        <v>27310014</v>
      </c>
      <c r="C1308">
        <v>99</v>
      </c>
      <c r="D1308">
        <v>1</v>
      </c>
      <c r="E1308">
        <v>1</v>
      </c>
      <c r="F1308" t="s">
        <v>70</v>
      </c>
      <c r="G1308">
        <v>0</v>
      </c>
      <c r="H1308">
        <v>0</v>
      </c>
      <c r="I1308">
        <v>0</v>
      </c>
      <c r="J1308">
        <v>0</v>
      </c>
      <c r="K1308">
        <v>98</v>
      </c>
      <c r="L1308">
        <v>39</v>
      </c>
      <c r="M1308">
        <v>1245</v>
      </c>
      <c r="N1308">
        <v>269</v>
      </c>
      <c r="O1308" t="s">
        <v>198</v>
      </c>
      <c r="P1308">
        <v>0</v>
      </c>
      <c r="Q130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308" t="str">
        <f>VLOOKUP(Analytics_mindset_case_studies_IntegrateCo_2015payroll[[#This Row],[Job_Code]],Analytics_mindset_case_studies_IntegrateCo_jobcodes[[Code_text]:[Job_Description]],2,FALSE)</f>
        <v>New Foreign Manufacturing Plant</v>
      </c>
    </row>
    <row r="1309" spans="1:18" x14ac:dyDescent="0.3">
      <c r="A1309" s="1">
        <v>42041</v>
      </c>
      <c r="B1309">
        <v>27310014</v>
      </c>
      <c r="C1309">
        <v>25</v>
      </c>
      <c r="D1309">
        <v>1</v>
      </c>
      <c r="E1309">
        <v>1</v>
      </c>
      <c r="F1309" t="s">
        <v>64</v>
      </c>
      <c r="G1309">
        <v>225</v>
      </c>
      <c r="H1309">
        <v>0</v>
      </c>
      <c r="I1309">
        <v>47025</v>
      </c>
      <c r="J1309">
        <v>0</v>
      </c>
      <c r="K1309">
        <v>27</v>
      </c>
      <c r="L1309">
        <v>1081</v>
      </c>
      <c r="M1309">
        <v>3445</v>
      </c>
      <c r="N1309">
        <v>61</v>
      </c>
      <c r="O1309" t="s">
        <v>199</v>
      </c>
      <c r="P1309">
        <v>47025</v>
      </c>
      <c r="Q130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309" t="str">
        <f>VLOOKUP(Analytics_mindset_case_studies_IntegrateCo_2015payroll[[#This Row],[Job_Code]],Analytics_mindset_case_studies_IntegrateCo_jobcodes[[Code_text]:[Job_Description]],2,FALSE)</f>
        <v>Office</v>
      </c>
    </row>
    <row r="1310" spans="1:18" x14ac:dyDescent="0.3">
      <c r="A1310" s="1">
        <v>42041</v>
      </c>
      <c r="B1310">
        <v>27310014</v>
      </c>
      <c r="C1310">
        <v>25</v>
      </c>
      <c r="D1310">
        <v>1</v>
      </c>
      <c r="E1310">
        <v>1</v>
      </c>
      <c r="F1310" t="s">
        <v>65</v>
      </c>
      <c r="G1310">
        <v>215</v>
      </c>
      <c r="H1310">
        <v>0</v>
      </c>
      <c r="I1310">
        <v>44935</v>
      </c>
      <c r="J1310">
        <v>0</v>
      </c>
      <c r="K1310">
        <v>258</v>
      </c>
      <c r="L1310">
        <v>1032</v>
      </c>
      <c r="M1310">
        <v>3292</v>
      </c>
      <c r="N1310">
        <v>58</v>
      </c>
      <c r="O1310" t="s">
        <v>199</v>
      </c>
      <c r="P1310">
        <v>44935</v>
      </c>
      <c r="Q131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310" t="str">
        <f>VLOOKUP(Analytics_mindset_case_studies_IntegrateCo_2015payroll[[#This Row],[Job_Code]],Analytics_mindset_case_studies_IntegrateCo_jobcodes[[Code_text]:[Job_Description]],2,FALSE)</f>
        <v>Office</v>
      </c>
    </row>
    <row r="1311" spans="1:18" x14ac:dyDescent="0.3">
      <c r="A1311" s="1">
        <v>42041</v>
      </c>
      <c r="B1311">
        <v>27310014</v>
      </c>
      <c r="C1311">
        <v>184</v>
      </c>
      <c r="D1311">
        <v>1</v>
      </c>
      <c r="E1311">
        <v>1</v>
      </c>
      <c r="F1311" t="s">
        <v>85</v>
      </c>
      <c r="G1311">
        <v>0</v>
      </c>
      <c r="H1311">
        <v>0</v>
      </c>
      <c r="I1311">
        <v>0</v>
      </c>
      <c r="J1311">
        <v>0</v>
      </c>
      <c r="K1311">
        <v>8</v>
      </c>
      <c r="L1311">
        <v>33</v>
      </c>
      <c r="M1311">
        <v>106</v>
      </c>
      <c r="N1311">
        <v>24</v>
      </c>
      <c r="O1311" t="s">
        <v>200</v>
      </c>
      <c r="P1311">
        <v>0</v>
      </c>
      <c r="Q131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311" t="str">
        <f>VLOOKUP(Analytics_mindset_case_studies_IntegrateCo_2015payroll[[#This Row],[Job_Code]],Analytics_mindset_case_studies_IntegrateCo_jobcodes[[Code_text]:[Job_Description]],2,FALSE)</f>
        <v>Installation</v>
      </c>
    </row>
    <row r="1312" spans="1:18" x14ac:dyDescent="0.3">
      <c r="A1312" s="1">
        <v>42041</v>
      </c>
      <c r="B1312">
        <v>27310014</v>
      </c>
      <c r="C1312">
        <v>320</v>
      </c>
      <c r="D1312">
        <v>1</v>
      </c>
      <c r="E1312">
        <v>1</v>
      </c>
      <c r="F1312" t="s">
        <v>85</v>
      </c>
      <c r="G1312">
        <v>0</v>
      </c>
      <c r="H1312">
        <v>0</v>
      </c>
      <c r="I1312">
        <v>0</v>
      </c>
      <c r="J1312">
        <v>0</v>
      </c>
      <c r="K1312">
        <v>0</v>
      </c>
      <c r="L1312">
        <v>36</v>
      </c>
      <c r="M1312">
        <v>115</v>
      </c>
      <c r="N1312">
        <v>24</v>
      </c>
      <c r="O1312" t="s">
        <v>201</v>
      </c>
      <c r="P1312">
        <v>0</v>
      </c>
      <c r="Q131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312" t="str">
        <f>VLOOKUP(Analytics_mindset_case_studies_IntegrateCo_2015payroll[[#This Row],[Job_Code]],Analytics_mindset_case_studies_IntegrateCo_jobcodes[[Code_text]:[Job_Description]],2,FALSE)</f>
        <v>Installation</v>
      </c>
    </row>
    <row r="1313" spans="1:18" x14ac:dyDescent="0.3">
      <c r="A1313" s="1">
        <v>42041</v>
      </c>
      <c r="B1313">
        <v>27310014</v>
      </c>
      <c r="C1313">
        <v>320</v>
      </c>
      <c r="D1313">
        <v>1</v>
      </c>
      <c r="E1313">
        <v>1</v>
      </c>
      <c r="F1313" t="s">
        <v>58</v>
      </c>
      <c r="G1313">
        <v>24</v>
      </c>
      <c r="H1313">
        <v>0</v>
      </c>
      <c r="I1313">
        <v>81869</v>
      </c>
      <c r="J1313">
        <v>0</v>
      </c>
      <c r="K1313">
        <v>0</v>
      </c>
      <c r="L1313">
        <v>1964</v>
      </c>
      <c r="M1313">
        <v>6263</v>
      </c>
      <c r="N1313">
        <v>131</v>
      </c>
      <c r="O1313" t="s">
        <v>201</v>
      </c>
      <c r="P1313">
        <v>81869</v>
      </c>
      <c r="Q131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313" t="str">
        <f>VLOOKUP(Analytics_mindset_case_studies_IntegrateCo_2015payroll[[#This Row],[Job_Code]],Analytics_mindset_case_studies_IntegrateCo_jobcodes[[Code_text]:[Job_Description]],2,FALSE)</f>
        <v>Sales</v>
      </c>
    </row>
    <row r="1314" spans="1:18" x14ac:dyDescent="0.3">
      <c r="A1314" s="1">
        <v>42041</v>
      </c>
      <c r="B1314">
        <v>27310014</v>
      </c>
      <c r="C1314">
        <v>343</v>
      </c>
      <c r="D1314">
        <v>1</v>
      </c>
      <c r="E1314">
        <v>1</v>
      </c>
      <c r="F1314" t="s">
        <v>85</v>
      </c>
      <c r="G1314">
        <v>0</v>
      </c>
      <c r="H1314">
        <v>0</v>
      </c>
      <c r="I1314">
        <v>0</v>
      </c>
      <c r="J1314">
        <v>0</v>
      </c>
      <c r="K1314">
        <v>8</v>
      </c>
      <c r="L1314">
        <v>31</v>
      </c>
      <c r="M1314">
        <v>99</v>
      </c>
      <c r="N1314">
        <v>24</v>
      </c>
      <c r="O1314" t="s">
        <v>202</v>
      </c>
      <c r="P1314">
        <v>0</v>
      </c>
      <c r="Q131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314" t="str">
        <f>VLOOKUP(Analytics_mindset_case_studies_IntegrateCo_2015payroll[[#This Row],[Job_Code]],Analytics_mindset_case_studies_IntegrateCo_jobcodes[[Code_text]:[Job_Description]],2,FALSE)</f>
        <v>Installation</v>
      </c>
    </row>
    <row r="1315" spans="1:18" x14ac:dyDescent="0.3">
      <c r="A1315" s="1">
        <v>42041</v>
      </c>
      <c r="B1315">
        <v>27310014</v>
      </c>
      <c r="C1315">
        <v>343</v>
      </c>
      <c r="D1315">
        <v>1</v>
      </c>
      <c r="E1315">
        <v>1</v>
      </c>
      <c r="F1315" t="s">
        <v>78</v>
      </c>
      <c r="G1315">
        <v>3</v>
      </c>
      <c r="H1315">
        <v>0</v>
      </c>
      <c r="I1315">
        <v>69</v>
      </c>
      <c r="J1315">
        <v>0</v>
      </c>
      <c r="K1315">
        <v>36</v>
      </c>
      <c r="L1315">
        <v>142</v>
      </c>
      <c r="M1315">
        <v>453</v>
      </c>
      <c r="N1315">
        <v>11</v>
      </c>
      <c r="O1315" t="s">
        <v>202</v>
      </c>
      <c r="P1315">
        <v>69</v>
      </c>
      <c r="Q131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315" t="str">
        <f>VLOOKUP(Analytics_mindset_case_studies_IntegrateCo_2015payroll[[#This Row],[Job_Code]],Analytics_mindset_case_studies_IntegrateCo_jobcodes[[Code_text]:[Job_Description]],2,FALSE)</f>
        <v>Service</v>
      </c>
    </row>
    <row r="1316" spans="1:18" x14ac:dyDescent="0.3">
      <c r="A1316" s="1">
        <v>42041</v>
      </c>
      <c r="B1316">
        <v>27310014</v>
      </c>
      <c r="C1316">
        <v>343</v>
      </c>
      <c r="D1316">
        <v>1</v>
      </c>
      <c r="E1316">
        <v>1</v>
      </c>
      <c r="F1316" t="s">
        <v>78</v>
      </c>
      <c r="G1316">
        <v>0</v>
      </c>
      <c r="H1316">
        <v>2</v>
      </c>
      <c r="I1316">
        <v>0</v>
      </c>
      <c r="J1316">
        <v>69</v>
      </c>
      <c r="K1316">
        <v>35</v>
      </c>
      <c r="L1316">
        <v>142</v>
      </c>
      <c r="M1316">
        <v>452</v>
      </c>
      <c r="N1316">
        <v>74</v>
      </c>
      <c r="O1316" t="s">
        <v>202</v>
      </c>
      <c r="P1316">
        <v>69</v>
      </c>
      <c r="Q131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316" t="str">
        <f>VLOOKUP(Analytics_mindset_case_studies_IntegrateCo_2015payroll[[#This Row],[Job_Code]],Analytics_mindset_case_studies_IntegrateCo_jobcodes[[Code_text]:[Job_Description]],2,FALSE)</f>
        <v>Service</v>
      </c>
    </row>
    <row r="1317" spans="1:18" x14ac:dyDescent="0.3">
      <c r="A1317" s="1">
        <v>42041</v>
      </c>
      <c r="B1317">
        <v>27310014</v>
      </c>
      <c r="C1317">
        <v>343</v>
      </c>
      <c r="D1317">
        <v>1</v>
      </c>
      <c r="E1317">
        <v>1</v>
      </c>
      <c r="F1317" t="s">
        <v>87</v>
      </c>
      <c r="G1317">
        <v>32</v>
      </c>
      <c r="H1317">
        <v>0</v>
      </c>
      <c r="I1317">
        <v>736</v>
      </c>
      <c r="J1317">
        <v>0</v>
      </c>
      <c r="K1317">
        <v>379</v>
      </c>
      <c r="L1317">
        <v>1515</v>
      </c>
      <c r="M1317">
        <v>4829</v>
      </c>
      <c r="N1317">
        <v>1178</v>
      </c>
      <c r="O1317" t="s">
        <v>202</v>
      </c>
      <c r="P1317">
        <v>736</v>
      </c>
      <c r="Q131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317" t="str">
        <f>VLOOKUP(Analytics_mindset_case_studies_IntegrateCo_2015payroll[[#This Row],[Job_Code]],Analytics_mindset_case_studies_IntegrateCo_jobcodes[[Code_text]:[Job_Description]],2,FALSE)</f>
        <v>Employee Training</v>
      </c>
    </row>
    <row r="1318" spans="1:18" x14ac:dyDescent="0.3">
      <c r="A1318" s="1">
        <v>42041</v>
      </c>
      <c r="B1318">
        <v>27310014</v>
      </c>
      <c r="C1318">
        <v>399</v>
      </c>
      <c r="D1318">
        <v>1</v>
      </c>
      <c r="E1318">
        <v>1</v>
      </c>
      <c r="F1318" t="s">
        <v>85</v>
      </c>
      <c r="G1318">
        <v>0</v>
      </c>
      <c r="H1318">
        <v>0</v>
      </c>
      <c r="I1318">
        <v>0</v>
      </c>
      <c r="J1318">
        <v>0</v>
      </c>
      <c r="K1318">
        <v>9</v>
      </c>
      <c r="L1318">
        <v>34</v>
      </c>
      <c r="M1318">
        <v>11</v>
      </c>
      <c r="N1318">
        <v>4</v>
      </c>
      <c r="O1318" t="s">
        <v>203</v>
      </c>
      <c r="P1318">
        <v>0</v>
      </c>
      <c r="Q131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318" t="str">
        <f>VLOOKUP(Analytics_mindset_case_studies_IntegrateCo_2015payroll[[#This Row],[Job_Code]],Analytics_mindset_case_studies_IntegrateCo_jobcodes[[Code_text]:[Job_Description]],2,FALSE)</f>
        <v>Installation</v>
      </c>
    </row>
    <row r="1319" spans="1:18" x14ac:dyDescent="0.3">
      <c r="A1319" s="1">
        <v>42041</v>
      </c>
      <c r="B1319">
        <v>27310014</v>
      </c>
      <c r="C1319">
        <v>399</v>
      </c>
      <c r="D1319">
        <v>1</v>
      </c>
      <c r="E1319">
        <v>1</v>
      </c>
      <c r="F1319" t="s">
        <v>72</v>
      </c>
      <c r="G1319">
        <v>40</v>
      </c>
      <c r="H1319">
        <v>0</v>
      </c>
      <c r="I1319">
        <v>86539</v>
      </c>
      <c r="J1319">
        <v>0</v>
      </c>
      <c r="K1319">
        <v>496</v>
      </c>
      <c r="L1319">
        <v>1986</v>
      </c>
      <c r="M1319">
        <v>6327</v>
      </c>
      <c r="N1319">
        <v>225</v>
      </c>
      <c r="O1319" t="s">
        <v>203</v>
      </c>
      <c r="P1319">
        <v>86539</v>
      </c>
      <c r="Q131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319" t="str">
        <f>VLOOKUP(Analytics_mindset_case_studies_IntegrateCo_2015payroll[[#This Row],[Job_Code]],Analytics_mindset_case_studies_IntegrateCo_jobcodes[[Code_text]:[Job_Description]],2,FALSE)</f>
        <v>Sales</v>
      </c>
    </row>
    <row r="1320" spans="1:18" x14ac:dyDescent="0.3">
      <c r="A1320" s="1">
        <v>42047</v>
      </c>
      <c r="B1320">
        <v>27310018</v>
      </c>
      <c r="C1320">
        <v>13</v>
      </c>
      <c r="D1320">
        <v>1</v>
      </c>
      <c r="E1320">
        <v>1</v>
      </c>
      <c r="F1320" t="s">
        <v>106</v>
      </c>
      <c r="G1320">
        <v>0</v>
      </c>
      <c r="H1320">
        <v>0</v>
      </c>
      <c r="I1320">
        <v>3000</v>
      </c>
      <c r="J1320">
        <v>0</v>
      </c>
      <c r="K1320">
        <v>0</v>
      </c>
      <c r="L1320">
        <v>72</v>
      </c>
      <c r="M1320">
        <v>2295</v>
      </c>
      <c r="N1320">
        <v>48</v>
      </c>
      <c r="O1320" t="s">
        <v>171</v>
      </c>
      <c r="P1320">
        <v>3000</v>
      </c>
      <c r="Q132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007</v>
      </c>
      <c r="R1320" t="str">
        <f>VLOOKUP(Analytics_mindset_case_studies_IntegrateCo_2015payroll[[#This Row],[Job_Code]],Analytics_mindset_case_studies_IntegrateCo_jobcodes[[Code_text]:[Job_Description]],2,FALSE)</f>
        <v>Customer Training</v>
      </c>
    </row>
    <row r="1321" spans="1:18" x14ac:dyDescent="0.3">
      <c r="A1321" s="1">
        <v>42048</v>
      </c>
      <c r="B1321">
        <v>27310016</v>
      </c>
      <c r="C1321">
        <v>195</v>
      </c>
      <c r="D1321">
        <v>1</v>
      </c>
      <c r="E1321">
        <v>1</v>
      </c>
      <c r="F1321" t="s">
        <v>85</v>
      </c>
      <c r="G1321">
        <v>0</v>
      </c>
      <c r="H1321">
        <v>0</v>
      </c>
      <c r="I1321">
        <v>0</v>
      </c>
      <c r="J1321">
        <v>0</v>
      </c>
      <c r="K1321">
        <v>0</v>
      </c>
      <c r="L1321">
        <v>34</v>
      </c>
      <c r="M1321">
        <v>107</v>
      </c>
      <c r="N1321">
        <v>4</v>
      </c>
      <c r="O1321" t="s">
        <v>121</v>
      </c>
      <c r="P1321">
        <v>0</v>
      </c>
      <c r="Q132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321" t="str">
        <f>VLOOKUP(Analytics_mindset_case_studies_IntegrateCo_2015payroll[[#This Row],[Job_Code]],Analytics_mindset_case_studies_IntegrateCo_jobcodes[[Code_text]:[Job_Description]],2,FALSE)</f>
        <v>Installation</v>
      </c>
    </row>
    <row r="1322" spans="1:18" x14ac:dyDescent="0.3">
      <c r="A1322" s="1">
        <v>42048</v>
      </c>
      <c r="B1322">
        <v>27310016</v>
      </c>
      <c r="C1322">
        <v>195</v>
      </c>
      <c r="D1322">
        <v>1</v>
      </c>
      <c r="E1322">
        <v>1</v>
      </c>
      <c r="F1322" t="s">
        <v>58</v>
      </c>
      <c r="G1322">
        <v>39</v>
      </c>
      <c r="H1322">
        <v>0</v>
      </c>
      <c r="I1322">
        <v>115715</v>
      </c>
      <c r="J1322">
        <v>0</v>
      </c>
      <c r="K1322">
        <v>0</v>
      </c>
      <c r="L1322">
        <v>2596</v>
      </c>
      <c r="M1322">
        <v>8276</v>
      </c>
      <c r="N1322">
        <v>301</v>
      </c>
      <c r="O1322" t="s">
        <v>121</v>
      </c>
      <c r="P1322">
        <v>115715</v>
      </c>
      <c r="Q132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322" t="str">
        <f>VLOOKUP(Analytics_mindset_case_studies_IntegrateCo_2015payroll[[#This Row],[Job_Code]],Analytics_mindset_case_studies_IntegrateCo_jobcodes[[Code_text]:[Job_Description]],2,FALSE)</f>
        <v>Sales</v>
      </c>
    </row>
    <row r="1323" spans="1:18" x14ac:dyDescent="0.3">
      <c r="A1323" s="1">
        <v>42048</v>
      </c>
      <c r="B1323">
        <v>27310016</v>
      </c>
      <c r="C1323">
        <v>404</v>
      </c>
      <c r="D1323">
        <v>1</v>
      </c>
      <c r="E1323">
        <v>1</v>
      </c>
      <c r="F1323" t="s">
        <v>84</v>
      </c>
      <c r="G1323">
        <v>10</v>
      </c>
      <c r="H1323">
        <v>0</v>
      </c>
      <c r="I1323">
        <v>21635</v>
      </c>
      <c r="J1323">
        <v>0</v>
      </c>
      <c r="K1323">
        <v>13</v>
      </c>
      <c r="L1323">
        <v>519</v>
      </c>
      <c r="M1323">
        <v>1655</v>
      </c>
      <c r="N1323">
        <v>346</v>
      </c>
      <c r="O1323" t="s">
        <v>205</v>
      </c>
      <c r="P1323">
        <v>21635</v>
      </c>
      <c r="Q132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1323" t="str">
        <f>VLOOKUP(Analytics_mindset_case_studies_IntegrateCo_2015payroll[[#This Row],[Job_Code]],Analytics_mindset_case_studies_IntegrateCo_jobcodes[[Code_text]:[Job_Description]],2,FALSE)</f>
        <v>Travel</v>
      </c>
    </row>
    <row r="1324" spans="1:18" x14ac:dyDescent="0.3">
      <c r="A1324" s="1">
        <v>42048</v>
      </c>
      <c r="B1324">
        <v>27310016</v>
      </c>
      <c r="C1324">
        <v>106</v>
      </c>
      <c r="D1324">
        <v>1</v>
      </c>
      <c r="E1324">
        <v>1</v>
      </c>
      <c r="F1324" t="s">
        <v>85</v>
      </c>
      <c r="G1324">
        <v>0</v>
      </c>
      <c r="H1324">
        <v>0</v>
      </c>
      <c r="I1324">
        <v>0</v>
      </c>
      <c r="J1324">
        <v>0</v>
      </c>
      <c r="K1324">
        <v>9</v>
      </c>
      <c r="L1324">
        <v>36</v>
      </c>
      <c r="M1324">
        <v>115</v>
      </c>
      <c r="N1324">
        <v>24</v>
      </c>
      <c r="O1324" t="s">
        <v>122</v>
      </c>
      <c r="P1324">
        <v>0</v>
      </c>
      <c r="Q132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324" t="str">
        <f>VLOOKUP(Analytics_mindset_case_studies_IntegrateCo_2015payroll[[#This Row],[Job_Code]],Analytics_mindset_case_studies_IntegrateCo_jobcodes[[Code_text]:[Job_Description]],2,FALSE)</f>
        <v>Installation</v>
      </c>
    </row>
    <row r="1325" spans="1:18" x14ac:dyDescent="0.3">
      <c r="A1325" s="1">
        <v>42048</v>
      </c>
      <c r="B1325">
        <v>27310016</v>
      </c>
      <c r="C1325">
        <v>106</v>
      </c>
      <c r="D1325">
        <v>1</v>
      </c>
      <c r="E1325">
        <v>1</v>
      </c>
      <c r="F1325" t="s">
        <v>64</v>
      </c>
      <c r="G1325">
        <v>20</v>
      </c>
      <c r="H1325">
        <v>0</v>
      </c>
      <c r="I1325">
        <v>400</v>
      </c>
      <c r="J1325">
        <v>0</v>
      </c>
      <c r="K1325">
        <v>24</v>
      </c>
      <c r="L1325">
        <v>96</v>
      </c>
      <c r="M1325">
        <v>306</v>
      </c>
      <c r="N1325">
        <v>64</v>
      </c>
      <c r="O1325" t="s">
        <v>122</v>
      </c>
      <c r="P1325">
        <v>400</v>
      </c>
      <c r="Q132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325" t="str">
        <f>VLOOKUP(Analytics_mindset_case_studies_IntegrateCo_2015payroll[[#This Row],[Job_Code]],Analytics_mindset_case_studies_IntegrateCo_jobcodes[[Code_text]:[Job_Description]],2,FALSE)</f>
        <v>Office</v>
      </c>
    </row>
    <row r="1326" spans="1:18" x14ac:dyDescent="0.3">
      <c r="A1326" s="1">
        <v>42048</v>
      </c>
      <c r="B1326">
        <v>27310016</v>
      </c>
      <c r="C1326">
        <v>106</v>
      </c>
      <c r="D1326">
        <v>1</v>
      </c>
      <c r="E1326">
        <v>1</v>
      </c>
      <c r="F1326" t="s">
        <v>65</v>
      </c>
      <c r="G1326">
        <v>20</v>
      </c>
      <c r="H1326">
        <v>0</v>
      </c>
      <c r="I1326">
        <v>400</v>
      </c>
      <c r="J1326">
        <v>0</v>
      </c>
      <c r="K1326">
        <v>24</v>
      </c>
      <c r="L1326">
        <v>96</v>
      </c>
      <c r="M1326">
        <v>306</v>
      </c>
      <c r="N1326">
        <v>64</v>
      </c>
      <c r="O1326" t="s">
        <v>122</v>
      </c>
      <c r="P1326">
        <v>400</v>
      </c>
      <c r="Q132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326" t="str">
        <f>VLOOKUP(Analytics_mindset_case_studies_IntegrateCo_2015payroll[[#This Row],[Job_Code]],Analytics_mindset_case_studies_IntegrateCo_jobcodes[[Code_text]:[Job_Description]],2,FALSE)</f>
        <v>Office</v>
      </c>
    </row>
    <row r="1327" spans="1:18" x14ac:dyDescent="0.3">
      <c r="A1327" s="1">
        <v>42048</v>
      </c>
      <c r="B1327">
        <v>27310016</v>
      </c>
      <c r="C1327">
        <v>304</v>
      </c>
      <c r="D1327">
        <v>1</v>
      </c>
      <c r="E1327">
        <v>1</v>
      </c>
      <c r="F1327" t="s">
        <v>87</v>
      </c>
      <c r="G1327">
        <v>15</v>
      </c>
      <c r="H1327">
        <v>0</v>
      </c>
      <c r="I1327">
        <v>345</v>
      </c>
      <c r="J1327">
        <v>0</v>
      </c>
      <c r="K1327">
        <v>19</v>
      </c>
      <c r="L1327">
        <v>78</v>
      </c>
      <c r="M1327">
        <v>249</v>
      </c>
      <c r="N1327">
        <v>55</v>
      </c>
      <c r="O1327" t="s">
        <v>123</v>
      </c>
      <c r="P1327">
        <v>345</v>
      </c>
      <c r="Q132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327" t="str">
        <f>VLOOKUP(Analytics_mindset_case_studies_IntegrateCo_2015payroll[[#This Row],[Job_Code]],Analytics_mindset_case_studies_IntegrateCo_jobcodes[[Code_text]:[Job_Description]],2,FALSE)</f>
        <v>Employee Training</v>
      </c>
    </row>
    <row r="1328" spans="1:18" x14ac:dyDescent="0.3">
      <c r="A1328" s="1">
        <v>42048</v>
      </c>
      <c r="B1328">
        <v>27310016</v>
      </c>
      <c r="C1328">
        <v>274</v>
      </c>
      <c r="D1328">
        <v>1</v>
      </c>
      <c r="E1328">
        <v>1</v>
      </c>
      <c r="F1328" t="s">
        <v>85</v>
      </c>
      <c r="G1328">
        <v>0</v>
      </c>
      <c r="H1328">
        <v>0</v>
      </c>
      <c r="I1328">
        <v>0</v>
      </c>
      <c r="J1328">
        <v>0</v>
      </c>
      <c r="K1328">
        <v>6</v>
      </c>
      <c r="L1328">
        <v>36</v>
      </c>
      <c r="M1328">
        <v>115</v>
      </c>
      <c r="N1328">
        <v>24</v>
      </c>
      <c r="O1328" t="s">
        <v>124</v>
      </c>
      <c r="P1328">
        <v>0</v>
      </c>
      <c r="Q132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328" t="str">
        <f>VLOOKUP(Analytics_mindset_case_studies_IntegrateCo_2015payroll[[#This Row],[Job_Code]],Analytics_mindset_case_studies_IntegrateCo_jobcodes[[Code_text]:[Job_Description]],2,FALSE)</f>
        <v>Installation</v>
      </c>
    </row>
    <row r="1329" spans="1:18" x14ac:dyDescent="0.3">
      <c r="A1329" s="1">
        <v>42048</v>
      </c>
      <c r="B1329">
        <v>27310016</v>
      </c>
      <c r="C1329">
        <v>1</v>
      </c>
      <c r="D1329">
        <v>1</v>
      </c>
      <c r="E1329">
        <v>1</v>
      </c>
      <c r="F1329" t="s">
        <v>64</v>
      </c>
      <c r="G1329">
        <v>21</v>
      </c>
      <c r="H1329">
        <v>0</v>
      </c>
      <c r="I1329">
        <v>47678</v>
      </c>
      <c r="J1329">
        <v>0</v>
      </c>
      <c r="K1329">
        <v>91</v>
      </c>
      <c r="L1329">
        <v>1005</v>
      </c>
      <c r="M1329">
        <v>32</v>
      </c>
      <c r="N1329">
        <v>62</v>
      </c>
      <c r="O1329" t="s">
        <v>125</v>
      </c>
      <c r="P1329">
        <v>47678</v>
      </c>
      <c r="Q132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329" t="str">
        <f>VLOOKUP(Analytics_mindset_case_studies_IntegrateCo_2015payroll[[#This Row],[Job_Code]],Analytics_mindset_case_studies_IntegrateCo_jobcodes[[Code_text]:[Job_Description]],2,FALSE)</f>
        <v>Office</v>
      </c>
    </row>
    <row r="1330" spans="1:18" x14ac:dyDescent="0.3">
      <c r="A1330" s="1">
        <v>42048</v>
      </c>
      <c r="B1330">
        <v>27310016</v>
      </c>
      <c r="C1330">
        <v>1</v>
      </c>
      <c r="D1330">
        <v>1</v>
      </c>
      <c r="E1330">
        <v>1</v>
      </c>
      <c r="F1330" t="s">
        <v>65</v>
      </c>
      <c r="G1330">
        <v>21</v>
      </c>
      <c r="H1330">
        <v>0</v>
      </c>
      <c r="I1330">
        <v>47678</v>
      </c>
      <c r="J1330">
        <v>0</v>
      </c>
      <c r="K1330">
        <v>92</v>
      </c>
      <c r="L1330">
        <v>1004</v>
      </c>
      <c r="M1330">
        <v>3202</v>
      </c>
      <c r="N1330">
        <v>62</v>
      </c>
      <c r="O1330" t="s">
        <v>125</v>
      </c>
      <c r="P1330">
        <v>47678</v>
      </c>
      <c r="Q133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330" t="str">
        <f>VLOOKUP(Analytics_mindset_case_studies_IntegrateCo_2015payroll[[#This Row],[Job_Code]],Analytics_mindset_case_studies_IntegrateCo_jobcodes[[Code_text]:[Job_Description]],2,FALSE)</f>
        <v>Office</v>
      </c>
    </row>
    <row r="1331" spans="1:18" x14ac:dyDescent="0.3">
      <c r="A1331" s="1">
        <v>42048</v>
      </c>
      <c r="B1331">
        <v>27310016</v>
      </c>
      <c r="C1331">
        <v>391</v>
      </c>
      <c r="D1331">
        <v>2</v>
      </c>
      <c r="E1331">
        <v>2</v>
      </c>
      <c r="F1331" t="s">
        <v>85</v>
      </c>
      <c r="G1331">
        <v>0</v>
      </c>
      <c r="H1331">
        <v>0</v>
      </c>
      <c r="I1331">
        <v>0</v>
      </c>
      <c r="J1331">
        <v>0</v>
      </c>
      <c r="K1331">
        <v>7</v>
      </c>
      <c r="L1331">
        <v>65</v>
      </c>
      <c r="M1331">
        <v>104</v>
      </c>
      <c r="N1331">
        <v>3</v>
      </c>
      <c r="O1331" t="s">
        <v>126</v>
      </c>
      <c r="P1331">
        <v>0</v>
      </c>
      <c r="Q133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331" t="str">
        <f>VLOOKUP(Analytics_mindset_case_studies_IntegrateCo_2015payroll[[#This Row],[Job_Code]],Analytics_mindset_case_studies_IntegrateCo_jobcodes[[Code_text]:[Job_Description]],2,FALSE)</f>
        <v>Installation</v>
      </c>
    </row>
    <row r="1332" spans="1:18" x14ac:dyDescent="0.3">
      <c r="A1332" s="1">
        <v>42048</v>
      </c>
      <c r="B1332">
        <v>27310016</v>
      </c>
      <c r="C1332">
        <v>391</v>
      </c>
      <c r="D1332">
        <v>2</v>
      </c>
      <c r="E1332">
        <v>2</v>
      </c>
      <c r="F1332" t="s">
        <v>88</v>
      </c>
      <c r="G1332">
        <v>18</v>
      </c>
      <c r="H1332">
        <v>0</v>
      </c>
      <c r="I1332">
        <v>4635</v>
      </c>
      <c r="J1332">
        <v>0</v>
      </c>
      <c r="K1332">
        <v>213</v>
      </c>
      <c r="L1332">
        <v>2009</v>
      </c>
      <c r="M1332">
        <v>3202</v>
      </c>
      <c r="N1332">
        <v>927</v>
      </c>
      <c r="O1332" t="s">
        <v>126</v>
      </c>
      <c r="P1332">
        <v>4635</v>
      </c>
      <c r="Q133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332" t="str">
        <f>VLOOKUP(Analytics_mindset_case_studies_IntegrateCo_2015payroll[[#This Row],[Job_Code]],Analytics_mindset_case_studies_IntegrateCo_jobcodes[[Code_text]:[Job_Description]],2,FALSE)</f>
        <v>Office</v>
      </c>
    </row>
    <row r="1333" spans="1:18" x14ac:dyDescent="0.3">
      <c r="A1333" s="1">
        <v>42048</v>
      </c>
      <c r="B1333">
        <v>27310016</v>
      </c>
      <c r="C1333">
        <v>259</v>
      </c>
      <c r="D1333">
        <v>1</v>
      </c>
      <c r="E1333">
        <v>1</v>
      </c>
      <c r="F1333" t="s">
        <v>85</v>
      </c>
      <c r="G1333">
        <v>0</v>
      </c>
      <c r="H1333">
        <v>0</v>
      </c>
      <c r="I1333">
        <v>0</v>
      </c>
      <c r="J1333">
        <v>0</v>
      </c>
      <c r="K1333">
        <v>4</v>
      </c>
      <c r="L1333">
        <v>35</v>
      </c>
      <c r="M1333">
        <v>11</v>
      </c>
      <c r="N1333">
        <v>24</v>
      </c>
      <c r="O1333" t="s">
        <v>127</v>
      </c>
      <c r="P1333">
        <v>0</v>
      </c>
      <c r="Q133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333" t="str">
        <f>VLOOKUP(Analytics_mindset_case_studies_IntegrateCo_2015payroll[[#This Row],[Job_Code]],Analytics_mindset_case_studies_IntegrateCo_jobcodes[[Code_text]:[Job_Description]],2,FALSE)</f>
        <v>Installation</v>
      </c>
    </row>
    <row r="1334" spans="1:18" x14ac:dyDescent="0.3">
      <c r="A1334" s="1">
        <v>42048</v>
      </c>
      <c r="B1334">
        <v>27310016</v>
      </c>
      <c r="C1334">
        <v>259</v>
      </c>
      <c r="D1334">
        <v>1</v>
      </c>
      <c r="E1334">
        <v>1</v>
      </c>
      <c r="F1334" t="s">
        <v>73</v>
      </c>
      <c r="G1334">
        <v>7</v>
      </c>
      <c r="H1334">
        <v>0</v>
      </c>
      <c r="I1334">
        <v>18025</v>
      </c>
      <c r="J1334">
        <v>0</v>
      </c>
      <c r="K1334">
        <v>44</v>
      </c>
      <c r="L1334">
        <v>416</v>
      </c>
      <c r="M1334">
        <v>1325</v>
      </c>
      <c r="N1334">
        <v>288</v>
      </c>
      <c r="O1334" t="s">
        <v>127</v>
      </c>
      <c r="P1334">
        <v>18025</v>
      </c>
      <c r="Q133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334" t="str">
        <f>VLOOKUP(Analytics_mindset_case_studies_IntegrateCo_2015payroll[[#This Row],[Job_Code]],Analytics_mindset_case_studies_IntegrateCo_jobcodes[[Code_text]:[Job_Description]],2,FALSE)</f>
        <v>Proj Management</v>
      </c>
    </row>
    <row r="1335" spans="1:18" x14ac:dyDescent="0.3">
      <c r="A1335" s="1">
        <v>42048</v>
      </c>
      <c r="B1335">
        <v>27310016</v>
      </c>
      <c r="C1335">
        <v>259</v>
      </c>
      <c r="D1335">
        <v>1</v>
      </c>
      <c r="E1335">
        <v>1</v>
      </c>
      <c r="F1335" t="s">
        <v>89</v>
      </c>
      <c r="G1335">
        <v>15</v>
      </c>
      <c r="H1335">
        <v>0</v>
      </c>
      <c r="I1335">
        <v>3863</v>
      </c>
      <c r="J1335">
        <v>0</v>
      </c>
      <c r="K1335">
        <v>9</v>
      </c>
      <c r="L1335">
        <v>89</v>
      </c>
      <c r="M1335">
        <v>284</v>
      </c>
      <c r="N1335">
        <v>62</v>
      </c>
      <c r="O1335" t="s">
        <v>127</v>
      </c>
      <c r="P1335">
        <v>3863</v>
      </c>
      <c r="Q133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335" t="str">
        <f>VLOOKUP(Analytics_mindset_case_studies_IntegrateCo_2015payroll[[#This Row],[Job_Code]],Analytics_mindset_case_studies_IntegrateCo_jobcodes[[Code_text]:[Job_Description]],2,FALSE)</f>
        <v>Employee Training</v>
      </c>
    </row>
    <row r="1336" spans="1:18" x14ac:dyDescent="0.3">
      <c r="A1336" s="1">
        <v>42048</v>
      </c>
      <c r="B1336">
        <v>27310016</v>
      </c>
      <c r="C1336">
        <v>168</v>
      </c>
      <c r="D1336">
        <v>1</v>
      </c>
      <c r="E1336">
        <v>1</v>
      </c>
      <c r="F1336" t="s">
        <v>85</v>
      </c>
      <c r="G1336">
        <v>0</v>
      </c>
      <c r="H1336">
        <v>0</v>
      </c>
      <c r="I1336">
        <v>0</v>
      </c>
      <c r="J1336">
        <v>0</v>
      </c>
      <c r="K1336">
        <v>0</v>
      </c>
      <c r="L1336">
        <v>35</v>
      </c>
      <c r="M1336">
        <v>111</v>
      </c>
      <c r="N1336">
        <v>24</v>
      </c>
      <c r="O1336" t="s">
        <v>129</v>
      </c>
      <c r="P1336">
        <v>0</v>
      </c>
      <c r="Q133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336" t="str">
        <f>VLOOKUP(Analytics_mindset_case_studies_IntegrateCo_2015payroll[[#This Row],[Job_Code]],Analytics_mindset_case_studies_IntegrateCo_jobcodes[[Code_text]:[Job_Description]],2,FALSE)</f>
        <v>Installation</v>
      </c>
    </row>
    <row r="1337" spans="1:18" x14ac:dyDescent="0.3">
      <c r="A1337" s="1">
        <v>42048</v>
      </c>
      <c r="B1337">
        <v>27310016</v>
      </c>
      <c r="C1337">
        <v>168</v>
      </c>
      <c r="D1337">
        <v>1</v>
      </c>
      <c r="E1337">
        <v>1</v>
      </c>
      <c r="F1337" t="s">
        <v>90</v>
      </c>
      <c r="G1337">
        <v>8</v>
      </c>
      <c r="H1337">
        <v>0</v>
      </c>
      <c r="I1337">
        <v>300</v>
      </c>
      <c r="J1337">
        <v>0</v>
      </c>
      <c r="K1337">
        <v>0</v>
      </c>
      <c r="L1337">
        <v>698</v>
      </c>
      <c r="M1337">
        <v>2225</v>
      </c>
      <c r="N1337">
        <v>48</v>
      </c>
      <c r="O1337" t="s">
        <v>129</v>
      </c>
      <c r="P1337">
        <v>300</v>
      </c>
      <c r="Q133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337" t="str">
        <f>VLOOKUP(Analytics_mindset_case_studies_IntegrateCo_2015payroll[[#This Row],[Job_Code]],Analytics_mindset_case_studies_IntegrateCo_jobcodes[[Code_text]:[Job_Description]],2,FALSE)</f>
        <v>Office</v>
      </c>
    </row>
    <row r="1338" spans="1:18" x14ac:dyDescent="0.3">
      <c r="A1338" s="1">
        <v>42048</v>
      </c>
      <c r="B1338">
        <v>27310016</v>
      </c>
      <c r="C1338">
        <v>249</v>
      </c>
      <c r="D1338">
        <v>1</v>
      </c>
      <c r="E1338">
        <v>1</v>
      </c>
      <c r="F1338" t="s">
        <v>72</v>
      </c>
      <c r="G1338">
        <v>33</v>
      </c>
      <c r="H1338">
        <v>0</v>
      </c>
      <c r="I1338">
        <v>134856</v>
      </c>
      <c r="J1338">
        <v>0</v>
      </c>
      <c r="K1338">
        <v>0</v>
      </c>
      <c r="L1338">
        <v>3029</v>
      </c>
      <c r="M1338">
        <v>9654</v>
      </c>
      <c r="N1338">
        <v>2158</v>
      </c>
      <c r="O1338" t="s">
        <v>131</v>
      </c>
      <c r="P1338">
        <v>134856</v>
      </c>
      <c r="Q133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338" t="str">
        <f>VLOOKUP(Analytics_mindset_case_studies_IntegrateCo_2015payroll[[#This Row],[Job_Code]],Analytics_mindset_case_studies_IntegrateCo_jobcodes[[Code_text]:[Job_Description]],2,FALSE)</f>
        <v>Sales</v>
      </c>
    </row>
    <row r="1339" spans="1:18" x14ac:dyDescent="0.3">
      <c r="A1339" s="1">
        <v>42048</v>
      </c>
      <c r="B1339">
        <v>27310016</v>
      </c>
      <c r="C1339">
        <v>249</v>
      </c>
      <c r="D1339">
        <v>1</v>
      </c>
      <c r="E1339">
        <v>1</v>
      </c>
      <c r="F1339" t="s">
        <v>73</v>
      </c>
      <c r="G1339">
        <v>5</v>
      </c>
      <c r="H1339">
        <v>0</v>
      </c>
      <c r="I1339">
        <v>20433</v>
      </c>
      <c r="J1339">
        <v>0</v>
      </c>
      <c r="K1339">
        <v>0</v>
      </c>
      <c r="L1339">
        <v>459</v>
      </c>
      <c r="M1339">
        <v>1462</v>
      </c>
      <c r="N1339">
        <v>327</v>
      </c>
      <c r="O1339" t="s">
        <v>131</v>
      </c>
      <c r="P1339">
        <v>20433</v>
      </c>
      <c r="Q133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339" t="str">
        <f>VLOOKUP(Analytics_mindset_case_studies_IntegrateCo_2015payroll[[#This Row],[Job_Code]],Analytics_mindset_case_studies_IntegrateCo_jobcodes[[Code_text]:[Job_Description]],2,FALSE)</f>
        <v>Proj Management</v>
      </c>
    </row>
    <row r="1340" spans="1:18" x14ac:dyDescent="0.3">
      <c r="A1340" s="1">
        <v>42048</v>
      </c>
      <c r="B1340">
        <v>27310016</v>
      </c>
      <c r="C1340">
        <v>179</v>
      </c>
      <c r="D1340">
        <v>1</v>
      </c>
      <c r="E1340">
        <v>1</v>
      </c>
      <c r="F1340" t="s">
        <v>85</v>
      </c>
      <c r="G1340">
        <v>0</v>
      </c>
      <c r="H1340">
        <v>0</v>
      </c>
      <c r="I1340">
        <v>0</v>
      </c>
      <c r="J1340">
        <v>0</v>
      </c>
      <c r="K1340">
        <v>0</v>
      </c>
      <c r="L1340">
        <v>27</v>
      </c>
      <c r="M1340">
        <v>85</v>
      </c>
      <c r="N1340">
        <v>19</v>
      </c>
      <c r="O1340" t="s">
        <v>132</v>
      </c>
      <c r="P1340">
        <v>0</v>
      </c>
      <c r="Q134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340" t="str">
        <f>VLOOKUP(Analytics_mindset_case_studies_IntegrateCo_2015payroll[[#This Row],[Job_Code]],Analytics_mindset_case_studies_IntegrateCo_jobcodes[[Code_text]:[Job_Description]],2,FALSE)</f>
        <v>Installation</v>
      </c>
    </row>
    <row r="1341" spans="1:18" x14ac:dyDescent="0.3">
      <c r="A1341" s="1">
        <v>42048</v>
      </c>
      <c r="B1341">
        <v>27310016</v>
      </c>
      <c r="C1341">
        <v>179</v>
      </c>
      <c r="D1341">
        <v>1</v>
      </c>
      <c r="E1341">
        <v>1</v>
      </c>
      <c r="F1341" t="s">
        <v>71</v>
      </c>
      <c r="G1341">
        <v>95</v>
      </c>
      <c r="H1341">
        <v>0</v>
      </c>
      <c r="I1341">
        <v>41106</v>
      </c>
      <c r="J1341">
        <v>0</v>
      </c>
      <c r="K1341">
        <v>0</v>
      </c>
      <c r="L1341">
        <v>921</v>
      </c>
      <c r="M1341">
        <v>2937</v>
      </c>
      <c r="N1341">
        <v>658</v>
      </c>
      <c r="O1341" t="s">
        <v>132</v>
      </c>
      <c r="P1341">
        <v>41106</v>
      </c>
      <c r="Q134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341" t="str">
        <f>VLOOKUP(Analytics_mindset_case_studies_IntegrateCo_2015payroll[[#This Row],[Job_Code]],Analytics_mindset_case_studies_IntegrateCo_jobcodes[[Code_text]:[Job_Description]],2,FALSE)</f>
        <v>Proj Management</v>
      </c>
    </row>
    <row r="1342" spans="1:18" x14ac:dyDescent="0.3">
      <c r="A1342" s="1">
        <v>42048</v>
      </c>
      <c r="B1342">
        <v>27310016</v>
      </c>
      <c r="C1342">
        <v>179</v>
      </c>
      <c r="D1342">
        <v>1</v>
      </c>
      <c r="E1342">
        <v>1</v>
      </c>
      <c r="F1342" t="s">
        <v>63</v>
      </c>
      <c r="G1342">
        <v>0</v>
      </c>
      <c r="H1342">
        <v>0</v>
      </c>
      <c r="I1342">
        <v>0</v>
      </c>
      <c r="J1342">
        <v>0</v>
      </c>
      <c r="K1342">
        <v>0</v>
      </c>
      <c r="L1342">
        <v>776</v>
      </c>
      <c r="M1342">
        <v>2473</v>
      </c>
      <c r="N1342">
        <v>554</v>
      </c>
      <c r="O1342" t="s">
        <v>132</v>
      </c>
      <c r="P1342">
        <v>0</v>
      </c>
      <c r="Q134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342" t="str">
        <f>VLOOKUP(Analytics_mindset_case_studies_IntegrateCo_2015payroll[[#This Row],[Job_Code]],Analytics_mindset_case_studies_IntegrateCo_jobcodes[[Code_text]:[Job_Description]],2,FALSE)</f>
        <v>New Foreign Manufacturing Plant</v>
      </c>
    </row>
    <row r="1343" spans="1:18" x14ac:dyDescent="0.3">
      <c r="A1343" s="1">
        <v>42048</v>
      </c>
      <c r="B1343">
        <v>27310016</v>
      </c>
      <c r="C1343">
        <v>368</v>
      </c>
      <c r="D1343">
        <v>1</v>
      </c>
      <c r="E1343">
        <v>1</v>
      </c>
      <c r="F1343" t="s">
        <v>85</v>
      </c>
      <c r="G1343">
        <v>0</v>
      </c>
      <c r="H1343">
        <v>0</v>
      </c>
      <c r="I1343">
        <v>0</v>
      </c>
      <c r="J1343">
        <v>0</v>
      </c>
      <c r="K1343">
        <v>8</v>
      </c>
      <c r="L1343">
        <v>32</v>
      </c>
      <c r="M1343">
        <v>102</v>
      </c>
      <c r="N1343">
        <v>24</v>
      </c>
      <c r="O1343" t="s">
        <v>133</v>
      </c>
      <c r="P1343">
        <v>0</v>
      </c>
      <c r="Q134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343" t="str">
        <f>VLOOKUP(Analytics_mindset_case_studies_IntegrateCo_2015payroll[[#This Row],[Job_Code]],Analytics_mindset_case_studies_IntegrateCo_jobcodes[[Code_text]:[Job_Description]],2,FALSE)</f>
        <v>Installation</v>
      </c>
    </row>
    <row r="1344" spans="1:18" x14ac:dyDescent="0.3">
      <c r="A1344" s="1">
        <v>42048</v>
      </c>
      <c r="B1344">
        <v>27310016</v>
      </c>
      <c r="C1344">
        <v>368</v>
      </c>
      <c r="D1344">
        <v>1</v>
      </c>
      <c r="E1344">
        <v>1</v>
      </c>
      <c r="F1344" t="s">
        <v>95</v>
      </c>
      <c r="G1344">
        <v>2</v>
      </c>
      <c r="H1344">
        <v>0</v>
      </c>
      <c r="I1344">
        <v>49</v>
      </c>
      <c r="J1344">
        <v>0</v>
      </c>
      <c r="K1344">
        <v>26</v>
      </c>
      <c r="L1344">
        <v>105</v>
      </c>
      <c r="M1344">
        <v>335</v>
      </c>
      <c r="N1344">
        <v>78</v>
      </c>
      <c r="O1344" t="s">
        <v>133</v>
      </c>
      <c r="P1344">
        <v>49</v>
      </c>
      <c r="Q134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344" t="str">
        <f>VLOOKUP(Analytics_mindset_case_studies_IntegrateCo_2015payroll[[#This Row],[Job_Code]],Analytics_mindset_case_studies_IntegrateCo_jobcodes[[Code_text]:[Job_Description]],2,FALSE)</f>
        <v>Installation</v>
      </c>
    </row>
    <row r="1345" spans="1:18" x14ac:dyDescent="0.3">
      <c r="A1345" s="1">
        <v>42048</v>
      </c>
      <c r="B1345">
        <v>27310016</v>
      </c>
      <c r="C1345">
        <v>368</v>
      </c>
      <c r="D1345">
        <v>1</v>
      </c>
      <c r="E1345">
        <v>1</v>
      </c>
      <c r="F1345" t="s">
        <v>89</v>
      </c>
      <c r="G1345">
        <v>2</v>
      </c>
      <c r="H1345">
        <v>0</v>
      </c>
      <c r="I1345">
        <v>49</v>
      </c>
      <c r="J1345">
        <v>0</v>
      </c>
      <c r="K1345">
        <v>26</v>
      </c>
      <c r="L1345">
        <v>105</v>
      </c>
      <c r="M1345">
        <v>333</v>
      </c>
      <c r="N1345">
        <v>78</v>
      </c>
      <c r="O1345" t="s">
        <v>133</v>
      </c>
      <c r="P1345">
        <v>49</v>
      </c>
      <c r="Q134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345" t="str">
        <f>VLOOKUP(Analytics_mindset_case_studies_IntegrateCo_2015payroll[[#This Row],[Job_Code]],Analytics_mindset_case_studies_IntegrateCo_jobcodes[[Code_text]:[Job_Description]],2,FALSE)</f>
        <v>Employee Training</v>
      </c>
    </row>
    <row r="1346" spans="1:18" x14ac:dyDescent="0.3">
      <c r="A1346" s="1">
        <v>42048</v>
      </c>
      <c r="B1346">
        <v>27310016</v>
      </c>
      <c r="C1346">
        <v>27</v>
      </c>
      <c r="D1346">
        <v>1</v>
      </c>
      <c r="E1346">
        <v>1</v>
      </c>
      <c r="F1346" t="s">
        <v>85</v>
      </c>
      <c r="G1346">
        <v>0</v>
      </c>
      <c r="H1346">
        <v>0</v>
      </c>
      <c r="I1346">
        <v>0</v>
      </c>
      <c r="J1346">
        <v>0</v>
      </c>
      <c r="K1346">
        <v>0</v>
      </c>
      <c r="L1346">
        <v>33</v>
      </c>
      <c r="M1346">
        <v>106</v>
      </c>
      <c r="N1346">
        <v>24</v>
      </c>
      <c r="O1346" t="s">
        <v>134</v>
      </c>
      <c r="P1346">
        <v>0</v>
      </c>
      <c r="Q134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346" t="str">
        <f>VLOOKUP(Analytics_mindset_case_studies_IntegrateCo_2015payroll[[#This Row],[Job_Code]],Analytics_mindset_case_studies_IntegrateCo_jobcodes[[Code_text]:[Job_Description]],2,FALSE)</f>
        <v>Installation</v>
      </c>
    </row>
    <row r="1347" spans="1:18" x14ac:dyDescent="0.3">
      <c r="A1347" s="1">
        <v>42048</v>
      </c>
      <c r="B1347">
        <v>27310016</v>
      </c>
      <c r="C1347">
        <v>27</v>
      </c>
      <c r="D1347">
        <v>1</v>
      </c>
      <c r="E1347">
        <v>1</v>
      </c>
      <c r="F1347" t="s">
        <v>65</v>
      </c>
      <c r="G1347">
        <v>25</v>
      </c>
      <c r="H1347">
        <v>0</v>
      </c>
      <c r="I1347">
        <v>7625</v>
      </c>
      <c r="J1347">
        <v>0</v>
      </c>
      <c r="K1347">
        <v>0</v>
      </c>
      <c r="L1347">
        <v>17</v>
      </c>
      <c r="M1347">
        <v>54</v>
      </c>
      <c r="N1347">
        <v>122</v>
      </c>
      <c r="O1347" t="s">
        <v>134</v>
      </c>
      <c r="P1347">
        <v>7625</v>
      </c>
      <c r="Q134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347" t="str">
        <f>VLOOKUP(Analytics_mindset_case_studies_IntegrateCo_2015payroll[[#This Row],[Job_Code]],Analytics_mindset_case_studies_IntegrateCo_jobcodes[[Code_text]:[Job_Description]],2,FALSE)</f>
        <v>Office</v>
      </c>
    </row>
    <row r="1348" spans="1:18" x14ac:dyDescent="0.3">
      <c r="A1348" s="1">
        <v>42048</v>
      </c>
      <c r="B1348">
        <v>27310016</v>
      </c>
      <c r="C1348">
        <v>27</v>
      </c>
      <c r="D1348">
        <v>1</v>
      </c>
      <c r="E1348">
        <v>1</v>
      </c>
      <c r="F1348" t="s">
        <v>72</v>
      </c>
      <c r="G1348">
        <v>15</v>
      </c>
      <c r="H1348">
        <v>0</v>
      </c>
      <c r="I1348">
        <v>4575</v>
      </c>
      <c r="J1348">
        <v>0</v>
      </c>
      <c r="K1348">
        <v>0</v>
      </c>
      <c r="L1348">
        <v>102</v>
      </c>
      <c r="M1348">
        <v>325</v>
      </c>
      <c r="N1348">
        <v>73</v>
      </c>
      <c r="O1348" t="s">
        <v>134</v>
      </c>
      <c r="P1348">
        <v>4575</v>
      </c>
      <c r="Q134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348" t="str">
        <f>VLOOKUP(Analytics_mindset_case_studies_IntegrateCo_2015payroll[[#This Row],[Job_Code]],Analytics_mindset_case_studies_IntegrateCo_jobcodes[[Code_text]:[Job_Description]],2,FALSE)</f>
        <v>Sales</v>
      </c>
    </row>
    <row r="1349" spans="1:18" x14ac:dyDescent="0.3">
      <c r="A1349" s="1">
        <v>42048</v>
      </c>
      <c r="B1349">
        <v>27310016</v>
      </c>
      <c r="C1349">
        <v>27</v>
      </c>
      <c r="D1349">
        <v>1</v>
      </c>
      <c r="E1349">
        <v>1</v>
      </c>
      <c r="F1349" t="s">
        <v>72</v>
      </c>
      <c r="G1349">
        <v>0</v>
      </c>
      <c r="H1349">
        <v>5</v>
      </c>
      <c r="I1349">
        <v>0</v>
      </c>
      <c r="J1349">
        <v>2288</v>
      </c>
      <c r="K1349">
        <v>0</v>
      </c>
      <c r="L1349">
        <v>51</v>
      </c>
      <c r="M1349">
        <v>162</v>
      </c>
      <c r="N1349">
        <v>24</v>
      </c>
      <c r="O1349" t="s">
        <v>134</v>
      </c>
      <c r="P1349">
        <v>2288</v>
      </c>
      <c r="Q134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349" t="str">
        <f>VLOOKUP(Analytics_mindset_case_studies_IntegrateCo_2015payroll[[#This Row],[Job_Code]],Analytics_mindset_case_studies_IntegrateCo_jobcodes[[Code_text]:[Job_Description]],2,FALSE)</f>
        <v>Sales</v>
      </c>
    </row>
    <row r="1350" spans="1:18" x14ac:dyDescent="0.3">
      <c r="A1350" s="1">
        <v>42048</v>
      </c>
      <c r="B1350">
        <v>27310016</v>
      </c>
      <c r="C1350">
        <v>27</v>
      </c>
      <c r="D1350">
        <v>1</v>
      </c>
      <c r="E1350">
        <v>1</v>
      </c>
      <c r="F1350" t="s">
        <v>73</v>
      </c>
      <c r="G1350">
        <v>2</v>
      </c>
      <c r="H1350">
        <v>0</v>
      </c>
      <c r="I1350">
        <v>61</v>
      </c>
      <c r="J1350">
        <v>0</v>
      </c>
      <c r="K1350">
        <v>0</v>
      </c>
      <c r="L1350">
        <v>136</v>
      </c>
      <c r="M1350">
        <v>433</v>
      </c>
      <c r="N1350">
        <v>98</v>
      </c>
      <c r="O1350" t="s">
        <v>134</v>
      </c>
      <c r="P1350">
        <v>61</v>
      </c>
      <c r="Q135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350" t="str">
        <f>VLOOKUP(Analytics_mindset_case_studies_IntegrateCo_2015payroll[[#This Row],[Job_Code]],Analytics_mindset_case_studies_IntegrateCo_jobcodes[[Code_text]:[Job_Description]],2,FALSE)</f>
        <v>Proj Management</v>
      </c>
    </row>
    <row r="1351" spans="1:18" x14ac:dyDescent="0.3">
      <c r="A1351" s="1">
        <v>42048</v>
      </c>
      <c r="B1351">
        <v>27310016</v>
      </c>
      <c r="C1351">
        <v>27</v>
      </c>
      <c r="D1351">
        <v>1</v>
      </c>
      <c r="E1351">
        <v>1</v>
      </c>
      <c r="F1351" t="s">
        <v>74</v>
      </c>
      <c r="G1351">
        <v>3</v>
      </c>
      <c r="H1351">
        <v>0</v>
      </c>
      <c r="I1351">
        <v>915</v>
      </c>
      <c r="J1351">
        <v>0</v>
      </c>
      <c r="K1351">
        <v>0</v>
      </c>
      <c r="L1351">
        <v>204</v>
      </c>
      <c r="M1351">
        <v>65</v>
      </c>
      <c r="N1351">
        <v>146</v>
      </c>
      <c r="O1351" t="s">
        <v>134</v>
      </c>
      <c r="P1351">
        <v>915</v>
      </c>
      <c r="Q135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351" t="str">
        <f>VLOOKUP(Analytics_mindset_case_studies_IntegrateCo_2015payroll[[#This Row],[Job_Code]],Analytics_mindset_case_studies_IntegrateCo_jobcodes[[Code_text]:[Job_Description]],2,FALSE)</f>
        <v>Service</v>
      </c>
    </row>
    <row r="1352" spans="1:18" x14ac:dyDescent="0.3">
      <c r="A1352" s="1">
        <v>42048</v>
      </c>
      <c r="B1352">
        <v>27310016</v>
      </c>
      <c r="C1352">
        <v>27</v>
      </c>
      <c r="D1352">
        <v>1</v>
      </c>
      <c r="E1352">
        <v>1</v>
      </c>
      <c r="F1352" t="s">
        <v>74</v>
      </c>
      <c r="G1352">
        <v>0</v>
      </c>
      <c r="H1352">
        <v>2</v>
      </c>
      <c r="I1352">
        <v>0</v>
      </c>
      <c r="J1352">
        <v>915</v>
      </c>
      <c r="K1352">
        <v>0</v>
      </c>
      <c r="L1352">
        <v>204</v>
      </c>
      <c r="M1352">
        <v>65</v>
      </c>
      <c r="N1352">
        <v>98</v>
      </c>
      <c r="O1352" t="s">
        <v>134</v>
      </c>
      <c r="P1352">
        <v>915</v>
      </c>
      <c r="Q135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352" t="str">
        <f>VLOOKUP(Analytics_mindset_case_studies_IntegrateCo_2015payroll[[#This Row],[Job_Code]],Analytics_mindset_case_studies_IntegrateCo_jobcodes[[Code_text]:[Job_Description]],2,FALSE)</f>
        <v>Service</v>
      </c>
    </row>
    <row r="1353" spans="1:18" x14ac:dyDescent="0.3">
      <c r="A1353" s="1">
        <v>42048</v>
      </c>
      <c r="B1353">
        <v>27310016</v>
      </c>
      <c r="C1353">
        <v>27</v>
      </c>
      <c r="D1353">
        <v>1</v>
      </c>
      <c r="E1353">
        <v>1</v>
      </c>
      <c r="F1353" t="s">
        <v>89</v>
      </c>
      <c r="G1353">
        <v>0</v>
      </c>
      <c r="H1353">
        <v>2</v>
      </c>
      <c r="I1353">
        <v>0</v>
      </c>
      <c r="J1353">
        <v>915</v>
      </c>
      <c r="K1353">
        <v>0</v>
      </c>
      <c r="L1353">
        <v>203</v>
      </c>
      <c r="M1353">
        <v>649</v>
      </c>
      <c r="N1353">
        <v>98</v>
      </c>
      <c r="O1353" t="s">
        <v>134</v>
      </c>
      <c r="P1353">
        <v>915</v>
      </c>
      <c r="Q135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353" t="str">
        <f>VLOOKUP(Analytics_mindset_case_studies_IntegrateCo_2015payroll[[#This Row],[Job_Code]],Analytics_mindset_case_studies_IntegrateCo_jobcodes[[Code_text]:[Job_Description]],2,FALSE)</f>
        <v>Employee Training</v>
      </c>
    </row>
    <row r="1354" spans="1:18" x14ac:dyDescent="0.3">
      <c r="A1354" s="1">
        <v>42048</v>
      </c>
      <c r="B1354">
        <v>27310016</v>
      </c>
      <c r="C1354">
        <v>239</v>
      </c>
      <c r="D1354">
        <v>1</v>
      </c>
      <c r="E1354">
        <v>1</v>
      </c>
      <c r="F1354" t="s">
        <v>64</v>
      </c>
      <c r="G1354">
        <v>20</v>
      </c>
      <c r="H1354">
        <v>0</v>
      </c>
      <c r="I1354">
        <v>4354</v>
      </c>
      <c r="J1354">
        <v>0</v>
      </c>
      <c r="K1354">
        <v>246</v>
      </c>
      <c r="L1354">
        <v>983</v>
      </c>
      <c r="M1354">
        <v>3132</v>
      </c>
      <c r="N1354">
        <v>57</v>
      </c>
      <c r="O1354" t="s">
        <v>135</v>
      </c>
      <c r="P1354">
        <v>4354</v>
      </c>
      <c r="Q135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354" t="str">
        <f>VLOOKUP(Analytics_mindset_case_studies_IntegrateCo_2015payroll[[#This Row],[Job_Code]],Analytics_mindset_case_studies_IntegrateCo_jobcodes[[Code_text]:[Job_Description]],2,FALSE)</f>
        <v>Office</v>
      </c>
    </row>
    <row r="1355" spans="1:18" x14ac:dyDescent="0.3">
      <c r="A1355" s="1">
        <v>42048</v>
      </c>
      <c r="B1355">
        <v>27310016</v>
      </c>
      <c r="C1355">
        <v>239</v>
      </c>
      <c r="D1355">
        <v>1</v>
      </c>
      <c r="E1355">
        <v>1</v>
      </c>
      <c r="F1355" t="s">
        <v>65</v>
      </c>
      <c r="G1355">
        <v>20</v>
      </c>
      <c r="H1355">
        <v>0</v>
      </c>
      <c r="I1355">
        <v>4354</v>
      </c>
      <c r="J1355">
        <v>0</v>
      </c>
      <c r="K1355">
        <v>245</v>
      </c>
      <c r="L1355">
        <v>982</v>
      </c>
      <c r="M1355">
        <v>3131</v>
      </c>
      <c r="N1355">
        <v>57</v>
      </c>
      <c r="O1355" t="s">
        <v>135</v>
      </c>
      <c r="P1355">
        <v>4354</v>
      </c>
      <c r="Q135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355" t="str">
        <f>VLOOKUP(Analytics_mindset_case_studies_IntegrateCo_2015payroll[[#This Row],[Job_Code]],Analytics_mindset_case_studies_IntegrateCo_jobcodes[[Code_text]:[Job_Description]],2,FALSE)</f>
        <v>Office</v>
      </c>
    </row>
    <row r="1356" spans="1:18" x14ac:dyDescent="0.3">
      <c r="A1356" s="1">
        <v>42048</v>
      </c>
      <c r="B1356">
        <v>27310016</v>
      </c>
      <c r="C1356">
        <v>369</v>
      </c>
      <c r="D1356">
        <v>1</v>
      </c>
      <c r="E1356">
        <v>1</v>
      </c>
      <c r="F1356" t="s">
        <v>58</v>
      </c>
      <c r="G1356">
        <v>30</v>
      </c>
      <c r="H1356">
        <v>0</v>
      </c>
      <c r="I1356">
        <v>630</v>
      </c>
      <c r="J1356">
        <v>0</v>
      </c>
      <c r="K1356">
        <v>373</v>
      </c>
      <c r="L1356">
        <v>1494</v>
      </c>
      <c r="M1356">
        <v>4763</v>
      </c>
      <c r="N1356">
        <v>164</v>
      </c>
      <c r="O1356" t="s">
        <v>136</v>
      </c>
      <c r="P1356">
        <v>630</v>
      </c>
      <c r="Q135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356" t="str">
        <f>VLOOKUP(Analytics_mindset_case_studies_IntegrateCo_2015payroll[[#This Row],[Job_Code]],Analytics_mindset_case_studies_IntegrateCo_jobcodes[[Code_text]:[Job_Description]],2,FALSE)</f>
        <v>Sales</v>
      </c>
    </row>
    <row r="1357" spans="1:18" x14ac:dyDescent="0.3">
      <c r="A1357" s="1">
        <v>42048</v>
      </c>
      <c r="B1357">
        <v>27310016</v>
      </c>
      <c r="C1357">
        <v>369</v>
      </c>
      <c r="D1357">
        <v>1</v>
      </c>
      <c r="E1357">
        <v>1</v>
      </c>
      <c r="F1357" t="s">
        <v>63</v>
      </c>
      <c r="G1357">
        <v>0</v>
      </c>
      <c r="H1357">
        <v>0</v>
      </c>
      <c r="I1357">
        <v>0</v>
      </c>
      <c r="J1357">
        <v>0</v>
      </c>
      <c r="K1357">
        <v>25</v>
      </c>
      <c r="L1357">
        <v>1</v>
      </c>
      <c r="M1357">
        <v>317</v>
      </c>
      <c r="N1357">
        <v>11</v>
      </c>
      <c r="O1357" t="s">
        <v>136</v>
      </c>
      <c r="P1357">
        <v>0</v>
      </c>
      <c r="Q135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357" t="str">
        <f>VLOOKUP(Analytics_mindset_case_studies_IntegrateCo_2015payroll[[#This Row],[Job_Code]],Analytics_mindset_case_studies_IntegrateCo_jobcodes[[Code_text]:[Job_Description]],2,FALSE)</f>
        <v>New Foreign Manufacturing Plant</v>
      </c>
    </row>
    <row r="1358" spans="1:18" x14ac:dyDescent="0.3">
      <c r="A1358" s="1">
        <v>42048</v>
      </c>
      <c r="B1358">
        <v>27310016</v>
      </c>
      <c r="C1358">
        <v>38</v>
      </c>
      <c r="D1358">
        <v>1</v>
      </c>
      <c r="E1358">
        <v>1</v>
      </c>
      <c r="F1358" t="s">
        <v>85</v>
      </c>
      <c r="G1358">
        <v>0</v>
      </c>
      <c r="H1358">
        <v>0</v>
      </c>
      <c r="I1358">
        <v>0</v>
      </c>
      <c r="J1358">
        <v>0</v>
      </c>
      <c r="K1358">
        <v>0</v>
      </c>
      <c r="L1358">
        <v>35</v>
      </c>
      <c r="M1358">
        <v>112</v>
      </c>
      <c r="N1358">
        <v>4</v>
      </c>
      <c r="O1358" t="s">
        <v>137</v>
      </c>
      <c r="P1358">
        <v>0</v>
      </c>
      <c r="Q135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358" t="str">
        <f>VLOOKUP(Analytics_mindset_case_studies_IntegrateCo_2015payroll[[#This Row],[Job_Code]],Analytics_mindset_case_studies_IntegrateCo_jobcodes[[Code_text]:[Job_Description]],2,FALSE)</f>
        <v>Installation</v>
      </c>
    </row>
    <row r="1359" spans="1:18" x14ac:dyDescent="0.3">
      <c r="A1359" s="1">
        <v>42048</v>
      </c>
      <c r="B1359">
        <v>27310016</v>
      </c>
      <c r="C1359">
        <v>38</v>
      </c>
      <c r="D1359">
        <v>1</v>
      </c>
      <c r="E1359">
        <v>1</v>
      </c>
      <c r="F1359" t="s">
        <v>58</v>
      </c>
      <c r="G1359">
        <v>42</v>
      </c>
      <c r="H1359">
        <v>0</v>
      </c>
      <c r="I1359">
        <v>163454</v>
      </c>
      <c r="J1359">
        <v>0</v>
      </c>
      <c r="K1359">
        <v>0</v>
      </c>
      <c r="L1359">
        <v>3841</v>
      </c>
      <c r="M1359">
        <v>12244</v>
      </c>
      <c r="N1359">
        <v>425</v>
      </c>
      <c r="O1359" t="s">
        <v>137</v>
      </c>
      <c r="P1359">
        <v>163454</v>
      </c>
      <c r="Q135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359" t="str">
        <f>VLOOKUP(Analytics_mindset_case_studies_IntegrateCo_2015payroll[[#This Row],[Job_Code]],Analytics_mindset_case_studies_IntegrateCo_jobcodes[[Code_text]:[Job_Description]],2,FALSE)</f>
        <v>Sales</v>
      </c>
    </row>
    <row r="1360" spans="1:18" x14ac:dyDescent="0.3">
      <c r="A1360" s="1">
        <v>42048</v>
      </c>
      <c r="B1360">
        <v>27310016</v>
      </c>
      <c r="C1360">
        <v>169</v>
      </c>
      <c r="D1360">
        <v>1</v>
      </c>
      <c r="E1360">
        <v>1</v>
      </c>
      <c r="F1360" t="s">
        <v>85</v>
      </c>
      <c r="G1360">
        <v>0</v>
      </c>
      <c r="H1360">
        <v>0</v>
      </c>
      <c r="I1360">
        <v>0</v>
      </c>
      <c r="J1360">
        <v>0</v>
      </c>
      <c r="K1360">
        <v>0</v>
      </c>
      <c r="L1360">
        <v>35</v>
      </c>
      <c r="M1360">
        <v>111</v>
      </c>
      <c r="N1360">
        <v>24</v>
      </c>
      <c r="O1360" t="s">
        <v>138</v>
      </c>
      <c r="P1360">
        <v>0</v>
      </c>
      <c r="Q136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360" t="str">
        <f>VLOOKUP(Analytics_mindset_case_studies_IntegrateCo_2015payroll[[#This Row],[Job_Code]],Analytics_mindset_case_studies_IntegrateCo_jobcodes[[Code_text]:[Job_Description]],2,FALSE)</f>
        <v>Installation</v>
      </c>
    </row>
    <row r="1361" spans="1:18" x14ac:dyDescent="0.3">
      <c r="A1361" s="1">
        <v>42048</v>
      </c>
      <c r="B1361">
        <v>27310016</v>
      </c>
      <c r="C1361">
        <v>169</v>
      </c>
      <c r="D1361">
        <v>1</v>
      </c>
      <c r="E1361">
        <v>1</v>
      </c>
      <c r="F1361" t="s">
        <v>71</v>
      </c>
      <c r="G1361">
        <v>3</v>
      </c>
      <c r="H1361">
        <v>0</v>
      </c>
      <c r="I1361">
        <v>9825</v>
      </c>
      <c r="J1361">
        <v>0</v>
      </c>
      <c r="K1361">
        <v>0</v>
      </c>
      <c r="L1361">
        <v>228</v>
      </c>
      <c r="M1361">
        <v>727</v>
      </c>
      <c r="N1361">
        <v>157</v>
      </c>
      <c r="O1361" t="s">
        <v>138</v>
      </c>
      <c r="P1361">
        <v>9825</v>
      </c>
      <c r="Q136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361" t="str">
        <f>VLOOKUP(Analytics_mindset_case_studies_IntegrateCo_2015payroll[[#This Row],[Job_Code]],Analytics_mindset_case_studies_IntegrateCo_jobcodes[[Code_text]:[Job_Description]],2,FALSE)</f>
        <v>Proj Management</v>
      </c>
    </row>
    <row r="1362" spans="1:18" x14ac:dyDescent="0.3">
      <c r="A1362" s="1">
        <v>42048</v>
      </c>
      <c r="B1362">
        <v>27310016</v>
      </c>
      <c r="C1362">
        <v>169</v>
      </c>
      <c r="D1362">
        <v>1</v>
      </c>
      <c r="E1362">
        <v>1</v>
      </c>
      <c r="F1362" t="s">
        <v>87</v>
      </c>
      <c r="G1362">
        <v>15</v>
      </c>
      <c r="H1362">
        <v>0</v>
      </c>
      <c r="I1362">
        <v>4913</v>
      </c>
      <c r="J1362">
        <v>0</v>
      </c>
      <c r="K1362">
        <v>0</v>
      </c>
      <c r="L1362">
        <v>114</v>
      </c>
      <c r="M1362">
        <v>363</v>
      </c>
      <c r="N1362">
        <v>79</v>
      </c>
      <c r="O1362" t="s">
        <v>138</v>
      </c>
      <c r="P1362">
        <v>4913</v>
      </c>
      <c r="Q136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362" t="str">
        <f>VLOOKUP(Analytics_mindset_case_studies_IntegrateCo_2015payroll[[#This Row],[Job_Code]],Analytics_mindset_case_studies_IntegrateCo_jobcodes[[Code_text]:[Job_Description]],2,FALSE)</f>
        <v>Employee Training</v>
      </c>
    </row>
    <row r="1363" spans="1:18" x14ac:dyDescent="0.3">
      <c r="A1363" s="1">
        <v>42048</v>
      </c>
      <c r="B1363">
        <v>27310016</v>
      </c>
      <c r="C1363">
        <v>44</v>
      </c>
      <c r="D1363">
        <v>4</v>
      </c>
      <c r="E1363">
        <v>4</v>
      </c>
      <c r="F1363" t="s">
        <v>92</v>
      </c>
      <c r="G1363">
        <v>40</v>
      </c>
      <c r="H1363">
        <v>0</v>
      </c>
      <c r="I1363">
        <v>3850</v>
      </c>
      <c r="J1363">
        <v>0</v>
      </c>
      <c r="K1363">
        <v>0</v>
      </c>
      <c r="L1363">
        <v>924</v>
      </c>
      <c r="M1363">
        <v>29453</v>
      </c>
      <c r="N1363">
        <v>5</v>
      </c>
      <c r="O1363" t="s">
        <v>139</v>
      </c>
      <c r="P1363">
        <v>3850</v>
      </c>
      <c r="Q136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363" t="str">
        <f>VLOOKUP(Analytics_mindset_case_studies_IntegrateCo_2015payroll[[#This Row],[Job_Code]],Analytics_mindset_case_studies_IntegrateCo_jobcodes[[Code_text]:[Job_Description]],2,FALSE)</f>
        <v>Office</v>
      </c>
    </row>
    <row r="1364" spans="1:18" x14ac:dyDescent="0.3">
      <c r="A1364" s="1">
        <v>42048</v>
      </c>
      <c r="B1364">
        <v>27310016</v>
      </c>
      <c r="C1364">
        <v>396</v>
      </c>
      <c r="D1364">
        <v>5</v>
      </c>
      <c r="E1364">
        <v>5</v>
      </c>
      <c r="F1364" t="s">
        <v>85</v>
      </c>
      <c r="G1364">
        <v>0</v>
      </c>
      <c r="H1364">
        <v>0</v>
      </c>
      <c r="I1364">
        <v>0</v>
      </c>
      <c r="J1364">
        <v>0</v>
      </c>
      <c r="K1364">
        <v>0</v>
      </c>
      <c r="L1364">
        <v>42</v>
      </c>
      <c r="M1364">
        <v>115</v>
      </c>
      <c r="N1364">
        <v>64</v>
      </c>
      <c r="O1364" t="s">
        <v>140</v>
      </c>
      <c r="P1364">
        <v>0</v>
      </c>
      <c r="Q136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364" t="str">
        <f>VLOOKUP(Analytics_mindset_case_studies_IntegrateCo_2015payroll[[#This Row],[Job_Code]],Analytics_mindset_case_studies_IntegrateCo_jobcodes[[Code_text]:[Job_Description]],2,FALSE)</f>
        <v>Installation</v>
      </c>
    </row>
    <row r="1365" spans="1:18" x14ac:dyDescent="0.3">
      <c r="A1365" s="1">
        <v>42048</v>
      </c>
      <c r="B1365">
        <v>27310016</v>
      </c>
      <c r="C1365">
        <v>396</v>
      </c>
      <c r="D1365">
        <v>5</v>
      </c>
      <c r="E1365">
        <v>5</v>
      </c>
      <c r="F1365" t="s">
        <v>93</v>
      </c>
      <c r="G1365">
        <v>1</v>
      </c>
      <c r="H1365">
        <v>0</v>
      </c>
      <c r="I1365">
        <v>32</v>
      </c>
      <c r="J1365">
        <v>0</v>
      </c>
      <c r="K1365">
        <v>0</v>
      </c>
      <c r="L1365">
        <v>9</v>
      </c>
      <c r="M1365">
        <v>244</v>
      </c>
      <c r="N1365">
        <v>136</v>
      </c>
      <c r="O1365" t="s">
        <v>140</v>
      </c>
      <c r="P1365">
        <v>32</v>
      </c>
      <c r="Q136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365" t="str">
        <f>VLOOKUP(Analytics_mindset_case_studies_IntegrateCo_2015payroll[[#This Row],[Job_Code]],Analytics_mindset_case_studies_IntegrateCo_jobcodes[[Code_text]:[Job_Description]],2,FALSE)</f>
        <v>Office</v>
      </c>
    </row>
    <row r="1366" spans="1:18" x14ac:dyDescent="0.3">
      <c r="A1366" s="1">
        <v>42048</v>
      </c>
      <c r="B1366">
        <v>27310016</v>
      </c>
      <c r="C1366">
        <v>396</v>
      </c>
      <c r="D1366">
        <v>5</v>
      </c>
      <c r="E1366">
        <v>5</v>
      </c>
      <c r="F1366" t="s">
        <v>94</v>
      </c>
      <c r="G1366">
        <v>2</v>
      </c>
      <c r="H1366">
        <v>0</v>
      </c>
      <c r="I1366">
        <v>64</v>
      </c>
      <c r="J1366">
        <v>0</v>
      </c>
      <c r="K1366">
        <v>0</v>
      </c>
      <c r="L1366">
        <v>179</v>
      </c>
      <c r="M1366">
        <v>49</v>
      </c>
      <c r="N1366">
        <v>271</v>
      </c>
      <c r="O1366" t="s">
        <v>140</v>
      </c>
      <c r="P1366">
        <v>64</v>
      </c>
      <c r="Q136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366" t="str">
        <f>VLOOKUP(Analytics_mindset_case_studies_IntegrateCo_2015payroll[[#This Row],[Job_Code]],Analytics_mindset_case_studies_IntegrateCo_jobcodes[[Code_text]:[Job_Description]],2,FALSE)</f>
        <v>Proj Management</v>
      </c>
    </row>
    <row r="1367" spans="1:18" x14ac:dyDescent="0.3">
      <c r="A1367" s="1">
        <v>42048</v>
      </c>
      <c r="B1367">
        <v>27310016</v>
      </c>
      <c r="C1367">
        <v>204</v>
      </c>
      <c r="D1367">
        <v>1</v>
      </c>
      <c r="E1367">
        <v>1</v>
      </c>
      <c r="F1367" t="s">
        <v>63</v>
      </c>
      <c r="G1367">
        <v>0</v>
      </c>
      <c r="H1367">
        <v>0</v>
      </c>
      <c r="I1367">
        <v>0</v>
      </c>
      <c r="J1367">
        <v>0</v>
      </c>
      <c r="K1367">
        <v>0</v>
      </c>
      <c r="L1367">
        <v>2159</v>
      </c>
      <c r="M1367">
        <v>6881</v>
      </c>
      <c r="N1367">
        <v>1548</v>
      </c>
      <c r="O1367" t="s">
        <v>141</v>
      </c>
      <c r="P1367">
        <v>0</v>
      </c>
      <c r="Q136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367" t="str">
        <f>VLOOKUP(Analytics_mindset_case_studies_IntegrateCo_2015payroll[[#This Row],[Job_Code]],Analytics_mindset_case_studies_IntegrateCo_jobcodes[[Code_text]:[Job_Description]],2,FALSE)</f>
        <v>New Foreign Manufacturing Plant</v>
      </c>
    </row>
    <row r="1368" spans="1:18" x14ac:dyDescent="0.3">
      <c r="A1368" s="1">
        <v>42048</v>
      </c>
      <c r="B1368">
        <v>27310016</v>
      </c>
      <c r="C1368">
        <v>53</v>
      </c>
      <c r="D1368">
        <v>1</v>
      </c>
      <c r="E1368">
        <v>1</v>
      </c>
      <c r="F1368" t="s">
        <v>85</v>
      </c>
      <c r="G1368">
        <v>0</v>
      </c>
      <c r="H1368">
        <v>0</v>
      </c>
      <c r="I1368">
        <v>0</v>
      </c>
      <c r="J1368">
        <v>0</v>
      </c>
      <c r="K1368">
        <v>8</v>
      </c>
      <c r="L1368">
        <v>33</v>
      </c>
      <c r="M1368">
        <v>104</v>
      </c>
      <c r="N1368">
        <v>24</v>
      </c>
      <c r="O1368" t="s">
        <v>142</v>
      </c>
      <c r="P1368">
        <v>0</v>
      </c>
      <c r="Q136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368" t="str">
        <f>VLOOKUP(Analytics_mindset_case_studies_IntegrateCo_2015payroll[[#This Row],[Job_Code]],Analytics_mindset_case_studies_IntegrateCo_jobcodes[[Code_text]:[Job_Description]],2,FALSE)</f>
        <v>Installation</v>
      </c>
    </row>
    <row r="1369" spans="1:18" x14ac:dyDescent="0.3">
      <c r="A1369" s="1">
        <v>42048</v>
      </c>
      <c r="B1369">
        <v>27310016</v>
      </c>
      <c r="C1369">
        <v>53</v>
      </c>
      <c r="D1369">
        <v>1</v>
      </c>
      <c r="E1369">
        <v>1</v>
      </c>
      <c r="F1369" t="s">
        <v>63</v>
      </c>
      <c r="G1369">
        <v>0</v>
      </c>
      <c r="H1369">
        <v>0</v>
      </c>
      <c r="I1369">
        <v>0</v>
      </c>
      <c r="J1369">
        <v>0</v>
      </c>
      <c r="K1369">
        <v>1</v>
      </c>
      <c r="L1369">
        <v>402</v>
      </c>
      <c r="M1369">
        <v>1282</v>
      </c>
      <c r="N1369">
        <v>294</v>
      </c>
      <c r="O1369" t="s">
        <v>142</v>
      </c>
      <c r="P1369">
        <v>0</v>
      </c>
      <c r="Q136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369" t="str">
        <f>VLOOKUP(Analytics_mindset_case_studies_IntegrateCo_2015payroll[[#This Row],[Job_Code]],Analytics_mindset_case_studies_IntegrateCo_jobcodes[[Code_text]:[Job_Description]],2,FALSE)</f>
        <v>New Foreign Manufacturing Plant</v>
      </c>
    </row>
    <row r="1370" spans="1:18" x14ac:dyDescent="0.3">
      <c r="A1370" s="1">
        <v>42048</v>
      </c>
      <c r="B1370">
        <v>27310016</v>
      </c>
      <c r="C1370">
        <v>15</v>
      </c>
      <c r="D1370">
        <v>1</v>
      </c>
      <c r="E1370">
        <v>1</v>
      </c>
      <c r="F1370" t="s">
        <v>85</v>
      </c>
      <c r="G1370">
        <v>0</v>
      </c>
      <c r="H1370">
        <v>0</v>
      </c>
      <c r="I1370">
        <v>0</v>
      </c>
      <c r="J1370">
        <v>0</v>
      </c>
      <c r="K1370">
        <v>7</v>
      </c>
      <c r="L1370">
        <v>32</v>
      </c>
      <c r="M1370">
        <v>102</v>
      </c>
      <c r="N1370">
        <v>24</v>
      </c>
      <c r="O1370" t="s">
        <v>143</v>
      </c>
      <c r="P1370">
        <v>0</v>
      </c>
      <c r="Q137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370" t="str">
        <f>VLOOKUP(Analytics_mindset_case_studies_IntegrateCo_2015payroll[[#This Row],[Job_Code]],Analytics_mindset_case_studies_IntegrateCo_jobcodes[[Code_text]:[Job_Description]],2,FALSE)</f>
        <v>Installation</v>
      </c>
    </row>
    <row r="1371" spans="1:18" x14ac:dyDescent="0.3">
      <c r="A1371" s="1">
        <v>42048</v>
      </c>
      <c r="B1371">
        <v>27310016</v>
      </c>
      <c r="C1371">
        <v>15</v>
      </c>
      <c r="D1371">
        <v>1</v>
      </c>
      <c r="E1371">
        <v>1</v>
      </c>
      <c r="F1371" t="s">
        <v>87</v>
      </c>
      <c r="G1371">
        <v>1</v>
      </c>
      <c r="H1371">
        <v>0</v>
      </c>
      <c r="I1371">
        <v>2764</v>
      </c>
      <c r="J1371">
        <v>0</v>
      </c>
      <c r="K1371">
        <v>13</v>
      </c>
      <c r="L1371">
        <v>59</v>
      </c>
      <c r="M1371">
        <v>189</v>
      </c>
      <c r="N1371">
        <v>44</v>
      </c>
      <c r="O1371" t="s">
        <v>143</v>
      </c>
      <c r="P1371">
        <v>2764</v>
      </c>
      <c r="Q137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371" t="str">
        <f>VLOOKUP(Analytics_mindset_case_studies_IntegrateCo_2015payroll[[#This Row],[Job_Code]],Analytics_mindset_case_studies_IntegrateCo_jobcodes[[Code_text]:[Job_Description]],2,FALSE)</f>
        <v>Employee Training</v>
      </c>
    </row>
    <row r="1372" spans="1:18" x14ac:dyDescent="0.3">
      <c r="A1372" s="1">
        <v>42048</v>
      </c>
      <c r="B1372">
        <v>27310016</v>
      </c>
      <c r="C1372">
        <v>11</v>
      </c>
      <c r="D1372">
        <v>1</v>
      </c>
      <c r="E1372">
        <v>1</v>
      </c>
      <c r="F1372" t="s">
        <v>85</v>
      </c>
      <c r="G1372">
        <v>0</v>
      </c>
      <c r="H1372">
        <v>0</v>
      </c>
      <c r="I1372">
        <v>0</v>
      </c>
      <c r="J1372">
        <v>0</v>
      </c>
      <c r="K1372">
        <v>0</v>
      </c>
      <c r="L1372">
        <v>28</v>
      </c>
      <c r="M1372">
        <v>89</v>
      </c>
      <c r="N1372">
        <v>19</v>
      </c>
      <c r="O1372" t="s">
        <v>144</v>
      </c>
      <c r="P1372">
        <v>0</v>
      </c>
      <c r="Q137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372" t="str">
        <f>VLOOKUP(Analytics_mindset_case_studies_IntegrateCo_2015payroll[[#This Row],[Job_Code]],Analytics_mindset_case_studies_IntegrateCo_jobcodes[[Code_text]:[Job_Description]],2,FALSE)</f>
        <v>Installation</v>
      </c>
    </row>
    <row r="1373" spans="1:18" x14ac:dyDescent="0.3">
      <c r="A1373" s="1">
        <v>42048</v>
      </c>
      <c r="B1373">
        <v>27310016</v>
      </c>
      <c r="C1373">
        <v>11</v>
      </c>
      <c r="D1373">
        <v>1</v>
      </c>
      <c r="E1373">
        <v>1</v>
      </c>
      <c r="F1373" t="s">
        <v>71</v>
      </c>
      <c r="G1373">
        <v>6</v>
      </c>
      <c r="H1373">
        <v>0</v>
      </c>
      <c r="I1373">
        <v>22789</v>
      </c>
      <c r="J1373">
        <v>0</v>
      </c>
      <c r="K1373">
        <v>0</v>
      </c>
      <c r="L1373">
        <v>529</v>
      </c>
      <c r="M1373">
        <v>1684</v>
      </c>
      <c r="N1373">
        <v>365</v>
      </c>
      <c r="O1373" t="s">
        <v>144</v>
      </c>
      <c r="P1373">
        <v>22789</v>
      </c>
      <c r="Q137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373" t="str">
        <f>VLOOKUP(Analytics_mindset_case_studies_IntegrateCo_2015payroll[[#This Row],[Job_Code]],Analytics_mindset_case_studies_IntegrateCo_jobcodes[[Code_text]:[Job_Description]],2,FALSE)</f>
        <v>Proj Management</v>
      </c>
    </row>
    <row r="1374" spans="1:18" x14ac:dyDescent="0.3">
      <c r="A1374" s="1">
        <v>42048</v>
      </c>
      <c r="B1374">
        <v>27310016</v>
      </c>
      <c r="C1374">
        <v>11</v>
      </c>
      <c r="D1374">
        <v>1</v>
      </c>
      <c r="E1374">
        <v>1</v>
      </c>
      <c r="F1374" t="s">
        <v>63</v>
      </c>
      <c r="G1374">
        <v>0</v>
      </c>
      <c r="H1374">
        <v>0</v>
      </c>
      <c r="I1374">
        <v>0</v>
      </c>
      <c r="J1374">
        <v>0</v>
      </c>
      <c r="K1374">
        <v>0</v>
      </c>
      <c r="L1374">
        <v>704</v>
      </c>
      <c r="M1374">
        <v>2246</v>
      </c>
      <c r="N1374">
        <v>486</v>
      </c>
      <c r="O1374" t="s">
        <v>144</v>
      </c>
      <c r="P1374">
        <v>0</v>
      </c>
      <c r="Q137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374" t="str">
        <f>VLOOKUP(Analytics_mindset_case_studies_IntegrateCo_2015payroll[[#This Row],[Job_Code]],Analytics_mindset_case_studies_IntegrateCo_jobcodes[[Code_text]:[Job_Description]],2,FALSE)</f>
        <v>New Foreign Manufacturing Plant</v>
      </c>
    </row>
    <row r="1375" spans="1:18" x14ac:dyDescent="0.3">
      <c r="A1375" s="1">
        <v>42048</v>
      </c>
      <c r="B1375">
        <v>27310016</v>
      </c>
      <c r="C1375">
        <v>20</v>
      </c>
      <c r="D1375">
        <v>1</v>
      </c>
      <c r="E1375">
        <v>1</v>
      </c>
      <c r="F1375" t="s">
        <v>72</v>
      </c>
      <c r="G1375">
        <v>40</v>
      </c>
      <c r="H1375">
        <v>0</v>
      </c>
      <c r="I1375">
        <v>115539</v>
      </c>
      <c r="J1375">
        <v>0</v>
      </c>
      <c r="K1375">
        <v>0</v>
      </c>
      <c r="L1375">
        <v>2448</v>
      </c>
      <c r="M1375">
        <v>7804</v>
      </c>
      <c r="N1375">
        <v>3</v>
      </c>
      <c r="O1375" t="s">
        <v>145</v>
      </c>
      <c r="P1375">
        <v>115539</v>
      </c>
      <c r="Q137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375" t="str">
        <f>VLOOKUP(Analytics_mindset_case_studies_IntegrateCo_2015payroll[[#This Row],[Job_Code]],Analytics_mindset_case_studies_IntegrateCo_jobcodes[[Code_text]:[Job_Description]],2,FALSE)</f>
        <v>Sales</v>
      </c>
    </row>
    <row r="1376" spans="1:18" x14ac:dyDescent="0.3">
      <c r="A1376" s="1">
        <v>42048</v>
      </c>
      <c r="B1376">
        <v>27310016</v>
      </c>
      <c r="C1376">
        <v>180</v>
      </c>
      <c r="D1376">
        <v>1</v>
      </c>
      <c r="E1376">
        <v>1</v>
      </c>
      <c r="F1376" t="s">
        <v>85</v>
      </c>
      <c r="G1376">
        <v>0</v>
      </c>
      <c r="H1376">
        <v>0</v>
      </c>
      <c r="I1376">
        <v>0</v>
      </c>
      <c r="J1376">
        <v>0</v>
      </c>
      <c r="K1376">
        <v>8</v>
      </c>
      <c r="L1376">
        <v>3</v>
      </c>
      <c r="M1376">
        <v>96</v>
      </c>
      <c r="N1376">
        <v>24</v>
      </c>
      <c r="O1376" t="s">
        <v>146</v>
      </c>
      <c r="P1376">
        <v>0</v>
      </c>
      <c r="Q137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376" t="str">
        <f>VLOOKUP(Analytics_mindset_case_studies_IntegrateCo_2015payroll[[#This Row],[Job_Code]],Analytics_mindset_case_studies_IntegrateCo_jobcodes[[Code_text]:[Job_Description]],2,FALSE)</f>
        <v>Installation</v>
      </c>
    </row>
    <row r="1377" spans="1:18" x14ac:dyDescent="0.3">
      <c r="A1377" s="1">
        <v>42048</v>
      </c>
      <c r="B1377">
        <v>27310016</v>
      </c>
      <c r="C1377">
        <v>180</v>
      </c>
      <c r="D1377">
        <v>1</v>
      </c>
      <c r="E1377">
        <v>1</v>
      </c>
      <c r="F1377" t="s">
        <v>78</v>
      </c>
      <c r="G1377">
        <v>35</v>
      </c>
      <c r="H1377">
        <v>0</v>
      </c>
      <c r="I1377">
        <v>8138</v>
      </c>
      <c r="J1377">
        <v>0</v>
      </c>
      <c r="K1377">
        <v>41</v>
      </c>
      <c r="L1377">
        <v>163</v>
      </c>
      <c r="M1377">
        <v>521</v>
      </c>
      <c r="N1377">
        <v>13</v>
      </c>
      <c r="O1377" t="s">
        <v>146</v>
      </c>
      <c r="P1377">
        <v>8138</v>
      </c>
      <c r="Q137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377" t="str">
        <f>VLOOKUP(Analytics_mindset_case_studies_IntegrateCo_2015payroll[[#This Row],[Job_Code]],Analytics_mindset_case_studies_IntegrateCo_jobcodes[[Code_text]:[Job_Description]],2,FALSE)</f>
        <v>Service</v>
      </c>
    </row>
    <row r="1378" spans="1:18" x14ac:dyDescent="0.3">
      <c r="A1378" s="1">
        <v>42048</v>
      </c>
      <c r="B1378">
        <v>27310016</v>
      </c>
      <c r="C1378">
        <v>180</v>
      </c>
      <c r="D1378">
        <v>1</v>
      </c>
      <c r="E1378">
        <v>1</v>
      </c>
      <c r="F1378" t="s">
        <v>87</v>
      </c>
      <c r="G1378">
        <v>2</v>
      </c>
      <c r="H1378">
        <v>0</v>
      </c>
      <c r="I1378">
        <v>465</v>
      </c>
      <c r="J1378">
        <v>0</v>
      </c>
      <c r="K1378">
        <v>23</v>
      </c>
      <c r="L1378">
        <v>94</v>
      </c>
      <c r="M1378">
        <v>299</v>
      </c>
      <c r="N1378">
        <v>74</v>
      </c>
      <c r="O1378" t="s">
        <v>146</v>
      </c>
      <c r="P1378">
        <v>465</v>
      </c>
      <c r="Q137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378" t="str">
        <f>VLOOKUP(Analytics_mindset_case_studies_IntegrateCo_2015payroll[[#This Row],[Job_Code]],Analytics_mindset_case_studies_IntegrateCo_jobcodes[[Code_text]:[Job_Description]],2,FALSE)</f>
        <v>Employee Training</v>
      </c>
    </row>
    <row r="1379" spans="1:18" x14ac:dyDescent="0.3">
      <c r="A1379" s="1">
        <v>42048</v>
      </c>
      <c r="B1379">
        <v>27310016</v>
      </c>
      <c r="C1379">
        <v>45</v>
      </c>
      <c r="D1379">
        <v>4</v>
      </c>
      <c r="E1379">
        <v>4</v>
      </c>
      <c r="F1379" t="s">
        <v>86</v>
      </c>
      <c r="G1379">
        <v>40</v>
      </c>
      <c r="H1379">
        <v>0</v>
      </c>
      <c r="I1379">
        <v>422564</v>
      </c>
      <c r="J1379">
        <v>0</v>
      </c>
      <c r="K1379">
        <v>0</v>
      </c>
      <c r="L1379">
        <v>9754</v>
      </c>
      <c r="M1379">
        <v>31092</v>
      </c>
      <c r="N1379">
        <v>549</v>
      </c>
      <c r="O1379" t="s">
        <v>148</v>
      </c>
      <c r="P1379">
        <v>422564</v>
      </c>
      <c r="Q137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379" t="str">
        <f>VLOOKUP(Analytics_mindset_case_studies_IntegrateCo_2015payroll[[#This Row],[Job_Code]],Analytics_mindset_case_studies_IntegrateCo_jobcodes[[Code_text]:[Job_Description]],2,FALSE)</f>
        <v>Sales</v>
      </c>
    </row>
    <row r="1380" spans="1:18" x14ac:dyDescent="0.3">
      <c r="A1380" s="1">
        <v>42048</v>
      </c>
      <c r="B1380">
        <v>27310016</v>
      </c>
      <c r="C1380">
        <v>375</v>
      </c>
      <c r="D1380">
        <v>1</v>
      </c>
      <c r="E1380">
        <v>1</v>
      </c>
      <c r="F1380" t="s">
        <v>85</v>
      </c>
      <c r="G1380">
        <v>0</v>
      </c>
      <c r="H1380">
        <v>0</v>
      </c>
      <c r="I1380">
        <v>0</v>
      </c>
      <c r="J1380">
        <v>0</v>
      </c>
      <c r="K1380">
        <v>9</v>
      </c>
      <c r="L1380">
        <v>36</v>
      </c>
      <c r="M1380">
        <v>115</v>
      </c>
      <c r="N1380">
        <v>24</v>
      </c>
      <c r="O1380" t="s">
        <v>149</v>
      </c>
      <c r="P1380">
        <v>0</v>
      </c>
      <c r="Q138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380" t="str">
        <f>VLOOKUP(Analytics_mindset_case_studies_IntegrateCo_2015payroll[[#This Row],[Job_Code]],Analytics_mindset_case_studies_IntegrateCo_jobcodes[[Code_text]:[Job_Description]],2,FALSE)</f>
        <v>Installation</v>
      </c>
    </row>
    <row r="1381" spans="1:18" x14ac:dyDescent="0.3">
      <c r="A1381" s="1">
        <v>42048</v>
      </c>
      <c r="B1381">
        <v>27310016</v>
      </c>
      <c r="C1381">
        <v>375</v>
      </c>
      <c r="D1381">
        <v>1</v>
      </c>
      <c r="E1381">
        <v>1</v>
      </c>
      <c r="F1381" t="s">
        <v>73</v>
      </c>
      <c r="G1381">
        <v>75</v>
      </c>
      <c r="H1381">
        <v>0</v>
      </c>
      <c r="I1381">
        <v>1575</v>
      </c>
      <c r="J1381">
        <v>0</v>
      </c>
      <c r="K1381">
        <v>95</v>
      </c>
      <c r="L1381">
        <v>378</v>
      </c>
      <c r="M1381">
        <v>1205</v>
      </c>
      <c r="N1381">
        <v>252</v>
      </c>
      <c r="O1381" t="s">
        <v>149</v>
      </c>
      <c r="P1381">
        <v>1575</v>
      </c>
      <c r="Q138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381" t="str">
        <f>VLOOKUP(Analytics_mindset_case_studies_IntegrateCo_2015payroll[[#This Row],[Job_Code]],Analytics_mindset_case_studies_IntegrateCo_jobcodes[[Code_text]:[Job_Description]],2,FALSE)</f>
        <v>Proj Management</v>
      </c>
    </row>
    <row r="1382" spans="1:18" x14ac:dyDescent="0.3">
      <c r="A1382" s="1">
        <v>42048</v>
      </c>
      <c r="B1382">
        <v>27310016</v>
      </c>
      <c r="C1382">
        <v>19</v>
      </c>
      <c r="D1382">
        <v>1</v>
      </c>
      <c r="E1382">
        <v>1</v>
      </c>
      <c r="F1382" t="s">
        <v>74</v>
      </c>
      <c r="G1382">
        <v>2</v>
      </c>
      <c r="H1382">
        <v>0</v>
      </c>
      <c r="I1382">
        <v>54</v>
      </c>
      <c r="J1382">
        <v>0</v>
      </c>
      <c r="K1382">
        <v>21</v>
      </c>
      <c r="L1382">
        <v>125</v>
      </c>
      <c r="M1382">
        <v>399</v>
      </c>
      <c r="N1382">
        <v>86</v>
      </c>
      <c r="O1382" t="s">
        <v>150</v>
      </c>
      <c r="P1382">
        <v>54</v>
      </c>
      <c r="Q138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382" t="str">
        <f>VLOOKUP(Analytics_mindset_case_studies_IntegrateCo_2015payroll[[#This Row],[Job_Code]],Analytics_mindset_case_studies_IntegrateCo_jobcodes[[Code_text]:[Job_Description]],2,FALSE)</f>
        <v>Service</v>
      </c>
    </row>
    <row r="1383" spans="1:18" x14ac:dyDescent="0.3">
      <c r="A1383" s="1">
        <v>42048</v>
      </c>
      <c r="B1383">
        <v>27310016</v>
      </c>
      <c r="C1383">
        <v>381</v>
      </c>
      <c r="D1383">
        <v>1</v>
      </c>
      <c r="E1383">
        <v>1</v>
      </c>
      <c r="F1383" t="s">
        <v>85</v>
      </c>
      <c r="G1383">
        <v>0</v>
      </c>
      <c r="H1383">
        <v>0</v>
      </c>
      <c r="I1383">
        <v>0</v>
      </c>
      <c r="J1383">
        <v>0</v>
      </c>
      <c r="K1383">
        <v>3</v>
      </c>
      <c r="L1383">
        <v>33</v>
      </c>
      <c r="M1383">
        <v>104</v>
      </c>
      <c r="N1383">
        <v>4</v>
      </c>
      <c r="O1383" t="s">
        <v>151</v>
      </c>
      <c r="P1383">
        <v>0</v>
      </c>
      <c r="Q138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383" t="str">
        <f>VLOOKUP(Analytics_mindset_case_studies_IntegrateCo_2015payroll[[#This Row],[Job_Code]],Analytics_mindset_case_studies_IntegrateCo_jobcodes[[Code_text]:[Job_Description]],2,FALSE)</f>
        <v>Installation</v>
      </c>
    </row>
    <row r="1384" spans="1:18" x14ac:dyDescent="0.3">
      <c r="A1384" s="1">
        <v>42048</v>
      </c>
      <c r="B1384">
        <v>27310016</v>
      </c>
      <c r="C1384">
        <v>381</v>
      </c>
      <c r="D1384">
        <v>1</v>
      </c>
      <c r="E1384">
        <v>1</v>
      </c>
      <c r="F1384" t="s">
        <v>72</v>
      </c>
      <c r="G1384">
        <v>40</v>
      </c>
      <c r="H1384">
        <v>0</v>
      </c>
      <c r="I1384">
        <v>86539</v>
      </c>
      <c r="J1384">
        <v>0</v>
      </c>
      <c r="K1384">
        <v>159</v>
      </c>
      <c r="L1384">
        <v>1886</v>
      </c>
      <c r="M1384">
        <v>6011</v>
      </c>
      <c r="N1384">
        <v>225</v>
      </c>
      <c r="O1384" t="s">
        <v>151</v>
      </c>
      <c r="P1384">
        <v>86539</v>
      </c>
      <c r="Q138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384" t="str">
        <f>VLOOKUP(Analytics_mindset_case_studies_IntegrateCo_2015payroll[[#This Row],[Job_Code]],Analytics_mindset_case_studies_IntegrateCo_jobcodes[[Code_text]:[Job_Description]],2,FALSE)</f>
        <v>Sales</v>
      </c>
    </row>
    <row r="1385" spans="1:18" x14ac:dyDescent="0.3">
      <c r="A1385" s="1">
        <v>42048</v>
      </c>
      <c r="B1385">
        <v>27310016</v>
      </c>
      <c r="C1385">
        <v>133</v>
      </c>
      <c r="D1385">
        <v>1</v>
      </c>
      <c r="E1385">
        <v>1</v>
      </c>
      <c r="F1385" t="s">
        <v>85</v>
      </c>
      <c r="G1385">
        <v>0</v>
      </c>
      <c r="H1385">
        <v>0</v>
      </c>
      <c r="I1385">
        <v>0</v>
      </c>
      <c r="J1385">
        <v>0</v>
      </c>
      <c r="K1385">
        <v>0</v>
      </c>
      <c r="L1385">
        <v>34</v>
      </c>
      <c r="M1385">
        <v>108</v>
      </c>
      <c r="N1385">
        <v>24</v>
      </c>
      <c r="O1385" t="s">
        <v>152</v>
      </c>
      <c r="P1385">
        <v>0</v>
      </c>
      <c r="Q138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385" t="str">
        <f>VLOOKUP(Analytics_mindset_case_studies_IntegrateCo_2015payroll[[#This Row],[Job_Code]],Analytics_mindset_case_studies_IntegrateCo_jobcodes[[Code_text]:[Job_Description]],2,FALSE)</f>
        <v>Installation</v>
      </c>
    </row>
    <row r="1386" spans="1:18" x14ac:dyDescent="0.3">
      <c r="A1386" s="1">
        <v>42048</v>
      </c>
      <c r="B1386">
        <v>27310016</v>
      </c>
      <c r="C1386">
        <v>133</v>
      </c>
      <c r="D1386">
        <v>1</v>
      </c>
      <c r="E1386">
        <v>1</v>
      </c>
      <c r="F1386" t="s">
        <v>73</v>
      </c>
      <c r="G1386">
        <v>9</v>
      </c>
      <c r="H1386">
        <v>0</v>
      </c>
      <c r="I1386">
        <v>26775</v>
      </c>
      <c r="J1386">
        <v>0</v>
      </c>
      <c r="K1386">
        <v>0</v>
      </c>
      <c r="L1386">
        <v>609</v>
      </c>
      <c r="M1386">
        <v>194</v>
      </c>
      <c r="N1386">
        <v>428</v>
      </c>
      <c r="O1386" t="s">
        <v>152</v>
      </c>
      <c r="P1386">
        <v>26775</v>
      </c>
      <c r="Q138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386" t="str">
        <f>VLOOKUP(Analytics_mindset_case_studies_IntegrateCo_2015payroll[[#This Row],[Job_Code]],Analytics_mindset_case_studies_IntegrateCo_jobcodes[[Code_text]:[Job_Description]],2,FALSE)</f>
        <v>Proj Management</v>
      </c>
    </row>
    <row r="1387" spans="1:18" x14ac:dyDescent="0.3">
      <c r="A1387" s="1">
        <v>42048</v>
      </c>
      <c r="B1387">
        <v>27310016</v>
      </c>
      <c r="C1387">
        <v>133</v>
      </c>
      <c r="D1387">
        <v>1</v>
      </c>
      <c r="E1387">
        <v>1</v>
      </c>
      <c r="F1387" t="s">
        <v>70</v>
      </c>
      <c r="G1387">
        <v>0</v>
      </c>
      <c r="H1387">
        <v>0</v>
      </c>
      <c r="I1387">
        <v>0</v>
      </c>
      <c r="J1387">
        <v>0</v>
      </c>
      <c r="K1387">
        <v>0</v>
      </c>
      <c r="L1387">
        <v>541</v>
      </c>
      <c r="M1387">
        <v>1724</v>
      </c>
      <c r="N1387">
        <v>381</v>
      </c>
      <c r="O1387" t="s">
        <v>152</v>
      </c>
      <c r="P1387">
        <v>0</v>
      </c>
      <c r="Q138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387" t="str">
        <f>VLOOKUP(Analytics_mindset_case_studies_IntegrateCo_2015payroll[[#This Row],[Job_Code]],Analytics_mindset_case_studies_IntegrateCo_jobcodes[[Code_text]:[Job_Description]],2,FALSE)</f>
        <v>New Foreign Manufacturing Plant</v>
      </c>
    </row>
    <row r="1388" spans="1:18" x14ac:dyDescent="0.3">
      <c r="A1388" s="1">
        <v>42048</v>
      </c>
      <c r="B1388">
        <v>27310016</v>
      </c>
      <c r="C1388">
        <v>402</v>
      </c>
      <c r="D1388">
        <v>5</v>
      </c>
      <c r="E1388">
        <v>5</v>
      </c>
      <c r="F1388" t="s">
        <v>85</v>
      </c>
      <c r="G1388">
        <v>0</v>
      </c>
      <c r="H1388">
        <v>0</v>
      </c>
      <c r="I1388">
        <v>0</v>
      </c>
      <c r="J1388">
        <v>0</v>
      </c>
      <c r="K1388">
        <v>8</v>
      </c>
      <c r="L1388">
        <v>42</v>
      </c>
      <c r="M1388">
        <v>105</v>
      </c>
      <c r="N1388">
        <v>64</v>
      </c>
      <c r="O1388" t="s">
        <v>153</v>
      </c>
      <c r="P1388">
        <v>0</v>
      </c>
      <c r="Q138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388" t="str">
        <f>VLOOKUP(Analytics_mindset_case_studies_IntegrateCo_2015payroll[[#This Row],[Job_Code]],Analytics_mindset_case_studies_IntegrateCo_jobcodes[[Code_text]:[Job_Description]],2,FALSE)</f>
        <v>Installation</v>
      </c>
    </row>
    <row r="1389" spans="1:18" x14ac:dyDescent="0.3">
      <c r="A1389" s="1">
        <v>42048</v>
      </c>
      <c r="B1389">
        <v>27310016</v>
      </c>
      <c r="C1389">
        <v>402</v>
      </c>
      <c r="D1389">
        <v>5</v>
      </c>
      <c r="E1389">
        <v>5</v>
      </c>
      <c r="F1389" t="s">
        <v>93</v>
      </c>
      <c r="G1389">
        <v>1</v>
      </c>
      <c r="H1389">
        <v>0</v>
      </c>
      <c r="I1389">
        <v>18</v>
      </c>
      <c r="J1389">
        <v>0</v>
      </c>
      <c r="K1389">
        <v>1</v>
      </c>
      <c r="L1389">
        <v>5</v>
      </c>
      <c r="M1389">
        <v>126</v>
      </c>
      <c r="N1389">
        <v>76</v>
      </c>
      <c r="O1389" t="s">
        <v>153</v>
      </c>
      <c r="P1389">
        <v>18</v>
      </c>
      <c r="Q138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389" t="str">
        <f>VLOOKUP(Analytics_mindset_case_studies_IntegrateCo_2015payroll[[#This Row],[Job_Code]],Analytics_mindset_case_studies_IntegrateCo_jobcodes[[Code_text]:[Job_Description]],2,FALSE)</f>
        <v>Office</v>
      </c>
    </row>
    <row r="1390" spans="1:18" x14ac:dyDescent="0.3">
      <c r="A1390" s="1">
        <v>42048</v>
      </c>
      <c r="B1390">
        <v>27310016</v>
      </c>
      <c r="C1390">
        <v>402</v>
      </c>
      <c r="D1390">
        <v>5</v>
      </c>
      <c r="E1390">
        <v>5</v>
      </c>
      <c r="F1390" t="s">
        <v>77</v>
      </c>
      <c r="G1390">
        <v>235</v>
      </c>
      <c r="H1390">
        <v>0</v>
      </c>
      <c r="I1390">
        <v>423</v>
      </c>
      <c r="J1390">
        <v>0</v>
      </c>
      <c r="K1390">
        <v>231</v>
      </c>
      <c r="L1390">
        <v>1185</v>
      </c>
      <c r="M1390">
        <v>2944</v>
      </c>
      <c r="N1390">
        <v>1794</v>
      </c>
      <c r="O1390" t="s">
        <v>153</v>
      </c>
      <c r="P1390">
        <v>423</v>
      </c>
      <c r="Q139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390" t="str">
        <f>VLOOKUP(Analytics_mindset_case_studies_IntegrateCo_2015payroll[[#This Row],[Job_Code]],Analytics_mindset_case_studies_IntegrateCo_jobcodes[[Code_text]:[Job_Description]],2,FALSE)</f>
        <v>Employee Training</v>
      </c>
    </row>
    <row r="1391" spans="1:18" x14ac:dyDescent="0.3">
      <c r="A1391" s="1">
        <v>42048</v>
      </c>
      <c r="B1391">
        <v>27310016</v>
      </c>
      <c r="C1391">
        <v>194</v>
      </c>
      <c r="D1391">
        <v>1</v>
      </c>
      <c r="E1391">
        <v>1</v>
      </c>
      <c r="F1391" t="s">
        <v>87</v>
      </c>
      <c r="G1391">
        <v>1</v>
      </c>
      <c r="H1391">
        <v>0</v>
      </c>
      <c r="I1391">
        <v>225</v>
      </c>
      <c r="J1391">
        <v>0</v>
      </c>
      <c r="K1391">
        <v>11</v>
      </c>
      <c r="L1391">
        <v>44</v>
      </c>
      <c r="M1391">
        <v>139</v>
      </c>
      <c r="N1391">
        <v>36</v>
      </c>
      <c r="O1391" t="s">
        <v>154</v>
      </c>
      <c r="P1391">
        <v>225</v>
      </c>
      <c r="Q139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391" t="str">
        <f>VLOOKUP(Analytics_mindset_case_studies_IntegrateCo_2015payroll[[#This Row],[Job_Code]],Analytics_mindset_case_studies_IntegrateCo_jobcodes[[Code_text]:[Job_Description]],2,FALSE)</f>
        <v>Employee Training</v>
      </c>
    </row>
    <row r="1392" spans="1:18" x14ac:dyDescent="0.3">
      <c r="A1392" s="1">
        <v>42048</v>
      </c>
      <c r="B1392">
        <v>27310016</v>
      </c>
      <c r="C1392">
        <v>203</v>
      </c>
      <c r="D1392">
        <v>1</v>
      </c>
      <c r="E1392">
        <v>1</v>
      </c>
      <c r="F1392" t="s">
        <v>85</v>
      </c>
      <c r="G1392">
        <v>0</v>
      </c>
      <c r="H1392">
        <v>0</v>
      </c>
      <c r="I1392">
        <v>0</v>
      </c>
      <c r="J1392">
        <v>0</v>
      </c>
      <c r="K1392">
        <v>0</v>
      </c>
      <c r="L1392">
        <v>47</v>
      </c>
      <c r="M1392">
        <v>149</v>
      </c>
      <c r="N1392">
        <v>3</v>
      </c>
      <c r="O1392" t="s">
        <v>155</v>
      </c>
      <c r="P1392">
        <v>0</v>
      </c>
      <c r="Q139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392" t="str">
        <f>VLOOKUP(Analytics_mindset_case_studies_IntegrateCo_2015payroll[[#This Row],[Job_Code]],Analytics_mindset_case_studies_IntegrateCo_jobcodes[[Code_text]:[Job_Description]],2,FALSE)</f>
        <v>Installation</v>
      </c>
    </row>
    <row r="1393" spans="1:18" x14ac:dyDescent="0.3">
      <c r="A1393" s="1">
        <v>42048</v>
      </c>
      <c r="B1393">
        <v>27310016</v>
      </c>
      <c r="C1393">
        <v>203</v>
      </c>
      <c r="D1393">
        <v>1</v>
      </c>
      <c r="E1393">
        <v>1</v>
      </c>
      <c r="F1393" t="s">
        <v>64</v>
      </c>
      <c r="G1393">
        <v>6</v>
      </c>
      <c r="H1393">
        <v>0</v>
      </c>
      <c r="I1393">
        <v>38887</v>
      </c>
      <c r="J1393">
        <v>0</v>
      </c>
      <c r="K1393">
        <v>0</v>
      </c>
      <c r="L1393">
        <v>867</v>
      </c>
      <c r="M1393">
        <v>2765</v>
      </c>
      <c r="N1393">
        <v>51</v>
      </c>
      <c r="O1393" t="s">
        <v>155</v>
      </c>
      <c r="P1393">
        <v>38887</v>
      </c>
      <c r="Q139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393" t="str">
        <f>VLOOKUP(Analytics_mindset_case_studies_IntegrateCo_2015payroll[[#This Row],[Job_Code]],Analytics_mindset_case_studies_IntegrateCo_jobcodes[[Code_text]:[Job_Description]],2,FALSE)</f>
        <v>Office</v>
      </c>
    </row>
    <row r="1394" spans="1:18" x14ac:dyDescent="0.3">
      <c r="A1394" s="1">
        <v>42048</v>
      </c>
      <c r="B1394">
        <v>27310016</v>
      </c>
      <c r="C1394">
        <v>203</v>
      </c>
      <c r="D1394">
        <v>1</v>
      </c>
      <c r="E1394">
        <v>1</v>
      </c>
      <c r="F1394" t="s">
        <v>88</v>
      </c>
      <c r="G1394">
        <v>4</v>
      </c>
      <c r="H1394">
        <v>0</v>
      </c>
      <c r="I1394">
        <v>25924</v>
      </c>
      <c r="J1394">
        <v>0</v>
      </c>
      <c r="K1394">
        <v>0</v>
      </c>
      <c r="L1394">
        <v>578</v>
      </c>
      <c r="M1394">
        <v>1844</v>
      </c>
      <c r="N1394">
        <v>34</v>
      </c>
      <c r="O1394" t="s">
        <v>155</v>
      </c>
      <c r="P1394">
        <v>25924</v>
      </c>
      <c r="Q139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394" t="str">
        <f>VLOOKUP(Analytics_mindset_case_studies_IntegrateCo_2015payroll[[#This Row],[Job_Code]],Analytics_mindset_case_studies_IntegrateCo_jobcodes[[Code_text]:[Job_Description]],2,FALSE)</f>
        <v>Office</v>
      </c>
    </row>
    <row r="1395" spans="1:18" x14ac:dyDescent="0.3">
      <c r="A1395" s="1">
        <v>42048</v>
      </c>
      <c r="B1395">
        <v>27310016</v>
      </c>
      <c r="C1395">
        <v>203</v>
      </c>
      <c r="D1395">
        <v>1</v>
      </c>
      <c r="E1395">
        <v>1</v>
      </c>
      <c r="F1395" t="s">
        <v>78</v>
      </c>
      <c r="G1395">
        <v>6</v>
      </c>
      <c r="H1395">
        <v>0</v>
      </c>
      <c r="I1395">
        <v>38887</v>
      </c>
      <c r="J1395">
        <v>0</v>
      </c>
      <c r="K1395">
        <v>0</v>
      </c>
      <c r="L1395">
        <v>867</v>
      </c>
      <c r="M1395">
        <v>2765</v>
      </c>
      <c r="N1395">
        <v>51</v>
      </c>
      <c r="O1395" t="s">
        <v>155</v>
      </c>
      <c r="P1395">
        <v>38887</v>
      </c>
      <c r="Q139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395" t="str">
        <f>VLOOKUP(Analytics_mindset_case_studies_IntegrateCo_2015payroll[[#This Row],[Job_Code]],Analytics_mindset_case_studies_IntegrateCo_jobcodes[[Code_text]:[Job_Description]],2,FALSE)</f>
        <v>Service</v>
      </c>
    </row>
    <row r="1396" spans="1:18" x14ac:dyDescent="0.3">
      <c r="A1396" s="1">
        <v>42048</v>
      </c>
      <c r="B1396">
        <v>27310016</v>
      </c>
      <c r="C1396">
        <v>203</v>
      </c>
      <c r="D1396">
        <v>1</v>
      </c>
      <c r="E1396">
        <v>1</v>
      </c>
      <c r="F1396" t="s">
        <v>97</v>
      </c>
      <c r="G1396">
        <v>4</v>
      </c>
      <c r="H1396">
        <v>0</v>
      </c>
      <c r="I1396">
        <v>25925</v>
      </c>
      <c r="J1396">
        <v>0</v>
      </c>
      <c r="K1396">
        <v>0</v>
      </c>
      <c r="L1396">
        <v>578</v>
      </c>
      <c r="M1396">
        <v>1844</v>
      </c>
      <c r="N1396">
        <v>34</v>
      </c>
      <c r="O1396" t="s">
        <v>155</v>
      </c>
      <c r="P1396">
        <v>25925</v>
      </c>
      <c r="Q139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396" t="str">
        <f>VLOOKUP(Analytics_mindset_case_studies_IntegrateCo_2015payroll[[#This Row],[Job_Code]],Analytics_mindset_case_studies_IntegrateCo_jobcodes[[Code_text]:[Job_Description]],2,FALSE)</f>
        <v>Service</v>
      </c>
    </row>
    <row r="1397" spans="1:18" x14ac:dyDescent="0.3">
      <c r="A1397" s="1">
        <v>42048</v>
      </c>
      <c r="B1397">
        <v>27310016</v>
      </c>
      <c r="C1397">
        <v>203</v>
      </c>
      <c r="D1397">
        <v>1</v>
      </c>
      <c r="E1397">
        <v>1</v>
      </c>
      <c r="F1397" t="s">
        <v>65</v>
      </c>
      <c r="G1397">
        <v>6</v>
      </c>
      <c r="H1397">
        <v>0</v>
      </c>
      <c r="I1397">
        <v>38887</v>
      </c>
      <c r="J1397">
        <v>0</v>
      </c>
      <c r="K1397">
        <v>0</v>
      </c>
      <c r="L1397">
        <v>868</v>
      </c>
      <c r="M1397">
        <v>2764</v>
      </c>
      <c r="N1397">
        <v>51</v>
      </c>
      <c r="O1397" t="s">
        <v>155</v>
      </c>
      <c r="P1397">
        <v>38887</v>
      </c>
      <c r="Q139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397" t="str">
        <f>VLOOKUP(Analytics_mindset_case_studies_IntegrateCo_2015payroll[[#This Row],[Job_Code]],Analytics_mindset_case_studies_IntegrateCo_jobcodes[[Code_text]:[Job_Description]],2,FALSE)</f>
        <v>Office</v>
      </c>
    </row>
    <row r="1398" spans="1:18" x14ac:dyDescent="0.3">
      <c r="A1398" s="1">
        <v>42048</v>
      </c>
      <c r="B1398">
        <v>27310016</v>
      </c>
      <c r="C1398">
        <v>203</v>
      </c>
      <c r="D1398">
        <v>1</v>
      </c>
      <c r="E1398">
        <v>1</v>
      </c>
      <c r="F1398" t="s">
        <v>98</v>
      </c>
      <c r="G1398">
        <v>4</v>
      </c>
      <c r="H1398">
        <v>0</v>
      </c>
      <c r="I1398">
        <v>25924</v>
      </c>
      <c r="J1398">
        <v>0</v>
      </c>
      <c r="K1398">
        <v>0</v>
      </c>
      <c r="L1398">
        <v>579</v>
      </c>
      <c r="M1398">
        <v>1842</v>
      </c>
      <c r="N1398">
        <v>34</v>
      </c>
      <c r="O1398" t="s">
        <v>155</v>
      </c>
      <c r="P1398">
        <v>25924</v>
      </c>
      <c r="Q139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398" t="str">
        <f>VLOOKUP(Analytics_mindset_case_studies_IntegrateCo_2015payroll[[#This Row],[Job_Code]],Analytics_mindset_case_studies_IntegrateCo_jobcodes[[Code_text]:[Job_Description]],2,FALSE)</f>
        <v>Office</v>
      </c>
    </row>
    <row r="1399" spans="1:18" x14ac:dyDescent="0.3">
      <c r="A1399" s="1">
        <v>42048</v>
      </c>
      <c r="B1399">
        <v>27310016</v>
      </c>
      <c r="C1399">
        <v>203</v>
      </c>
      <c r="D1399">
        <v>1</v>
      </c>
      <c r="E1399">
        <v>1</v>
      </c>
      <c r="F1399" t="s">
        <v>74</v>
      </c>
      <c r="G1399">
        <v>6</v>
      </c>
      <c r="H1399">
        <v>0</v>
      </c>
      <c r="I1399">
        <v>38887</v>
      </c>
      <c r="J1399">
        <v>0</v>
      </c>
      <c r="K1399">
        <v>0</v>
      </c>
      <c r="L1399">
        <v>867</v>
      </c>
      <c r="M1399">
        <v>2765</v>
      </c>
      <c r="N1399">
        <v>51</v>
      </c>
      <c r="O1399" t="s">
        <v>155</v>
      </c>
      <c r="P1399">
        <v>38887</v>
      </c>
      <c r="Q139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399" t="str">
        <f>VLOOKUP(Analytics_mindset_case_studies_IntegrateCo_2015payroll[[#This Row],[Job_Code]],Analytics_mindset_case_studies_IntegrateCo_jobcodes[[Code_text]:[Job_Description]],2,FALSE)</f>
        <v>Service</v>
      </c>
    </row>
    <row r="1400" spans="1:18" x14ac:dyDescent="0.3">
      <c r="A1400" s="1">
        <v>42048</v>
      </c>
      <c r="B1400">
        <v>27310016</v>
      </c>
      <c r="C1400">
        <v>203</v>
      </c>
      <c r="D1400">
        <v>1</v>
      </c>
      <c r="E1400">
        <v>1</v>
      </c>
      <c r="F1400" t="s">
        <v>99</v>
      </c>
      <c r="G1400">
        <v>4</v>
      </c>
      <c r="H1400">
        <v>0</v>
      </c>
      <c r="I1400">
        <v>25925</v>
      </c>
      <c r="J1400">
        <v>0</v>
      </c>
      <c r="K1400">
        <v>0</v>
      </c>
      <c r="L1400">
        <v>578</v>
      </c>
      <c r="M1400">
        <v>1843</v>
      </c>
      <c r="N1400">
        <v>34</v>
      </c>
      <c r="O1400" t="s">
        <v>155</v>
      </c>
      <c r="P1400">
        <v>25925</v>
      </c>
      <c r="Q140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400" t="str">
        <f>VLOOKUP(Analytics_mindset_case_studies_IntegrateCo_2015payroll[[#This Row],[Job_Code]],Analytics_mindset_case_studies_IntegrateCo_jobcodes[[Code_text]:[Job_Description]],2,FALSE)</f>
        <v>Service</v>
      </c>
    </row>
    <row r="1401" spans="1:18" x14ac:dyDescent="0.3">
      <c r="A1401" s="1">
        <v>42048</v>
      </c>
      <c r="B1401">
        <v>27310016</v>
      </c>
      <c r="C1401">
        <v>357</v>
      </c>
      <c r="D1401">
        <v>1</v>
      </c>
      <c r="E1401">
        <v>1</v>
      </c>
      <c r="F1401" t="s">
        <v>85</v>
      </c>
      <c r="G1401">
        <v>0</v>
      </c>
      <c r="H1401">
        <v>0</v>
      </c>
      <c r="I1401">
        <v>0</v>
      </c>
      <c r="J1401">
        <v>0</v>
      </c>
      <c r="K1401">
        <v>8</v>
      </c>
      <c r="L1401">
        <v>3</v>
      </c>
      <c r="M1401">
        <v>97</v>
      </c>
      <c r="N1401">
        <v>24</v>
      </c>
      <c r="O1401" t="s">
        <v>156</v>
      </c>
      <c r="P1401">
        <v>0</v>
      </c>
      <c r="Q140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401" t="str">
        <f>VLOOKUP(Analytics_mindset_case_studies_IntegrateCo_2015payroll[[#This Row],[Job_Code]],Analytics_mindset_case_studies_IntegrateCo_jobcodes[[Code_text]:[Job_Description]],2,FALSE)</f>
        <v>Installation</v>
      </c>
    </row>
    <row r="1402" spans="1:18" x14ac:dyDescent="0.3">
      <c r="A1402" s="1">
        <v>42048</v>
      </c>
      <c r="B1402">
        <v>27310016</v>
      </c>
      <c r="C1402">
        <v>357</v>
      </c>
      <c r="D1402">
        <v>1</v>
      </c>
      <c r="E1402">
        <v>1</v>
      </c>
      <c r="F1402" t="s">
        <v>74</v>
      </c>
      <c r="G1402">
        <v>4</v>
      </c>
      <c r="H1402">
        <v>0</v>
      </c>
      <c r="I1402">
        <v>80</v>
      </c>
      <c r="J1402">
        <v>0</v>
      </c>
      <c r="K1402">
        <v>41</v>
      </c>
      <c r="L1402">
        <v>164</v>
      </c>
      <c r="M1402">
        <v>521</v>
      </c>
      <c r="N1402">
        <v>128</v>
      </c>
      <c r="O1402" t="s">
        <v>156</v>
      </c>
      <c r="P1402">
        <v>80</v>
      </c>
      <c r="Q140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402" t="str">
        <f>VLOOKUP(Analytics_mindset_case_studies_IntegrateCo_2015payroll[[#This Row],[Job_Code]],Analytics_mindset_case_studies_IntegrateCo_jobcodes[[Code_text]:[Job_Description]],2,FALSE)</f>
        <v>Service</v>
      </c>
    </row>
    <row r="1403" spans="1:18" x14ac:dyDescent="0.3">
      <c r="A1403" s="1">
        <v>42048</v>
      </c>
      <c r="B1403">
        <v>27310016</v>
      </c>
      <c r="C1403">
        <v>357</v>
      </c>
      <c r="D1403">
        <v>1</v>
      </c>
      <c r="E1403">
        <v>1</v>
      </c>
      <c r="F1403" t="s">
        <v>89</v>
      </c>
      <c r="G1403">
        <v>1</v>
      </c>
      <c r="H1403">
        <v>0</v>
      </c>
      <c r="I1403">
        <v>20</v>
      </c>
      <c r="J1403">
        <v>0</v>
      </c>
      <c r="K1403">
        <v>11</v>
      </c>
      <c r="L1403">
        <v>41</v>
      </c>
      <c r="M1403">
        <v>13</v>
      </c>
      <c r="N1403">
        <v>32</v>
      </c>
      <c r="O1403" t="s">
        <v>156</v>
      </c>
      <c r="P1403">
        <v>20</v>
      </c>
      <c r="Q140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403" t="str">
        <f>VLOOKUP(Analytics_mindset_case_studies_IntegrateCo_2015payroll[[#This Row],[Job_Code]],Analytics_mindset_case_studies_IntegrateCo_jobcodes[[Code_text]:[Job_Description]],2,FALSE)</f>
        <v>Employee Training</v>
      </c>
    </row>
    <row r="1404" spans="1:18" x14ac:dyDescent="0.3">
      <c r="A1404" s="1">
        <v>42048</v>
      </c>
      <c r="B1404">
        <v>27310016</v>
      </c>
      <c r="C1404">
        <v>269</v>
      </c>
      <c r="D1404">
        <v>1</v>
      </c>
      <c r="E1404">
        <v>1</v>
      </c>
      <c r="F1404" t="s">
        <v>85</v>
      </c>
      <c r="G1404">
        <v>0</v>
      </c>
      <c r="H1404">
        <v>0</v>
      </c>
      <c r="I1404">
        <v>0</v>
      </c>
      <c r="J1404">
        <v>0</v>
      </c>
      <c r="K1404">
        <v>0</v>
      </c>
      <c r="L1404">
        <v>34</v>
      </c>
      <c r="M1404">
        <v>107</v>
      </c>
      <c r="N1404">
        <v>24</v>
      </c>
      <c r="O1404" t="s">
        <v>157</v>
      </c>
      <c r="P1404">
        <v>0</v>
      </c>
      <c r="Q140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404" t="str">
        <f>VLOOKUP(Analytics_mindset_case_studies_IntegrateCo_2015payroll[[#This Row],[Job_Code]],Analytics_mindset_case_studies_IntegrateCo_jobcodes[[Code_text]:[Job_Description]],2,FALSE)</f>
        <v>Installation</v>
      </c>
    </row>
    <row r="1405" spans="1:18" x14ac:dyDescent="0.3">
      <c r="A1405" s="1">
        <v>42048</v>
      </c>
      <c r="B1405">
        <v>27310016</v>
      </c>
      <c r="C1405">
        <v>269</v>
      </c>
      <c r="D1405">
        <v>1</v>
      </c>
      <c r="E1405">
        <v>1</v>
      </c>
      <c r="F1405" t="s">
        <v>79</v>
      </c>
      <c r="G1405">
        <v>8</v>
      </c>
      <c r="H1405">
        <v>0</v>
      </c>
      <c r="I1405">
        <v>224</v>
      </c>
      <c r="J1405">
        <v>0</v>
      </c>
      <c r="K1405">
        <v>0</v>
      </c>
      <c r="L1405">
        <v>503</v>
      </c>
      <c r="M1405">
        <v>1603</v>
      </c>
      <c r="N1405">
        <v>358</v>
      </c>
      <c r="O1405" t="s">
        <v>157</v>
      </c>
      <c r="P1405">
        <v>224</v>
      </c>
      <c r="Q140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405" t="str">
        <f>VLOOKUP(Analytics_mindset_case_studies_IntegrateCo_2015payroll[[#This Row],[Job_Code]],Analytics_mindset_case_studies_IntegrateCo_jobcodes[[Code_text]:[Job_Description]],2,FALSE)</f>
        <v>Proj Management</v>
      </c>
    </row>
    <row r="1406" spans="1:18" x14ac:dyDescent="0.3">
      <c r="A1406" s="1">
        <v>42048</v>
      </c>
      <c r="B1406">
        <v>27310016</v>
      </c>
      <c r="C1406">
        <v>269</v>
      </c>
      <c r="D1406">
        <v>1</v>
      </c>
      <c r="E1406">
        <v>1</v>
      </c>
      <c r="F1406" t="s">
        <v>79</v>
      </c>
      <c r="G1406">
        <v>0</v>
      </c>
      <c r="H1406">
        <v>4</v>
      </c>
      <c r="I1406">
        <v>0</v>
      </c>
      <c r="J1406">
        <v>168</v>
      </c>
      <c r="K1406">
        <v>0</v>
      </c>
      <c r="L1406">
        <v>377</v>
      </c>
      <c r="M1406">
        <v>1202</v>
      </c>
      <c r="N1406">
        <v>179</v>
      </c>
      <c r="O1406" t="s">
        <v>157</v>
      </c>
      <c r="P1406">
        <v>168</v>
      </c>
      <c r="Q140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406" t="str">
        <f>VLOOKUP(Analytics_mindset_case_studies_IntegrateCo_2015payroll[[#This Row],[Job_Code]],Analytics_mindset_case_studies_IntegrateCo_jobcodes[[Code_text]:[Job_Description]],2,FALSE)</f>
        <v>Proj Management</v>
      </c>
    </row>
    <row r="1407" spans="1:18" x14ac:dyDescent="0.3">
      <c r="A1407" s="1">
        <v>42048</v>
      </c>
      <c r="B1407">
        <v>27310016</v>
      </c>
      <c r="C1407">
        <v>248</v>
      </c>
      <c r="D1407">
        <v>1</v>
      </c>
      <c r="E1407">
        <v>1</v>
      </c>
      <c r="F1407" t="s">
        <v>64</v>
      </c>
      <c r="G1407">
        <v>20</v>
      </c>
      <c r="H1407">
        <v>0</v>
      </c>
      <c r="I1407">
        <v>410</v>
      </c>
      <c r="J1407">
        <v>0</v>
      </c>
      <c r="K1407">
        <v>217</v>
      </c>
      <c r="L1407">
        <v>866</v>
      </c>
      <c r="M1407">
        <v>276</v>
      </c>
      <c r="N1407">
        <v>53</v>
      </c>
      <c r="O1407" t="s">
        <v>158</v>
      </c>
      <c r="P1407">
        <v>410</v>
      </c>
      <c r="Q140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407" t="str">
        <f>VLOOKUP(Analytics_mindset_case_studies_IntegrateCo_2015payroll[[#This Row],[Job_Code]],Analytics_mindset_case_studies_IntegrateCo_jobcodes[[Code_text]:[Job_Description]],2,FALSE)</f>
        <v>Office</v>
      </c>
    </row>
    <row r="1408" spans="1:18" x14ac:dyDescent="0.3">
      <c r="A1408" s="1">
        <v>42048</v>
      </c>
      <c r="B1408">
        <v>27310016</v>
      </c>
      <c r="C1408">
        <v>248</v>
      </c>
      <c r="D1408">
        <v>1</v>
      </c>
      <c r="E1408">
        <v>1</v>
      </c>
      <c r="F1408" t="s">
        <v>65</v>
      </c>
      <c r="G1408">
        <v>20</v>
      </c>
      <c r="H1408">
        <v>0</v>
      </c>
      <c r="I1408">
        <v>410</v>
      </c>
      <c r="J1408">
        <v>0</v>
      </c>
      <c r="K1408">
        <v>216</v>
      </c>
      <c r="L1408">
        <v>866</v>
      </c>
      <c r="M1408">
        <v>276</v>
      </c>
      <c r="N1408">
        <v>53</v>
      </c>
      <c r="O1408" t="s">
        <v>158</v>
      </c>
      <c r="P1408">
        <v>410</v>
      </c>
      <c r="Q140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408" t="str">
        <f>VLOOKUP(Analytics_mindset_case_studies_IntegrateCo_2015payroll[[#This Row],[Job_Code]],Analytics_mindset_case_studies_IntegrateCo_jobcodes[[Code_text]:[Job_Description]],2,FALSE)</f>
        <v>Office</v>
      </c>
    </row>
    <row r="1409" spans="1:18" x14ac:dyDescent="0.3">
      <c r="A1409" s="1">
        <v>42048</v>
      </c>
      <c r="B1409">
        <v>27310016</v>
      </c>
      <c r="C1409">
        <v>30</v>
      </c>
      <c r="D1409">
        <v>1</v>
      </c>
      <c r="E1409">
        <v>1</v>
      </c>
      <c r="F1409" t="s">
        <v>58</v>
      </c>
      <c r="G1409">
        <v>3</v>
      </c>
      <c r="H1409">
        <v>0</v>
      </c>
      <c r="I1409">
        <v>731</v>
      </c>
      <c r="J1409">
        <v>0</v>
      </c>
      <c r="K1409">
        <v>36</v>
      </c>
      <c r="L1409">
        <v>148</v>
      </c>
      <c r="M1409">
        <v>47</v>
      </c>
      <c r="N1409">
        <v>1</v>
      </c>
      <c r="O1409" t="s">
        <v>159</v>
      </c>
      <c r="P1409">
        <v>731</v>
      </c>
      <c r="Q140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409" t="str">
        <f>VLOOKUP(Analytics_mindset_case_studies_IntegrateCo_2015payroll[[#This Row],[Job_Code]],Analytics_mindset_case_studies_IntegrateCo_jobcodes[[Code_text]:[Job_Description]],2,FALSE)</f>
        <v>Sales</v>
      </c>
    </row>
    <row r="1410" spans="1:18" x14ac:dyDescent="0.3">
      <c r="A1410" s="1">
        <v>42048</v>
      </c>
      <c r="B1410">
        <v>27310016</v>
      </c>
      <c r="C1410">
        <v>30</v>
      </c>
      <c r="D1410">
        <v>1</v>
      </c>
      <c r="E1410">
        <v>1</v>
      </c>
      <c r="F1410" t="s">
        <v>84</v>
      </c>
      <c r="G1410">
        <v>4</v>
      </c>
      <c r="H1410">
        <v>0</v>
      </c>
      <c r="I1410">
        <v>9747</v>
      </c>
      <c r="J1410">
        <v>0</v>
      </c>
      <c r="K1410">
        <v>49</v>
      </c>
      <c r="L1410">
        <v>197</v>
      </c>
      <c r="M1410">
        <v>628</v>
      </c>
      <c r="N1410">
        <v>13</v>
      </c>
      <c r="O1410" t="s">
        <v>159</v>
      </c>
      <c r="P1410">
        <v>9747</v>
      </c>
      <c r="Q141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1410" t="str">
        <f>VLOOKUP(Analytics_mindset_case_studies_IntegrateCo_2015payroll[[#This Row],[Job_Code]],Analytics_mindset_case_studies_IntegrateCo_jobcodes[[Code_text]:[Job_Description]],2,FALSE)</f>
        <v>Travel</v>
      </c>
    </row>
    <row r="1411" spans="1:18" x14ac:dyDescent="0.3">
      <c r="A1411" s="1">
        <v>42048</v>
      </c>
      <c r="B1411">
        <v>27310016</v>
      </c>
      <c r="C1411">
        <v>30</v>
      </c>
      <c r="D1411">
        <v>1</v>
      </c>
      <c r="E1411">
        <v>1</v>
      </c>
      <c r="F1411" t="s">
        <v>87</v>
      </c>
      <c r="G1411">
        <v>2</v>
      </c>
      <c r="H1411">
        <v>0</v>
      </c>
      <c r="I1411">
        <v>4873</v>
      </c>
      <c r="J1411">
        <v>0</v>
      </c>
      <c r="K1411">
        <v>25</v>
      </c>
      <c r="L1411">
        <v>98</v>
      </c>
      <c r="M1411">
        <v>315</v>
      </c>
      <c r="N1411">
        <v>6</v>
      </c>
      <c r="O1411" t="s">
        <v>159</v>
      </c>
      <c r="P1411">
        <v>4873</v>
      </c>
      <c r="Q141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411" t="str">
        <f>VLOOKUP(Analytics_mindset_case_studies_IntegrateCo_2015payroll[[#This Row],[Job_Code]],Analytics_mindset_case_studies_IntegrateCo_jobcodes[[Code_text]:[Job_Description]],2,FALSE)</f>
        <v>Employee Training</v>
      </c>
    </row>
    <row r="1412" spans="1:18" x14ac:dyDescent="0.3">
      <c r="A1412" s="1">
        <v>42048</v>
      </c>
      <c r="B1412">
        <v>27310016</v>
      </c>
      <c r="C1412">
        <v>30</v>
      </c>
      <c r="D1412">
        <v>1</v>
      </c>
      <c r="E1412">
        <v>1</v>
      </c>
      <c r="F1412" t="s">
        <v>63</v>
      </c>
      <c r="G1412">
        <v>0</v>
      </c>
      <c r="H1412">
        <v>0</v>
      </c>
      <c r="I1412">
        <v>0</v>
      </c>
      <c r="J1412">
        <v>0</v>
      </c>
      <c r="K1412">
        <v>123</v>
      </c>
      <c r="L1412">
        <v>492</v>
      </c>
      <c r="M1412">
        <v>1569</v>
      </c>
      <c r="N1412">
        <v>32</v>
      </c>
      <c r="O1412" t="s">
        <v>159</v>
      </c>
      <c r="P1412">
        <v>0</v>
      </c>
      <c r="Q141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412" t="str">
        <f>VLOOKUP(Analytics_mindset_case_studies_IntegrateCo_2015payroll[[#This Row],[Job_Code]],Analytics_mindset_case_studies_IntegrateCo_jobcodes[[Code_text]:[Job_Description]],2,FALSE)</f>
        <v>New Foreign Manufacturing Plant</v>
      </c>
    </row>
    <row r="1413" spans="1:18" x14ac:dyDescent="0.3">
      <c r="A1413" s="1">
        <v>42048</v>
      </c>
      <c r="B1413">
        <v>27310016</v>
      </c>
      <c r="C1413">
        <v>30</v>
      </c>
      <c r="D1413">
        <v>1</v>
      </c>
      <c r="E1413">
        <v>1</v>
      </c>
      <c r="F1413" t="s">
        <v>72</v>
      </c>
      <c r="G1413">
        <v>1</v>
      </c>
      <c r="H1413">
        <v>0</v>
      </c>
      <c r="I1413">
        <v>2437</v>
      </c>
      <c r="J1413">
        <v>0</v>
      </c>
      <c r="K1413">
        <v>13</v>
      </c>
      <c r="L1413">
        <v>49</v>
      </c>
      <c r="M1413">
        <v>157</v>
      </c>
      <c r="N1413">
        <v>3</v>
      </c>
      <c r="O1413" t="s">
        <v>159</v>
      </c>
      <c r="P1413">
        <v>2437</v>
      </c>
      <c r="Q141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413" t="str">
        <f>VLOOKUP(Analytics_mindset_case_studies_IntegrateCo_2015payroll[[#This Row],[Job_Code]],Analytics_mindset_case_studies_IntegrateCo_jobcodes[[Code_text]:[Job_Description]],2,FALSE)</f>
        <v>Sales</v>
      </c>
    </row>
    <row r="1414" spans="1:18" x14ac:dyDescent="0.3">
      <c r="A1414" s="1">
        <v>42048</v>
      </c>
      <c r="B1414">
        <v>27310016</v>
      </c>
      <c r="C1414">
        <v>403</v>
      </c>
      <c r="D1414">
        <v>1</v>
      </c>
      <c r="E1414">
        <v>1</v>
      </c>
      <c r="F1414" t="s">
        <v>89</v>
      </c>
      <c r="G1414">
        <v>2</v>
      </c>
      <c r="H1414">
        <v>0</v>
      </c>
      <c r="I1414">
        <v>34</v>
      </c>
      <c r="J1414">
        <v>0</v>
      </c>
      <c r="K1414">
        <v>2</v>
      </c>
      <c r="L1414">
        <v>82</v>
      </c>
      <c r="M1414">
        <v>261</v>
      </c>
      <c r="N1414">
        <v>54</v>
      </c>
      <c r="O1414" t="s">
        <v>160</v>
      </c>
      <c r="P1414">
        <v>34</v>
      </c>
      <c r="Q141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414" t="str">
        <f>VLOOKUP(Analytics_mindset_case_studies_IntegrateCo_2015payroll[[#This Row],[Job_Code]],Analytics_mindset_case_studies_IntegrateCo_jobcodes[[Code_text]:[Job_Description]],2,FALSE)</f>
        <v>Employee Training</v>
      </c>
    </row>
    <row r="1415" spans="1:18" x14ac:dyDescent="0.3">
      <c r="A1415" s="1">
        <v>42048</v>
      </c>
      <c r="B1415">
        <v>27310016</v>
      </c>
      <c r="C1415">
        <v>6</v>
      </c>
      <c r="D1415">
        <v>1</v>
      </c>
      <c r="E1415">
        <v>1</v>
      </c>
      <c r="F1415" t="s">
        <v>85</v>
      </c>
      <c r="G1415">
        <v>0</v>
      </c>
      <c r="H1415">
        <v>0</v>
      </c>
      <c r="I1415">
        <v>0</v>
      </c>
      <c r="J1415">
        <v>0</v>
      </c>
      <c r="K1415">
        <v>9</v>
      </c>
      <c r="L1415">
        <v>35</v>
      </c>
      <c r="M1415">
        <v>111</v>
      </c>
      <c r="N1415">
        <v>24</v>
      </c>
      <c r="O1415" t="s">
        <v>162</v>
      </c>
      <c r="P1415">
        <v>0</v>
      </c>
      <c r="Q141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415" t="str">
        <f>VLOOKUP(Analytics_mindset_case_studies_IntegrateCo_2015payroll[[#This Row],[Job_Code]],Analytics_mindset_case_studies_IntegrateCo_jobcodes[[Code_text]:[Job_Description]],2,FALSE)</f>
        <v>Installation</v>
      </c>
    </row>
    <row r="1416" spans="1:18" x14ac:dyDescent="0.3">
      <c r="A1416" s="1">
        <v>42048</v>
      </c>
      <c r="B1416">
        <v>27310016</v>
      </c>
      <c r="C1416">
        <v>6</v>
      </c>
      <c r="D1416">
        <v>1</v>
      </c>
      <c r="E1416">
        <v>1</v>
      </c>
      <c r="F1416" t="s">
        <v>87</v>
      </c>
      <c r="G1416">
        <v>2</v>
      </c>
      <c r="H1416">
        <v>0</v>
      </c>
      <c r="I1416">
        <v>44</v>
      </c>
      <c r="J1416">
        <v>0</v>
      </c>
      <c r="K1416">
        <v>26</v>
      </c>
      <c r="L1416">
        <v>101</v>
      </c>
      <c r="M1416">
        <v>325</v>
      </c>
      <c r="N1416">
        <v>7</v>
      </c>
      <c r="O1416" t="s">
        <v>162</v>
      </c>
      <c r="P1416">
        <v>44</v>
      </c>
      <c r="Q141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416" t="str">
        <f>VLOOKUP(Analytics_mindset_case_studies_IntegrateCo_2015payroll[[#This Row],[Job_Code]],Analytics_mindset_case_studies_IntegrateCo_jobcodes[[Code_text]:[Job_Description]],2,FALSE)</f>
        <v>Employee Training</v>
      </c>
    </row>
    <row r="1417" spans="1:18" x14ac:dyDescent="0.3">
      <c r="A1417" s="1">
        <v>42048</v>
      </c>
      <c r="B1417">
        <v>27310016</v>
      </c>
      <c r="C1417">
        <v>210</v>
      </c>
      <c r="D1417">
        <v>2</v>
      </c>
      <c r="E1417">
        <v>2</v>
      </c>
      <c r="F1417" t="s">
        <v>85</v>
      </c>
      <c r="G1417">
        <v>0</v>
      </c>
      <c r="H1417">
        <v>0</v>
      </c>
      <c r="I1417">
        <v>0</v>
      </c>
      <c r="J1417">
        <v>0</v>
      </c>
      <c r="K1417">
        <v>9</v>
      </c>
      <c r="L1417">
        <v>72</v>
      </c>
      <c r="M1417">
        <v>115</v>
      </c>
      <c r="N1417">
        <v>3</v>
      </c>
      <c r="O1417" t="s">
        <v>163</v>
      </c>
      <c r="P1417">
        <v>0</v>
      </c>
      <c r="Q141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417" t="str">
        <f>VLOOKUP(Analytics_mindset_case_studies_IntegrateCo_2015payroll[[#This Row],[Job_Code]],Analytics_mindset_case_studies_IntegrateCo_jobcodes[[Code_text]:[Job_Description]],2,FALSE)</f>
        <v>Installation</v>
      </c>
    </row>
    <row r="1418" spans="1:18" x14ac:dyDescent="0.3">
      <c r="A1418" s="1">
        <v>42048</v>
      </c>
      <c r="B1418">
        <v>27310016</v>
      </c>
      <c r="C1418">
        <v>210</v>
      </c>
      <c r="D1418">
        <v>2</v>
      </c>
      <c r="E1418">
        <v>2</v>
      </c>
      <c r="F1418" t="s">
        <v>88</v>
      </c>
      <c r="G1418">
        <v>95</v>
      </c>
      <c r="H1418">
        <v>0</v>
      </c>
      <c r="I1418">
        <v>22591</v>
      </c>
      <c r="J1418">
        <v>0</v>
      </c>
      <c r="K1418">
        <v>136</v>
      </c>
      <c r="L1418">
        <v>1084</v>
      </c>
      <c r="M1418">
        <v>1729</v>
      </c>
      <c r="N1418">
        <v>452</v>
      </c>
      <c r="O1418" t="s">
        <v>163</v>
      </c>
      <c r="P1418">
        <v>22591</v>
      </c>
      <c r="Q141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418" t="str">
        <f>VLOOKUP(Analytics_mindset_case_studies_IntegrateCo_2015payroll[[#This Row],[Job_Code]],Analytics_mindset_case_studies_IntegrateCo_jobcodes[[Code_text]:[Job_Description]],2,FALSE)</f>
        <v>Office</v>
      </c>
    </row>
    <row r="1419" spans="1:18" x14ac:dyDescent="0.3">
      <c r="A1419" s="1">
        <v>42048</v>
      </c>
      <c r="B1419">
        <v>27310016</v>
      </c>
      <c r="C1419">
        <v>210</v>
      </c>
      <c r="D1419">
        <v>2</v>
      </c>
      <c r="E1419">
        <v>2</v>
      </c>
      <c r="F1419" t="s">
        <v>110</v>
      </c>
      <c r="G1419">
        <v>3</v>
      </c>
      <c r="H1419">
        <v>0</v>
      </c>
      <c r="I1419">
        <v>7134</v>
      </c>
      <c r="J1419">
        <v>0</v>
      </c>
      <c r="K1419">
        <v>43</v>
      </c>
      <c r="L1419">
        <v>342</v>
      </c>
      <c r="M1419">
        <v>545</v>
      </c>
      <c r="N1419">
        <v>143</v>
      </c>
      <c r="O1419" t="s">
        <v>163</v>
      </c>
      <c r="P1419">
        <v>7134</v>
      </c>
      <c r="Q141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419" t="str">
        <f>VLOOKUP(Analytics_mindset_case_studies_IntegrateCo_2015payroll[[#This Row],[Job_Code]],Analytics_mindset_case_studies_IntegrateCo_jobcodes[[Code_text]:[Job_Description]],2,FALSE)</f>
        <v>Proj Management</v>
      </c>
    </row>
    <row r="1420" spans="1:18" x14ac:dyDescent="0.3">
      <c r="A1420" s="1">
        <v>42048</v>
      </c>
      <c r="B1420">
        <v>27310016</v>
      </c>
      <c r="C1420">
        <v>210</v>
      </c>
      <c r="D1420">
        <v>2</v>
      </c>
      <c r="E1420">
        <v>2</v>
      </c>
      <c r="F1420" t="s">
        <v>97</v>
      </c>
      <c r="G1420">
        <v>2</v>
      </c>
      <c r="H1420">
        <v>0</v>
      </c>
      <c r="I1420">
        <v>4756</v>
      </c>
      <c r="J1420">
        <v>0</v>
      </c>
      <c r="K1420">
        <v>28</v>
      </c>
      <c r="L1420">
        <v>229</v>
      </c>
      <c r="M1420">
        <v>364</v>
      </c>
      <c r="N1420">
        <v>95</v>
      </c>
      <c r="O1420" t="s">
        <v>163</v>
      </c>
      <c r="P1420">
        <v>4756</v>
      </c>
      <c r="Q142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420" t="str">
        <f>VLOOKUP(Analytics_mindset_case_studies_IntegrateCo_2015payroll[[#This Row],[Job_Code]],Analytics_mindset_case_studies_IntegrateCo_jobcodes[[Code_text]:[Job_Description]],2,FALSE)</f>
        <v>Service</v>
      </c>
    </row>
    <row r="1421" spans="1:18" x14ac:dyDescent="0.3">
      <c r="A1421" s="1">
        <v>42048</v>
      </c>
      <c r="B1421">
        <v>27310016</v>
      </c>
      <c r="C1421">
        <v>37</v>
      </c>
      <c r="D1421">
        <v>1</v>
      </c>
      <c r="E1421">
        <v>1</v>
      </c>
      <c r="F1421" t="s">
        <v>101</v>
      </c>
      <c r="G1421">
        <v>5</v>
      </c>
      <c r="H1421">
        <v>0</v>
      </c>
      <c r="I1421">
        <v>1225</v>
      </c>
      <c r="J1421">
        <v>0</v>
      </c>
      <c r="K1421">
        <v>7</v>
      </c>
      <c r="L1421">
        <v>26</v>
      </c>
      <c r="M1421">
        <v>84</v>
      </c>
      <c r="N1421">
        <v>2</v>
      </c>
      <c r="O1421" t="s">
        <v>164</v>
      </c>
      <c r="P1421">
        <v>1225</v>
      </c>
      <c r="Q142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421" t="str">
        <f>VLOOKUP(Analytics_mindset_case_studies_IntegrateCo_2015payroll[[#This Row],[Job_Code]],Analytics_mindset_case_studies_IntegrateCo_jobcodes[[Code_text]:[Job_Description]],2,FALSE)</f>
        <v>Installation</v>
      </c>
    </row>
    <row r="1422" spans="1:18" x14ac:dyDescent="0.3">
      <c r="A1422" s="1">
        <v>42048</v>
      </c>
      <c r="B1422">
        <v>27310016</v>
      </c>
      <c r="C1422">
        <v>37</v>
      </c>
      <c r="D1422">
        <v>1</v>
      </c>
      <c r="E1422">
        <v>1</v>
      </c>
      <c r="F1422" t="s">
        <v>87</v>
      </c>
      <c r="G1422">
        <v>1</v>
      </c>
      <c r="H1422">
        <v>0</v>
      </c>
      <c r="I1422">
        <v>245</v>
      </c>
      <c r="J1422">
        <v>0</v>
      </c>
      <c r="K1422">
        <v>13</v>
      </c>
      <c r="L1422">
        <v>53</v>
      </c>
      <c r="M1422">
        <v>168</v>
      </c>
      <c r="N1422">
        <v>39</v>
      </c>
      <c r="O1422" t="s">
        <v>164</v>
      </c>
      <c r="P1422">
        <v>245</v>
      </c>
      <c r="Q142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422" t="str">
        <f>VLOOKUP(Analytics_mindset_case_studies_IntegrateCo_2015payroll[[#This Row],[Job_Code]],Analytics_mindset_case_studies_IntegrateCo_jobcodes[[Code_text]:[Job_Description]],2,FALSE)</f>
        <v>Employee Training</v>
      </c>
    </row>
    <row r="1423" spans="1:18" x14ac:dyDescent="0.3">
      <c r="A1423" s="1">
        <v>42048</v>
      </c>
      <c r="B1423">
        <v>27310016</v>
      </c>
      <c r="C1423">
        <v>35</v>
      </c>
      <c r="D1423">
        <v>1</v>
      </c>
      <c r="E1423">
        <v>1</v>
      </c>
      <c r="F1423" t="s">
        <v>58</v>
      </c>
      <c r="G1423">
        <v>41</v>
      </c>
      <c r="H1423">
        <v>0</v>
      </c>
      <c r="I1423">
        <v>115385</v>
      </c>
      <c r="J1423">
        <v>0</v>
      </c>
      <c r="K1423">
        <v>0</v>
      </c>
      <c r="L1423">
        <v>2558</v>
      </c>
      <c r="M1423">
        <v>8153</v>
      </c>
      <c r="N1423">
        <v>3</v>
      </c>
      <c r="O1423" t="s">
        <v>165</v>
      </c>
      <c r="P1423">
        <v>115385</v>
      </c>
      <c r="Q142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423" t="str">
        <f>VLOOKUP(Analytics_mindset_case_studies_IntegrateCo_2015payroll[[#This Row],[Job_Code]],Analytics_mindset_case_studies_IntegrateCo_jobcodes[[Code_text]:[Job_Description]],2,FALSE)</f>
        <v>Sales</v>
      </c>
    </row>
    <row r="1424" spans="1:18" x14ac:dyDescent="0.3">
      <c r="A1424" s="1">
        <v>42048</v>
      </c>
      <c r="B1424">
        <v>27310016</v>
      </c>
      <c r="C1424">
        <v>287</v>
      </c>
      <c r="D1424">
        <v>2</v>
      </c>
      <c r="E1424">
        <v>2</v>
      </c>
      <c r="F1424" t="s">
        <v>64</v>
      </c>
      <c r="G1424">
        <v>9</v>
      </c>
      <c r="H1424">
        <v>0</v>
      </c>
      <c r="I1424">
        <v>12825</v>
      </c>
      <c r="J1424">
        <v>0</v>
      </c>
      <c r="K1424">
        <v>73</v>
      </c>
      <c r="L1424">
        <v>584</v>
      </c>
      <c r="M1424">
        <v>931</v>
      </c>
      <c r="N1424">
        <v>31</v>
      </c>
      <c r="O1424" t="s">
        <v>167</v>
      </c>
      <c r="P1424">
        <v>12825</v>
      </c>
      <c r="Q142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424" t="str">
        <f>VLOOKUP(Analytics_mindset_case_studies_IntegrateCo_2015payroll[[#This Row],[Job_Code]],Analytics_mindset_case_studies_IntegrateCo_jobcodes[[Code_text]:[Job_Description]],2,FALSE)</f>
        <v>Office</v>
      </c>
    </row>
    <row r="1425" spans="1:18" x14ac:dyDescent="0.3">
      <c r="A1425" s="1">
        <v>42048</v>
      </c>
      <c r="B1425">
        <v>27310016</v>
      </c>
      <c r="C1425">
        <v>287</v>
      </c>
      <c r="D1425">
        <v>2</v>
      </c>
      <c r="E1425">
        <v>2</v>
      </c>
      <c r="F1425" t="s">
        <v>88</v>
      </c>
      <c r="G1425">
        <v>145</v>
      </c>
      <c r="H1425">
        <v>0</v>
      </c>
      <c r="I1425">
        <v>20663</v>
      </c>
      <c r="J1425">
        <v>0</v>
      </c>
      <c r="K1425">
        <v>118</v>
      </c>
      <c r="L1425">
        <v>941</v>
      </c>
      <c r="M1425">
        <v>15</v>
      </c>
      <c r="N1425">
        <v>5</v>
      </c>
      <c r="O1425" t="s">
        <v>167</v>
      </c>
      <c r="P1425">
        <v>20663</v>
      </c>
      <c r="Q142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425" t="str">
        <f>VLOOKUP(Analytics_mindset_case_studies_IntegrateCo_2015payroll[[#This Row],[Job_Code]],Analytics_mindset_case_studies_IntegrateCo_jobcodes[[Code_text]:[Job_Description]],2,FALSE)</f>
        <v>Office</v>
      </c>
    </row>
    <row r="1426" spans="1:18" x14ac:dyDescent="0.3">
      <c r="A1426" s="1">
        <v>42048</v>
      </c>
      <c r="B1426">
        <v>27310016</v>
      </c>
      <c r="C1426">
        <v>287</v>
      </c>
      <c r="D1426">
        <v>2</v>
      </c>
      <c r="E1426">
        <v>2</v>
      </c>
      <c r="F1426" t="s">
        <v>97</v>
      </c>
      <c r="G1426">
        <v>145</v>
      </c>
      <c r="H1426">
        <v>0</v>
      </c>
      <c r="I1426">
        <v>20663</v>
      </c>
      <c r="J1426">
        <v>0</v>
      </c>
      <c r="K1426">
        <v>118</v>
      </c>
      <c r="L1426">
        <v>941</v>
      </c>
      <c r="M1426">
        <v>15</v>
      </c>
      <c r="N1426">
        <v>5</v>
      </c>
      <c r="O1426" t="s">
        <v>167</v>
      </c>
      <c r="P1426">
        <v>20663</v>
      </c>
      <c r="Q142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426" t="str">
        <f>VLOOKUP(Analytics_mindset_case_studies_IntegrateCo_2015payroll[[#This Row],[Job_Code]],Analytics_mindset_case_studies_IntegrateCo_jobcodes[[Code_text]:[Job_Description]],2,FALSE)</f>
        <v>Service</v>
      </c>
    </row>
    <row r="1427" spans="1:18" x14ac:dyDescent="0.3">
      <c r="A1427" s="1">
        <v>42048</v>
      </c>
      <c r="B1427">
        <v>27310016</v>
      </c>
      <c r="C1427">
        <v>287</v>
      </c>
      <c r="D1427">
        <v>2</v>
      </c>
      <c r="E1427">
        <v>2</v>
      </c>
      <c r="F1427" t="s">
        <v>82</v>
      </c>
      <c r="G1427">
        <v>0</v>
      </c>
      <c r="H1427">
        <v>0</v>
      </c>
      <c r="I1427">
        <v>0</v>
      </c>
      <c r="J1427">
        <v>0</v>
      </c>
      <c r="K1427">
        <v>16</v>
      </c>
      <c r="L1427">
        <v>13</v>
      </c>
      <c r="M1427">
        <v>207</v>
      </c>
      <c r="N1427">
        <v>7</v>
      </c>
      <c r="O1427" t="s">
        <v>167</v>
      </c>
      <c r="P1427">
        <v>0</v>
      </c>
      <c r="Q142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427" t="str">
        <f>VLOOKUP(Analytics_mindset_case_studies_IntegrateCo_2015payroll[[#This Row],[Job_Code]],Analytics_mindset_case_studies_IntegrateCo_jobcodes[[Code_text]:[Job_Description]],2,FALSE)</f>
        <v>New Foreign Manufacturing Plant</v>
      </c>
    </row>
    <row r="1428" spans="1:18" x14ac:dyDescent="0.3">
      <c r="A1428" s="1">
        <v>42048</v>
      </c>
      <c r="B1428">
        <v>27310016</v>
      </c>
      <c r="C1428">
        <v>385</v>
      </c>
      <c r="D1428">
        <v>1</v>
      </c>
      <c r="E1428">
        <v>1</v>
      </c>
      <c r="F1428" t="s">
        <v>101</v>
      </c>
      <c r="G1428">
        <v>0</v>
      </c>
      <c r="H1428">
        <v>0</v>
      </c>
      <c r="I1428">
        <v>0</v>
      </c>
      <c r="J1428">
        <v>0</v>
      </c>
      <c r="K1428">
        <v>0</v>
      </c>
      <c r="L1428">
        <v>0</v>
      </c>
      <c r="M1428">
        <v>0</v>
      </c>
      <c r="N1428">
        <v>0</v>
      </c>
      <c r="O1428" t="s">
        <v>168</v>
      </c>
      <c r="P1428">
        <v>0</v>
      </c>
      <c r="Q142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428" t="str">
        <f>VLOOKUP(Analytics_mindset_case_studies_IntegrateCo_2015payroll[[#This Row],[Job_Code]],Analytics_mindset_case_studies_IntegrateCo_jobcodes[[Code_text]:[Job_Description]],2,FALSE)</f>
        <v>Installation</v>
      </c>
    </row>
    <row r="1429" spans="1:18" x14ac:dyDescent="0.3">
      <c r="A1429" s="1">
        <v>42048</v>
      </c>
      <c r="B1429">
        <v>27310016</v>
      </c>
      <c r="C1429">
        <v>255</v>
      </c>
      <c r="D1429">
        <v>1</v>
      </c>
      <c r="E1429">
        <v>1</v>
      </c>
      <c r="F1429" t="s">
        <v>85</v>
      </c>
      <c r="G1429">
        <v>0</v>
      </c>
      <c r="H1429">
        <v>0</v>
      </c>
      <c r="I1429">
        <v>0</v>
      </c>
      <c r="J1429">
        <v>0</v>
      </c>
      <c r="K1429">
        <v>9</v>
      </c>
      <c r="L1429">
        <v>34</v>
      </c>
      <c r="M1429">
        <v>11</v>
      </c>
      <c r="N1429">
        <v>24</v>
      </c>
      <c r="O1429" t="s">
        <v>169</v>
      </c>
      <c r="P1429">
        <v>0</v>
      </c>
      <c r="Q142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429" t="str">
        <f>VLOOKUP(Analytics_mindset_case_studies_IntegrateCo_2015payroll[[#This Row],[Job_Code]],Analytics_mindset_case_studies_IntegrateCo_jobcodes[[Code_text]:[Job_Description]],2,FALSE)</f>
        <v>Installation</v>
      </c>
    </row>
    <row r="1430" spans="1:18" x14ac:dyDescent="0.3">
      <c r="A1430" s="1">
        <v>42048</v>
      </c>
      <c r="B1430">
        <v>27310016</v>
      </c>
      <c r="C1430">
        <v>405</v>
      </c>
      <c r="D1430">
        <v>1</v>
      </c>
      <c r="E1430">
        <v>1</v>
      </c>
      <c r="F1430" t="s">
        <v>85</v>
      </c>
      <c r="G1430">
        <v>0</v>
      </c>
      <c r="H1430">
        <v>0</v>
      </c>
      <c r="I1430">
        <v>0</v>
      </c>
      <c r="J1430">
        <v>0</v>
      </c>
      <c r="K1430">
        <v>9</v>
      </c>
      <c r="L1430">
        <v>36</v>
      </c>
      <c r="M1430">
        <v>115</v>
      </c>
      <c r="N1430">
        <v>24</v>
      </c>
      <c r="O1430" t="s">
        <v>206</v>
      </c>
      <c r="P1430">
        <v>0</v>
      </c>
      <c r="Q143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430" t="str">
        <f>VLOOKUP(Analytics_mindset_case_studies_IntegrateCo_2015payroll[[#This Row],[Job_Code]],Analytics_mindset_case_studies_IntegrateCo_jobcodes[[Code_text]:[Job_Description]],2,FALSE)</f>
        <v>Installation</v>
      </c>
    </row>
    <row r="1431" spans="1:18" x14ac:dyDescent="0.3">
      <c r="A1431" s="1">
        <v>42048</v>
      </c>
      <c r="B1431">
        <v>27310016</v>
      </c>
      <c r="C1431">
        <v>405</v>
      </c>
      <c r="D1431">
        <v>1</v>
      </c>
      <c r="E1431">
        <v>1</v>
      </c>
      <c r="F1431" t="s">
        <v>64</v>
      </c>
      <c r="G1431">
        <v>16</v>
      </c>
      <c r="H1431">
        <v>0</v>
      </c>
      <c r="I1431">
        <v>272</v>
      </c>
      <c r="J1431">
        <v>0</v>
      </c>
      <c r="K1431">
        <v>163</v>
      </c>
      <c r="L1431">
        <v>653</v>
      </c>
      <c r="M1431">
        <v>2082</v>
      </c>
      <c r="N1431">
        <v>435</v>
      </c>
      <c r="O1431" t="s">
        <v>206</v>
      </c>
      <c r="P1431">
        <v>272</v>
      </c>
      <c r="Q143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431" t="str">
        <f>VLOOKUP(Analytics_mindset_case_studies_IntegrateCo_2015payroll[[#This Row],[Job_Code]],Analytics_mindset_case_studies_IntegrateCo_jobcodes[[Code_text]:[Job_Description]],2,FALSE)</f>
        <v>Office</v>
      </c>
    </row>
    <row r="1432" spans="1:18" x14ac:dyDescent="0.3">
      <c r="A1432" s="1">
        <v>42048</v>
      </c>
      <c r="B1432">
        <v>27310016</v>
      </c>
      <c r="C1432">
        <v>405</v>
      </c>
      <c r="D1432">
        <v>1</v>
      </c>
      <c r="E1432">
        <v>1</v>
      </c>
      <c r="F1432" t="s">
        <v>65</v>
      </c>
      <c r="G1432">
        <v>16</v>
      </c>
      <c r="H1432">
        <v>0</v>
      </c>
      <c r="I1432">
        <v>272</v>
      </c>
      <c r="J1432">
        <v>0</v>
      </c>
      <c r="K1432">
        <v>163</v>
      </c>
      <c r="L1432">
        <v>653</v>
      </c>
      <c r="M1432">
        <v>208</v>
      </c>
      <c r="N1432">
        <v>435</v>
      </c>
      <c r="O1432" t="s">
        <v>206</v>
      </c>
      <c r="P1432">
        <v>272</v>
      </c>
      <c r="Q143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432" t="str">
        <f>VLOOKUP(Analytics_mindset_case_studies_IntegrateCo_2015payroll[[#This Row],[Job_Code]],Analytics_mindset_case_studies_IntegrateCo_jobcodes[[Code_text]:[Job_Description]],2,FALSE)</f>
        <v>Office</v>
      </c>
    </row>
    <row r="1433" spans="1:18" x14ac:dyDescent="0.3">
      <c r="A1433" s="1">
        <v>42048</v>
      </c>
      <c r="B1433">
        <v>27310016</v>
      </c>
      <c r="C1433">
        <v>153</v>
      </c>
      <c r="D1433">
        <v>1</v>
      </c>
      <c r="E1433">
        <v>1</v>
      </c>
      <c r="F1433" t="s">
        <v>87</v>
      </c>
      <c r="G1433">
        <v>2</v>
      </c>
      <c r="H1433">
        <v>0</v>
      </c>
      <c r="I1433">
        <v>29</v>
      </c>
      <c r="J1433">
        <v>0</v>
      </c>
      <c r="K1433">
        <v>17</v>
      </c>
      <c r="L1433">
        <v>69</v>
      </c>
      <c r="M1433">
        <v>222</v>
      </c>
      <c r="N1433">
        <v>46</v>
      </c>
      <c r="O1433" t="s">
        <v>170</v>
      </c>
      <c r="P1433">
        <v>29</v>
      </c>
      <c r="Q143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433" t="str">
        <f>VLOOKUP(Analytics_mindset_case_studies_IntegrateCo_2015payroll[[#This Row],[Job_Code]],Analytics_mindset_case_studies_IntegrateCo_jobcodes[[Code_text]:[Job_Description]],2,FALSE)</f>
        <v>Employee Training</v>
      </c>
    </row>
    <row r="1434" spans="1:18" x14ac:dyDescent="0.3">
      <c r="A1434" s="1">
        <v>42048</v>
      </c>
      <c r="B1434">
        <v>27310016</v>
      </c>
      <c r="C1434">
        <v>13</v>
      </c>
      <c r="D1434">
        <v>1</v>
      </c>
      <c r="E1434">
        <v>1</v>
      </c>
      <c r="F1434" t="s">
        <v>58</v>
      </c>
      <c r="G1434">
        <v>13</v>
      </c>
      <c r="H1434">
        <v>0</v>
      </c>
      <c r="I1434">
        <v>605</v>
      </c>
      <c r="J1434">
        <v>0</v>
      </c>
      <c r="K1434">
        <v>0</v>
      </c>
      <c r="L1434">
        <v>1452</v>
      </c>
      <c r="M1434">
        <v>4629</v>
      </c>
      <c r="N1434">
        <v>968</v>
      </c>
      <c r="O1434" t="s">
        <v>171</v>
      </c>
      <c r="P1434">
        <v>605</v>
      </c>
      <c r="Q143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434" t="str">
        <f>VLOOKUP(Analytics_mindset_case_studies_IntegrateCo_2015payroll[[#This Row],[Job_Code]],Analytics_mindset_case_studies_IntegrateCo_jobcodes[[Code_text]:[Job_Description]],2,FALSE)</f>
        <v>Sales</v>
      </c>
    </row>
    <row r="1435" spans="1:18" x14ac:dyDescent="0.3">
      <c r="A1435" s="1">
        <v>42048</v>
      </c>
      <c r="B1435">
        <v>27310016</v>
      </c>
      <c r="C1435">
        <v>13</v>
      </c>
      <c r="D1435">
        <v>1</v>
      </c>
      <c r="E1435">
        <v>1</v>
      </c>
      <c r="F1435" t="s">
        <v>84</v>
      </c>
      <c r="G1435">
        <v>8</v>
      </c>
      <c r="H1435">
        <v>0</v>
      </c>
      <c r="I1435">
        <v>37231</v>
      </c>
      <c r="J1435">
        <v>0</v>
      </c>
      <c r="K1435">
        <v>0</v>
      </c>
      <c r="L1435">
        <v>894</v>
      </c>
      <c r="M1435">
        <v>2848</v>
      </c>
      <c r="N1435">
        <v>596</v>
      </c>
      <c r="O1435" t="s">
        <v>171</v>
      </c>
      <c r="P1435">
        <v>37231</v>
      </c>
      <c r="Q143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1435" t="str">
        <f>VLOOKUP(Analytics_mindset_case_studies_IntegrateCo_2015payroll[[#This Row],[Job_Code]],Analytics_mindset_case_studies_IntegrateCo_jobcodes[[Code_text]:[Job_Description]],2,FALSE)</f>
        <v>Travel</v>
      </c>
    </row>
    <row r="1436" spans="1:18" x14ac:dyDescent="0.3">
      <c r="A1436" s="1">
        <v>42048</v>
      </c>
      <c r="B1436">
        <v>27310016</v>
      </c>
      <c r="C1436">
        <v>358</v>
      </c>
      <c r="D1436">
        <v>1</v>
      </c>
      <c r="E1436">
        <v>1</v>
      </c>
      <c r="F1436" t="s">
        <v>64</v>
      </c>
      <c r="G1436">
        <v>40</v>
      </c>
      <c r="H1436">
        <v>0</v>
      </c>
      <c r="I1436">
        <v>630</v>
      </c>
      <c r="J1436">
        <v>0</v>
      </c>
      <c r="K1436">
        <v>297</v>
      </c>
      <c r="L1436">
        <v>1188</v>
      </c>
      <c r="M1436">
        <v>3787</v>
      </c>
      <c r="N1436">
        <v>82</v>
      </c>
      <c r="O1436" t="s">
        <v>172</v>
      </c>
      <c r="P1436">
        <v>630</v>
      </c>
      <c r="Q143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436" t="str">
        <f>VLOOKUP(Analytics_mindset_case_studies_IntegrateCo_2015payroll[[#This Row],[Job_Code]],Analytics_mindset_case_studies_IntegrateCo_jobcodes[[Code_text]:[Job_Description]],2,FALSE)</f>
        <v>Office</v>
      </c>
    </row>
    <row r="1437" spans="1:18" x14ac:dyDescent="0.3">
      <c r="A1437" s="1">
        <v>42048</v>
      </c>
      <c r="B1437">
        <v>27310016</v>
      </c>
      <c r="C1437">
        <v>281</v>
      </c>
      <c r="D1437">
        <v>1</v>
      </c>
      <c r="E1437">
        <v>1</v>
      </c>
      <c r="F1437" t="s">
        <v>85</v>
      </c>
      <c r="G1437">
        <v>0</v>
      </c>
      <c r="H1437">
        <v>0</v>
      </c>
      <c r="I1437">
        <v>0</v>
      </c>
      <c r="J1437">
        <v>0</v>
      </c>
      <c r="K1437">
        <v>9</v>
      </c>
      <c r="L1437">
        <v>36</v>
      </c>
      <c r="M1437">
        <v>115</v>
      </c>
      <c r="N1437">
        <v>24</v>
      </c>
      <c r="O1437" t="s">
        <v>207</v>
      </c>
      <c r="P1437">
        <v>0</v>
      </c>
      <c r="Q143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437" t="str">
        <f>VLOOKUP(Analytics_mindset_case_studies_IntegrateCo_2015payroll[[#This Row],[Job_Code]],Analytics_mindset_case_studies_IntegrateCo_jobcodes[[Code_text]:[Job_Description]],2,FALSE)</f>
        <v>Installation</v>
      </c>
    </row>
    <row r="1438" spans="1:18" x14ac:dyDescent="0.3">
      <c r="A1438" s="1">
        <v>42048</v>
      </c>
      <c r="B1438">
        <v>27310016</v>
      </c>
      <c r="C1438">
        <v>281</v>
      </c>
      <c r="D1438">
        <v>1</v>
      </c>
      <c r="E1438">
        <v>1</v>
      </c>
      <c r="F1438" t="s">
        <v>65</v>
      </c>
      <c r="G1438">
        <v>2</v>
      </c>
      <c r="H1438">
        <v>0</v>
      </c>
      <c r="I1438">
        <v>52</v>
      </c>
      <c r="J1438">
        <v>0</v>
      </c>
      <c r="K1438">
        <v>31</v>
      </c>
      <c r="L1438">
        <v>125</v>
      </c>
      <c r="M1438">
        <v>397</v>
      </c>
      <c r="N1438">
        <v>83</v>
      </c>
      <c r="O1438" t="s">
        <v>207</v>
      </c>
      <c r="P1438">
        <v>52</v>
      </c>
      <c r="Q143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438" t="str">
        <f>VLOOKUP(Analytics_mindset_case_studies_IntegrateCo_2015payroll[[#This Row],[Job_Code]],Analytics_mindset_case_studies_IntegrateCo_jobcodes[[Code_text]:[Job_Description]],2,FALSE)</f>
        <v>Office</v>
      </c>
    </row>
    <row r="1439" spans="1:18" x14ac:dyDescent="0.3">
      <c r="A1439" s="1">
        <v>42048</v>
      </c>
      <c r="B1439">
        <v>27310016</v>
      </c>
      <c r="C1439">
        <v>316</v>
      </c>
      <c r="D1439">
        <v>1</v>
      </c>
      <c r="E1439">
        <v>1</v>
      </c>
      <c r="F1439" t="s">
        <v>85</v>
      </c>
      <c r="G1439">
        <v>0</v>
      </c>
      <c r="H1439">
        <v>0</v>
      </c>
      <c r="I1439">
        <v>0</v>
      </c>
      <c r="J1439">
        <v>0</v>
      </c>
      <c r="K1439">
        <v>8</v>
      </c>
      <c r="L1439">
        <v>35</v>
      </c>
      <c r="M1439">
        <v>111</v>
      </c>
      <c r="N1439">
        <v>24</v>
      </c>
      <c r="O1439" t="s">
        <v>173</v>
      </c>
      <c r="P1439">
        <v>0</v>
      </c>
      <c r="Q143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439" t="str">
        <f>VLOOKUP(Analytics_mindset_case_studies_IntegrateCo_2015payroll[[#This Row],[Job_Code]],Analytics_mindset_case_studies_IntegrateCo_jobcodes[[Code_text]:[Job_Description]],2,FALSE)</f>
        <v>Installation</v>
      </c>
    </row>
    <row r="1440" spans="1:18" x14ac:dyDescent="0.3">
      <c r="A1440" s="1">
        <v>42048</v>
      </c>
      <c r="B1440">
        <v>27310016</v>
      </c>
      <c r="C1440">
        <v>314</v>
      </c>
      <c r="D1440">
        <v>1</v>
      </c>
      <c r="E1440">
        <v>1</v>
      </c>
      <c r="F1440" t="s">
        <v>85</v>
      </c>
      <c r="G1440">
        <v>0</v>
      </c>
      <c r="H1440">
        <v>0</v>
      </c>
      <c r="I1440">
        <v>0</v>
      </c>
      <c r="J1440">
        <v>0</v>
      </c>
      <c r="K1440">
        <v>9</v>
      </c>
      <c r="L1440">
        <v>36</v>
      </c>
      <c r="M1440">
        <v>115</v>
      </c>
      <c r="N1440">
        <v>24</v>
      </c>
      <c r="O1440" t="s">
        <v>174</v>
      </c>
      <c r="P1440">
        <v>0</v>
      </c>
      <c r="Q144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440" t="str">
        <f>VLOOKUP(Analytics_mindset_case_studies_IntegrateCo_2015payroll[[#This Row],[Job_Code]],Analytics_mindset_case_studies_IntegrateCo_jobcodes[[Code_text]:[Job_Description]],2,FALSE)</f>
        <v>Installation</v>
      </c>
    </row>
    <row r="1441" spans="1:18" x14ac:dyDescent="0.3">
      <c r="A1441" s="1">
        <v>42048</v>
      </c>
      <c r="B1441">
        <v>27310016</v>
      </c>
      <c r="C1441">
        <v>39</v>
      </c>
      <c r="D1441">
        <v>1</v>
      </c>
      <c r="E1441">
        <v>1</v>
      </c>
      <c r="F1441" t="s">
        <v>101</v>
      </c>
      <c r="G1441">
        <v>30</v>
      </c>
      <c r="H1441">
        <v>0</v>
      </c>
      <c r="I1441">
        <v>2175</v>
      </c>
      <c r="J1441">
        <v>0</v>
      </c>
      <c r="K1441">
        <v>32</v>
      </c>
      <c r="L1441">
        <v>126</v>
      </c>
      <c r="M1441">
        <v>402</v>
      </c>
      <c r="N1441">
        <v>348</v>
      </c>
      <c r="O1441" t="s">
        <v>175</v>
      </c>
      <c r="P1441">
        <v>2175</v>
      </c>
      <c r="Q144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441" t="str">
        <f>VLOOKUP(Analytics_mindset_case_studies_IntegrateCo_2015payroll[[#This Row],[Job_Code]],Analytics_mindset_case_studies_IntegrateCo_jobcodes[[Code_text]:[Job_Description]],2,FALSE)</f>
        <v>Installation</v>
      </c>
    </row>
    <row r="1442" spans="1:18" x14ac:dyDescent="0.3">
      <c r="A1442" s="1">
        <v>42048</v>
      </c>
      <c r="B1442">
        <v>27310016</v>
      </c>
      <c r="C1442">
        <v>18</v>
      </c>
      <c r="D1442">
        <v>1</v>
      </c>
      <c r="E1442">
        <v>1</v>
      </c>
      <c r="F1442" t="s">
        <v>64</v>
      </c>
      <c r="G1442">
        <v>115</v>
      </c>
      <c r="H1442">
        <v>0</v>
      </c>
      <c r="I1442">
        <v>230</v>
      </c>
      <c r="J1442">
        <v>0</v>
      </c>
      <c r="K1442">
        <v>138</v>
      </c>
      <c r="L1442">
        <v>552</v>
      </c>
      <c r="M1442">
        <v>176</v>
      </c>
      <c r="N1442">
        <v>3</v>
      </c>
      <c r="O1442" t="s">
        <v>177</v>
      </c>
      <c r="P1442">
        <v>230</v>
      </c>
      <c r="Q144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442" t="str">
        <f>VLOOKUP(Analytics_mindset_case_studies_IntegrateCo_2015payroll[[#This Row],[Job_Code]],Analytics_mindset_case_studies_IntegrateCo_jobcodes[[Code_text]:[Job_Description]],2,FALSE)</f>
        <v>Office</v>
      </c>
    </row>
    <row r="1443" spans="1:18" x14ac:dyDescent="0.3">
      <c r="A1443" s="1">
        <v>42048</v>
      </c>
      <c r="B1443">
        <v>27310016</v>
      </c>
      <c r="C1443">
        <v>18</v>
      </c>
      <c r="D1443">
        <v>1</v>
      </c>
      <c r="E1443">
        <v>1</v>
      </c>
      <c r="F1443" t="s">
        <v>65</v>
      </c>
      <c r="G1443">
        <v>115</v>
      </c>
      <c r="H1443">
        <v>0</v>
      </c>
      <c r="I1443">
        <v>230</v>
      </c>
      <c r="J1443">
        <v>0</v>
      </c>
      <c r="K1443">
        <v>138</v>
      </c>
      <c r="L1443">
        <v>552</v>
      </c>
      <c r="M1443">
        <v>1759</v>
      </c>
      <c r="N1443">
        <v>3</v>
      </c>
      <c r="O1443" t="s">
        <v>177</v>
      </c>
      <c r="P1443">
        <v>230</v>
      </c>
      <c r="Q144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443" t="str">
        <f>VLOOKUP(Analytics_mindset_case_studies_IntegrateCo_2015payroll[[#This Row],[Job_Code]],Analytics_mindset_case_studies_IntegrateCo_jobcodes[[Code_text]:[Job_Description]],2,FALSE)</f>
        <v>Office</v>
      </c>
    </row>
    <row r="1444" spans="1:18" x14ac:dyDescent="0.3">
      <c r="A1444" s="1">
        <v>42048</v>
      </c>
      <c r="B1444">
        <v>27310016</v>
      </c>
      <c r="C1444">
        <v>23</v>
      </c>
      <c r="D1444">
        <v>1</v>
      </c>
      <c r="E1444">
        <v>1</v>
      </c>
      <c r="F1444" t="s">
        <v>58</v>
      </c>
      <c r="G1444">
        <v>2</v>
      </c>
      <c r="H1444">
        <v>0</v>
      </c>
      <c r="I1444">
        <v>721</v>
      </c>
      <c r="J1444">
        <v>0</v>
      </c>
      <c r="K1444">
        <v>0</v>
      </c>
      <c r="L1444">
        <v>161</v>
      </c>
      <c r="M1444">
        <v>513</v>
      </c>
      <c r="N1444">
        <v>115</v>
      </c>
      <c r="O1444" t="s">
        <v>178</v>
      </c>
      <c r="P1444">
        <v>721</v>
      </c>
      <c r="Q144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444" t="str">
        <f>VLOOKUP(Analytics_mindset_case_studies_IntegrateCo_2015payroll[[#This Row],[Job_Code]],Analytics_mindset_case_studies_IntegrateCo_jobcodes[[Code_text]:[Job_Description]],2,FALSE)</f>
        <v>Sales</v>
      </c>
    </row>
    <row r="1445" spans="1:18" x14ac:dyDescent="0.3">
      <c r="A1445" s="1">
        <v>42048</v>
      </c>
      <c r="B1445">
        <v>27310016</v>
      </c>
      <c r="C1445">
        <v>23</v>
      </c>
      <c r="D1445">
        <v>1</v>
      </c>
      <c r="E1445">
        <v>1</v>
      </c>
      <c r="F1445" t="s">
        <v>87</v>
      </c>
      <c r="G1445">
        <v>8</v>
      </c>
      <c r="H1445">
        <v>0</v>
      </c>
      <c r="I1445">
        <v>28846</v>
      </c>
      <c r="J1445">
        <v>0</v>
      </c>
      <c r="K1445">
        <v>0</v>
      </c>
      <c r="L1445">
        <v>645</v>
      </c>
      <c r="M1445">
        <v>2055</v>
      </c>
      <c r="N1445">
        <v>462</v>
      </c>
      <c r="O1445" t="s">
        <v>178</v>
      </c>
      <c r="P1445">
        <v>28846</v>
      </c>
      <c r="Q144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445" t="str">
        <f>VLOOKUP(Analytics_mindset_case_studies_IntegrateCo_2015payroll[[#This Row],[Job_Code]],Analytics_mindset_case_studies_IntegrateCo_jobcodes[[Code_text]:[Job_Description]],2,FALSE)</f>
        <v>Employee Training</v>
      </c>
    </row>
    <row r="1446" spans="1:18" x14ac:dyDescent="0.3">
      <c r="A1446" s="1">
        <v>42048</v>
      </c>
      <c r="B1446">
        <v>27310016</v>
      </c>
      <c r="C1446">
        <v>401</v>
      </c>
      <c r="D1446">
        <v>2</v>
      </c>
      <c r="E1446">
        <v>2</v>
      </c>
      <c r="F1446" t="s">
        <v>85</v>
      </c>
      <c r="G1446">
        <v>0</v>
      </c>
      <c r="H1446">
        <v>0</v>
      </c>
      <c r="I1446">
        <v>0</v>
      </c>
      <c r="J1446">
        <v>0</v>
      </c>
      <c r="K1446">
        <v>3</v>
      </c>
      <c r="L1446">
        <v>44</v>
      </c>
      <c r="M1446">
        <v>7</v>
      </c>
      <c r="N1446">
        <v>24</v>
      </c>
      <c r="O1446" t="s">
        <v>179</v>
      </c>
      <c r="P1446">
        <v>0</v>
      </c>
      <c r="Q144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446" t="str">
        <f>VLOOKUP(Analytics_mindset_case_studies_IntegrateCo_2015payroll[[#This Row],[Job_Code]],Analytics_mindset_case_studies_IntegrateCo_jobcodes[[Code_text]:[Job_Description]],2,FALSE)</f>
        <v>Installation</v>
      </c>
    </row>
    <row r="1447" spans="1:18" x14ac:dyDescent="0.3">
      <c r="A1447" s="1">
        <v>42048</v>
      </c>
      <c r="B1447">
        <v>27310016</v>
      </c>
      <c r="C1447">
        <v>401</v>
      </c>
      <c r="D1447">
        <v>2</v>
      </c>
      <c r="E1447">
        <v>2</v>
      </c>
      <c r="F1447" t="s">
        <v>88</v>
      </c>
      <c r="G1447">
        <v>12</v>
      </c>
      <c r="H1447">
        <v>0</v>
      </c>
      <c r="I1447">
        <v>312</v>
      </c>
      <c r="J1447">
        <v>0</v>
      </c>
      <c r="K1447">
        <v>81</v>
      </c>
      <c r="L1447">
        <v>1156</v>
      </c>
      <c r="M1447">
        <v>1842</v>
      </c>
      <c r="N1447">
        <v>624</v>
      </c>
      <c r="O1447" t="s">
        <v>179</v>
      </c>
      <c r="P1447">
        <v>312</v>
      </c>
      <c r="Q144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447" t="str">
        <f>VLOOKUP(Analytics_mindset_case_studies_IntegrateCo_2015payroll[[#This Row],[Job_Code]],Analytics_mindset_case_studies_IntegrateCo_jobcodes[[Code_text]:[Job_Description]],2,FALSE)</f>
        <v>Office</v>
      </c>
    </row>
    <row r="1448" spans="1:18" x14ac:dyDescent="0.3">
      <c r="A1448" s="1">
        <v>42048</v>
      </c>
      <c r="B1448">
        <v>27310016</v>
      </c>
      <c r="C1448">
        <v>401</v>
      </c>
      <c r="D1448">
        <v>2</v>
      </c>
      <c r="E1448">
        <v>2</v>
      </c>
      <c r="F1448" t="s">
        <v>109</v>
      </c>
      <c r="G1448">
        <v>7</v>
      </c>
      <c r="H1448">
        <v>0</v>
      </c>
      <c r="I1448">
        <v>182</v>
      </c>
      <c r="J1448">
        <v>0</v>
      </c>
      <c r="K1448">
        <v>47</v>
      </c>
      <c r="L1448">
        <v>674</v>
      </c>
      <c r="M1448">
        <v>1075</v>
      </c>
      <c r="N1448">
        <v>364</v>
      </c>
      <c r="O1448" t="s">
        <v>179</v>
      </c>
      <c r="P1448">
        <v>182</v>
      </c>
      <c r="Q144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1448" t="str">
        <f>VLOOKUP(Analytics_mindset_case_studies_IntegrateCo_2015payroll[[#This Row],[Job_Code]],Analytics_mindset_case_studies_IntegrateCo_jobcodes[[Code_text]:[Job_Description]],2,FALSE)</f>
        <v>Travel</v>
      </c>
    </row>
    <row r="1449" spans="1:18" x14ac:dyDescent="0.3">
      <c r="A1449" s="1">
        <v>42048</v>
      </c>
      <c r="B1449">
        <v>27310016</v>
      </c>
      <c r="C1449">
        <v>401</v>
      </c>
      <c r="D1449">
        <v>2</v>
      </c>
      <c r="E1449">
        <v>2</v>
      </c>
      <c r="F1449" t="s">
        <v>111</v>
      </c>
      <c r="G1449">
        <v>0</v>
      </c>
      <c r="H1449">
        <v>0</v>
      </c>
      <c r="I1449">
        <v>0</v>
      </c>
      <c r="J1449">
        <v>0</v>
      </c>
      <c r="K1449">
        <v>54</v>
      </c>
      <c r="L1449">
        <v>771</v>
      </c>
      <c r="M1449">
        <v>1229</v>
      </c>
      <c r="N1449">
        <v>416</v>
      </c>
      <c r="O1449" t="s">
        <v>179</v>
      </c>
      <c r="P1449">
        <v>0</v>
      </c>
      <c r="Q144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1449" t="str">
        <f>VLOOKUP(Analytics_mindset_case_studies_IntegrateCo_2015payroll[[#This Row],[Job_Code]],Analytics_mindset_case_studies_IntegrateCo_jobcodes[[Code_text]:[Job_Description]],2,FALSE)</f>
        <v>Internal Auditing</v>
      </c>
    </row>
    <row r="1450" spans="1:18" x14ac:dyDescent="0.3">
      <c r="A1450" s="1">
        <v>42048</v>
      </c>
      <c r="B1450">
        <v>27310016</v>
      </c>
      <c r="C1450">
        <v>3</v>
      </c>
      <c r="D1450">
        <v>1</v>
      </c>
      <c r="E1450">
        <v>1</v>
      </c>
      <c r="F1450" t="s">
        <v>64</v>
      </c>
      <c r="G1450">
        <v>24</v>
      </c>
      <c r="H1450">
        <v>0</v>
      </c>
      <c r="I1450">
        <v>18462</v>
      </c>
      <c r="J1450">
        <v>0</v>
      </c>
      <c r="K1450">
        <v>0</v>
      </c>
      <c r="L1450">
        <v>4387</v>
      </c>
      <c r="M1450">
        <v>13985</v>
      </c>
      <c r="N1450">
        <v>24</v>
      </c>
      <c r="O1450" t="s">
        <v>180</v>
      </c>
      <c r="P1450">
        <v>18462</v>
      </c>
      <c r="Q145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450" t="str">
        <f>VLOOKUP(Analytics_mindset_case_studies_IntegrateCo_2015payroll[[#This Row],[Job_Code]],Analytics_mindset_case_studies_IntegrateCo_jobcodes[[Code_text]:[Job_Description]],2,FALSE)</f>
        <v>Office</v>
      </c>
    </row>
    <row r="1451" spans="1:18" x14ac:dyDescent="0.3">
      <c r="A1451" s="1">
        <v>42048</v>
      </c>
      <c r="B1451">
        <v>27310016</v>
      </c>
      <c r="C1451">
        <v>3</v>
      </c>
      <c r="D1451">
        <v>1</v>
      </c>
      <c r="E1451">
        <v>1</v>
      </c>
      <c r="F1451" t="s">
        <v>63</v>
      </c>
      <c r="G1451">
        <v>0</v>
      </c>
      <c r="H1451">
        <v>0</v>
      </c>
      <c r="I1451">
        <v>0</v>
      </c>
      <c r="J1451">
        <v>0</v>
      </c>
      <c r="K1451">
        <v>0</v>
      </c>
      <c r="L1451">
        <v>2925</v>
      </c>
      <c r="M1451">
        <v>9323</v>
      </c>
      <c r="N1451">
        <v>16</v>
      </c>
      <c r="O1451" t="s">
        <v>180</v>
      </c>
      <c r="P1451">
        <v>0</v>
      </c>
      <c r="Q145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451" t="str">
        <f>VLOOKUP(Analytics_mindset_case_studies_IntegrateCo_2015payroll[[#This Row],[Job_Code]],Analytics_mindset_case_studies_IntegrateCo_jobcodes[[Code_text]:[Job_Description]],2,FALSE)</f>
        <v>New Foreign Manufacturing Plant</v>
      </c>
    </row>
    <row r="1452" spans="1:18" x14ac:dyDescent="0.3">
      <c r="A1452" s="1">
        <v>42048</v>
      </c>
      <c r="B1452">
        <v>27310016</v>
      </c>
      <c r="C1452">
        <v>374</v>
      </c>
      <c r="D1452">
        <v>5</v>
      </c>
      <c r="E1452">
        <v>5</v>
      </c>
      <c r="F1452" t="s">
        <v>64</v>
      </c>
      <c r="G1452">
        <v>45</v>
      </c>
      <c r="H1452">
        <v>0</v>
      </c>
      <c r="I1452">
        <v>945</v>
      </c>
      <c r="J1452">
        <v>0</v>
      </c>
      <c r="K1452">
        <v>48</v>
      </c>
      <c r="L1452">
        <v>265</v>
      </c>
      <c r="M1452">
        <v>616</v>
      </c>
      <c r="N1452">
        <v>38</v>
      </c>
      <c r="O1452" t="s">
        <v>181</v>
      </c>
      <c r="P1452">
        <v>945</v>
      </c>
      <c r="Q145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452" t="str">
        <f>VLOOKUP(Analytics_mindset_case_studies_IntegrateCo_2015payroll[[#This Row],[Job_Code]],Analytics_mindset_case_studies_IntegrateCo_jobcodes[[Code_text]:[Job_Description]],2,FALSE)</f>
        <v>Office</v>
      </c>
    </row>
    <row r="1453" spans="1:18" x14ac:dyDescent="0.3">
      <c r="A1453" s="1">
        <v>42048</v>
      </c>
      <c r="B1453">
        <v>27310016</v>
      </c>
      <c r="C1453">
        <v>374</v>
      </c>
      <c r="D1453">
        <v>5</v>
      </c>
      <c r="E1453">
        <v>5</v>
      </c>
      <c r="F1453" t="s">
        <v>93</v>
      </c>
      <c r="G1453">
        <v>17</v>
      </c>
      <c r="H1453">
        <v>0</v>
      </c>
      <c r="I1453">
        <v>357</v>
      </c>
      <c r="J1453">
        <v>0</v>
      </c>
      <c r="K1453">
        <v>182</v>
      </c>
      <c r="L1453">
        <v>10</v>
      </c>
      <c r="M1453">
        <v>2325</v>
      </c>
      <c r="N1453">
        <v>143</v>
      </c>
      <c r="O1453" t="s">
        <v>181</v>
      </c>
      <c r="P1453">
        <v>357</v>
      </c>
      <c r="Q145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453" t="str">
        <f>VLOOKUP(Analytics_mindset_case_studies_IntegrateCo_2015payroll[[#This Row],[Job_Code]],Analytics_mindset_case_studies_IntegrateCo_jobcodes[[Code_text]:[Job_Description]],2,FALSE)</f>
        <v>Office</v>
      </c>
    </row>
    <row r="1454" spans="1:18" x14ac:dyDescent="0.3">
      <c r="A1454" s="1">
        <v>42048</v>
      </c>
      <c r="B1454">
        <v>27310016</v>
      </c>
      <c r="C1454">
        <v>374</v>
      </c>
      <c r="D1454">
        <v>5</v>
      </c>
      <c r="E1454">
        <v>5</v>
      </c>
      <c r="F1454" t="s">
        <v>78</v>
      </c>
      <c r="G1454">
        <v>165</v>
      </c>
      <c r="H1454">
        <v>0</v>
      </c>
      <c r="I1454">
        <v>3465</v>
      </c>
      <c r="J1454">
        <v>0</v>
      </c>
      <c r="K1454">
        <v>177</v>
      </c>
      <c r="L1454">
        <v>97</v>
      </c>
      <c r="M1454">
        <v>2255</v>
      </c>
      <c r="N1454">
        <v>139</v>
      </c>
      <c r="O1454" t="s">
        <v>181</v>
      </c>
      <c r="P1454">
        <v>3465</v>
      </c>
      <c r="Q145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454" t="str">
        <f>VLOOKUP(Analytics_mindset_case_studies_IntegrateCo_2015payroll[[#This Row],[Job_Code]],Analytics_mindset_case_studies_IntegrateCo_jobcodes[[Code_text]:[Job_Description]],2,FALSE)</f>
        <v>Service</v>
      </c>
    </row>
    <row r="1455" spans="1:18" x14ac:dyDescent="0.3">
      <c r="A1455" s="1">
        <v>42048</v>
      </c>
      <c r="B1455">
        <v>27310016</v>
      </c>
      <c r="C1455">
        <v>374</v>
      </c>
      <c r="D1455">
        <v>5</v>
      </c>
      <c r="E1455">
        <v>5</v>
      </c>
      <c r="F1455" t="s">
        <v>103</v>
      </c>
      <c r="G1455">
        <v>2</v>
      </c>
      <c r="H1455">
        <v>0</v>
      </c>
      <c r="I1455">
        <v>42</v>
      </c>
      <c r="J1455">
        <v>0</v>
      </c>
      <c r="K1455">
        <v>22</v>
      </c>
      <c r="L1455">
        <v>117</v>
      </c>
      <c r="M1455">
        <v>274</v>
      </c>
      <c r="N1455">
        <v>17</v>
      </c>
      <c r="O1455" t="s">
        <v>181</v>
      </c>
      <c r="P1455">
        <v>42</v>
      </c>
      <c r="Q145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455" t="str">
        <f>VLOOKUP(Analytics_mindset_case_studies_IntegrateCo_2015payroll[[#This Row],[Job_Code]],Analytics_mindset_case_studies_IntegrateCo_jobcodes[[Code_text]:[Job_Description]],2,FALSE)</f>
        <v>Service</v>
      </c>
    </row>
    <row r="1456" spans="1:18" x14ac:dyDescent="0.3">
      <c r="A1456" s="1">
        <v>42048</v>
      </c>
      <c r="B1456">
        <v>27310016</v>
      </c>
      <c r="C1456">
        <v>201</v>
      </c>
      <c r="D1456">
        <v>1</v>
      </c>
      <c r="E1456">
        <v>1</v>
      </c>
      <c r="F1456" t="s">
        <v>85</v>
      </c>
      <c r="G1456">
        <v>0</v>
      </c>
      <c r="H1456">
        <v>0</v>
      </c>
      <c r="I1456">
        <v>0</v>
      </c>
      <c r="J1456">
        <v>0</v>
      </c>
      <c r="K1456">
        <v>0</v>
      </c>
      <c r="L1456">
        <v>36</v>
      </c>
      <c r="M1456">
        <v>115</v>
      </c>
      <c r="N1456">
        <v>24</v>
      </c>
      <c r="O1456" t="s">
        <v>182</v>
      </c>
      <c r="P1456">
        <v>0</v>
      </c>
      <c r="Q145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456" t="str">
        <f>VLOOKUP(Analytics_mindset_case_studies_IntegrateCo_2015payroll[[#This Row],[Job_Code]],Analytics_mindset_case_studies_IntegrateCo_jobcodes[[Code_text]:[Job_Description]],2,FALSE)</f>
        <v>Installation</v>
      </c>
    </row>
    <row r="1457" spans="1:18" x14ac:dyDescent="0.3">
      <c r="A1457" s="1">
        <v>42048</v>
      </c>
      <c r="B1457">
        <v>27310016</v>
      </c>
      <c r="C1457">
        <v>201</v>
      </c>
      <c r="D1457">
        <v>1</v>
      </c>
      <c r="E1457">
        <v>1</v>
      </c>
      <c r="F1457" t="s">
        <v>87</v>
      </c>
      <c r="G1457">
        <v>15</v>
      </c>
      <c r="H1457">
        <v>0</v>
      </c>
      <c r="I1457">
        <v>45</v>
      </c>
      <c r="J1457">
        <v>0</v>
      </c>
      <c r="K1457">
        <v>0</v>
      </c>
      <c r="L1457">
        <v>108</v>
      </c>
      <c r="M1457">
        <v>344</v>
      </c>
      <c r="N1457">
        <v>72</v>
      </c>
      <c r="O1457" t="s">
        <v>182</v>
      </c>
      <c r="P1457">
        <v>45</v>
      </c>
      <c r="Q145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457" t="str">
        <f>VLOOKUP(Analytics_mindset_case_studies_IntegrateCo_2015payroll[[#This Row],[Job_Code]],Analytics_mindset_case_studies_IntegrateCo_jobcodes[[Code_text]:[Job_Description]],2,FALSE)</f>
        <v>Employee Training</v>
      </c>
    </row>
    <row r="1458" spans="1:18" x14ac:dyDescent="0.3">
      <c r="A1458" s="1">
        <v>42048</v>
      </c>
      <c r="B1458">
        <v>27310016</v>
      </c>
      <c r="C1458">
        <v>192</v>
      </c>
      <c r="D1458">
        <v>5</v>
      </c>
      <c r="E1458">
        <v>5</v>
      </c>
      <c r="F1458" t="s">
        <v>85</v>
      </c>
      <c r="G1458">
        <v>0</v>
      </c>
      <c r="H1458">
        <v>0</v>
      </c>
      <c r="I1458">
        <v>0</v>
      </c>
      <c r="J1458">
        <v>0</v>
      </c>
      <c r="K1458">
        <v>0</v>
      </c>
      <c r="L1458">
        <v>42</v>
      </c>
      <c r="M1458">
        <v>102</v>
      </c>
      <c r="N1458">
        <v>64</v>
      </c>
      <c r="O1458" t="s">
        <v>183</v>
      </c>
      <c r="P1458">
        <v>0</v>
      </c>
      <c r="Q145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458" t="str">
        <f>VLOOKUP(Analytics_mindset_case_studies_IntegrateCo_2015payroll[[#This Row],[Job_Code]],Analytics_mindset_case_studies_IntegrateCo_jobcodes[[Code_text]:[Job_Description]],2,FALSE)</f>
        <v>Installation</v>
      </c>
    </row>
    <row r="1459" spans="1:18" x14ac:dyDescent="0.3">
      <c r="A1459" s="1">
        <v>42048</v>
      </c>
      <c r="B1459">
        <v>27310016</v>
      </c>
      <c r="C1459">
        <v>192</v>
      </c>
      <c r="D1459">
        <v>5</v>
      </c>
      <c r="E1459">
        <v>5</v>
      </c>
      <c r="F1459" t="s">
        <v>104</v>
      </c>
      <c r="G1459">
        <v>36</v>
      </c>
      <c r="H1459">
        <v>0</v>
      </c>
      <c r="I1459">
        <v>86539</v>
      </c>
      <c r="J1459">
        <v>0</v>
      </c>
      <c r="K1459">
        <v>0</v>
      </c>
      <c r="L1459">
        <v>2423</v>
      </c>
      <c r="M1459">
        <v>5908</v>
      </c>
      <c r="N1459">
        <v>3669</v>
      </c>
      <c r="O1459" t="s">
        <v>183</v>
      </c>
      <c r="P1459">
        <v>86539</v>
      </c>
      <c r="Q145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459" t="str">
        <f>VLOOKUP(Analytics_mindset_case_studies_IntegrateCo_2015payroll[[#This Row],[Job_Code]],Analytics_mindset_case_studies_IntegrateCo_jobcodes[[Code_text]:[Job_Description]],2,FALSE)</f>
        <v>Sales</v>
      </c>
    </row>
    <row r="1460" spans="1:18" x14ac:dyDescent="0.3">
      <c r="A1460" s="1">
        <v>42048</v>
      </c>
      <c r="B1460">
        <v>27310016</v>
      </c>
      <c r="C1460">
        <v>192</v>
      </c>
      <c r="D1460">
        <v>5</v>
      </c>
      <c r="E1460">
        <v>5</v>
      </c>
      <c r="F1460" t="s">
        <v>83</v>
      </c>
      <c r="G1460">
        <v>0</v>
      </c>
      <c r="H1460">
        <v>0</v>
      </c>
      <c r="I1460">
        <v>0</v>
      </c>
      <c r="J1460">
        <v>0</v>
      </c>
      <c r="K1460">
        <v>0</v>
      </c>
      <c r="L1460">
        <v>269</v>
      </c>
      <c r="M1460">
        <v>657</v>
      </c>
      <c r="N1460">
        <v>408</v>
      </c>
      <c r="O1460" t="s">
        <v>183</v>
      </c>
      <c r="P1460">
        <v>0</v>
      </c>
      <c r="Q146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460" t="str">
        <f>VLOOKUP(Analytics_mindset_case_studies_IntegrateCo_2015payroll[[#This Row],[Job_Code]],Analytics_mindset_case_studies_IntegrateCo_jobcodes[[Code_text]:[Job_Description]],2,FALSE)</f>
        <v>New Foreign Manufacturing Plant</v>
      </c>
    </row>
    <row r="1461" spans="1:18" x14ac:dyDescent="0.3">
      <c r="A1461" s="1">
        <v>42048</v>
      </c>
      <c r="B1461">
        <v>27310016</v>
      </c>
      <c r="C1461">
        <v>398</v>
      </c>
      <c r="D1461">
        <v>1</v>
      </c>
      <c r="E1461">
        <v>1</v>
      </c>
      <c r="F1461" t="s">
        <v>95</v>
      </c>
      <c r="G1461">
        <v>5</v>
      </c>
      <c r="H1461">
        <v>0</v>
      </c>
      <c r="I1461">
        <v>6</v>
      </c>
      <c r="J1461">
        <v>0</v>
      </c>
      <c r="K1461">
        <v>3</v>
      </c>
      <c r="L1461">
        <v>15</v>
      </c>
      <c r="M1461">
        <v>46</v>
      </c>
      <c r="N1461">
        <v>1</v>
      </c>
      <c r="O1461" t="s">
        <v>184</v>
      </c>
      <c r="P1461">
        <v>6</v>
      </c>
      <c r="Q146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461" t="str">
        <f>VLOOKUP(Analytics_mindset_case_studies_IntegrateCo_2015payroll[[#This Row],[Job_Code]],Analytics_mindset_case_studies_IntegrateCo_jobcodes[[Code_text]:[Job_Description]],2,FALSE)</f>
        <v>Installation</v>
      </c>
    </row>
    <row r="1462" spans="1:18" x14ac:dyDescent="0.3">
      <c r="A1462" s="1">
        <v>42048</v>
      </c>
      <c r="B1462">
        <v>27310016</v>
      </c>
      <c r="C1462">
        <v>398</v>
      </c>
      <c r="D1462">
        <v>1</v>
      </c>
      <c r="E1462">
        <v>1</v>
      </c>
      <c r="F1462" t="s">
        <v>89</v>
      </c>
      <c r="G1462">
        <v>15</v>
      </c>
      <c r="H1462">
        <v>0</v>
      </c>
      <c r="I1462">
        <v>18</v>
      </c>
      <c r="J1462">
        <v>0</v>
      </c>
      <c r="K1462">
        <v>11</v>
      </c>
      <c r="L1462">
        <v>43</v>
      </c>
      <c r="M1462">
        <v>138</v>
      </c>
      <c r="N1462">
        <v>29</v>
      </c>
      <c r="O1462" t="s">
        <v>184</v>
      </c>
      <c r="P1462">
        <v>18</v>
      </c>
      <c r="Q146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462" t="str">
        <f>VLOOKUP(Analytics_mindset_case_studies_IntegrateCo_2015payroll[[#This Row],[Job_Code]],Analytics_mindset_case_studies_IntegrateCo_jobcodes[[Code_text]:[Job_Description]],2,FALSE)</f>
        <v>Employee Training</v>
      </c>
    </row>
    <row r="1463" spans="1:18" x14ac:dyDescent="0.3">
      <c r="A1463" s="1">
        <v>42048</v>
      </c>
      <c r="B1463">
        <v>27310016</v>
      </c>
      <c r="C1463">
        <v>276</v>
      </c>
      <c r="D1463">
        <v>1</v>
      </c>
      <c r="E1463">
        <v>1</v>
      </c>
      <c r="F1463" t="s">
        <v>85</v>
      </c>
      <c r="G1463">
        <v>0</v>
      </c>
      <c r="H1463">
        <v>0</v>
      </c>
      <c r="I1463">
        <v>0</v>
      </c>
      <c r="J1463">
        <v>0</v>
      </c>
      <c r="K1463">
        <v>8</v>
      </c>
      <c r="L1463">
        <v>34</v>
      </c>
      <c r="M1463">
        <v>107</v>
      </c>
      <c r="N1463">
        <v>24</v>
      </c>
      <c r="O1463" t="s">
        <v>185</v>
      </c>
      <c r="P1463">
        <v>0</v>
      </c>
      <c r="Q146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463" t="str">
        <f>VLOOKUP(Analytics_mindset_case_studies_IntegrateCo_2015payroll[[#This Row],[Job_Code]],Analytics_mindset_case_studies_IntegrateCo_jobcodes[[Code_text]:[Job_Description]],2,FALSE)</f>
        <v>Installation</v>
      </c>
    </row>
    <row r="1464" spans="1:18" x14ac:dyDescent="0.3">
      <c r="A1464" s="1">
        <v>42048</v>
      </c>
      <c r="B1464">
        <v>27310016</v>
      </c>
      <c r="C1464">
        <v>276</v>
      </c>
      <c r="D1464">
        <v>1</v>
      </c>
      <c r="E1464">
        <v>1</v>
      </c>
      <c r="F1464" t="s">
        <v>87</v>
      </c>
      <c r="G1464">
        <v>2</v>
      </c>
      <c r="H1464">
        <v>0</v>
      </c>
      <c r="I1464">
        <v>455</v>
      </c>
      <c r="J1464">
        <v>0</v>
      </c>
      <c r="K1464">
        <v>26</v>
      </c>
      <c r="L1464">
        <v>102</v>
      </c>
      <c r="M1464">
        <v>327</v>
      </c>
      <c r="N1464">
        <v>73</v>
      </c>
      <c r="O1464" t="s">
        <v>185</v>
      </c>
      <c r="P1464">
        <v>455</v>
      </c>
      <c r="Q146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464" t="str">
        <f>VLOOKUP(Analytics_mindset_case_studies_IntegrateCo_2015payroll[[#This Row],[Job_Code]],Analytics_mindset_case_studies_IntegrateCo_jobcodes[[Code_text]:[Job_Description]],2,FALSE)</f>
        <v>Employee Training</v>
      </c>
    </row>
    <row r="1465" spans="1:18" x14ac:dyDescent="0.3">
      <c r="A1465" s="1">
        <v>42048</v>
      </c>
      <c r="B1465">
        <v>27310016</v>
      </c>
      <c r="C1465">
        <v>352</v>
      </c>
      <c r="D1465">
        <v>1</v>
      </c>
      <c r="E1465">
        <v>1</v>
      </c>
      <c r="F1465" t="s">
        <v>85</v>
      </c>
      <c r="G1465">
        <v>0</v>
      </c>
      <c r="H1465">
        <v>0</v>
      </c>
      <c r="I1465">
        <v>0</v>
      </c>
      <c r="J1465">
        <v>0</v>
      </c>
      <c r="K1465">
        <v>8</v>
      </c>
      <c r="L1465">
        <v>31</v>
      </c>
      <c r="M1465">
        <v>101</v>
      </c>
      <c r="N1465">
        <v>24</v>
      </c>
      <c r="O1465" t="s">
        <v>186</v>
      </c>
      <c r="P1465">
        <v>0</v>
      </c>
      <c r="Q146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465" t="str">
        <f>VLOOKUP(Analytics_mindset_case_studies_IntegrateCo_2015payroll[[#This Row],[Job_Code]],Analytics_mindset_case_studies_IntegrateCo_jobcodes[[Code_text]:[Job_Description]],2,FALSE)</f>
        <v>Installation</v>
      </c>
    </row>
    <row r="1466" spans="1:18" x14ac:dyDescent="0.3">
      <c r="A1466" s="1">
        <v>42048</v>
      </c>
      <c r="B1466">
        <v>27310016</v>
      </c>
      <c r="C1466">
        <v>352</v>
      </c>
      <c r="D1466">
        <v>1</v>
      </c>
      <c r="E1466">
        <v>1</v>
      </c>
      <c r="F1466" t="s">
        <v>89</v>
      </c>
      <c r="G1466">
        <v>2</v>
      </c>
      <c r="H1466">
        <v>0</v>
      </c>
      <c r="I1466">
        <v>38</v>
      </c>
      <c r="J1466">
        <v>0</v>
      </c>
      <c r="K1466">
        <v>2</v>
      </c>
      <c r="L1466">
        <v>8</v>
      </c>
      <c r="M1466">
        <v>255</v>
      </c>
      <c r="N1466">
        <v>61</v>
      </c>
      <c r="O1466" t="s">
        <v>186</v>
      </c>
      <c r="P1466">
        <v>38</v>
      </c>
      <c r="Q146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466" t="str">
        <f>VLOOKUP(Analytics_mindset_case_studies_IntegrateCo_2015payroll[[#This Row],[Job_Code]],Analytics_mindset_case_studies_IntegrateCo_jobcodes[[Code_text]:[Job_Description]],2,FALSE)</f>
        <v>Employee Training</v>
      </c>
    </row>
    <row r="1467" spans="1:18" x14ac:dyDescent="0.3">
      <c r="A1467" s="1">
        <v>42048</v>
      </c>
      <c r="B1467">
        <v>27310016</v>
      </c>
      <c r="C1467">
        <v>199</v>
      </c>
      <c r="D1467">
        <v>1</v>
      </c>
      <c r="E1467">
        <v>1</v>
      </c>
      <c r="F1467" t="s">
        <v>85</v>
      </c>
      <c r="G1467">
        <v>0</v>
      </c>
      <c r="H1467">
        <v>0</v>
      </c>
      <c r="I1467">
        <v>0</v>
      </c>
      <c r="J1467">
        <v>0</v>
      </c>
      <c r="K1467">
        <v>0</v>
      </c>
      <c r="L1467">
        <v>34</v>
      </c>
      <c r="M1467">
        <v>107</v>
      </c>
      <c r="N1467">
        <v>24</v>
      </c>
      <c r="O1467" t="s">
        <v>187</v>
      </c>
      <c r="P1467">
        <v>0</v>
      </c>
      <c r="Q146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467" t="str">
        <f>VLOOKUP(Analytics_mindset_case_studies_IntegrateCo_2015payroll[[#This Row],[Job_Code]],Analytics_mindset_case_studies_IntegrateCo_jobcodes[[Code_text]:[Job_Description]],2,FALSE)</f>
        <v>Installation</v>
      </c>
    </row>
    <row r="1468" spans="1:18" x14ac:dyDescent="0.3">
      <c r="A1468" s="1">
        <v>42048</v>
      </c>
      <c r="B1468">
        <v>27310016</v>
      </c>
      <c r="C1468">
        <v>199</v>
      </c>
      <c r="D1468">
        <v>1</v>
      </c>
      <c r="E1468">
        <v>1</v>
      </c>
      <c r="F1468" t="s">
        <v>78</v>
      </c>
      <c r="G1468">
        <v>75</v>
      </c>
      <c r="H1468">
        <v>0</v>
      </c>
      <c r="I1468">
        <v>26775</v>
      </c>
      <c r="J1468">
        <v>0</v>
      </c>
      <c r="K1468">
        <v>0</v>
      </c>
      <c r="L1468">
        <v>603</v>
      </c>
      <c r="M1468">
        <v>1921</v>
      </c>
      <c r="N1468">
        <v>428</v>
      </c>
      <c r="O1468" t="s">
        <v>187</v>
      </c>
      <c r="P1468">
        <v>26775</v>
      </c>
      <c r="Q146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468" t="str">
        <f>VLOOKUP(Analytics_mindset_case_studies_IntegrateCo_2015payroll[[#This Row],[Job_Code]],Analytics_mindset_case_studies_IntegrateCo_jobcodes[[Code_text]:[Job_Description]],2,FALSE)</f>
        <v>Service</v>
      </c>
    </row>
    <row r="1469" spans="1:18" x14ac:dyDescent="0.3">
      <c r="A1469" s="1">
        <v>42048</v>
      </c>
      <c r="B1469">
        <v>27310016</v>
      </c>
      <c r="C1469">
        <v>199</v>
      </c>
      <c r="D1469">
        <v>1</v>
      </c>
      <c r="E1469">
        <v>1</v>
      </c>
      <c r="F1469" t="s">
        <v>87</v>
      </c>
      <c r="G1469">
        <v>15</v>
      </c>
      <c r="H1469">
        <v>0</v>
      </c>
      <c r="I1469">
        <v>5355</v>
      </c>
      <c r="J1469">
        <v>0</v>
      </c>
      <c r="K1469">
        <v>0</v>
      </c>
      <c r="L1469">
        <v>12</v>
      </c>
      <c r="M1469">
        <v>384</v>
      </c>
      <c r="N1469">
        <v>86</v>
      </c>
      <c r="O1469" t="s">
        <v>187</v>
      </c>
      <c r="P1469">
        <v>5355</v>
      </c>
      <c r="Q146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469" t="str">
        <f>VLOOKUP(Analytics_mindset_case_studies_IntegrateCo_2015payroll[[#This Row],[Job_Code]],Analytics_mindset_case_studies_IntegrateCo_jobcodes[[Code_text]:[Job_Description]],2,FALSE)</f>
        <v>Employee Training</v>
      </c>
    </row>
    <row r="1470" spans="1:18" x14ac:dyDescent="0.3">
      <c r="A1470" s="1">
        <v>42048</v>
      </c>
      <c r="B1470">
        <v>27310016</v>
      </c>
      <c r="C1470">
        <v>260</v>
      </c>
      <c r="D1470">
        <v>1</v>
      </c>
      <c r="E1470">
        <v>1</v>
      </c>
      <c r="F1470" t="s">
        <v>85</v>
      </c>
      <c r="G1470">
        <v>0</v>
      </c>
      <c r="H1470">
        <v>0</v>
      </c>
      <c r="I1470">
        <v>0</v>
      </c>
      <c r="J1470">
        <v>0</v>
      </c>
      <c r="K1470">
        <v>8</v>
      </c>
      <c r="L1470">
        <v>34</v>
      </c>
      <c r="M1470">
        <v>107</v>
      </c>
      <c r="N1470">
        <v>24</v>
      </c>
      <c r="O1470" t="s">
        <v>188</v>
      </c>
      <c r="P1470">
        <v>0</v>
      </c>
      <c r="Q147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470" t="str">
        <f>VLOOKUP(Analytics_mindset_case_studies_IntegrateCo_2015payroll[[#This Row],[Job_Code]],Analytics_mindset_case_studies_IntegrateCo_jobcodes[[Code_text]:[Job_Description]],2,FALSE)</f>
        <v>Installation</v>
      </c>
    </row>
    <row r="1471" spans="1:18" x14ac:dyDescent="0.3">
      <c r="A1471" s="1">
        <v>42048</v>
      </c>
      <c r="B1471">
        <v>27310016</v>
      </c>
      <c r="C1471">
        <v>260</v>
      </c>
      <c r="D1471">
        <v>1</v>
      </c>
      <c r="E1471">
        <v>1</v>
      </c>
      <c r="F1471" t="s">
        <v>87</v>
      </c>
      <c r="G1471">
        <v>15</v>
      </c>
      <c r="H1471">
        <v>0</v>
      </c>
      <c r="I1471">
        <v>3713</v>
      </c>
      <c r="J1471">
        <v>0</v>
      </c>
      <c r="K1471">
        <v>21</v>
      </c>
      <c r="L1471">
        <v>84</v>
      </c>
      <c r="M1471">
        <v>265</v>
      </c>
      <c r="N1471">
        <v>59</v>
      </c>
      <c r="O1471" t="s">
        <v>188</v>
      </c>
      <c r="P1471">
        <v>3713</v>
      </c>
      <c r="Q147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471" t="str">
        <f>VLOOKUP(Analytics_mindset_case_studies_IntegrateCo_2015payroll[[#This Row],[Job_Code]],Analytics_mindset_case_studies_IntegrateCo_jobcodes[[Code_text]:[Job_Description]],2,FALSE)</f>
        <v>Employee Training</v>
      </c>
    </row>
    <row r="1472" spans="1:18" x14ac:dyDescent="0.3">
      <c r="A1472" s="1">
        <v>42048</v>
      </c>
      <c r="B1472">
        <v>27310016</v>
      </c>
      <c r="C1472">
        <v>380</v>
      </c>
      <c r="D1472">
        <v>1</v>
      </c>
      <c r="E1472">
        <v>1</v>
      </c>
      <c r="F1472" t="s">
        <v>85</v>
      </c>
      <c r="G1472">
        <v>0</v>
      </c>
      <c r="H1472">
        <v>0</v>
      </c>
      <c r="I1472">
        <v>0</v>
      </c>
      <c r="J1472">
        <v>0</v>
      </c>
      <c r="K1472">
        <v>7</v>
      </c>
      <c r="L1472">
        <v>29</v>
      </c>
      <c r="M1472">
        <v>94</v>
      </c>
      <c r="N1472">
        <v>24</v>
      </c>
      <c r="O1472" t="s">
        <v>189</v>
      </c>
      <c r="P1472">
        <v>0</v>
      </c>
      <c r="Q147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472" t="str">
        <f>VLOOKUP(Analytics_mindset_case_studies_IntegrateCo_2015payroll[[#This Row],[Job_Code]],Analytics_mindset_case_studies_IntegrateCo_jobcodes[[Code_text]:[Job_Description]],2,FALSE)</f>
        <v>Installation</v>
      </c>
    </row>
    <row r="1473" spans="1:18" x14ac:dyDescent="0.3">
      <c r="A1473" s="1">
        <v>42048</v>
      </c>
      <c r="B1473">
        <v>27310016</v>
      </c>
      <c r="C1473">
        <v>380</v>
      </c>
      <c r="D1473">
        <v>1</v>
      </c>
      <c r="E1473">
        <v>1</v>
      </c>
      <c r="F1473" t="s">
        <v>65</v>
      </c>
      <c r="G1473">
        <v>25</v>
      </c>
      <c r="H1473">
        <v>0</v>
      </c>
      <c r="I1473">
        <v>50</v>
      </c>
      <c r="J1473">
        <v>0</v>
      </c>
      <c r="K1473">
        <v>25</v>
      </c>
      <c r="L1473">
        <v>98</v>
      </c>
      <c r="M1473">
        <v>312</v>
      </c>
      <c r="N1473">
        <v>8</v>
      </c>
      <c r="O1473" t="s">
        <v>189</v>
      </c>
      <c r="P1473">
        <v>50</v>
      </c>
      <c r="Q147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473" t="str">
        <f>VLOOKUP(Analytics_mindset_case_studies_IntegrateCo_2015payroll[[#This Row],[Job_Code]],Analytics_mindset_case_studies_IntegrateCo_jobcodes[[Code_text]:[Job_Description]],2,FALSE)</f>
        <v>Office</v>
      </c>
    </row>
    <row r="1474" spans="1:18" x14ac:dyDescent="0.3">
      <c r="A1474" s="1">
        <v>42048</v>
      </c>
      <c r="B1474">
        <v>27310016</v>
      </c>
      <c r="C1474">
        <v>386</v>
      </c>
      <c r="D1474">
        <v>1</v>
      </c>
      <c r="E1474">
        <v>1</v>
      </c>
      <c r="F1474" t="s">
        <v>64</v>
      </c>
      <c r="G1474">
        <v>35</v>
      </c>
      <c r="H1474">
        <v>0</v>
      </c>
      <c r="I1474">
        <v>42</v>
      </c>
      <c r="J1474">
        <v>0</v>
      </c>
      <c r="K1474">
        <v>25</v>
      </c>
      <c r="L1474">
        <v>101</v>
      </c>
      <c r="M1474">
        <v>321</v>
      </c>
      <c r="N1474">
        <v>67</v>
      </c>
      <c r="O1474" t="s">
        <v>204</v>
      </c>
      <c r="P1474">
        <v>42</v>
      </c>
      <c r="Q147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474" t="str">
        <f>VLOOKUP(Analytics_mindset_case_studies_IntegrateCo_2015payroll[[#This Row],[Job_Code]],Analytics_mindset_case_studies_IntegrateCo_jobcodes[[Code_text]:[Job_Description]],2,FALSE)</f>
        <v>Office</v>
      </c>
    </row>
    <row r="1475" spans="1:18" x14ac:dyDescent="0.3">
      <c r="A1475" s="1">
        <v>42048</v>
      </c>
      <c r="B1475">
        <v>27310016</v>
      </c>
      <c r="C1475">
        <v>117</v>
      </c>
      <c r="D1475">
        <v>1</v>
      </c>
      <c r="E1475">
        <v>1</v>
      </c>
      <c r="F1475" t="s">
        <v>78</v>
      </c>
      <c r="G1475">
        <v>7</v>
      </c>
      <c r="H1475">
        <v>0</v>
      </c>
      <c r="I1475">
        <v>105</v>
      </c>
      <c r="J1475">
        <v>0</v>
      </c>
      <c r="K1475">
        <v>0</v>
      </c>
      <c r="L1475">
        <v>252</v>
      </c>
      <c r="M1475">
        <v>803</v>
      </c>
      <c r="N1475">
        <v>168</v>
      </c>
      <c r="O1475" t="s">
        <v>191</v>
      </c>
      <c r="P1475">
        <v>105</v>
      </c>
      <c r="Q147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475" t="str">
        <f>VLOOKUP(Analytics_mindset_case_studies_IntegrateCo_2015payroll[[#This Row],[Job_Code]],Analytics_mindset_case_studies_IntegrateCo_jobcodes[[Code_text]:[Job_Description]],2,FALSE)</f>
        <v>Service</v>
      </c>
    </row>
    <row r="1476" spans="1:18" x14ac:dyDescent="0.3">
      <c r="A1476" s="1">
        <v>42048</v>
      </c>
      <c r="B1476">
        <v>27310016</v>
      </c>
      <c r="C1476">
        <v>117</v>
      </c>
      <c r="D1476">
        <v>1</v>
      </c>
      <c r="E1476">
        <v>1</v>
      </c>
      <c r="F1476" t="s">
        <v>87</v>
      </c>
      <c r="G1476">
        <v>15</v>
      </c>
      <c r="H1476">
        <v>0</v>
      </c>
      <c r="I1476">
        <v>375</v>
      </c>
      <c r="J1476">
        <v>0</v>
      </c>
      <c r="K1476">
        <v>18</v>
      </c>
      <c r="L1476">
        <v>81</v>
      </c>
      <c r="M1476">
        <v>258</v>
      </c>
      <c r="N1476">
        <v>6</v>
      </c>
      <c r="O1476" t="s">
        <v>191</v>
      </c>
      <c r="P1476">
        <v>375</v>
      </c>
      <c r="Q147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476" t="str">
        <f>VLOOKUP(Analytics_mindset_case_studies_IntegrateCo_2015payroll[[#This Row],[Job_Code]],Analytics_mindset_case_studies_IntegrateCo_jobcodes[[Code_text]:[Job_Description]],2,FALSE)</f>
        <v>Employee Training</v>
      </c>
    </row>
    <row r="1477" spans="1:18" x14ac:dyDescent="0.3">
      <c r="A1477" s="1">
        <v>42048</v>
      </c>
      <c r="B1477">
        <v>27310016</v>
      </c>
      <c r="C1477">
        <v>117</v>
      </c>
      <c r="D1477">
        <v>1</v>
      </c>
      <c r="E1477">
        <v>1</v>
      </c>
      <c r="F1477" t="s">
        <v>63</v>
      </c>
      <c r="G1477">
        <v>0</v>
      </c>
      <c r="H1477">
        <v>0</v>
      </c>
      <c r="I1477">
        <v>0</v>
      </c>
      <c r="J1477">
        <v>0</v>
      </c>
      <c r="K1477">
        <v>98</v>
      </c>
      <c r="L1477">
        <v>432</v>
      </c>
      <c r="M1477">
        <v>1376</v>
      </c>
      <c r="N1477">
        <v>32</v>
      </c>
      <c r="O1477" t="s">
        <v>191</v>
      </c>
      <c r="P1477">
        <v>0</v>
      </c>
      <c r="Q147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477" t="str">
        <f>VLOOKUP(Analytics_mindset_case_studies_IntegrateCo_2015payroll[[#This Row],[Job_Code]],Analytics_mindset_case_studies_IntegrateCo_jobcodes[[Code_text]:[Job_Description]],2,FALSE)</f>
        <v>New Foreign Manufacturing Plant</v>
      </c>
    </row>
    <row r="1478" spans="1:18" x14ac:dyDescent="0.3">
      <c r="A1478" s="1">
        <v>42048</v>
      </c>
      <c r="B1478">
        <v>27310016</v>
      </c>
      <c r="C1478">
        <v>400</v>
      </c>
      <c r="D1478">
        <v>1</v>
      </c>
      <c r="E1478">
        <v>1</v>
      </c>
      <c r="F1478" t="s">
        <v>85</v>
      </c>
      <c r="G1478">
        <v>0</v>
      </c>
      <c r="H1478">
        <v>0</v>
      </c>
      <c r="I1478">
        <v>0</v>
      </c>
      <c r="J1478">
        <v>0</v>
      </c>
      <c r="K1478">
        <v>8</v>
      </c>
      <c r="L1478">
        <v>3</v>
      </c>
      <c r="M1478">
        <v>96</v>
      </c>
      <c r="N1478">
        <v>4</v>
      </c>
      <c r="O1478" t="s">
        <v>192</v>
      </c>
      <c r="P1478">
        <v>0</v>
      </c>
      <c r="Q147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478" t="str">
        <f>VLOOKUP(Analytics_mindset_case_studies_IntegrateCo_2015payroll[[#This Row],[Job_Code]],Analytics_mindset_case_studies_IntegrateCo_jobcodes[[Code_text]:[Job_Description]],2,FALSE)</f>
        <v>Installation</v>
      </c>
    </row>
    <row r="1479" spans="1:18" x14ac:dyDescent="0.3">
      <c r="A1479" s="1">
        <v>42048</v>
      </c>
      <c r="B1479">
        <v>27310016</v>
      </c>
      <c r="C1479">
        <v>400</v>
      </c>
      <c r="D1479">
        <v>1</v>
      </c>
      <c r="E1479">
        <v>1</v>
      </c>
      <c r="F1479" t="s">
        <v>58</v>
      </c>
      <c r="G1479">
        <v>40</v>
      </c>
      <c r="H1479">
        <v>0</v>
      </c>
      <c r="I1479">
        <v>82693</v>
      </c>
      <c r="J1479">
        <v>0</v>
      </c>
      <c r="K1479">
        <v>417</v>
      </c>
      <c r="L1479">
        <v>1671</v>
      </c>
      <c r="M1479">
        <v>5327</v>
      </c>
      <c r="N1479">
        <v>215</v>
      </c>
      <c r="O1479" t="s">
        <v>192</v>
      </c>
      <c r="P1479">
        <v>82693</v>
      </c>
      <c r="Q147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479" t="str">
        <f>VLOOKUP(Analytics_mindset_case_studies_IntegrateCo_2015payroll[[#This Row],[Job_Code]],Analytics_mindset_case_studies_IntegrateCo_jobcodes[[Code_text]:[Job_Description]],2,FALSE)</f>
        <v>Sales</v>
      </c>
    </row>
    <row r="1480" spans="1:18" x14ac:dyDescent="0.3">
      <c r="A1480" s="1">
        <v>42048</v>
      </c>
      <c r="B1480">
        <v>27310016</v>
      </c>
      <c r="C1480">
        <v>7</v>
      </c>
      <c r="D1480">
        <v>1</v>
      </c>
      <c r="E1480">
        <v>1</v>
      </c>
      <c r="F1480" t="s">
        <v>58</v>
      </c>
      <c r="G1480">
        <v>425</v>
      </c>
      <c r="H1480">
        <v>0</v>
      </c>
      <c r="I1480">
        <v>96154</v>
      </c>
      <c r="J1480">
        <v>0</v>
      </c>
      <c r="K1480">
        <v>0</v>
      </c>
      <c r="L1480">
        <v>2308</v>
      </c>
      <c r="M1480">
        <v>7356</v>
      </c>
      <c r="N1480">
        <v>1538</v>
      </c>
      <c r="O1480" t="s">
        <v>194</v>
      </c>
      <c r="P1480">
        <v>96154</v>
      </c>
      <c r="Q148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480" t="str">
        <f>VLOOKUP(Analytics_mindset_case_studies_IntegrateCo_2015payroll[[#This Row],[Job_Code]],Analytics_mindset_case_studies_IntegrateCo_jobcodes[[Code_text]:[Job_Description]],2,FALSE)</f>
        <v>Sales</v>
      </c>
    </row>
    <row r="1481" spans="1:18" x14ac:dyDescent="0.3">
      <c r="A1481" s="1">
        <v>42048</v>
      </c>
      <c r="B1481">
        <v>27310016</v>
      </c>
      <c r="C1481">
        <v>34</v>
      </c>
      <c r="D1481">
        <v>1</v>
      </c>
      <c r="E1481">
        <v>1</v>
      </c>
      <c r="F1481" t="s">
        <v>58</v>
      </c>
      <c r="G1481">
        <v>4</v>
      </c>
      <c r="H1481">
        <v>0</v>
      </c>
      <c r="I1481">
        <v>18787</v>
      </c>
      <c r="J1481">
        <v>0</v>
      </c>
      <c r="K1481">
        <v>0</v>
      </c>
      <c r="L1481">
        <v>429</v>
      </c>
      <c r="M1481">
        <v>1366</v>
      </c>
      <c r="N1481">
        <v>301</v>
      </c>
      <c r="O1481" t="s">
        <v>195</v>
      </c>
      <c r="P1481">
        <v>18787</v>
      </c>
      <c r="Q148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481" t="str">
        <f>VLOOKUP(Analytics_mindset_case_studies_IntegrateCo_2015payroll[[#This Row],[Job_Code]],Analytics_mindset_case_studies_IntegrateCo_jobcodes[[Code_text]:[Job_Description]],2,FALSE)</f>
        <v>Sales</v>
      </c>
    </row>
    <row r="1482" spans="1:18" x14ac:dyDescent="0.3">
      <c r="A1482" s="1">
        <v>42048</v>
      </c>
      <c r="B1482">
        <v>27310016</v>
      </c>
      <c r="C1482">
        <v>34</v>
      </c>
      <c r="D1482">
        <v>1</v>
      </c>
      <c r="E1482">
        <v>1</v>
      </c>
      <c r="F1482" t="s">
        <v>84</v>
      </c>
      <c r="G1482">
        <v>8</v>
      </c>
      <c r="H1482">
        <v>0</v>
      </c>
      <c r="I1482">
        <v>37574</v>
      </c>
      <c r="J1482">
        <v>0</v>
      </c>
      <c r="K1482">
        <v>0</v>
      </c>
      <c r="L1482">
        <v>857</v>
      </c>
      <c r="M1482">
        <v>2733</v>
      </c>
      <c r="N1482">
        <v>601</v>
      </c>
      <c r="O1482" t="s">
        <v>195</v>
      </c>
      <c r="P1482">
        <v>37574</v>
      </c>
      <c r="Q148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1482" t="str">
        <f>VLOOKUP(Analytics_mindset_case_studies_IntegrateCo_2015payroll[[#This Row],[Job_Code]],Analytics_mindset_case_studies_IntegrateCo_jobcodes[[Code_text]:[Job_Description]],2,FALSE)</f>
        <v>Travel</v>
      </c>
    </row>
    <row r="1483" spans="1:18" x14ac:dyDescent="0.3">
      <c r="A1483" s="1">
        <v>42048</v>
      </c>
      <c r="B1483">
        <v>27310016</v>
      </c>
      <c r="C1483">
        <v>34</v>
      </c>
      <c r="D1483">
        <v>1</v>
      </c>
      <c r="E1483">
        <v>1</v>
      </c>
      <c r="F1483" t="s">
        <v>71</v>
      </c>
      <c r="G1483">
        <v>9</v>
      </c>
      <c r="H1483">
        <v>0</v>
      </c>
      <c r="I1483">
        <v>42271</v>
      </c>
      <c r="J1483">
        <v>0</v>
      </c>
      <c r="K1483">
        <v>0</v>
      </c>
      <c r="L1483">
        <v>965</v>
      </c>
      <c r="M1483">
        <v>3075</v>
      </c>
      <c r="N1483">
        <v>676</v>
      </c>
      <c r="O1483" t="s">
        <v>195</v>
      </c>
      <c r="P1483">
        <v>42271</v>
      </c>
      <c r="Q148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483" t="str">
        <f>VLOOKUP(Analytics_mindset_case_studies_IntegrateCo_2015payroll[[#This Row],[Job_Code]],Analytics_mindset_case_studies_IntegrateCo_jobcodes[[Code_text]:[Job_Description]],2,FALSE)</f>
        <v>Proj Management</v>
      </c>
    </row>
    <row r="1484" spans="1:18" x14ac:dyDescent="0.3">
      <c r="A1484" s="1">
        <v>42048</v>
      </c>
      <c r="B1484">
        <v>27310016</v>
      </c>
      <c r="C1484">
        <v>34</v>
      </c>
      <c r="D1484">
        <v>1</v>
      </c>
      <c r="E1484">
        <v>1</v>
      </c>
      <c r="F1484" t="s">
        <v>72</v>
      </c>
      <c r="G1484">
        <v>3</v>
      </c>
      <c r="H1484">
        <v>0</v>
      </c>
      <c r="I1484">
        <v>1409</v>
      </c>
      <c r="J1484">
        <v>0</v>
      </c>
      <c r="K1484">
        <v>0</v>
      </c>
      <c r="L1484">
        <v>321</v>
      </c>
      <c r="M1484">
        <v>1025</v>
      </c>
      <c r="N1484">
        <v>225</v>
      </c>
      <c r="O1484" t="s">
        <v>195</v>
      </c>
      <c r="P1484">
        <v>1409</v>
      </c>
      <c r="Q148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484" t="str">
        <f>VLOOKUP(Analytics_mindset_case_studies_IntegrateCo_2015payroll[[#This Row],[Job_Code]],Analytics_mindset_case_studies_IntegrateCo_jobcodes[[Code_text]:[Job_Description]],2,FALSE)</f>
        <v>Sales</v>
      </c>
    </row>
    <row r="1485" spans="1:18" x14ac:dyDescent="0.3">
      <c r="A1485" s="1">
        <v>42048</v>
      </c>
      <c r="B1485">
        <v>27310016</v>
      </c>
      <c r="C1485">
        <v>336</v>
      </c>
      <c r="D1485">
        <v>1</v>
      </c>
      <c r="E1485">
        <v>1</v>
      </c>
      <c r="F1485" t="s">
        <v>85</v>
      </c>
      <c r="G1485">
        <v>0</v>
      </c>
      <c r="H1485">
        <v>0</v>
      </c>
      <c r="I1485">
        <v>0</v>
      </c>
      <c r="J1485">
        <v>0</v>
      </c>
      <c r="K1485">
        <v>0</v>
      </c>
      <c r="L1485">
        <v>28</v>
      </c>
      <c r="M1485">
        <v>91</v>
      </c>
      <c r="N1485">
        <v>19</v>
      </c>
      <c r="O1485" t="s">
        <v>196</v>
      </c>
      <c r="P1485">
        <v>0</v>
      </c>
      <c r="Q148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485" t="str">
        <f>VLOOKUP(Analytics_mindset_case_studies_IntegrateCo_2015payroll[[#This Row],[Job_Code]],Analytics_mindset_case_studies_IntegrateCo_jobcodes[[Code_text]:[Job_Description]],2,FALSE)</f>
        <v>Installation</v>
      </c>
    </row>
    <row r="1486" spans="1:18" x14ac:dyDescent="0.3">
      <c r="A1486" s="1">
        <v>42048</v>
      </c>
      <c r="B1486">
        <v>27310016</v>
      </c>
      <c r="C1486">
        <v>336</v>
      </c>
      <c r="D1486">
        <v>1</v>
      </c>
      <c r="E1486">
        <v>1</v>
      </c>
      <c r="F1486" t="s">
        <v>87</v>
      </c>
      <c r="G1486">
        <v>1</v>
      </c>
      <c r="H1486">
        <v>0</v>
      </c>
      <c r="I1486">
        <v>245</v>
      </c>
      <c r="J1486">
        <v>0</v>
      </c>
      <c r="K1486">
        <v>0</v>
      </c>
      <c r="L1486">
        <v>59</v>
      </c>
      <c r="M1486">
        <v>188</v>
      </c>
      <c r="N1486">
        <v>39</v>
      </c>
      <c r="O1486" t="s">
        <v>196</v>
      </c>
      <c r="P1486">
        <v>245</v>
      </c>
      <c r="Q148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486" t="str">
        <f>VLOOKUP(Analytics_mindset_case_studies_IntegrateCo_2015payroll[[#This Row],[Job_Code]],Analytics_mindset_case_studies_IntegrateCo_jobcodes[[Code_text]:[Job_Description]],2,FALSE)</f>
        <v>Employee Training</v>
      </c>
    </row>
    <row r="1487" spans="1:18" x14ac:dyDescent="0.3">
      <c r="A1487" s="1">
        <v>42048</v>
      </c>
      <c r="B1487">
        <v>27310016</v>
      </c>
      <c r="C1487">
        <v>345</v>
      </c>
      <c r="D1487">
        <v>1</v>
      </c>
      <c r="E1487">
        <v>1</v>
      </c>
      <c r="F1487" t="s">
        <v>87</v>
      </c>
      <c r="G1487">
        <v>1</v>
      </c>
      <c r="H1487">
        <v>0</v>
      </c>
      <c r="I1487">
        <v>22</v>
      </c>
      <c r="J1487">
        <v>0</v>
      </c>
      <c r="K1487">
        <v>13</v>
      </c>
      <c r="L1487">
        <v>53</v>
      </c>
      <c r="M1487">
        <v>169</v>
      </c>
      <c r="N1487">
        <v>35</v>
      </c>
      <c r="O1487" t="s">
        <v>197</v>
      </c>
      <c r="P1487">
        <v>22</v>
      </c>
      <c r="Q148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487" t="str">
        <f>VLOOKUP(Analytics_mindset_case_studies_IntegrateCo_2015payroll[[#This Row],[Job_Code]],Analytics_mindset_case_studies_IntegrateCo_jobcodes[[Code_text]:[Job_Description]],2,FALSE)</f>
        <v>Employee Training</v>
      </c>
    </row>
    <row r="1488" spans="1:18" x14ac:dyDescent="0.3">
      <c r="A1488" s="1">
        <v>42048</v>
      </c>
      <c r="B1488">
        <v>27310016</v>
      </c>
      <c r="C1488">
        <v>99</v>
      </c>
      <c r="D1488">
        <v>1</v>
      </c>
      <c r="E1488">
        <v>1</v>
      </c>
      <c r="F1488" t="s">
        <v>78</v>
      </c>
      <c r="G1488">
        <v>19</v>
      </c>
      <c r="H1488">
        <v>0</v>
      </c>
      <c r="I1488">
        <v>399</v>
      </c>
      <c r="J1488">
        <v>0</v>
      </c>
      <c r="K1488">
        <v>232</v>
      </c>
      <c r="L1488">
        <v>927</v>
      </c>
      <c r="M1488">
        <v>2956</v>
      </c>
      <c r="N1488">
        <v>638</v>
      </c>
      <c r="O1488" t="s">
        <v>198</v>
      </c>
      <c r="P1488">
        <v>399</v>
      </c>
      <c r="Q148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488" t="str">
        <f>VLOOKUP(Analytics_mindset_case_studies_IntegrateCo_2015payroll[[#This Row],[Job_Code]],Analytics_mindset_case_studies_IntegrateCo_jobcodes[[Code_text]:[Job_Description]],2,FALSE)</f>
        <v>Service</v>
      </c>
    </row>
    <row r="1489" spans="1:18" x14ac:dyDescent="0.3">
      <c r="A1489" s="1">
        <v>42048</v>
      </c>
      <c r="B1489">
        <v>27310016</v>
      </c>
      <c r="C1489">
        <v>99</v>
      </c>
      <c r="D1489">
        <v>1</v>
      </c>
      <c r="E1489">
        <v>1</v>
      </c>
      <c r="F1489" t="s">
        <v>63</v>
      </c>
      <c r="G1489">
        <v>0</v>
      </c>
      <c r="H1489">
        <v>0</v>
      </c>
      <c r="I1489">
        <v>0</v>
      </c>
      <c r="J1489">
        <v>0</v>
      </c>
      <c r="K1489">
        <v>12</v>
      </c>
      <c r="L1489">
        <v>49</v>
      </c>
      <c r="M1489">
        <v>156</v>
      </c>
      <c r="N1489">
        <v>34</v>
      </c>
      <c r="O1489" t="s">
        <v>198</v>
      </c>
      <c r="P1489">
        <v>0</v>
      </c>
      <c r="Q148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489" t="str">
        <f>VLOOKUP(Analytics_mindset_case_studies_IntegrateCo_2015payroll[[#This Row],[Job_Code]],Analytics_mindset_case_studies_IntegrateCo_jobcodes[[Code_text]:[Job_Description]],2,FALSE)</f>
        <v>New Foreign Manufacturing Plant</v>
      </c>
    </row>
    <row r="1490" spans="1:18" x14ac:dyDescent="0.3">
      <c r="A1490" s="1">
        <v>42048</v>
      </c>
      <c r="B1490">
        <v>27310016</v>
      </c>
      <c r="C1490">
        <v>99</v>
      </c>
      <c r="D1490">
        <v>1</v>
      </c>
      <c r="E1490">
        <v>1</v>
      </c>
      <c r="F1490" t="s">
        <v>74</v>
      </c>
      <c r="G1490">
        <v>19</v>
      </c>
      <c r="H1490">
        <v>0</v>
      </c>
      <c r="I1490">
        <v>399</v>
      </c>
      <c r="J1490">
        <v>0</v>
      </c>
      <c r="K1490">
        <v>232</v>
      </c>
      <c r="L1490">
        <v>927</v>
      </c>
      <c r="M1490">
        <v>2955</v>
      </c>
      <c r="N1490">
        <v>638</v>
      </c>
      <c r="O1490" t="s">
        <v>198</v>
      </c>
      <c r="P1490">
        <v>399</v>
      </c>
      <c r="Q149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490" t="str">
        <f>VLOOKUP(Analytics_mindset_case_studies_IntegrateCo_2015payroll[[#This Row],[Job_Code]],Analytics_mindset_case_studies_IntegrateCo_jobcodes[[Code_text]:[Job_Description]],2,FALSE)</f>
        <v>Service</v>
      </c>
    </row>
    <row r="1491" spans="1:18" x14ac:dyDescent="0.3">
      <c r="A1491" s="1">
        <v>42048</v>
      </c>
      <c r="B1491">
        <v>27310016</v>
      </c>
      <c r="C1491">
        <v>99</v>
      </c>
      <c r="D1491">
        <v>1</v>
      </c>
      <c r="E1491">
        <v>1</v>
      </c>
      <c r="F1491" t="s">
        <v>70</v>
      </c>
      <c r="G1491">
        <v>0</v>
      </c>
      <c r="H1491">
        <v>0</v>
      </c>
      <c r="I1491">
        <v>0</v>
      </c>
      <c r="J1491">
        <v>0</v>
      </c>
      <c r="K1491">
        <v>12</v>
      </c>
      <c r="L1491">
        <v>49</v>
      </c>
      <c r="M1491">
        <v>155</v>
      </c>
      <c r="N1491">
        <v>34</v>
      </c>
      <c r="O1491" t="s">
        <v>198</v>
      </c>
      <c r="P1491">
        <v>0</v>
      </c>
      <c r="Q149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491" t="str">
        <f>VLOOKUP(Analytics_mindset_case_studies_IntegrateCo_2015payroll[[#This Row],[Job_Code]],Analytics_mindset_case_studies_IntegrateCo_jobcodes[[Code_text]:[Job_Description]],2,FALSE)</f>
        <v>New Foreign Manufacturing Plant</v>
      </c>
    </row>
    <row r="1492" spans="1:18" x14ac:dyDescent="0.3">
      <c r="A1492" s="1">
        <v>42048</v>
      </c>
      <c r="B1492">
        <v>27310016</v>
      </c>
      <c r="C1492">
        <v>25</v>
      </c>
      <c r="D1492">
        <v>1</v>
      </c>
      <c r="E1492">
        <v>1</v>
      </c>
      <c r="F1492" t="s">
        <v>64</v>
      </c>
      <c r="G1492">
        <v>225</v>
      </c>
      <c r="H1492">
        <v>0</v>
      </c>
      <c r="I1492">
        <v>47025</v>
      </c>
      <c r="J1492">
        <v>0</v>
      </c>
      <c r="K1492">
        <v>267</v>
      </c>
      <c r="L1492">
        <v>1067</v>
      </c>
      <c r="M1492">
        <v>3402</v>
      </c>
      <c r="N1492">
        <v>61</v>
      </c>
      <c r="O1492" t="s">
        <v>199</v>
      </c>
      <c r="P1492">
        <v>47025</v>
      </c>
      <c r="Q149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492" t="str">
        <f>VLOOKUP(Analytics_mindset_case_studies_IntegrateCo_2015payroll[[#This Row],[Job_Code]],Analytics_mindset_case_studies_IntegrateCo_jobcodes[[Code_text]:[Job_Description]],2,FALSE)</f>
        <v>Office</v>
      </c>
    </row>
    <row r="1493" spans="1:18" x14ac:dyDescent="0.3">
      <c r="A1493" s="1">
        <v>42048</v>
      </c>
      <c r="B1493">
        <v>27310016</v>
      </c>
      <c r="C1493">
        <v>25</v>
      </c>
      <c r="D1493">
        <v>1</v>
      </c>
      <c r="E1493">
        <v>1</v>
      </c>
      <c r="F1493" t="s">
        <v>65</v>
      </c>
      <c r="G1493">
        <v>215</v>
      </c>
      <c r="H1493">
        <v>0</v>
      </c>
      <c r="I1493">
        <v>44935</v>
      </c>
      <c r="J1493">
        <v>0</v>
      </c>
      <c r="K1493">
        <v>255</v>
      </c>
      <c r="L1493">
        <v>102</v>
      </c>
      <c r="M1493">
        <v>325</v>
      </c>
      <c r="N1493">
        <v>58</v>
      </c>
      <c r="O1493" t="s">
        <v>199</v>
      </c>
      <c r="P1493">
        <v>44935</v>
      </c>
      <c r="Q149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493" t="str">
        <f>VLOOKUP(Analytics_mindset_case_studies_IntegrateCo_2015payroll[[#This Row],[Job_Code]],Analytics_mindset_case_studies_IntegrateCo_jobcodes[[Code_text]:[Job_Description]],2,FALSE)</f>
        <v>Office</v>
      </c>
    </row>
    <row r="1494" spans="1:18" x14ac:dyDescent="0.3">
      <c r="A1494" s="1">
        <v>42048</v>
      </c>
      <c r="B1494">
        <v>27310016</v>
      </c>
      <c r="C1494">
        <v>184</v>
      </c>
      <c r="D1494">
        <v>1</v>
      </c>
      <c r="E1494">
        <v>1</v>
      </c>
      <c r="F1494" t="s">
        <v>85</v>
      </c>
      <c r="G1494">
        <v>0</v>
      </c>
      <c r="H1494">
        <v>0</v>
      </c>
      <c r="I1494">
        <v>0</v>
      </c>
      <c r="J1494">
        <v>0</v>
      </c>
      <c r="K1494">
        <v>1</v>
      </c>
      <c r="L1494">
        <v>33</v>
      </c>
      <c r="M1494">
        <v>106</v>
      </c>
      <c r="N1494">
        <v>24</v>
      </c>
      <c r="O1494" t="s">
        <v>200</v>
      </c>
      <c r="P1494">
        <v>0</v>
      </c>
      <c r="Q149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494" t="str">
        <f>VLOOKUP(Analytics_mindset_case_studies_IntegrateCo_2015payroll[[#This Row],[Job_Code]],Analytics_mindset_case_studies_IntegrateCo_jobcodes[[Code_text]:[Job_Description]],2,FALSE)</f>
        <v>Installation</v>
      </c>
    </row>
    <row r="1495" spans="1:18" x14ac:dyDescent="0.3">
      <c r="A1495" s="1">
        <v>42048</v>
      </c>
      <c r="B1495">
        <v>27310016</v>
      </c>
      <c r="C1495">
        <v>320</v>
      </c>
      <c r="D1495">
        <v>1</v>
      </c>
      <c r="E1495">
        <v>1</v>
      </c>
      <c r="F1495" t="s">
        <v>85</v>
      </c>
      <c r="G1495">
        <v>0</v>
      </c>
      <c r="H1495">
        <v>0</v>
      </c>
      <c r="I1495">
        <v>0</v>
      </c>
      <c r="J1495">
        <v>0</v>
      </c>
      <c r="K1495">
        <v>0</v>
      </c>
      <c r="L1495">
        <v>36</v>
      </c>
      <c r="M1495">
        <v>115</v>
      </c>
      <c r="N1495">
        <v>24</v>
      </c>
      <c r="O1495" t="s">
        <v>201</v>
      </c>
      <c r="P1495">
        <v>0</v>
      </c>
      <c r="Q149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495" t="str">
        <f>VLOOKUP(Analytics_mindset_case_studies_IntegrateCo_2015payroll[[#This Row],[Job_Code]],Analytics_mindset_case_studies_IntegrateCo_jobcodes[[Code_text]:[Job_Description]],2,FALSE)</f>
        <v>Installation</v>
      </c>
    </row>
    <row r="1496" spans="1:18" x14ac:dyDescent="0.3">
      <c r="A1496" s="1">
        <v>42048</v>
      </c>
      <c r="B1496">
        <v>27310016</v>
      </c>
      <c r="C1496">
        <v>320</v>
      </c>
      <c r="D1496">
        <v>1</v>
      </c>
      <c r="E1496">
        <v>1</v>
      </c>
      <c r="F1496" t="s">
        <v>64</v>
      </c>
      <c r="G1496">
        <v>2</v>
      </c>
      <c r="H1496">
        <v>0</v>
      </c>
      <c r="I1496">
        <v>7164</v>
      </c>
      <c r="J1496">
        <v>0</v>
      </c>
      <c r="K1496">
        <v>0</v>
      </c>
      <c r="L1496">
        <v>172</v>
      </c>
      <c r="M1496">
        <v>548</v>
      </c>
      <c r="N1496">
        <v>115</v>
      </c>
      <c r="O1496" t="s">
        <v>201</v>
      </c>
      <c r="P1496">
        <v>7164</v>
      </c>
      <c r="Q149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496" t="str">
        <f>VLOOKUP(Analytics_mindset_case_studies_IntegrateCo_2015payroll[[#This Row],[Job_Code]],Analytics_mindset_case_studies_IntegrateCo_jobcodes[[Code_text]:[Job_Description]],2,FALSE)</f>
        <v>Office</v>
      </c>
    </row>
    <row r="1497" spans="1:18" x14ac:dyDescent="0.3">
      <c r="A1497" s="1">
        <v>42048</v>
      </c>
      <c r="B1497">
        <v>27310016</v>
      </c>
      <c r="C1497">
        <v>320</v>
      </c>
      <c r="D1497">
        <v>1</v>
      </c>
      <c r="E1497">
        <v>1</v>
      </c>
      <c r="F1497" t="s">
        <v>58</v>
      </c>
      <c r="G1497">
        <v>30</v>
      </c>
      <c r="H1497">
        <v>0</v>
      </c>
      <c r="I1497">
        <v>107452</v>
      </c>
      <c r="J1497">
        <v>0</v>
      </c>
      <c r="K1497">
        <v>0</v>
      </c>
      <c r="L1497">
        <v>2578</v>
      </c>
      <c r="M1497">
        <v>822</v>
      </c>
      <c r="N1497">
        <v>1719</v>
      </c>
      <c r="O1497" t="s">
        <v>201</v>
      </c>
      <c r="P1497">
        <v>107452</v>
      </c>
      <c r="Q149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497" t="str">
        <f>VLOOKUP(Analytics_mindset_case_studies_IntegrateCo_2015payroll[[#This Row],[Job_Code]],Analytics_mindset_case_studies_IntegrateCo_jobcodes[[Code_text]:[Job_Description]],2,FALSE)</f>
        <v>Sales</v>
      </c>
    </row>
    <row r="1498" spans="1:18" x14ac:dyDescent="0.3">
      <c r="A1498" s="1">
        <v>42048</v>
      </c>
      <c r="B1498">
        <v>27310016</v>
      </c>
      <c r="C1498">
        <v>343</v>
      </c>
      <c r="D1498">
        <v>1</v>
      </c>
      <c r="E1498">
        <v>1</v>
      </c>
      <c r="F1498" t="s">
        <v>85</v>
      </c>
      <c r="G1498">
        <v>0</v>
      </c>
      <c r="H1498">
        <v>0</v>
      </c>
      <c r="I1498">
        <v>0</v>
      </c>
      <c r="J1498">
        <v>0</v>
      </c>
      <c r="K1498">
        <v>9</v>
      </c>
      <c r="L1498">
        <v>37</v>
      </c>
      <c r="M1498">
        <v>119</v>
      </c>
      <c r="N1498">
        <v>29</v>
      </c>
      <c r="O1498" t="s">
        <v>202</v>
      </c>
      <c r="P1498">
        <v>0</v>
      </c>
      <c r="Q149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498" t="str">
        <f>VLOOKUP(Analytics_mindset_case_studies_IntegrateCo_2015payroll[[#This Row],[Job_Code]],Analytics_mindset_case_studies_IntegrateCo_jobcodes[[Code_text]:[Job_Description]],2,FALSE)</f>
        <v>Installation</v>
      </c>
    </row>
    <row r="1499" spans="1:18" x14ac:dyDescent="0.3">
      <c r="A1499" s="1">
        <v>42048</v>
      </c>
      <c r="B1499">
        <v>27310016</v>
      </c>
      <c r="C1499">
        <v>343</v>
      </c>
      <c r="D1499">
        <v>1</v>
      </c>
      <c r="E1499">
        <v>1</v>
      </c>
      <c r="F1499" t="s">
        <v>64</v>
      </c>
      <c r="G1499">
        <v>45</v>
      </c>
      <c r="H1499">
        <v>0</v>
      </c>
      <c r="I1499">
        <v>1035</v>
      </c>
      <c r="J1499">
        <v>0</v>
      </c>
      <c r="K1499">
        <v>54</v>
      </c>
      <c r="L1499">
        <v>215</v>
      </c>
      <c r="M1499">
        <v>684</v>
      </c>
      <c r="N1499">
        <v>166</v>
      </c>
      <c r="O1499" t="s">
        <v>202</v>
      </c>
      <c r="P1499">
        <v>1035</v>
      </c>
      <c r="Q149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499" t="str">
        <f>VLOOKUP(Analytics_mindset_case_studies_IntegrateCo_2015payroll[[#This Row],[Job_Code]],Analytics_mindset_case_studies_IntegrateCo_jobcodes[[Code_text]:[Job_Description]],2,FALSE)</f>
        <v>Office</v>
      </c>
    </row>
    <row r="1500" spans="1:18" x14ac:dyDescent="0.3">
      <c r="A1500" s="1">
        <v>42048</v>
      </c>
      <c r="B1500">
        <v>27310016</v>
      </c>
      <c r="C1500">
        <v>343</v>
      </c>
      <c r="D1500">
        <v>1</v>
      </c>
      <c r="E1500">
        <v>1</v>
      </c>
      <c r="F1500" t="s">
        <v>78</v>
      </c>
      <c r="G1500">
        <v>25</v>
      </c>
      <c r="H1500">
        <v>0</v>
      </c>
      <c r="I1500">
        <v>575</v>
      </c>
      <c r="J1500">
        <v>0</v>
      </c>
      <c r="K1500">
        <v>3</v>
      </c>
      <c r="L1500">
        <v>119</v>
      </c>
      <c r="M1500">
        <v>38</v>
      </c>
      <c r="N1500">
        <v>92</v>
      </c>
      <c r="O1500" t="s">
        <v>202</v>
      </c>
      <c r="P1500">
        <v>575</v>
      </c>
      <c r="Q150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500" t="str">
        <f>VLOOKUP(Analytics_mindset_case_studies_IntegrateCo_2015payroll[[#This Row],[Job_Code]],Analytics_mindset_case_studies_IntegrateCo_jobcodes[[Code_text]:[Job_Description]],2,FALSE)</f>
        <v>Service</v>
      </c>
    </row>
    <row r="1501" spans="1:18" x14ac:dyDescent="0.3">
      <c r="A1501" s="1">
        <v>42048</v>
      </c>
      <c r="B1501">
        <v>27310016</v>
      </c>
      <c r="C1501">
        <v>343</v>
      </c>
      <c r="D1501">
        <v>1</v>
      </c>
      <c r="E1501">
        <v>1</v>
      </c>
      <c r="F1501" t="s">
        <v>78</v>
      </c>
      <c r="G1501">
        <v>0</v>
      </c>
      <c r="H1501">
        <v>2</v>
      </c>
      <c r="I1501">
        <v>0</v>
      </c>
      <c r="J1501">
        <v>69</v>
      </c>
      <c r="K1501">
        <v>36</v>
      </c>
      <c r="L1501">
        <v>143</v>
      </c>
      <c r="M1501">
        <v>457</v>
      </c>
      <c r="N1501">
        <v>74</v>
      </c>
      <c r="O1501" t="s">
        <v>202</v>
      </c>
      <c r="P1501">
        <v>69</v>
      </c>
      <c r="Q150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501" t="str">
        <f>VLOOKUP(Analytics_mindset_case_studies_IntegrateCo_2015payroll[[#This Row],[Job_Code]],Analytics_mindset_case_studies_IntegrateCo_jobcodes[[Code_text]:[Job_Description]],2,FALSE)</f>
        <v>Service</v>
      </c>
    </row>
    <row r="1502" spans="1:18" x14ac:dyDescent="0.3">
      <c r="A1502" s="1">
        <v>42048</v>
      </c>
      <c r="B1502">
        <v>27310016</v>
      </c>
      <c r="C1502">
        <v>343</v>
      </c>
      <c r="D1502">
        <v>1</v>
      </c>
      <c r="E1502">
        <v>1</v>
      </c>
      <c r="F1502" t="s">
        <v>65</v>
      </c>
      <c r="G1502">
        <v>1</v>
      </c>
      <c r="H1502">
        <v>0</v>
      </c>
      <c r="I1502">
        <v>23</v>
      </c>
      <c r="J1502">
        <v>0</v>
      </c>
      <c r="K1502">
        <v>12</v>
      </c>
      <c r="L1502">
        <v>48</v>
      </c>
      <c r="M1502">
        <v>152</v>
      </c>
      <c r="N1502">
        <v>37</v>
      </c>
      <c r="O1502" t="s">
        <v>202</v>
      </c>
      <c r="P1502">
        <v>23</v>
      </c>
      <c r="Q150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502" t="str">
        <f>VLOOKUP(Analytics_mindset_case_studies_IntegrateCo_2015payroll[[#This Row],[Job_Code]],Analytics_mindset_case_studies_IntegrateCo_jobcodes[[Code_text]:[Job_Description]],2,FALSE)</f>
        <v>Office</v>
      </c>
    </row>
    <row r="1503" spans="1:18" x14ac:dyDescent="0.3">
      <c r="A1503" s="1">
        <v>42048</v>
      </c>
      <c r="B1503">
        <v>27310016</v>
      </c>
      <c r="C1503">
        <v>399</v>
      </c>
      <c r="D1503">
        <v>1</v>
      </c>
      <c r="E1503">
        <v>1</v>
      </c>
      <c r="F1503" t="s">
        <v>85</v>
      </c>
      <c r="G1503">
        <v>0</v>
      </c>
      <c r="H1503">
        <v>0</v>
      </c>
      <c r="I1503">
        <v>0</v>
      </c>
      <c r="J1503">
        <v>0</v>
      </c>
      <c r="K1503">
        <v>9</v>
      </c>
      <c r="L1503">
        <v>34</v>
      </c>
      <c r="M1503">
        <v>11</v>
      </c>
      <c r="N1503">
        <v>4</v>
      </c>
      <c r="O1503" t="s">
        <v>203</v>
      </c>
      <c r="P1503">
        <v>0</v>
      </c>
      <c r="Q150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503" t="str">
        <f>VLOOKUP(Analytics_mindset_case_studies_IntegrateCo_2015payroll[[#This Row],[Job_Code]],Analytics_mindset_case_studies_IntegrateCo_jobcodes[[Code_text]:[Job_Description]],2,FALSE)</f>
        <v>Installation</v>
      </c>
    </row>
    <row r="1504" spans="1:18" x14ac:dyDescent="0.3">
      <c r="A1504" s="1">
        <v>42048</v>
      </c>
      <c r="B1504">
        <v>27310016</v>
      </c>
      <c r="C1504">
        <v>399</v>
      </c>
      <c r="D1504">
        <v>1</v>
      </c>
      <c r="E1504">
        <v>1</v>
      </c>
      <c r="F1504" t="s">
        <v>72</v>
      </c>
      <c r="G1504">
        <v>40</v>
      </c>
      <c r="H1504">
        <v>0</v>
      </c>
      <c r="I1504">
        <v>86539</v>
      </c>
      <c r="J1504">
        <v>0</v>
      </c>
      <c r="K1504">
        <v>496</v>
      </c>
      <c r="L1504">
        <v>1986</v>
      </c>
      <c r="M1504">
        <v>6327</v>
      </c>
      <c r="N1504">
        <v>225</v>
      </c>
      <c r="O1504" t="s">
        <v>203</v>
      </c>
      <c r="P1504">
        <v>86539</v>
      </c>
      <c r="Q150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504" t="str">
        <f>VLOOKUP(Analytics_mindset_case_studies_IntegrateCo_2015payroll[[#This Row],[Job_Code]],Analytics_mindset_case_studies_IntegrateCo_jobcodes[[Code_text]:[Job_Description]],2,FALSE)</f>
        <v>Sales</v>
      </c>
    </row>
    <row r="1505" spans="1:18" x14ac:dyDescent="0.3">
      <c r="A1505" s="1">
        <v>42055</v>
      </c>
      <c r="B1505">
        <v>27310019</v>
      </c>
      <c r="C1505">
        <v>195</v>
      </c>
      <c r="D1505">
        <v>1</v>
      </c>
      <c r="E1505">
        <v>1</v>
      </c>
      <c r="F1505" t="s">
        <v>85</v>
      </c>
      <c r="G1505">
        <v>0</v>
      </c>
      <c r="H1505">
        <v>0</v>
      </c>
      <c r="I1505">
        <v>0</v>
      </c>
      <c r="J1505">
        <v>0</v>
      </c>
      <c r="K1505">
        <v>0</v>
      </c>
      <c r="L1505">
        <v>34</v>
      </c>
      <c r="M1505">
        <v>107</v>
      </c>
      <c r="N1505">
        <v>4</v>
      </c>
      <c r="O1505" t="s">
        <v>121</v>
      </c>
      <c r="P1505">
        <v>0</v>
      </c>
      <c r="Q150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505" t="str">
        <f>VLOOKUP(Analytics_mindset_case_studies_IntegrateCo_2015payroll[[#This Row],[Job_Code]],Analytics_mindset_case_studies_IntegrateCo_jobcodes[[Code_text]:[Job_Description]],2,FALSE)</f>
        <v>Installation</v>
      </c>
    </row>
    <row r="1506" spans="1:18" x14ac:dyDescent="0.3">
      <c r="A1506" s="1">
        <v>42055</v>
      </c>
      <c r="B1506">
        <v>27310019</v>
      </c>
      <c r="C1506">
        <v>195</v>
      </c>
      <c r="D1506">
        <v>1</v>
      </c>
      <c r="E1506">
        <v>1</v>
      </c>
      <c r="F1506" t="s">
        <v>58</v>
      </c>
      <c r="G1506">
        <v>36</v>
      </c>
      <c r="H1506">
        <v>0</v>
      </c>
      <c r="I1506">
        <v>104143</v>
      </c>
      <c r="J1506">
        <v>0</v>
      </c>
      <c r="K1506">
        <v>0</v>
      </c>
      <c r="L1506">
        <v>2337</v>
      </c>
      <c r="M1506">
        <v>7448</v>
      </c>
      <c r="N1506">
        <v>271</v>
      </c>
      <c r="O1506" t="s">
        <v>121</v>
      </c>
      <c r="P1506">
        <v>104143</v>
      </c>
      <c r="Q150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506" t="str">
        <f>VLOOKUP(Analytics_mindset_case_studies_IntegrateCo_2015payroll[[#This Row],[Job_Code]],Analytics_mindset_case_studies_IntegrateCo_jobcodes[[Code_text]:[Job_Description]],2,FALSE)</f>
        <v>Sales</v>
      </c>
    </row>
    <row r="1507" spans="1:18" x14ac:dyDescent="0.3">
      <c r="A1507" s="1">
        <v>42055</v>
      </c>
      <c r="B1507">
        <v>27310019</v>
      </c>
      <c r="C1507">
        <v>195</v>
      </c>
      <c r="D1507">
        <v>1</v>
      </c>
      <c r="E1507">
        <v>1</v>
      </c>
      <c r="F1507" t="s">
        <v>63</v>
      </c>
      <c r="G1507">
        <v>0</v>
      </c>
      <c r="H1507">
        <v>0</v>
      </c>
      <c r="I1507">
        <v>0</v>
      </c>
      <c r="J1507">
        <v>0</v>
      </c>
      <c r="K1507">
        <v>0</v>
      </c>
      <c r="L1507">
        <v>259</v>
      </c>
      <c r="M1507">
        <v>828</v>
      </c>
      <c r="N1507">
        <v>3</v>
      </c>
      <c r="O1507" t="s">
        <v>121</v>
      </c>
      <c r="P1507">
        <v>0</v>
      </c>
      <c r="Q150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507" t="str">
        <f>VLOOKUP(Analytics_mindset_case_studies_IntegrateCo_2015payroll[[#This Row],[Job_Code]],Analytics_mindset_case_studies_IntegrateCo_jobcodes[[Code_text]:[Job_Description]],2,FALSE)</f>
        <v>New Foreign Manufacturing Plant</v>
      </c>
    </row>
    <row r="1508" spans="1:18" x14ac:dyDescent="0.3">
      <c r="A1508" s="1">
        <v>42055</v>
      </c>
      <c r="B1508">
        <v>27310019</v>
      </c>
      <c r="C1508">
        <v>404</v>
      </c>
      <c r="D1508">
        <v>1</v>
      </c>
      <c r="E1508">
        <v>1</v>
      </c>
      <c r="F1508" t="s">
        <v>84</v>
      </c>
      <c r="G1508">
        <v>20</v>
      </c>
      <c r="H1508">
        <v>0</v>
      </c>
      <c r="I1508">
        <v>4327</v>
      </c>
      <c r="J1508">
        <v>0</v>
      </c>
      <c r="K1508">
        <v>26</v>
      </c>
      <c r="L1508">
        <v>1039</v>
      </c>
      <c r="M1508">
        <v>3311</v>
      </c>
      <c r="N1508">
        <v>692</v>
      </c>
      <c r="O1508" t="s">
        <v>205</v>
      </c>
      <c r="P1508">
        <v>4327</v>
      </c>
      <c r="Q150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1508" t="str">
        <f>VLOOKUP(Analytics_mindset_case_studies_IntegrateCo_2015payroll[[#This Row],[Job_Code]],Analytics_mindset_case_studies_IntegrateCo_jobcodes[[Code_text]:[Job_Description]],2,FALSE)</f>
        <v>Travel</v>
      </c>
    </row>
    <row r="1509" spans="1:18" x14ac:dyDescent="0.3">
      <c r="A1509" s="1">
        <v>42055</v>
      </c>
      <c r="B1509">
        <v>27310019</v>
      </c>
      <c r="C1509">
        <v>106</v>
      </c>
      <c r="D1509">
        <v>1</v>
      </c>
      <c r="E1509">
        <v>1</v>
      </c>
      <c r="F1509" t="s">
        <v>86</v>
      </c>
      <c r="G1509">
        <v>2</v>
      </c>
      <c r="H1509">
        <v>0</v>
      </c>
      <c r="I1509">
        <v>40</v>
      </c>
      <c r="J1509">
        <v>0</v>
      </c>
      <c r="K1509">
        <v>24</v>
      </c>
      <c r="L1509">
        <v>96</v>
      </c>
      <c r="M1509">
        <v>306</v>
      </c>
      <c r="N1509">
        <v>64</v>
      </c>
      <c r="O1509" t="s">
        <v>122</v>
      </c>
      <c r="P1509">
        <v>40</v>
      </c>
      <c r="Q150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509" t="str">
        <f>VLOOKUP(Analytics_mindset_case_studies_IntegrateCo_2015payroll[[#This Row],[Job_Code]],Analytics_mindset_case_studies_IntegrateCo_jobcodes[[Code_text]:[Job_Description]],2,FALSE)</f>
        <v>Sales</v>
      </c>
    </row>
    <row r="1510" spans="1:18" x14ac:dyDescent="0.3">
      <c r="A1510" s="1">
        <v>42055</v>
      </c>
      <c r="B1510">
        <v>27310019</v>
      </c>
      <c r="C1510">
        <v>106</v>
      </c>
      <c r="D1510">
        <v>1</v>
      </c>
      <c r="E1510">
        <v>1</v>
      </c>
      <c r="F1510" t="s">
        <v>85</v>
      </c>
      <c r="G1510">
        <v>0</v>
      </c>
      <c r="H1510">
        <v>0</v>
      </c>
      <c r="I1510">
        <v>0</v>
      </c>
      <c r="J1510">
        <v>0</v>
      </c>
      <c r="K1510">
        <v>9</v>
      </c>
      <c r="L1510">
        <v>36</v>
      </c>
      <c r="M1510">
        <v>115</v>
      </c>
      <c r="N1510">
        <v>24</v>
      </c>
      <c r="O1510" t="s">
        <v>122</v>
      </c>
      <c r="P1510">
        <v>0</v>
      </c>
      <c r="Q151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510" t="str">
        <f>VLOOKUP(Analytics_mindset_case_studies_IntegrateCo_2015payroll[[#This Row],[Job_Code]],Analytics_mindset_case_studies_IntegrateCo_jobcodes[[Code_text]:[Job_Description]],2,FALSE)</f>
        <v>Installation</v>
      </c>
    </row>
    <row r="1511" spans="1:18" x14ac:dyDescent="0.3">
      <c r="A1511" s="1">
        <v>42055</v>
      </c>
      <c r="B1511">
        <v>27310019</v>
      </c>
      <c r="C1511">
        <v>106</v>
      </c>
      <c r="D1511">
        <v>1</v>
      </c>
      <c r="E1511">
        <v>1</v>
      </c>
      <c r="F1511" t="s">
        <v>64</v>
      </c>
      <c r="G1511">
        <v>19</v>
      </c>
      <c r="H1511">
        <v>0</v>
      </c>
      <c r="I1511">
        <v>380</v>
      </c>
      <c r="J1511">
        <v>0</v>
      </c>
      <c r="K1511">
        <v>228</v>
      </c>
      <c r="L1511">
        <v>912</v>
      </c>
      <c r="M1511">
        <v>2907</v>
      </c>
      <c r="N1511">
        <v>608</v>
      </c>
      <c r="O1511" t="s">
        <v>122</v>
      </c>
      <c r="P1511">
        <v>380</v>
      </c>
      <c r="Q151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511" t="str">
        <f>VLOOKUP(Analytics_mindset_case_studies_IntegrateCo_2015payroll[[#This Row],[Job_Code]],Analytics_mindset_case_studies_IntegrateCo_jobcodes[[Code_text]:[Job_Description]],2,FALSE)</f>
        <v>Office</v>
      </c>
    </row>
    <row r="1512" spans="1:18" x14ac:dyDescent="0.3">
      <c r="A1512" s="1">
        <v>42055</v>
      </c>
      <c r="B1512">
        <v>27310019</v>
      </c>
      <c r="C1512">
        <v>106</v>
      </c>
      <c r="D1512">
        <v>1</v>
      </c>
      <c r="E1512">
        <v>1</v>
      </c>
      <c r="F1512" t="s">
        <v>65</v>
      </c>
      <c r="G1512">
        <v>19</v>
      </c>
      <c r="H1512">
        <v>0</v>
      </c>
      <c r="I1512">
        <v>380</v>
      </c>
      <c r="J1512">
        <v>0</v>
      </c>
      <c r="K1512">
        <v>228</v>
      </c>
      <c r="L1512">
        <v>912</v>
      </c>
      <c r="M1512">
        <v>2907</v>
      </c>
      <c r="N1512">
        <v>608</v>
      </c>
      <c r="O1512" t="s">
        <v>122</v>
      </c>
      <c r="P1512">
        <v>380</v>
      </c>
      <c r="Q151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512" t="str">
        <f>VLOOKUP(Analytics_mindset_case_studies_IntegrateCo_2015payroll[[#This Row],[Job_Code]],Analytics_mindset_case_studies_IntegrateCo_jobcodes[[Code_text]:[Job_Description]],2,FALSE)</f>
        <v>Office</v>
      </c>
    </row>
    <row r="1513" spans="1:18" x14ac:dyDescent="0.3">
      <c r="A1513" s="1">
        <v>42055</v>
      </c>
      <c r="B1513">
        <v>27310019</v>
      </c>
      <c r="C1513">
        <v>274</v>
      </c>
      <c r="D1513">
        <v>1</v>
      </c>
      <c r="E1513">
        <v>1</v>
      </c>
      <c r="F1513" t="s">
        <v>85</v>
      </c>
      <c r="G1513">
        <v>0</v>
      </c>
      <c r="H1513">
        <v>0</v>
      </c>
      <c r="I1513">
        <v>0</v>
      </c>
      <c r="J1513">
        <v>0</v>
      </c>
      <c r="K1513">
        <v>0</v>
      </c>
      <c r="L1513">
        <v>21</v>
      </c>
      <c r="M1513">
        <v>69</v>
      </c>
      <c r="N1513">
        <v>14</v>
      </c>
      <c r="O1513" t="s">
        <v>124</v>
      </c>
      <c r="P1513">
        <v>0</v>
      </c>
      <c r="Q151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513" t="str">
        <f>VLOOKUP(Analytics_mindset_case_studies_IntegrateCo_2015payroll[[#This Row],[Job_Code]],Analytics_mindset_case_studies_IntegrateCo_jobcodes[[Code_text]:[Job_Description]],2,FALSE)</f>
        <v>Installation</v>
      </c>
    </row>
    <row r="1514" spans="1:18" x14ac:dyDescent="0.3">
      <c r="A1514" s="1">
        <v>42055</v>
      </c>
      <c r="B1514">
        <v>27310019</v>
      </c>
      <c r="C1514">
        <v>274</v>
      </c>
      <c r="D1514">
        <v>1</v>
      </c>
      <c r="E1514">
        <v>1</v>
      </c>
      <c r="F1514" t="s">
        <v>63</v>
      </c>
      <c r="G1514">
        <v>0</v>
      </c>
      <c r="H1514">
        <v>0</v>
      </c>
      <c r="I1514">
        <v>0</v>
      </c>
      <c r="J1514">
        <v>0</v>
      </c>
      <c r="K1514">
        <v>0</v>
      </c>
      <c r="L1514">
        <v>5</v>
      </c>
      <c r="M1514">
        <v>1591</v>
      </c>
      <c r="N1514">
        <v>333</v>
      </c>
      <c r="O1514" t="s">
        <v>124</v>
      </c>
      <c r="P1514">
        <v>0</v>
      </c>
      <c r="Q151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514" t="str">
        <f>VLOOKUP(Analytics_mindset_case_studies_IntegrateCo_2015payroll[[#This Row],[Job_Code]],Analytics_mindset_case_studies_IntegrateCo_jobcodes[[Code_text]:[Job_Description]],2,FALSE)</f>
        <v>New Foreign Manufacturing Plant</v>
      </c>
    </row>
    <row r="1515" spans="1:18" x14ac:dyDescent="0.3">
      <c r="A1515" s="1">
        <v>42055</v>
      </c>
      <c r="B1515">
        <v>27310019</v>
      </c>
      <c r="C1515">
        <v>1</v>
      </c>
      <c r="D1515">
        <v>1</v>
      </c>
      <c r="E1515">
        <v>1</v>
      </c>
      <c r="F1515" t="s">
        <v>64</v>
      </c>
      <c r="G1515">
        <v>25</v>
      </c>
      <c r="H1515">
        <v>0</v>
      </c>
      <c r="I1515">
        <v>49435</v>
      </c>
      <c r="J1515">
        <v>0</v>
      </c>
      <c r="K1515">
        <v>0</v>
      </c>
      <c r="L1515">
        <v>1042</v>
      </c>
      <c r="M1515">
        <v>332</v>
      </c>
      <c r="N1515">
        <v>64</v>
      </c>
      <c r="O1515" t="s">
        <v>125</v>
      </c>
      <c r="P1515">
        <v>49435</v>
      </c>
      <c r="Q151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515" t="str">
        <f>VLOOKUP(Analytics_mindset_case_studies_IntegrateCo_2015payroll[[#This Row],[Job_Code]],Analytics_mindset_case_studies_IntegrateCo_jobcodes[[Code_text]:[Job_Description]],2,FALSE)</f>
        <v>Office</v>
      </c>
    </row>
    <row r="1516" spans="1:18" x14ac:dyDescent="0.3">
      <c r="A1516" s="1">
        <v>42055</v>
      </c>
      <c r="B1516">
        <v>27310019</v>
      </c>
      <c r="C1516">
        <v>1</v>
      </c>
      <c r="D1516">
        <v>1</v>
      </c>
      <c r="E1516">
        <v>1</v>
      </c>
      <c r="F1516" t="s">
        <v>65</v>
      </c>
      <c r="G1516">
        <v>25</v>
      </c>
      <c r="H1516">
        <v>0</v>
      </c>
      <c r="I1516">
        <v>49435</v>
      </c>
      <c r="J1516">
        <v>0</v>
      </c>
      <c r="K1516">
        <v>0</v>
      </c>
      <c r="L1516">
        <v>1041</v>
      </c>
      <c r="M1516">
        <v>3319</v>
      </c>
      <c r="N1516">
        <v>64</v>
      </c>
      <c r="O1516" t="s">
        <v>125</v>
      </c>
      <c r="P1516">
        <v>49435</v>
      </c>
      <c r="Q151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516" t="str">
        <f>VLOOKUP(Analytics_mindset_case_studies_IntegrateCo_2015payroll[[#This Row],[Job_Code]],Analytics_mindset_case_studies_IntegrateCo_jobcodes[[Code_text]:[Job_Description]],2,FALSE)</f>
        <v>Office</v>
      </c>
    </row>
    <row r="1517" spans="1:18" x14ac:dyDescent="0.3">
      <c r="A1517" s="1">
        <v>42055</v>
      </c>
      <c r="B1517">
        <v>27310019</v>
      </c>
      <c r="C1517">
        <v>391</v>
      </c>
      <c r="D1517">
        <v>2</v>
      </c>
      <c r="E1517">
        <v>2</v>
      </c>
      <c r="F1517" t="s">
        <v>85</v>
      </c>
      <c r="G1517">
        <v>0</v>
      </c>
      <c r="H1517">
        <v>0</v>
      </c>
      <c r="I1517">
        <v>0</v>
      </c>
      <c r="J1517">
        <v>0</v>
      </c>
      <c r="K1517">
        <v>0</v>
      </c>
      <c r="L1517">
        <v>65</v>
      </c>
      <c r="M1517">
        <v>104</v>
      </c>
      <c r="N1517">
        <v>3</v>
      </c>
      <c r="O1517" t="s">
        <v>126</v>
      </c>
      <c r="P1517">
        <v>0</v>
      </c>
      <c r="Q151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517" t="str">
        <f>VLOOKUP(Analytics_mindset_case_studies_IntegrateCo_2015payroll[[#This Row],[Job_Code]],Analytics_mindset_case_studies_IntegrateCo_jobcodes[[Code_text]:[Job_Description]],2,FALSE)</f>
        <v>Installation</v>
      </c>
    </row>
    <row r="1518" spans="1:18" x14ac:dyDescent="0.3">
      <c r="A1518" s="1">
        <v>42055</v>
      </c>
      <c r="B1518">
        <v>27310019</v>
      </c>
      <c r="C1518">
        <v>391</v>
      </c>
      <c r="D1518">
        <v>2</v>
      </c>
      <c r="E1518">
        <v>2</v>
      </c>
      <c r="F1518" t="s">
        <v>88</v>
      </c>
      <c r="G1518">
        <v>18</v>
      </c>
      <c r="H1518">
        <v>0</v>
      </c>
      <c r="I1518">
        <v>4635</v>
      </c>
      <c r="J1518">
        <v>0</v>
      </c>
      <c r="K1518">
        <v>0</v>
      </c>
      <c r="L1518">
        <v>2009</v>
      </c>
      <c r="M1518">
        <v>3202</v>
      </c>
      <c r="N1518">
        <v>927</v>
      </c>
      <c r="O1518" t="s">
        <v>126</v>
      </c>
      <c r="P1518">
        <v>4635</v>
      </c>
      <c r="Q151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518" t="str">
        <f>VLOOKUP(Analytics_mindset_case_studies_IntegrateCo_2015payroll[[#This Row],[Job_Code]],Analytics_mindset_case_studies_IntegrateCo_jobcodes[[Code_text]:[Job_Description]],2,FALSE)</f>
        <v>Office</v>
      </c>
    </row>
    <row r="1519" spans="1:18" x14ac:dyDescent="0.3">
      <c r="A1519" s="1">
        <v>42055</v>
      </c>
      <c r="B1519">
        <v>27310019</v>
      </c>
      <c r="C1519">
        <v>259</v>
      </c>
      <c r="D1519">
        <v>1</v>
      </c>
      <c r="E1519">
        <v>1</v>
      </c>
      <c r="F1519" t="s">
        <v>85</v>
      </c>
      <c r="G1519">
        <v>0</v>
      </c>
      <c r="H1519">
        <v>0</v>
      </c>
      <c r="I1519">
        <v>0</v>
      </c>
      <c r="J1519">
        <v>0</v>
      </c>
      <c r="K1519">
        <v>0</v>
      </c>
      <c r="L1519">
        <v>35</v>
      </c>
      <c r="M1519">
        <v>111</v>
      </c>
      <c r="N1519">
        <v>24</v>
      </c>
      <c r="O1519" t="s">
        <v>127</v>
      </c>
      <c r="P1519">
        <v>0</v>
      </c>
      <c r="Q151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519" t="str">
        <f>VLOOKUP(Analytics_mindset_case_studies_IntegrateCo_2015payroll[[#This Row],[Job_Code]],Analytics_mindset_case_studies_IntegrateCo_jobcodes[[Code_text]:[Job_Description]],2,FALSE)</f>
        <v>Installation</v>
      </c>
    </row>
    <row r="1520" spans="1:18" x14ac:dyDescent="0.3">
      <c r="A1520" s="1">
        <v>42055</v>
      </c>
      <c r="B1520">
        <v>27310019</v>
      </c>
      <c r="C1520">
        <v>259</v>
      </c>
      <c r="D1520">
        <v>1</v>
      </c>
      <c r="E1520">
        <v>1</v>
      </c>
      <c r="F1520" t="s">
        <v>73</v>
      </c>
      <c r="G1520">
        <v>95</v>
      </c>
      <c r="H1520">
        <v>0</v>
      </c>
      <c r="I1520">
        <v>24463</v>
      </c>
      <c r="J1520">
        <v>0</v>
      </c>
      <c r="K1520">
        <v>0</v>
      </c>
      <c r="L1520">
        <v>568</v>
      </c>
      <c r="M1520">
        <v>1811</v>
      </c>
      <c r="N1520">
        <v>391</v>
      </c>
      <c r="O1520" t="s">
        <v>127</v>
      </c>
      <c r="P1520">
        <v>24463</v>
      </c>
      <c r="Q152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520" t="str">
        <f>VLOOKUP(Analytics_mindset_case_studies_IntegrateCo_2015payroll[[#This Row],[Job_Code]],Analytics_mindset_case_studies_IntegrateCo_jobcodes[[Code_text]:[Job_Description]],2,FALSE)</f>
        <v>Proj Management</v>
      </c>
    </row>
    <row r="1521" spans="1:18" x14ac:dyDescent="0.3">
      <c r="A1521" s="1">
        <v>42055</v>
      </c>
      <c r="B1521">
        <v>27310019</v>
      </c>
      <c r="C1521">
        <v>259</v>
      </c>
      <c r="D1521">
        <v>1</v>
      </c>
      <c r="E1521">
        <v>1</v>
      </c>
      <c r="F1521" t="s">
        <v>89</v>
      </c>
      <c r="G1521">
        <v>5</v>
      </c>
      <c r="H1521">
        <v>0</v>
      </c>
      <c r="I1521">
        <v>1288</v>
      </c>
      <c r="J1521">
        <v>0</v>
      </c>
      <c r="K1521">
        <v>0</v>
      </c>
      <c r="L1521">
        <v>3</v>
      </c>
      <c r="M1521">
        <v>95</v>
      </c>
      <c r="N1521">
        <v>21</v>
      </c>
      <c r="O1521" t="s">
        <v>127</v>
      </c>
      <c r="P1521">
        <v>1288</v>
      </c>
      <c r="Q152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521" t="str">
        <f>VLOOKUP(Analytics_mindset_case_studies_IntegrateCo_2015payroll[[#This Row],[Job_Code]],Analytics_mindset_case_studies_IntegrateCo_jobcodes[[Code_text]:[Job_Description]],2,FALSE)</f>
        <v>Employee Training</v>
      </c>
    </row>
    <row r="1522" spans="1:18" x14ac:dyDescent="0.3">
      <c r="A1522" s="1">
        <v>42055</v>
      </c>
      <c r="B1522">
        <v>27310019</v>
      </c>
      <c r="C1522">
        <v>168</v>
      </c>
      <c r="D1522">
        <v>1</v>
      </c>
      <c r="E1522">
        <v>1</v>
      </c>
      <c r="F1522" t="s">
        <v>85</v>
      </c>
      <c r="G1522">
        <v>0</v>
      </c>
      <c r="H1522">
        <v>0</v>
      </c>
      <c r="I1522">
        <v>0</v>
      </c>
      <c r="J1522">
        <v>0</v>
      </c>
      <c r="K1522">
        <v>0</v>
      </c>
      <c r="L1522">
        <v>35</v>
      </c>
      <c r="M1522">
        <v>111</v>
      </c>
      <c r="N1522">
        <v>24</v>
      </c>
      <c r="O1522" t="s">
        <v>129</v>
      </c>
      <c r="P1522">
        <v>0</v>
      </c>
      <c r="Q152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522" t="str">
        <f>VLOOKUP(Analytics_mindset_case_studies_IntegrateCo_2015payroll[[#This Row],[Job_Code]],Analytics_mindset_case_studies_IntegrateCo_jobcodes[[Code_text]:[Job_Description]],2,FALSE)</f>
        <v>Installation</v>
      </c>
    </row>
    <row r="1523" spans="1:18" x14ac:dyDescent="0.3">
      <c r="A1523" s="1">
        <v>42055</v>
      </c>
      <c r="B1523">
        <v>27310019</v>
      </c>
      <c r="C1523">
        <v>168</v>
      </c>
      <c r="D1523">
        <v>1</v>
      </c>
      <c r="E1523">
        <v>1</v>
      </c>
      <c r="F1523" t="s">
        <v>63</v>
      </c>
      <c r="G1523">
        <v>0</v>
      </c>
      <c r="H1523">
        <v>0</v>
      </c>
      <c r="I1523">
        <v>0</v>
      </c>
      <c r="J1523">
        <v>0</v>
      </c>
      <c r="K1523">
        <v>0</v>
      </c>
      <c r="L1523">
        <v>698</v>
      </c>
      <c r="M1523">
        <v>2225</v>
      </c>
      <c r="N1523">
        <v>48</v>
      </c>
      <c r="O1523" t="s">
        <v>129</v>
      </c>
      <c r="P1523">
        <v>0</v>
      </c>
      <c r="Q152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523" t="str">
        <f>VLOOKUP(Analytics_mindset_case_studies_IntegrateCo_2015payroll[[#This Row],[Job_Code]],Analytics_mindset_case_studies_IntegrateCo_jobcodes[[Code_text]:[Job_Description]],2,FALSE)</f>
        <v>New Foreign Manufacturing Plant</v>
      </c>
    </row>
    <row r="1524" spans="1:18" x14ac:dyDescent="0.3">
      <c r="A1524" s="1">
        <v>42055</v>
      </c>
      <c r="B1524">
        <v>27310019</v>
      </c>
      <c r="C1524">
        <v>249</v>
      </c>
      <c r="D1524">
        <v>1</v>
      </c>
      <c r="E1524">
        <v>1</v>
      </c>
      <c r="F1524" t="s">
        <v>72</v>
      </c>
      <c r="G1524">
        <v>36</v>
      </c>
      <c r="H1524">
        <v>0</v>
      </c>
      <c r="I1524">
        <v>147116</v>
      </c>
      <c r="J1524">
        <v>0</v>
      </c>
      <c r="K1524">
        <v>0</v>
      </c>
      <c r="L1524">
        <v>3304</v>
      </c>
      <c r="M1524">
        <v>10531</v>
      </c>
      <c r="N1524">
        <v>2354</v>
      </c>
      <c r="O1524" t="s">
        <v>131</v>
      </c>
      <c r="P1524">
        <v>147116</v>
      </c>
      <c r="Q152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524" t="str">
        <f>VLOOKUP(Analytics_mindset_case_studies_IntegrateCo_2015payroll[[#This Row],[Job_Code]],Analytics_mindset_case_studies_IntegrateCo_jobcodes[[Code_text]:[Job_Description]],2,FALSE)</f>
        <v>Sales</v>
      </c>
    </row>
    <row r="1525" spans="1:18" x14ac:dyDescent="0.3">
      <c r="A1525" s="1">
        <v>42055</v>
      </c>
      <c r="B1525">
        <v>27310019</v>
      </c>
      <c r="C1525">
        <v>249</v>
      </c>
      <c r="D1525">
        <v>1</v>
      </c>
      <c r="E1525">
        <v>1</v>
      </c>
      <c r="F1525" t="s">
        <v>73</v>
      </c>
      <c r="G1525">
        <v>4</v>
      </c>
      <c r="H1525">
        <v>0</v>
      </c>
      <c r="I1525">
        <v>16346</v>
      </c>
      <c r="J1525">
        <v>0</v>
      </c>
      <c r="K1525">
        <v>0</v>
      </c>
      <c r="L1525">
        <v>367</v>
      </c>
      <c r="M1525">
        <v>117</v>
      </c>
      <c r="N1525">
        <v>262</v>
      </c>
      <c r="O1525" t="s">
        <v>131</v>
      </c>
      <c r="P1525">
        <v>16346</v>
      </c>
      <c r="Q152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525" t="str">
        <f>VLOOKUP(Analytics_mindset_case_studies_IntegrateCo_2015payroll[[#This Row],[Job_Code]],Analytics_mindset_case_studies_IntegrateCo_jobcodes[[Code_text]:[Job_Description]],2,FALSE)</f>
        <v>Proj Management</v>
      </c>
    </row>
    <row r="1526" spans="1:18" x14ac:dyDescent="0.3">
      <c r="A1526" s="1">
        <v>42055</v>
      </c>
      <c r="B1526">
        <v>27310019</v>
      </c>
      <c r="C1526">
        <v>179</v>
      </c>
      <c r="D1526">
        <v>1</v>
      </c>
      <c r="E1526">
        <v>1</v>
      </c>
      <c r="F1526" t="s">
        <v>85</v>
      </c>
      <c r="G1526">
        <v>0</v>
      </c>
      <c r="H1526">
        <v>0</v>
      </c>
      <c r="I1526">
        <v>0</v>
      </c>
      <c r="J1526">
        <v>0</v>
      </c>
      <c r="K1526">
        <v>0</v>
      </c>
      <c r="L1526">
        <v>33</v>
      </c>
      <c r="M1526">
        <v>107</v>
      </c>
      <c r="N1526">
        <v>24</v>
      </c>
      <c r="O1526" t="s">
        <v>132</v>
      </c>
      <c r="P1526">
        <v>0</v>
      </c>
      <c r="Q152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526" t="str">
        <f>VLOOKUP(Analytics_mindset_case_studies_IntegrateCo_2015payroll[[#This Row],[Job_Code]],Analytics_mindset_case_studies_IntegrateCo_jobcodes[[Code_text]:[Job_Description]],2,FALSE)</f>
        <v>Installation</v>
      </c>
    </row>
    <row r="1527" spans="1:18" x14ac:dyDescent="0.3">
      <c r="A1527" s="1">
        <v>42055</v>
      </c>
      <c r="B1527">
        <v>27310019</v>
      </c>
      <c r="C1527">
        <v>179</v>
      </c>
      <c r="D1527">
        <v>1</v>
      </c>
      <c r="E1527">
        <v>1</v>
      </c>
      <c r="F1527" t="s">
        <v>58</v>
      </c>
      <c r="G1527">
        <v>55</v>
      </c>
      <c r="H1527">
        <v>0</v>
      </c>
      <c r="I1527">
        <v>23798</v>
      </c>
      <c r="J1527">
        <v>0</v>
      </c>
      <c r="K1527">
        <v>0</v>
      </c>
      <c r="L1527">
        <v>533</v>
      </c>
      <c r="M1527">
        <v>17</v>
      </c>
      <c r="N1527">
        <v>381</v>
      </c>
      <c r="O1527" t="s">
        <v>132</v>
      </c>
      <c r="P1527">
        <v>23798</v>
      </c>
      <c r="Q152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527" t="str">
        <f>VLOOKUP(Analytics_mindset_case_studies_IntegrateCo_2015payroll[[#This Row],[Job_Code]],Analytics_mindset_case_studies_IntegrateCo_jobcodes[[Code_text]:[Job_Description]],2,FALSE)</f>
        <v>Sales</v>
      </c>
    </row>
    <row r="1528" spans="1:18" x14ac:dyDescent="0.3">
      <c r="A1528" s="1">
        <v>42055</v>
      </c>
      <c r="B1528">
        <v>27310019</v>
      </c>
      <c r="C1528">
        <v>179</v>
      </c>
      <c r="D1528">
        <v>1</v>
      </c>
      <c r="E1528">
        <v>1</v>
      </c>
      <c r="F1528" t="s">
        <v>71</v>
      </c>
      <c r="G1528">
        <v>14</v>
      </c>
      <c r="H1528">
        <v>0</v>
      </c>
      <c r="I1528">
        <v>60577</v>
      </c>
      <c r="J1528">
        <v>0</v>
      </c>
      <c r="K1528">
        <v>0</v>
      </c>
      <c r="L1528">
        <v>1358</v>
      </c>
      <c r="M1528">
        <v>4327</v>
      </c>
      <c r="N1528">
        <v>969</v>
      </c>
      <c r="O1528" t="s">
        <v>132</v>
      </c>
      <c r="P1528">
        <v>60577</v>
      </c>
      <c r="Q152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528" t="str">
        <f>VLOOKUP(Analytics_mindset_case_studies_IntegrateCo_2015payroll[[#This Row],[Job_Code]],Analytics_mindset_case_studies_IntegrateCo_jobcodes[[Code_text]:[Job_Description]],2,FALSE)</f>
        <v>Proj Management</v>
      </c>
    </row>
    <row r="1529" spans="1:18" x14ac:dyDescent="0.3">
      <c r="A1529" s="1">
        <v>42055</v>
      </c>
      <c r="B1529">
        <v>27310019</v>
      </c>
      <c r="C1529">
        <v>179</v>
      </c>
      <c r="D1529">
        <v>1</v>
      </c>
      <c r="E1529">
        <v>1</v>
      </c>
      <c r="F1529" t="s">
        <v>63</v>
      </c>
      <c r="G1529">
        <v>0</v>
      </c>
      <c r="H1529">
        <v>0</v>
      </c>
      <c r="I1529">
        <v>0</v>
      </c>
      <c r="J1529">
        <v>0</v>
      </c>
      <c r="K1529">
        <v>0</v>
      </c>
      <c r="L1529">
        <v>194</v>
      </c>
      <c r="M1529">
        <v>618</v>
      </c>
      <c r="N1529">
        <v>138</v>
      </c>
      <c r="O1529" t="s">
        <v>132</v>
      </c>
      <c r="P1529">
        <v>0</v>
      </c>
      <c r="Q152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529" t="str">
        <f>VLOOKUP(Analytics_mindset_case_studies_IntegrateCo_2015payroll[[#This Row],[Job_Code]],Analytics_mindset_case_studies_IntegrateCo_jobcodes[[Code_text]:[Job_Description]],2,FALSE)</f>
        <v>New Foreign Manufacturing Plant</v>
      </c>
    </row>
    <row r="1530" spans="1:18" x14ac:dyDescent="0.3">
      <c r="A1530" s="1">
        <v>42055</v>
      </c>
      <c r="B1530">
        <v>27310019</v>
      </c>
      <c r="C1530">
        <v>368</v>
      </c>
      <c r="D1530">
        <v>1</v>
      </c>
      <c r="E1530">
        <v>1</v>
      </c>
      <c r="F1530" t="s">
        <v>85</v>
      </c>
      <c r="G1530">
        <v>0</v>
      </c>
      <c r="H1530">
        <v>0</v>
      </c>
      <c r="I1530">
        <v>0</v>
      </c>
      <c r="J1530">
        <v>0</v>
      </c>
      <c r="K1530">
        <v>3</v>
      </c>
      <c r="L1530">
        <v>25</v>
      </c>
      <c r="M1530">
        <v>8</v>
      </c>
      <c r="N1530">
        <v>19</v>
      </c>
      <c r="O1530" t="s">
        <v>133</v>
      </c>
      <c r="P1530">
        <v>0</v>
      </c>
      <c r="Q153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530" t="str">
        <f>VLOOKUP(Analytics_mindset_case_studies_IntegrateCo_2015payroll[[#This Row],[Job_Code]],Analytics_mindset_case_studies_IntegrateCo_jobcodes[[Code_text]:[Job_Description]],2,FALSE)</f>
        <v>Installation</v>
      </c>
    </row>
    <row r="1531" spans="1:18" x14ac:dyDescent="0.3">
      <c r="A1531" s="1">
        <v>42055</v>
      </c>
      <c r="B1531">
        <v>27310019</v>
      </c>
      <c r="C1531">
        <v>368</v>
      </c>
      <c r="D1531">
        <v>1</v>
      </c>
      <c r="E1531">
        <v>1</v>
      </c>
      <c r="F1531" t="s">
        <v>70</v>
      </c>
      <c r="G1531">
        <v>0</v>
      </c>
      <c r="H1531">
        <v>0</v>
      </c>
      <c r="I1531">
        <v>0</v>
      </c>
      <c r="J1531">
        <v>0</v>
      </c>
      <c r="K1531">
        <v>41</v>
      </c>
      <c r="L1531">
        <v>335</v>
      </c>
      <c r="M1531">
        <v>1068</v>
      </c>
      <c r="N1531">
        <v>255</v>
      </c>
      <c r="O1531" t="s">
        <v>133</v>
      </c>
      <c r="P1531">
        <v>0</v>
      </c>
      <c r="Q153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531" t="str">
        <f>VLOOKUP(Analytics_mindset_case_studies_IntegrateCo_2015payroll[[#This Row],[Job_Code]],Analytics_mindset_case_studies_IntegrateCo_jobcodes[[Code_text]:[Job_Description]],2,FALSE)</f>
        <v>New Foreign Manufacturing Plant</v>
      </c>
    </row>
    <row r="1532" spans="1:18" x14ac:dyDescent="0.3">
      <c r="A1532" s="1">
        <v>42055</v>
      </c>
      <c r="B1532">
        <v>27310019</v>
      </c>
      <c r="C1532">
        <v>27</v>
      </c>
      <c r="D1532">
        <v>1</v>
      </c>
      <c r="E1532">
        <v>1</v>
      </c>
      <c r="F1532" t="s">
        <v>85</v>
      </c>
      <c r="G1532">
        <v>0</v>
      </c>
      <c r="H1532">
        <v>0</v>
      </c>
      <c r="I1532">
        <v>0</v>
      </c>
      <c r="J1532">
        <v>0</v>
      </c>
      <c r="K1532">
        <v>0</v>
      </c>
      <c r="L1532">
        <v>4</v>
      </c>
      <c r="M1532">
        <v>127</v>
      </c>
      <c r="N1532">
        <v>29</v>
      </c>
      <c r="O1532" t="s">
        <v>134</v>
      </c>
      <c r="P1532">
        <v>0</v>
      </c>
      <c r="Q153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532" t="str">
        <f>VLOOKUP(Analytics_mindset_case_studies_IntegrateCo_2015payroll[[#This Row],[Job_Code]],Analytics_mindset_case_studies_IntegrateCo_jobcodes[[Code_text]:[Job_Description]],2,FALSE)</f>
        <v>Installation</v>
      </c>
    </row>
    <row r="1533" spans="1:18" x14ac:dyDescent="0.3">
      <c r="A1533" s="1">
        <v>42055</v>
      </c>
      <c r="B1533">
        <v>27310019</v>
      </c>
      <c r="C1533">
        <v>27</v>
      </c>
      <c r="D1533">
        <v>1</v>
      </c>
      <c r="E1533">
        <v>1</v>
      </c>
      <c r="F1533" t="s">
        <v>65</v>
      </c>
      <c r="G1533">
        <v>4</v>
      </c>
      <c r="H1533">
        <v>0</v>
      </c>
      <c r="I1533">
        <v>122</v>
      </c>
      <c r="J1533">
        <v>0</v>
      </c>
      <c r="K1533">
        <v>0</v>
      </c>
      <c r="L1533">
        <v>271</v>
      </c>
      <c r="M1533">
        <v>866</v>
      </c>
      <c r="N1533">
        <v>195</v>
      </c>
      <c r="O1533" t="s">
        <v>134</v>
      </c>
      <c r="P1533">
        <v>122</v>
      </c>
      <c r="Q153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533" t="str">
        <f>VLOOKUP(Analytics_mindset_case_studies_IntegrateCo_2015payroll[[#This Row],[Job_Code]],Analytics_mindset_case_studies_IntegrateCo_jobcodes[[Code_text]:[Job_Description]],2,FALSE)</f>
        <v>Office</v>
      </c>
    </row>
    <row r="1534" spans="1:18" x14ac:dyDescent="0.3">
      <c r="A1534" s="1">
        <v>42055</v>
      </c>
      <c r="B1534">
        <v>27310019</v>
      </c>
      <c r="C1534">
        <v>27</v>
      </c>
      <c r="D1534">
        <v>1</v>
      </c>
      <c r="E1534">
        <v>1</v>
      </c>
      <c r="F1534" t="s">
        <v>72</v>
      </c>
      <c r="G1534">
        <v>3</v>
      </c>
      <c r="H1534">
        <v>0</v>
      </c>
      <c r="I1534">
        <v>915</v>
      </c>
      <c r="J1534">
        <v>0</v>
      </c>
      <c r="K1534">
        <v>0</v>
      </c>
      <c r="L1534">
        <v>204</v>
      </c>
      <c r="M1534">
        <v>65</v>
      </c>
      <c r="N1534">
        <v>146</v>
      </c>
      <c r="O1534" t="s">
        <v>134</v>
      </c>
      <c r="P1534">
        <v>915</v>
      </c>
      <c r="Q153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534" t="str">
        <f>VLOOKUP(Analytics_mindset_case_studies_IntegrateCo_2015payroll[[#This Row],[Job_Code]],Analytics_mindset_case_studies_IntegrateCo_jobcodes[[Code_text]:[Job_Description]],2,FALSE)</f>
        <v>Sales</v>
      </c>
    </row>
    <row r="1535" spans="1:18" x14ac:dyDescent="0.3">
      <c r="A1535" s="1">
        <v>42055</v>
      </c>
      <c r="B1535">
        <v>27310019</v>
      </c>
      <c r="C1535">
        <v>27</v>
      </c>
      <c r="D1535">
        <v>1</v>
      </c>
      <c r="E1535">
        <v>1</v>
      </c>
      <c r="F1535" t="s">
        <v>72</v>
      </c>
      <c r="G1535">
        <v>0</v>
      </c>
      <c r="H1535">
        <v>25</v>
      </c>
      <c r="I1535">
        <v>0</v>
      </c>
      <c r="J1535">
        <v>11438</v>
      </c>
      <c r="K1535">
        <v>0</v>
      </c>
      <c r="L1535">
        <v>255</v>
      </c>
      <c r="M1535">
        <v>812</v>
      </c>
      <c r="N1535">
        <v>122</v>
      </c>
      <c r="O1535" t="s">
        <v>134</v>
      </c>
      <c r="P1535">
        <v>11438</v>
      </c>
      <c r="Q153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535" t="str">
        <f>VLOOKUP(Analytics_mindset_case_studies_IntegrateCo_2015payroll[[#This Row],[Job_Code]],Analytics_mindset_case_studies_IntegrateCo_jobcodes[[Code_text]:[Job_Description]],2,FALSE)</f>
        <v>Sales</v>
      </c>
    </row>
    <row r="1536" spans="1:18" x14ac:dyDescent="0.3">
      <c r="A1536" s="1">
        <v>42055</v>
      </c>
      <c r="B1536">
        <v>27310019</v>
      </c>
      <c r="C1536">
        <v>27</v>
      </c>
      <c r="D1536">
        <v>1</v>
      </c>
      <c r="E1536">
        <v>1</v>
      </c>
      <c r="F1536" t="s">
        <v>73</v>
      </c>
      <c r="G1536">
        <v>1</v>
      </c>
      <c r="H1536">
        <v>0</v>
      </c>
      <c r="I1536">
        <v>305</v>
      </c>
      <c r="J1536">
        <v>0</v>
      </c>
      <c r="K1536">
        <v>0</v>
      </c>
      <c r="L1536">
        <v>68</v>
      </c>
      <c r="M1536">
        <v>216</v>
      </c>
      <c r="N1536">
        <v>49</v>
      </c>
      <c r="O1536" t="s">
        <v>134</v>
      </c>
      <c r="P1536">
        <v>305</v>
      </c>
      <c r="Q153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536" t="str">
        <f>VLOOKUP(Analytics_mindset_case_studies_IntegrateCo_2015payroll[[#This Row],[Job_Code]],Analytics_mindset_case_studies_IntegrateCo_jobcodes[[Code_text]:[Job_Description]],2,FALSE)</f>
        <v>Proj Management</v>
      </c>
    </row>
    <row r="1537" spans="1:18" x14ac:dyDescent="0.3">
      <c r="A1537" s="1">
        <v>42055</v>
      </c>
      <c r="B1537">
        <v>27310019</v>
      </c>
      <c r="C1537">
        <v>27</v>
      </c>
      <c r="D1537">
        <v>1</v>
      </c>
      <c r="E1537">
        <v>1</v>
      </c>
      <c r="F1537" t="s">
        <v>74</v>
      </c>
      <c r="G1537">
        <v>2</v>
      </c>
      <c r="H1537">
        <v>0</v>
      </c>
      <c r="I1537">
        <v>61</v>
      </c>
      <c r="J1537">
        <v>0</v>
      </c>
      <c r="K1537">
        <v>0</v>
      </c>
      <c r="L1537">
        <v>136</v>
      </c>
      <c r="M1537">
        <v>433</v>
      </c>
      <c r="N1537">
        <v>98</v>
      </c>
      <c r="O1537" t="s">
        <v>134</v>
      </c>
      <c r="P1537">
        <v>61</v>
      </c>
      <c r="Q153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537" t="str">
        <f>VLOOKUP(Analytics_mindset_case_studies_IntegrateCo_2015payroll[[#This Row],[Job_Code]],Analytics_mindset_case_studies_IntegrateCo_jobcodes[[Code_text]:[Job_Description]],2,FALSE)</f>
        <v>Service</v>
      </c>
    </row>
    <row r="1538" spans="1:18" x14ac:dyDescent="0.3">
      <c r="A1538" s="1">
        <v>42055</v>
      </c>
      <c r="B1538">
        <v>27310019</v>
      </c>
      <c r="C1538">
        <v>27</v>
      </c>
      <c r="D1538">
        <v>1</v>
      </c>
      <c r="E1538">
        <v>1</v>
      </c>
      <c r="F1538" t="s">
        <v>74</v>
      </c>
      <c r="G1538">
        <v>0</v>
      </c>
      <c r="H1538">
        <v>2</v>
      </c>
      <c r="I1538">
        <v>0</v>
      </c>
      <c r="J1538">
        <v>915</v>
      </c>
      <c r="K1538">
        <v>0</v>
      </c>
      <c r="L1538">
        <v>203</v>
      </c>
      <c r="M1538">
        <v>65</v>
      </c>
      <c r="N1538">
        <v>98</v>
      </c>
      <c r="O1538" t="s">
        <v>134</v>
      </c>
      <c r="P1538">
        <v>915</v>
      </c>
      <c r="Q153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538" t="str">
        <f>VLOOKUP(Analytics_mindset_case_studies_IntegrateCo_2015payroll[[#This Row],[Job_Code]],Analytics_mindset_case_studies_IntegrateCo_jobcodes[[Code_text]:[Job_Description]],2,FALSE)</f>
        <v>Service</v>
      </c>
    </row>
    <row r="1539" spans="1:18" x14ac:dyDescent="0.3">
      <c r="A1539" s="1">
        <v>42055</v>
      </c>
      <c r="B1539">
        <v>27310019</v>
      </c>
      <c r="C1539">
        <v>27</v>
      </c>
      <c r="D1539">
        <v>1</v>
      </c>
      <c r="E1539">
        <v>1</v>
      </c>
      <c r="F1539" t="s">
        <v>89</v>
      </c>
      <c r="G1539">
        <v>2</v>
      </c>
      <c r="H1539">
        <v>0</v>
      </c>
      <c r="I1539">
        <v>61</v>
      </c>
      <c r="J1539">
        <v>0</v>
      </c>
      <c r="K1539">
        <v>0</v>
      </c>
      <c r="L1539">
        <v>136</v>
      </c>
      <c r="M1539">
        <v>434</v>
      </c>
      <c r="N1539">
        <v>98</v>
      </c>
      <c r="O1539" t="s">
        <v>134</v>
      </c>
      <c r="P1539">
        <v>61</v>
      </c>
      <c r="Q153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539" t="str">
        <f>VLOOKUP(Analytics_mindset_case_studies_IntegrateCo_2015payroll[[#This Row],[Job_Code]],Analytics_mindset_case_studies_IntegrateCo_jobcodes[[Code_text]:[Job_Description]],2,FALSE)</f>
        <v>Employee Training</v>
      </c>
    </row>
    <row r="1540" spans="1:18" x14ac:dyDescent="0.3">
      <c r="A1540" s="1">
        <v>42055</v>
      </c>
      <c r="B1540">
        <v>27310019</v>
      </c>
      <c r="C1540">
        <v>239</v>
      </c>
      <c r="D1540">
        <v>1</v>
      </c>
      <c r="E1540">
        <v>1</v>
      </c>
      <c r="F1540" t="s">
        <v>64</v>
      </c>
      <c r="G1540">
        <v>12</v>
      </c>
      <c r="H1540">
        <v>0</v>
      </c>
      <c r="I1540">
        <v>26124</v>
      </c>
      <c r="J1540">
        <v>0</v>
      </c>
      <c r="K1540">
        <v>147</v>
      </c>
      <c r="L1540">
        <v>59</v>
      </c>
      <c r="M1540">
        <v>1879</v>
      </c>
      <c r="N1540">
        <v>34</v>
      </c>
      <c r="O1540" t="s">
        <v>135</v>
      </c>
      <c r="P1540">
        <v>26124</v>
      </c>
      <c r="Q154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540" t="str">
        <f>VLOOKUP(Analytics_mindset_case_studies_IntegrateCo_2015payroll[[#This Row],[Job_Code]],Analytics_mindset_case_studies_IntegrateCo_jobcodes[[Code_text]:[Job_Description]],2,FALSE)</f>
        <v>Office</v>
      </c>
    </row>
    <row r="1541" spans="1:18" x14ac:dyDescent="0.3">
      <c r="A1541" s="1">
        <v>42055</v>
      </c>
      <c r="B1541">
        <v>27310019</v>
      </c>
      <c r="C1541">
        <v>239</v>
      </c>
      <c r="D1541">
        <v>1</v>
      </c>
      <c r="E1541">
        <v>1</v>
      </c>
      <c r="F1541" t="s">
        <v>63</v>
      </c>
      <c r="G1541">
        <v>0</v>
      </c>
      <c r="H1541">
        <v>0</v>
      </c>
      <c r="I1541">
        <v>0</v>
      </c>
      <c r="J1541">
        <v>0</v>
      </c>
      <c r="K1541">
        <v>98</v>
      </c>
      <c r="L1541">
        <v>393</v>
      </c>
      <c r="M1541">
        <v>1253</v>
      </c>
      <c r="N1541">
        <v>23</v>
      </c>
      <c r="O1541" t="s">
        <v>135</v>
      </c>
      <c r="P1541">
        <v>0</v>
      </c>
      <c r="Q154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541" t="str">
        <f>VLOOKUP(Analytics_mindset_case_studies_IntegrateCo_2015payroll[[#This Row],[Job_Code]],Analytics_mindset_case_studies_IntegrateCo_jobcodes[[Code_text]:[Job_Description]],2,FALSE)</f>
        <v>New Foreign Manufacturing Plant</v>
      </c>
    </row>
    <row r="1542" spans="1:18" x14ac:dyDescent="0.3">
      <c r="A1542" s="1">
        <v>42055</v>
      </c>
      <c r="B1542">
        <v>27310019</v>
      </c>
      <c r="C1542">
        <v>239</v>
      </c>
      <c r="D1542">
        <v>1</v>
      </c>
      <c r="E1542">
        <v>1</v>
      </c>
      <c r="F1542" t="s">
        <v>65</v>
      </c>
      <c r="G1542">
        <v>12</v>
      </c>
      <c r="H1542">
        <v>0</v>
      </c>
      <c r="I1542">
        <v>26124</v>
      </c>
      <c r="J1542">
        <v>0</v>
      </c>
      <c r="K1542">
        <v>148</v>
      </c>
      <c r="L1542">
        <v>589</v>
      </c>
      <c r="M1542">
        <v>1879</v>
      </c>
      <c r="N1542">
        <v>34</v>
      </c>
      <c r="O1542" t="s">
        <v>135</v>
      </c>
      <c r="P1542">
        <v>26124</v>
      </c>
      <c r="Q154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542" t="str">
        <f>VLOOKUP(Analytics_mindset_case_studies_IntegrateCo_2015payroll[[#This Row],[Job_Code]],Analytics_mindset_case_studies_IntegrateCo_jobcodes[[Code_text]:[Job_Description]],2,FALSE)</f>
        <v>Office</v>
      </c>
    </row>
    <row r="1543" spans="1:18" x14ac:dyDescent="0.3">
      <c r="A1543" s="1">
        <v>42055</v>
      </c>
      <c r="B1543">
        <v>27310019</v>
      </c>
      <c r="C1543">
        <v>239</v>
      </c>
      <c r="D1543">
        <v>1</v>
      </c>
      <c r="E1543">
        <v>1</v>
      </c>
      <c r="F1543" t="s">
        <v>70</v>
      </c>
      <c r="G1543">
        <v>0</v>
      </c>
      <c r="H1543">
        <v>0</v>
      </c>
      <c r="I1543">
        <v>0</v>
      </c>
      <c r="J1543">
        <v>0</v>
      </c>
      <c r="K1543">
        <v>98</v>
      </c>
      <c r="L1543">
        <v>393</v>
      </c>
      <c r="M1543">
        <v>1252</v>
      </c>
      <c r="N1543">
        <v>23</v>
      </c>
      <c r="O1543" t="s">
        <v>135</v>
      </c>
      <c r="P1543">
        <v>0</v>
      </c>
      <c r="Q154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543" t="str">
        <f>VLOOKUP(Analytics_mindset_case_studies_IntegrateCo_2015payroll[[#This Row],[Job_Code]],Analytics_mindset_case_studies_IntegrateCo_jobcodes[[Code_text]:[Job_Description]],2,FALSE)</f>
        <v>New Foreign Manufacturing Plant</v>
      </c>
    </row>
    <row r="1544" spans="1:18" x14ac:dyDescent="0.3">
      <c r="A1544" s="1">
        <v>42055</v>
      </c>
      <c r="B1544">
        <v>27310019</v>
      </c>
      <c r="C1544">
        <v>369</v>
      </c>
      <c r="D1544">
        <v>1</v>
      </c>
      <c r="E1544">
        <v>1</v>
      </c>
      <c r="F1544" t="s">
        <v>58</v>
      </c>
      <c r="G1544">
        <v>40</v>
      </c>
      <c r="H1544">
        <v>0</v>
      </c>
      <c r="I1544">
        <v>840</v>
      </c>
      <c r="J1544">
        <v>0</v>
      </c>
      <c r="K1544">
        <v>499</v>
      </c>
      <c r="L1544">
        <v>1997</v>
      </c>
      <c r="M1544">
        <v>6365</v>
      </c>
      <c r="N1544">
        <v>218</v>
      </c>
      <c r="O1544" t="s">
        <v>136</v>
      </c>
      <c r="P1544">
        <v>840</v>
      </c>
      <c r="Q154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544" t="str">
        <f>VLOOKUP(Analytics_mindset_case_studies_IntegrateCo_2015payroll[[#This Row],[Job_Code]],Analytics_mindset_case_studies_IntegrateCo_jobcodes[[Code_text]:[Job_Description]],2,FALSE)</f>
        <v>Sales</v>
      </c>
    </row>
    <row r="1545" spans="1:18" x14ac:dyDescent="0.3">
      <c r="A1545" s="1">
        <v>42055</v>
      </c>
      <c r="B1545">
        <v>27310019</v>
      </c>
      <c r="C1545">
        <v>38</v>
      </c>
      <c r="D1545">
        <v>1</v>
      </c>
      <c r="E1545">
        <v>1</v>
      </c>
      <c r="F1545" t="s">
        <v>85</v>
      </c>
      <c r="G1545">
        <v>0</v>
      </c>
      <c r="H1545">
        <v>0</v>
      </c>
      <c r="I1545">
        <v>0</v>
      </c>
      <c r="J1545">
        <v>0</v>
      </c>
      <c r="K1545">
        <v>0</v>
      </c>
      <c r="L1545">
        <v>35</v>
      </c>
      <c r="M1545">
        <v>112</v>
      </c>
      <c r="N1545">
        <v>4</v>
      </c>
      <c r="O1545" t="s">
        <v>137</v>
      </c>
      <c r="P1545">
        <v>0</v>
      </c>
      <c r="Q154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545" t="str">
        <f>VLOOKUP(Analytics_mindset_case_studies_IntegrateCo_2015payroll[[#This Row],[Job_Code]],Analytics_mindset_case_studies_IntegrateCo_jobcodes[[Code_text]:[Job_Description]],2,FALSE)</f>
        <v>Installation</v>
      </c>
    </row>
    <row r="1546" spans="1:18" x14ac:dyDescent="0.3">
      <c r="A1546" s="1">
        <v>42055</v>
      </c>
      <c r="B1546">
        <v>27310019</v>
      </c>
      <c r="C1546">
        <v>38</v>
      </c>
      <c r="D1546">
        <v>1</v>
      </c>
      <c r="E1546">
        <v>1</v>
      </c>
      <c r="F1546" t="s">
        <v>58</v>
      </c>
      <c r="G1546">
        <v>41</v>
      </c>
      <c r="H1546">
        <v>0</v>
      </c>
      <c r="I1546">
        <v>163454</v>
      </c>
      <c r="J1546">
        <v>0</v>
      </c>
      <c r="K1546">
        <v>0</v>
      </c>
      <c r="L1546">
        <v>3841</v>
      </c>
      <c r="M1546">
        <v>12244</v>
      </c>
      <c r="N1546">
        <v>425</v>
      </c>
      <c r="O1546" t="s">
        <v>137</v>
      </c>
      <c r="P1546">
        <v>163454</v>
      </c>
      <c r="Q154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546" t="str">
        <f>VLOOKUP(Analytics_mindset_case_studies_IntegrateCo_2015payroll[[#This Row],[Job_Code]],Analytics_mindset_case_studies_IntegrateCo_jobcodes[[Code_text]:[Job_Description]],2,FALSE)</f>
        <v>Sales</v>
      </c>
    </row>
    <row r="1547" spans="1:18" x14ac:dyDescent="0.3">
      <c r="A1547" s="1">
        <v>42055</v>
      </c>
      <c r="B1547">
        <v>27310019</v>
      </c>
      <c r="C1547">
        <v>169</v>
      </c>
      <c r="D1547">
        <v>1</v>
      </c>
      <c r="E1547">
        <v>1</v>
      </c>
      <c r="F1547" t="s">
        <v>85</v>
      </c>
      <c r="G1547">
        <v>0</v>
      </c>
      <c r="H1547">
        <v>0</v>
      </c>
      <c r="I1547">
        <v>0</v>
      </c>
      <c r="J1547">
        <v>0</v>
      </c>
      <c r="K1547">
        <v>0</v>
      </c>
      <c r="L1547">
        <v>35</v>
      </c>
      <c r="M1547">
        <v>111</v>
      </c>
      <c r="N1547">
        <v>24</v>
      </c>
      <c r="O1547" t="s">
        <v>138</v>
      </c>
      <c r="P1547">
        <v>0</v>
      </c>
      <c r="Q154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547" t="str">
        <f>VLOOKUP(Analytics_mindset_case_studies_IntegrateCo_2015payroll[[#This Row],[Job_Code]],Analytics_mindset_case_studies_IntegrateCo_jobcodes[[Code_text]:[Job_Description]],2,FALSE)</f>
        <v>Installation</v>
      </c>
    </row>
    <row r="1548" spans="1:18" x14ac:dyDescent="0.3">
      <c r="A1548" s="1">
        <v>42055</v>
      </c>
      <c r="B1548">
        <v>27310019</v>
      </c>
      <c r="C1548">
        <v>169</v>
      </c>
      <c r="D1548">
        <v>1</v>
      </c>
      <c r="E1548">
        <v>1</v>
      </c>
      <c r="F1548" t="s">
        <v>71</v>
      </c>
      <c r="G1548">
        <v>3</v>
      </c>
      <c r="H1548">
        <v>0</v>
      </c>
      <c r="I1548">
        <v>9825</v>
      </c>
      <c r="J1548">
        <v>0</v>
      </c>
      <c r="K1548">
        <v>0</v>
      </c>
      <c r="L1548">
        <v>229</v>
      </c>
      <c r="M1548">
        <v>729</v>
      </c>
      <c r="N1548">
        <v>157</v>
      </c>
      <c r="O1548" t="s">
        <v>138</v>
      </c>
      <c r="P1548">
        <v>9825</v>
      </c>
      <c r="Q154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548" t="str">
        <f>VLOOKUP(Analytics_mindset_case_studies_IntegrateCo_2015payroll[[#This Row],[Job_Code]],Analytics_mindset_case_studies_IntegrateCo_jobcodes[[Code_text]:[Job_Description]],2,FALSE)</f>
        <v>Proj Management</v>
      </c>
    </row>
    <row r="1549" spans="1:18" x14ac:dyDescent="0.3">
      <c r="A1549" s="1">
        <v>42055</v>
      </c>
      <c r="B1549">
        <v>27310019</v>
      </c>
      <c r="C1549">
        <v>44</v>
      </c>
      <c r="D1549">
        <v>4</v>
      </c>
      <c r="E1549">
        <v>4</v>
      </c>
      <c r="F1549" t="s">
        <v>92</v>
      </c>
      <c r="G1549">
        <v>40</v>
      </c>
      <c r="H1549">
        <v>0</v>
      </c>
      <c r="I1549">
        <v>3850</v>
      </c>
      <c r="J1549">
        <v>0</v>
      </c>
      <c r="K1549">
        <v>0</v>
      </c>
      <c r="L1549">
        <v>924</v>
      </c>
      <c r="M1549">
        <v>29453</v>
      </c>
      <c r="N1549">
        <v>5</v>
      </c>
      <c r="O1549" t="s">
        <v>139</v>
      </c>
      <c r="P1549">
        <v>3850</v>
      </c>
      <c r="Q154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549" t="str">
        <f>VLOOKUP(Analytics_mindset_case_studies_IntegrateCo_2015payroll[[#This Row],[Job_Code]],Analytics_mindset_case_studies_IntegrateCo_jobcodes[[Code_text]:[Job_Description]],2,FALSE)</f>
        <v>Office</v>
      </c>
    </row>
    <row r="1550" spans="1:18" x14ac:dyDescent="0.3">
      <c r="A1550" s="1">
        <v>42055</v>
      </c>
      <c r="B1550">
        <v>27310019</v>
      </c>
      <c r="C1550">
        <v>396</v>
      </c>
      <c r="D1550">
        <v>5</v>
      </c>
      <c r="E1550">
        <v>5</v>
      </c>
      <c r="F1550" t="s">
        <v>85</v>
      </c>
      <c r="G1550">
        <v>0</v>
      </c>
      <c r="H1550">
        <v>0</v>
      </c>
      <c r="I1550">
        <v>0</v>
      </c>
      <c r="J1550">
        <v>0</v>
      </c>
      <c r="K1550">
        <v>0</v>
      </c>
      <c r="L1550">
        <v>42</v>
      </c>
      <c r="M1550">
        <v>115</v>
      </c>
      <c r="N1550">
        <v>64</v>
      </c>
      <c r="O1550" t="s">
        <v>140</v>
      </c>
      <c r="P1550">
        <v>0</v>
      </c>
      <c r="Q155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550" t="str">
        <f>VLOOKUP(Analytics_mindset_case_studies_IntegrateCo_2015payroll[[#This Row],[Job_Code]],Analytics_mindset_case_studies_IntegrateCo_jobcodes[[Code_text]:[Job_Description]],2,FALSE)</f>
        <v>Installation</v>
      </c>
    </row>
    <row r="1551" spans="1:18" x14ac:dyDescent="0.3">
      <c r="A1551" s="1">
        <v>42055</v>
      </c>
      <c r="B1551">
        <v>27310019</v>
      </c>
      <c r="C1551">
        <v>396</v>
      </c>
      <c r="D1551">
        <v>5</v>
      </c>
      <c r="E1551">
        <v>5</v>
      </c>
      <c r="F1551" t="s">
        <v>93</v>
      </c>
      <c r="G1551">
        <v>1</v>
      </c>
      <c r="H1551">
        <v>0</v>
      </c>
      <c r="I1551">
        <v>32</v>
      </c>
      <c r="J1551">
        <v>0</v>
      </c>
      <c r="K1551">
        <v>0</v>
      </c>
      <c r="L1551">
        <v>9</v>
      </c>
      <c r="M1551">
        <v>244</v>
      </c>
      <c r="N1551">
        <v>136</v>
      </c>
      <c r="O1551" t="s">
        <v>140</v>
      </c>
      <c r="P1551">
        <v>32</v>
      </c>
      <c r="Q155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551" t="str">
        <f>VLOOKUP(Analytics_mindset_case_studies_IntegrateCo_2015payroll[[#This Row],[Job_Code]],Analytics_mindset_case_studies_IntegrateCo_jobcodes[[Code_text]:[Job_Description]],2,FALSE)</f>
        <v>Office</v>
      </c>
    </row>
    <row r="1552" spans="1:18" x14ac:dyDescent="0.3">
      <c r="A1552" s="1">
        <v>42055</v>
      </c>
      <c r="B1552">
        <v>27310019</v>
      </c>
      <c r="C1552">
        <v>396</v>
      </c>
      <c r="D1552">
        <v>5</v>
      </c>
      <c r="E1552">
        <v>5</v>
      </c>
      <c r="F1552" t="s">
        <v>94</v>
      </c>
      <c r="G1552">
        <v>2</v>
      </c>
      <c r="H1552">
        <v>0</v>
      </c>
      <c r="I1552">
        <v>64</v>
      </c>
      <c r="J1552">
        <v>0</v>
      </c>
      <c r="K1552">
        <v>0</v>
      </c>
      <c r="L1552">
        <v>179</v>
      </c>
      <c r="M1552">
        <v>49</v>
      </c>
      <c r="N1552">
        <v>271</v>
      </c>
      <c r="O1552" t="s">
        <v>140</v>
      </c>
      <c r="P1552">
        <v>64</v>
      </c>
      <c r="Q155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552" t="str">
        <f>VLOOKUP(Analytics_mindset_case_studies_IntegrateCo_2015payroll[[#This Row],[Job_Code]],Analytics_mindset_case_studies_IntegrateCo_jobcodes[[Code_text]:[Job_Description]],2,FALSE)</f>
        <v>Proj Management</v>
      </c>
    </row>
    <row r="1553" spans="1:18" x14ac:dyDescent="0.3">
      <c r="A1553" s="1">
        <v>42055</v>
      </c>
      <c r="B1553">
        <v>27310019</v>
      </c>
      <c r="C1553">
        <v>204</v>
      </c>
      <c r="D1553">
        <v>1</v>
      </c>
      <c r="E1553">
        <v>1</v>
      </c>
      <c r="F1553" t="s">
        <v>85</v>
      </c>
      <c r="G1553">
        <v>0</v>
      </c>
      <c r="H1553">
        <v>0</v>
      </c>
      <c r="I1553">
        <v>0</v>
      </c>
      <c r="J1553">
        <v>0</v>
      </c>
      <c r="K1553">
        <v>0</v>
      </c>
      <c r="L1553">
        <v>34</v>
      </c>
      <c r="M1553">
        <v>109</v>
      </c>
      <c r="N1553">
        <v>24</v>
      </c>
      <c r="O1553" t="s">
        <v>141</v>
      </c>
      <c r="P1553">
        <v>0</v>
      </c>
      <c r="Q155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553" t="str">
        <f>VLOOKUP(Analytics_mindset_case_studies_IntegrateCo_2015payroll[[#This Row],[Job_Code]],Analytics_mindset_case_studies_IntegrateCo_jobcodes[[Code_text]:[Job_Description]],2,FALSE)</f>
        <v>Installation</v>
      </c>
    </row>
    <row r="1554" spans="1:18" x14ac:dyDescent="0.3">
      <c r="A1554" s="1">
        <v>42055</v>
      </c>
      <c r="B1554">
        <v>27310019</v>
      </c>
      <c r="C1554">
        <v>53</v>
      </c>
      <c r="D1554">
        <v>1</v>
      </c>
      <c r="E1554">
        <v>1</v>
      </c>
      <c r="F1554" t="s">
        <v>85</v>
      </c>
      <c r="G1554">
        <v>0</v>
      </c>
      <c r="H1554">
        <v>0</v>
      </c>
      <c r="I1554">
        <v>0</v>
      </c>
      <c r="J1554">
        <v>0</v>
      </c>
      <c r="K1554">
        <v>7</v>
      </c>
      <c r="L1554">
        <v>33</v>
      </c>
      <c r="M1554">
        <v>105</v>
      </c>
      <c r="N1554">
        <v>24</v>
      </c>
      <c r="O1554" t="s">
        <v>142</v>
      </c>
      <c r="P1554">
        <v>0</v>
      </c>
      <c r="Q155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554" t="str">
        <f>VLOOKUP(Analytics_mindset_case_studies_IntegrateCo_2015payroll[[#This Row],[Job_Code]],Analytics_mindset_case_studies_IntegrateCo_jobcodes[[Code_text]:[Job_Description]],2,FALSE)</f>
        <v>Installation</v>
      </c>
    </row>
    <row r="1555" spans="1:18" x14ac:dyDescent="0.3">
      <c r="A1555" s="1">
        <v>42055</v>
      </c>
      <c r="B1555">
        <v>27310019</v>
      </c>
      <c r="C1555">
        <v>15</v>
      </c>
      <c r="D1555">
        <v>1</v>
      </c>
      <c r="E1555">
        <v>1</v>
      </c>
      <c r="F1555" t="s">
        <v>85</v>
      </c>
      <c r="G1555">
        <v>0</v>
      </c>
      <c r="H1555">
        <v>0</v>
      </c>
      <c r="I1555">
        <v>0</v>
      </c>
      <c r="J1555">
        <v>0</v>
      </c>
      <c r="K1555">
        <v>0</v>
      </c>
      <c r="L1555">
        <v>32</v>
      </c>
      <c r="M1555">
        <v>102</v>
      </c>
      <c r="N1555">
        <v>24</v>
      </c>
      <c r="O1555" t="s">
        <v>143</v>
      </c>
      <c r="P1555">
        <v>0</v>
      </c>
      <c r="Q155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555" t="str">
        <f>VLOOKUP(Analytics_mindset_case_studies_IntegrateCo_2015payroll[[#This Row],[Job_Code]],Analytics_mindset_case_studies_IntegrateCo_jobcodes[[Code_text]:[Job_Description]],2,FALSE)</f>
        <v>Installation</v>
      </c>
    </row>
    <row r="1556" spans="1:18" x14ac:dyDescent="0.3">
      <c r="A1556" s="1">
        <v>42055</v>
      </c>
      <c r="B1556">
        <v>27310019</v>
      </c>
      <c r="C1556">
        <v>15</v>
      </c>
      <c r="D1556">
        <v>1</v>
      </c>
      <c r="E1556">
        <v>1</v>
      </c>
      <c r="F1556" t="s">
        <v>84</v>
      </c>
      <c r="G1556">
        <v>8</v>
      </c>
      <c r="H1556">
        <v>0</v>
      </c>
      <c r="I1556">
        <v>22115</v>
      </c>
      <c r="J1556">
        <v>0</v>
      </c>
      <c r="K1556">
        <v>0</v>
      </c>
      <c r="L1556">
        <v>473</v>
      </c>
      <c r="M1556">
        <v>1507</v>
      </c>
      <c r="N1556">
        <v>354</v>
      </c>
      <c r="O1556" t="s">
        <v>143</v>
      </c>
      <c r="P1556">
        <v>22115</v>
      </c>
      <c r="Q155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1556" t="str">
        <f>VLOOKUP(Analytics_mindset_case_studies_IntegrateCo_2015payroll[[#This Row],[Job_Code]],Analytics_mindset_case_studies_IntegrateCo_jobcodes[[Code_text]:[Job_Description]],2,FALSE)</f>
        <v>Travel</v>
      </c>
    </row>
    <row r="1557" spans="1:18" x14ac:dyDescent="0.3">
      <c r="A1557" s="1">
        <v>42055</v>
      </c>
      <c r="B1557">
        <v>27310019</v>
      </c>
      <c r="C1557">
        <v>11</v>
      </c>
      <c r="D1557">
        <v>1</v>
      </c>
      <c r="E1557">
        <v>1</v>
      </c>
      <c r="F1557" t="s">
        <v>85</v>
      </c>
      <c r="G1557">
        <v>0</v>
      </c>
      <c r="H1557">
        <v>0</v>
      </c>
      <c r="I1557">
        <v>0</v>
      </c>
      <c r="J1557">
        <v>0</v>
      </c>
      <c r="K1557">
        <v>0</v>
      </c>
      <c r="L1557">
        <v>35</v>
      </c>
      <c r="M1557">
        <v>111</v>
      </c>
      <c r="N1557">
        <v>24</v>
      </c>
      <c r="O1557" t="s">
        <v>144</v>
      </c>
      <c r="P1557">
        <v>0</v>
      </c>
      <c r="Q155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557" t="str">
        <f>VLOOKUP(Analytics_mindset_case_studies_IntegrateCo_2015payroll[[#This Row],[Job_Code]],Analytics_mindset_case_studies_IntegrateCo_jobcodes[[Code_text]:[Job_Description]],2,FALSE)</f>
        <v>Installation</v>
      </c>
    </row>
    <row r="1558" spans="1:18" x14ac:dyDescent="0.3">
      <c r="A1558" s="1">
        <v>42055</v>
      </c>
      <c r="B1558">
        <v>27310019</v>
      </c>
      <c r="C1558">
        <v>11</v>
      </c>
      <c r="D1558">
        <v>1</v>
      </c>
      <c r="E1558">
        <v>1</v>
      </c>
      <c r="F1558" t="s">
        <v>71</v>
      </c>
      <c r="G1558">
        <v>6</v>
      </c>
      <c r="H1558">
        <v>0</v>
      </c>
      <c r="I1558">
        <v>22789</v>
      </c>
      <c r="J1558">
        <v>0</v>
      </c>
      <c r="K1558">
        <v>0</v>
      </c>
      <c r="L1558">
        <v>528</v>
      </c>
      <c r="M1558">
        <v>1684</v>
      </c>
      <c r="N1558">
        <v>365</v>
      </c>
      <c r="O1558" t="s">
        <v>144</v>
      </c>
      <c r="P1558">
        <v>22789</v>
      </c>
      <c r="Q155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558" t="str">
        <f>VLOOKUP(Analytics_mindset_case_studies_IntegrateCo_2015payroll[[#This Row],[Job_Code]],Analytics_mindset_case_studies_IntegrateCo_jobcodes[[Code_text]:[Job_Description]],2,FALSE)</f>
        <v>Proj Management</v>
      </c>
    </row>
    <row r="1559" spans="1:18" x14ac:dyDescent="0.3">
      <c r="A1559" s="1">
        <v>42055</v>
      </c>
      <c r="B1559">
        <v>27310019</v>
      </c>
      <c r="C1559">
        <v>11</v>
      </c>
      <c r="D1559">
        <v>1</v>
      </c>
      <c r="E1559">
        <v>1</v>
      </c>
      <c r="F1559" t="s">
        <v>63</v>
      </c>
      <c r="G1559">
        <v>0</v>
      </c>
      <c r="H1559">
        <v>0</v>
      </c>
      <c r="I1559">
        <v>0</v>
      </c>
      <c r="J1559">
        <v>0</v>
      </c>
      <c r="K1559">
        <v>0</v>
      </c>
      <c r="L1559">
        <v>704</v>
      </c>
      <c r="M1559">
        <v>2246</v>
      </c>
      <c r="N1559">
        <v>486</v>
      </c>
      <c r="O1559" t="s">
        <v>144</v>
      </c>
      <c r="P1559">
        <v>0</v>
      </c>
      <c r="Q155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559" t="str">
        <f>VLOOKUP(Analytics_mindset_case_studies_IntegrateCo_2015payroll[[#This Row],[Job_Code]],Analytics_mindset_case_studies_IntegrateCo_jobcodes[[Code_text]:[Job_Description]],2,FALSE)</f>
        <v>New Foreign Manufacturing Plant</v>
      </c>
    </row>
    <row r="1560" spans="1:18" x14ac:dyDescent="0.3">
      <c r="A1560" s="1">
        <v>42055</v>
      </c>
      <c r="B1560">
        <v>27310019</v>
      </c>
      <c r="C1560">
        <v>20</v>
      </c>
      <c r="D1560">
        <v>1</v>
      </c>
      <c r="E1560">
        <v>1</v>
      </c>
      <c r="F1560" t="s">
        <v>72</v>
      </c>
      <c r="G1560">
        <v>425</v>
      </c>
      <c r="H1560">
        <v>0</v>
      </c>
      <c r="I1560">
        <v>115539</v>
      </c>
      <c r="J1560">
        <v>0</v>
      </c>
      <c r="K1560">
        <v>0</v>
      </c>
      <c r="L1560">
        <v>2448</v>
      </c>
      <c r="M1560">
        <v>7804</v>
      </c>
      <c r="N1560">
        <v>3</v>
      </c>
      <c r="O1560" t="s">
        <v>145</v>
      </c>
      <c r="P1560">
        <v>115539</v>
      </c>
      <c r="Q156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560" t="str">
        <f>VLOOKUP(Analytics_mindset_case_studies_IntegrateCo_2015payroll[[#This Row],[Job_Code]],Analytics_mindset_case_studies_IntegrateCo_jobcodes[[Code_text]:[Job_Description]],2,FALSE)</f>
        <v>Sales</v>
      </c>
    </row>
    <row r="1561" spans="1:18" x14ac:dyDescent="0.3">
      <c r="A1561" s="1">
        <v>42055</v>
      </c>
      <c r="B1561">
        <v>27310019</v>
      </c>
      <c r="C1561">
        <v>180</v>
      </c>
      <c r="D1561">
        <v>1</v>
      </c>
      <c r="E1561">
        <v>1</v>
      </c>
      <c r="F1561" t="s">
        <v>85</v>
      </c>
      <c r="G1561">
        <v>0</v>
      </c>
      <c r="H1561">
        <v>0</v>
      </c>
      <c r="I1561">
        <v>0</v>
      </c>
      <c r="J1561">
        <v>0</v>
      </c>
      <c r="K1561">
        <v>3</v>
      </c>
      <c r="L1561">
        <v>12</v>
      </c>
      <c r="M1561">
        <v>38</v>
      </c>
      <c r="N1561">
        <v>1</v>
      </c>
      <c r="O1561" t="s">
        <v>146</v>
      </c>
      <c r="P1561">
        <v>0</v>
      </c>
      <c r="Q156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561" t="str">
        <f>VLOOKUP(Analytics_mindset_case_studies_IntegrateCo_2015payroll[[#This Row],[Job_Code]],Analytics_mindset_case_studies_IntegrateCo_jobcodes[[Code_text]:[Job_Description]],2,FALSE)</f>
        <v>Installation</v>
      </c>
    </row>
    <row r="1562" spans="1:18" x14ac:dyDescent="0.3">
      <c r="A1562" s="1">
        <v>42055</v>
      </c>
      <c r="B1562">
        <v>27310019</v>
      </c>
      <c r="C1562">
        <v>180</v>
      </c>
      <c r="D1562">
        <v>1</v>
      </c>
      <c r="E1562">
        <v>1</v>
      </c>
      <c r="F1562" t="s">
        <v>63</v>
      </c>
      <c r="G1562">
        <v>0</v>
      </c>
      <c r="H1562">
        <v>0</v>
      </c>
      <c r="I1562">
        <v>0</v>
      </c>
      <c r="J1562">
        <v>0</v>
      </c>
      <c r="K1562">
        <v>245</v>
      </c>
      <c r="L1562">
        <v>1167</v>
      </c>
      <c r="M1562">
        <v>3723</v>
      </c>
      <c r="N1562">
        <v>93</v>
      </c>
      <c r="O1562" t="s">
        <v>146</v>
      </c>
      <c r="P1562">
        <v>0</v>
      </c>
      <c r="Q156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562" t="str">
        <f>VLOOKUP(Analytics_mindset_case_studies_IntegrateCo_2015payroll[[#This Row],[Job_Code]],Analytics_mindset_case_studies_IntegrateCo_jobcodes[[Code_text]:[Job_Description]],2,FALSE)</f>
        <v>New Foreign Manufacturing Plant</v>
      </c>
    </row>
    <row r="1563" spans="1:18" x14ac:dyDescent="0.3">
      <c r="A1563" s="1">
        <v>42055</v>
      </c>
      <c r="B1563">
        <v>27310019</v>
      </c>
      <c r="C1563">
        <v>45</v>
      </c>
      <c r="D1563">
        <v>4</v>
      </c>
      <c r="E1563">
        <v>4</v>
      </c>
      <c r="F1563" t="s">
        <v>86</v>
      </c>
      <c r="G1563">
        <v>40</v>
      </c>
      <c r="H1563">
        <v>0</v>
      </c>
      <c r="I1563">
        <v>422564</v>
      </c>
      <c r="J1563">
        <v>0</v>
      </c>
      <c r="K1563">
        <v>0</v>
      </c>
      <c r="L1563">
        <v>6452</v>
      </c>
      <c r="M1563">
        <v>31092</v>
      </c>
      <c r="N1563">
        <v>549</v>
      </c>
      <c r="O1563" t="s">
        <v>148</v>
      </c>
      <c r="P1563">
        <v>422564</v>
      </c>
      <c r="Q156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563" t="str">
        <f>VLOOKUP(Analytics_mindset_case_studies_IntegrateCo_2015payroll[[#This Row],[Job_Code]],Analytics_mindset_case_studies_IntegrateCo_jobcodes[[Code_text]:[Job_Description]],2,FALSE)</f>
        <v>Sales</v>
      </c>
    </row>
    <row r="1564" spans="1:18" x14ac:dyDescent="0.3">
      <c r="A1564" s="1">
        <v>42055</v>
      </c>
      <c r="B1564">
        <v>27310019</v>
      </c>
      <c r="C1564">
        <v>375</v>
      </c>
      <c r="D1564">
        <v>1</v>
      </c>
      <c r="E1564">
        <v>1</v>
      </c>
      <c r="F1564" t="s">
        <v>85</v>
      </c>
      <c r="G1564">
        <v>0</v>
      </c>
      <c r="H1564">
        <v>0</v>
      </c>
      <c r="I1564">
        <v>0</v>
      </c>
      <c r="J1564">
        <v>0</v>
      </c>
      <c r="K1564">
        <v>9</v>
      </c>
      <c r="L1564">
        <v>36</v>
      </c>
      <c r="M1564">
        <v>115</v>
      </c>
      <c r="N1564">
        <v>24</v>
      </c>
      <c r="O1564" t="s">
        <v>149</v>
      </c>
      <c r="P1564">
        <v>0</v>
      </c>
      <c r="Q156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564" t="str">
        <f>VLOOKUP(Analytics_mindset_case_studies_IntegrateCo_2015payroll[[#This Row],[Job_Code]],Analytics_mindset_case_studies_IntegrateCo_jobcodes[[Code_text]:[Job_Description]],2,FALSE)</f>
        <v>Installation</v>
      </c>
    </row>
    <row r="1565" spans="1:18" x14ac:dyDescent="0.3">
      <c r="A1565" s="1">
        <v>42055</v>
      </c>
      <c r="B1565">
        <v>27310019</v>
      </c>
      <c r="C1565">
        <v>375</v>
      </c>
      <c r="D1565">
        <v>1</v>
      </c>
      <c r="E1565">
        <v>1</v>
      </c>
      <c r="F1565" t="s">
        <v>73</v>
      </c>
      <c r="G1565">
        <v>8</v>
      </c>
      <c r="H1565">
        <v>0</v>
      </c>
      <c r="I1565">
        <v>168</v>
      </c>
      <c r="J1565">
        <v>0</v>
      </c>
      <c r="K1565">
        <v>101</v>
      </c>
      <c r="L1565">
        <v>403</v>
      </c>
      <c r="M1565">
        <v>1286</v>
      </c>
      <c r="N1565">
        <v>269</v>
      </c>
      <c r="O1565" t="s">
        <v>149</v>
      </c>
      <c r="P1565">
        <v>168</v>
      </c>
      <c r="Q156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565" t="str">
        <f>VLOOKUP(Analytics_mindset_case_studies_IntegrateCo_2015payroll[[#This Row],[Job_Code]],Analytics_mindset_case_studies_IntegrateCo_jobcodes[[Code_text]:[Job_Description]],2,FALSE)</f>
        <v>Proj Management</v>
      </c>
    </row>
    <row r="1566" spans="1:18" x14ac:dyDescent="0.3">
      <c r="A1566" s="1">
        <v>42055</v>
      </c>
      <c r="B1566">
        <v>27310019</v>
      </c>
      <c r="C1566">
        <v>19</v>
      </c>
      <c r="D1566">
        <v>1</v>
      </c>
      <c r="E1566">
        <v>1</v>
      </c>
      <c r="F1566" t="s">
        <v>74</v>
      </c>
      <c r="G1566">
        <v>3</v>
      </c>
      <c r="H1566">
        <v>0</v>
      </c>
      <c r="I1566">
        <v>81</v>
      </c>
      <c r="J1566">
        <v>0</v>
      </c>
      <c r="K1566">
        <v>0</v>
      </c>
      <c r="L1566">
        <v>187</v>
      </c>
      <c r="M1566">
        <v>597</v>
      </c>
      <c r="N1566">
        <v>13</v>
      </c>
      <c r="O1566" t="s">
        <v>150</v>
      </c>
      <c r="P1566">
        <v>81</v>
      </c>
      <c r="Q156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566" t="str">
        <f>VLOOKUP(Analytics_mindset_case_studies_IntegrateCo_2015payroll[[#This Row],[Job_Code]],Analytics_mindset_case_studies_IntegrateCo_jobcodes[[Code_text]:[Job_Description]],2,FALSE)</f>
        <v>Service</v>
      </c>
    </row>
    <row r="1567" spans="1:18" x14ac:dyDescent="0.3">
      <c r="A1567" s="1">
        <v>42055</v>
      </c>
      <c r="B1567">
        <v>27310019</v>
      </c>
      <c r="C1567">
        <v>381</v>
      </c>
      <c r="D1567">
        <v>1</v>
      </c>
      <c r="E1567">
        <v>1</v>
      </c>
      <c r="F1567" t="s">
        <v>85</v>
      </c>
      <c r="G1567">
        <v>0</v>
      </c>
      <c r="H1567">
        <v>0</v>
      </c>
      <c r="I1567">
        <v>0</v>
      </c>
      <c r="J1567">
        <v>0</v>
      </c>
      <c r="K1567">
        <v>0</v>
      </c>
      <c r="L1567">
        <v>33</v>
      </c>
      <c r="M1567">
        <v>104</v>
      </c>
      <c r="N1567">
        <v>4</v>
      </c>
      <c r="O1567" t="s">
        <v>151</v>
      </c>
      <c r="P1567">
        <v>0</v>
      </c>
      <c r="Q156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567" t="str">
        <f>VLOOKUP(Analytics_mindset_case_studies_IntegrateCo_2015payroll[[#This Row],[Job_Code]],Analytics_mindset_case_studies_IntegrateCo_jobcodes[[Code_text]:[Job_Description]],2,FALSE)</f>
        <v>Installation</v>
      </c>
    </row>
    <row r="1568" spans="1:18" x14ac:dyDescent="0.3">
      <c r="A1568" s="1">
        <v>42055</v>
      </c>
      <c r="B1568">
        <v>27310019</v>
      </c>
      <c r="C1568">
        <v>381</v>
      </c>
      <c r="D1568">
        <v>1</v>
      </c>
      <c r="E1568">
        <v>1</v>
      </c>
      <c r="F1568" t="s">
        <v>72</v>
      </c>
      <c r="G1568">
        <v>40</v>
      </c>
      <c r="H1568">
        <v>0</v>
      </c>
      <c r="I1568">
        <v>86539</v>
      </c>
      <c r="J1568">
        <v>0</v>
      </c>
      <c r="K1568">
        <v>0</v>
      </c>
      <c r="L1568">
        <v>1886</v>
      </c>
      <c r="M1568">
        <v>6011</v>
      </c>
      <c r="N1568">
        <v>225</v>
      </c>
      <c r="O1568" t="s">
        <v>151</v>
      </c>
      <c r="P1568">
        <v>86539</v>
      </c>
      <c r="Q156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568" t="str">
        <f>VLOOKUP(Analytics_mindset_case_studies_IntegrateCo_2015payroll[[#This Row],[Job_Code]],Analytics_mindset_case_studies_IntegrateCo_jobcodes[[Code_text]:[Job_Description]],2,FALSE)</f>
        <v>Sales</v>
      </c>
    </row>
    <row r="1569" spans="1:18" x14ac:dyDescent="0.3">
      <c r="A1569" s="1">
        <v>42055</v>
      </c>
      <c r="B1569">
        <v>27310019</v>
      </c>
      <c r="C1569">
        <v>133</v>
      </c>
      <c r="D1569">
        <v>1</v>
      </c>
      <c r="E1569">
        <v>1</v>
      </c>
      <c r="F1569" t="s">
        <v>85</v>
      </c>
      <c r="G1569">
        <v>0</v>
      </c>
      <c r="H1569">
        <v>0</v>
      </c>
      <c r="I1569">
        <v>0</v>
      </c>
      <c r="J1569">
        <v>0</v>
      </c>
      <c r="K1569">
        <v>0</v>
      </c>
      <c r="L1569">
        <v>34</v>
      </c>
      <c r="M1569">
        <v>107</v>
      </c>
      <c r="N1569">
        <v>24</v>
      </c>
      <c r="O1569" t="s">
        <v>152</v>
      </c>
      <c r="P1569">
        <v>0</v>
      </c>
      <c r="Q156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569" t="str">
        <f>VLOOKUP(Analytics_mindset_case_studies_IntegrateCo_2015payroll[[#This Row],[Job_Code]],Analytics_mindset_case_studies_IntegrateCo_jobcodes[[Code_text]:[Job_Description]],2,FALSE)</f>
        <v>Installation</v>
      </c>
    </row>
    <row r="1570" spans="1:18" x14ac:dyDescent="0.3">
      <c r="A1570" s="1">
        <v>42055</v>
      </c>
      <c r="B1570">
        <v>27310019</v>
      </c>
      <c r="C1570">
        <v>133</v>
      </c>
      <c r="D1570">
        <v>1</v>
      </c>
      <c r="E1570">
        <v>1</v>
      </c>
      <c r="F1570" t="s">
        <v>73</v>
      </c>
      <c r="G1570">
        <v>6</v>
      </c>
      <c r="H1570">
        <v>0</v>
      </c>
      <c r="I1570">
        <v>1785</v>
      </c>
      <c r="J1570">
        <v>0</v>
      </c>
      <c r="K1570">
        <v>0</v>
      </c>
      <c r="L1570">
        <v>403</v>
      </c>
      <c r="M1570">
        <v>1286</v>
      </c>
      <c r="N1570">
        <v>286</v>
      </c>
      <c r="O1570" t="s">
        <v>152</v>
      </c>
      <c r="P1570">
        <v>1785</v>
      </c>
      <c r="Q157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570" t="str">
        <f>VLOOKUP(Analytics_mindset_case_studies_IntegrateCo_2015payroll[[#This Row],[Job_Code]],Analytics_mindset_case_studies_IntegrateCo_jobcodes[[Code_text]:[Job_Description]],2,FALSE)</f>
        <v>Proj Management</v>
      </c>
    </row>
    <row r="1571" spans="1:18" x14ac:dyDescent="0.3">
      <c r="A1571" s="1">
        <v>42055</v>
      </c>
      <c r="B1571">
        <v>27310019</v>
      </c>
      <c r="C1571">
        <v>133</v>
      </c>
      <c r="D1571">
        <v>1</v>
      </c>
      <c r="E1571">
        <v>1</v>
      </c>
      <c r="F1571" t="s">
        <v>70</v>
      </c>
      <c r="G1571">
        <v>0</v>
      </c>
      <c r="H1571">
        <v>0</v>
      </c>
      <c r="I1571">
        <v>0</v>
      </c>
      <c r="J1571">
        <v>0</v>
      </c>
      <c r="K1571">
        <v>0</v>
      </c>
      <c r="L1571">
        <v>537</v>
      </c>
      <c r="M1571">
        <v>1715</v>
      </c>
      <c r="N1571">
        <v>381</v>
      </c>
      <c r="O1571" t="s">
        <v>152</v>
      </c>
      <c r="P1571">
        <v>0</v>
      </c>
      <c r="Q157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571" t="str">
        <f>VLOOKUP(Analytics_mindset_case_studies_IntegrateCo_2015payroll[[#This Row],[Job_Code]],Analytics_mindset_case_studies_IntegrateCo_jobcodes[[Code_text]:[Job_Description]],2,FALSE)</f>
        <v>New Foreign Manufacturing Plant</v>
      </c>
    </row>
    <row r="1572" spans="1:18" x14ac:dyDescent="0.3">
      <c r="A1572" s="1">
        <v>42055</v>
      </c>
      <c r="B1572">
        <v>27310019</v>
      </c>
      <c r="C1572">
        <v>402</v>
      </c>
      <c r="D1572">
        <v>5</v>
      </c>
      <c r="E1572">
        <v>5</v>
      </c>
      <c r="F1572" t="s">
        <v>85</v>
      </c>
      <c r="G1572">
        <v>0</v>
      </c>
      <c r="H1572">
        <v>0</v>
      </c>
      <c r="I1572">
        <v>0</v>
      </c>
      <c r="J1572">
        <v>0</v>
      </c>
      <c r="K1572">
        <v>8</v>
      </c>
      <c r="L1572">
        <v>42</v>
      </c>
      <c r="M1572">
        <v>104</v>
      </c>
      <c r="N1572">
        <v>64</v>
      </c>
      <c r="O1572" t="s">
        <v>153</v>
      </c>
      <c r="P1572">
        <v>0</v>
      </c>
      <c r="Q157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572" t="str">
        <f>VLOOKUP(Analytics_mindset_case_studies_IntegrateCo_2015payroll[[#This Row],[Job_Code]],Analytics_mindset_case_studies_IntegrateCo_jobcodes[[Code_text]:[Job_Description]],2,FALSE)</f>
        <v>Installation</v>
      </c>
    </row>
    <row r="1573" spans="1:18" x14ac:dyDescent="0.3">
      <c r="A1573" s="1">
        <v>42055</v>
      </c>
      <c r="B1573">
        <v>27310019</v>
      </c>
      <c r="C1573">
        <v>402</v>
      </c>
      <c r="D1573">
        <v>5</v>
      </c>
      <c r="E1573">
        <v>5</v>
      </c>
      <c r="F1573" t="s">
        <v>93</v>
      </c>
      <c r="G1573">
        <v>1</v>
      </c>
      <c r="H1573">
        <v>0</v>
      </c>
      <c r="I1573">
        <v>18</v>
      </c>
      <c r="J1573">
        <v>0</v>
      </c>
      <c r="K1573">
        <v>1</v>
      </c>
      <c r="L1573">
        <v>5</v>
      </c>
      <c r="M1573">
        <v>126</v>
      </c>
      <c r="N1573">
        <v>76</v>
      </c>
      <c r="O1573" t="s">
        <v>153</v>
      </c>
      <c r="P1573">
        <v>18</v>
      </c>
      <c r="Q157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573" t="str">
        <f>VLOOKUP(Analytics_mindset_case_studies_IntegrateCo_2015payroll[[#This Row],[Job_Code]],Analytics_mindset_case_studies_IntegrateCo_jobcodes[[Code_text]:[Job_Description]],2,FALSE)</f>
        <v>Office</v>
      </c>
    </row>
    <row r="1574" spans="1:18" x14ac:dyDescent="0.3">
      <c r="A1574" s="1">
        <v>42055</v>
      </c>
      <c r="B1574">
        <v>27310019</v>
      </c>
      <c r="C1574">
        <v>402</v>
      </c>
      <c r="D1574">
        <v>5</v>
      </c>
      <c r="E1574">
        <v>5</v>
      </c>
      <c r="F1574" t="s">
        <v>77</v>
      </c>
      <c r="G1574">
        <v>33</v>
      </c>
      <c r="H1574">
        <v>0</v>
      </c>
      <c r="I1574">
        <v>594</v>
      </c>
      <c r="J1574">
        <v>0</v>
      </c>
      <c r="K1574">
        <v>324</v>
      </c>
      <c r="L1574">
        <v>1664</v>
      </c>
      <c r="M1574">
        <v>4135</v>
      </c>
      <c r="N1574">
        <v>2519</v>
      </c>
      <c r="O1574" t="s">
        <v>153</v>
      </c>
      <c r="P1574">
        <v>594</v>
      </c>
      <c r="Q157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574" t="str">
        <f>VLOOKUP(Analytics_mindset_case_studies_IntegrateCo_2015payroll[[#This Row],[Job_Code]],Analytics_mindset_case_studies_IntegrateCo_jobcodes[[Code_text]:[Job_Description]],2,FALSE)</f>
        <v>Employee Training</v>
      </c>
    </row>
    <row r="1575" spans="1:18" x14ac:dyDescent="0.3">
      <c r="A1575" s="1">
        <v>42055</v>
      </c>
      <c r="B1575">
        <v>27310019</v>
      </c>
      <c r="C1575">
        <v>203</v>
      </c>
      <c r="D1575">
        <v>1</v>
      </c>
      <c r="E1575">
        <v>1</v>
      </c>
      <c r="F1575" t="s">
        <v>85</v>
      </c>
      <c r="G1575">
        <v>0</v>
      </c>
      <c r="H1575">
        <v>0</v>
      </c>
      <c r="I1575">
        <v>0</v>
      </c>
      <c r="J1575">
        <v>0</v>
      </c>
      <c r="K1575">
        <v>0</v>
      </c>
      <c r="L1575">
        <v>47</v>
      </c>
      <c r="M1575">
        <v>149</v>
      </c>
      <c r="N1575">
        <v>3</v>
      </c>
      <c r="O1575" t="s">
        <v>155</v>
      </c>
      <c r="P1575">
        <v>0</v>
      </c>
      <c r="Q157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575" t="str">
        <f>VLOOKUP(Analytics_mindset_case_studies_IntegrateCo_2015payroll[[#This Row],[Job_Code]],Analytics_mindset_case_studies_IntegrateCo_jobcodes[[Code_text]:[Job_Description]],2,FALSE)</f>
        <v>Installation</v>
      </c>
    </row>
    <row r="1576" spans="1:18" x14ac:dyDescent="0.3">
      <c r="A1576" s="1">
        <v>42055</v>
      </c>
      <c r="B1576">
        <v>27310019</v>
      </c>
      <c r="C1576">
        <v>203</v>
      </c>
      <c r="D1576">
        <v>1</v>
      </c>
      <c r="E1576">
        <v>1</v>
      </c>
      <c r="F1576" t="s">
        <v>64</v>
      </c>
      <c r="G1576">
        <v>10</v>
      </c>
      <c r="H1576">
        <v>0</v>
      </c>
      <c r="I1576">
        <v>64811</v>
      </c>
      <c r="J1576">
        <v>0</v>
      </c>
      <c r="K1576">
        <v>0</v>
      </c>
      <c r="L1576">
        <v>1446</v>
      </c>
      <c r="M1576">
        <v>4608</v>
      </c>
      <c r="N1576">
        <v>84</v>
      </c>
      <c r="O1576" t="s">
        <v>155</v>
      </c>
      <c r="P1576">
        <v>64811</v>
      </c>
      <c r="Q157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576" t="str">
        <f>VLOOKUP(Analytics_mindset_case_studies_IntegrateCo_2015payroll[[#This Row],[Job_Code]],Analytics_mindset_case_studies_IntegrateCo_jobcodes[[Code_text]:[Job_Description]],2,FALSE)</f>
        <v>Office</v>
      </c>
    </row>
    <row r="1577" spans="1:18" x14ac:dyDescent="0.3">
      <c r="A1577" s="1">
        <v>42055</v>
      </c>
      <c r="B1577">
        <v>27310019</v>
      </c>
      <c r="C1577">
        <v>203</v>
      </c>
      <c r="D1577">
        <v>1</v>
      </c>
      <c r="E1577">
        <v>1</v>
      </c>
      <c r="F1577" t="s">
        <v>78</v>
      </c>
      <c r="G1577">
        <v>10</v>
      </c>
      <c r="H1577">
        <v>0</v>
      </c>
      <c r="I1577">
        <v>64812</v>
      </c>
      <c r="J1577">
        <v>0</v>
      </c>
      <c r="K1577">
        <v>0</v>
      </c>
      <c r="L1577">
        <v>1446</v>
      </c>
      <c r="M1577">
        <v>4608</v>
      </c>
      <c r="N1577">
        <v>84</v>
      </c>
      <c r="O1577" t="s">
        <v>155</v>
      </c>
      <c r="P1577">
        <v>64812</v>
      </c>
      <c r="Q157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577" t="str">
        <f>VLOOKUP(Analytics_mindset_case_studies_IntegrateCo_2015payroll[[#This Row],[Job_Code]],Analytics_mindset_case_studies_IntegrateCo_jobcodes[[Code_text]:[Job_Description]],2,FALSE)</f>
        <v>Service</v>
      </c>
    </row>
    <row r="1578" spans="1:18" x14ac:dyDescent="0.3">
      <c r="A1578" s="1">
        <v>42055</v>
      </c>
      <c r="B1578">
        <v>27310019</v>
      </c>
      <c r="C1578">
        <v>203</v>
      </c>
      <c r="D1578">
        <v>1</v>
      </c>
      <c r="E1578">
        <v>1</v>
      </c>
      <c r="F1578" t="s">
        <v>65</v>
      </c>
      <c r="G1578">
        <v>10</v>
      </c>
      <c r="H1578">
        <v>0</v>
      </c>
      <c r="I1578">
        <v>64811</v>
      </c>
      <c r="J1578">
        <v>0</v>
      </c>
      <c r="K1578">
        <v>0</v>
      </c>
      <c r="L1578">
        <v>1445</v>
      </c>
      <c r="M1578">
        <v>4608</v>
      </c>
      <c r="N1578">
        <v>84</v>
      </c>
      <c r="O1578" t="s">
        <v>155</v>
      </c>
      <c r="P1578">
        <v>64811</v>
      </c>
      <c r="Q157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578" t="str">
        <f>VLOOKUP(Analytics_mindset_case_studies_IntegrateCo_2015payroll[[#This Row],[Job_Code]],Analytics_mindset_case_studies_IntegrateCo_jobcodes[[Code_text]:[Job_Description]],2,FALSE)</f>
        <v>Office</v>
      </c>
    </row>
    <row r="1579" spans="1:18" x14ac:dyDescent="0.3">
      <c r="A1579" s="1">
        <v>42055</v>
      </c>
      <c r="B1579">
        <v>27310019</v>
      </c>
      <c r="C1579">
        <v>203</v>
      </c>
      <c r="D1579">
        <v>1</v>
      </c>
      <c r="E1579">
        <v>1</v>
      </c>
      <c r="F1579" t="s">
        <v>74</v>
      </c>
      <c r="G1579">
        <v>10</v>
      </c>
      <c r="H1579">
        <v>0</v>
      </c>
      <c r="I1579">
        <v>64812</v>
      </c>
      <c r="J1579">
        <v>0</v>
      </c>
      <c r="K1579">
        <v>0</v>
      </c>
      <c r="L1579">
        <v>1445</v>
      </c>
      <c r="M1579">
        <v>4608</v>
      </c>
      <c r="N1579">
        <v>84</v>
      </c>
      <c r="O1579" t="s">
        <v>155</v>
      </c>
      <c r="P1579">
        <v>64812</v>
      </c>
      <c r="Q157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579" t="str">
        <f>VLOOKUP(Analytics_mindset_case_studies_IntegrateCo_2015payroll[[#This Row],[Job_Code]],Analytics_mindset_case_studies_IntegrateCo_jobcodes[[Code_text]:[Job_Description]],2,FALSE)</f>
        <v>Service</v>
      </c>
    </row>
    <row r="1580" spans="1:18" x14ac:dyDescent="0.3">
      <c r="A1580" s="1">
        <v>42055</v>
      </c>
      <c r="B1580">
        <v>27310019</v>
      </c>
      <c r="C1580">
        <v>357</v>
      </c>
      <c r="D1580">
        <v>1</v>
      </c>
      <c r="E1580">
        <v>1</v>
      </c>
      <c r="F1580" t="s">
        <v>85</v>
      </c>
      <c r="G1580">
        <v>0</v>
      </c>
      <c r="H1580">
        <v>0</v>
      </c>
      <c r="I1580">
        <v>0</v>
      </c>
      <c r="J1580">
        <v>0</v>
      </c>
      <c r="K1580">
        <v>8</v>
      </c>
      <c r="L1580">
        <v>3</v>
      </c>
      <c r="M1580">
        <v>96</v>
      </c>
      <c r="N1580">
        <v>24</v>
      </c>
      <c r="O1580" t="s">
        <v>156</v>
      </c>
      <c r="P1580">
        <v>0</v>
      </c>
      <c r="Q158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580" t="str">
        <f>VLOOKUP(Analytics_mindset_case_studies_IntegrateCo_2015payroll[[#This Row],[Job_Code]],Analytics_mindset_case_studies_IntegrateCo_jobcodes[[Code_text]:[Job_Description]],2,FALSE)</f>
        <v>Installation</v>
      </c>
    </row>
    <row r="1581" spans="1:18" x14ac:dyDescent="0.3">
      <c r="A1581" s="1">
        <v>42055</v>
      </c>
      <c r="B1581">
        <v>27310019</v>
      </c>
      <c r="C1581">
        <v>357</v>
      </c>
      <c r="D1581">
        <v>1</v>
      </c>
      <c r="E1581">
        <v>1</v>
      </c>
      <c r="F1581" t="s">
        <v>72</v>
      </c>
      <c r="G1581">
        <v>5</v>
      </c>
      <c r="H1581">
        <v>0</v>
      </c>
      <c r="I1581">
        <v>10</v>
      </c>
      <c r="J1581">
        <v>0</v>
      </c>
      <c r="K1581">
        <v>5</v>
      </c>
      <c r="L1581">
        <v>2</v>
      </c>
      <c r="M1581">
        <v>65</v>
      </c>
      <c r="N1581">
        <v>16</v>
      </c>
      <c r="O1581" t="s">
        <v>156</v>
      </c>
      <c r="P1581">
        <v>10</v>
      </c>
      <c r="Q158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581" t="str">
        <f>VLOOKUP(Analytics_mindset_case_studies_IntegrateCo_2015payroll[[#This Row],[Job_Code]],Analytics_mindset_case_studies_IntegrateCo_jobcodes[[Code_text]:[Job_Description]],2,FALSE)</f>
        <v>Sales</v>
      </c>
    </row>
    <row r="1582" spans="1:18" x14ac:dyDescent="0.3">
      <c r="A1582" s="1">
        <v>42055</v>
      </c>
      <c r="B1582">
        <v>27310019</v>
      </c>
      <c r="C1582">
        <v>357</v>
      </c>
      <c r="D1582">
        <v>1</v>
      </c>
      <c r="E1582">
        <v>1</v>
      </c>
      <c r="F1582" t="s">
        <v>74</v>
      </c>
      <c r="G1582">
        <v>3</v>
      </c>
      <c r="H1582">
        <v>0</v>
      </c>
      <c r="I1582">
        <v>60</v>
      </c>
      <c r="J1582">
        <v>0</v>
      </c>
      <c r="K1582">
        <v>3</v>
      </c>
      <c r="L1582">
        <v>121</v>
      </c>
      <c r="M1582">
        <v>385</v>
      </c>
      <c r="N1582">
        <v>96</v>
      </c>
      <c r="O1582" t="s">
        <v>156</v>
      </c>
      <c r="P1582">
        <v>60</v>
      </c>
      <c r="Q158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582" t="str">
        <f>VLOOKUP(Analytics_mindset_case_studies_IntegrateCo_2015payroll[[#This Row],[Job_Code]],Analytics_mindset_case_studies_IntegrateCo_jobcodes[[Code_text]:[Job_Description]],2,FALSE)</f>
        <v>Service</v>
      </c>
    </row>
    <row r="1583" spans="1:18" x14ac:dyDescent="0.3">
      <c r="A1583" s="1">
        <v>42055</v>
      </c>
      <c r="B1583">
        <v>27310019</v>
      </c>
      <c r="C1583">
        <v>357</v>
      </c>
      <c r="D1583">
        <v>1</v>
      </c>
      <c r="E1583">
        <v>1</v>
      </c>
      <c r="F1583" t="s">
        <v>74</v>
      </c>
      <c r="G1583">
        <v>0</v>
      </c>
      <c r="H1583">
        <v>1</v>
      </c>
      <c r="I1583">
        <v>0</v>
      </c>
      <c r="J1583">
        <v>30</v>
      </c>
      <c r="K1583">
        <v>15</v>
      </c>
      <c r="L1583">
        <v>6</v>
      </c>
      <c r="M1583">
        <v>193</v>
      </c>
      <c r="N1583">
        <v>32</v>
      </c>
      <c r="O1583" t="s">
        <v>156</v>
      </c>
      <c r="P1583">
        <v>30</v>
      </c>
      <c r="Q158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583" t="str">
        <f>VLOOKUP(Analytics_mindset_case_studies_IntegrateCo_2015payroll[[#This Row],[Job_Code]],Analytics_mindset_case_studies_IntegrateCo_jobcodes[[Code_text]:[Job_Description]],2,FALSE)</f>
        <v>Service</v>
      </c>
    </row>
    <row r="1584" spans="1:18" x14ac:dyDescent="0.3">
      <c r="A1584" s="1">
        <v>42055</v>
      </c>
      <c r="B1584">
        <v>27310019</v>
      </c>
      <c r="C1584">
        <v>357</v>
      </c>
      <c r="D1584">
        <v>1</v>
      </c>
      <c r="E1584">
        <v>1</v>
      </c>
      <c r="F1584" t="s">
        <v>89</v>
      </c>
      <c r="G1584">
        <v>19</v>
      </c>
      <c r="H1584">
        <v>0</v>
      </c>
      <c r="I1584">
        <v>380</v>
      </c>
      <c r="J1584">
        <v>0</v>
      </c>
      <c r="K1584">
        <v>192</v>
      </c>
      <c r="L1584">
        <v>765</v>
      </c>
      <c r="M1584">
        <v>244</v>
      </c>
      <c r="N1584">
        <v>608</v>
      </c>
      <c r="O1584" t="s">
        <v>156</v>
      </c>
      <c r="P1584">
        <v>380</v>
      </c>
      <c r="Q158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584" t="str">
        <f>VLOOKUP(Analytics_mindset_case_studies_IntegrateCo_2015payroll[[#This Row],[Job_Code]],Analytics_mindset_case_studies_IntegrateCo_jobcodes[[Code_text]:[Job_Description]],2,FALSE)</f>
        <v>Employee Training</v>
      </c>
    </row>
    <row r="1585" spans="1:18" x14ac:dyDescent="0.3">
      <c r="A1585" s="1">
        <v>42055</v>
      </c>
      <c r="B1585">
        <v>27310019</v>
      </c>
      <c r="C1585">
        <v>269</v>
      </c>
      <c r="D1585">
        <v>1</v>
      </c>
      <c r="E1585">
        <v>1</v>
      </c>
      <c r="F1585" t="s">
        <v>85</v>
      </c>
      <c r="G1585">
        <v>0</v>
      </c>
      <c r="H1585">
        <v>0</v>
      </c>
      <c r="I1585">
        <v>0</v>
      </c>
      <c r="J1585">
        <v>0</v>
      </c>
      <c r="K1585">
        <v>0</v>
      </c>
      <c r="L1585">
        <v>34</v>
      </c>
      <c r="M1585">
        <v>109</v>
      </c>
      <c r="N1585">
        <v>24</v>
      </c>
      <c r="O1585" t="s">
        <v>157</v>
      </c>
      <c r="P1585">
        <v>0</v>
      </c>
      <c r="Q158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585" t="str">
        <f>VLOOKUP(Analytics_mindset_case_studies_IntegrateCo_2015payroll[[#This Row],[Job_Code]],Analytics_mindset_case_studies_IntegrateCo_jobcodes[[Code_text]:[Job_Description]],2,FALSE)</f>
        <v>Installation</v>
      </c>
    </row>
    <row r="1586" spans="1:18" x14ac:dyDescent="0.3">
      <c r="A1586" s="1">
        <v>42055</v>
      </c>
      <c r="B1586">
        <v>27310019</v>
      </c>
      <c r="C1586">
        <v>269</v>
      </c>
      <c r="D1586">
        <v>1</v>
      </c>
      <c r="E1586">
        <v>1</v>
      </c>
      <c r="F1586" t="s">
        <v>79</v>
      </c>
      <c r="G1586">
        <v>6</v>
      </c>
      <c r="H1586">
        <v>0</v>
      </c>
      <c r="I1586">
        <v>168</v>
      </c>
      <c r="J1586">
        <v>0</v>
      </c>
      <c r="K1586">
        <v>0</v>
      </c>
      <c r="L1586">
        <v>38</v>
      </c>
      <c r="M1586">
        <v>1212</v>
      </c>
      <c r="N1586">
        <v>269</v>
      </c>
      <c r="O1586" t="s">
        <v>157</v>
      </c>
      <c r="P1586">
        <v>168</v>
      </c>
      <c r="Q158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586" t="str">
        <f>VLOOKUP(Analytics_mindset_case_studies_IntegrateCo_2015payroll[[#This Row],[Job_Code]],Analytics_mindset_case_studies_IntegrateCo_jobcodes[[Code_text]:[Job_Description]],2,FALSE)</f>
        <v>Proj Management</v>
      </c>
    </row>
    <row r="1587" spans="1:18" x14ac:dyDescent="0.3">
      <c r="A1587" s="1">
        <v>42055</v>
      </c>
      <c r="B1587">
        <v>27310019</v>
      </c>
      <c r="C1587">
        <v>269</v>
      </c>
      <c r="D1587">
        <v>1</v>
      </c>
      <c r="E1587">
        <v>1</v>
      </c>
      <c r="F1587" t="s">
        <v>79</v>
      </c>
      <c r="G1587">
        <v>0</v>
      </c>
      <c r="H1587">
        <v>3</v>
      </c>
      <c r="I1587">
        <v>0</v>
      </c>
      <c r="J1587">
        <v>126</v>
      </c>
      <c r="K1587">
        <v>0</v>
      </c>
      <c r="L1587">
        <v>285</v>
      </c>
      <c r="M1587">
        <v>909</v>
      </c>
      <c r="N1587">
        <v>134</v>
      </c>
      <c r="O1587" t="s">
        <v>157</v>
      </c>
      <c r="P1587">
        <v>126</v>
      </c>
      <c r="Q158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587" t="str">
        <f>VLOOKUP(Analytics_mindset_case_studies_IntegrateCo_2015payroll[[#This Row],[Job_Code]],Analytics_mindset_case_studies_IntegrateCo_jobcodes[[Code_text]:[Job_Description]],2,FALSE)</f>
        <v>Proj Management</v>
      </c>
    </row>
    <row r="1588" spans="1:18" x14ac:dyDescent="0.3">
      <c r="A1588" s="1">
        <v>42055</v>
      </c>
      <c r="B1588">
        <v>27310019</v>
      </c>
      <c r="C1588">
        <v>248</v>
      </c>
      <c r="D1588">
        <v>1</v>
      </c>
      <c r="E1588">
        <v>1</v>
      </c>
      <c r="F1588" t="s">
        <v>64</v>
      </c>
      <c r="G1588">
        <v>20</v>
      </c>
      <c r="H1588">
        <v>0</v>
      </c>
      <c r="I1588">
        <v>410</v>
      </c>
      <c r="J1588">
        <v>0</v>
      </c>
      <c r="K1588">
        <v>217</v>
      </c>
      <c r="L1588">
        <v>866</v>
      </c>
      <c r="M1588">
        <v>276</v>
      </c>
      <c r="N1588">
        <v>53</v>
      </c>
      <c r="O1588" t="s">
        <v>158</v>
      </c>
      <c r="P1588">
        <v>410</v>
      </c>
      <c r="Q158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588" t="str">
        <f>VLOOKUP(Analytics_mindset_case_studies_IntegrateCo_2015payroll[[#This Row],[Job_Code]],Analytics_mindset_case_studies_IntegrateCo_jobcodes[[Code_text]:[Job_Description]],2,FALSE)</f>
        <v>Office</v>
      </c>
    </row>
    <row r="1589" spans="1:18" x14ac:dyDescent="0.3">
      <c r="A1589" s="1">
        <v>42055</v>
      </c>
      <c r="B1589">
        <v>27310019</v>
      </c>
      <c r="C1589">
        <v>248</v>
      </c>
      <c r="D1589">
        <v>1</v>
      </c>
      <c r="E1589">
        <v>1</v>
      </c>
      <c r="F1589" t="s">
        <v>65</v>
      </c>
      <c r="G1589">
        <v>20</v>
      </c>
      <c r="H1589">
        <v>0</v>
      </c>
      <c r="I1589">
        <v>410</v>
      </c>
      <c r="J1589">
        <v>0</v>
      </c>
      <c r="K1589">
        <v>216</v>
      </c>
      <c r="L1589">
        <v>866</v>
      </c>
      <c r="M1589">
        <v>276</v>
      </c>
      <c r="N1589">
        <v>53</v>
      </c>
      <c r="O1589" t="s">
        <v>158</v>
      </c>
      <c r="P1589">
        <v>410</v>
      </c>
      <c r="Q158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589" t="str">
        <f>VLOOKUP(Analytics_mindset_case_studies_IntegrateCo_2015payroll[[#This Row],[Job_Code]],Analytics_mindset_case_studies_IntegrateCo_jobcodes[[Code_text]:[Job_Description]],2,FALSE)</f>
        <v>Office</v>
      </c>
    </row>
    <row r="1590" spans="1:18" x14ac:dyDescent="0.3">
      <c r="A1590" s="1">
        <v>42055</v>
      </c>
      <c r="B1590">
        <v>27310019</v>
      </c>
      <c r="C1590">
        <v>30</v>
      </c>
      <c r="D1590">
        <v>1</v>
      </c>
      <c r="E1590">
        <v>1</v>
      </c>
      <c r="F1590" t="s">
        <v>58</v>
      </c>
      <c r="G1590">
        <v>2</v>
      </c>
      <c r="H1590">
        <v>0</v>
      </c>
      <c r="I1590">
        <v>4873</v>
      </c>
      <c r="J1590">
        <v>0</v>
      </c>
      <c r="K1590">
        <v>24</v>
      </c>
      <c r="L1590">
        <v>99</v>
      </c>
      <c r="M1590">
        <v>313</v>
      </c>
      <c r="N1590">
        <v>6</v>
      </c>
      <c r="O1590" t="s">
        <v>159</v>
      </c>
      <c r="P1590">
        <v>4873</v>
      </c>
      <c r="Q159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590" t="str">
        <f>VLOOKUP(Analytics_mindset_case_studies_IntegrateCo_2015payroll[[#This Row],[Job_Code]],Analytics_mindset_case_studies_IntegrateCo_jobcodes[[Code_text]:[Job_Description]],2,FALSE)</f>
        <v>Sales</v>
      </c>
    </row>
    <row r="1591" spans="1:18" x14ac:dyDescent="0.3">
      <c r="A1591" s="1">
        <v>42055</v>
      </c>
      <c r="B1591">
        <v>27310019</v>
      </c>
      <c r="C1591">
        <v>30</v>
      </c>
      <c r="D1591">
        <v>1</v>
      </c>
      <c r="E1591">
        <v>1</v>
      </c>
      <c r="F1591" t="s">
        <v>84</v>
      </c>
      <c r="G1591">
        <v>2</v>
      </c>
      <c r="H1591">
        <v>0</v>
      </c>
      <c r="I1591">
        <v>4873</v>
      </c>
      <c r="J1591">
        <v>0</v>
      </c>
      <c r="K1591">
        <v>25</v>
      </c>
      <c r="L1591">
        <v>98</v>
      </c>
      <c r="M1591">
        <v>314</v>
      </c>
      <c r="N1591">
        <v>6</v>
      </c>
      <c r="O1591" t="s">
        <v>159</v>
      </c>
      <c r="P1591">
        <v>4873</v>
      </c>
      <c r="Q159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1591" t="str">
        <f>VLOOKUP(Analytics_mindset_case_studies_IntegrateCo_2015payroll[[#This Row],[Job_Code]],Analytics_mindset_case_studies_IntegrateCo_jobcodes[[Code_text]:[Job_Description]],2,FALSE)</f>
        <v>Travel</v>
      </c>
    </row>
    <row r="1592" spans="1:18" x14ac:dyDescent="0.3">
      <c r="A1592" s="1">
        <v>42055</v>
      </c>
      <c r="B1592">
        <v>27310019</v>
      </c>
      <c r="C1592">
        <v>30</v>
      </c>
      <c r="D1592">
        <v>1</v>
      </c>
      <c r="E1592">
        <v>1</v>
      </c>
      <c r="F1592" t="s">
        <v>63</v>
      </c>
      <c r="G1592">
        <v>0</v>
      </c>
      <c r="H1592">
        <v>0</v>
      </c>
      <c r="I1592">
        <v>0</v>
      </c>
      <c r="J1592">
        <v>0</v>
      </c>
      <c r="K1592">
        <v>25</v>
      </c>
      <c r="L1592">
        <v>98</v>
      </c>
      <c r="M1592">
        <v>313</v>
      </c>
      <c r="N1592">
        <v>6</v>
      </c>
      <c r="O1592" t="s">
        <v>159</v>
      </c>
      <c r="P1592">
        <v>0</v>
      </c>
      <c r="Q159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592" t="str">
        <f>VLOOKUP(Analytics_mindset_case_studies_IntegrateCo_2015payroll[[#This Row],[Job_Code]],Analytics_mindset_case_studies_IntegrateCo_jobcodes[[Code_text]:[Job_Description]],2,FALSE)</f>
        <v>New Foreign Manufacturing Plant</v>
      </c>
    </row>
    <row r="1593" spans="1:18" x14ac:dyDescent="0.3">
      <c r="A1593" s="1">
        <v>42055</v>
      </c>
      <c r="B1593">
        <v>27310019</v>
      </c>
      <c r="C1593">
        <v>30</v>
      </c>
      <c r="D1593">
        <v>1</v>
      </c>
      <c r="E1593">
        <v>1</v>
      </c>
      <c r="F1593" t="s">
        <v>112</v>
      </c>
      <c r="G1593">
        <v>3</v>
      </c>
      <c r="H1593">
        <v>0</v>
      </c>
      <c r="I1593">
        <v>7311</v>
      </c>
      <c r="J1593">
        <v>0</v>
      </c>
      <c r="K1593">
        <v>37</v>
      </c>
      <c r="L1593">
        <v>148</v>
      </c>
      <c r="M1593">
        <v>471</v>
      </c>
      <c r="N1593">
        <v>1</v>
      </c>
      <c r="O1593" t="s">
        <v>159</v>
      </c>
      <c r="P1593">
        <v>7311</v>
      </c>
      <c r="Q159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1593" t="str">
        <f>VLOOKUP(Analytics_mindset_case_studies_IntegrateCo_2015payroll[[#This Row],[Job_Code]],Analytics_mindset_case_studies_IntegrateCo_jobcodes[[Code_text]:[Job_Description]],2,FALSE)</f>
        <v>Travel</v>
      </c>
    </row>
    <row r="1594" spans="1:18" x14ac:dyDescent="0.3">
      <c r="A1594" s="1">
        <v>42055</v>
      </c>
      <c r="B1594">
        <v>27310019</v>
      </c>
      <c r="C1594">
        <v>6</v>
      </c>
      <c r="D1594">
        <v>1</v>
      </c>
      <c r="E1594">
        <v>1</v>
      </c>
      <c r="F1594" t="s">
        <v>85</v>
      </c>
      <c r="G1594">
        <v>0</v>
      </c>
      <c r="H1594">
        <v>0</v>
      </c>
      <c r="I1594">
        <v>0</v>
      </c>
      <c r="J1594">
        <v>0</v>
      </c>
      <c r="K1594">
        <v>9</v>
      </c>
      <c r="L1594">
        <v>35</v>
      </c>
      <c r="M1594">
        <v>111</v>
      </c>
      <c r="N1594">
        <v>24</v>
      </c>
      <c r="O1594" t="s">
        <v>162</v>
      </c>
      <c r="P1594">
        <v>0</v>
      </c>
      <c r="Q159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594" t="str">
        <f>VLOOKUP(Analytics_mindset_case_studies_IntegrateCo_2015payroll[[#This Row],[Job_Code]],Analytics_mindset_case_studies_IntegrateCo_jobcodes[[Code_text]:[Job_Description]],2,FALSE)</f>
        <v>Installation</v>
      </c>
    </row>
    <row r="1595" spans="1:18" x14ac:dyDescent="0.3">
      <c r="A1595" s="1">
        <v>42055</v>
      </c>
      <c r="B1595">
        <v>27310019</v>
      </c>
      <c r="C1595">
        <v>6</v>
      </c>
      <c r="D1595">
        <v>1</v>
      </c>
      <c r="E1595">
        <v>1</v>
      </c>
      <c r="F1595" t="s">
        <v>63</v>
      </c>
      <c r="G1595">
        <v>0</v>
      </c>
      <c r="H1595">
        <v>0</v>
      </c>
      <c r="I1595">
        <v>0</v>
      </c>
      <c r="J1595">
        <v>0</v>
      </c>
      <c r="K1595">
        <v>165</v>
      </c>
      <c r="L1595">
        <v>661</v>
      </c>
      <c r="M1595">
        <v>2109</v>
      </c>
      <c r="N1595">
        <v>458</v>
      </c>
      <c r="O1595" t="s">
        <v>162</v>
      </c>
      <c r="P1595">
        <v>0</v>
      </c>
      <c r="Q159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595" t="str">
        <f>VLOOKUP(Analytics_mindset_case_studies_IntegrateCo_2015payroll[[#This Row],[Job_Code]],Analytics_mindset_case_studies_IntegrateCo_jobcodes[[Code_text]:[Job_Description]],2,FALSE)</f>
        <v>New Foreign Manufacturing Plant</v>
      </c>
    </row>
    <row r="1596" spans="1:18" x14ac:dyDescent="0.3">
      <c r="A1596" s="1">
        <v>42055</v>
      </c>
      <c r="B1596">
        <v>27310019</v>
      </c>
      <c r="C1596">
        <v>210</v>
      </c>
      <c r="D1596">
        <v>2</v>
      </c>
      <c r="E1596">
        <v>2</v>
      </c>
      <c r="F1596" t="s">
        <v>85</v>
      </c>
      <c r="G1596">
        <v>0</v>
      </c>
      <c r="H1596">
        <v>0</v>
      </c>
      <c r="I1596">
        <v>0</v>
      </c>
      <c r="J1596">
        <v>0</v>
      </c>
      <c r="K1596">
        <v>4</v>
      </c>
      <c r="L1596">
        <v>72</v>
      </c>
      <c r="M1596">
        <v>115</v>
      </c>
      <c r="N1596">
        <v>3</v>
      </c>
      <c r="O1596" t="s">
        <v>163</v>
      </c>
      <c r="P1596">
        <v>0</v>
      </c>
      <c r="Q159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596" t="str">
        <f>VLOOKUP(Analytics_mindset_case_studies_IntegrateCo_2015payroll[[#This Row],[Job_Code]],Analytics_mindset_case_studies_IntegrateCo_jobcodes[[Code_text]:[Job_Description]],2,FALSE)</f>
        <v>Installation</v>
      </c>
    </row>
    <row r="1597" spans="1:18" x14ac:dyDescent="0.3">
      <c r="A1597" s="1">
        <v>42055</v>
      </c>
      <c r="B1597">
        <v>27310019</v>
      </c>
      <c r="C1597">
        <v>210</v>
      </c>
      <c r="D1597">
        <v>2</v>
      </c>
      <c r="E1597">
        <v>2</v>
      </c>
      <c r="F1597" t="s">
        <v>88</v>
      </c>
      <c r="G1597">
        <v>12</v>
      </c>
      <c r="H1597">
        <v>0</v>
      </c>
      <c r="I1597">
        <v>28536</v>
      </c>
      <c r="J1597">
        <v>0</v>
      </c>
      <c r="K1597">
        <v>83</v>
      </c>
      <c r="L1597">
        <v>137</v>
      </c>
      <c r="M1597">
        <v>2183</v>
      </c>
      <c r="N1597">
        <v>571</v>
      </c>
      <c r="O1597" t="s">
        <v>163</v>
      </c>
      <c r="P1597">
        <v>28536</v>
      </c>
      <c r="Q159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597" t="str">
        <f>VLOOKUP(Analytics_mindset_case_studies_IntegrateCo_2015payroll[[#This Row],[Job_Code]],Analytics_mindset_case_studies_IntegrateCo_jobcodes[[Code_text]:[Job_Description]],2,FALSE)</f>
        <v>Office</v>
      </c>
    </row>
    <row r="1598" spans="1:18" x14ac:dyDescent="0.3">
      <c r="A1598" s="1">
        <v>42055</v>
      </c>
      <c r="B1598">
        <v>27310019</v>
      </c>
      <c r="C1598">
        <v>210</v>
      </c>
      <c r="D1598">
        <v>2</v>
      </c>
      <c r="E1598">
        <v>2</v>
      </c>
      <c r="F1598" t="s">
        <v>97</v>
      </c>
      <c r="G1598">
        <v>1</v>
      </c>
      <c r="H1598">
        <v>0</v>
      </c>
      <c r="I1598">
        <v>2378</v>
      </c>
      <c r="J1598">
        <v>0</v>
      </c>
      <c r="K1598">
        <v>7</v>
      </c>
      <c r="L1598">
        <v>114</v>
      </c>
      <c r="M1598">
        <v>182</v>
      </c>
      <c r="N1598">
        <v>48</v>
      </c>
      <c r="O1598" t="s">
        <v>163</v>
      </c>
      <c r="P1598">
        <v>2378</v>
      </c>
      <c r="Q159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598" t="str">
        <f>VLOOKUP(Analytics_mindset_case_studies_IntegrateCo_2015payroll[[#This Row],[Job_Code]],Analytics_mindset_case_studies_IntegrateCo_jobcodes[[Code_text]:[Job_Description]],2,FALSE)</f>
        <v>Service</v>
      </c>
    </row>
    <row r="1599" spans="1:18" x14ac:dyDescent="0.3">
      <c r="A1599" s="1">
        <v>42055</v>
      </c>
      <c r="B1599">
        <v>27310019</v>
      </c>
      <c r="C1599">
        <v>210</v>
      </c>
      <c r="D1599">
        <v>2</v>
      </c>
      <c r="E1599">
        <v>2</v>
      </c>
      <c r="F1599" t="s">
        <v>113</v>
      </c>
      <c r="G1599">
        <v>4</v>
      </c>
      <c r="H1599">
        <v>0</v>
      </c>
      <c r="I1599">
        <v>9512</v>
      </c>
      <c r="J1599">
        <v>0</v>
      </c>
      <c r="K1599">
        <v>27</v>
      </c>
      <c r="L1599">
        <v>456</v>
      </c>
      <c r="M1599">
        <v>727</v>
      </c>
      <c r="N1599">
        <v>19</v>
      </c>
      <c r="O1599" t="s">
        <v>163</v>
      </c>
      <c r="P1599">
        <v>9512</v>
      </c>
      <c r="Q159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599" t="str">
        <f>VLOOKUP(Analytics_mindset_case_studies_IntegrateCo_2015payroll[[#This Row],[Job_Code]],Analytics_mindset_case_studies_IntegrateCo_jobcodes[[Code_text]:[Job_Description]],2,FALSE)</f>
        <v>Employee Training</v>
      </c>
    </row>
    <row r="1600" spans="1:18" x14ac:dyDescent="0.3">
      <c r="A1600" s="1">
        <v>42055</v>
      </c>
      <c r="B1600">
        <v>27310019</v>
      </c>
      <c r="C1600">
        <v>210</v>
      </c>
      <c r="D1600">
        <v>2</v>
      </c>
      <c r="E1600">
        <v>2</v>
      </c>
      <c r="F1600" t="s">
        <v>82</v>
      </c>
      <c r="G1600">
        <v>0</v>
      </c>
      <c r="H1600">
        <v>0</v>
      </c>
      <c r="I1600">
        <v>0</v>
      </c>
      <c r="J1600">
        <v>0</v>
      </c>
      <c r="K1600">
        <v>35</v>
      </c>
      <c r="L1600">
        <v>571</v>
      </c>
      <c r="M1600">
        <v>909</v>
      </c>
      <c r="N1600">
        <v>238</v>
      </c>
      <c r="O1600" t="s">
        <v>163</v>
      </c>
      <c r="P1600">
        <v>0</v>
      </c>
      <c r="Q160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600" t="str">
        <f>VLOOKUP(Analytics_mindset_case_studies_IntegrateCo_2015payroll[[#This Row],[Job_Code]],Analytics_mindset_case_studies_IntegrateCo_jobcodes[[Code_text]:[Job_Description]],2,FALSE)</f>
        <v>New Foreign Manufacturing Plant</v>
      </c>
    </row>
    <row r="1601" spans="1:18" x14ac:dyDescent="0.3">
      <c r="A1601" s="1">
        <v>42055</v>
      </c>
      <c r="B1601">
        <v>27310019</v>
      </c>
      <c r="C1601">
        <v>37</v>
      </c>
      <c r="D1601">
        <v>1</v>
      </c>
      <c r="E1601">
        <v>1</v>
      </c>
      <c r="F1601" t="s">
        <v>101</v>
      </c>
      <c r="G1601">
        <v>2</v>
      </c>
      <c r="H1601">
        <v>0</v>
      </c>
      <c r="I1601">
        <v>49</v>
      </c>
      <c r="J1601">
        <v>0</v>
      </c>
      <c r="K1601">
        <v>15</v>
      </c>
      <c r="L1601">
        <v>106</v>
      </c>
      <c r="M1601">
        <v>336</v>
      </c>
      <c r="N1601">
        <v>78</v>
      </c>
      <c r="O1601" t="s">
        <v>164</v>
      </c>
      <c r="P1601">
        <v>49</v>
      </c>
      <c r="Q160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601" t="str">
        <f>VLOOKUP(Analytics_mindset_case_studies_IntegrateCo_2015payroll[[#This Row],[Job_Code]],Analytics_mindset_case_studies_IntegrateCo_jobcodes[[Code_text]:[Job_Description]],2,FALSE)</f>
        <v>Installation</v>
      </c>
    </row>
    <row r="1602" spans="1:18" x14ac:dyDescent="0.3">
      <c r="A1602" s="1">
        <v>42055</v>
      </c>
      <c r="B1602">
        <v>27310019</v>
      </c>
      <c r="C1602">
        <v>37</v>
      </c>
      <c r="D1602">
        <v>1</v>
      </c>
      <c r="E1602">
        <v>1</v>
      </c>
      <c r="F1602" t="s">
        <v>63</v>
      </c>
      <c r="G1602">
        <v>0</v>
      </c>
      <c r="H1602">
        <v>0</v>
      </c>
      <c r="I1602">
        <v>0</v>
      </c>
      <c r="J1602">
        <v>0</v>
      </c>
      <c r="K1602">
        <v>51</v>
      </c>
      <c r="L1602">
        <v>342</v>
      </c>
      <c r="M1602">
        <v>1091</v>
      </c>
      <c r="N1602">
        <v>255</v>
      </c>
      <c r="O1602" t="s">
        <v>164</v>
      </c>
      <c r="P1602">
        <v>0</v>
      </c>
      <c r="Q160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602" t="str">
        <f>VLOOKUP(Analytics_mindset_case_studies_IntegrateCo_2015payroll[[#This Row],[Job_Code]],Analytics_mindset_case_studies_IntegrateCo_jobcodes[[Code_text]:[Job_Description]],2,FALSE)</f>
        <v>New Foreign Manufacturing Plant</v>
      </c>
    </row>
    <row r="1603" spans="1:18" x14ac:dyDescent="0.3">
      <c r="A1603" s="1">
        <v>42055</v>
      </c>
      <c r="B1603">
        <v>27310019</v>
      </c>
      <c r="C1603">
        <v>35</v>
      </c>
      <c r="D1603">
        <v>1</v>
      </c>
      <c r="E1603">
        <v>1</v>
      </c>
      <c r="F1603" t="s">
        <v>58</v>
      </c>
      <c r="G1603">
        <v>41</v>
      </c>
      <c r="H1603">
        <v>0</v>
      </c>
      <c r="I1603">
        <v>115385</v>
      </c>
      <c r="J1603">
        <v>0</v>
      </c>
      <c r="K1603">
        <v>0</v>
      </c>
      <c r="L1603">
        <v>2558</v>
      </c>
      <c r="M1603">
        <v>8153</v>
      </c>
      <c r="N1603">
        <v>3</v>
      </c>
      <c r="O1603" t="s">
        <v>165</v>
      </c>
      <c r="P1603">
        <v>115385</v>
      </c>
      <c r="Q160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603" t="str">
        <f>VLOOKUP(Analytics_mindset_case_studies_IntegrateCo_2015payroll[[#This Row],[Job_Code]],Analytics_mindset_case_studies_IntegrateCo_jobcodes[[Code_text]:[Job_Description]],2,FALSE)</f>
        <v>Sales</v>
      </c>
    </row>
    <row r="1604" spans="1:18" x14ac:dyDescent="0.3">
      <c r="A1604" s="1">
        <v>42055</v>
      </c>
      <c r="B1604">
        <v>27310020</v>
      </c>
      <c r="C1604">
        <v>35</v>
      </c>
      <c r="D1604">
        <v>1</v>
      </c>
      <c r="E1604">
        <v>1</v>
      </c>
      <c r="F1604" t="s">
        <v>58</v>
      </c>
      <c r="G1604">
        <v>0</v>
      </c>
      <c r="H1604">
        <v>0</v>
      </c>
      <c r="I1604">
        <v>0</v>
      </c>
      <c r="J1604">
        <v>0</v>
      </c>
      <c r="K1604">
        <v>0</v>
      </c>
      <c r="L1604">
        <v>0</v>
      </c>
      <c r="M1604">
        <v>0</v>
      </c>
      <c r="N1604">
        <v>0</v>
      </c>
      <c r="O1604" t="s">
        <v>165</v>
      </c>
      <c r="P1604">
        <v>0</v>
      </c>
      <c r="Q160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604" t="str">
        <f>VLOOKUP(Analytics_mindset_case_studies_IntegrateCo_2015payroll[[#This Row],[Job_Code]],Analytics_mindset_case_studies_IntegrateCo_jobcodes[[Code_text]:[Job_Description]],2,FALSE)</f>
        <v>Sales</v>
      </c>
    </row>
    <row r="1605" spans="1:18" x14ac:dyDescent="0.3">
      <c r="A1605" s="1">
        <v>42055</v>
      </c>
      <c r="B1605">
        <v>27310019</v>
      </c>
      <c r="C1605">
        <v>287</v>
      </c>
      <c r="D1605">
        <v>2</v>
      </c>
      <c r="E1605">
        <v>2</v>
      </c>
      <c r="F1605" t="s">
        <v>64</v>
      </c>
      <c r="G1605">
        <v>25</v>
      </c>
      <c r="H1605">
        <v>0</v>
      </c>
      <c r="I1605">
        <v>35625</v>
      </c>
      <c r="J1605">
        <v>0</v>
      </c>
      <c r="K1605">
        <v>203</v>
      </c>
      <c r="L1605">
        <v>1622</v>
      </c>
      <c r="M1605">
        <v>2586</v>
      </c>
      <c r="N1605">
        <v>85</v>
      </c>
      <c r="O1605" t="s">
        <v>167</v>
      </c>
      <c r="P1605">
        <v>35625</v>
      </c>
      <c r="Q160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605" t="str">
        <f>VLOOKUP(Analytics_mindset_case_studies_IntegrateCo_2015payroll[[#This Row],[Job_Code]],Analytics_mindset_case_studies_IntegrateCo_jobcodes[[Code_text]:[Job_Description]],2,FALSE)</f>
        <v>Office</v>
      </c>
    </row>
    <row r="1606" spans="1:18" x14ac:dyDescent="0.3">
      <c r="A1606" s="1">
        <v>42055</v>
      </c>
      <c r="B1606">
        <v>27310019</v>
      </c>
      <c r="C1606">
        <v>287</v>
      </c>
      <c r="D1606">
        <v>2</v>
      </c>
      <c r="E1606">
        <v>2</v>
      </c>
      <c r="F1606" t="s">
        <v>88</v>
      </c>
      <c r="G1606">
        <v>75</v>
      </c>
      <c r="H1606">
        <v>0</v>
      </c>
      <c r="I1606">
        <v>10688</v>
      </c>
      <c r="J1606">
        <v>0</v>
      </c>
      <c r="K1606">
        <v>61</v>
      </c>
      <c r="L1606">
        <v>487</v>
      </c>
      <c r="M1606">
        <v>776</v>
      </c>
      <c r="N1606">
        <v>26</v>
      </c>
      <c r="O1606" t="s">
        <v>167</v>
      </c>
      <c r="P1606">
        <v>10688</v>
      </c>
      <c r="Q160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606" t="str">
        <f>VLOOKUP(Analytics_mindset_case_studies_IntegrateCo_2015payroll[[#This Row],[Job_Code]],Analytics_mindset_case_studies_IntegrateCo_jobcodes[[Code_text]:[Job_Description]],2,FALSE)</f>
        <v>Office</v>
      </c>
    </row>
    <row r="1607" spans="1:18" x14ac:dyDescent="0.3">
      <c r="A1607" s="1">
        <v>42055</v>
      </c>
      <c r="B1607">
        <v>27310019</v>
      </c>
      <c r="C1607">
        <v>287</v>
      </c>
      <c r="D1607">
        <v>2</v>
      </c>
      <c r="E1607">
        <v>2</v>
      </c>
      <c r="F1607" t="s">
        <v>97</v>
      </c>
      <c r="G1607">
        <v>75</v>
      </c>
      <c r="H1607">
        <v>0</v>
      </c>
      <c r="I1607">
        <v>10688</v>
      </c>
      <c r="J1607">
        <v>0</v>
      </c>
      <c r="K1607">
        <v>61</v>
      </c>
      <c r="L1607">
        <v>487</v>
      </c>
      <c r="M1607">
        <v>776</v>
      </c>
      <c r="N1607">
        <v>26</v>
      </c>
      <c r="O1607" t="s">
        <v>167</v>
      </c>
      <c r="P1607">
        <v>10688</v>
      </c>
      <c r="Q160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607" t="str">
        <f>VLOOKUP(Analytics_mindset_case_studies_IntegrateCo_2015payroll[[#This Row],[Job_Code]],Analytics_mindset_case_studies_IntegrateCo_jobcodes[[Code_text]:[Job_Description]],2,FALSE)</f>
        <v>Service</v>
      </c>
    </row>
    <row r="1608" spans="1:18" x14ac:dyDescent="0.3">
      <c r="A1608" s="1">
        <v>42055</v>
      </c>
      <c r="B1608">
        <v>27310019</v>
      </c>
      <c r="C1608">
        <v>255</v>
      </c>
      <c r="D1608">
        <v>1</v>
      </c>
      <c r="E1608">
        <v>1</v>
      </c>
      <c r="F1608" t="s">
        <v>85</v>
      </c>
      <c r="G1608">
        <v>0</v>
      </c>
      <c r="H1608">
        <v>0</v>
      </c>
      <c r="I1608">
        <v>0</v>
      </c>
      <c r="J1608">
        <v>0</v>
      </c>
      <c r="K1608">
        <v>9</v>
      </c>
      <c r="L1608">
        <v>35</v>
      </c>
      <c r="M1608">
        <v>111</v>
      </c>
      <c r="N1608">
        <v>24</v>
      </c>
      <c r="O1608" t="s">
        <v>169</v>
      </c>
      <c r="P1608">
        <v>0</v>
      </c>
      <c r="Q160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608" t="str">
        <f>VLOOKUP(Analytics_mindset_case_studies_IntegrateCo_2015payroll[[#This Row],[Job_Code]],Analytics_mindset_case_studies_IntegrateCo_jobcodes[[Code_text]:[Job_Description]],2,FALSE)</f>
        <v>Installation</v>
      </c>
    </row>
    <row r="1609" spans="1:18" x14ac:dyDescent="0.3">
      <c r="A1609" s="1">
        <v>42055</v>
      </c>
      <c r="B1609">
        <v>27310019</v>
      </c>
      <c r="C1609">
        <v>405</v>
      </c>
      <c r="D1609">
        <v>1</v>
      </c>
      <c r="E1609">
        <v>1</v>
      </c>
      <c r="F1609" t="s">
        <v>85</v>
      </c>
      <c r="G1609">
        <v>0</v>
      </c>
      <c r="H1609">
        <v>0</v>
      </c>
      <c r="I1609">
        <v>0</v>
      </c>
      <c r="J1609">
        <v>0</v>
      </c>
      <c r="K1609">
        <v>9</v>
      </c>
      <c r="L1609">
        <v>36</v>
      </c>
      <c r="M1609">
        <v>115</v>
      </c>
      <c r="N1609">
        <v>24</v>
      </c>
      <c r="O1609" t="s">
        <v>206</v>
      </c>
      <c r="P1609">
        <v>0</v>
      </c>
      <c r="Q160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609" t="str">
        <f>VLOOKUP(Analytics_mindset_case_studies_IntegrateCo_2015payroll[[#This Row],[Job_Code]],Analytics_mindset_case_studies_IntegrateCo_jobcodes[[Code_text]:[Job_Description]],2,FALSE)</f>
        <v>Installation</v>
      </c>
    </row>
    <row r="1610" spans="1:18" x14ac:dyDescent="0.3">
      <c r="A1610" s="1">
        <v>42055</v>
      </c>
      <c r="B1610">
        <v>27310019</v>
      </c>
      <c r="C1610">
        <v>405</v>
      </c>
      <c r="D1610">
        <v>1</v>
      </c>
      <c r="E1610">
        <v>1</v>
      </c>
      <c r="F1610" t="s">
        <v>64</v>
      </c>
      <c r="G1610">
        <v>20</v>
      </c>
      <c r="H1610">
        <v>0</v>
      </c>
      <c r="I1610">
        <v>340</v>
      </c>
      <c r="J1610">
        <v>0</v>
      </c>
      <c r="K1610">
        <v>204</v>
      </c>
      <c r="L1610">
        <v>816</v>
      </c>
      <c r="M1610">
        <v>2601</v>
      </c>
      <c r="N1610">
        <v>544</v>
      </c>
      <c r="O1610" t="s">
        <v>206</v>
      </c>
      <c r="P1610">
        <v>340</v>
      </c>
      <c r="Q161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610" t="str">
        <f>VLOOKUP(Analytics_mindset_case_studies_IntegrateCo_2015payroll[[#This Row],[Job_Code]],Analytics_mindset_case_studies_IntegrateCo_jobcodes[[Code_text]:[Job_Description]],2,FALSE)</f>
        <v>Office</v>
      </c>
    </row>
    <row r="1611" spans="1:18" x14ac:dyDescent="0.3">
      <c r="A1611" s="1">
        <v>42055</v>
      </c>
      <c r="B1611">
        <v>27310019</v>
      </c>
      <c r="C1611">
        <v>405</v>
      </c>
      <c r="D1611">
        <v>1</v>
      </c>
      <c r="E1611">
        <v>1</v>
      </c>
      <c r="F1611" t="s">
        <v>64</v>
      </c>
      <c r="G1611">
        <v>0</v>
      </c>
      <c r="H1611">
        <v>1</v>
      </c>
      <c r="I1611">
        <v>0</v>
      </c>
      <c r="J1611">
        <v>255</v>
      </c>
      <c r="K1611">
        <v>15</v>
      </c>
      <c r="L1611">
        <v>61</v>
      </c>
      <c r="M1611">
        <v>195</v>
      </c>
      <c r="N1611">
        <v>27</v>
      </c>
      <c r="O1611" t="s">
        <v>206</v>
      </c>
      <c r="P1611">
        <v>255</v>
      </c>
      <c r="Q161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611" t="str">
        <f>VLOOKUP(Analytics_mindset_case_studies_IntegrateCo_2015payroll[[#This Row],[Job_Code]],Analytics_mindset_case_studies_IntegrateCo_jobcodes[[Code_text]:[Job_Description]],2,FALSE)</f>
        <v>Office</v>
      </c>
    </row>
    <row r="1612" spans="1:18" x14ac:dyDescent="0.3">
      <c r="A1612" s="1">
        <v>42055</v>
      </c>
      <c r="B1612">
        <v>27310019</v>
      </c>
      <c r="C1612">
        <v>405</v>
      </c>
      <c r="D1612">
        <v>1</v>
      </c>
      <c r="E1612">
        <v>1</v>
      </c>
      <c r="F1612" t="s">
        <v>65</v>
      </c>
      <c r="G1612">
        <v>20</v>
      </c>
      <c r="H1612">
        <v>0</v>
      </c>
      <c r="I1612">
        <v>340</v>
      </c>
      <c r="J1612">
        <v>0</v>
      </c>
      <c r="K1612">
        <v>204</v>
      </c>
      <c r="L1612">
        <v>816</v>
      </c>
      <c r="M1612">
        <v>2601</v>
      </c>
      <c r="N1612">
        <v>544</v>
      </c>
      <c r="O1612" t="s">
        <v>206</v>
      </c>
      <c r="P1612">
        <v>340</v>
      </c>
      <c r="Q161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612" t="str">
        <f>VLOOKUP(Analytics_mindset_case_studies_IntegrateCo_2015payroll[[#This Row],[Job_Code]],Analytics_mindset_case_studies_IntegrateCo_jobcodes[[Code_text]:[Job_Description]],2,FALSE)</f>
        <v>Office</v>
      </c>
    </row>
    <row r="1613" spans="1:18" x14ac:dyDescent="0.3">
      <c r="A1613" s="1">
        <v>42055</v>
      </c>
      <c r="B1613">
        <v>27310019</v>
      </c>
      <c r="C1613">
        <v>13</v>
      </c>
      <c r="D1613">
        <v>1</v>
      </c>
      <c r="E1613">
        <v>1</v>
      </c>
      <c r="F1613" t="s">
        <v>58</v>
      </c>
      <c r="G1613">
        <v>7</v>
      </c>
      <c r="H1613">
        <v>0</v>
      </c>
      <c r="I1613">
        <v>32577</v>
      </c>
      <c r="J1613">
        <v>0</v>
      </c>
      <c r="K1613">
        <v>0</v>
      </c>
      <c r="L1613">
        <v>782</v>
      </c>
      <c r="M1613">
        <v>2492</v>
      </c>
      <c r="N1613">
        <v>521</v>
      </c>
      <c r="O1613" t="s">
        <v>171</v>
      </c>
      <c r="P1613">
        <v>32577</v>
      </c>
      <c r="Q161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613" t="str">
        <f>VLOOKUP(Analytics_mindset_case_studies_IntegrateCo_2015payroll[[#This Row],[Job_Code]],Analytics_mindset_case_studies_IntegrateCo_jobcodes[[Code_text]:[Job_Description]],2,FALSE)</f>
        <v>Sales</v>
      </c>
    </row>
    <row r="1614" spans="1:18" x14ac:dyDescent="0.3">
      <c r="A1614" s="1">
        <v>42055</v>
      </c>
      <c r="B1614">
        <v>27310019</v>
      </c>
      <c r="C1614">
        <v>13</v>
      </c>
      <c r="D1614">
        <v>1</v>
      </c>
      <c r="E1614">
        <v>1</v>
      </c>
      <c r="F1614" t="s">
        <v>84</v>
      </c>
      <c r="G1614">
        <v>18</v>
      </c>
      <c r="H1614">
        <v>0</v>
      </c>
      <c r="I1614">
        <v>8377</v>
      </c>
      <c r="J1614">
        <v>0</v>
      </c>
      <c r="K1614">
        <v>0</v>
      </c>
      <c r="L1614">
        <v>2011</v>
      </c>
      <c r="M1614">
        <v>6409</v>
      </c>
      <c r="N1614">
        <v>134</v>
      </c>
      <c r="O1614" t="s">
        <v>171</v>
      </c>
      <c r="P1614">
        <v>8377</v>
      </c>
      <c r="Q161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1614" t="str">
        <f>VLOOKUP(Analytics_mindset_case_studies_IntegrateCo_2015payroll[[#This Row],[Job_Code]],Analytics_mindset_case_studies_IntegrateCo_jobcodes[[Code_text]:[Job_Description]],2,FALSE)</f>
        <v>Travel</v>
      </c>
    </row>
    <row r="1615" spans="1:18" x14ac:dyDescent="0.3">
      <c r="A1615" s="1">
        <v>42055</v>
      </c>
      <c r="B1615">
        <v>27310019</v>
      </c>
      <c r="C1615">
        <v>358</v>
      </c>
      <c r="D1615">
        <v>1</v>
      </c>
      <c r="E1615">
        <v>1</v>
      </c>
      <c r="F1615" t="s">
        <v>64</v>
      </c>
      <c r="G1615">
        <v>40</v>
      </c>
      <c r="H1615">
        <v>0</v>
      </c>
      <c r="I1615">
        <v>630</v>
      </c>
      <c r="J1615">
        <v>0</v>
      </c>
      <c r="K1615">
        <v>298</v>
      </c>
      <c r="L1615">
        <v>1191</v>
      </c>
      <c r="M1615">
        <v>3796</v>
      </c>
      <c r="N1615">
        <v>82</v>
      </c>
      <c r="O1615" t="s">
        <v>172</v>
      </c>
      <c r="P1615">
        <v>630</v>
      </c>
      <c r="Q161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615" t="str">
        <f>VLOOKUP(Analytics_mindset_case_studies_IntegrateCo_2015payroll[[#This Row],[Job_Code]],Analytics_mindset_case_studies_IntegrateCo_jobcodes[[Code_text]:[Job_Description]],2,FALSE)</f>
        <v>Office</v>
      </c>
    </row>
    <row r="1616" spans="1:18" x14ac:dyDescent="0.3">
      <c r="A1616" s="1">
        <v>42055</v>
      </c>
      <c r="B1616">
        <v>27310019</v>
      </c>
      <c r="C1616">
        <v>358</v>
      </c>
      <c r="D1616">
        <v>1</v>
      </c>
      <c r="E1616">
        <v>1</v>
      </c>
      <c r="F1616" t="s">
        <v>64</v>
      </c>
      <c r="G1616">
        <v>0</v>
      </c>
      <c r="H1616">
        <v>25</v>
      </c>
      <c r="I1616">
        <v>0</v>
      </c>
      <c r="J1616">
        <v>591</v>
      </c>
      <c r="K1616">
        <v>3</v>
      </c>
      <c r="L1616">
        <v>11</v>
      </c>
      <c r="M1616">
        <v>36</v>
      </c>
      <c r="N1616">
        <v>1</v>
      </c>
      <c r="O1616" t="s">
        <v>172</v>
      </c>
      <c r="P1616">
        <v>591</v>
      </c>
      <c r="Q161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616" t="str">
        <f>VLOOKUP(Analytics_mindset_case_studies_IntegrateCo_2015payroll[[#This Row],[Job_Code]],Analytics_mindset_case_studies_IntegrateCo_jobcodes[[Code_text]:[Job_Description]],2,FALSE)</f>
        <v>Office</v>
      </c>
    </row>
    <row r="1617" spans="1:18" x14ac:dyDescent="0.3">
      <c r="A1617" s="1">
        <v>42055</v>
      </c>
      <c r="B1617">
        <v>27310019</v>
      </c>
      <c r="C1617">
        <v>281</v>
      </c>
      <c r="D1617">
        <v>1</v>
      </c>
      <c r="E1617">
        <v>1</v>
      </c>
      <c r="F1617" t="s">
        <v>85</v>
      </c>
      <c r="G1617">
        <v>0</v>
      </c>
      <c r="H1617">
        <v>0</v>
      </c>
      <c r="I1617">
        <v>0</v>
      </c>
      <c r="J1617">
        <v>0</v>
      </c>
      <c r="K1617">
        <v>9</v>
      </c>
      <c r="L1617">
        <v>36</v>
      </c>
      <c r="M1617">
        <v>115</v>
      </c>
      <c r="N1617">
        <v>24</v>
      </c>
      <c r="O1617" t="s">
        <v>207</v>
      </c>
      <c r="P1617">
        <v>0</v>
      </c>
      <c r="Q161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617" t="str">
        <f>VLOOKUP(Analytics_mindset_case_studies_IntegrateCo_2015payroll[[#This Row],[Job_Code]],Analytics_mindset_case_studies_IntegrateCo_jobcodes[[Code_text]:[Job_Description]],2,FALSE)</f>
        <v>Installation</v>
      </c>
    </row>
    <row r="1618" spans="1:18" x14ac:dyDescent="0.3">
      <c r="A1618" s="1">
        <v>42055</v>
      </c>
      <c r="B1618">
        <v>27310019</v>
      </c>
      <c r="C1618">
        <v>281</v>
      </c>
      <c r="D1618">
        <v>1</v>
      </c>
      <c r="E1618">
        <v>1</v>
      </c>
      <c r="F1618" t="s">
        <v>65</v>
      </c>
      <c r="G1618">
        <v>2</v>
      </c>
      <c r="H1618">
        <v>0</v>
      </c>
      <c r="I1618">
        <v>52</v>
      </c>
      <c r="J1618">
        <v>0</v>
      </c>
      <c r="K1618">
        <v>31</v>
      </c>
      <c r="L1618">
        <v>125</v>
      </c>
      <c r="M1618">
        <v>397</v>
      </c>
      <c r="N1618">
        <v>83</v>
      </c>
      <c r="O1618" t="s">
        <v>207</v>
      </c>
      <c r="P1618">
        <v>52</v>
      </c>
      <c r="Q161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618" t="str">
        <f>VLOOKUP(Analytics_mindset_case_studies_IntegrateCo_2015payroll[[#This Row],[Job_Code]],Analytics_mindset_case_studies_IntegrateCo_jobcodes[[Code_text]:[Job_Description]],2,FALSE)</f>
        <v>Office</v>
      </c>
    </row>
    <row r="1619" spans="1:18" x14ac:dyDescent="0.3">
      <c r="A1619" s="1">
        <v>42055</v>
      </c>
      <c r="B1619">
        <v>27310019</v>
      </c>
      <c r="C1619">
        <v>316</v>
      </c>
      <c r="D1619">
        <v>1</v>
      </c>
      <c r="E1619">
        <v>1</v>
      </c>
      <c r="F1619" t="s">
        <v>85</v>
      </c>
      <c r="G1619">
        <v>0</v>
      </c>
      <c r="H1619">
        <v>0</v>
      </c>
      <c r="I1619">
        <v>0</v>
      </c>
      <c r="J1619">
        <v>0</v>
      </c>
      <c r="K1619">
        <v>0</v>
      </c>
      <c r="L1619">
        <v>28</v>
      </c>
      <c r="M1619">
        <v>89</v>
      </c>
      <c r="N1619">
        <v>19</v>
      </c>
      <c r="O1619" t="s">
        <v>173</v>
      </c>
      <c r="P1619">
        <v>0</v>
      </c>
      <c r="Q161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619" t="str">
        <f>VLOOKUP(Analytics_mindset_case_studies_IntegrateCo_2015payroll[[#This Row],[Job_Code]],Analytics_mindset_case_studies_IntegrateCo_jobcodes[[Code_text]:[Job_Description]],2,FALSE)</f>
        <v>Installation</v>
      </c>
    </row>
    <row r="1620" spans="1:18" x14ac:dyDescent="0.3">
      <c r="A1620" s="1">
        <v>42055</v>
      </c>
      <c r="B1620">
        <v>27310019</v>
      </c>
      <c r="C1620">
        <v>316</v>
      </c>
      <c r="D1620">
        <v>1</v>
      </c>
      <c r="E1620">
        <v>1</v>
      </c>
      <c r="F1620" t="s">
        <v>63</v>
      </c>
      <c r="G1620">
        <v>0</v>
      </c>
      <c r="H1620">
        <v>0</v>
      </c>
      <c r="I1620">
        <v>0</v>
      </c>
      <c r="J1620">
        <v>0</v>
      </c>
      <c r="K1620">
        <v>0</v>
      </c>
      <c r="L1620">
        <v>486</v>
      </c>
      <c r="M1620">
        <v>1551</v>
      </c>
      <c r="N1620">
        <v>336</v>
      </c>
      <c r="O1620" t="s">
        <v>173</v>
      </c>
      <c r="P1620">
        <v>0</v>
      </c>
      <c r="Q162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620" t="str">
        <f>VLOOKUP(Analytics_mindset_case_studies_IntegrateCo_2015payroll[[#This Row],[Job_Code]],Analytics_mindset_case_studies_IntegrateCo_jobcodes[[Code_text]:[Job_Description]],2,FALSE)</f>
        <v>New Foreign Manufacturing Plant</v>
      </c>
    </row>
    <row r="1621" spans="1:18" x14ac:dyDescent="0.3">
      <c r="A1621" s="1">
        <v>42055</v>
      </c>
      <c r="B1621">
        <v>27310019</v>
      </c>
      <c r="C1621">
        <v>314</v>
      </c>
      <c r="D1621">
        <v>1</v>
      </c>
      <c r="E1621">
        <v>1</v>
      </c>
      <c r="F1621" t="s">
        <v>85</v>
      </c>
      <c r="G1621">
        <v>0</v>
      </c>
      <c r="H1621">
        <v>0</v>
      </c>
      <c r="I1621">
        <v>0</v>
      </c>
      <c r="J1621">
        <v>0</v>
      </c>
      <c r="K1621">
        <v>7</v>
      </c>
      <c r="L1621">
        <v>29</v>
      </c>
      <c r="M1621">
        <v>91</v>
      </c>
      <c r="N1621">
        <v>19</v>
      </c>
      <c r="O1621" t="s">
        <v>174</v>
      </c>
      <c r="P1621">
        <v>0</v>
      </c>
      <c r="Q162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621" t="str">
        <f>VLOOKUP(Analytics_mindset_case_studies_IntegrateCo_2015payroll[[#This Row],[Job_Code]],Analytics_mindset_case_studies_IntegrateCo_jobcodes[[Code_text]:[Job_Description]],2,FALSE)</f>
        <v>Installation</v>
      </c>
    </row>
    <row r="1622" spans="1:18" x14ac:dyDescent="0.3">
      <c r="A1622" s="1">
        <v>42055</v>
      </c>
      <c r="B1622">
        <v>27310019</v>
      </c>
      <c r="C1622">
        <v>39</v>
      </c>
      <c r="D1622">
        <v>1</v>
      </c>
      <c r="E1622">
        <v>1</v>
      </c>
      <c r="F1622" t="s">
        <v>101</v>
      </c>
      <c r="G1622">
        <v>30</v>
      </c>
      <c r="H1622">
        <v>0</v>
      </c>
      <c r="I1622">
        <v>2175</v>
      </c>
      <c r="J1622">
        <v>0</v>
      </c>
      <c r="K1622">
        <v>32</v>
      </c>
      <c r="L1622">
        <v>126</v>
      </c>
      <c r="M1622">
        <v>402</v>
      </c>
      <c r="N1622">
        <v>348</v>
      </c>
      <c r="O1622" t="s">
        <v>175</v>
      </c>
      <c r="P1622">
        <v>2175</v>
      </c>
      <c r="Q162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622" t="str">
        <f>VLOOKUP(Analytics_mindset_case_studies_IntegrateCo_2015payroll[[#This Row],[Job_Code]],Analytics_mindset_case_studies_IntegrateCo_jobcodes[[Code_text]:[Job_Description]],2,FALSE)</f>
        <v>Installation</v>
      </c>
    </row>
    <row r="1623" spans="1:18" x14ac:dyDescent="0.3">
      <c r="A1623" s="1">
        <v>42055</v>
      </c>
      <c r="B1623">
        <v>27310019</v>
      </c>
      <c r="C1623">
        <v>22</v>
      </c>
      <c r="D1623">
        <v>1</v>
      </c>
      <c r="E1623">
        <v>1</v>
      </c>
      <c r="F1623" t="s">
        <v>84</v>
      </c>
      <c r="G1623">
        <v>8</v>
      </c>
      <c r="H1623">
        <v>0</v>
      </c>
      <c r="I1623">
        <v>23929</v>
      </c>
      <c r="J1623">
        <v>0</v>
      </c>
      <c r="K1623">
        <v>0</v>
      </c>
      <c r="L1623">
        <v>523</v>
      </c>
      <c r="M1623">
        <v>1667</v>
      </c>
      <c r="N1623">
        <v>383</v>
      </c>
      <c r="O1623" t="s">
        <v>176</v>
      </c>
      <c r="P1623">
        <v>23929</v>
      </c>
      <c r="Q162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1623" t="str">
        <f>VLOOKUP(Analytics_mindset_case_studies_IntegrateCo_2015payroll[[#This Row],[Job_Code]],Analytics_mindset_case_studies_IntegrateCo_jobcodes[[Code_text]:[Job_Description]],2,FALSE)</f>
        <v>Travel</v>
      </c>
    </row>
    <row r="1624" spans="1:18" x14ac:dyDescent="0.3">
      <c r="A1624" s="1">
        <v>42055</v>
      </c>
      <c r="B1624">
        <v>27310019</v>
      </c>
      <c r="C1624">
        <v>18</v>
      </c>
      <c r="D1624">
        <v>1</v>
      </c>
      <c r="E1624">
        <v>1</v>
      </c>
      <c r="F1624" t="s">
        <v>64</v>
      </c>
      <c r="G1624">
        <v>115</v>
      </c>
      <c r="H1624">
        <v>0</v>
      </c>
      <c r="I1624">
        <v>230</v>
      </c>
      <c r="J1624">
        <v>0</v>
      </c>
      <c r="K1624">
        <v>138</v>
      </c>
      <c r="L1624">
        <v>552</v>
      </c>
      <c r="M1624">
        <v>176</v>
      </c>
      <c r="N1624">
        <v>3</v>
      </c>
      <c r="O1624" t="s">
        <v>177</v>
      </c>
      <c r="P1624">
        <v>230</v>
      </c>
      <c r="Q162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624" t="str">
        <f>VLOOKUP(Analytics_mindset_case_studies_IntegrateCo_2015payroll[[#This Row],[Job_Code]],Analytics_mindset_case_studies_IntegrateCo_jobcodes[[Code_text]:[Job_Description]],2,FALSE)</f>
        <v>Office</v>
      </c>
    </row>
    <row r="1625" spans="1:18" x14ac:dyDescent="0.3">
      <c r="A1625" s="1">
        <v>42055</v>
      </c>
      <c r="B1625">
        <v>27310019</v>
      </c>
      <c r="C1625">
        <v>18</v>
      </c>
      <c r="D1625">
        <v>1</v>
      </c>
      <c r="E1625">
        <v>1</v>
      </c>
      <c r="F1625" t="s">
        <v>65</v>
      </c>
      <c r="G1625">
        <v>115</v>
      </c>
      <c r="H1625">
        <v>0</v>
      </c>
      <c r="I1625">
        <v>230</v>
      </c>
      <c r="J1625">
        <v>0</v>
      </c>
      <c r="K1625">
        <v>138</v>
      </c>
      <c r="L1625">
        <v>552</v>
      </c>
      <c r="M1625">
        <v>1759</v>
      </c>
      <c r="N1625">
        <v>3</v>
      </c>
      <c r="O1625" t="s">
        <v>177</v>
      </c>
      <c r="P1625">
        <v>230</v>
      </c>
      <c r="Q162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625" t="str">
        <f>VLOOKUP(Analytics_mindset_case_studies_IntegrateCo_2015payroll[[#This Row],[Job_Code]],Analytics_mindset_case_studies_IntegrateCo_jobcodes[[Code_text]:[Job_Description]],2,FALSE)</f>
        <v>Office</v>
      </c>
    </row>
    <row r="1626" spans="1:18" x14ac:dyDescent="0.3">
      <c r="A1626" s="1">
        <v>42055</v>
      </c>
      <c r="B1626">
        <v>27310019</v>
      </c>
      <c r="C1626">
        <v>23</v>
      </c>
      <c r="D1626">
        <v>1</v>
      </c>
      <c r="E1626">
        <v>1</v>
      </c>
      <c r="F1626" t="s">
        <v>58</v>
      </c>
      <c r="G1626">
        <v>2</v>
      </c>
      <c r="H1626">
        <v>0</v>
      </c>
      <c r="I1626">
        <v>6708</v>
      </c>
      <c r="J1626">
        <v>0</v>
      </c>
      <c r="K1626">
        <v>0</v>
      </c>
      <c r="L1626">
        <v>15</v>
      </c>
      <c r="M1626">
        <v>477</v>
      </c>
      <c r="N1626">
        <v>107</v>
      </c>
      <c r="O1626" t="s">
        <v>178</v>
      </c>
      <c r="P1626">
        <v>6708</v>
      </c>
      <c r="Q162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626" t="str">
        <f>VLOOKUP(Analytics_mindset_case_studies_IntegrateCo_2015payroll[[#This Row],[Job_Code]],Analytics_mindset_case_studies_IntegrateCo_jobcodes[[Code_text]:[Job_Description]],2,FALSE)</f>
        <v>Sales</v>
      </c>
    </row>
    <row r="1627" spans="1:18" x14ac:dyDescent="0.3">
      <c r="A1627" s="1">
        <v>42055</v>
      </c>
      <c r="B1627">
        <v>27310019</v>
      </c>
      <c r="C1627">
        <v>401</v>
      </c>
      <c r="D1627">
        <v>2</v>
      </c>
      <c r="E1627">
        <v>2</v>
      </c>
      <c r="F1627" t="s">
        <v>85</v>
      </c>
      <c r="G1627">
        <v>0</v>
      </c>
      <c r="H1627">
        <v>0</v>
      </c>
      <c r="I1627">
        <v>0</v>
      </c>
      <c r="J1627">
        <v>0</v>
      </c>
      <c r="K1627">
        <v>0</v>
      </c>
      <c r="L1627">
        <v>32</v>
      </c>
      <c r="M1627">
        <v>51</v>
      </c>
      <c r="N1627">
        <v>18</v>
      </c>
      <c r="O1627" t="s">
        <v>179</v>
      </c>
      <c r="P1627">
        <v>0</v>
      </c>
      <c r="Q162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627" t="str">
        <f>VLOOKUP(Analytics_mindset_case_studies_IntegrateCo_2015payroll[[#This Row],[Job_Code]],Analytics_mindset_case_studies_IntegrateCo_jobcodes[[Code_text]:[Job_Description]],2,FALSE)</f>
        <v>Installation</v>
      </c>
    </row>
    <row r="1628" spans="1:18" x14ac:dyDescent="0.3">
      <c r="A1628" s="1">
        <v>42055</v>
      </c>
      <c r="B1628">
        <v>27310019</v>
      </c>
      <c r="C1628">
        <v>401</v>
      </c>
      <c r="D1628">
        <v>2</v>
      </c>
      <c r="E1628">
        <v>2</v>
      </c>
      <c r="F1628" t="s">
        <v>88</v>
      </c>
      <c r="G1628">
        <v>2</v>
      </c>
      <c r="H1628">
        <v>0</v>
      </c>
      <c r="I1628">
        <v>52</v>
      </c>
      <c r="J1628">
        <v>0</v>
      </c>
      <c r="K1628">
        <v>0</v>
      </c>
      <c r="L1628">
        <v>184</v>
      </c>
      <c r="M1628">
        <v>293</v>
      </c>
      <c r="N1628">
        <v>104</v>
      </c>
      <c r="O1628" t="s">
        <v>179</v>
      </c>
      <c r="P1628">
        <v>52</v>
      </c>
      <c r="Q162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628" t="str">
        <f>VLOOKUP(Analytics_mindset_case_studies_IntegrateCo_2015payroll[[#This Row],[Job_Code]],Analytics_mindset_case_studies_IntegrateCo_jobcodes[[Code_text]:[Job_Description]],2,FALSE)</f>
        <v>Office</v>
      </c>
    </row>
    <row r="1629" spans="1:18" x14ac:dyDescent="0.3">
      <c r="A1629" s="1">
        <v>42055</v>
      </c>
      <c r="B1629">
        <v>27310019</v>
      </c>
      <c r="C1629">
        <v>3</v>
      </c>
      <c r="D1629">
        <v>1</v>
      </c>
      <c r="E1629">
        <v>1</v>
      </c>
      <c r="F1629" t="s">
        <v>64</v>
      </c>
      <c r="G1629">
        <v>24</v>
      </c>
      <c r="H1629">
        <v>0</v>
      </c>
      <c r="I1629">
        <v>18462</v>
      </c>
      <c r="J1629">
        <v>0</v>
      </c>
      <c r="K1629">
        <v>0</v>
      </c>
      <c r="L1629">
        <v>4387</v>
      </c>
      <c r="M1629">
        <v>13985</v>
      </c>
      <c r="N1629">
        <v>24</v>
      </c>
      <c r="O1629" t="s">
        <v>180</v>
      </c>
      <c r="P1629">
        <v>18462</v>
      </c>
      <c r="Q162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629" t="str">
        <f>VLOOKUP(Analytics_mindset_case_studies_IntegrateCo_2015payroll[[#This Row],[Job_Code]],Analytics_mindset_case_studies_IntegrateCo_jobcodes[[Code_text]:[Job_Description]],2,FALSE)</f>
        <v>Office</v>
      </c>
    </row>
    <row r="1630" spans="1:18" x14ac:dyDescent="0.3">
      <c r="A1630" s="1">
        <v>42055</v>
      </c>
      <c r="B1630">
        <v>27310019</v>
      </c>
      <c r="C1630">
        <v>3</v>
      </c>
      <c r="D1630">
        <v>1</v>
      </c>
      <c r="E1630">
        <v>1</v>
      </c>
      <c r="F1630" t="s">
        <v>63</v>
      </c>
      <c r="G1630">
        <v>0</v>
      </c>
      <c r="H1630">
        <v>0</v>
      </c>
      <c r="I1630">
        <v>0</v>
      </c>
      <c r="J1630">
        <v>0</v>
      </c>
      <c r="K1630">
        <v>0</v>
      </c>
      <c r="L1630">
        <v>2925</v>
      </c>
      <c r="M1630">
        <v>9323</v>
      </c>
      <c r="N1630">
        <v>16</v>
      </c>
      <c r="O1630" t="s">
        <v>180</v>
      </c>
      <c r="P1630">
        <v>0</v>
      </c>
      <c r="Q163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630" t="str">
        <f>VLOOKUP(Analytics_mindset_case_studies_IntegrateCo_2015payroll[[#This Row],[Job_Code]],Analytics_mindset_case_studies_IntegrateCo_jobcodes[[Code_text]:[Job_Description]],2,FALSE)</f>
        <v>New Foreign Manufacturing Plant</v>
      </c>
    </row>
    <row r="1631" spans="1:18" x14ac:dyDescent="0.3">
      <c r="A1631" s="1">
        <v>42055</v>
      </c>
      <c r="B1631">
        <v>27310019</v>
      </c>
      <c r="C1631">
        <v>374</v>
      </c>
      <c r="D1631">
        <v>5</v>
      </c>
      <c r="E1631">
        <v>5</v>
      </c>
      <c r="F1631" t="s">
        <v>64</v>
      </c>
      <c r="G1631">
        <v>5</v>
      </c>
      <c r="H1631">
        <v>0</v>
      </c>
      <c r="I1631">
        <v>105</v>
      </c>
      <c r="J1631">
        <v>0</v>
      </c>
      <c r="K1631">
        <v>53</v>
      </c>
      <c r="L1631">
        <v>294</v>
      </c>
      <c r="M1631">
        <v>683</v>
      </c>
      <c r="N1631">
        <v>42</v>
      </c>
      <c r="O1631" t="s">
        <v>181</v>
      </c>
      <c r="P1631">
        <v>105</v>
      </c>
      <c r="Q163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631" t="str">
        <f>VLOOKUP(Analytics_mindset_case_studies_IntegrateCo_2015payroll[[#This Row],[Job_Code]],Analytics_mindset_case_studies_IntegrateCo_jobcodes[[Code_text]:[Job_Description]],2,FALSE)</f>
        <v>Office</v>
      </c>
    </row>
    <row r="1632" spans="1:18" x14ac:dyDescent="0.3">
      <c r="A1632" s="1">
        <v>42055</v>
      </c>
      <c r="B1632">
        <v>27310019</v>
      </c>
      <c r="C1632">
        <v>374</v>
      </c>
      <c r="D1632">
        <v>5</v>
      </c>
      <c r="E1632">
        <v>5</v>
      </c>
      <c r="F1632" t="s">
        <v>93</v>
      </c>
      <c r="G1632">
        <v>18</v>
      </c>
      <c r="H1632">
        <v>0</v>
      </c>
      <c r="I1632">
        <v>378</v>
      </c>
      <c r="J1632">
        <v>0</v>
      </c>
      <c r="K1632">
        <v>193</v>
      </c>
      <c r="L1632">
        <v>1058</v>
      </c>
      <c r="M1632">
        <v>2462</v>
      </c>
      <c r="N1632">
        <v>151</v>
      </c>
      <c r="O1632" t="s">
        <v>181</v>
      </c>
      <c r="P1632">
        <v>378</v>
      </c>
      <c r="Q163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632" t="str">
        <f>VLOOKUP(Analytics_mindset_case_studies_IntegrateCo_2015payroll[[#This Row],[Job_Code]],Analytics_mindset_case_studies_IntegrateCo_jobcodes[[Code_text]:[Job_Description]],2,FALSE)</f>
        <v>Office</v>
      </c>
    </row>
    <row r="1633" spans="1:18" x14ac:dyDescent="0.3">
      <c r="A1633" s="1">
        <v>42055</v>
      </c>
      <c r="B1633">
        <v>27310019</v>
      </c>
      <c r="C1633">
        <v>374</v>
      </c>
      <c r="D1633">
        <v>5</v>
      </c>
      <c r="E1633">
        <v>5</v>
      </c>
      <c r="F1633" t="s">
        <v>78</v>
      </c>
      <c r="G1633">
        <v>15</v>
      </c>
      <c r="H1633">
        <v>0</v>
      </c>
      <c r="I1633">
        <v>315</v>
      </c>
      <c r="J1633">
        <v>0</v>
      </c>
      <c r="K1633">
        <v>161</v>
      </c>
      <c r="L1633">
        <v>882</v>
      </c>
      <c r="M1633">
        <v>2051</v>
      </c>
      <c r="N1633">
        <v>126</v>
      </c>
      <c r="O1633" t="s">
        <v>181</v>
      </c>
      <c r="P1633">
        <v>315</v>
      </c>
      <c r="Q163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633" t="str">
        <f>VLOOKUP(Analytics_mindset_case_studies_IntegrateCo_2015payroll[[#This Row],[Job_Code]],Analytics_mindset_case_studies_IntegrateCo_jobcodes[[Code_text]:[Job_Description]],2,FALSE)</f>
        <v>Service</v>
      </c>
    </row>
    <row r="1634" spans="1:18" x14ac:dyDescent="0.3">
      <c r="A1634" s="1">
        <v>42055</v>
      </c>
      <c r="B1634">
        <v>27310019</v>
      </c>
      <c r="C1634">
        <v>374</v>
      </c>
      <c r="D1634">
        <v>5</v>
      </c>
      <c r="E1634">
        <v>5</v>
      </c>
      <c r="F1634" t="s">
        <v>103</v>
      </c>
      <c r="G1634">
        <v>2</v>
      </c>
      <c r="H1634">
        <v>0</v>
      </c>
      <c r="I1634">
        <v>42</v>
      </c>
      <c r="J1634">
        <v>0</v>
      </c>
      <c r="K1634">
        <v>22</v>
      </c>
      <c r="L1634">
        <v>118</v>
      </c>
      <c r="M1634">
        <v>274</v>
      </c>
      <c r="N1634">
        <v>17</v>
      </c>
      <c r="O1634" t="s">
        <v>181</v>
      </c>
      <c r="P1634">
        <v>42</v>
      </c>
      <c r="Q163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634" t="str">
        <f>VLOOKUP(Analytics_mindset_case_studies_IntegrateCo_2015payroll[[#This Row],[Job_Code]],Analytics_mindset_case_studies_IntegrateCo_jobcodes[[Code_text]:[Job_Description]],2,FALSE)</f>
        <v>Service</v>
      </c>
    </row>
    <row r="1635" spans="1:18" x14ac:dyDescent="0.3">
      <c r="A1635" s="1">
        <v>42055</v>
      </c>
      <c r="B1635">
        <v>27310019</v>
      </c>
      <c r="C1635">
        <v>201</v>
      </c>
      <c r="D1635">
        <v>1</v>
      </c>
      <c r="E1635">
        <v>1</v>
      </c>
      <c r="F1635" t="s">
        <v>85</v>
      </c>
      <c r="G1635">
        <v>0</v>
      </c>
      <c r="H1635">
        <v>0</v>
      </c>
      <c r="I1635">
        <v>0</v>
      </c>
      <c r="J1635">
        <v>0</v>
      </c>
      <c r="K1635">
        <v>0</v>
      </c>
      <c r="L1635">
        <v>36</v>
      </c>
      <c r="M1635">
        <v>115</v>
      </c>
      <c r="N1635">
        <v>24</v>
      </c>
      <c r="O1635" t="s">
        <v>182</v>
      </c>
      <c r="P1635">
        <v>0</v>
      </c>
      <c r="Q163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635" t="str">
        <f>VLOOKUP(Analytics_mindset_case_studies_IntegrateCo_2015payroll[[#This Row],[Job_Code]],Analytics_mindset_case_studies_IntegrateCo_jobcodes[[Code_text]:[Job_Description]],2,FALSE)</f>
        <v>Installation</v>
      </c>
    </row>
    <row r="1636" spans="1:18" x14ac:dyDescent="0.3">
      <c r="A1636" s="1">
        <v>42055</v>
      </c>
      <c r="B1636">
        <v>27310019</v>
      </c>
      <c r="C1636">
        <v>192</v>
      </c>
      <c r="D1636">
        <v>5</v>
      </c>
      <c r="E1636">
        <v>5</v>
      </c>
      <c r="F1636" t="s">
        <v>85</v>
      </c>
      <c r="G1636">
        <v>0</v>
      </c>
      <c r="H1636">
        <v>0</v>
      </c>
      <c r="I1636">
        <v>0</v>
      </c>
      <c r="J1636">
        <v>0</v>
      </c>
      <c r="K1636">
        <v>0</v>
      </c>
      <c r="L1636">
        <v>42</v>
      </c>
      <c r="M1636">
        <v>102</v>
      </c>
      <c r="N1636">
        <v>64</v>
      </c>
      <c r="O1636" t="s">
        <v>183</v>
      </c>
      <c r="P1636">
        <v>0</v>
      </c>
      <c r="Q163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636" t="str">
        <f>VLOOKUP(Analytics_mindset_case_studies_IntegrateCo_2015payroll[[#This Row],[Job_Code]],Analytics_mindset_case_studies_IntegrateCo_jobcodes[[Code_text]:[Job_Description]],2,FALSE)</f>
        <v>Installation</v>
      </c>
    </row>
    <row r="1637" spans="1:18" x14ac:dyDescent="0.3">
      <c r="A1637" s="1">
        <v>42055</v>
      </c>
      <c r="B1637">
        <v>27310019</v>
      </c>
      <c r="C1637">
        <v>192</v>
      </c>
      <c r="D1637">
        <v>5</v>
      </c>
      <c r="E1637">
        <v>5</v>
      </c>
      <c r="F1637" t="s">
        <v>104</v>
      </c>
      <c r="G1637">
        <v>40</v>
      </c>
      <c r="H1637">
        <v>0</v>
      </c>
      <c r="I1637">
        <v>96154</v>
      </c>
      <c r="J1637">
        <v>0</v>
      </c>
      <c r="K1637">
        <v>0</v>
      </c>
      <c r="L1637">
        <v>2692</v>
      </c>
      <c r="M1637">
        <v>6565</v>
      </c>
      <c r="N1637">
        <v>4077</v>
      </c>
      <c r="O1637" t="s">
        <v>183</v>
      </c>
      <c r="P1637">
        <v>96154</v>
      </c>
      <c r="Q163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637" t="str">
        <f>VLOOKUP(Analytics_mindset_case_studies_IntegrateCo_2015payroll[[#This Row],[Job_Code]],Analytics_mindset_case_studies_IntegrateCo_jobcodes[[Code_text]:[Job_Description]],2,FALSE)</f>
        <v>Sales</v>
      </c>
    </row>
    <row r="1638" spans="1:18" x14ac:dyDescent="0.3">
      <c r="A1638" s="1">
        <v>42055</v>
      </c>
      <c r="B1638">
        <v>27310019</v>
      </c>
      <c r="C1638">
        <v>398</v>
      </c>
      <c r="D1638">
        <v>1</v>
      </c>
      <c r="E1638">
        <v>1</v>
      </c>
      <c r="F1638" t="s">
        <v>95</v>
      </c>
      <c r="G1638">
        <v>3</v>
      </c>
      <c r="H1638">
        <v>0</v>
      </c>
      <c r="I1638">
        <v>36</v>
      </c>
      <c r="J1638">
        <v>0</v>
      </c>
      <c r="K1638">
        <v>22</v>
      </c>
      <c r="L1638">
        <v>86</v>
      </c>
      <c r="M1638">
        <v>275</v>
      </c>
      <c r="N1638">
        <v>58</v>
      </c>
      <c r="O1638" t="s">
        <v>184</v>
      </c>
      <c r="P1638">
        <v>36</v>
      </c>
      <c r="Q163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638" t="str">
        <f>VLOOKUP(Analytics_mindset_case_studies_IntegrateCo_2015payroll[[#This Row],[Job_Code]],Analytics_mindset_case_studies_IntegrateCo_jobcodes[[Code_text]:[Job_Description]],2,FALSE)</f>
        <v>Installation</v>
      </c>
    </row>
    <row r="1639" spans="1:18" x14ac:dyDescent="0.3">
      <c r="A1639" s="1">
        <v>42055</v>
      </c>
      <c r="B1639">
        <v>27310019</v>
      </c>
      <c r="C1639">
        <v>352</v>
      </c>
      <c r="D1639">
        <v>1</v>
      </c>
      <c r="E1639">
        <v>1</v>
      </c>
      <c r="F1639" t="s">
        <v>85</v>
      </c>
      <c r="G1639">
        <v>0</v>
      </c>
      <c r="H1639">
        <v>0</v>
      </c>
      <c r="I1639">
        <v>0</v>
      </c>
      <c r="J1639">
        <v>0</v>
      </c>
      <c r="K1639">
        <v>8</v>
      </c>
      <c r="L1639">
        <v>31</v>
      </c>
      <c r="M1639">
        <v>99</v>
      </c>
      <c r="N1639">
        <v>24</v>
      </c>
      <c r="O1639" t="s">
        <v>186</v>
      </c>
      <c r="P1639">
        <v>0</v>
      </c>
      <c r="Q163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639" t="str">
        <f>VLOOKUP(Analytics_mindset_case_studies_IntegrateCo_2015payroll[[#This Row],[Job_Code]],Analytics_mindset_case_studies_IntegrateCo_jobcodes[[Code_text]:[Job_Description]],2,FALSE)</f>
        <v>Installation</v>
      </c>
    </row>
    <row r="1640" spans="1:18" x14ac:dyDescent="0.3">
      <c r="A1640" s="1">
        <v>42055</v>
      </c>
      <c r="B1640">
        <v>27310019</v>
      </c>
      <c r="C1640">
        <v>352</v>
      </c>
      <c r="D1640">
        <v>1</v>
      </c>
      <c r="E1640">
        <v>1</v>
      </c>
      <c r="F1640" t="s">
        <v>89</v>
      </c>
      <c r="G1640">
        <v>5</v>
      </c>
      <c r="H1640">
        <v>0</v>
      </c>
      <c r="I1640">
        <v>95</v>
      </c>
      <c r="J1640">
        <v>0</v>
      </c>
      <c r="K1640">
        <v>5</v>
      </c>
      <c r="L1640">
        <v>2</v>
      </c>
      <c r="M1640">
        <v>63</v>
      </c>
      <c r="N1640">
        <v>15</v>
      </c>
      <c r="O1640" t="s">
        <v>186</v>
      </c>
      <c r="P1640">
        <v>95</v>
      </c>
      <c r="Q164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640" t="str">
        <f>VLOOKUP(Analytics_mindset_case_studies_IntegrateCo_2015payroll[[#This Row],[Job_Code]],Analytics_mindset_case_studies_IntegrateCo_jobcodes[[Code_text]:[Job_Description]],2,FALSE)</f>
        <v>Employee Training</v>
      </c>
    </row>
    <row r="1641" spans="1:18" x14ac:dyDescent="0.3">
      <c r="A1641" s="1">
        <v>42055</v>
      </c>
      <c r="B1641">
        <v>27310019</v>
      </c>
      <c r="C1641">
        <v>352</v>
      </c>
      <c r="D1641">
        <v>1</v>
      </c>
      <c r="E1641">
        <v>1</v>
      </c>
      <c r="F1641" t="s">
        <v>70</v>
      </c>
      <c r="G1641">
        <v>0</v>
      </c>
      <c r="H1641">
        <v>0</v>
      </c>
      <c r="I1641">
        <v>0</v>
      </c>
      <c r="J1641">
        <v>0</v>
      </c>
      <c r="K1641">
        <v>39</v>
      </c>
      <c r="L1641">
        <v>156</v>
      </c>
      <c r="M1641">
        <v>498</v>
      </c>
      <c r="N1641">
        <v>122</v>
      </c>
      <c r="O1641" t="s">
        <v>186</v>
      </c>
      <c r="P1641">
        <v>0</v>
      </c>
      <c r="Q164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641" t="str">
        <f>VLOOKUP(Analytics_mindset_case_studies_IntegrateCo_2015payroll[[#This Row],[Job_Code]],Analytics_mindset_case_studies_IntegrateCo_jobcodes[[Code_text]:[Job_Description]],2,FALSE)</f>
        <v>New Foreign Manufacturing Plant</v>
      </c>
    </row>
    <row r="1642" spans="1:18" x14ac:dyDescent="0.3">
      <c r="A1642" s="1">
        <v>42055</v>
      </c>
      <c r="B1642">
        <v>27310019</v>
      </c>
      <c r="C1642">
        <v>199</v>
      </c>
      <c r="D1642">
        <v>1</v>
      </c>
      <c r="E1642">
        <v>1</v>
      </c>
      <c r="F1642" t="s">
        <v>85</v>
      </c>
      <c r="G1642">
        <v>0</v>
      </c>
      <c r="H1642">
        <v>0</v>
      </c>
      <c r="I1642">
        <v>0</v>
      </c>
      <c r="J1642">
        <v>0</v>
      </c>
      <c r="K1642">
        <v>0</v>
      </c>
      <c r="L1642">
        <v>34</v>
      </c>
      <c r="M1642">
        <v>107</v>
      </c>
      <c r="N1642">
        <v>24</v>
      </c>
      <c r="O1642" t="s">
        <v>187</v>
      </c>
      <c r="P1642">
        <v>0</v>
      </c>
      <c r="Q164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642" t="str">
        <f>VLOOKUP(Analytics_mindset_case_studies_IntegrateCo_2015payroll[[#This Row],[Job_Code]],Analytics_mindset_case_studies_IntegrateCo_jobcodes[[Code_text]:[Job_Description]],2,FALSE)</f>
        <v>Installation</v>
      </c>
    </row>
    <row r="1643" spans="1:18" x14ac:dyDescent="0.3">
      <c r="A1643" s="1">
        <v>42055</v>
      </c>
      <c r="B1643">
        <v>27310019</v>
      </c>
      <c r="C1643">
        <v>199</v>
      </c>
      <c r="D1643">
        <v>1</v>
      </c>
      <c r="E1643">
        <v>1</v>
      </c>
      <c r="F1643" t="s">
        <v>64</v>
      </c>
      <c r="G1643">
        <v>1</v>
      </c>
      <c r="H1643">
        <v>0</v>
      </c>
      <c r="I1643">
        <v>357</v>
      </c>
      <c r="J1643">
        <v>0</v>
      </c>
      <c r="K1643">
        <v>0</v>
      </c>
      <c r="L1643">
        <v>8</v>
      </c>
      <c r="M1643">
        <v>256</v>
      </c>
      <c r="N1643">
        <v>57</v>
      </c>
      <c r="O1643" t="s">
        <v>187</v>
      </c>
      <c r="P1643">
        <v>357</v>
      </c>
      <c r="Q164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643" t="str">
        <f>VLOOKUP(Analytics_mindset_case_studies_IntegrateCo_2015payroll[[#This Row],[Job_Code]],Analytics_mindset_case_studies_IntegrateCo_jobcodes[[Code_text]:[Job_Description]],2,FALSE)</f>
        <v>Office</v>
      </c>
    </row>
    <row r="1644" spans="1:18" x14ac:dyDescent="0.3">
      <c r="A1644" s="1">
        <v>42055</v>
      </c>
      <c r="B1644">
        <v>27310019</v>
      </c>
      <c r="C1644">
        <v>199</v>
      </c>
      <c r="D1644">
        <v>1</v>
      </c>
      <c r="E1644">
        <v>1</v>
      </c>
      <c r="F1644" t="s">
        <v>78</v>
      </c>
      <c r="G1644">
        <v>7</v>
      </c>
      <c r="H1644">
        <v>0</v>
      </c>
      <c r="I1644">
        <v>2499</v>
      </c>
      <c r="J1644">
        <v>0</v>
      </c>
      <c r="K1644">
        <v>0</v>
      </c>
      <c r="L1644">
        <v>563</v>
      </c>
      <c r="M1644">
        <v>1795</v>
      </c>
      <c r="N1644">
        <v>4</v>
      </c>
      <c r="O1644" t="s">
        <v>187</v>
      </c>
      <c r="P1644">
        <v>2499</v>
      </c>
      <c r="Q164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644" t="str">
        <f>VLOOKUP(Analytics_mindset_case_studies_IntegrateCo_2015payroll[[#This Row],[Job_Code]],Analytics_mindset_case_studies_IntegrateCo_jobcodes[[Code_text]:[Job_Description]],2,FALSE)</f>
        <v>Service</v>
      </c>
    </row>
    <row r="1645" spans="1:18" x14ac:dyDescent="0.3">
      <c r="A1645" s="1">
        <v>42055</v>
      </c>
      <c r="B1645">
        <v>27310019</v>
      </c>
      <c r="C1645">
        <v>199</v>
      </c>
      <c r="D1645">
        <v>1</v>
      </c>
      <c r="E1645">
        <v>1</v>
      </c>
      <c r="F1645" t="s">
        <v>78</v>
      </c>
      <c r="G1645">
        <v>0</v>
      </c>
      <c r="H1645">
        <v>4</v>
      </c>
      <c r="I1645">
        <v>0</v>
      </c>
      <c r="J1645">
        <v>2142</v>
      </c>
      <c r="K1645">
        <v>0</v>
      </c>
      <c r="L1645">
        <v>483</v>
      </c>
      <c r="M1645">
        <v>1539</v>
      </c>
      <c r="N1645">
        <v>228</v>
      </c>
      <c r="O1645" t="s">
        <v>187</v>
      </c>
      <c r="P1645">
        <v>2142</v>
      </c>
      <c r="Q164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645" t="str">
        <f>VLOOKUP(Analytics_mindset_case_studies_IntegrateCo_2015payroll[[#This Row],[Job_Code]],Analytics_mindset_case_studies_IntegrateCo_jobcodes[[Code_text]:[Job_Description]],2,FALSE)</f>
        <v>Service</v>
      </c>
    </row>
    <row r="1646" spans="1:18" x14ac:dyDescent="0.3">
      <c r="A1646" s="1">
        <v>42055</v>
      </c>
      <c r="B1646">
        <v>27310019</v>
      </c>
      <c r="C1646">
        <v>199</v>
      </c>
      <c r="D1646">
        <v>1</v>
      </c>
      <c r="E1646">
        <v>1</v>
      </c>
      <c r="F1646" t="s">
        <v>87</v>
      </c>
      <c r="G1646">
        <v>5</v>
      </c>
      <c r="H1646">
        <v>0</v>
      </c>
      <c r="I1646">
        <v>1785</v>
      </c>
      <c r="J1646">
        <v>0</v>
      </c>
      <c r="K1646">
        <v>0</v>
      </c>
      <c r="L1646">
        <v>41</v>
      </c>
      <c r="M1646">
        <v>129</v>
      </c>
      <c r="N1646">
        <v>29</v>
      </c>
      <c r="O1646" t="s">
        <v>187</v>
      </c>
      <c r="P1646">
        <v>1785</v>
      </c>
      <c r="Q164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646" t="str">
        <f>VLOOKUP(Analytics_mindset_case_studies_IntegrateCo_2015payroll[[#This Row],[Job_Code]],Analytics_mindset_case_studies_IntegrateCo_jobcodes[[Code_text]:[Job_Description]],2,FALSE)</f>
        <v>Employee Training</v>
      </c>
    </row>
    <row r="1647" spans="1:18" x14ac:dyDescent="0.3">
      <c r="A1647" s="1">
        <v>42055</v>
      </c>
      <c r="B1647">
        <v>27310019</v>
      </c>
      <c r="C1647">
        <v>260</v>
      </c>
      <c r="D1647">
        <v>1</v>
      </c>
      <c r="E1647">
        <v>1</v>
      </c>
      <c r="F1647" t="s">
        <v>85</v>
      </c>
      <c r="G1647">
        <v>0</v>
      </c>
      <c r="H1647">
        <v>0</v>
      </c>
      <c r="I1647">
        <v>0</v>
      </c>
      <c r="J1647">
        <v>0</v>
      </c>
      <c r="K1647">
        <v>3</v>
      </c>
      <c r="L1647">
        <v>34</v>
      </c>
      <c r="M1647">
        <v>107</v>
      </c>
      <c r="N1647">
        <v>24</v>
      </c>
      <c r="O1647" t="s">
        <v>188</v>
      </c>
      <c r="P1647">
        <v>0</v>
      </c>
      <c r="Q164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647" t="str">
        <f>VLOOKUP(Analytics_mindset_case_studies_IntegrateCo_2015payroll[[#This Row],[Job_Code]],Analytics_mindset_case_studies_IntegrateCo_jobcodes[[Code_text]:[Job_Description]],2,FALSE)</f>
        <v>Installation</v>
      </c>
    </row>
    <row r="1648" spans="1:18" x14ac:dyDescent="0.3">
      <c r="A1648" s="1">
        <v>42055</v>
      </c>
      <c r="B1648">
        <v>27310019</v>
      </c>
      <c r="C1648">
        <v>380</v>
      </c>
      <c r="D1648">
        <v>1</v>
      </c>
      <c r="E1648">
        <v>1</v>
      </c>
      <c r="F1648" t="s">
        <v>85</v>
      </c>
      <c r="G1648">
        <v>0</v>
      </c>
      <c r="H1648">
        <v>0</v>
      </c>
      <c r="I1648">
        <v>0</v>
      </c>
      <c r="J1648">
        <v>0</v>
      </c>
      <c r="K1648">
        <v>5</v>
      </c>
      <c r="L1648">
        <v>22</v>
      </c>
      <c r="M1648">
        <v>7</v>
      </c>
      <c r="N1648">
        <v>19</v>
      </c>
      <c r="O1648" t="s">
        <v>189</v>
      </c>
      <c r="P1648">
        <v>0</v>
      </c>
      <c r="Q164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648" t="str">
        <f>VLOOKUP(Analytics_mindset_case_studies_IntegrateCo_2015payroll[[#This Row],[Job_Code]],Analytics_mindset_case_studies_IntegrateCo_jobcodes[[Code_text]:[Job_Description]],2,FALSE)</f>
        <v>Installation</v>
      </c>
    </row>
    <row r="1649" spans="1:18" x14ac:dyDescent="0.3">
      <c r="A1649" s="1">
        <v>42055</v>
      </c>
      <c r="B1649">
        <v>27310019</v>
      </c>
      <c r="C1649">
        <v>380</v>
      </c>
      <c r="D1649">
        <v>1</v>
      </c>
      <c r="E1649">
        <v>1</v>
      </c>
      <c r="F1649" t="s">
        <v>65</v>
      </c>
      <c r="G1649">
        <v>1</v>
      </c>
      <c r="H1649">
        <v>0</v>
      </c>
      <c r="I1649">
        <v>20</v>
      </c>
      <c r="J1649">
        <v>0</v>
      </c>
      <c r="K1649">
        <v>9</v>
      </c>
      <c r="L1649">
        <v>37</v>
      </c>
      <c r="M1649">
        <v>118</v>
      </c>
      <c r="N1649">
        <v>32</v>
      </c>
      <c r="O1649" t="s">
        <v>189</v>
      </c>
      <c r="P1649">
        <v>20</v>
      </c>
      <c r="Q164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649" t="str">
        <f>VLOOKUP(Analytics_mindset_case_studies_IntegrateCo_2015payroll[[#This Row],[Job_Code]],Analytics_mindset_case_studies_IntegrateCo_jobcodes[[Code_text]:[Job_Description]],2,FALSE)</f>
        <v>Office</v>
      </c>
    </row>
    <row r="1650" spans="1:18" x14ac:dyDescent="0.3">
      <c r="A1650" s="1">
        <v>42055</v>
      </c>
      <c r="B1650">
        <v>27310019</v>
      </c>
      <c r="C1650">
        <v>181</v>
      </c>
      <c r="D1650">
        <v>1</v>
      </c>
      <c r="E1650">
        <v>1</v>
      </c>
      <c r="F1650" t="s">
        <v>84</v>
      </c>
      <c r="G1650">
        <v>8</v>
      </c>
      <c r="H1650">
        <v>0</v>
      </c>
      <c r="I1650">
        <v>2342</v>
      </c>
      <c r="J1650">
        <v>0</v>
      </c>
      <c r="K1650">
        <v>0</v>
      </c>
      <c r="L1650">
        <v>562</v>
      </c>
      <c r="M1650">
        <v>1792</v>
      </c>
      <c r="N1650">
        <v>375</v>
      </c>
      <c r="O1650" t="s">
        <v>190</v>
      </c>
      <c r="P1650">
        <v>2342</v>
      </c>
      <c r="Q165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1650" t="str">
        <f>VLOOKUP(Analytics_mindset_case_studies_IntegrateCo_2015payroll[[#This Row],[Job_Code]],Analytics_mindset_case_studies_IntegrateCo_jobcodes[[Code_text]:[Job_Description]],2,FALSE)</f>
        <v>Travel</v>
      </c>
    </row>
    <row r="1651" spans="1:18" x14ac:dyDescent="0.3">
      <c r="A1651" s="1">
        <v>42055</v>
      </c>
      <c r="B1651">
        <v>27310019</v>
      </c>
      <c r="C1651">
        <v>386</v>
      </c>
      <c r="D1651">
        <v>1</v>
      </c>
      <c r="E1651">
        <v>1</v>
      </c>
      <c r="F1651" t="s">
        <v>64</v>
      </c>
      <c r="G1651">
        <v>15</v>
      </c>
      <c r="H1651">
        <v>0</v>
      </c>
      <c r="I1651">
        <v>18</v>
      </c>
      <c r="J1651">
        <v>0</v>
      </c>
      <c r="K1651">
        <v>11</v>
      </c>
      <c r="L1651">
        <v>43</v>
      </c>
      <c r="M1651">
        <v>138</v>
      </c>
      <c r="N1651">
        <v>29</v>
      </c>
      <c r="O1651" t="s">
        <v>204</v>
      </c>
      <c r="P1651">
        <v>18</v>
      </c>
      <c r="Q165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651" t="str">
        <f>VLOOKUP(Analytics_mindset_case_studies_IntegrateCo_2015payroll[[#This Row],[Job_Code]],Analytics_mindset_case_studies_IntegrateCo_jobcodes[[Code_text]:[Job_Description]],2,FALSE)</f>
        <v>Office</v>
      </c>
    </row>
    <row r="1652" spans="1:18" x14ac:dyDescent="0.3">
      <c r="A1652" s="1">
        <v>42055</v>
      </c>
      <c r="B1652">
        <v>27310019</v>
      </c>
      <c r="C1652">
        <v>117</v>
      </c>
      <c r="D1652">
        <v>1</v>
      </c>
      <c r="E1652">
        <v>1</v>
      </c>
      <c r="F1652" t="s">
        <v>78</v>
      </c>
      <c r="G1652">
        <v>7</v>
      </c>
      <c r="H1652">
        <v>0</v>
      </c>
      <c r="I1652">
        <v>105</v>
      </c>
      <c r="J1652">
        <v>0</v>
      </c>
      <c r="K1652">
        <v>0</v>
      </c>
      <c r="L1652">
        <v>252</v>
      </c>
      <c r="M1652">
        <v>803</v>
      </c>
      <c r="N1652">
        <v>168</v>
      </c>
      <c r="O1652" t="s">
        <v>191</v>
      </c>
      <c r="P1652">
        <v>105</v>
      </c>
      <c r="Q165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652" t="str">
        <f>VLOOKUP(Analytics_mindset_case_studies_IntegrateCo_2015payroll[[#This Row],[Job_Code]],Analytics_mindset_case_studies_IntegrateCo_jobcodes[[Code_text]:[Job_Description]],2,FALSE)</f>
        <v>Service</v>
      </c>
    </row>
    <row r="1653" spans="1:18" x14ac:dyDescent="0.3">
      <c r="A1653" s="1">
        <v>42055</v>
      </c>
      <c r="B1653">
        <v>27310019</v>
      </c>
      <c r="C1653">
        <v>117</v>
      </c>
      <c r="D1653">
        <v>1</v>
      </c>
      <c r="E1653">
        <v>1</v>
      </c>
      <c r="F1653" t="s">
        <v>87</v>
      </c>
      <c r="G1653">
        <v>8</v>
      </c>
      <c r="H1653">
        <v>0</v>
      </c>
      <c r="I1653">
        <v>200</v>
      </c>
      <c r="J1653">
        <v>0</v>
      </c>
      <c r="K1653">
        <v>0</v>
      </c>
      <c r="L1653">
        <v>432</v>
      </c>
      <c r="M1653">
        <v>1376</v>
      </c>
      <c r="N1653">
        <v>32</v>
      </c>
      <c r="O1653" t="s">
        <v>191</v>
      </c>
      <c r="P1653">
        <v>200</v>
      </c>
      <c r="Q165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653" t="str">
        <f>VLOOKUP(Analytics_mindset_case_studies_IntegrateCo_2015payroll[[#This Row],[Job_Code]],Analytics_mindset_case_studies_IntegrateCo_jobcodes[[Code_text]:[Job_Description]],2,FALSE)</f>
        <v>Employee Training</v>
      </c>
    </row>
    <row r="1654" spans="1:18" x14ac:dyDescent="0.3">
      <c r="A1654" s="1">
        <v>42055</v>
      </c>
      <c r="B1654">
        <v>27310019</v>
      </c>
      <c r="C1654">
        <v>117</v>
      </c>
      <c r="D1654">
        <v>1</v>
      </c>
      <c r="E1654">
        <v>1</v>
      </c>
      <c r="F1654" t="s">
        <v>63</v>
      </c>
      <c r="G1654">
        <v>0</v>
      </c>
      <c r="H1654">
        <v>0</v>
      </c>
      <c r="I1654">
        <v>0</v>
      </c>
      <c r="J1654">
        <v>0</v>
      </c>
      <c r="K1654">
        <v>0</v>
      </c>
      <c r="L1654">
        <v>432</v>
      </c>
      <c r="M1654">
        <v>1376</v>
      </c>
      <c r="N1654">
        <v>32</v>
      </c>
      <c r="O1654" t="s">
        <v>191</v>
      </c>
      <c r="P1654">
        <v>0</v>
      </c>
      <c r="Q165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654" t="str">
        <f>VLOOKUP(Analytics_mindset_case_studies_IntegrateCo_2015payroll[[#This Row],[Job_Code]],Analytics_mindset_case_studies_IntegrateCo_jobcodes[[Code_text]:[Job_Description]],2,FALSE)</f>
        <v>New Foreign Manufacturing Plant</v>
      </c>
    </row>
    <row r="1655" spans="1:18" x14ac:dyDescent="0.3">
      <c r="A1655" s="1">
        <v>42055</v>
      </c>
      <c r="B1655">
        <v>27310019</v>
      </c>
      <c r="C1655">
        <v>400</v>
      </c>
      <c r="D1655">
        <v>1</v>
      </c>
      <c r="E1655">
        <v>1</v>
      </c>
      <c r="F1655" t="s">
        <v>58</v>
      </c>
      <c r="G1655">
        <v>40</v>
      </c>
      <c r="H1655">
        <v>0</v>
      </c>
      <c r="I1655">
        <v>82693</v>
      </c>
      <c r="J1655">
        <v>0</v>
      </c>
      <c r="K1655">
        <v>413</v>
      </c>
      <c r="L1655">
        <v>1658</v>
      </c>
      <c r="M1655">
        <v>5281</v>
      </c>
      <c r="N1655">
        <v>215</v>
      </c>
      <c r="O1655" t="s">
        <v>192</v>
      </c>
      <c r="P1655">
        <v>82693</v>
      </c>
      <c r="Q165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655" t="str">
        <f>VLOOKUP(Analytics_mindset_case_studies_IntegrateCo_2015payroll[[#This Row],[Job_Code]],Analytics_mindset_case_studies_IntegrateCo_jobcodes[[Code_text]:[Job_Description]],2,FALSE)</f>
        <v>Sales</v>
      </c>
    </row>
    <row r="1656" spans="1:18" x14ac:dyDescent="0.3">
      <c r="A1656" s="1">
        <v>42055</v>
      </c>
      <c r="B1656">
        <v>27310019</v>
      </c>
      <c r="C1656">
        <v>400</v>
      </c>
      <c r="D1656">
        <v>1</v>
      </c>
      <c r="E1656">
        <v>1</v>
      </c>
      <c r="F1656" t="s">
        <v>58</v>
      </c>
      <c r="G1656">
        <v>0</v>
      </c>
      <c r="H1656">
        <v>0</v>
      </c>
      <c r="I1656">
        <v>0</v>
      </c>
      <c r="J1656">
        <v>0</v>
      </c>
      <c r="K1656">
        <v>-8</v>
      </c>
      <c r="L1656">
        <v>-37</v>
      </c>
      <c r="M1656">
        <v>-115</v>
      </c>
      <c r="N1656">
        <v>-5</v>
      </c>
      <c r="O1656" t="s">
        <v>192</v>
      </c>
      <c r="P1656">
        <v>0</v>
      </c>
      <c r="Q165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656" t="str">
        <f>VLOOKUP(Analytics_mindset_case_studies_IntegrateCo_2015payroll[[#This Row],[Job_Code]],Analytics_mindset_case_studies_IntegrateCo_jobcodes[[Code_text]:[Job_Description]],2,FALSE)</f>
        <v>Sales</v>
      </c>
    </row>
    <row r="1657" spans="1:18" x14ac:dyDescent="0.3">
      <c r="A1657" s="1">
        <v>42055</v>
      </c>
      <c r="B1657">
        <v>27310019</v>
      </c>
      <c r="C1657">
        <v>7</v>
      </c>
      <c r="D1657">
        <v>1</v>
      </c>
      <c r="E1657">
        <v>1</v>
      </c>
      <c r="F1657" t="s">
        <v>58</v>
      </c>
      <c r="G1657">
        <v>40</v>
      </c>
      <c r="H1657">
        <v>0</v>
      </c>
      <c r="I1657">
        <v>96154</v>
      </c>
      <c r="J1657">
        <v>0</v>
      </c>
      <c r="K1657">
        <v>0</v>
      </c>
      <c r="L1657">
        <v>2308</v>
      </c>
      <c r="M1657">
        <v>7356</v>
      </c>
      <c r="N1657">
        <v>1538</v>
      </c>
      <c r="O1657" t="s">
        <v>194</v>
      </c>
      <c r="P1657">
        <v>96154</v>
      </c>
      <c r="Q165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657" t="str">
        <f>VLOOKUP(Analytics_mindset_case_studies_IntegrateCo_2015payroll[[#This Row],[Job_Code]],Analytics_mindset_case_studies_IntegrateCo_jobcodes[[Code_text]:[Job_Description]],2,FALSE)</f>
        <v>Sales</v>
      </c>
    </row>
    <row r="1658" spans="1:18" x14ac:dyDescent="0.3">
      <c r="A1658" s="1">
        <v>42055</v>
      </c>
      <c r="B1658">
        <v>27310019</v>
      </c>
      <c r="C1658">
        <v>34</v>
      </c>
      <c r="D1658">
        <v>1</v>
      </c>
      <c r="E1658">
        <v>1</v>
      </c>
      <c r="F1658" t="s">
        <v>84</v>
      </c>
      <c r="G1658">
        <v>12</v>
      </c>
      <c r="H1658">
        <v>0</v>
      </c>
      <c r="I1658">
        <v>47271</v>
      </c>
      <c r="J1658">
        <v>0</v>
      </c>
      <c r="K1658">
        <v>0</v>
      </c>
      <c r="L1658">
        <v>1079</v>
      </c>
      <c r="M1658">
        <v>3439</v>
      </c>
      <c r="N1658">
        <v>756</v>
      </c>
      <c r="O1658" t="s">
        <v>195</v>
      </c>
      <c r="P1658">
        <v>47271</v>
      </c>
      <c r="Q165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1658" t="str">
        <f>VLOOKUP(Analytics_mindset_case_studies_IntegrateCo_2015payroll[[#This Row],[Job_Code]],Analytics_mindset_case_studies_IntegrateCo_jobcodes[[Code_text]:[Job_Description]],2,FALSE)</f>
        <v>Travel</v>
      </c>
    </row>
    <row r="1659" spans="1:18" x14ac:dyDescent="0.3">
      <c r="A1659" s="1">
        <v>42055</v>
      </c>
      <c r="B1659">
        <v>27310019</v>
      </c>
      <c r="C1659">
        <v>34</v>
      </c>
      <c r="D1659">
        <v>1</v>
      </c>
      <c r="E1659">
        <v>1</v>
      </c>
      <c r="F1659" t="s">
        <v>71</v>
      </c>
      <c r="G1659">
        <v>11</v>
      </c>
      <c r="H1659">
        <v>0</v>
      </c>
      <c r="I1659">
        <v>43331</v>
      </c>
      <c r="J1659">
        <v>0</v>
      </c>
      <c r="K1659">
        <v>0</v>
      </c>
      <c r="L1659">
        <v>989</v>
      </c>
      <c r="M1659">
        <v>3151</v>
      </c>
      <c r="N1659">
        <v>693</v>
      </c>
      <c r="O1659" t="s">
        <v>195</v>
      </c>
      <c r="P1659">
        <v>43331</v>
      </c>
      <c r="Q165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659" t="str">
        <f>VLOOKUP(Analytics_mindset_case_studies_IntegrateCo_2015payroll[[#This Row],[Job_Code]],Analytics_mindset_case_studies_IntegrateCo_jobcodes[[Code_text]:[Job_Description]],2,FALSE)</f>
        <v>Proj Management</v>
      </c>
    </row>
    <row r="1660" spans="1:18" x14ac:dyDescent="0.3">
      <c r="A1660" s="1">
        <v>42055</v>
      </c>
      <c r="B1660">
        <v>27310019</v>
      </c>
      <c r="C1660">
        <v>34</v>
      </c>
      <c r="D1660">
        <v>1</v>
      </c>
      <c r="E1660">
        <v>1</v>
      </c>
      <c r="F1660" t="s">
        <v>72</v>
      </c>
      <c r="G1660">
        <v>3</v>
      </c>
      <c r="H1660">
        <v>0</v>
      </c>
      <c r="I1660">
        <v>11818</v>
      </c>
      <c r="J1660">
        <v>0</v>
      </c>
      <c r="K1660">
        <v>0</v>
      </c>
      <c r="L1660">
        <v>269</v>
      </c>
      <c r="M1660">
        <v>86</v>
      </c>
      <c r="N1660">
        <v>189</v>
      </c>
      <c r="O1660" t="s">
        <v>195</v>
      </c>
      <c r="P1660">
        <v>11818</v>
      </c>
      <c r="Q166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660" t="str">
        <f>VLOOKUP(Analytics_mindset_case_studies_IntegrateCo_2015payroll[[#This Row],[Job_Code]],Analytics_mindset_case_studies_IntegrateCo_jobcodes[[Code_text]:[Job_Description]],2,FALSE)</f>
        <v>Sales</v>
      </c>
    </row>
    <row r="1661" spans="1:18" x14ac:dyDescent="0.3">
      <c r="A1661" s="1">
        <v>42055</v>
      </c>
      <c r="B1661">
        <v>27310019</v>
      </c>
      <c r="C1661">
        <v>336</v>
      </c>
      <c r="D1661">
        <v>1</v>
      </c>
      <c r="E1661">
        <v>1</v>
      </c>
      <c r="F1661" t="s">
        <v>85</v>
      </c>
      <c r="G1661">
        <v>0</v>
      </c>
      <c r="H1661">
        <v>0</v>
      </c>
      <c r="I1661">
        <v>0</v>
      </c>
      <c r="J1661">
        <v>0</v>
      </c>
      <c r="K1661">
        <v>0</v>
      </c>
      <c r="L1661">
        <v>28</v>
      </c>
      <c r="M1661">
        <v>91</v>
      </c>
      <c r="N1661">
        <v>19</v>
      </c>
      <c r="O1661" t="s">
        <v>196</v>
      </c>
      <c r="P1661">
        <v>0</v>
      </c>
      <c r="Q166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661" t="str">
        <f>VLOOKUP(Analytics_mindset_case_studies_IntegrateCo_2015payroll[[#This Row],[Job_Code]],Analytics_mindset_case_studies_IntegrateCo_jobcodes[[Code_text]:[Job_Description]],2,FALSE)</f>
        <v>Installation</v>
      </c>
    </row>
    <row r="1662" spans="1:18" x14ac:dyDescent="0.3">
      <c r="A1662" s="1">
        <v>42055</v>
      </c>
      <c r="B1662">
        <v>27310019</v>
      </c>
      <c r="C1662">
        <v>99</v>
      </c>
      <c r="D1662">
        <v>1</v>
      </c>
      <c r="E1662">
        <v>1</v>
      </c>
      <c r="F1662" t="s">
        <v>78</v>
      </c>
      <c r="G1662">
        <v>20</v>
      </c>
      <c r="H1662">
        <v>0</v>
      </c>
      <c r="I1662">
        <v>420</v>
      </c>
      <c r="J1662">
        <v>0</v>
      </c>
      <c r="K1662">
        <v>244</v>
      </c>
      <c r="L1662">
        <v>976</v>
      </c>
      <c r="M1662">
        <v>311</v>
      </c>
      <c r="N1662">
        <v>672</v>
      </c>
      <c r="O1662" t="s">
        <v>198</v>
      </c>
      <c r="P1662">
        <v>420</v>
      </c>
      <c r="Q166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662" t="str">
        <f>VLOOKUP(Analytics_mindset_case_studies_IntegrateCo_2015payroll[[#This Row],[Job_Code]],Analytics_mindset_case_studies_IntegrateCo_jobcodes[[Code_text]:[Job_Description]],2,FALSE)</f>
        <v>Service</v>
      </c>
    </row>
    <row r="1663" spans="1:18" x14ac:dyDescent="0.3">
      <c r="A1663" s="1">
        <v>42055</v>
      </c>
      <c r="B1663">
        <v>27310019</v>
      </c>
      <c r="C1663">
        <v>99</v>
      </c>
      <c r="D1663">
        <v>1</v>
      </c>
      <c r="E1663">
        <v>1</v>
      </c>
      <c r="F1663" t="s">
        <v>74</v>
      </c>
      <c r="G1663">
        <v>20</v>
      </c>
      <c r="H1663">
        <v>0</v>
      </c>
      <c r="I1663">
        <v>420</v>
      </c>
      <c r="J1663">
        <v>0</v>
      </c>
      <c r="K1663">
        <v>244</v>
      </c>
      <c r="L1663">
        <v>976</v>
      </c>
      <c r="M1663">
        <v>3112</v>
      </c>
      <c r="N1663">
        <v>672</v>
      </c>
      <c r="O1663" t="s">
        <v>198</v>
      </c>
      <c r="P1663">
        <v>420</v>
      </c>
      <c r="Q166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663" t="str">
        <f>VLOOKUP(Analytics_mindset_case_studies_IntegrateCo_2015payroll[[#This Row],[Job_Code]],Analytics_mindset_case_studies_IntegrateCo_jobcodes[[Code_text]:[Job_Description]],2,FALSE)</f>
        <v>Service</v>
      </c>
    </row>
    <row r="1664" spans="1:18" x14ac:dyDescent="0.3">
      <c r="A1664" s="1">
        <v>42055</v>
      </c>
      <c r="B1664">
        <v>27310019</v>
      </c>
      <c r="C1664">
        <v>25</v>
      </c>
      <c r="D1664">
        <v>1</v>
      </c>
      <c r="E1664">
        <v>1</v>
      </c>
      <c r="F1664" t="s">
        <v>64</v>
      </c>
      <c r="G1664">
        <v>225</v>
      </c>
      <c r="H1664">
        <v>0</v>
      </c>
      <c r="I1664">
        <v>47025</v>
      </c>
      <c r="J1664">
        <v>0</v>
      </c>
      <c r="K1664">
        <v>248</v>
      </c>
      <c r="L1664">
        <v>1067</v>
      </c>
      <c r="M1664">
        <v>3402</v>
      </c>
      <c r="N1664">
        <v>61</v>
      </c>
      <c r="O1664" t="s">
        <v>199</v>
      </c>
      <c r="P1664">
        <v>47025</v>
      </c>
      <c r="Q166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664" t="str">
        <f>VLOOKUP(Analytics_mindset_case_studies_IntegrateCo_2015payroll[[#This Row],[Job_Code]],Analytics_mindset_case_studies_IntegrateCo_jobcodes[[Code_text]:[Job_Description]],2,FALSE)</f>
        <v>Office</v>
      </c>
    </row>
    <row r="1665" spans="1:18" x14ac:dyDescent="0.3">
      <c r="A1665" s="1">
        <v>42055</v>
      </c>
      <c r="B1665">
        <v>27310019</v>
      </c>
      <c r="C1665">
        <v>25</v>
      </c>
      <c r="D1665">
        <v>1</v>
      </c>
      <c r="E1665">
        <v>1</v>
      </c>
      <c r="F1665" t="s">
        <v>65</v>
      </c>
      <c r="G1665">
        <v>215</v>
      </c>
      <c r="H1665">
        <v>0</v>
      </c>
      <c r="I1665">
        <v>44935</v>
      </c>
      <c r="J1665">
        <v>0</v>
      </c>
      <c r="K1665">
        <v>237</v>
      </c>
      <c r="L1665">
        <v>102</v>
      </c>
      <c r="M1665">
        <v>325</v>
      </c>
      <c r="N1665">
        <v>58</v>
      </c>
      <c r="O1665" t="s">
        <v>199</v>
      </c>
      <c r="P1665">
        <v>44935</v>
      </c>
      <c r="Q166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665" t="str">
        <f>VLOOKUP(Analytics_mindset_case_studies_IntegrateCo_2015payroll[[#This Row],[Job_Code]],Analytics_mindset_case_studies_IntegrateCo_jobcodes[[Code_text]:[Job_Description]],2,FALSE)</f>
        <v>Office</v>
      </c>
    </row>
    <row r="1666" spans="1:18" x14ac:dyDescent="0.3">
      <c r="A1666" s="1">
        <v>42055</v>
      </c>
      <c r="B1666">
        <v>27310019</v>
      </c>
      <c r="C1666">
        <v>184</v>
      </c>
      <c r="D1666">
        <v>1</v>
      </c>
      <c r="E1666">
        <v>1</v>
      </c>
      <c r="F1666" t="s">
        <v>85</v>
      </c>
      <c r="G1666">
        <v>0</v>
      </c>
      <c r="H1666">
        <v>0</v>
      </c>
      <c r="I1666">
        <v>0</v>
      </c>
      <c r="J1666">
        <v>0</v>
      </c>
      <c r="K1666">
        <v>0</v>
      </c>
      <c r="L1666">
        <v>33</v>
      </c>
      <c r="M1666">
        <v>106</v>
      </c>
      <c r="N1666">
        <v>24</v>
      </c>
      <c r="O1666" t="s">
        <v>200</v>
      </c>
      <c r="P1666">
        <v>0</v>
      </c>
      <c r="Q166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666" t="str">
        <f>VLOOKUP(Analytics_mindset_case_studies_IntegrateCo_2015payroll[[#This Row],[Job_Code]],Analytics_mindset_case_studies_IntegrateCo_jobcodes[[Code_text]:[Job_Description]],2,FALSE)</f>
        <v>Installation</v>
      </c>
    </row>
    <row r="1667" spans="1:18" x14ac:dyDescent="0.3">
      <c r="A1667" s="1">
        <v>42055</v>
      </c>
      <c r="B1667">
        <v>27310019</v>
      </c>
      <c r="C1667">
        <v>184</v>
      </c>
      <c r="D1667">
        <v>1</v>
      </c>
      <c r="E1667">
        <v>1</v>
      </c>
      <c r="F1667" t="s">
        <v>84</v>
      </c>
      <c r="G1667">
        <v>8</v>
      </c>
      <c r="H1667">
        <v>0</v>
      </c>
      <c r="I1667">
        <v>24027</v>
      </c>
      <c r="J1667">
        <v>0</v>
      </c>
      <c r="K1667">
        <v>0</v>
      </c>
      <c r="L1667">
        <v>534</v>
      </c>
      <c r="M1667">
        <v>1701</v>
      </c>
      <c r="N1667">
        <v>384</v>
      </c>
      <c r="O1667" t="s">
        <v>200</v>
      </c>
      <c r="P1667">
        <v>24027</v>
      </c>
      <c r="Q166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1667" t="str">
        <f>VLOOKUP(Analytics_mindset_case_studies_IntegrateCo_2015payroll[[#This Row],[Job_Code]],Analytics_mindset_case_studies_IntegrateCo_jobcodes[[Code_text]:[Job_Description]],2,FALSE)</f>
        <v>Travel</v>
      </c>
    </row>
    <row r="1668" spans="1:18" x14ac:dyDescent="0.3">
      <c r="A1668" s="1">
        <v>42055</v>
      </c>
      <c r="B1668">
        <v>27310019</v>
      </c>
      <c r="C1668">
        <v>320</v>
      </c>
      <c r="D1668">
        <v>1</v>
      </c>
      <c r="E1668">
        <v>1</v>
      </c>
      <c r="F1668" t="s">
        <v>85</v>
      </c>
      <c r="G1668">
        <v>0</v>
      </c>
      <c r="H1668">
        <v>0</v>
      </c>
      <c r="I1668">
        <v>0</v>
      </c>
      <c r="J1668">
        <v>0</v>
      </c>
      <c r="K1668">
        <v>0</v>
      </c>
      <c r="L1668">
        <v>36</v>
      </c>
      <c r="M1668">
        <v>115</v>
      </c>
      <c r="N1668">
        <v>24</v>
      </c>
      <c r="O1668" t="s">
        <v>201</v>
      </c>
      <c r="P1668">
        <v>0</v>
      </c>
      <c r="Q166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668" t="str">
        <f>VLOOKUP(Analytics_mindset_case_studies_IntegrateCo_2015payroll[[#This Row],[Job_Code]],Analytics_mindset_case_studies_IntegrateCo_jobcodes[[Code_text]:[Job_Description]],2,FALSE)</f>
        <v>Installation</v>
      </c>
    </row>
    <row r="1669" spans="1:18" x14ac:dyDescent="0.3">
      <c r="A1669" s="1">
        <v>42055</v>
      </c>
      <c r="B1669">
        <v>27310019</v>
      </c>
      <c r="C1669">
        <v>320</v>
      </c>
      <c r="D1669">
        <v>1</v>
      </c>
      <c r="E1669">
        <v>1</v>
      </c>
      <c r="F1669" t="s">
        <v>58</v>
      </c>
      <c r="G1669">
        <v>12</v>
      </c>
      <c r="H1669">
        <v>0</v>
      </c>
      <c r="I1669">
        <v>42981</v>
      </c>
      <c r="J1669">
        <v>0</v>
      </c>
      <c r="K1669">
        <v>0</v>
      </c>
      <c r="L1669">
        <v>1031</v>
      </c>
      <c r="M1669">
        <v>3288</v>
      </c>
      <c r="N1669">
        <v>688</v>
      </c>
      <c r="O1669" t="s">
        <v>201</v>
      </c>
      <c r="P1669">
        <v>42981</v>
      </c>
      <c r="Q166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669" t="str">
        <f>VLOOKUP(Analytics_mindset_case_studies_IntegrateCo_2015payroll[[#This Row],[Job_Code]],Analytics_mindset_case_studies_IntegrateCo_jobcodes[[Code_text]:[Job_Description]],2,FALSE)</f>
        <v>Sales</v>
      </c>
    </row>
    <row r="1670" spans="1:18" x14ac:dyDescent="0.3">
      <c r="A1670" s="1">
        <v>42055</v>
      </c>
      <c r="B1670">
        <v>27310019</v>
      </c>
      <c r="C1670">
        <v>320</v>
      </c>
      <c r="D1670">
        <v>1</v>
      </c>
      <c r="E1670">
        <v>1</v>
      </c>
      <c r="F1670" t="s">
        <v>84</v>
      </c>
      <c r="G1670">
        <v>8</v>
      </c>
      <c r="H1670">
        <v>0</v>
      </c>
      <c r="I1670">
        <v>28654</v>
      </c>
      <c r="J1670">
        <v>0</v>
      </c>
      <c r="K1670">
        <v>0</v>
      </c>
      <c r="L1670">
        <v>688</v>
      </c>
      <c r="M1670">
        <v>2192</v>
      </c>
      <c r="N1670">
        <v>458</v>
      </c>
      <c r="O1670" t="s">
        <v>201</v>
      </c>
      <c r="P1670">
        <v>28654</v>
      </c>
      <c r="Q167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1670" t="str">
        <f>VLOOKUP(Analytics_mindset_case_studies_IntegrateCo_2015payroll[[#This Row],[Job_Code]],Analytics_mindset_case_studies_IntegrateCo_jobcodes[[Code_text]:[Job_Description]],2,FALSE)</f>
        <v>Travel</v>
      </c>
    </row>
    <row r="1671" spans="1:18" x14ac:dyDescent="0.3">
      <c r="A1671" s="1">
        <v>42055</v>
      </c>
      <c r="B1671">
        <v>27310019</v>
      </c>
      <c r="C1671">
        <v>343</v>
      </c>
      <c r="D1671">
        <v>1</v>
      </c>
      <c r="E1671">
        <v>1</v>
      </c>
      <c r="F1671" t="s">
        <v>85</v>
      </c>
      <c r="G1671">
        <v>0</v>
      </c>
      <c r="H1671">
        <v>0</v>
      </c>
      <c r="I1671">
        <v>0</v>
      </c>
      <c r="J1671">
        <v>0</v>
      </c>
      <c r="K1671">
        <v>8</v>
      </c>
      <c r="L1671">
        <v>3</v>
      </c>
      <c r="M1671">
        <v>96</v>
      </c>
      <c r="N1671">
        <v>24</v>
      </c>
      <c r="O1671" t="s">
        <v>202</v>
      </c>
      <c r="P1671">
        <v>0</v>
      </c>
      <c r="Q167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671" t="str">
        <f>VLOOKUP(Analytics_mindset_case_studies_IntegrateCo_2015payroll[[#This Row],[Job_Code]],Analytics_mindset_case_studies_IntegrateCo_jobcodes[[Code_text]:[Job_Description]],2,FALSE)</f>
        <v>Installation</v>
      </c>
    </row>
    <row r="1672" spans="1:18" x14ac:dyDescent="0.3">
      <c r="A1672" s="1">
        <v>42055</v>
      </c>
      <c r="B1672">
        <v>27310019</v>
      </c>
      <c r="C1672">
        <v>343</v>
      </c>
      <c r="D1672">
        <v>1</v>
      </c>
      <c r="E1672">
        <v>1</v>
      </c>
      <c r="F1672" t="s">
        <v>78</v>
      </c>
      <c r="G1672">
        <v>4</v>
      </c>
      <c r="H1672">
        <v>0</v>
      </c>
      <c r="I1672">
        <v>92</v>
      </c>
      <c r="J1672">
        <v>0</v>
      </c>
      <c r="K1672">
        <v>46</v>
      </c>
      <c r="L1672">
        <v>186</v>
      </c>
      <c r="M1672">
        <v>592</v>
      </c>
      <c r="N1672">
        <v>147</v>
      </c>
      <c r="O1672" t="s">
        <v>202</v>
      </c>
      <c r="P1672">
        <v>92</v>
      </c>
      <c r="Q167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672" t="str">
        <f>VLOOKUP(Analytics_mindset_case_studies_IntegrateCo_2015payroll[[#This Row],[Job_Code]],Analytics_mindset_case_studies_IntegrateCo_jobcodes[[Code_text]:[Job_Description]],2,FALSE)</f>
        <v>Service</v>
      </c>
    </row>
    <row r="1673" spans="1:18" x14ac:dyDescent="0.3">
      <c r="A1673" s="1">
        <v>42055</v>
      </c>
      <c r="B1673">
        <v>27310019</v>
      </c>
      <c r="C1673">
        <v>399</v>
      </c>
      <c r="D1673">
        <v>1</v>
      </c>
      <c r="E1673">
        <v>1</v>
      </c>
      <c r="F1673" t="s">
        <v>85</v>
      </c>
      <c r="G1673">
        <v>0</v>
      </c>
      <c r="H1673">
        <v>0</v>
      </c>
      <c r="I1673">
        <v>0</v>
      </c>
      <c r="J1673">
        <v>0</v>
      </c>
      <c r="K1673">
        <v>8</v>
      </c>
      <c r="L1673">
        <v>34</v>
      </c>
      <c r="M1673">
        <v>11</v>
      </c>
      <c r="N1673">
        <v>4</v>
      </c>
      <c r="O1673" t="s">
        <v>203</v>
      </c>
      <c r="P1673">
        <v>0</v>
      </c>
      <c r="Q167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673" t="str">
        <f>VLOOKUP(Analytics_mindset_case_studies_IntegrateCo_2015payroll[[#This Row],[Job_Code]],Analytics_mindset_case_studies_IntegrateCo_jobcodes[[Code_text]:[Job_Description]],2,FALSE)</f>
        <v>Installation</v>
      </c>
    </row>
    <row r="1674" spans="1:18" x14ac:dyDescent="0.3">
      <c r="A1674" s="1">
        <v>42055</v>
      </c>
      <c r="B1674">
        <v>27310019</v>
      </c>
      <c r="C1674">
        <v>399</v>
      </c>
      <c r="D1674">
        <v>1</v>
      </c>
      <c r="E1674">
        <v>1</v>
      </c>
      <c r="F1674" t="s">
        <v>72</v>
      </c>
      <c r="G1674">
        <v>40</v>
      </c>
      <c r="H1674">
        <v>0</v>
      </c>
      <c r="I1674">
        <v>86539</v>
      </c>
      <c r="J1674">
        <v>0</v>
      </c>
      <c r="K1674">
        <v>472</v>
      </c>
      <c r="L1674">
        <v>1986</v>
      </c>
      <c r="M1674">
        <v>6327</v>
      </c>
      <c r="N1674">
        <v>225</v>
      </c>
      <c r="O1674" t="s">
        <v>203</v>
      </c>
      <c r="P1674">
        <v>86539</v>
      </c>
      <c r="Q167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674" t="str">
        <f>VLOOKUP(Analytics_mindset_case_studies_IntegrateCo_2015payroll[[#This Row],[Job_Code]],Analytics_mindset_case_studies_IntegrateCo_jobcodes[[Code_text]:[Job_Description]],2,FALSE)</f>
        <v>Sales</v>
      </c>
    </row>
    <row r="1675" spans="1:18" x14ac:dyDescent="0.3">
      <c r="A1675" s="1">
        <v>42062</v>
      </c>
      <c r="B1675">
        <v>27310021</v>
      </c>
      <c r="C1675">
        <v>195</v>
      </c>
      <c r="D1675">
        <v>1</v>
      </c>
      <c r="E1675">
        <v>1</v>
      </c>
      <c r="F1675" t="s">
        <v>85</v>
      </c>
      <c r="G1675">
        <v>0</v>
      </c>
      <c r="H1675">
        <v>0</v>
      </c>
      <c r="I1675">
        <v>0</v>
      </c>
      <c r="J1675">
        <v>0</v>
      </c>
      <c r="K1675">
        <v>0</v>
      </c>
      <c r="L1675">
        <v>34</v>
      </c>
      <c r="M1675">
        <v>107</v>
      </c>
      <c r="N1675">
        <v>4</v>
      </c>
      <c r="O1675" t="s">
        <v>121</v>
      </c>
      <c r="P1675">
        <v>0</v>
      </c>
      <c r="Q167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675" t="str">
        <f>VLOOKUP(Analytics_mindset_case_studies_IntegrateCo_2015payroll[[#This Row],[Job_Code]],Analytics_mindset_case_studies_IntegrateCo_jobcodes[[Code_text]:[Job_Description]],2,FALSE)</f>
        <v>Installation</v>
      </c>
    </row>
    <row r="1676" spans="1:18" x14ac:dyDescent="0.3">
      <c r="A1676" s="1">
        <v>42062</v>
      </c>
      <c r="B1676">
        <v>27310021</v>
      </c>
      <c r="C1676">
        <v>195</v>
      </c>
      <c r="D1676">
        <v>1</v>
      </c>
      <c r="E1676">
        <v>1</v>
      </c>
      <c r="F1676" t="s">
        <v>58</v>
      </c>
      <c r="G1676">
        <v>35</v>
      </c>
      <c r="H1676">
        <v>0</v>
      </c>
      <c r="I1676">
        <v>103847</v>
      </c>
      <c r="J1676">
        <v>0</v>
      </c>
      <c r="K1676">
        <v>0</v>
      </c>
      <c r="L1676">
        <v>233</v>
      </c>
      <c r="M1676">
        <v>7427</v>
      </c>
      <c r="N1676">
        <v>27</v>
      </c>
      <c r="O1676" t="s">
        <v>121</v>
      </c>
      <c r="P1676">
        <v>103847</v>
      </c>
      <c r="Q167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676" t="str">
        <f>VLOOKUP(Analytics_mindset_case_studies_IntegrateCo_2015payroll[[#This Row],[Job_Code]],Analytics_mindset_case_studies_IntegrateCo_jobcodes[[Code_text]:[Job_Description]],2,FALSE)</f>
        <v>Sales</v>
      </c>
    </row>
    <row r="1677" spans="1:18" x14ac:dyDescent="0.3">
      <c r="A1677" s="1">
        <v>42062</v>
      </c>
      <c r="B1677">
        <v>27310021</v>
      </c>
      <c r="C1677">
        <v>195</v>
      </c>
      <c r="D1677">
        <v>1</v>
      </c>
      <c r="E1677">
        <v>1</v>
      </c>
      <c r="F1677" t="s">
        <v>63</v>
      </c>
      <c r="G1677">
        <v>0</v>
      </c>
      <c r="H1677">
        <v>0</v>
      </c>
      <c r="I1677">
        <v>0</v>
      </c>
      <c r="J1677">
        <v>0</v>
      </c>
      <c r="K1677">
        <v>0</v>
      </c>
      <c r="L1677">
        <v>266</v>
      </c>
      <c r="M1677">
        <v>849</v>
      </c>
      <c r="N1677">
        <v>31</v>
      </c>
      <c r="O1677" t="s">
        <v>121</v>
      </c>
      <c r="P1677">
        <v>0</v>
      </c>
      <c r="Q167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677" t="str">
        <f>VLOOKUP(Analytics_mindset_case_studies_IntegrateCo_2015payroll[[#This Row],[Job_Code]],Analytics_mindset_case_studies_IntegrateCo_jobcodes[[Code_text]:[Job_Description]],2,FALSE)</f>
        <v>New Foreign Manufacturing Plant</v>
      </c>
    </row>
    <row r="1678" spans="1:18" x14ac:dyDescent="0.3">
      <c r="A1678" s="1">
        <v>42062</v>
      </c>
      <c r="B1678">
        <v>27310021</v>
      </c>
      <c r="C1678">
        <v>404</v>
      </c>
      <c r="D1678">
        <v>1</v>
      </c>
      <c r="E1678">
        <v>1</v>
      </c>
      <c r="F1678" t="s">
        <v>84</v>
      </c>
      <c r="G1678">
        <v>18</v>
      </c>
      <c r="H1678">
        <v>0</v>
      </c>
      <c r="I1678">
        <v>38943</v>
      </c>
      <c r="J1678">
        <v>0</v>
      </c>
      <c r="K1678">
        <v>234</v>
      </c>
      <c r="L1678">
        <v>935</v>
      </c>
      <c r="M1678">
        <v>2979</v>
      </c>
      <c r="N1678">
        <v>623</v>
      </c>
      <c r="O1678" t="s">
        <v>205</v>
      </c>
      <c r="P1678">
        <v>38943</v>
      </c>
      <c r="Q167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1678" t="str">
        <f>VLOOKUP(Analytics_mindset_case_studies_IntegrateCo_2015payroll[[#This Row],[Job_Code]],Analytics_mindset_case_studies_IntegrateCo_jobcodes[[Code_text]:[Job_Description]],2,FALSE)</f>
        <v>Travel</v>
      </c>
    </row>
    <row r="1679" spans="1:18" x14ac:dyDescent="0.3">
      <c r="A1679" s="1">
        <v>42062</v>
      </c>
      <c r="B1679">
        <v>27310021</v>
      </c>
      <c r="C1679">
        <v>106</v>
      </c>
      <c r="D1679">
        <v>1</v>
      </c>
      <c r="E1679">
        <v>1</v>
      </c>
      <c r="F1679" t="s">
        <v>85</v>
      </c>
      <c r="G1679">
        <v>0</v>
      </c>
      <c r="H1679">
        <v>0</v>
      </c>
      <c r="I1679">
        <v>0</v>
      </c>
      <c r="J1679">
        <v>0</v>
      </c>
      <c r="K1679">
        <v>5</v>
      </c>
      <c r="L1679">
        <v>36</v>
      </c>
      <c r="M1679">
        <v>115</v>
      </c>
      <c r="N1679">
        <v>24</v>
      </c>
      <c r="O1679" t="s">
        <v>122</v>
      </c>
      <c r="P1679">
        <v>0</v>
      </c>
      <c r="Q167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679" t="str">
        <f>VLOOKUP(Analytics_mindset_case_studies_IntegrateCo_2015payroll[[#This Row],[Job_Code]],Analytics_mindset_case_studies_IntegrateCo_jobcodes[[Code_text]:[Job_Description]],2,FALSE)</f>
        <v>Installation</v>
      </c>
    </row>
    <row r="1680" spans="1:18" x14ac:dyDescent="0.3">
      <c r="A1680" s="1">
        <v>42062</v>
      </c>
      <c r="B1680">
        <v>27310021</v>
      </c>
      <c r="C1680">
        <v>106</v>
      </c>
      <c r="D1680">
        <v>1</v>
      </c>
      <c r="E1680">
        <v>1</v>
      </c>
      <c r="F1680" t="s">
        <v>65</v>
      </c>
      <c r="G1680">
        <v>24</v>
      </c>
      <c r="H1680">
        <v>0</v>
      </c>
      <c r="I1680">
        <v>480</v>
      </c>
      <c r="J1680">
        <v>0</v>
      </c>
      <c r="K1680">
        <v>17</v>
      </c>
      <c r="L1680">
        <v>1152</v>
      </c>
      <c r="M1680">
        <v>3672</v>
      </c>
      <c r="N1680">
        <v>768</v>
      </c>
      <c r="O1680" t="s">
        <v>122</v>
      </c>
      <c r="P1680">
        <v>480</v>
      </c>
      <c r="Q168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680" t="str">
        <f>VLOOKUP(Analytics_mindset_case_studies_IntegrateCo_2015payroll[[#This Row],[Job_Code]],Analytics_mindset_case_studies_IntegrateCo_jobcodes[[Code_text]:[Job_Description]],2,FALSE)</f>
        <v>Office</v>
      </c>
    </row>
    <row r="1681" spans="1:18" x14ac:dyDescent="0.3">
      <c r="A1681" s="1">
        <v>42062</v>
      </c>
      <c r="B1681">
        <v>27310021</v>
      </c>
      <c r="C1681">
        <v>106</v>
      </c>
      <c r="D1681">
        <v>1</v>
      </c>
      <c r="E1681">
        <v>1</v>
      </c>
      <c r="F1681" t="s">
        <v>70</v>
      </c>
      <c r="G1681">
        <v>0</v>
      </c>
      <c r="H1681">
        <v>0</v>
      </c>
      <c r="I1681">
        <v>0</v>
      </c>
      <c r="J1681">
        <v>0</v>
      </c>
      <c r="K1681">
        <v>113</v>
      </c>
      <c r="L1681">
        <v>768</v>
      </c>
      <c r="M1681">
        <v>2448</v>
      </c>
      <c r="N1681">
        <v>512</v>
      </c>
      <c r="O1681" t="s">
        <v>122</v>
      </c>
      <c r="P1681">
        <v>0</v>
      </c>
      <c r="Q168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681" t="str">
        <f>VLOOKUP(Analytics_mindset_case_studies_IntegrateCo_2015payroll[[#This Row],[Job_Code]],Analytics_mindset_case_studies_IntegrateCo_jobcodes[[Code_text]:[Job_Description]],2,FALSE)</f>
        <v>New Foreign Manufacturing Plant</v>
      </c>
    </row>
    <row r="1682" spans="1:18" x14ac:dyDescent="0.3">
      <c r="A1682" s="1">
        <v>42062</v>
      </c>
      <c r="B1682">
        <v>27310021</v>
      </c>
      <c r="C1682">
        <v>304</v>
      </c>
      <c r="D1682">
        <v>1</v>
      </c>
      <c r="E1682">
        <v>1</v>
      </c>
      <c r="F1682" t="s">
        <v>63</v>
      </c>
      <c r="G1682">
        <v>0</v>
      </c>
      <c r="H1682">
        <v>0</v>
      </c>
      <c r="I1682">
        <v>0</v>
      </c>
      <c r="J1682">
        <v>0</v>
      </c>
      <c r="K1682">
        <v>0</v>
      </c>
      <c r="L1682">
        <v>132</v>
      </c>
      <c r="M1682">
        <v>419</v>
      </c>
      <c r="N1682">
        <v>92</v>
      </c>
      <c r="O1682" t="s">
        <v>123</v>
      </c>
      <c r="P1682">
        <v>0</v>
      </c>
      <c r="Q168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682" t="str">
        <f>VLOOKUP(Analytics_mindset_case_studies_IntegrateCo_2015payroll[[#This Row],[Job_Code]],Analytics_mindset_case_studies_IntegrateCo_jobcodes[[Code_text]:[Job_Description]],2,FALSE)</f>
        <v>New Foreign Manufacturing Plant</v>
      </c>
    </row>
    <row r="1683" spans="1:18" x14ac:dyDescent="0.3">
      <c r="A1683" s="1">
        <v>42062</v>
      </c>
      <c r="B1683">
        <v>27310021</v>
      </c>
      <c r="C1683">
        <v>274</v>
      </c>
      <c r="D1683">
        <v>1</v>
      </c>
      <c r="E1683">
        <v>1</v>
      </c>
      <c r="F1683" t="s">
        <v>85</v>
      </c>
      <c r="G1683">
        <v>0</v>
      </c>
      <c r="H1683">
        <v>0</v>
      </c>
      <c r="I1683">
        <v>0</v>
      </c>
      <c r="J1683">
        <v>0</v>
      </c>
      <c r="K1683">
        <v>0</v>
      </c>
      <c r="L1683">
        <v>36</v>
      </c>
      <c r="M1683">
        <v>115</v>
      </c>
      <c r="N1683">
        <v>24</v>
      </c>
      <c r="O1683" t="s">
        <v>124</v>
      </c>
      <c r="P1683">
        <v>0</v>
      </c>
      <c r="Q168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683" t="str">
        <f>VLOOKUP(Analytics_mindset_case_studies_IntegrateCo_2015payroll[[#This Row],[Job_Code]],Analytics_mindset_case_studies_IntegrateCo_jobcodes[[Code_text]:[Job_Description]],2,FALSE)</f>
        <v>Installation</v>
      </c>
    </row>
    <row r="1684" spans="1:18" x14ac:dyDescent="0.3">
      <c r="A1684" s="1">
        <v>42062</v>
      </c>
      <c r="B1684">
        <v>27310021</v>
      </c>
      <c r="C1684">
        <v>1</v>
      </c>
      <c r="D1684">
        <v>1</v>
      </c>
      <c r="E1684">
        <v>1</v>
      </c>
      <c r="F1684" t="s">
        <v>64</v>
      </c>
      <c r="G1684">
        <v>18</v>
      </c>
      <c r="H1684">
        <v>0</v>
      </c>
      <c r="I1684">
        <v>50155</v>
      </c>
      <c r="J1684">
        <v>0</v>
      </c>
      <c r="K1684">
        <v>0</v>
      </c>
      <c r="L1684">
        <v>1056</v>
      </c>
      <c r="M1684">
        <v>3368</v>
      </c>
      <c r="N1684">
        <v>65</v>
      </c>
      <c r="O1684" t="s">
        <v>125</v>
      </c>
      <c r="P1684">
        <v>50155</v>
      </c>
      <c r="Q168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684" t="str">
        <f>VLOOKUP(Analytics_mindset_case_studies_IntegrateCo_2015payroll[[#This Row],[Job_Code]],Analytics_mindset_case_studies_IntegrateCo_jobcodes[[Code_text]:[Job_Description]],2,FALSE)</f>
        <v>Office</v>
      </c>
    </row>
    <row r="1685" spans="1:18" x14ac:dyDescent="0.3">
      <c r="A1685" s="1">
        <v>42062</v>
      </c>
      <c r="B1685">
        <v>27310021</v>
      </c>
      <c r="C1685">
        <v>1</v>
      </c>
      <c r="D1685">
        <v>1</v>
      </c>
      <c r="E1685">
        <v>1</v>
      </c>
      <c r="F1685" t="s">
        <v>65</v>
      </c>
      <c r="G1685">
        <v>18</v>
      </c>
      <c r="H1685">
        <v>0</v>
      </c>
      <c r="I1685">
        <v>50155</v>
      </c>
      <c r="J1685">
        <v>0</v>
      </c>
      <c r="K1685">
        <v>0</v>
      </c>
      <c r="L1685">
        <v>1057</v>
      </c>
      <c r="M1685">
        <v>3367</v>
      </c>
      <c r="N1685">
        <v>65</v>
      </c>
      <c r="O1685" t="s">
        <v>125</v>
      </c>
      <c r="P1685">
        <v>50155</v>
      </c>
      <c r="Q168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685" t="str">
        <f>VLOOKUP(Analytics_mindset_case_studies_IntegrateCo_2015payroll[[#This Row],[Job_Code]],Analytics_mindset_case_studies_IntegrateCo_jobcodes[[Code_text]:[Job_Description]],2,FALSE)</f>
        <v>Office</v>
      </c>
    </row>
    <row r="1686" spans="1:18" x14ac:dyDescent="0.3">
      <c r="A1686" s="1">
        <v>42062</v>
      </c>
      <c r="B1686">
        <v>27310021</v>
      </c>
      <c r="C1686">
        <v>391</v>
      </c>
      <c r="D1686">
        <v>2</v>
      </c>
      <c r="E1686">
        <v>2</v>
      </c>
      <c r="F1686" t="s">
        <v>85</v>
      </c>
      <c r="G1686">
        <v>0</v>
      </c>
      <c r="H1686">
        <v>0</v>
      </c>
      <c r="I1686">
        <v>0</v>
      </c>
      <c r="J1686">
        <v>0</v>
      </c>
      <c r="K1686">
        <v>0</v>
      </c>
      <c r="L1686">
        <v>65</v>
      </c>
      <c r="M1686">
        <v>104</v>
      </c>
      <c r="N1686">
        <v>3</v>
      </c>
      <c r="O1686" t="s">
        <v>126</v>
      </c>
      <c r="P1686">
        <v>0</v>
      </c>
      <c r="Q168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686" t="str">
        <f>VLOOKUP(Analytics_mindset_case_studies_IntegrateCo_2015payroll[[#This Row],[Job_Code]],Analytics_mindset_case_studies_IntegrateCo_jobcodes[[Code_text]:[Job_Description]],2,FALSE)</f>
        <v>Installation</v>
      </c>
    </row>
    <row r="1687" spans="1:18" x14ac:dyDescent="0.3">
      <c r="A1687" s="1">
        <v>42062</v>
      </c>
      <c r="B1687">
        <v>27310021</v>
      </c>
      <c r="C1687">
        <v>391</v>
      </c>
      <c r="D1687">
        <v>2</v>
      </c>
      <c r="E1687">
        <v>2</v>
      </c>
      <c r="F1687" t="s">
        <v>88</v>
      </c>
      <c r="G1687">
        <v>12</v>
      </c>
      <c r="H1687">
        <v>0</v>
      </c>
      <c r="I1687">
        <v>309</v>
      </c>
      <c r="J1687">
        <v>0</v>
      </c>
      <c r="K1687">
        <v>0</v>
      </c>
      <c r="L1687">
        <v>134</v>
      </c>
      <c r="M1687">
        <v>2135</v>
      </c>
      <c r="N1687">
        <v>618</v>
      </c>
      <c r="O1687" t="s">
        <v>126</v>
      </c>
      <c r="P1687">
        <v>309</v>
      </c>
      <c r="Q168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687" t="str">
        <f>VLOOKUP(Analytics_mindset_case_studies_IntegrateCo_2015payroll[[#This Row],[Job_Code]],Analytics_mindset_case_studies_IntegrateCo_jobcodes[[Code_text]:[Job_Description]],2,FALSE)</f>
        <v>Office</v>
      </c>
    </row>
    <row r="1688" spans="1:18" x14ac:dyDescent="0.3">
      <c r="A1688" s="1">
        <v>42062</v>
      </c>
      <c r="B1688">
        <v>27310021</v>
      </c>
      <c r="C1688">
        <v>259</v>
      </c>
      <c r="D1688">
        <v>1</v>
      </c>
      <c r="E1688">
        <v>1</v>
      </c>
      <c r="F1688" t="s">
        <v>85</v>
      </c>
      <c r="G1688">
        <v>0</v>
      </c>
      <c r="H1688">
        <v>0</v>
      </c>
      <c r="I1688">
        <v>0</v>
      </c>
      <c r="J1688">
        <v>0</v>
      </c>
      <c r="K1688">
        <v>0</v>
      </c>
      <c r="L1688">
        <v>35</v>
      </c>
      <c r="M1688">
        <v>111</v>
      </c>
      <c r="N1688">
        <v>24</v>
      </c>
      <c r="O1688" t="s">
        <v>127</v>
      </c>
      <c r="P1688">
        <v>0</v>
      </c>
      <c r="Q168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688" t="str">
        <f>VLOOKUP(Analytics_mindset_case_studies_IntegrateCo_2015payroll[[#This Row],[Job_Code]],Analytics_mindset_case_studies_IntegrateCo_jobcodes[[Code_text]:[Job_Description]],2,FALSE)</f>
        <v>Installation</v>
      </c>
    </row>
    <row r="1689" spans="1:18" x14ac:dyDescent="0.3">
      <c r="A1689" s="1">
        <v>42062</v>
      </c>
      <c r="B1689">
        <v>27310021</v>
      </c>
      <c r="C1689">
        <v>259</v>
      </c>
      <c r="D1689">
        <v>1</v>
      </c>
      <c r="E1689">
        <v>1</v>
      </c>
      <c r="F1689" t="s">
        <v>73</v>
      </c>
      <c r="G1689">
        <v>95</v>
      </c>
      <c r="H1689">
        <v>0</v>
      </c>
      <c r="I1689">
        <v>24463</v>
      </c>
      <c r="J1689">
        <v>0</v>
      </c>
      <c r="K1689">
        <v>0</v>
      </c>
      <c r="L1689">
        <v>566</v>
      </c>
      <c r="M1689">
        <v>1804</v>
      </c>
      <c r="N1689">
        <v>391</v>
      </c>
      <c r="O1689" t="s">
        <v>127</v>
      </c>
      <c r="P1689">
        <v>24463</v>
      </c>
      <c r="Q168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689" t="str">
        <f>VLOOKUP(Analytics_mindset_case_studies_IntegrateCo_2015payroll[[#This Row],[Job_Code]],Analytics_mindset_case_studies_IntegrateCo_jobcodes[[Code_text]:[Job_Description]],2,FALSE)</f>
        <v>Proj Management</v>
      </c>
    </row>
    <row r="1690" spans="1:18" x14ac:dyDescent="0.3">
      <c r="A1690" s="1">
        <v>42062</v>
      </c>
      <c r="B1690">
        <v>27310021</v>
      </c>
      <c r="C1690">
        <v>259</v>
      </c>
      <c r="D1690">
        <v>1</v>
      </c>
      <c r="E1690">
        <v>1</v>
      </c>
      <c r="F1690" t="s">
        <v>89</v>
      </c>
      <c r="G1690">
        <v>5</v>
      </c>
      <c r="H1690">
        <v>0</v>
      </c>
      <c r="I1690">
        <v>1288</v>
      </c>
      <c r="J1690">
        <v>0</v>
      </c>
      <c r="K1690">
        <v>0</v>
      </c>
      <c r="L1690">
        <v>3</v>
      </c>
      <c r="M1690">
        <v>95</v>
      </c>
      <c r="N1690">
        <v>21</v>
      </c>
      <c r="O1690" t="s">
        <v>127</v>
      </c>
      <c r="P1690">
        <v>1288</v>
      </c>
      <c r="Q169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690" t="str">
        <f>VLOOKUP(Analytics_mindset_case_studies_IntegrateCo_2015payroll[[#This Row],[Job_Code]],Analytics_mindset_case_studies_IntegrateCo_jobcodes[[Code_text]:[Job_Description]],2,FALSE)</f>
        <v>Employee Training</v>
      </c>
    </row>
    <row r="1691" spans="1:18" x14ac:dyDescent="0.3">
      <c r="A1691" s="1">
        <v>42062</v>
      </c>
      <c r="B1691">
        <v>27310021</v>
      </c>
      <c r="C1691">
        <v>168</v>
      </c>
      <c r="D1691">
        <v>1</v>
      </c>
      <c r="E1691">
        <v>1</v>
      </c>
      <c r="F1691" t="s">
        <v>85</v>
      </c>
      <c r="G1691">
        <v>0</v>
      </c>
      <c r="H1691">
        <v>0</v>
      </c>
      <c r="I1691">
        <v>0</v>
      </c>
      <c r="J1691">
        <v>0</v>
      </c>
      <c r="K1691">
        <v>0</v>
      </c>
      <c r="L1691">
        <v>35</v>
      </c>
      <c r="M1691">
        <v>111</v>
      </c>
      <c r="N1691">
        <v>24</v>
      </c>
      <c r="O1691" t="s">
        <v>129</v>
      </c>
      <c r="P1691">
        <v>0</v>
      </c>
      <c r="Q169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691" t="str">
        <f>VLOOKUP(Analytics_mindset_case_studies_IntegrateCo_2015payroll[[#This Row],[Job_Code]],Analytics_mindset_case_studies_IntegrateCo_jobcodes[[Code_text]:[Job_Description]],2,FALSE)</f>
        <v>Installation</v>
      </c>
    </row>
    <row r="1692" spans="1:18" x14ac:dyDescent="0.3">
      <c r="A1692" s="1">
        <v>42062</v>
      </c>
      <c r="B1692">
        <v>27310021</v>
      </c>
      <c r="C1692">
        <v>168</v>
      </c>
      <c r="D1692">
        <v>1</v>
      </c>
      <c r="E1692">
        <v>1</v>
      </c>
      <c r="F1692" t="s">
        <v>90</v>
      </c>
      <c r="G1692">
        <v>8</v>
      </c>
      <c r="H1692">
        <v>0</v>
      </c>
      <c r="I1692">
        <v>300</v>
      </c>
      <c r="J1692">
        <v>0</v>
      </c>
      <c r="K1692">
        <v>0</v>
      </c>
      <c r="L1692">
        <v>698</v>
      </c>
      <c r="M1692">
        <v>2223</v>
      </c>
      <c r="N1692">
        <v>48</v>
      </c>
      <c r="O1692" t="s">
        <v>129</v>
      </c>
      <c r="P1692">
        <v>300</v>
      </c>
      <c r="Q169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692" t="str">
        <f>VLOOKUP(Analytics_mindset_case_studies_IntegrateCo_2015payroll[[#This Row],[Job_Code]],Analytics_mindset_case_studies_IntegrateCo_jobcodes[[Code_text]:[Job_Description]],2,FALSE)</f>
        <v>Office</v>
      </c>
    </row>
    <row r="1693" spans="1:18" x14ac:dyDescent="0.3">
      <c r="A1693" s="1">
        <v>42062</v>
      </c>
      <c r="B1693">
        <v>27310021</v>
      </c>
      <c r="C1693">
        <v>168</v>
      </c>
      <c r="D1693">
        <v>1</v>
      </c>
      <c r="E1693">
        <v>1</v>
      </c>
      <c r="F1693" t="s">
        <v>100</v>
      </c>
      <c r="G1693">
        <v>6</v>
      </c>
      <c r="H1693">
        <v>0</v>
      </c>
      <c r="I1693">
        <v>225</v>
      </c>
      <c r="J1693">
        <v>0</v>
      </c>
      <c r="K1693">
        <v>0</v>
      </c>
      <c r="L1693">
        <v>523</v>
      </c>
      <c r="M1693">
        <v>1669</v>
      </c>
      <c r="N1693">
        <v>36</v>
      </c>
      <c r="O1693" t="s">
        <v>129</v>
      </c>
      <c r="P1693">
        <v>225</v>
      </c>
      <c r="Q169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693" t="str">
        <f>VLOOKUP(Analytics_mindset_case_studies_IntegrateCo_2015payroll[[#This Row],[Job_Code]],Analytics_mindset_case_studies_IntegrateCo_jobcodes[[Code_text]:[Job_Description]],2,FALSE)</f>
        <v>Sales</v>
      </c>
    </row>
    <row r="1694" spans="1:18" x14ac:dyDescent="0.3">
      <c r="A1694" s="1">
        <v>42062</v>
      </c>
      <c r="B1694">
        <v>27310021</v>
      </c>
      <c r="C1694">
        <v>168</v>
      </c>
      <c r="D1694">
        <v>1</v>
      </c>
      <c r="E1694">
        <v>1</v>
      </c>
      <c r="F1694" t="s">
        <v>63</v>
      </c>
      <c r="G1694">
        <v>0</v>
      </c>
      <c r="H1694">
        <v>0</v>
      </c>
      <c r="I1694">
        <v>0</v>
      </c>
      <c r="J1694">
        <v>0</v>
      </c>
      <c r="K1694">
        <v>0</v>
      </c>
      <c r="L1694">
        <v>1047</v>
      </c>
      <c r="M1694">
        <v>3336</v>
      </c>
      <c r="N1694">
        <v>72</v>
      </c>
      <c r="O1694" t="s">
        <v>129</v>
      </c>
      <c r="P1694">
        <v>0</v>
      </c>
      <c r="Q169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694" t="str">
        <f>VLOOKUP(Analytics_mindset_case_studies_IntegrateCo_2015payroll[[#This Row],[Job_Code]],Analytics_mindset_case_studies_IntegrateCo_jobcodes[[Code_text]:[Job_Description]],2,FALSE)</f>
        <v>New Foreign Manufacturing Plant</v>
      </c>
    </row>
    <row r="1695" spans="1:18" x14ac:dyDescent="0.3">
      <c r="A1695" s="1">
        <v>42062</v>
      </c>
      <c r="B1695">
        <v>27310021</v>
      </c>
      <c r="C1695">
        <v>249</v>
      </c>
      <c r="D1695">
        <v>1</v>
      </c>
      <c r="E1695">
        <v>1</v>
      </c>
      <c r="F1695" t="s">
        <v>72</v>
      </c>
      <c r="G1695">
        <v>20</v>
      </c>
      <c r="H1695">
        <v>0</v>
      </c>
      <c r="I1695">
        <v>81732</v>
      </c>
      <c r="J1695">
        <v>0</v>
      </c>
      <c r="K1695">
        <v>0</v>
      </c>
      <c r="L1695">
        <v>1836</v>
      </c>
      <c r="M1695">
        <v>5851</v>
      </c>
      <c r="N1695">
        <v>1308</v>
      </c>
      <c r="O1695" t="s">
        <v>131</v>
      </c>
      <c r="P1695">
        <v>81732</v>
      </c>
      <c r="Q169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695" t="str">
        <f>VLOOKUP(Analytics_mindset_case_studies_IntegrateCo_2015payroll[[#This Row],[Job_Code]],Analytics_mindset_case_studies_IntegrateCo_jobcodes[[Code_text]:[Job_Description]],2,FALSE)</f>
        <v>Sales</v>
      </c>
    </row>
    <row r="1696" spans="1:18" x14ac:dyDescent="0.3">
      <c r="A1696" s="1">
        <v>42062</v>
      </c>
      <c r="B1696">
        <v>27310021</v>
      </c>
      <c r="C1696">
        <v>249</v>
      </c>
      <c r="D1696">
        <v>1</v>
      </c>
      <c r="E1696">
        <v>1</v>
      </c>
      <c r="F1696" t="s">
        <v>73</v>
      </c>
      <c r="G1696">
        <v>4</v>
      </c>
      <c r="H1696">
        <v>0</v>
      </c>
      <c r="I1696">
        <v>16346</v>
      </c>
      <c r="J1696">
        <v>0</v>
      </c>
      <c r="K1696">
        <v>0</v>
      </c>
      <c r="L1696">
        <v>367</v>
      </c>
      <c r="M1696">
        <v>117</v>
      </c>
      <c r="N1696">
        <v>262</v>
      </c>
      <c r="O1696" t="s">
        <v>131</v>
      </c>
      <c r="P1696">
        <v>16346</v>
      </c>
      <c r="Q169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696" t="str">
        <f>VLOOKUP(Analytics_mindset_case_studies_IntegrateCo_2015payroll[[#This Row],[Job_Code]],Analytics_mindset_case_studies_IntegrateCo_jobcodes[[Code_text]:[Job_Description]],2,FALSE)</f>
        <v>Proj Management</v>
      </c>
    </row>
    <row r="1697" spans="1:18" x14ac:dyDescent="0.3">
      <c r="A1697" s="1">
        <v>42062</v>
      </c>
      <c r="B1697">
        <v>27310021</v>
      </c>
      <c r="C1697">
        <v>249</v>
      </c>
      <c r="D1697">
        <v>1</v>
      </c>
      <c r="E1697">
        <v>1</v>
      </c>
      <c r="F1697" t="s">
        <v>70</v>
      </c>
      <c r="G1697">
        <v>0</v>
      </c>
      <c r="H1697">
        <v>0</v>
      </c>
      <c r="I1697">
        <v>0</v>
      </c>
      <c r="J1697">
        <v>0</v>
      </c>
      <c r="K1697">
        <v>0</v>
      </c>
      <c r="L1697">
        <v>734</v>
      </c>
      <c r="M1697">
        <v>234</v>
      </c>
      <c r="N1697">
        <v>523</v>
      </c>
      <c r="O1697" t="s">
        <v>131</v>
      </c>
      <c r="P1697">
        <v>0</v>
      </c>
      <c r="Q169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697" t="str">
        <f>VLOOKUP(Analytics_mindset_case_studies_IntegrateCo_2015payroll[[#This Row],[Job_Code]],Analytics_mindset_case_studies_IntegrateCo_jobcodes[[Code_text]:[Job_Description]],2,FALSE)</f>
        <v>New Foreign Manufacturing Plant</v>
      </c>
    </row>
    <row r="1698" spans="1:18" x14ac:dyDescent="0.3">
      <c r="A1698" s="1">
        <v>42062</v>
      </c>
      <c r="B1698">
        <v>27310021</v>
      </c>
      <c r="C1698">
        <v>179</v>
      </c>
      <c r="D1698">
        <v>1</v>
      </c>
      <c r="E1698">
        <v>1</v>
      </c>
      <c r="F1698" t="s">
        <v>85</v>
      </c>
      <c r="G1698">
        <v>0</v>
      </c>
      <c r="H1698">
        <v>0</v>
      </c>
      <c r="I1698">
        <v>0</v>
      </c>
      <c r="J1698">
        <v>0</v>
      </c>
      <c r="K1698">
        <v>0</v>
      </c>
      <c r="L1698">
        <v>33</v>
      </c>
      <c r="M1698">
        <v>107</v>
      </c>
      <c r="N1698">
        <v>24</v>
      </c>
      <c r="O1698" t="s">
        <v>132</v>
      </c>
      <c r="P1698">
        <v>0</v>
      </c>
      <c r="Q169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698" t="str">
        <f>VLOOKUP(Analytics_mindset_case_studies_IntegrateCo_2015payroll[[#This Row],[Job_Code]],Analytics_mindset_case_studies_IntegrateCo_jobcodes[[Code_text]:[Job_Description]],2,FALSE)</f>
        <v>Installation</v>
      </c>
    </row>
    <row r="1699" spans="1:18" x14ac:dyDescent="0.3">
      <c r="A1699" s="1">
        <v>42062</v>
      </c>
      <c r="B1699">
        <v>27310021</v>
      </c>
      <c r="C1699">
        <v>179</v>
      </c>
      <c r="D1699">
        <v>1</v>
      </c>
      <c r="E1699">
        <v>1</v>
      </c>
      <c r="F1699" t="s">
        <v>71</v>
      </c>
      <c r="G1699">
        <v>12</v>
      </c>
      <c r="H1699">
        <v>0</v>
      </c>
      <c r="I1699">
        <v>51923</v>
      </c>
      <c r="J1699">
        <v>0</v>
      </c>
      <c r="K1699">
        <v>0</v>
      </c>
      <c r="L1699">
        <v>1164</v>
      </c>
      <c r="M1699">
        <v>3709</v>
      </c>
      <c r="N1699">
        <v>831</v>
      </c>
      <c r="O1699" t="s">
        <v>132</v>
      </c>
      <c r="P1699">
        <v>51923</v>
      </c>
      <c r="Q169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699" t="str">
        <f>VLOOKUP(Analytics_mindset_case_studies_IntegrateCo_2015payroll[[#This Row],[Job_Code]],Analytics_mindset_case_studies_IntegrateCo_jobcodes[[Code_text]:[Job_Description]],2,FALSE)</f>
        <v>Proj Management</v>
      </c>
    </row>
    <row r="1700" spans="1:18" x14ac:dyDescent="0.3">
      <c r="A1700" s="1">
        <v>42062</v>
      </c>
      <c r="B1700">
        <v>27310021</v>
      </c>
      <c r="C1700">
        <v>179</v>
      </c>
      <c r="D1700">
        <v>1</v>
      </c>
      <c r="E1700">
        <v>1</v>
      </c>
      <c r="F1700" t="s">
        <v>63</v>
      </c>
      <c r="G1700">
        <v>0</v>
      </c>
      <c r="H1700">
        <v>0</v>
      </c>
      <c r="I1700">
        <v>0</v>
      </c>
      <c r="J1700">
        <v>0</v>
      </c>
      <c r="K1700">
        <v>0</v>
      </c>
      <c r="L1700">
        <v>873</v>
      </c>
      <c r="M1700">
        <v>2783</v>
      </c>
      <c r="N1700">
        <v>623</v>
      </c>
      <c r="O1700" t="s">
        <v>132</v>
      </c>
      <c r="P1700">
        <v>0</v>
      </c>
      <c r="Q170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700" t="str">
        <f>VLOOKUP(Analytics_mindset_case_studies_IntegrateCo_2015payroll[[#This Row],[Job_Code]],Analytics_mindset_case_studies_IntegrateCo_jobcodes[[Code_text]:[Job_Description]],2,FALSE)</f>
        <v>New Foreign Manufacturing Plant</v>
      </c>
    </row>
    <row r="1701" spans="1:18" x14ac:dyDescent="0.3">
      <c r="A1701" s="1">
        <v>42062</v>
      </c>
      <c r="B1701">
        <v>27310021</v>
      </c>
      <c r="C1701">
        <v>368</v>
      </c>
      <c r="D1701">
        <v>1</v>
      </c>
      <c r="E1701">
        <v>1</v>
      </c>
      <c r="F1701" t="s">
        <v>85</v>
      </c>
      <c r="G1701">
        <v>0</v>
      </c>
      <c r="H1701">
        <v>0</v>
      </c>
      <c r="I1701">
        <v>0</v>
      </c>
      <c r="J1701">
        <v>0</v>
      </c>
      <c r="K1701">
        <v>0</v>
      </c>
      <c r="L1701">
        <v>32</v>
      </c>
      <c r="M1701">
        <v>101</v>
      </c>
      <c r="N1701">
        <v>24</v>
      </c>
      <c r="O1701" t="s">
        <v>133</v>
      </c>
      <c r="P1701">
        <v>0</v>
      </c>
      <c r="Q170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701" t="str">
        <f>VLOOKUP(Analytics_mindset_case_studies_IntegrateCo_2015payroll[[#This Row],[Job_Code]],Analytics_mindset_case_studies_IntegrateCo_jobcodes[[Code_text]:[Job_Description]],2,FALSE)</f>
        <v>Installation</v>
      </c>
    </row>
    <row r="1702" spans="1:18" x14ac:dyDescent="0.3">
      <c r="A1702" s="1">
        <v>42062</v>
      </c>
      <c r="B1702">
        <v>27310021</v>
      </c>
      <c r="C1702">
        <v>368</v>
      </c>
      <c r="D1702">
        <v>1</v>
      </c>
      <c r="E1702">
        <v>1</v>
      </c>
      <c r="F1702" t="s">
        <v>89</v>
      </c>
      <c r="G1702">
        <v>1</v>
      </c>
      <c r="H1702">
        <v>0</v>
      </c>
      <c r="I1702">
        <v>245</v>
      </c>
      <c r="J1702">
        <v>0</v>
      </c>
      <c r="K1702">
        <v>0</v>
      </c>
      <c r="L1702">
        <v>53</v>
      </c>
      <c r="M1702">
        <v>166</v>
      </c>
      <c r="N1702">
        <v>39</v>
      </c>
      <c r="O1702" t="s">
        <v>133</v>
      </c>
      <c r="P1702">
        <v>245</v>
      </c>
      <c r="Q170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702" t="str">
        <f>VLOOKUP(Analytics_mindset_case_studies_IntegrateCo_2015payroll[[#This Row],[Job_Code]],Analytics_mindset_case_studies_IntegrateCo_jobcodes[[Code_text]:[Job_Description]],2,FALSE)</f>
        <v>Employee Training</v>
      </c>
    </row>
    <row r="1703" spans="1:18" x14ac:dyDescent="0.3">
      <c r="A1703" s="1">
        <v>42062</v>
      </c>
      <c r="B1703">
        <v>27310021</v>
      </c>
      <c r="C1703">
        <v>27</v>
      </c>
      <c r="D1703">
        <v>1</v>
      </c>
      <c r="E1703">
        <v>1</v>
      </c>
      <c r="F1703" t="s">
        <v>85</v>
      </c>
      <c r="G1703">
        <v>0</v>
      </c>
      <c r="H1703">
        <v>0</v>
      </c>
      <c r="I1703">
        <v>0</v>
      </c>
      <c r="J1703">
        <v>0</v>
      </c>
      <c r="K1703">
        <v>0</v>
      </c>
      <c r="L1703">
        <v>33</v>
      </c>
      <c r="M1703">
        <v>105</v>
      </c>
      <c r="N1703">
        <v>24</v>
      </c>
      <c r="O1703" t="s">
        <v>134</v>
      </c>
      <c r="P1703">
        <v>0</v>
      </c>
      <c r="Q170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703" t="str">
        <f>VLOOKUP(Analytics_mindset_case_studies_IntegrateCo_2015payroll[[#This Row],[Job_Code]],Analytics_mindset_case_studies_IntegrateCo_jobcodes[[Code_text]:[Job_Description]],2,FALSE)</f>
        <v>Installation</v>
      </c>
    </row>
    <row r="1704" spans="1:18" x14ac:dyDescent="0.3">
      <c r="A1704" s="1">
        <v>42062</v>
      </c>
      <c r="B1704">
        <v>27310021</v>
      </c>
      <c r="C1704">
        <v>27</v>
      </c>
      <c r="D1704">
        <v>1</v>
      </c>
      <c r="E1704">
        <v>1</v>
      </c>
      <c r="F1704" t="s">
        <v>65</v>
      </c>
      <c r="G1704">
        <v>45</v>
      </c>
      <c r="H1704">
        <v>0</v>
      </c>
      <c r="I1704">
        <v>13725</v>
      </c>
      <c r="J1704">
        <v>0</v>
      </c>
      <c r="K1704">
        <v>0</v>
      </c>
      <c r="L1704">
        <v>302</v>
      </c>
      <c r="M1704">
        <v>961</v>
      </c>
      <c r="N1704">
        <v>22</v>
      </c>
      <c r="O1704" t="s">
        <v>134</v>
      </c>
      <c r="P1704">
        <v>13725</v>
      </c>
      <c r="Q170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704" t="str">
        <f>VLOOKUP(Analytics_mindset_case_studies_IntegrateCo_2015payroll[[#This Row],[Job_Code]],Analytics_mindset_case_studies_IntegrateCo_jobcodes[[Code_text]:[Job_Description]],2,FALSE)</f>
        <v>Office</v>
      </c>
    </row>
    <row r="1705" spans="1:18" x14ac:dyDescent="0.3">
      <c r="A1705" s="1">
        <v>42062</v>
      </c>
      <c r="B1705">
        <v>27310021</v>
      </c>
      <c r="C1705">
        <v>27</v>
      </c>
      <c r="D1705">
        <v>1</v>
      </c>
      <c r="E1705">
        <v>1</v>
      </c>
      <c r="F1705" t="s">
        <v>65</v>
      </c>
      <c r="G1705">
        <v>0</v>
      </c>
      <c r="H1705">
        <v>1</v>
      </c>
      <c r="I1705">
        <v>0</v>
      </c>
      <c r="J1705">
        <v>4575</v>
      </c>
      <c r="K1705">
        <v>0</v>
      </c>
      <c r="L1705">
        <v>1</v>
      </c>
      <c r="M1705">
        <v>321</v>
      </c>
      <c r="N1705">
        <v>49</v>
      </c>
      <c r="O1705" t="s">
        <v>134</v>
      </c>
      <c r="P1705">
        <v>4575</v>
      </c>
      <c r="Q170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705" t="str">
        <f>VLOOKUP(Analytics_mindset_case_studies_IntegrateCo_2015payroll[[#This Row],[Job_Code]],Analytics_mindset_case_studies_IntegrateCo_jobcodes[[Code_text]:[Job_Description]],2,FALSE)</f>
        <v>Office</v>
      </c>
    </row>
    <row r="1706" spans="1:18" x14ac:dyDescent="0.3">
      <c r="A1706" s="1">
        <v>42062</v>
      </c>
      <c r="B1706">
        <v>27310021</v>
      </c>
      <c r="C1706">
        <v>27</v>
      </c>
      <c r="D1706">
        <v>1</v>
      </c>
      <c r="E1706">
        <v>1</v>
      </c>
      <c r="F1706" t="s">
        <v>72</v>
      </c>
      <c r="G1706">
        <v>4</v>
      </c>
      <c r="H1706">
        <v>0</v>
      </c>
      <c r="I1706">
        <v>122</v>
      </c>
      <c r="J1706">
        <v>0</v>
      </c>
      <c r="K1706">
        <v>0</v>
      </c>
      <c r="L1706">
        <v>268</v>
      </c>
      <c r="M1706">
        <v>855</v>
      </c>
      <c r="N1706">
        <v>195</v>
      </c>
      <c r="O1706" t="s">
        <v>134</v>
      </c>
      <c r="P1706">
        <v>122</v>
      </c>
      <c r="Q170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706" t="str">
        <f>VLOOKUP(Analytics_mindset_case_studies_IntegrateCo_2015payroll[[#This Row],[Job_Code]],Analytics_mindset_case_studies_IntegrateCo_jobcodes[[Code_text]:[Job_Description]],2,FALSE)</f>
        <v>Sales</v>
      </c>
    </row>
    <row r="1707" spans="1:18" x14ac:dyDescent="0.3">
      <c r="A1707" s="1">
        <v>42062</v>
      </c>
      <c r="B1707">
        <v>27310021</v>
      </c>
      <c r="C1707">
        <v>27</v>
      </c>
      <c r="D1707">
        <v>1</v>
      </c>
      <c r="E1707">
        <v>1</v>
      </c>
      <c r="F1707" t="s">
        <v>72</v>
      </c>
      <c r="G1707">
        <v>0</v>
      </c>
      <c r="H1707">
        <v>1</v>
      </c>
      <c r="I1707">
        <v>0</v>
      </c>
      <c r="J1707">
        <v>4575</v>
      </c>
      <c r="K1707">
        <v>0</v>
      </c>
      <c r="L1707">
        <v>1</v>
      </c>
      <c r="M1707">
        <v>319</v>
      </c>
      <c r="N1707">
        <v>49</v>
      </c>
      <c r="O1707" t="s">
        <v>134</v>
      </c>
      <c r="P1707">
        <v>4575</v>
      </c>
      <c r="Q170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707" t="str">
        <f>VLOOKUP(Analytics_mindset_case_studies_IntegrateCo_2015payroll[[#This Row],[Job_Code]],Analytics_mindset_case_studies_IntegrateCo_jobcodes[[Code_text]:[Job_Description]],2,FALSE)</f>
        <v>Sales</v>
      </c>
    </row>
    <row r="1708" spans="1:18" x14ac:dyDescent="0.3">
      <c r="A1708" s="1">
        <v>42062</v>
      </c>
      <c r="B1708">
        <v>27310021</v>
      </c>
      <c r="C1708">
        <v>27</v>
      </c>
      <c r="D1708">
        <v>1</v>
      </c>
      <c r="E1708">
        <v>1</v>
      </c>
      <c r="F1708" t="s">
        <v>73</v>
      </c>
      <c r="G1708">
        <v>1</v>
      </c>
      <c r="H1708">
        <v>0</v>
      </c>
      <c r="I1708">
        <v>305</v>
      </c>
      <c r="J1708">
        <v>0</v>
      </c>
      <c r="K1708">
        <v>0</v>
      </c>
      <c r="L1708">
        <v>67</v>
      </c>
      <c r="M1708">
        <v>215</v>
      </c>
      <c r="N1708">
        <v>49</v>
      </c>
      <c r="O1708" t="s">
        <v>134</v>
      </c>
      <c r="P1708">
        <v>305</v>
      </c>
      <c r="Q170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708" t="str">
        <f>VLOOKUP(Analytics_mindset_case_studies_IntegrateCo_2015payroll[[#This Row],[Job_Code]],Analytics_mindset_case_studies_IntegrateCo_jobcodes[[Code_text]:[Job_Description]],2,FALSE)</f>
        <v>Proj Management</v>
      </c>
    </row>
    <row r="1709" spans="1:18" x14ac:dyDescent="0.3">
      <c r="A1709" s="1">
        <v>42062</v>
      </c>
      <c r="B1709">
        <v>27310021</v>
      </c>
      <c r="C1709">
        <v>27</v>
      </c>
      <c r="D1709">
        <v>1</v>
      </c>
      <c r="E1709">
        <v>1</v>
      </c>
      <c r="F1709" t="s">
        <v>73</v>
      </c>
      <c r="G1709">
        <v>0</v>
      </c>
      <c r="H1709">
        <v>1</v>
      </c>
      <c r="I1709">
        <v>0</v>
      </c>
      <c r="J1709">
        <v>4575</v>
      </c>
      <c r="K1709">
        <v>0</v>
      </c>
      <c r="L1709">
        <v>101</v>
      </c>
      <c r="M1709">
        <v>321</v>
      </c>
      <c r="N1709">
        <v>49</v>
      </c>
      <c r="O1709" t="s">
        <v>134</v>
      </c>
      <c r="P1709">
        <v>4575</v>
      </c>
      <c r="Q170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709" t="str">
        <f>VLOOKUP(Analytics_mindset_case_studies_IntegrateCo_2015payroll[[#This Row],[Job_Code]],Analytics_mindset_case_studies_IntegrateCo_jobcodes[[Code_text]:[Job_Description]],2,FALSE)</f>
        <v>Proj Management</v>
      </c>
    </row>
    <row r="1710" spans="1:18" x14ac:dyDescent="0.3">
      <c r="A1710" s="1">
        <v>42062</v>
      </c>
      <c r="B1710">
        <v>27310021</v>
      </c>
      <c r="C1710">
        <v>27</v>
      </c>
      <c r="D1710">
        <v>1</v>
      </c>
      <c r="E1710">
        <v>1</v>
      </c>
      <c r="F1710" t="s">
        <v>74</v>
      </c>
      <c r="G1710">
        <v>2</v>
      </c>
      <c r="H1710">
        <v>0</v>
      </c>
      <c r="I1710">
        <v>61</v>
      </c>
      <c r="J1710">
        <v>0</v>
      </c>
      <c r="K1710">
        <v>0</v>
      </c>
      <c r="L1710">
        <v>134</v>
      </c>
      <c r="M1710">
        <v>427</v>
      </c>
      <c r="N1710">
        <v>98</v>
      </c>
      <c r="O1710" t="s">
        <v>134</v>
      </c>
      <c r="P1710">
        <v>61</v>
      </c>
      <c r="Q171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710" t="str">
        <f>VLOOKUP(Analytics_mindset_case_studies_IntegrateCo_2015payroll[[#This Row],[Job_Code]],Analytics_mindset_case_studies_IntegrateCo_jobcodes[[Code_text]:[Job_Description]],2,FALSE)</f>
        <v>Service</v>
      </c>
    </row>
    <row r="1711" spans="1:18" x14ac:dyDescent="0.3">
      <c r="A1711" s="1">
        <v>42062</v>
      </c>
      <c r="B1711">
        <v>27310021</v>
      </c>
      <c r="C1711">
        <v>27</v>
      </c>
      <c r="D1711">
        <v>1</v>
      </c>
      <c r="E1711">
        <v>1</v>
      </c>
      <c r="F1711" t="s">
        <v>74</v>
      </c>
      <c r="G1711">
        <v>0</v>
      </c>
      <c r="H1711">
        <v>1</v>
      </c>
      <c r="I1711">
        <v>0</v>
      </c>
      <c r="J1711">
        <v>4575</v>
      </c>
      <c r="K1711">
        <v>0</v>
      </c>
      <c r="L1711">
        <v>101</v>
      </c>
      <c r="M1711">
        <v>321</v>
      </c>
      <c r="N1711">
        <v>49</v>
      </c>
      <c r="O1711" t="s">
        <v>134</v>
      </c>
      <c r="P1711">
        <v>4575</v>
      </c>
      <c r="Q171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711" t="str">
        <f>VLOOKUP(Analytics_mindset_case_studies_IntegrateCo_2015payroll[[#This Row],[Job_Code]],Analytics_mindset_case_studies_IntegrateCo_jobcodes[[Code_text]:[Job_Description]],2,FALSE)</f>
        <v>Service</v>
      </c>
    </row>
    <row r="1712" spans="1:18" x14ac:dyDescent="0.3">
      <c r="A1712" s="1">
        <v>42062</v>
      </c>
      <c r="B1712">
        <v>27310021</v>
      </c>
      <c r="C1712">
        <v>27</v>
      </c>
      <c r="D1712">
        <v>1</v>
      </c>
      <c r="E1712">
        <v>1</v>
      </c>
      <c r="F1712" t="s">
        <v>89</v>
      </c>
      <c r="G1712">
        <v>25</v>
      </c>
      <c r="H1712">
        <v>0</v>
      </c>
      <c r="I1712">
        <v>7625</v>
      </c>
      <c r="J1712">
        <v>0</v>
      </c>
      <c r="K1712">
        <v>0</v>
      </c>
      <c r="L1712">
        <v>168</v>
      </c>
      <c r="M1712">
        <v>534</v>
      </c>
      <c r="N1712">
        <v>122</v>
      </c>
      <c r="O1712" t="s">
        <v>134</v>
      </c>
      <c r="P1712">
        <v>7625</v>
      </c>
      <c r="Q171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712" t="str">
        <f>VLOOKUP(Analytics_mindset_case_studies_IntegrateCo_2015payroll[[#This Row],[Job_Code]],Analytics_mindset_case_studies_IntegrateCo_jobcodes[[Code_text]:[Job_Description]],2,FALSE)</f>
        <v>Employee Training</v>
      </c>
    </row>
    <row r="1713" spans="1:18" x14ac:dyDescent="0.3">
      <c r="A1713" s="1">
        <v>42062</v>
      </c>
      <c r="B1713">
        <v>27310021</v>
      </c>
      <c r="C1713">
        <v>239</v>
      </c>
      <c r="D1713">
        <v>1</v>
      </c>
      <c r="E1713">
        <v>1</v>
      </c>
      <c r="F1713" t="s">
        <v>64</v>
      </c>
      <c r="G1713">
        <v>1975</v>
      </c>
      <c r="H1713">
        <v>0</v>
      </c>
      <c r="I1713">
        <v>42996</v>
      </c>
      <c r="J1713">
        <v>0</v>
      </c>
      <c r="K1713">
        <v>137</v>
      </c>
      <c r="L1713">
        <v>97</v>
      </c>
      <c r="M1713">
        <v>3091</v>
      </c>
      <c r="N1713">
        <v>56</v>
      </c>
      <c r="O1713" t="s">
        <v>135</v>
      </c>
      <c r="P1713">
        <v>42996</v>
      </c>
      <c r="Q171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713" t="str">
        <f>VLOOKUP(Analytics_mindset_case_studies_IntegrateCo_2015payroll[[#This Row],[Job_Code]],Analytics_mindset_case_studies_IntegrateCo_jobcodes[[Code_text]:[Job_Description]],2,FALSE)</f>
        <v>Office</v>
      </c>
    </row>
    <row r="1714" spans="1:18" x14ac:dyDescent="0.3">
      <c r="A1714" s="1">
        <v>42062</v>
      </c>
      <c r="B1714">
        <v>27310021</v>
      </c>
      <c r="C1714">
        <v>239</v>
      </c>
      <c r="D1714">
        <v>1</v>
      </c>
      <c r="E1714">
        <v>1</v>
      </c>
      <c r="F1714" t="s">
        <v>65</v>
      </c>
      <c r="G1714">
        <v>1975</v>
      </c>
      <c r="H1714">
        <v>0</v>
      </c>
      <c r="I1714">
        <v>42996</v>
      </c>
      <c r="J1714">
        <v>0</v>
      </c>
      <c r="K1714">
        <v>136</v>
      </c>
      <c r="L1714">
        <v>969</v>
      </c>
      <c r="M1714">
        <v>3089</v>
      </c>
      <c r="N1714">
        <v>56</v>
      </c>
      <c r="O1714" t="s">
        <v>135</v>
      </c>
      <c r="P1714">
        <v>42996</v>
      </c>
      <c r="Q171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714" t="str">
        <f>VLOOKUP(Analytics_mindset_case_studies_IntegrateCo_2015payroll[[#This Row],[Job_Code]],Analytics_mindset_case_studies_IntegrateCo_jobcodes[[Code_text]:[Job_Description]],2,FALSE)</f>
        <v>Office</v>
      </c>
    </row>
    <row r="1715" spans="1:18" x14ac:dyDescent="0.3">
      <c r="A1715" s="1">
        <v>42062</v>
      </c>
      <c r="B1715">
        <v>27310021</v>
      </c>
      <c r="C1715">
        <v>369</v>
      </c>
      <c r="D1715">
        <v>1</v>
      </c>
      <c r="E1715">
        <v>1</v>
      </c>
      <c r="F1715" t="s">
        <v>58</v>
      </c>
      <c r="G1715">
        <v>385</v>
      </c>
      <c r="H1715">
        <v>0</v>
      </c>
      <c r="I1715">
        <v>8085</v>
      </c>
      <c r="J1715">
        <v>0</v>
      </c>
      <c r="K1715">
        <v>47</v>
      </c>
      <c r="L1715">
        <v>1921</v>
      </c>
      <c r="M1715">
        <v>6124</v>
      </c>
      <c r="N1715">
        <v>21</v>
      </c>
      <c r="O1715" t="s">
        <v>136</v>
      </c>
      <c r="P1715">
        <v>8085</v>
      </c>
      <c r="Q171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715" t="str">
        <f>VLOOKUP(Analytics_mindset_case_studies_IntegrateCo_2015payroll[[#This Row],[Job_Code]],Analytics_mindset_case_studies_IntegrateCo_jobcodes[[Code_text]:[Job_Description]],2,FALSE)</f>
        <v>Sales</v>
      </c>
    </row>
    <row r="1716" spans="1:18" x14ac:dyDescent="0.3">
      <c r="A1716" s="1">
        <v>42062</v>
      </c>
      <c r="B1716">
        <v>27310021</v>
      </c>
      <c r="C1716">
        <v>38</v>
      </c>
      <c r="D1716">
        <v>1</v>
      </c>
      <c r="E1716">
        <v>1</v>
      </c>
      <c r="F1716" t="s">
        <v>85</v>
      </c>
      <c r="G1716">
        <v>0</v>
      </c>
      <c r="H1716">
        <v>0</v>
      </c>
      <c r="I1716">
        <v>0</v>
      </c>
      <c r="J1716">
        <v>0</v>
      </c>
      <c r="K1716">
        <v>0</v>
      </c>
      <c r="L1716">
        <v>35</v>
      </c>
      <c r="M1716">
        <v>112</v>
      </c>
      <c r="N1716">
        <v>4</v>
      </c>
      <c r="O1716" t="s">
        <v>137</v>
      </c>
      <c r="P1716">
        <v>0</v>
      </c>
      <c r="Q171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716" t="str">
        <f>VLOOKUP(Analytics_mindset_case_studies_IntegrateCo_2015payroll[[#This Row],[Job_Code]],Analytics_mindset_case_studies_IntegrateCo_jobcodes[[Code_text]:[Job_Description]],2,FALSE)</f>
        <v>Installation</v>
      </c>
    </row>
    <row r="1717" spans="1:18" x14ac:dyDescent="0.3">
      <c r="A1717" s="1">
        <v>42062</v>
      </c>
      <c r="B1717">
        <v>27310021</v>
      </c>
      <c r="C1717">
        <v>38</v>
      </c>
      <c r="D1717">
        <v>1</v>
      </c>
      <c r="E1717">
        <v>1</v>
      </c>
      <c r="F1717" t="s">
        <v>58</v>
      </c>
      <c r="G1717">
        <v>16</v>
      </c>
      <c r="H1717">
        <v>0</v>
      </c>
      <c r="I1717">
        <v>65382</v>
      </c>
      <c r="J1717">
        <v>0</v>
      </c>
      <c r="K1717">
        <v>0</v>
      </c>
      <c r="L1717">
        <v>1536</v>
      </c>
      <c r="M1717">
        <v>4897</v>
      </c>
      <c r="N1717">
        <v>17</v>
      </c>
      <c r="O1717" t="s">
        <v>137</v>
      </c>
      <c r="P1717">
        <v>65382</v>
      </c>
      <c r="Q171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717" t="str">
        <f>VLOOKUP(Analytics_mindset_case_studies_IntegrateCo_2015payroll[[#This Row],[Job_Code]],Analytics_mindset_case_studies_IntegrateCo_jobcodes[[Code_text]:[Job_Description]],2,FALSE)</f>
        <v>Sales</v>
      </c>
    </row>
    <row r="1718" spans="1:18" x14ac:dyDescent="0.3">
      <c r="A1718" s="1">
        <v>42062</v>
      </c>
      <c r="B1718">
        <v>27310021</v>
      </c>
      <c r="C1718">
        <v>38</v>
      </c>
      <c r="D1718">
        <v>1</v>
      </c>
      <c r="E1718">
        <v>1</v>
      </c>
      <c r="F1718" t="s">
        <v>63</v>
      </c>
      <c r="G1718">
        <v>0</v>
      </c>
      <c r="H1718">
        <v>0</v>
      </c>
      <c r="I1718">
        <v>0</v>
      </c>
      <c r="J1718">
        <v>0</v>
      </c>
      <c r="K1718">
        <v>0</v>
      </c>
      <c r="L1718">
        <v>768</v>
      </c>
      <c r="M1718">
        <v>2449</v>
      </c>
      <c r="N1718">
        <v>85</v>
      </c>
      <c r="O1718" t="s">
        <v>137</v>
      </c>
      <c r="P1718">
        <v>0</v>
      </c>
      <c r="Q171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718" t="str">
        <f>VLOOKUP(Analytics_mindset_case_studies_IntegrateCo_2015payroll[[#This Row],[Job_Code]],Analytics_mindset_case_studies_IntegrateCo_jobcodes[[Code_text]:[Job_Description]],2,FALSE)</f>
        <v>New Foreign Manufacturing Plant</v>
      </c>
    </row>
    <row r="1719" spans="1:18" x14ac:dyDescent="0.3">
      <c r="A1719" s="1">
        <v>42062</v>
      </c>
      <c r="B1719">
        <v>27310021</v>
      </c>
      <c r="C1719">
        <v>38</v>
      </c>
      <c r="D1719">
        <v>1</v>
      </c>
      <c r="E1719">
        <v>1</v>
      </c>
      <c r="F1719" t="s">
        <v>75</v>
      </c>
      <c r="G1719">
        <v>0</v>
      </c>
      <c r="H1719">
        <v>0</v>
      </c>
      <c r="I1719">
        <v>0</v>
      </c>
      <c r="J1719">
        <v>0</v>
      </c>
      <c r="K1719">
        <v>0</v>
      </c>
      <c r="L1719">
        <v>1537</v>
      </c>
      <c r="M1719">
        <v>4898</v>
      </c>
      <c r="N1719">
        <v>17</v>
      </c>
      <c r="O1719" t="s">
        <v>137</v>
      </c>
      <c r="P1719">
        <v>0</v>
      </c>
      <c r="Q171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1719" t="str">
        <f>VLOOKUP(Analytics_mindset_case_studies_IntegrateCo_2015payroll[[#This Row],[Job_Code]],Analytics_mindset_case_studies_IntegrateCo_jobcodes[[Code_text]:[Job_Description]],2,FALSE)</f>
        <v>Internal Auditing</v>
      </c>
    </row>
    <row r="1720" spans="1:18" x14ac:dyDescent="0.3">
      <c r="A1720" s="1">
        <v>42062</v>
      </c>
      <c r="B1720">
        <v>27310021</v>
      </c>
      <c r="C1720">
        <v>169</v>
      </c>
      <c r="D1720">
        <v>1</v>
      </c>
      <c r="E1720">
        <v>1</v>
      </c>
      <c r="F1720" t="s">
        <v>85</v>
      </c>
      <c r="G1720">
        <v>0</v>
      </c>
      <c r="H1720">
        <v>0</v>
      </c>
      <c r="I1720">
        <v>0</v>
      </c>
      <c r="J1720">
        <v>0</v>
      </c>
      <c r="K1720">
        <v>0</v>
      </c>
      <c r="L1720">
        <v>35</v>
      </c>
      <c r="M1720">
        <v>111</v>
      </c>
      <c r="N1720">
        <v>24</v>
      </c>
      <c r="O1720" t="s">
        <v>138</v>
      </c>
      <c r="P1720">
        <v>0</v>
      </c>
      <c r="Q172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720" t="str">
        <f>VLOOKUP(Analytics_mindset_case_studies_IntegrateCo_2015payroll[[#This Row],[Job_Code]],Analytics_mindset_case_studies_IntegrateCo_jobcodes[[Code_text]:[Job_Description]],2,FALSE)</f>
        <v>Installation</v>
      </c>
    </row>
    <row r="1721" spans="1:18" x14ac:dyDescent="0.3">
      <c r="A1721" s="1">
        <v>42062</v>
      </c>
      <c r="B1721">
        <v>27310021</v>
      </c>
      <c r="C1721">
        <v>169</v>
      </c>
      <c r="D1721">
        <v>1</v>
      </c>
      <c r="E1721">
        <v>1</v>
      </c>
      <c r="F1721" t="s">
        <v>71</v>
      </c>
      <c r="G1721">
        <v>3</v>
      </c>
      <c r="H1721">
        <v>0</v>
      </c>
      <c r="I1721">
        <v>9825</v>
      </c>
      <c r="J1721">
        <v>0</v>
      </c>
      <c r="K1721">
        <v>0</v>
      </c>
      <c r="L1721">
        <v>228</v>
      </c>
      <c r="M1721">
        <v>727</v>
      </c>
      <c r="N1721">
        <v>157</v>
      </c>
      <c r="O1721" t="s">
        <v>138</v>
      </c>
      <c r="P1721">
        <v>9825</v>
      </c>
      <c r="Q172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721" t="str">
        <f>VLOOKUP(Analytics_mindset_case_studies_IntegrateCo_2015payroll[[#This Row],[Job_Code]],Analytics_mindset_case_studies_IntegrateCo_jobcodes[[Code_text]:[Job_Description]],2,FALSE)</f>
        <v>Proj Management</v>
      </c>
    </row>
    <row r="1722" spans="1:18" x14ac:dyDescent="0.3">
      <c r="A1722" s="1">
        <v>42062</v>
      </c>
      <c r="B1722">
        <v>27310021</v>
      </c>
      <c r="C1722">
        <v>44</v>
      </c>
      <c r="D1722">
        <v>4</v>
      </c>
      <c r="E1722">
        <v>4</v>
      </c>
      <c r="F1722" t="s">
        <v>92</v>
      </c>
      <c r="G1722">
        <v>40</v>
      </c>
      <c r="H1722">
        <v>0</v>
      </c>
      <c r="I1722">
        <v>3850</v>
      </c>
      <c r="J1722">
        <v>0</v>
      </c>
      <c r="K1722">
        <v>0</v>
      </c>
      <c r="L1722">
        <v>12</v>
      </c>
      <c r="M1722">
        <v>29453</v>
      </c>
      <c r="N1722">
        <v>5</v>
      </c>
      <c r="O1722" t="s">
        <v>139</v>
      </c>
      <c r="P1722">
        <v>3850</v>
      </c>
      <c r="Q172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722" t="str">
        <f>VLOOKUP(Analytics_mindset_case_studies_IntegrateCo_2015payroll[[#This Row],[Job_Code]],Analytics_mindset_case_studies_IntegrateCo_jobcodes[[Code_text]:[Job_Description]],2,FALSE)</f>
        <v>Office</v>
      </c>
    </row>
    <row r="1723" spans="1:18" x14ac:dyDescent="0.3">
      <c r="A1723" s="1">
        <v>42062</v>
      </c>
      <c r="B1723">
        <v>27310021</v>
      </c>
      <c r="C1723">
        <v>396</v>
      </c>
      <c r="D1723">
        <v>5</v>
      </c>
      <c r="E1723">
        <v>5</v>
      </c>
      <c r="F1723" t="s">
        <v>85</v>
      </c>
      <c r="G1723">
        <v>0</v>
      </c>
      <c r="H1723">
        <v>0</v>
      </c>
      <c r="I1723">
        <v>0</v>
      </c>
      <c r="J1723">
        <v>0</v>
      </c>
      <c r="K1723">
        <v>0</v>
      </c>
      <c r="L1723">
        <v>42</v>
      </c>
      <c r="M1723">
        <v>115</v>
      </c>
      <c r="N1723">
        <v>64</v>
      </c>
      <c r="O1723" t="s">
        <v>140</v>
      </c>
      <c r="P1723">
        <v>0</v>
      </c>
      <c r="Q172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723" t="str">
        <f>VLOOKUP(Analytics_mindset_case_studies_IntegrateCo_2015payroll[[#This Row],[Job_Code]],Analytics_mindset_case_studies_IntegrateCo_jobcodes[[Code_text]:[Job_Description]],2,FALSE)</f>
        <v>Installation</v>
      </c>
    </row>
    <row r="1724" spans="1:18" x14ac:dyDescent="0.3">
      <c r="A1724" s="1">
        <v>42062</v>
      </c>
      <c r="B1724">
        <v>27310021</v>
      </c>
      <c r="C1724">
        <v>396</v>
      </c>
      <c r="D1724">
        <v>5</v>
      </c>
      <c r="E1724">
        <v>5</v>
      </c>
      <c r="F1724" t="s">
        <v>93</v>
      </c>
      <c r="G1724">
        <v>1</v>
      </c>
      <c r="H1724">
        <v>0</v>
      </c>
      <c r="I1724">
        <v>32</v>
      </c>
      <c r="J1724">
        <v>0</v>
      </c>
      <c r="K1724">
        <v>0</v>
      </c>
      <c r="L1724">
        <v>9</v>
      </c>
      <c r="M1724">
        <v>244</v>
      </c>
      <c r="N1724">
        <v>136</v>
      </c>
      <c r="O1724" t="s">
        <v>140</v>
      </c>
      <c r="P1724">
        <v>32</v>
      </c>
      <c r="Q172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724" t="str">
        <f>VLOOKUP(Analytics_mindset_case_studies_IntegrateCo_2015payroll[[#This Row],[Job_Code]],Analytics_mindset_case_studies_IntegrateCo_jobcodes[[Code_text]:[Job_Description]],2,FALSE)</f>
        <v>Office</v>
      </c>
    </row>
    <row r="1725" spans="1:18" x14ac:dyDescent="0.3">
      <c r="A1725" s="1">
        <v>42062</v>
      </c>
      <c r="B1725">
        <v>27310021</v>
      </c>
      <c r="C1725">
        <v>396</v>
      </c>
      <c r="D1725">
        <v>5</v>
      </c>
      <c r="E1725">
        <v>5</v>
      </c>
      <c r="F1725" t="s">
        <v>94</v>
      </c>
      <c r="G1725">
        <v>4</v>
      </c>
      <c r="H1725">
        <v>0</v>
      </c>
      <c r="I1725">
        <v>128</v>
      </c>
      <c r="J1725">
        <v>0</v>
      </c>
      <c r="K1725">
        <v>0</v>
      </c>
      <c r="L1725">
        <v>358</v>
      </c>
      <c r="M1725">
        <v>98</v>
      </c>
      <c r="N1725">
        <v>543</v>
      </c>
      <c r="O1725" t="s">
        <v>140</v>
      </c>
      <c r="P1725">
        <v>128</v>
      </c>
      <c r="Q172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725" t="str">
        <f>VLOOKUP(Analytics_mindset_case_studies_IntegrateCo_2015payroll[[#This Row],[Job_Code]],Analytics_mindset_case_studies_IntegrateCo_jobcodes[[Code_text]:[Job_Description]],2,FALSE)</f>
        <v>Proj Management</v>
      </c>
    </row>
    <row r="1726" spans="1:18" x14ac:dyDescent="0.3">
      <c r="A1726" s="1">
        <v>42062</v>
      </c>
      <c r="B1726">
        <v>27310021</v>
      </c>
      <c r="C1726">
        <v>204</v>
      </c>
      <c r="D1726">
        <v>1</v>
      </c>
      <c r="E1726">
        <v>1</v>
      </c>
      <c r="F1726" t="s">
        <v>63</v>
      </c>
      <c r="G1726">
        <v>0</v>
      </c>
      <c r="H1726">
        <v>0</v>
      </c>
      <c r="I1726">
        <v>0</v>
      </c>
      <c r="J1726">
        <v>0</v>
      </c>
      <c r="K1726">
        <v>0</v>
      </c>
      <c r="L1726">
        <v>274</v>
      </c>
      <c r="M1726">
        <v>873</v>
      </c>
      <c r="N1726">
        <v>193</v>
      </c>
      <c r="O1726" t="s">
        <v>141</v>
      </c>
      <c r="P1726">
        <v>0</v>
      </c>
      <c r="Q172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726" t="str">
        <f>VLOOKUP(Analytics_mindset_case_studies_IntegrateCo_2015payroll[[#This Row],[Job_Code]],Analytics_mindset_case_studies_IntegrateCo_jobcodes[[Code_text]:[Job_Description]],2,FALSE)</f>
        <v>New Foreign Manufacturing Plant</v>
      </c>
    </row>
    <row r="1727" spans="1:18" x14ac:dyDescent="0.3">
      <c r="A1727" s="1">
        <v>42062</v>
      </c>
      <c r="B1727">
        <v>27310021</v>
      </c>
      <c r="C1727">
        <v>53</v>
      </c>
      <c r="D1727">
        <v>1</v>
      </c>
      <c r="E1727">
        <v>1</v>
      </c>
      <c r="F1727" t="s">
        <v>85</v>
      </c>
      <c r="G1727">
        <v>0</v>
      </c>
      <c r="H1727">
        <v>0</v>
      </c>
      <c r="I1727">
        <v>0</v>
      </c>
      <c r="J1727">
        <v>0</v>
      </c>
      <c r="K1727">
        <v>0</v>
      </c>
      <c r="L1727">
        <v>26</v>
      </c>
      <c r="M1727">
        <v>84</v>
      </c>
      <c r="N1727">
        <v>19</v>
      </c>
      <c r="O1727" t="s">
        <v>142</v>
      </c>
      <c r="P1727">
        <v>0</v>
      </c>
      <c r="Q172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727" t="str">
        <f>VLOOKUP(Analytics_mindset_case_studies_IntegrateCo_2015payroll[[#This Row],[Job_Code]],Analytics_mindset_case_studies_IntegrateCo_jobcodes[[Code_text]:[Job_Description]],2,FALSE)</f>
        <v>Installation</v>
      </c>
    </row>
    <row r="1728" spans="1:18" x14ac:dyDescent="0.3">
      <c r="A1728" s="1">
        <v>42062</v>
      </c>
      <c r="B1728">
        <v>27310021</v>
      </c>
      <c r="C1728">
        <v>53</v>
      </c>
      <c r="D1728">
        <v>1</v>
      </c>
      <c r="E1728">
        <v>1</v>
      </c>
      <c r="F1728" t="s">
        <v>63</v>
      </c>
      <c r="G1728">
        <v>0</v>
      </c>
      <c r="H1728">
        <v>0</v>
      </c>
      <c r="I1728">
        <v>0</v>
      </c>
      <c r="J1728">
        <v>0</v>
      </c>
      <c r="K1728">
        <v>0</v>
      </c>
      <c r="L1728">
        <v>402</v>
      </c>
      <c r="M1728">
        <v>1279</v>
      </c>
      <c r="N1728">
        <v>294</v>
      </c>
      <c r="O1728" t="s">
        <v>142</v>
      </c>
      <c r="P1728">
        <v>0</v>
      </c>
      <c r="Q172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728" t="str">
        <f>VLOOKUP(Analytics_mindset_case_studies_IntegrateCo_2015payroll[[#This Row],[Job_Code]],Analytics_mindset_case_studies_IntegrateCo_jobcodes[[Code_text]:[Job_Description]],2,FALSE)</f>
        <v>New Foreign Manufacturing Plant</v>
      </c>
    </row>
    <row r="1729" spans="1:18" x14ac:dyDescent="0.3">
      <c r="A1729" s="1">
        <v>42062</v>
      </c>
      <c r="B1729">
        <v>27310021</v>
      </c>
      <c r="C1729">
        <v>15</v>
      </c>
      <c r="D1729">
        <v>1</v>
      </c>
      <c r="E1729">
        <v>1</v>
      </c>
      <c r="F1729" t="s">
        <v>85</v>
      </c>
      <c r="G1729">
        <v>0</v>
      </c>
      <c r="H1729">
        <v>0</v>
      </c>
      <c r="I1729">
        <v>0</v>
      </c>
      <c r="J1729">
        <v>0</v>
      </c>
      <c r="K1729">
        <v>0</v>
      </c>
      <c r="L1729">
        <v>32</v>
      </c>
      <c r="M1729">
        <v>102</v>
      </c>
      <c r="N1729">
        <v>24</v>
      </c>
      <c r="O1729" t="s">
        <v>143</v>
      </c>
      <c r="P1729">
        <v>0</v>
      </c>
      <c r="Q172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729" t="str">
        <f>VLOOKUP(Analytics_mindset_case_studies_IntegrateCo_2015payroll[[#This Row],[Job_Code]],Analytics_mindset_case_studies_IntegrateCo_jobcodes[[Code_text]:[Job_Description]],2,FALSE)</f>
        <v>Installation</v>
      </c>
    </row>
    <row r="1730" spans="1:18" x14ac:dyDescent="0.3">
      <c r="A1730" s="1">
        <v>42062</v>
      </c>
      <c r="B1730">
        <v>27310021</v>
      </c>
      <c r="C1730">
        <v>11</v>
      </c>
      <c r="D1730">
        <v>1</v>
      </c>
      <c r="E1730">
        <v>1</v>
      </c>
      <c r="F1730" t="s">
        <v>85</v>
      </c>
      <c r="G1730">
        <v>0</v>
      </c>
      <c r="H1730">
        <v>0</v>
      </c>
      <c r="I1730">
        <v>0</v>
      </c>
      <c r="J1730">
        <v>0</v>
      </c>
      <c r="K1730">
        <v>0</v>
      </c>
      <c r="L1730">
        <v>35</v>
      </c>
      <c r="M1730">
        <v>111</v>
      </c>
      <c r="N1730">
        <v>24</v>
      </c>
      <c r="O1730" t="s">
        <v>144</v>
      </c>
      <c r="P1730">
        <v>0</v>
      </c>
      <c r="Q173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730" t="str">
        <f>VLOOKUP(Analytics_mindset_case_studies_IntegrateCo_2015payroll[[#This Row],[Job_Code]],Analytics_mindset_case_studies_IntegrateCo_jobcodes[[Code_text]:[Job_Description]],2,FALSE)</f>
        <v>Installation</v>
      </c>
    </row>
    <row r="1731" spans="1:18" x14ac:dyDescent="0.3">
      <c r="A1731" s="1">
        <v>42062</v>
      </c>
      <c r="B1731">
        <v>27310021</v>
      </c>
      <c r="C1731">
        <v>11</v>
      </c>
      <c r="D1731">
        <v>1</v>
      </c>
      <c r="E1731">
        <v>1</v>
      </c>
      <c r="F1731" t="s">
        <v>71</v>
      </c>
      <c r="G1731">
        <v>4</v>
      </c>
      <c r="H1731">
        <v>0</v>
      </c>
      <c r="I1731">
        <v>8681</v>
      </c>
      <c r="J1731">
        <v>0</v>
      </c>
      <c r="K1731">
        <v>0</v>
      </c>
      <c r="L1731">
        <v>201</v>
      </c>
      <c r="M1731">
        <v>642</v>
      </c>
      <c r="N1731">
        <v>139</v>
      </c>
      <c r="O1731" t="s">
        <v>144</v>
      </c>
      <c r="P1731">
        <v>8681</v>
      </c>
      <c r="Q173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731" t="str">
        <f>VLOOKUP(Analytics_mindset_case_studies_IntegrateCo_2015payroll[[#This Row],[Job_Code]],Analytics_mindset_case_studies_IntegrateCo_jobcodes[[Code_text]:[Job_Description]],2,FALSE)</f>
        <v>Proj Management</v>
      </c>
    </row>
    <row r="1732" spans="1:18" x14ac:dyDescent="0.3">
      <c r="A1732" s="1">
        <v>42062</v>
      </c>
      <c r="B1732">
        <v>27310021</v>
      </c>
      <c r="C1732">
        <v>20</v>
      </c>
      <c r="D1732">
        <v>1</v>
      </c>
      <c r="E1732">
        <v>1</v>
      </c>
      <c r="F1732" t="s">
        <v>72</v>
      </c>
      <c r="G1732">
        <v>37</v>
      </c>
      <c r="H1732">
        <v>0</v>
      </c>
      <c r="I1732">
        <v>115539</v>
      </c>
      <c r="J1732">
        <v>0</v>
      </c>
      <c r="K1732">
        <v>0</v>
      </c>
      <c r="L1732">
        <v>2448</v>
      </c>
      <c r="M1732">
        <v>7804</v>
      </c>
      <c r="N1732">
        <v>3</v>
      </c>
      <c r="O1732" t="s">
        <v>145</v>
      </c>
      <c r="P1732">
        <v>115539</v>
      </c>
      <c r="Q173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732" t="str">
        <f>VLOOKUP(Analytics_mindset_case_studies_IntegrateCo_2015payroll[[#This Row],[Job_Code]],Analytics_mindset_case_studies_IntegrateCo_jobcodes[[Code_text]:[Job_Description]],2,FALSE)</f>
        <v>Sales</v>
      </c>
    </row>
    <row r="1733" spans="1:18" x14ac:dyDescent="0.3">
      <c r="A1733" s="1">
        <v>42062</v>
      </c>
      <c r="B1733">
        <v>27310021</v>
      </c>
      <c r="C1733">
        <v>180</v>
      </c>
      <c r="D1733">
        <v>1</v>
      </c>
      <c r="E1733">
        <v>1</v>
      </c>
      <c r="F1733" t="s">
        <v>85</v>
      </c>
      <c r="G1733">
        <v>0</v>
      </c>
      <c r="H1733">
        <v>0</v>
      </c>
      <c r="I1733">
        <v>0</v>
      </c>
      <c r="J1733">
        <v>0</v>
      </c>
      <c r="K1733">
        <v>0</v>
      </c>
      <c r="L1733">
        <v>24</v>
      </c>
      <c r="M1733">
        <v>78</v>
      </c>
      <c r="N1733">
        <v>19</v>
      </c>
      <c r="O1733" t="s">
        <v>146</v>
      </c>
      <c r="P1733">
        <v>0</v>
      </c>
      <c r="Q173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733" t="str">
        <f>VLOOKUP(Analytics_mindset_case_studies_IntegrateCo_2015payroll[[#This Row],[Job_Code]],Analytics_mindset_case_studies_IntegrateCo_jobcodes[[Code_text]:[Job_Description]],2,FALSE)</f>
        <v>Installation</v>
      </c>
    </row>
    <row r="1734" spans="1:18" x14ac:dyDescent="0.3">
      <c r="A1734" s="1">
        <v>42062</v>
      </c>
      <c r="B1734">
        <v>27310021</v>
      </c>
      <c r="C1734">
        <v>180</v>
      </c>
      <c r="D1734">
        <v>1</v>
      </c>
      <c r="E1734">
        <v>1</v>
      </c>
      <c r="F1734" t="s">
        <v>78</v>
      </c>
      <c r="G1734">
        <v>1</v>
      </c>
      <c r="H1734">
        <v>0</v>
      </c>
      <c r="I1734">
        <v>2325</v>
      </c>
      <c r="J1734">
        <v>0</v>
      </c>
      <c r="K1734">
        <v>0</v>
      </c>
      <c r="L1734">
        <v>47</v>
      </c>
      <c r="M1734">
        <v>15</v>
      </c>
      <c r="N1734">
        <v>37</v>
      </c>
      <c r="O1734" t="s">
        <v>146</v>
      </c>
      <c r="P1734">
        <v>2325</v>
      </c>
      <c r="Q173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734" t="str">
        <f>VLOOKUP(Analytics_mindset_case_studies_IntegrateCo_2015payroll[[#This Row],[Job_Code]],Analytics_mindset_case_studies_IntegrateCo_jobcodes[[Code_text]:[Job_Description]],2,FALSE)</f>
        <v>Service</v>
      </c>
    </row>
    <row r="1735" spans="1:18" x14ac:dyDescent="0.3">
      <c r="A1735" s="1">
        <v>42062</v>
      </c>
      <c r="B1735">
        <v>27310021</v>
      </c>
      <c r="C1735">
        <v>180</v>
      </c>
      <c r="D1735">
        <v>1</v>
      </c>
      <c r="E1735">
        <v>1</v>
      </c>
      <c r="F1735" t="s">
        <v>78</v>
      </c>
      <c r="G1735">
        <v>0</v>
      </c>
      <c r="H1735">
        <v>2</v>
      </c>
      <c r="I1735">
        <v>0</v>
      </c>
      <c r="J1735">
        <v>6975</v>
      </c>
      <c r="K1735">
        <v>0</v>
      </c>
      <c r="L1735">
        <v>143</v>
      </c>
      <c r="M1735">
        <v>453</v>
      </c>
      <c r="N1735">
        <v>74</v>
      </c>
      <c r="O1735" t="s">
        <v>146</v>
      </c>
      <c r="P1735">
        <v>6975</v>
      </c>
      <c r="Q173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735" t="str">
        <f>VLOOKUP(Analytics_mindset_case_studies_IntegrateCo_2015payroll[[#This Row],[Job_Code]],Analytics_mindset_case_studies_IntegrateCo_jobcodes[[Code_text]:[Job_Description]],2,FALSE)</f>
        <v>Service</v>
      </c>
    </row>
    <row r="1736" spans="1:18" x14ac:dyDescent="0.3">
      <c r="A1736" s="1">
        <v>42062</v>
      </c>
      <c r="B1736">
        <v>27310021</v>
      </c>
      <c r="C1736">
        <v>180</v>
      </c>
      <c r="D1736">
        <v>1</v>
      </c>
      <c r="E1736">
        <v>1</v>
      </c>
      <c r="F1736" t="s">
        <v>75</v>
      </c>
      <c r="G1736">
        <v>0</v>
      </c>
      <c r="H1736">
        <v>0</v>
      </c>
      <c r="I1736">
        <v>0</v>
      </c>
      <c r="J1736">
        <v>0</v>
      </c>
      <c r="K1736">
        <v>0</v>
      </c>
      <c r="L1736">
        <v>379</v>
      </c>
      <c r="M1736">
        <v>1209</v>
      </c>
      <c r="N1736">
        <v>298</v>
      </c>
      <c r="O1736" t="s">
        <v>146</v>
      </c>
      <c r="P1736">
        <v>0</v>
      </c>
      <c r="Q173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1736" t="str">
        <f>VLOOKUP(Analytics_mindset_case_studies_IntegrateCo_2015payroll[[#This Row],[Job_Code]],Analytics_mindset_case_studies_IntegrateCo_jobcodes[[Code_text]:[Job_Description]],2,FALSE)</f>
        <v>Internal Auditing</v>
      </c>
    </row>
    <row r="1737" spans="1:18" x14ac:dyDescent="0.3">
      <c r="A1737" s="1">
        <v>42062</v>
      </c>
      <c r="B1737">
        <v>27310021</v>
      </c>
      <c r="C1737">
        <v>45</v>
      </c>
      <c r="D1737">
        <v>4</v>
      </c>
      <c r="E1737">
        <v>4</v>
      </c>
      <c r="F1737" t="s">
        <v>86</v>
      </c>
      <c r="G1737">
        <v>40</v>
      </c>
      <c r="H1737">
        <v>0</v>
      </c>
      <c r="I1737">
        <v>422564</v>
      </c>
      <c r="J1737">
        <v>0</v>
      </c>
      <c r="K1737">
        <v>0</v>
      </c>
      <c r="L1737">
        <v>0</v>
      </c>
      <c r="M1737">
        <v>31092</v>
      </c>
      <c r="N1737">
        <v>549</v>
      </c>
      <c r="O1737" t="s">
        <v>148</v>
      </c>
      <c r="P1737">
        <v>422564</v>
      </c>
      <c r="Q173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737" t="str">
        <f>VLOOKUP(Analytics_mindset_case_studies_IntegrateCo_2015payroll[[#This Row],[Job_Code]],Analytics_mindset_case_studies_IntegrateCo_jobcodes[[Code_text]:[Job_Description]],2,FALSE)</f>
        <v>Sales</v>
      </c>
    </row>
    <row r="1738" spans="1:18" x14ac:dyDescent="0.3">
      <c r="A1738" s="1">
        <v>42062</v>
      </c>
      <c r="B1738">
        <v>27310021</v>
      </c>
      <c r="C1738">
        <v>375</v>
      </c>
      <c r="D1738">
        <v>1</v>
      </c>
      <c r="E1738">
        <v>1</v>
      </c>
      <c r="F1738" t="s">
        <v>85</v>
      </c>
      <c r="G1738">
        <v>0</v>
      </c>
      <c r="H1738">
        <v>0</v>
      </c>
      <c r="I1738">
        <v>0</v>
      </c>
      <c r="J1738">
        <v>0</v>
      </c>
      <c r="K1738">
        <v>2</v>
      </c>
      <c r="L1738">
        <v>36</v>
      </c>
      <c r="M1738">
        <v>115</v>
      </c>
      <c r="N1738">
        <v>24</v>
      </c>
      <c r="O1738" t="s">
        <v>149</v>
      </c>
      <c r="P1738">
        <v>0</v>
      </c>
      <c r="Q173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738" t="str">
        <f>VLOOKUP(Analytics_mindset_case_studies_IntegrateCo_2015payroll[[#This Row],[Job_Code]],Analytics_mindset_case_studies_IntegrateCo_jobcodes[[Code_text]:[Job_Description]],2,FALSE)</f>
        <v>Installation</v>
      </c>
    </row>
    <row r="1739" spans="1:18" x14ac:dyDescent="0.3">
      <c r="A1739" s="1">
        <v>42062</v>
      </c>
      <c r="B1739">
        <v>27310021</v>
      </c>
      <c r="C1739">
        <v>375</v>
      </c>
      <c r="D1739">
        <v>1</v>
      </c>
      <c r="E1739">
        <v>1</v>
      </c>
      <c r="F1739" t="s">
        <v>73</v>
      </c>
      <c r="G1739">
        <v>55</v>
      </c>
      <c r="H1739">
        <v>0</v>
      </c>
      <c r="I1739">
        <v>1155</v>
      </c>
      <c r="J1739">
        <v>0</v>
      </c>
      <c r="K1739">
        <v>14</v>
      </c>
      <c r="L1739">
        <v>277</v>
      </c>
      <c r="M1739">
        <v>884</v>
      </c>
      <c r="N1739">
        <v>185</v>
      </c>
      <c r="O1739" t="s">
        <v>149</v>
      </c>
      <c r="P1739">
        <v>1155</v>
      </c>
      <c r="Q173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739" t="str">
        <f>VLOOKUP(Analytics_mindset_case_studies_IntegrateCo_2015payroll[[#This Row],[Job_Code]],Analytics_mindset_case_studies_IntegrateCo_jobcodes[[Code_text]:[Job_Description]],2,FALSE)</f>
        <v>Proj Management</v>
      </c>
    </row>
    <row r="1740" spans="1:18" x14ac:dyDescent="0.3">
      <c r="A1740" s="1">
        <v>42062</v>
      </c>
      <c r="B1740">
        <v>27310021</v>
      </c>
      <c r="C1740">
        <v>19</v>
      </c>
      <c r="D1740">
        <v>1</v>
      </c>
      <c r="E1740">
        <v>1</v>
      </c>
      <c r="F1740" t="s">
        <v>70</v>
      </c>
      <c r="G1740">
        <v>0</v>
      </c>
      <c r="H1740">
        <v>0</v>
      </c>
      <c r="I1740">
        <v>0</v>
      </c>
      <c r="J1740">
        <v>0</v>
      </c>
      <c r="K1740">
        <v>0</v>
      </c>
      <c r="L1740">
        <v>875</v>
      </c>
      <c r="M1740">
        <v>2787</v>
      </c>
      <c r="N1740">
        <v>605</v>
      </c>
      <c r="O1740" t="s">
        <v>150</v>
      </c>
      <c r="P1740">
        <v>0</v>
      </c>
      <c r="Q174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740" t="str">
        <f>VLOOKUP(Analytics_mindset_case_studies_IntegrateCo_2015payroll[[#This Row],[Job_Code]],Analytics_mindset_case_studies_IntegrateCo_jobcodes[[Code_text]:[Job_Description]],2,FALSE)</f>
        <v>New Foreign Manufacturing Plant</v>
      </c>
    </row>
    <row r="1741" spans="1:18" x14ac:dyDescent="0.3">
      <c r="A1741" s="1">
        <v>42062</v>
      </c>
      <c r="B1741">
        <v>27310021</v>
      </c>
      <c r="C1741">
        <v>381</v>
      </c>
      <c r="D1741">
        <v>1</v>
      </c>
      <c r="E1741">
        <v>1</v>
      </c>
      <c r="F1741" t="s">
        <v>85</v>
      </c>
      <c r="G1741">
        <v>0</v>
      </c>
      <c r="H1741">
        <v>0</v>
      </c>
      <c r="I1741">
        <v>0</v>
      </c>
      <c r="J1741">
        <v>0</v>
      </c>
      <c r="K1741">
        <v>0</v>
      </c>
      <c r="L1741">
        <v>33</v>
      </c>
      <c r="M1741">
        <v>104</v>
      </c>
      <c r="N1741">
        <v>4</v>
      </c>
      <c r="O1741" t="s">
        <v>151</v>
      </c>
      <c r="P1741">
        <v>0</v>
      </c>
      <c r="Q174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741" t="str">
        <f>VLOOKUP(Analytics_mindset_case_studies_IntegrateCo_2015payroll[[#This Row],[Job_Code]],Analytics_mindset_case_studies_IntegrateCo_jobcodes[[Code_text]:[Job_Description]],2,FALSE)</f>
        <v>Installation</v>
      </c>
    </row>
    <row r="1742" spans="1:18" x14ac:dyDescent="0.3">
      <c r="A1742" s="1">
        <v>42062</v>
      </c>
      <c r="B1742">
        <v>27310021</v>
      </c>
      <c r="C1742">
        <v>381</v>
      </c>
      <c r="D1742">
        <v>1</v>
      </c>
      <c r="E1742">
        <v>1</v>
      </c>
      <c r="F1742" t="s">
        <v>72</v>
      </c>
      <c r="G1742">
        <v>35</v>
      </c>
      <c r="H1742">
        <v>0</v>
      </c>
      <c r="I1742">
        <v>75722</v>
      </c>
      <c r="J1742">
        <v>0</v>
      </c>
      <c r="K1742">
        <v>0</v>
      </c>
      <c r="L1742">
        <v>1651</v>
      </c>
      <c r="M1742">
        <v>526</v>
      </c>
      <c r="N1742">
        <v>197</v>
      </c>
      <c r="O1742" t="s">
        <v>151</v>
      </c>
      <c r="P1742">
        <v>75722</v>
      </c>
      <c r="Q174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742" t="str">
        <f>VLOOKUP(Analytics_mindset_case_studies_IntegrateCo_2015payroll[[#This Row],[Job_Code]],Analytics_mindset_case_studies_IntegrateCo_jobcodes[[Code_text]:[Job_Description]],2,FALSE)</f>
        <v>Sales</v>
      </c>
    </row>
    <row r="1743" spans="1:18" x14ac:dyDescent="0.3">
      <c r="A1743" s="1">
        <v>42062</v>
      </c>
      <c r="B1743">
        <v>27310021</v>
      </c>
      <c r="C1743">
        <v>381</v>
      </c>
      <c r="D1743">
        <v>1</v>
      </c>
      <c r="E1743">
        <v>1</v>
      </c>
      <c r="F1743" t="s">
        <v>70</v>
      </c>
      <c r="G1743">
        <v>0</v>
      </c>
      <c r="H1743">
        <v>0</v>
      </c>
      <c r="I1743">
        <v>0</v>
      </c>
      <c r="J1743">
        <v>0</v>
      </c>
      <c r="K1743">
        <v>0</v>
      </c>
      <c r="L1743">
        <v>235</v>
      </c>
      <c r="M1743">
        <v>751</v>
      </c>
      <c r="N1743">
        <v>28</v>
      </c>
      <c r="O1743" t="s">
        <v>151</v>
      </c>
      <c r="P1743">
        <v>0</v>
      </c>
      <c r="Q174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743" t="str">
        <f>VLOOKUP(Analytics_mindset_case_studies_IntegrateCo_2015payroll[[#This Row],[Job_Code]],Analytics_mindset_case_studies_IntegrateCo_jobcodes[[Code_text]:[Job_Description]],2,FALSE)</f>
        <v>New Foreign Manufacturing Plant</v>
      </c>
    </row>
    <row r="1744" spans="1:18" x14ac:dyDescent="0.3">
      <c r="A1744" s="1">
        <v>42062</v>
      </c>
      <c r="B1744">
        <v>27310021</v>
      </c>
      <c r="C1744">
        <v>133</v>
      </c>
      <c r="D1744">
        <v>1</v>
      </c>
      <c r="E1744">
        <v>1</v>
      </c>
      <c r="F1744" t="s">
        <v>85</v>
      </c>
      <c r="G1744">
        <v>0</v>
      </c>
      <c r="H1744">
        <v>0</v>
      </c>
      <c r="I1744">
        <v>0</v>
      </c>
      <c r="J1744">
        <v>0</v>
      </c>
      <c r="K1744">
        <v>0</v>
      </c>
      <c r="L1744">
        <v>34</v>
      </c>
      <c r="M1744">
        <v>108</v>
      </c>
      <c r="N1744">
        <v>24</v>
      </c>
      <c r="O1744" t="s">
        <v>152</v>
      </c>
      <c r="P1744">
        <v>0</v>
      </c>
      <c r="Q174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744" t="str">
        <f>VLOOKUP(Analytics_mindset_case_studies_IntegrateCo_2015payroll[[#This Row],[Job_Code]],Analytics_mindset_case_studies_IntegrateCo_jobcodes[[Code_text]:[Job_Description]],2,FALSE)</f>
        <v>Installation</v>
      </c>
    </row>
    <row r="1745" spans="1:18" x14ac:dyDescent="0.3">
      <c r="A1745" s="1">
        <v>42062</v>
      </c>
      <c r="B1745">
        <v>27310021</v>
      </c>
      <c r="C1745">
        <v>133</v>
      </c>
      <c r="D1745">
        <v>1</v>
      </c>
      <c r="E1745">
        <v>1</v>
      </c>
      <c r="F1745" t="s">
        <v>95</v>
      </c>
      <c r="G1745">
        <v>4</v>
      </c>
      <c r="H1745">
        <v>0</v>
      </c>
      <c r="I1745">
        <v>119</v>
      </c>
      <c r="J1745">
        <v>0</v>
      </c>
      <c r="K1745">
        <v>0</v>
      </c>
      <c r="L1745">
        <v>269</v>
      </c>
      <c r="M1745">
        <v>857</v>
      </c>
      <c r="N1745">
        <v>19</v>
      </c>
      <c r="O1745" t="s">
        <v>152</v>
      </c>
      <c r="P1745">
        <v>119</v>
      </c>
      <c r="Q174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745" t="str">
        <f>VLOOKUP(Analytics_mindset_case_studies_IntegrateCo_2015payroll[[#This Row],[Job_Code]],Analytics_mindset_case_studies_IntegrateCo_jobcodes[[Code_text]:[Job_Description]],2,FALSE)</f>
        <v>Installation</v>
      </c>
    </row>
    <row r="1746" spans="1:18" x14ac:dyDescent="0.3">
      <c r="A1746" s="1">
        <v>42062</v>
      </c>
      <c r="B1746">
        <v>27310021</v>
      </c>
      <c r="C1746">
        <v>133</v>
      </c>
      <c r="D1746">
        <v>1</v>
      </c>
      <c r="E1746">
        <v>1</v>
      </c>
      <c r="F1746" t="s">
        <v>70</v>
      </c>
      <c r="G1746">
        <v>0</v>
      </c>
      <c r="H1746">
        <v>0</v>
      </c>
      <c r="I1746">
        <v>0</v>
      </c>
      <c r="J1746">
        <v>0</v>
      </c>
      <c r="K1746">
        <v>0</v>
      </c>
      <c r="L1746">
        <v>538</v>
      </c>
      <c r="M1746">
        <v>1714</v>
      </c>
      <c r="N1746">
        <v>381</v>
      </c>
      <c r="O1746" t="s">
        <v>152</v>
      </c>
      <c r="P1746">
        <v>0</v>
      </c>
      <c r="Q174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746" t="str">
        <f>VLOOKUP(Analytics_mindset_case_studies_IntegrateCo_2015payroll[[#This Row],[Job_Code]],Analytics_mindset_case_studies_IntegrateCo_jobcodes[[Code_text]:[Job_Description]],2,FALSE)</f>
        <v>New Foreign Manufacturing Plant</v>
      </c>
    </row>
    <row r="1747" spans="1:18" x14ac:dyDescent="0.3">
      <c r="A1747" s="1">
        <v>42062</v>
      </c>
      <c r="B1747">
        <v>27310021</v>
      </c>
      <c r="C1747">
        <v>402</v>
      </c>
      <c r="D1747">
        <v>5</v>
      </c>
      <c r="E1747">
        <v>5</v>
      </c>
      <c r="F1747" t="s">
        <v>85</v>
      </c>
      <c r="G1747">
        <v>0</v>
      </c>
      <c r="H1747">
        <v>0</v>
      </c>
      <c r="I1747">
        <v>0</v>
      </c>
      <c r="J1747">
        <v>0</v>
      </c>
      <c r="K1747">
        <v>4</v>
      </c>
      <c r="L1747">
        <v>42</v>
      </c>
      <c r="M1747">
        <v>104</v>
      </c>
      <c r="N1747">
        <v>64</v>
      </c>
      <c r="O1747" t="s">
        <v>153</v>
      </c>
      <c r="P1747">
        <v>0</v>
      </c>
      <c r="Q174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747" t="str">
        <f>VLOOKUP(Analytics_mindset_case_studies_IntegrateCo_2015payroll[[#This Row],[Job_Code]],Analytics_mindset_case_studies_IntegrateCo_jobcodes[[Code_text]:[Job_Description]],2,FALSE)</f>
        <v>Installation</v>
      </c>
    </row>
    <row r="1748" spans="1:18" x14ac:dyDescent="0.3">
      <c r="A1748" s="1">
        <v>42062</v>
      </c>
      <c r="B1748">
        <v>27310021</v>
      </c>
      <c r="C1748">
        <v>402</v>
      </c>
      <c r="D1748">
        <v>5</v>
      </c>
      <c r="E1748">
        <v>5</v>
      </c>
      <c r="F1748" t="s">
        <v>93</v>
      </c>
      <c r="G1748">
        <v>1</v>
      </c>
      <c r="H1748">
        <v>0</v>
      </c>
      <c r="I1748">
        <v>18</v>
      </c>
      <c r="J1748">
        <v>0</v>
      </c>
      <c r="K1748">
        <v>5</v>
      </c>
      <c r="L1748">
        <v>5</v>
      </c>
      <c r="M1748">
        <v>125</v>
      </c>
      <c r="N1748">
        <v>76</v>
      </c>
      <c r="O1748" t="s">
        <v>153</v>
      </c>
      <c r="P1748">
        <v>18</v>
      </c>
      <c r="Q174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748" t="str">
        <f>VLOOKUP(Analytics_mindset_case_studies_IntegrateCo_2015payroll[[#This Row],[Job_Code]],Analytics_mindset_case_studies_IntegrateCo_jobcodes[[Code_text]:[Job_Description]],2,FALSE)</f>
        <v>Office</v>
      </c>
    </row>
    <row r="1749" spans="1:18" x14ac:dyDescent="0.3">
      <c r="A1749" s="1">
        <v>42062</v>
      </c>
      <c r="B1749">
        <v>27310021</v>
      </c>
      <c r="C1749">
        <v>402</v>
      </c>
      <c r="D1749">
        <v>5</v>
      </c>
      <c r="E1749">
        <v>5</v>
      </c>
      <c r="F1749" t="s">
        <v>77</v>
      </c>
      <c r="G1749">
        <v>29</v>
      </c>
      <c r="H1749">
        <v>0</v>
      </c>
      <c r="I1749">
        <v>522</v>
      </c>
      <c r="J1749">
        <v>0</v>
      </c>
      <c r="K1749">
        <v>145</v>
      </c>
      <c r="L1749">
        <v>1462</v>
      </c>
      <c r="M1749">
        <v>3625</v>
      </c>
      <c r="N1749">
        <v>2213</v>
      </c>
      <c r="O1749" t="s">
        <v>153</v>
      </c>
      <c r="P1749">
        <v>522</v>
      </c>
      <c r="Q174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749" t="str">
        <f>VLOOKUP(Analytics_mindset_case_studies_IntegrateCo_2015payroll[[#This Row],[Job_Code]],Analytics_mindset_case_studies_IntegrateCo_jobcodes[[Code_text]:[Job_Description]],2,FALSE)</f>
        <v>Employee Training</v>
      </c>
    </row>
    <row r="1750" spans="1:18" x14ac:dyDescent="0.3">
      <c r="A1750" s="1">
        <v>42062</v>
      </c>
      <c r="B1750">
        <v>27310021</v>
      </c>
      <c r="C1750">
        <v>194</v>
      </c>
      <c r="D1750">
        <v>1</v>
      </c>
      <c r="E1750">
        <v>1</v>
      </c>
      <c r="F1750" t="s">
        <v>63</v>
      </c>
      <c r="G1750">
        <v>0</v>
      </c>
      <c r="H1750">
        <v>0</v>
      </c>
      <c r="I1750">
        <v>0</v>
      </c>
      <c r="J1750">
        <v>0</v>
      </c>
      <c r="K1750">
        <v>109</v>
      </c>
      <c r="L1750">
        <v>437</v>
      </c>
      <c r="M1750">
        <v>1394</v>
      </c>
      <c r="N1750">
        <v>36</v>
      </c>
      <c r="O1750" t="s">
        <v>154</v>
      </c>
      <c r="P1750">
        <v>0</v>
      </c>
      <c r="Q175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750" t="str">
        <f>VLOOKUP(Analytics_mindset_case_studies_IntegrateCo_2015payroll[[#This Row],[Job_Code]],Analytics_mindset_case_studies_IntegrateCo_jobcodes[[Code_text]:[Job_Description]],2,FALSE)</f>
        <v>New Foreign Manufacturing Plant</v>
      </c>
    </row>
    <row r="1751" spans="1:18" x14ac:dyDescent="0.3">
      <c r="A1751" s="1">
        <v>42062</v>
      </c>
      <c r="B1751">
        <v>27310021</v>
      </c>
      <c r="C1751">
        <v>203</v>
      </c>
      <c r="D1751">
        <v>1</v>
      </c>
      <c r="E1751">
        <v>1</v>
      </c>
      <c r="F1751" t="s">
        <v>85</v>
      </c>
      <c r="G1751">
        <v>0</v>
      </c>
      <c r="H1751">
        <v>0</v>
      </c>
      <c r="I1751">
        <v>0</v>
      </c>
      <c r="J1751">
        <v>0</v>
      </c>
      <c r="K1751">
        <v>0</v>
      </c>
      <c r="L1751">
        <v>47</v>
      </c>
      <c r="M1751">
        <v>149</v>
      </c>
      <c r="N1751">
        <v>3</v>
      </c>
      <c r="O1751" t="s">
        <v>155</v>
      </c>
      <c r="P1751">
        <v>0</v>
      </c>
      <c r="Q175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751" t="str">
        <f>VLOOKUP(Analytics_mindset_case_studies_IntegrateCo_2015payroll[[#This Row],[Job_Code]],Analytics_mindset_case_studies_IntegrateCo_jobcodes[[Code_text]:[Job_Description]],2,FALSE)</f>
        <v>Installation</v>
      </c>
    </row>
    <row r="1752" spans="1:18" x14ac:dyDescent="0.3">
      <c r="A1752" s="1">
        <v>42062</v>
      </c>
      <c r="B1752">
        <v>27310021</v>
      </c>
      <c r="C1752">
        <v>203</v>
      </c>
      <c r="D1752">
        <v>1</v>
      </c>
      <c r="E1752">
        <v>1</v>
      </c>
      <c r="F1752" t="s">
        <v>64</v>
      </c>
      <c r="G1752">
        <v>6</v>
      </c>
      <c r="H1752">
        <v>0</v>
      </c>
      <c r="I1752">
        <v>38887</v>
      </c>
      <c r="J1752">
        <v>0</v>
      </c>
      <c r="K1752">
        <v>0</v>
      </c>
      <c r="L1752">
        <v>867</v>
      </c>
      <c r="M1752">
        <v>2765</v>
      </c>
      <c r="N1752">
        <v>51</v>
      </c>
      <c r="O1752" t="s">
        <v>155</v>
      </c>
      <c r="P1752">
        <v>38887</v>
      </c>
      <c r="Q175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752" t="str">
        <f>VLOOKUP(Analytics_mindset_case_studies_IntegrateCo_2015payroll[[#This Row],[Job_Code]],Analytics_mindset_case_studies_IntegrateCo_jobcodes[[Code_text]:[Job_Description]],2,FALSE)</f>
        <v>Office</v>
      </c>
    </row>
    <row r="1753" spans="1:18" x14ac:dyDescent="0.3">
      <c r="A1753" s="1">
        <v>42062</v>
      </c>
      <c r="B1753">
        <v>27310021</v>
      </c>
      <c r="C1753">
        <v>203</v>
      </c>
      <c r="D1753">
        <v>1</v>
      </c>
      <c r="E1753">
        <v>1</v>
      </c>
      <c r="F1753" t="s">
        <v>88</v>
      </c>
      <c r="G1753">
        <v>4</v>
      </c>
      <c r="H1753">
        <v>0</v>
      </c>
      <c r="I1753">
        <v>25924</v>
      </c>
      <c r="J1753">
        <v>0</v>
      </c>
      <c r="K1753">
        <v>0</v>
      </c>
      <c r="L1753">
        <v>578</v>
      </c>
      <c r="M1753">
        <v>1844</v>
      </c>
      <c r="N1753">
        <v>34</v>
      </c>
      <c r="O1753" t="s">
        <v>155</v>
      </c>
      <c r="P1753">
        <v>25924</v>
      </c>
      <c r="Q175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753" t="str">
        <f>VLOOKUP(Analytics_mindset_case_studies_IntegrateCo_2015payroll[[#This Row],[Job_Code]],Analytics_mindset_case_studies_IntegrateCo_jobcodes[[Code_text]:[Job_Description]],2,FALSE)</f>
        <v>Office</v>
      </c>
    </row>
    <row r="1754" spans="1:18" x14ac:dyDescent="0.3">
      <c r="A1754" s="1">
        <v>42062</v>
      </c>
      <c r="B1754">
        <v>27310021</v>
      </c>
      <c r="C1754">
        <v>203</v>
      </c>
      <c r="D1754">
        <v>1</v>
      </c>
      <c r="E1754">
        <v>1</v>
      </c>
      <c r="F1754" t="s">
        <v>78</v>
      </c>
      <c r="G1754">
        <v>6</v>
      </c>
      <c r="H1754">
        <v>0</v>
      </c>
      <c r="I1754">
        <v>38887</v>
      </c>
      <c r="J1754">
        <v>0</v>
      </c>
      <c r="K1754">
        <v>0</v>
      </c>
      <c r="L1754">
        <v>867</v>
      </c>
      <c r="M1754">
        <v>2765</v>
      </c>
      <c r="N1754">
        <v>51</v>
      </c>
      <c r="O1754" t="s">
        <v>155</v>
      </c>
      <c r="P1754">
        <v>38887</v>
      </c>
      <c r="Q175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754" t="str">
        <f>VLOOKUP(Analytics_mindset_case_studies_IntegrateCo_2015payroll[[#This Row],[Job_Code]],Analytics_mindset_case_studies_IntegrateCo_jobcodes[[Code_text]:[Job_Description]],2,FALSE)</f>
        <v>Service</v>
      </c>
    </row>
    <row r="1755" spans="1:18" x14ac:dyDescent="0.3">
      <c r="A1755" s="1">
        <v>42062</v>
      </c>
      <c r="B1755">
        <v>27310021</v>
      </c>
      <c r="C1755">
        <v>203</v>
      </c>
      <c r="D1755">
        <v>1</v>
      </c>
      <c r="E1755">
        <v>1</v>
      </c>
      <c r="F1755" t="s">
        <v>97</v>
      </c>
      <c r="G1755">
        <v>4</v>
      </c>
      <c r="H1755">
        <v>0</v>
      </c>
      <c r="I1755">
        <v>25925</v>
      </c>
      <c r="J1755">
        <v>0</v>
      </c>
      <c r="K1755">
        <v>0</v>
      </c>
      <c r="L1755">
        <v>578</v>
      </c>
      <c r="M1755">
        <v>1844</v>
      </c>
      <c r="N1755">
        <v>34</v>
      </c>
      <c r="O1755" t="s">
        <v>155</v>
      </c>
      <c r="P1755">
        <v>25925</v>
      </c>
      <c r="Q175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755" t="str">
        <f>VLOOKUP(Analytics_mindset_case_studies_IntegrateCo_2015payroll[[#This Row],[Job_Code]],Analytics_mindset_case_studies_IntegrateCo_jobcodes[[Code_text]:[Job_Description]],2,FALSE)</f>
        <v>Service</v>
      </c>
    </row>
    <row r="1756" spans="1:18" x14ac:dyDescent="0.3">
      <c r="A1756" s="1">
        <v>42062</v>
      </c>
      <c r="B1756">
        <v>27310021</v>
      </c>
      <c r="C1756">
        <v>203</v>
      </c>
      <c r="D1756">
        <v>1</v>
      </c>
      <c r="E1756">
        <v>1</v>
      </c>
      <c r="F1756" t="s">
        <v>65</v>
      </c>
      <c r="G1756">
        <v>6</v>
      </c>
      <c r="H1756">
        <v>0</v>
      </c>
      <c r="I1756">
        <v>38887</v>
      </c>
      <c r="J1756">
        <v>0</v>
      </c>
      <c r="K1756">
        <v>0</v>
      </c>
      <c r="L1756">
        <v>868</v>
      </c>
      <c r="M1756">
        <v>2764</v>
      </c>
      <c r="N1756">
        <v>51</v>
      </c>
      <c r="O1756" t="s">
        <v>155</v>
      </c>
      <c r="P1756">
        <v>38887</v>
      </c>
      <c r="Q175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756" t="str">
        <f>VLOOKUP(Analytics_mindset_case_studies_IntegrateCo_2015payroll[[#This Row],[Job_Code]],Analytics_mindset_case_studies_IntegrateCo_jobcodes[[Code_text]:[Job_Description]],2,FALSE)</f>
        <v>Office</v>
      </c>
    </row>
    <row r="1757" spans="1:18" x14ac:dyDescent="0.3">
      <c r="A1757" s="1">
        <v>42062</v>
      </c>
      <c r="B1757">
        <v>27310021</v>
      </c>
      <c r="C1757">
        <v>203</v>
      </c>
      <c r="D1757">
        <v>1</v>
      </c>
      <c r="E1757">
        <v>1</v>
      </c>
      <c r="F1757" t="s">
        <v>98</v>
      </c>
      <c r="G1757">
        <v>4</v>
      </c>
      <c r="H1757">
        <v>0</v>
      </c>
      <c r="I1757">
        <v>25924</v>
      </c>
      <c r="J1757">
        <v>0</v>
      </c>
      <c r="K1757">
        <v>0</v>
      </c>
      <c r="L1757">
        <v>579</v>
      </c>
      <c r="M1757">
        <v>1842</v>
      </c>
      <c r="N1757">
        <v>34</v>
      </c>
      <c r="O1757" t="s">
        <v>155</v>
      </c>
      <c r="P1757">
        <v>25924</v>
      </c>
      <c r="Q175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757" t="str">
        <f>VLOOKUP(Analytics_mindset_case_studies_IntegrateCo_2015payroll[[#This Row],[Job_Code]],Analytics_mindset_case_studies_IntegrateCo_jobcodes[[Code_text]:[Job_Description]],2,FALSE)</f>
        <v>Office</v>
      </c>
    </row>
    <row r="1758" spans="1:18" x14ac:dyDescent="0.3">
      <c r="A1758" s="1">
        <v>42062</v>
      </c>
      <c r="B1758">
        <v>27310021</v>
      </c>
      <c r="C1758">
        <v>203</v>
      </c>
      <c r="D1758">
        <v>1</v>
      </c>
      <c r="E1758">
        <v>1</v>
      </c>
      <c r="F1758" t="s">
        <v>74</v>
      </c>
      <c r="G1758">
        <v>6</v>
      </c>
      <c r="H1758">
        <v>0</v>
      </c>
      <c r="I1758">
        <v>38887</v>
      </c>
      <c r="J1758">
        <v>0</v>
      </c>
      <c r="K1758">
        <v>0</v>
      </c>
      <c r="L1758">
        <v>867</v>
      </c>
      <c r="M1758">
        <v>2765</v>
      </c>
      <c r="N1758">
        <v>51</v>
      </c>
      <c r="O1758" t="s">
        <v>155</v>
      </c>
      <c r="P1758">
        <v>38887</v>
      </c>
      <c r="Q175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758" t="str">
        <f>VLOOKUP(Analytics_mindset_case_studies_IntegrateCo_2015payroll[[#This Row],[Job_Code]],Analytics_mindset_case_studies_IntegrateCo_jobcodes[[Code_text]:[Job_Description]],2,FALSE)</f>
        <v>Service</v>
      </c>
    </row>
    <row r="1759" spans="1:18" x14ac:dyDescent="0.3">
      <c r="A1759" s="1">
        <v>42062</v>
      </c>
      <c r="B1759">
        <v>27310021</v>
      </c>
      <c r="C1759">
        <v>203</v>
      </c>
      <c r="D1759">
        <v>1</v>
      </c>
      <c r="E1759">
        <v>1</v>
      </c>
      <c r="F1759" t="s">
        <v>99</v>
      </c>
      <c r="G1759">
        <v>4</v>
      </c>
      <c r="H1759">
        <v>0</v>
      </c>
      <c r="I1759">
        <v>25925</v>
      </c>
      <c r="J1759">
        <v>0</v>
      </c>
      <c r="K1759">
        <v>0</v>
      </c>
      <c r="L1759">
        <v>578</v>
      </c>
      <c r="M1759">
        <v>1843</v>
      </c>
      <c r="N1759">
        <v>34</v>
      </c>
      <c r="O1759" t="s">
        <v>155</v>
      </c>
      <c r="P1759">
        <v>25925</v>
      </c>
      <c r="Q175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759" t="str">
        <f>VLOOKUP(Analytics_mindset_case_studies_IntegrateCo_2015payroll[[#This Row],[Job_Code]],Analytics_mindset_case_studies_IntegrateCo_jobcodes[[Code_text]:[Job_Description]],2,FALSE)</f>
        <v>Service</v>
      </c>
    </row>
    <row r="1760" spans="1:18" x14ac:dyDescent="0.3">
      <c r="A1760" s="1">
        <v>42062</v>
      </c>
      <c r="B1760">
        <v>27310021</v>
      </c>
      <c r="C1760">
        <v>357</v>
      </c>
      <c r="D1760">
        <v>1</v>
      </c>
      <c r="E1760">
        <v>1</v>
      </c>
      <c r="F1760" t="s">
        <v>85</v>
      </c>
      <c r="G1760">
        <v>0</v>
      </c>
      <c r="H1760">
        <v>0</v>
      </c>
      <c r="I1760">
        <v>0</v>
      </c>
      <c r="J1760">
        <v>0</v>
      </c>
      <c r="K1760">
        <v>1</v>
      </c>
      <c r="L1760">
        <v>24</v>
      </c>
      <c r="M1760">
        <v>75</v>
      </c>
      <c r="N1760">
        <v>19</v>
      </c>
      <c r="O1760" t="s">
        <v>156</v>
      </c>
      <c r="P1760">
        <v>0</v>
      </c>
      <c r="Q176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760" t="str">
        <f>VLOOKUP(Analytics_mindset_case_studies_IntegrateCo_2015payroll[[#This Row],[Job_Code]],Analytics_mindset_case_studies_IntegrateCo_jobcodes[[Code_text]:[Job_Description]],2,FALSE)</f>
        <v>Installation</v>
      </c>
    </row>
    <row r="1761" spans="1:18" x14ac:dyDescent="0.3">
      <c r="A1761" s="1">
        <v>42062</v>
      </c>
      <c r="B1761">
        <v>27310021</v>
      </c>
      <c r="C1761">
        <v>357</v>
      </c>
      <c r="D1761">
        <v>1</v>
      </c>
      <c r="E1761">
        <v>1</v>
      </c>
      <c r="F1761" t="s">
        <v>72</v>
      </c>
      <c r="G1761">
        <v>14</v>
      </c>
      <c r="H1761">
        <v>0</v>
      </c>
      <c r="I1761">
        <v>280</v>
      </c>
      <c r="J1761">
        <v>0</v>
      </c>
      <c r="K1761">
        <v>26</v>
      </c>
      <c r="L1761">
        <v>554</v>
      </c>
      <c r="M1761">
        <v>1768</v>
      </c>
      <c r="N1761">
        <v>448</v>
      </c>
      <c r="O1761" t="s">
        <v>156</v>
      </c>
      <c r="P1761">
        <v>280</v>
      </c>
      <c r="Q176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761" t="str">
        <f>VLOOKUP(Analytics_mindset_case_studies_IntegrateCo_2015payroll[[#This Row],[Job_Code]],Analytics_mindset_case_studies_IntegrateCo_jobcodes[[Code_text]:[Job_Description]],2,FALSE)</f>
        <v>Sales</v>
      </c>
    </row>
    <row r="1762" spans="1:18" x14ac:dyDescent="0.3">
      <c r="A1762" s="1">
        <v>42062</v>
      </c>
      <c r="B1762">
        <v>27310021</v>
      </c>
      <c r="C1762">
        <v>357</v>
      </c>
      <c r="D1762">
        <v>1</v>
      </c>
      <c r="E1762">
        <v>1</v>
      </c>
      <c r="F1762" t="s">
        <v>74</v>
      </c>
      <c r="G1762">
        <v>2</v>
      </c>
      <c r="H1762">
        <v>0</v>
      </c>
      <c r="I1762">
        <v>40</v>
      </c>
      <c r="J1762">
        <v>0</v>
      </c>
      <c r="K1762">
        <v>4</v>
      </c>
      <c r="L1762">
        <v>79</v>
      </c>
      <c r="M1762">
        <v>253</v>
      </c>
      <c r="N1762">
        <v>64</v>
      </c>
      <c r="O1762" t="s">
        <v>156</v>
      </c>
      <c r="P1762">
        <v>40</v>
      </c>
      <c r="Q176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762" t="str">
        <f>VLOOKUP(Analytics_mindset_case_studies_IntegrateCo_2015payroll[[#This Row],[Job_Code]],Analytics_mindset_case_studies_IntegrateCo_jobcodes[[Code_text]:[Job_Description]],2,FALSE)</f>
        <v>Service</v>
      </c>
    </row>
    <row r="1763" spans="1:18" x14ac:dyDescent="0.3">
      <c r="A1763" s="1">
        <v>42062</v>
      </c>
      <c r="B1763">
        <v>27310021</v>
      </c>
      <c r="C1763">
        <v>269</v>
      </c>
      <c r="D1763">
        <v>1</v>
      </c>
      <c r="E1763">
        <v>1</v>
      </c>
      <c r="F1763" t="s">
        <v>85</v>
      </c>
      <c r="G1763">
        <v>0</v>
      </c>
      <c r="H1763">
        <v>0</v>
      </c>
      <c r="I1763">
        <v>0</v>
      </c>
      <c r="J1763">
        <v>0</v>
      </c>
      <c r="K1763">
        <v>0</v>
      </c>
      <c r="L1763">
        <v>34</v>
      </c>
      <c r="M1763">
        <v>107</v>
      </c>
      <c r="N1763">
        <v>24</v>
      </c>
      <c r="O1763" t="s">
        <v>157</v>
      </c>
      <c r="P1763">
        <v>0</v>
      </c>
      <c r="Q176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763" t="str">
        <f>VLOOKUP(Analytics_mindset_case_studies_IntegrateCo_2015payroll[[#This Row],[Job_Code]],Analytics_mindset_case_studies_IntegrateCo_jobcodes[[Code_text]:[Job_Description]],2,FALSE)</f>
        <v>Installation</v>
      </c>
    </row>
    <row r="1764" spans="1:18" x14ac:dyDescent="0.3">
      <c r="A1764" s="1">
        <v>42062</v>
      </c>
      <c r="B1764">
        <v>27310021</v>
      </c>
      <c r="C1764">
        <v>269</v>
      </c>
      <c r="D1764">
        <v>1</v>
      </c>
      <c r="E1764">
        <v>1</v>
      </c>
      <c r="F1764" t="s">
        <v>79</v>
      </c>
      <c r="G1764">
        <v>6</v>
      </c>
      <c r="H1764">
        <v>0</v>
      </c>
      <c r="I1764">
        <v>168</v>
      </c>
      <c r="J1764">
        <v>0</v>
      </c>
      <c r="K1764">
        <v>0</v>
      </c>
      <c r="L1764">
        <v>379</v>
      </c>
      <c r="M1764">
        <v>1207</v>
      </c>
      <c r="N1764">
        <v>269</v>
      </c>
      <c r="O1764" t="s">
        <v>157</v>
      </c>
      <c r="P1764">
        <v>168</v>
      </c>
      <c r="Q176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764" t="str">
        <f>VLOOKUP(Analytics_mindset_case_studies_IntegrateCo_2015payroll[[#This Row],[Job_Code]],Analytics_mindset_case_studies_IntegrateCo_jobcodes[[Code_text]:[Job_Description]],2,FALSE)</f>
        <v>Proj Management</v>
      </c>
    </row>
    <row r="1765" spans="1:18" x14ac:dyDescent="0.3">
      <c r="A1765" s="1">
        <v>42062</v>
      </c>
      <c r="B1765">
        <v>27310021</v>
      </c>
      <c r="C1765">
        <v>269</v>
      </c>
      <c r="D1765">
        <v>1</v>
      </c>
      <c r="E1765">
        <v>1</v>
      </c>
      <c r="F1765" t="s">
        <v>79</v>
      </c>
      <c r="G1765">
        <v>0</v>
      </c>
      <c r="H1765">
        <v>3</v>
      </c>
      <c r="I1765">
        <v>0</v>
      </c>
      <c r="J1765">
        <v>126</v>
      </c>
      <c r="K1765">
        <v>0</v>
      </c>
      <c r="L1765">
        <v>284</v>
      </c>
      <c r="M1765">
        <v>906</v>
      </c>
      <c r="N1765">
        <v>134</v>
      </c>
      <c r="O1765" t="s">
        <v>157</v>
      </c>
      <c r="P1765">
        <v>126</v>
      </c>
      <c r="Q176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765" t="str">
        <f>VLOOKUP(Analytics_mindset_case_studies_IntegrateCo_2015payroll[[#This Row],[Job_Code]],Analytics_mindset_case_studies_IntegrateCo_jobcodes[[Code_text]:[Job_Description]],2,FALSE)</f>
        <v>Proj Management</v>
      </c>
    </row>
    <row r="1766" spans="1:18" x14ac:dyDescent="0.3">
      <c r="A1766" s="1">
        <v>42062</v>
      </c>
      <c r="B1766">
        <v>27310021</v>
      </c>
      <c r="C1766">
        <v>248</v>
      </c>
      <c r="D1766">
        <v>1</v>
      </c>
      <c r="E1766">
        <v>1</v>
      </c>
      <c r="F1766" t="s">
        <v>64</v>
      </c>
      <c r="G1766">
        <v>20</v>
      </c>
      <c r="H1766">
        <v>0</v>
      </c>
      <c r="I1766">
        <v>410</v>
      </c>
      <c r="J1766">
        <v>0</v>
      </c>
      <c r="K1766">
        <v>217</v>
      </c>
      <c r="L1766">
        <v>866</v>
      </c>
      <c r="M1766">
        <v>276</v>
      </c>
      <c r="N1766">
        <v>53</v>
      </c>
      <c r="O1766" t="s">
        <v>158</v>
      </c>
      <c r="P1766">
        <v>410</v>
      </c>
      <c r="Q176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766" t="str">
        <f>VLOOKUP(Analytics_mindset_case_studies_IntegrateCo_2015payroll[[#This Row],[Job_Code]],Analytics_mindset_case_studies_IntegrateCo_jobcodes[[Code_text]:[Job_Description]],2,FALSE)</f>
        <v>Office</v>
      </c>
    </row>
    <row r="1767" spans="1:18" x14ac:dyDescent="0.3">
      <c r="A1767" s="1">
        <v>42062</v>
      </c>
      <c r="B1767">
        <v>27310021</v>
      </c>
      <c r="C1767">
        <v>248</v>
      </c>
      <c r="D1767">
        <v>1</v>
      </c>
      <c r="E1767">
        <v>1</v>
      </c>
      <c r="F1767" t="s">
        <v>65</v>
      </c>
      <c r="G1767">
        <v>20</v>
      </c>
      <c r="H1767">
        <v>0</v>
      </c>
      <c r="I1767">
        <v>410</v>
      </c>
      <c r="J1767">
        <v>0</v>
      </c>
      <c r="K1767">
        <v>216</v>
      </c>
      <c r="L1767">
        <v>866</v>
      </c>
      <c r="M1767">
        <v>276</v>
      </c>
      <c r="N1767">
        <v>53</v>
      </c>
      <c r="O1767" t="s">
        <v>158</v>
      </c>
      <c r="P1767">
        <v>410</v>
      </c>
      <c r="Q176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767" t="str">
        <f>VLOOKUP(Analytics_mindset_case_studies_IntegrateCo_2015payroll[[#This Row],[Job_Code]],Analytics_mindset_case_studies_IntegrateCo_jobcodes[[Code_text]:[Job_Description]],2,FALSE)</f>
        <v>Office</v>
      </c>
    </row>
    <row r="1768" spans="1:18" x14ac:dyDescent="0.3">
      <c r="A1768" s="1">
        <v>42062</v>
      </c>
      <c r="B1768">
        <v>27310021</v>
      </c>
      <c r="C1768">
        <v>30</v>
      </c>
      <c r="D1768">
        <v>1</v>
      </c>
      <c r="E1768">
        <v>1</v>
      </c>
      <c r="F1768" t="s">
        <v>58</v>
      </c>
      <c r="G1768">
        <v>3</v>
      </c>
      <c r="H1768">
        <v>0</v>
      </c>
      <c r="I1768">
        <v>731</v>
      </c>
      <c r="J1768">
        <v>0</v>
      </c>
      <c r="K1768">
        <v>13</v>
      </c>
      <c r="L1768">
        <v>148</v>
      </c>
      <c r="M1768">
        <v>47</v>
      </c>
      <c r="N1768">
        <v>1</v>
      </c>
      <c r="O1768" t="s">
        <v>159</v>
      </c>
      <c r="P1768">
        <v>731</v>
      </c>
      <c r="Q176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768" t="str">
        <f>VLOOKUP(Analytics_mindset_case_studies_IntegrateCo_2015payroll[[#This Row],[Job_Code]],Analytics_mindset_case_studies_IntegrateCo_jobcodes[[Code_text]:[Job_Description]],2,FALSE)</f>
        <v>Sales</v>
      </c>
    </row>
    <row r="1769" spans="1:18" x14ac:dyDescent="0.3">
      <c r="A1769" s="1">
        <v>42062</v>
      </c>
      <c r="B1769">
        <v>27310021</v>
      </c>
      <c r="C1769">
        <v>30</v>
      </c>
      <c r="D1769">
        <v>1</v>
      </c>
      <c r="E1769">
        <v>1</v>
      </c>
      <c r="F1769" t="s">
        <v>84</v>
      </c>
      <c r="G1769">
        <v>5</v>
      </c>
      <c r="H1769">
        <v>0</v>
      </c>
      <c r="I1769">
        <v>12184</v>
      </c>
      <c r="J1769">
        <v>0</v>
      </c>
      <c r="K1769">
        <v>21</v>
      </c>
      <c r="L1769">
        <v>246</v>
      </c>
      <c r="M1769">
        <v>785</v>
      </c>
      <c r="N1769">
        <v>16</v>
      </c>
      <c r="O1769" t="s">
        <v>159</v>
      </c>
      <c r="P1769">
        <v>12184</v>
      </c>
      <c r="Q176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1769" t="str">
        <f>VLOOKUP(Analytics_mindset_case_studies_IntegrateCo_2015payroll[[#This Row],[Job_Code]],Analytics_mindset_case_studies_IntegrateCo_jobcodes[[Code_text]:[Job_Description]],2,FALSE)</f>
        <v>Travel</v>
      </c>
    </row>
    <row r="1770" spans="1:18" x14ac:dyDescent="0.3">
      <c r="A1770" s="1">
        <v>42062</v>
      </c>
      <c r="B1770">
        <v>27310021</v>
      </c>
      <c r="C1770">
        <v>30</v>
      </c>
      <c r="D1770">
        <v>1</v>
      </c>
      <c r="E1770">
        <v>1</v>
      </c>
      <c r="F1770" t="s">
        <v>63</v>
      </c>
      <c r="G1770">
        <v>0</v>
      </c>
      <c r="H1770">
        <v>0</v>
      </c>
      <c r="I1770">
        <v>0</v>
      </c>
      <c r="J1770">
        <v>0</v>
      </c>
      <c r="K1770">
        <v>8</v>
      </c>
      <c r="L1770">
        <v>98</v>
      </c>
      <c r="M1770">
        <v>313</v>
      </c>
      <c r="N1770">
        <v>6</v>
      </c>
      <c r="O1770" t="s">
        <v>159</v>
      </c>
      <c r="P1770">
        <v>0</v>
      </c>
      <c r="Q177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770" t="str">
        <f>VLOOKUP(Analytics_mindset_case_studies_IntegrateCo_2015payroll[[#This Row],[Job_Code]],Analytics_mindset_case_studies_IntegrateCo_jobcodes[[Code_text]:[Job_Description]],2,FALSE)</f>
        <v>New Foreign Manufacturing Plant</v>
      </c>
    </row>
    <row r="1771" spans="1:18" x14ac:dyDescent="0.3">
      <c r="A1771" s="1">
        <v>42062</v>
      </c>
      <c r="B1771">
        <v>27310021</v>
      </c>
      <c r="C1771">
        <v>403</v>
      </c>
      <c r="D1771">
        <v>1</v>
      </c>
      <c r="E1771">
        <v>1</v>
      </c>
      <c r="F1771" t="s">
        <v>89</v>
      </c>
      <c r="G1771">
        <v>1</v>
      </c>
      <c r="H1771">
        <v>0</v>
      </c>
      <c r="I1771">
        <v>17</v>
      </c>
      <c r="J1771">
        <v>0</v>
      </c>
      <c r="K1771">
        <v>7</v>
      </c>
      <c r="L1771">
        <v>29</v>
      </c>
      <c r="M1771">
        <v>92</v>
      </c>
      <c r="N1771">
        <v>27</v>
      </c>
      <c r="O1771" t="s">
        <v>160</v>
      </c>
      <c r="P1771">
        <v>17</v>
      </c>
      <c r="Q177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771" t="str">
        <f>VLOOKUP(Analytics_mindset_case_studies_IntegrateCo_2015payroll[[#This Row],[Job_Code]],Analytics_mindset_case_studies_IntegrateCo_jobcodes[[Code_text]:[Job_Description]],2,FALSE)</f>
        <v>Employee Training</v>
      </c>
    </row>
    <row r="1772" spans="1:18" x14ac:dyDescent="0.3">
      <c r="A1772" s="1">
        <v>42062</v>
      </c>
      <c r="B1772">
        <v>27310021</v>
      </c>
      <c r="C1772">
        <v>6</v>
      </c>
      <c r="D1772">
        <v>1</v>
      </c>
      <c r="E1772">
        <v>1</v>
      </c>
      <c r="F1772" t="s">
        <v>85</v>
      </c>
      <c r="G1772">
        <v>0</v>
      </c>
      <c r="H1772">
        <v>0</v>
      </c>
      <c r="I1772">
        <v>0</v>
      </c>
      <c r="J1772">
        <v>0</v>
      </c>
      <c r="K1772">
        <v>1</v>
      </c>
      <c r="L1772">
        <v>21</v>
      </c>
      <c r="M1772">
        <v>67</v>
      </c>
      <c r="N1772">
        <v>14</v>
      </c>
      <c r="O1772" t="s">
        <v>162</v>
      </c>
      <c r="P1772">
        <v>0</v>
      </c>
      <c r="Q177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772" t="str">
        <f>VLOOKUP(Analytics_mindset_case_studies_IntegrateCo_2015payroll[[#This Row],[Job_Code]],Analytics_mindset_case_studies_IntegrateCo_jobcodes[[Code_text]:[Job_Description]],2,FALSE)</f>
        <v>Installation</v>
      </c>
    </row>
    <row r="1773" spans="1:18" x14ac:dyDescent="0.3">
      <c r="A1773" s="1">
        <v>42062</v>
      </c>
      <c r="B1773">
        <v>27310021</v>
      </c>
      <c r="C1773">
        <v>6</v>
      </c>
      <c r="D1773">
        <v>1</v>
      </c>
      <c r="E1773">
        <v>1</v>
      </c>
      <c r="F1773" t="s">
        <v>87</v>
      </c>
      <c r="G1773">
        <v>2</v>
      </c>
      <c r="H1773">
        <v>0</v>
      </c>
      <c r="I1773">
        <v>44</v>
      </c>
      <c r="J1773">
        <v>0</v>
      </c>
      <c r="K1773">
        <v>2</v>
      </c>
      <c r="L1773">
        <v>102</v>
      </c>
      <c r="M1773">
        <v>324</v>
      </c>
      <c r="N1773">
        <v>7</v>
      </c>
      <c r="O1773" t="s">
        <v>162</v>
      </c>
      <c r="P1773">
        <v>44</v>
      </c>
      <c r="Q177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773" t="str">
        <f>VLOOKUP(Analytics_mindset_case_studies_IntegrateCo_2015payroll[[#This Row],[Job_Code]],Analytics_mindset_case_studies_IntegrateCo_jobcodes[[Code_text]:[Job_Description]],2,FALSE)</f>
        <v>Employee Training</v>
      </c>
    </row>
    <row r="1774" spans="1:18" x14ac:dyDescent="0.3">
      <c r="A1774" s="1">
        <v>42062</v>
      </c>
      <c r="B1774">
        <v>27310021</v>
      </c>
      <c r="C1774">
        <v>6</v>
      </c>
      <c r="D1774">
        <v>1</v>
      </c>
      <c r="E1774">
        <v>1</v>
      </c>
      <c r="F1774" t="s">
        <v>96</v>
      </c>
      <c r="G1774">
        <v>0</v>
      </c>
      <c r="H1774">
        <v>0</v>
      </c>
      <c r="I1774">
        <v>0</v>
      </c>
      <c r="J1774">
        <v>0</v>
      </c>
      <c r="K1774">
        <v>1</v>
      </c>
      <c r="L1774">
        <v>407</v>
      </c>
      <c r="M1774">
        <v>1298</v>
      </c>
      <c r="N1774">
        <v>282</v>
      </c>
      <c r="O1774" t="s">
        <v>162</v>
      </c>
      <c r="P1774">
        <v>0</v>
      </c>
      <c r="Q177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011</v>
      </c>
      <c r="R1774" t="str">
        <f>VLOOKUP(Analytics_mindset_case_studies_IntegrateCo_2015payroll[[#This Row],[Job_Code]],Analytics_mindset_case_studies_IntegrateCo_jobcodes[[Code_text]:[Job_Description]],2,FALSE)</f>
        <v>Internal Projects</v>
      </c>
    </row>
    <row r="1775" spans="1:18" x14ac:dyDescent="0.3">
      <c r="A1775" s="1">
        <v>42062</v>
      </c>
      <c r="B1775">
        <v>27310021</v>
      </c>
      <c r="C1775">
        <v>6</v>
      </c>
      <c r="D1775">
        <v>1</v>
      </c>
      <c r="E1775">
        <v>1</v>
      </c>
      <c r="F1775" t="s">
        <v>75</v>
      </c>
      <c r="G1775">
        <v>0</v>
      </c>
      <c r="H1775">
        <v>0</v>
      </c>
      <c r="I1775">
        <v>0</v>
      </c>
      <c r="J1775">
        <v>0</v>
      </c>
      <c r="K1775">
        <v>1</v>
      </c>
      <c r="L1775">
        <v>407</v>
      </c>
      <c r="M1775">
        <v>1297</v>
      </c>
      <c r="N1775">
        <v>282</v>
      </c>
      <c r="O1775" t="s">
        <v>162</v>
      </c>
      <c r="P1775">
        <v>0</v>
      </c>
      <c r="Q177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1775" t="str">
        <f>VLOOKUP(Analytics_mindset_case_studies_IntegrateCo_2015payroll[[#This Row],[Job_Code]],Analytics_mindset_case_studies_IntegrateCo_jobcodes[[Code_text]:[Job_Description]],2,FALSE)</f>
        <v>Internal Auditing</v>
      </c>
    </row>
    <row r="1776" spans="1:18" x14ac:dyDescent="0.3">
      <c r="A1776" s="1">
        <v>42062</v>
      </c>
      <c r="B1776">
        <v>27310021</v>
      </c>
      <c r="C1776">
        <v>210</v>
      </c>
      <c r="D1776">
        <v>2</v>
      </c>
      <c r="E1776">
        <v>2</v>
      </c>
      <c r="F1776" t="s">
        <v>85</v>
      </c>
      <c r="G1776">
        <v>0</v>
      </c>
      <c r="H1776">
        <v>0</v>
      </c>
      <c r="I1776">
        <v>0</v>
      </c>
      <c r="J1776">
        <v>0</v>
      </c>
      <c r="K1776">
        <v>0</v>
      </c>
      <c r="L1776">
        <v>72</v>
      </c>
      <c r="M1776">
        <v>115</v>
      </c>
      <c r="N1776">
        <v>3</v>
      </c>
      <c r="O1776" t="s">
        <v>163</v>
      </c>
      <c r="P1776">
        <v>0</v>
      </c>
      <c r="Q177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776" t="str">
        <f>VLOOKUP(Analytics_mindset_case_studies_IntegrateCo_2015payroll[[#This Row],[Job_Code]],Analytics_mindset_case_studies_IntegrateCo_jobcodes[[Code_text]:[Job_Description]],2,FALSE)</f>
        <v>Installation</v>
      </c>
    </row>
    <row r="1777" spans="1:18" x14ac:dyDescent="0.3">
      <c r="A1777" s="1">
        <v>42062</v>
      </c>
      <c r="B1777">
        <v>27310021</v>
      </c>
      <c r="C1777">
        <v>210</v>
      </c>
      <c r="D1777">
        <v>2</v>
      </c>
      <c r="E1777">
        <v>2</v>
      </c>
      <c r="F1777" t="s">
        <v>88</v>
      </c>
      <c r="G1777">
        <v>145</v>
      </c>
      <c r="H1777">
        <v>0</v>
      </c>
      <c r="I1777">
        <v>34481</v>
      </c>
      <c r="J1777">
        <v>0</v>
      </c>
      <c r="K1777">
        <v>0</v>
      </c>
      <c r="L1777">
        <v>1655</v>
      </c>
      <c r="M1777">
        <v>2638</v>
      </c>
      <c r="N1777">
        <v>69</v>
      </c>
      <c r="O1777" t="s">
        <v>163</v>
      </c>
      <c r="P1777">
        <v>34481</v>
      </c>
      <c r="Q177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777" t="str">
        <f>VLOOKUP(Analytics_mindset_case_studies_IntegrateCo_2015payroll[[#This Row],[Job_Code]],Analytics_mindset_case_studies_IntegrateCo_jobcodes[[Code_text]:[Job_Description]],2,FALSE)</f>
        <v>Office</v>
      </c>
    </row>
    <row r="1778" spans="1:18" x14ac:dyDescent="0.3">
      <c r="A1778" s="1">
        <v>42062</v>
      </c>
      <c r="B1778">
        <v>27310021</v>
      </c>
      <c r="C1778">
        <v>210</v>
      </c>
      <c r="D1778">
        <v>2</v>
      </c>
      <c r="E1778">
        <v>2</v>
      </c>
      <c r="F1778" t="s">
        <v>107</v>
      </c>
      <c r="G1778">
        <v>85</v>
      </c>
      <c r="H1778">
        <v>0</v>
      </c>
      <c r="I1778">
        <v>20213</v>
      </c>
      <c r="J1778">
        <v>0</v>
      </c>
      <c r="K1778">
        <v>0</v>
      </c>
      <c r="L1778">
        <v>97</v>
      </c>
      <c r="M1778">
        <v>1546</v>
      </c>
      <c r="N1778">
        <v>404</v>
      </c>
      <c r="O1778" t="s">
        <v>163</v>
      </c>
      <c r="P1778">
        <v>20213</v>
      </c>
      <c r="Q177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778" t="str">
        <f>VLOOKUP(Analytics_mindset_case_studies_IntegrateCo_2015payroll[[#This Row],[Job_Code]],Analytics_mindset_case_studies_IntegrateCo_jobcodes[[Code_text]:[Job_Description]],2,FALSE)</f>
        <v>Sales</v>
      </c>
    </row>
    <row r="1779" spans="1:18" x14ac:dyDescent="0.3">
      <c r="A1779" s="1">
        <v>42062</v>
      </c>
      <c r="B1779">
        <v>27310021</v>
      </c>
      <c r="C1779">
        <v>210</v>
      </c>
      <c r="D1779">
        <v>2</v>
      </c>
      <c r="E1779">
        <v>2</v>
      </c>
      <c r="F1779" t="s">
        <v>82</v>
      </c>
      <c r="G1779">
        <v>0</v>
      </c>
      <c r="H1779">
        <v>0</v>
      </c>
      <c r="I1779">
        <v>0</v>
      </c>
      <c r="J1779">
        <v>0</v>
      </c>
      <c r="K1779">
        <v>0</v>
      </c>
      <c r="L1779">
        <v>913</v>
      </c>
      <c r="M1779">
        <v>1455</v>
      </c>
      <c r="N1779">
        <v>38</v>
      </c>
      <c r="O1779" t="s">
        <v>163</v>
      </c>
      <c r="P1779">
        <v>0</v>
      </c>
      <c r="Q177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779" t="str">
        <f>VLOOKUP(Analytics_mindset_case_studies_IntegrateCo_2015payroll[[#This Row],[Job_Code]],Analytics_mindset_case_studies_IntegrateCo_jobcodes[[Code_text]:[Job_Description]],2,FALSE)</f>
        <v>New Foreign Manufacturing Plant</v>
      </c>
    </row>
    <row r="1780" spans="1:18" x14ac:dyDescent="0.3">
      <c r="A1780" s="1">
        <v>42062</v>
      </c>
      <c r="B1780">
        <v>27310021</v>
      </c>
      <c r="C1780">
        <v>35</v>
      </c>
      <c r="D1780">
        <v>1</v>
      </c>
      <c r="E1780">
        <v>1</v>
      </c>
      <c r="F1780" t="s">
        <v>58</v>
      </c>
      <c r="G1780">
        <v>44</v>
      </c>
      <c r="H1780">
        <v>0</v>
      </c>
      <c r="I1780">
        <v>115385</v>
      </c>
      <c r="J1780">
        <v>0</v>
      </c>
      <c r="K1780">
        <v>0</v>
      </c>
      <c r="L1780">
        <v>2558</v>
      </c>
      <c r="M1780">
        <v>8153</v>
      </c>
      <c r="N1780">
        <v>3</v>
      </c>
      <c r="O1780" t="s">
        <v>165</v>
      </c>
      <c r="P1780">
        <v>115385</v>
      </c>
      <c r="Q178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780" t="str">
        <f>VLOOKUP(Analytics_mindset_case_studies_IntegrateCo_2015payroll[[#This Row],[Job_Code]],Analytics_mindset_case_studies_IntegrateCo_jobcodes[[Code_text]:[Job_Description]],2,FALSE)</f>
        <v>Sales</v>
      </c>
    </row>
    <row r="1781" spans="1:18" x14ac:dyDescent="0.3">
      <c r="A1781" s="1">
        <v>42062</v>
      </c>
      <c r="B1781">
        <v>27310022</v>
      </c>
      <c r="C1781">
        <v>35</v>
      </c>
      <c r="D1781">
        <v>1</v>
      </c>
      <c r="E1781">
        <v>1</v>
      </c>
      <c r="F1781" t="s">
        <v>58</v>
      </c>
      <c r="G1781">
        <v>0</v>
      </c>
      <c r="H1781">
        <v>0</v>
      </c>
      <c r="I1781">
        <v>0</v>
      </c>
      <c r="J1781">
        <v>0</v>
      </c>
      <c r="K1781">
        <v>0</v>
      </c>
      <c r="L1781">
        <v>0</v>
      </c>
      <c r="M1781">
        <v>0</v>
      </c>
      <c r="N1781">
        <v>0</v>
      </c>
      <c r="O1781" t="s">
        <v>165</v>
      </c>
      <c r="P1781">
        <v>0</v>
      </c>
      <c r="Q178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781" t="str">
        <f>VLOOKUP(Analytics_mindset_case_studies_IntegrateCo_2015payroll[[#This Row],[Job_Code]],Analytics_mindset_case_studies_IntegrateCo_jobcodes[[Code_text]:[Job_Description]],2,FALSE)</f>
        <v>Sales</v>
      </c>
    </row>
    <row r="1782" spans="1:18" x14ac:dyDescent="0.3">
      <c r="A1782" s="1">
        <v>42062</v>
      </c>
      <c r="B1782">
        <v>27310021</v>
      </c>
      <c r="C1782">
        <v>287</v>
      </c>
      <c r="D1782">
        <v>2</v>
      </c>
      <c r="E1782">
        <v>2</v>
      </c>
      <c r="F1782" t="s">
        <v>64</v>
      </c>
      <c r="G1782">
        <v>10</v>
      </c>
      <c r="H1782">
        <v>0</v>
      </c>
      <c r="I1782">
        <v>1425</v>
      </c>
      <c r="J1782">
        <v>0</v>
      </c>
      <c r="K1782">
        <v>81</v>
      </c>
      <c r="L1782">
        <v>649</v>
      </c>
      <c r="M1782">
        <v>1034</v>
      </c>
      <c r="N1782">
        <v>34</v>
      </c>
      <c r="O1782" t="s">
        <v>167</v>
      </c>
      <c r="P1782">
        <v>1425</v>
      </c>
      <c r="Q178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782" t="str">
        <f>VLOOKUP(Analytics_mindset_case_studies_IntegrateCo_2015payroll[[#This Row],[Job_Code]],Analytics_mindset_case_studies_IntegrateCo_jobcodes[[Code_text]:[Job_Description]],2,FALSE)</f>
        <v>Office</v>
      </c>
    </row>
    <row r="1783" spans="1:18" x14ac:dyDescent="0.3">
      <c r="A1783" s="1">
        <v>42062</v>
      </c>
      <c r="B1783">
        <v>27310021</v>
      </c>
      <c r="C1783">
        <v>287</v>
      </c>
      <c r="D1783">
        <v>2</v>
      </c>
      <c r="E1783">
        <v>2</v>
      </c>
      <c r="F1783" t="s">
        <v>88</v>
      </c>
      <c r="G1783">
        <v>11</v>
      </c>
      <c r="H1783">
        <v>0</v>
      </c>
      <c r="I1783">
        <v>15675</v>
      </c>
      <c r="J1783">
        <v>0</v>
      </c>
      <c r="K1783">
        <v>89</v>
      </c>
      <c r="L1783">
        <v>714</v>
      </c>
      <c r="M1783">
        <v>1138</v>
      </c>
      <c r="N1783">
        <v>38</v>
      </c>
      <c r="O1783" t="s">
        <v>167</v>
      </c>
      <c r="P1783">
        <v>15675</v>
      </c>
      <c r="Q178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783" t="str">
        <f>VLOOKUP(Analytics_mindset_case_studies_IntegrateCo_2015payroll[[#This Row],[Job_Code]],Analytics_mindset_case_studies_IntegrateCo_jobcodes[[Code_text]:[Job_Description]],2,FALSE)</f>
        <v>Office</v>
      </c>
    </row>
    <row r="1784" spans="1:18" x14ac:dyDescent="0.3">
      <c r="A1784" s="1">
        <v>42062</v>
      </c>
      <c r="B1784">
        <v>27310021</v>
      </c>
      <c r="C1784">
        <v>287</v>
      </c>
      <c r="D1784">
        <v>2</v>
      </c>
      <c r="E1784">
        <v>2</v>
      </c>
      <c r="F1784" t="s">
        <v>97</v>
      </c>
      <c r="G1784">
        <v>11</v>
      </c>
      <c r="H1784">
        <v>0</v>
      </c>
      <c r="I1784">
        <v>15675</v>
      </c>
      <c r="J1784">
        <v>0</v>
      </c>
      <c r="K1784">
        <v>9</v>
      </c>
      <c r="L1784">
        <v>714</v>
      </c>
      <c r="M1784">
        <v>1138</v>
      </c>
      <c r="N1784">
        <v>38</v>
      </c>
      <c r="O1784" t="s">
        <v>167</v>
      </c>
      <c r="P1784">
        <v>15675</v>
      </c>
      <c r="Q178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784" t="str">
        <f>VLOOKUP(Analytics_mindset_case_studies_IntegrateCo_2015payroll[[#This Row],[Job_Code]],Analytics_mindset_case_studies_IntegrateCo_jobcodes[[Code_text]:[Job_Description]],2,FALSE)</f>
        <v>Service</v>
      </c>
    </row>
    <row r="1785" spans="1:18" x14ac:dyDescent="0.3">
      <c r="A1785" s="1">
        <v>42062</v>
      </c>
      <c r="B1785">
        <v>27310021</v>
      </c>
      <c r="C1785">
        <v>287</v>
      </c>
      <c r="D1785">
        <v>2</v>
      </c>
      <c r="E1785">
        <v>2</v>
      </c>
      <c r="F1785" t="s">
        <v>82</v>
      </c>
      <c r="G1785">
        <v>0</v>
      </c>
      <c r="H1785">
        <v>0</v>
      </c>
      <c r="I1785">
        <v>0</v>
      </c>
      <c r="J1785">
        <v>0</v>
      </c>
      <c r="K1785">
        <v>65</v>
      </c>
      <c r="L1785">
        <v>519</v>
      </c>
      <c r="M1785">
        <v>828</v>
      </c>
      <c r="N1785">
        <v>27</v>
      </c>
      <c r="O1785" t="s">
        <v>167</v>
      </c>
      <c r="P1785">
        <v>0</v>
      </c>
      <c r="Q178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785" t="str">
        <f>VLOOKUP(Analytics_mindset_case_studies_IntegrateCo_2015payroll[[#This Row],[Job_Code]],Analytics_mindset_case_studies_IntegrateCo_jobcodes[[Code_text]:[Job_Description]],2,FALSE)</f>
        <v>New Foreign Manufacturing Plant</v>
      </c>
    </row>
    <row r="1786" spans="1:18" x14ac:dyDescent="0.3">
      <c r="A1786" s="1">
        <v>42062</v>
      </c>
      <c r="B1786">
        <v>27310021</v>
      </c>
      <c r="C1786">
        <v>255</v>
      </c>
      <c r="D1786">
        <v>1</v>
      </c>
      <c r="E1786">
        <v>1</v>
      </c>
      <c r="F1786" t="s">
        <v>85</v>
      </c>
      <c r="G1786">
        <v>0</v>
      </c>
      <c r="H1786">
        <v>0</v>
      </c>
      <c r="I1786">
        <v>0</v>
      </c>
      <c r="J1786">
        <v>0</v>
      </c>
      <c r="K1786">
        <v>9</v>
      </c>
      <c r="L1786">
        <v>35</v>
      </c>
      <c r="M1786">
        <v>111</v>
      </c>
      <c r="N1786">
        <v>24</v>
      </c>
      <c r="O1786" t="s">
        <v>169</v>
      </c>
      <c r="P1786">
        <v>0</v>
      </c>
      <c r="Q178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786" t="str">
        <f>VLOOKUP(Analytics_mindset_case_studies_IntegrateCo_2015payroll[[#This Row],[Job_Code]],Analytics_mindset_case_studies_IntegrateCo_jobcodes[[Code_text]:[Job_Description]],2,FALSE)</f>
        <v>Installation</v>
      </c>
    </row>
    <row r="1787" spans="1:18" x14ac:dyDescent="0.3">
      <c r="A1787" s="1">
        <v>42062</v>
      </c>
      <c r="B1787">
        <v>27310021</v>
      </c>
      <c r="C1787">
        <v>405</v>
      </c>
      <c r="D1787">
        <v>1</v>
      </c>
      <c r="E1787">
        <v>1</v>
      </c>
      <c r="F1787" t="s">
        <v>85</v>
      </c>
      <c r="G1787">
        <v>0</v>
      </c>
      <c r="H1787">
        <v>0</v>
      </c>
      <c r="I1787">
        <v>0</v>
      </c>
      <c r="J1787">
        <v>0</v>
      </c>
      <c r="K1787">
        <v>9</v>
      </c>
      <c r="L1787">
        <v>36</v>
      </c>
      <c r="M1787">
        <v>115</v>
      </c>
      <c r="N1787">
        <v>24</v>
      </c>
      <c r="O1787" t="s">
        <v>206</v>
      </c>
      <c r="P1787">
        <v>0</v>
      </c>
      <c r="Q178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787" t="str">
        <f>VLOOKUP(Analytics_mindset_case_studies_IntegrateCo_2015payroll[[#This Row],[Job_Code]],Analytics_mindset_case_studies_IntegrateCo_jobcodes[[Code_text]:[Job_Description]],2,FALSE)</f>
        <v>Installation</v>
      </c>
    </row>
    <row r="1788" spans="1:18" x14ac:dyDescent="0.3">
      <c r="A1788" s="1">
        <v>42062</v>
      </c>
      <c r="B1788">
        <v>27310021</v>
      </c>
      <c r="C1788">
        <v>405</v>
      </c>
      <c r="D1788">
        <v>1</v>
      </c>
      <c r="E1788">
        <v>1</v>
      </c>
      <c r="F1788" t="s">
        <v>64</v>
      </c>
      <c r="G1788">
        <v>20</v>
      </c>
      <c r="H1788">
        <v>0</v>
      </c>
      <c r="I1788">
        <v>340</v>
      </c>
      <c r="J1788">
        <v>0</v>
      </c>
      <c r="K1788">
        <v>204</v>
      </c>
      <c r="L1788">
        <v>816</v>
      </c>
      <c r="M1788">
        <v>2601</v>
      </c>
      <c r="N1788">
        <v>544</v>
      </c>
      <c r="O1788" t="s">
        <v>206</v>
      </c>
      <c r="P1788">
        <v>340</v>
      </c>
      <c r="Q178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788" t="str">
        <f>VLOOKUP(Analytics_mindset_case_studies_IntegrateCo_2015payroll[[#This Row],[Job_Code]],Analytics_mindset_case_studies_IntegrateCo_jobcodes[[Code_text]:[Job_Description]],2,FALSE)</f>
        <v>Office</v>
      </c>
    </row>
    <row r="1789" spans="1:18" x14ac:dyDescent="0.3">
      <c r="A1789" s="1">
        <v>42062</v>
      </c>
      <c r="B1789">
        <v>27310021</v>
      </c>
      <c r="C1789">
        <v>405</v>
      </c>
      <c r="D1789">
        <v>1</v>
      </c>
      <c r="E1789">
        <v>1</v>
      </c>
      <c r="F1789" t="s">
        <v>64</v>
      </c>
      <c r="G1789">
        <v>0</v>
      </c>
      <c r="H1789">
        <v>1</v>
      </c>
      <c r="I1789">
        <v>0</v>
      </c>
      <c r="J1789">
        <v>255</v>
      </c>
      <c r="K1789">
        <v>15</v>
      </c>
      <c r="L1789">
        <v>61</v>
      </c>
      <c r="M1789">
        <v>195</v>
      </c>
      <c r="N1789">
        <v>27</v>
      </c>
      <c r="O1789" t="s">
        <v>206</v>
      </c>
      <c r="P1789">
        <v>255</v>
      </c>
      <c r="Q178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789" t="str">
        <f>VLOOKUP(Analytics_mindset_case_studies_IntegrateCo_2015payroll[[#This Row],[Job_Code]],Analytics_mindset_case_studies_IntegrateCo_jobcodes[[Code_text]:[Job_Description]],2,FALSE)</f>
        <v>Office</v>
      </c>
    </row>
    <row r="1790" spans="1:18" x14ac:dyDescent="0.3">
      <c r="A1790" s="1">
        <v>42062</v>
      </c>
      <c r="B1790">
        <v>27310021</v>
      </c>
      <c r="C1790">
        <v>405</v>
      </c>
      <c r="D1790">
        <v>1</v>
      </c>
      <c r="E1790">
        <v>1</v>
      </c>
      <c r="F1790" t="s">
        <v>65</v>
      </c>
      <c r="G1790">
        <v>20</v>
      </c>
      <c r="H1790">
        <v>0</v>
      </c>
      <c r="I1790">
        <v>340</v>
      </c>
      <c r="J1790">
        <v>0</v>
      </c>
      <c r="K1790">
        <v>204</v>
      </c>
      <c r="L1790">
        <v>816</v>
      </c>
      <c r="M1790">
        <v>2601</v>
      </c>
      <c r="N1790">
        <v>544</v>
      </c>
      <c r="O1790" t="s">
        <v>206</v>
      </c>
      <c r="P1790">
        <v>340</v>
      </c>
      <c r="Q179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790" t="str">
        <f>VLOOKUP(Analytics_mindset_case_studies_IntegrateCo_2015payroll[[#This Row],[Job_Code]],Analytics_mindset_case_studies_IntegrateCo_jobcodes[[Code_text]:[Job_Description]],2,FALSE)</f>
        <v>Office</v>
      </c>
    </row>
    <row r="1791" spans="1:18" x14ac:dyDescent="0.3">
      <c r="A1791" s="1">
        <v>42062</v>
      </c>
      <c r="B1791">
        <v>27310021</v>
      </c>
      <c r="C1791">
        <v>13</v>
      </c>
      <c r="D1791">
        <v>1</v>
      </c>
      <c r="E1791">
        <v>1</v>
      </c>
      <c r="F1791" t="s">
        <v>58</v>
      </c>
      <c r="G1791">
        <v>6</v>
      </c>
      <c r="H1791">
        <v>0</v>
      </c>
      <c r="I1791">
        <v>27923</v>
      </c>
      <c r="J1791">
        <v>0</v>
      </c>
      <c r="K1791">
        <v>0</v>
      </c>
      <c r="L1791">
        <v>671</v>
      </c>
      <c r="M1791">
        <v>2136</v>
      </c>
      <c r="N1791">
        <v>447</v>
      </c>
      <c r="O1791" t="s">
        <v>171</v>
      </c>
      <c r="P1791">
        <v>27923</v>
      </c>
      <c r="Q179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791" t="str">
        <f>VLOOKUP(Analytics_mindset_case_studies_IntegrateCo_2015payroll[[#This Row],[Job_Code]],Analytics_mindset_case_studies_IntegrateCo_jobcodes[[Code_text]:[Job_Description]],2,FALSE)</f>
        <v>Sales</v>
      </c>
    </row>
    <row r="1792" spans="1:18" x14ac:dyDescent="0.3">
      <c r="A1792" s="1">
        <v>42062</v>
      </c>
      <c r="B1792">
        <v>27310021</v>
      </c>
      <c r="C1792">
        <v>13</v>
      </c>
      <c r="D1792">
        <v>1</v>
      </c>
      <c r="E1792">
        <v>1</v>
      </c>
      <c r="F1792" t="s">
        <v>84</v>
      </c>
      <c r="G1792">
        <v>12</v>
      </c>
      <c r="H1792">
        <v>0</v>
      </c>
      <c r="I1792">
        <v>55846</v>
      </c>
      <c r="J1792">
        <v>0</v>
      </c>
      <c r="K1792">
        <v>0</v>
      </c>
      <c r="L1792">
        <v>134</v>
      </c>
      <c r="M1792">
        <v>4273</v>
      </c>
      <c r="N1792">
        <v>894</v>
      </c>
      <c r="O1792" t="s">
        <v>171</v>
      </c>
      <c r="P1792">
        <v>55846</v>
      </c>
      <c r="Q179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1792" t="str">
        <f>VLOOKUP(Analytics_mindset_case_studies_IntegrateCo_2015payroll[[#This Row],[Job_Code]],Analytics_mindset_case_studies_IntegrateCo_jobcodes[[Code_text]:[Job_Description]],2,FALSE)</f>
        <v>Travel</v>
      </c>
    </row>
    <row r="1793" spans="1:18" x14ac:dyDescent="0.3">
      <c r="A1793" s="1">
        <v>42062</v>
      </c>
      <c r="B1793">
        <v>27310021</v>
      </c>
      <c r="C1793">
        <v>358</v>
      </c>
      <c r="D1793">
        <v>1</v>
      </c>
      <c r="E1793">
        <v>1</v>
      </c>
      <c r="F1793" t="s">
        <v>64</v>
      </c>
      <c r="G1793">
        <v>40</v>
      </c>
      <c r="H1793">
        <v>0</v>
      </c>
      <c r="I1793">
        <v>630</v>
      </c>
      <c r="J1793">
        <v>0</v>
      </c>
      <c r="K1793">
        <v>297</v>
      </c>
      <c r="L1793">
        <v>1188</v>
      </c>
      <c r="M1793">
        <v>3787</v>
      </c>
      <c r="N1793">
        <v>82</v>
      </c>
      <c r="O1793" t="s">
        <v>172</v>
      </c>
      <c r="P1793">
        <v>630</v>
      </c>
      <c r="Q179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793" t="str">
        <f>VLOOKUP(Analytics_mindset_case_studies_IntegrateCo_2015payroll[[#This Row],[Job_Code]],Analytics_mindset_case_studies_IntegrateCo_jobcodes[[Code_text]:[Job_Description]],2,FALSE)</f>
        <v>Office</v>
      </c>
    </row>
    <row r="1794" spans="1:18" x14ac:dyDescent="0.3">
      <c r="A1794" s="1">
        <v>42062</v>
      </c>
      <c r="B1794">
        <v>27310021</v>
      </c>
      <c r="C1794">
        <v>281</v>
      </c>
      <c r="D1794">
        <v>1</v>
      </c>
      <c r="E1794">
        <v>1</v>
      </c>
      <c r="F1794" t="s">
        <v>85</v>
      </c>
      <c r="G1794">
        <v>0</v>
      </c>
      <c r="H1794">
        <v>0</v>
      </c>
      <c r="I1794">
        <v>0</v>
      </c>
      <c r="J1794">
        <v>0</v>
      </c>
      <c r="K1794">
        <v>9</v>
      </c>
      <c r="L1794">
        <v>36</v>
      </c>
      <c r="M1794">
        <v>115</v>
      </c>
      <c r="N1794">
        <v>24</v>
      </c>
      <c r="O1794" t="s">
        <v>207</v>
      </c>
      <c r="P1794">
        <v>0</v>
      </c>
      <c r="Q179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794" t="str">
        <f>VLOOKUP(Analytics_mindset_case_studies_IntegrateCo_2015payroll[[#This Row],[Job_Code]],Analytics_mindset_case_studies_IntegrateCo_jobcodes[[Code_text]:[Job_Description]],2,FALSE)</f>
        <v>Installation</v>
      </c>
    </row>
    <row r="1795" spans="1:18" x14ac:dyDescent="0.3">
      <c r="A1795" s="1">
        <v>42062</v>
      </c>
      <c r="B1795">
        <v>27310021</v>
      </c>
      <c r="C1795">
        <v>281</v>
      </c>
      <c r="D1795">
        <v>1</v>
      </c>
      <c r="E1795">
        <v>1</v>
      </c>
      <c r="F1795" t="s">
        <v>65</v>
      </c>
      <c r="G1795">
        <v>3</v>
      </c>
      <c r="H1795">
        <v>0</v>
      </c>
      <c r="I1795">
        <v>78</v>
      </c>
      <c r="J1795">
        <v>0</v>
      </c>
      <c r="K1795">
        <v>47</v>
      </c>
      <c r="L1795">
        <v>187</v>
      </c>
      <c r="M1795">
        <v>597</v>
      </c>
      <c r="N1795">
        <v>125</v>
      </c>
      <c r="O1795" t="s">
        <v>207</v>
      </c>
      <c r="P1795">
        <v>78</v>
      </c>
      <c r="Q179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795" t="str">
        <f>VLOOKUP(Analytics_mindset_case_studies_IntegrateCo_2015payroll[[#This Row],[Job_Code]],Analytics_mindset_case_studies_IntegrateCo_jobcodes[[Code_text]:[Job_Description]],2,FALSE)</f>
        <v>Office</v>
      </c>
    </row>
    <row r="1796" spans="1:18" x14ac:dyDescent="0.3">
      <c r="A1796" s="1">
        <v>42062</v>
      </c>
      <c r="B1796">
        <v>27310021</v>
      </c>
      <c r="C1796">
        <v>281</v>
      </c>
      <c r="D1796">
        <v>1</v>
      </c>
      <c r="E1796">
        <v>1</v>
      </c>
      <c r="F1796" t="s">
        <v>74</v>
      </c>
      <c r="G1796">
        <v>0</v>
      </c>
      <c r="H1796">
        <v>4</v>
      </c>
      <c r="I1796">
        <v>0</v>
      </c>
      <c r="J1796">
        <v>156</v>
      </c>
      <c r="K1796">
        <v>94</v>
      </c>
      <c r="L1796">
        <v>374</v>
      </c>
      <c r="M1796">
        <v>1193</v>
      </c>
      <c r="N1796">
        <v>166</v>
      </c>
      <c r="O1796" t="s">
        <v>207</v>
      </c>
      <c r="P1796">
        <v>156</v>
      </c>
      <c r="Q179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796" t="str">
        <f>VLOOKUP(Analytics_mindset_case_studies_IntegrateCo_2015payroll[[#This Row],[Job_Code]],Analytics_mindset_case_studies_IntegrateCo_jobcodes[[Code_text]:[Job_Description]],2,FALSE)</f>
        <v>Service</v>
      </c>
    </row>
    <row r="1797" spans="1:18" x14ac:dyDescent="0.3">
      <c r="A1797" s="1">
        <v>42062</v>
      </c>
      <c r="B1797">
        <v>27310021</v>
      </c>
      <c r="C1797">
        <v>316</v>
      </c>
      <c r="D1797">
        <v>1</v>
      </c>
      <c r="E1797">
        <v>1</v>
      </c>
      <c r="F1797" t="s">
        <v>85</v>
      </c>
      <c r="G1797">
        <v>0</v>
      </c>
      <c r="H1797">
        <v>0</v>
      </c>
      <c r="I1797">
        <v>0</v>
      </c>
      <c r="J1797">
        <v>0</v>
      </c>
      <c r="K1797">
        <v>0</v>
      </c>
      <c r="L1797">
        <v>35</v>
      </c>
      <c r="M1797">
        <v>111</v>
      </c>
      <c r="N1797">
        <v>24</v>
      </c>
      <c r="O1797" t="s">
        <v>173</v>
      </c>
      <c r="P1797">
        <v>0</v>
      </c>
      <c r="Q179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797" t="str">
        <f>VLOOKUP(Analytics_mindset_case_studies_IntegrateCo_2015payroll[[#This Row],[Job_Code]],Analytics_mindset_case_studies_IntegrateCo_jobcodes[[Code_text]:[Job_Description]],2,FALSE)</f>
        <v>Installation</v>
      </c>
    </row>
    <row r="1798" spans="1:18" x14ac:dyDescent="0.3">
      <c r="A1798" s="1">
        <v>42062</v>
      </c>
      <c r="B1798">
        <v>27310021</v>
      </c>
      <c r="C1798">
        <v>314</v>
      </c>
      <c r="D1798">
        <v>1</v>
      </c>
      <c r="E1798">
        <v>1</v>
      </c>
      <c r="F1798" t="s">
        <v>85</v>
      </c>
      <c r="G1798">
        <v>0</v>
      </c>
      <c r="H1798">
        <v>0</v>
      </c>
      <c r="I1798">
        <v>0</v>
      </c>
      <c r="J1798">
        <v>0</v>
      </c>
      <c r="K1798">
        <v>2</v>
      </c>
      <c r="L1798">
        <v>36</v>
      </c>
      <c r="M1798">
        <v>115</v>
      </c>
      <c r="N1798">
        <v>24</v>
      </c>
      <c r="O1798" t="s">
        <v>174</v>
      </c>
      <c r="P1798">
        <v>0</v>
      </c>
      <c r="Q179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798" t="str">
        <f>VLOOKUP(Analytics_mindset_case_studies_IntegrateCo_2015payroll[[#This Row],[Job_Code]],Analytics_mindset_case_studies_IntegrateCo_jobcodes[[Code_text]:[Job_Description]],2,FALSE)</f>
        <v>Installation</v>
      </c>
    </row>
    <row r="1799" spans="1:18" x14ac:dyDescent="0.3">
      <c r="A1799" s="1">
        <v>42062</v>
      </c>
      <c r="B1799">
        <v>27310021</v>
      </c>
      <c r="C1799">
        <v>39</v>
      </c>
      <c r="D1799">
        <v>1</v>
      </c>
      <c r="E1799">
        <v>1</v>
      </c>
      <c r="F1799" t="s">
        <v>101</v>
      </c>
      <c r="G1799">
        <v>30</v>
      </c>
      <c r="H1799">
        <v>0</v>
      </c>
      <c r="I1799">
        <v>2175</v>
      </c>
      <c r="J1799">
        <v>0</v>
      </c>
      <c r="K1799">
        <v>32</v>
      </c>
      <c r="L1799">
        <v>126</v>
      </c>
      <c r="M1799">
        <v>402</v>
      </c>
      <c r="N1799">
        <v>348</v>
      </c>
      <c r="O1799" t="s">
        <v>175</v>
      </c>
      <c r="P1799">
        <v>2175</v>
      </c>
      <c r="Q179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799" t="str">
        <f>VLOOKUP(Analytics_mindset_case_studies_IntegrateCo_2015payroll[[#This Row],[Job_Code]],Analytics_mindset_case_studies_IntegrateCo_jobcodes[[Code_text]:[Job_Description]],2,FALSE)</f>
        <v>Installation</v>
      </c>
    </row>
    <row r="1800" spans="1:18" x14ac:dyDescent="0.3">
      <c r="A1800" s="1">
        <v>42062</v>
      </c>
      <c r="B1800">
        <v>27310021</v>
      </c>
      <c r="C1800">
        <v>22</v>
      </c>
      <c r="D1800">
        <v>1</v>
      </c>
      <c r="E1800">
        <v>1</v>
      </c>
      <c r="F1800" t="s">
        <v>84</v>
      </c>
      <c r="G1800">
        <v>1</v>
      </c>
      <c r="H1800">
        <v>0</v>
      </c>
      <c r="I1800">
        <v>3059</v>
      </c>
      <c r="J1800">
        <v>0</v>
      </c>
      <c r="K1800">
        <v>0</v>
      </c>
      <c r="L1800">
        <v>67</v>
      </c>
      <c r="M1800">
        <v>213</v>
      </c>
      <c r="N1800">
        <v>49</v>
      </c>
      <c r="O1800" t="s">
        <v>176</v>
      </c>
      <c r="P1800">
        <v>3059</v>
      </c>
      <c r="Q180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1800" t="str">
        <f>VLOOKUP(Analytics_mindset_case_studies_IntegrateCo_2015payroll[[#This Row],[Job_Code]],Analytics_mindset_case_studies_IntegrateCo_jobcodes[[Code_text]:[Job_Description]],2,FALSE)</f>
        <v>Travel</v>
      </c>
    </row>
    <row r="1801" spans="1:18" x14ac:dyDescent="0.3">
      <c r="A1801" s="1">
        <v>42062</v>
      </c>
      <c r="B1801">
        <v>27310021</v>
      </c>
      <c r="C1801">
        <v>18</v>
      </c>
      <c r="D1801">
        <v>1</v>
      </c>
      <c r="E1801">
        <v>1</v>
      </c>
      <c r="F1801" t="s">
        <v>64</v>
      </c>
      <c r="G1801">
        <v>115</v>
      </c>
      <c r="H1801">
        <v>0</v>
      </c>
      <c r="I1801">
        <v>230</v>
      </c>
      <c r="J1801">
        <v>0</v>
      </c>
      <c r="K1801">
        <v>138</v>
      </c>
      <c r="L1801">
        <v>552</v>
      </c>
      <c r="M1801">
        <v>176</v>
      </c>
      <c r="N1801">
        <v>3</v>
      </c>
      <c r="O1801" t="s">
        <v>177</v>
      </c>
      <c r="P1801">
        <v>230</v>
      </c>
      <c r="Q180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801" t="str">
        <f>VLOOKUP(Analytics_mindset_case_studies_IntegrateCo_2015payroll[[#This Row],[Job_Code]],Analytics_mindset_case_studies_IntegrateCo_jobcodes[[Code_text]:[Job_Description]],2,FALSE)</f>
        <v>Office</v>
      </c>
    </row>
    <row r="1802" spans="1:18" x14ac:dyDescent="0.3">
      <c r="A1802" s="1">
        <v>42062</v>
      </c>
      <c r="B1802">
        <v>27310021</v>
      </c>
      <c r="C1802">
        <v>18</v>
      </c>
      <c r="D1802">
        <v>1</v>
      </c>
      <c r="E1802">
        <v>1</v>
      </c>
      <c r="F1802" t="s">
        <v>65</v>
      </c>
      <c r="G1802">
        <v>115</v>
      </c>
      <c r="H1802">
        <v>0</v>
      </c>
      <c r="I1802">
        <v>230</v>
      </c>
      <c r="J1802">
        <v>0</v>
      </c>
      <c r="K1802">
        <v>138</v>
      </c>
      <c r="L1802">
        <v>552</v>
      </c>
      <c r="M1802">
        <v>1759</v>
      </c>
      <c r="N1802">
        <v>3</v>
      </c>
      <c r="O1802" t="s">
        <v>177</v>
      </c>
      <c r="P1802">
        <v>230</v>
      </c>
      <c r="Q180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802" t="str">
        <f>VLOOKUP(Analytics_mindset_case_studies_IntegrateCo_2015payroll[[#This Row],[Job_Code]],Analytics_mindset_case_studies_IntegrateCo_jobcodes[[Code_text]:[Job_Description]],2,FALSE)</f>
        <v>Office</v>
      </c>
    </row>
    <row r="1803" spans="1:18" x14ac:dyDescent="0.3">
      <c r="A1803" s="1">
        <v>42062</v>
      </c>
      <c r="B1803">
        <v>27310021</v>
      </c>
      <c r="C1803">
        <v>401</v>
      </c>
      <c r="D1803">
        <v>2</v>
      </c>
      <c r="E1803">
        <v>2</v>
      </c>
      <c r="F1803" t="s">
        <v>85</v>
      </c>
      <c r="G1803">
        <v>0</v>
      </c>
      <c r="H1803">
        <v>0</v>
      </c>
      <c r="I1803">
        <v>0</v>
      </c>
      <c r="J1803">
        <v>0</v>
      </c>
      <c r="K1803">
        <v>0</v>
      </c>
      <c r="L1803">
        <v>56</v>
      </c>
      <c r="M1803">
        <v>89</v>
      </c>
      <c r="N1803">
        <v>3</v>
      </c>
      <c r="O1803" t="s">
        <v>179</v>
      </c>
      <c r="P1803">
        <v>0</v>
      </c>
      <c r="Q180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803" t="str">
        <f>VLOOKUP(Analytics_mindset_case_studies_IntegrateCo_2015payroll[[#This Row],[Job_Code]],Analytics_mindset_case_studies_IntegrateCo_jobcodes[[Code_text]:[Job_Description]],2,FALSE)</f>
        <v>Installation</v>
      </c>
    </row>
    <row r="1804" spans="1:18" x14ac:dyDescent="0.3">
      <c r="A1804" s="1">
        <v>42062</v>
      </c>
      <c r="B1804">
        <v>27310021</v>
      </c>
      <c r="C1804">
        <v>401</v>
      </c>
      <c r="D1804">
        <v>2</v>
      </c>
      <c r="E1804">
        <v>2</v>
      </c>
      <c r="F1804" t="s">
        <v>88</v>
      </c>
      <c r="G1804">
        <v>11</v>
      </c>
      <c r="H1804">
        <v>0</v>
      </c>
      <c r="I1804">
        <v>286</v>
      </c>
      <c r="J1804">
        <v>0</v>
      </c>
      <c r="K1804">
        <v>0</v>
      </c>
      <c r="L1804">
        <v>1061</v>
      </c>
      <c r="M1804">
        <v>169</v>
      </c>
      <c r="N1804">
        <v>572</v>
      </c>
      <c r="O1804" t="s">
        <v>179</v>
      </c>
      <c r="P1804">
        <v>286</v>
      </c>
      <c r="Q180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804" t="str">
        <f>VLOOKUP(Analytics_mindset_case_studies_IntegrateCo_2015payroll[[#This Row],[Job_Code]],Analytics_mindset_case_studies_IntegrateCo_jobcodes[[Code_text]:[Job_Description]],2,FALSE)</f>
        <v>Office</v>
      </c>
    </row>
    <row r="1805" spans="1:18" x14ac:dyDescent="0.3">
      <c r="A1805" s="1">
        <v>42062</v>
      </c>
      <c r="B1805">
        <v>27310021</v>
      </c>
      <c r="C1805">
        <v>401</v>
      </c>
      <c r="D1805">
        <v>2</v>
      </c>
      <c r="E1805">
        <v>2</v>
      </c>
      <c r="F1805" t="s">
        <v>109</v>
      </c>
      <c r="G1805">
        <v>11</v>
      </c>
      <c r="H1805">
        <v>0</v>
      </c>
      <c r="I1805">
        <v>286</v>
      </c>
      <c r="J1805">
        <v>0</v>
      </c>
      <c r="K1805">
        <v>0</v>
      </c>
      <c r="L1805">
        <v>1061</v>
      </c>
      <c r="M1805">
        <v>1691</v>
      </c>
      <c r="N1805">
        <v>572</v>
      </c>
      <c r="O1805" t="s">
        <v>179</v>
      </c>
      <c r="P1805">
        <v>286</v>
      </c>
      <c r="Q180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1805" t="str">
        <f>VLOOKUP(Analytics_mindset_case_studies_IntegrateCo_2015payroll[[#This Row],[Job_Code]],Analytics_mindset_case_studies_IntegrateCo_jobcodes[[Code_text]:[Job_Description]],2,FALSE)</f>
        <v>Travel</v>
      </c>
    </row>
    <row r="1806" spans="1:18" x14ac:dyDescent="0.3">
      <c r="A1806" s="1">
        <v>42062</v>
      </c>
      <c r="B1806">
        <v>27310021</v>
      </c>
      <c r="C1806">
        <v>3</v>
      </c>
      <c r="D1806">
        <v>1</v>
      </c>
      <c r="E1806">
        <v>1</v>
      </c>
      <c r="F1806" t="s">
        <v>64</v>
      </c>
      <c r="G1806">
        <v>24</v>
      </c>
      <c r="H1806">
        <v>0</v>
      </c>
      <c r="I1806">
        <v>18462</v>
      </c>
      <c r="J1806">
        <v>0</v>
      </c>
      <c r="K1806">
        <v>0</v>
      </c>
      <c r="L1806">
        <v>4387</v>
      </c>
      <c r="M1806">
        <v>13985</v>
      </c>
      <c r="N1806">
        <v>24</v>
      </c>
      <c r="O1806" t="s">
        <v>180</v>
      </c>
      <c r="P1806">
        <v>18462</v>
      </c>
      <c r="Q180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806" t="str">
        <f>VLOOKUP(Analytics_mindset_case_studies_IntegrateCo_2015payroll[[#This Row],[Job_Code]],Analytics_mindset_case_studies_IntegrateCo_jobcodes[[Code_text]:[Job_Description]],2,FALSE)</f>
        <v>Office</v>
      </c>
    </row>
    <row r="1807" spans="1:18" x14ac:dyDescent="0.3">
      <c r="A1807" s="1">
        <v>42062</v>
      </c>
      <c r="B1807">
        <v>27310021</v>
      </c>
      <c r="C1807">
        <v>3</v>
      </c>
      <c r="D1807">
        <v>1</v>
      </c>
      <c r="E1807">
        <v>1</v>
      </c>
      <c r="F1807" t="s">
        <v>63</v>
      </c>
      <c r="G1807">
        <v>0</v>
      </c>
      <c r="H1807">
        <v>0</v>
      </c>
      <c r="I1807">
        <v>0</v>
      </c>
      <c r="J1807">
        <v>0</v>
      </c>
      <c r="K1807">
        <v>0</v>
      </c>
      <c r="L1807">
        <v>2925</v>
      </c>
      <c r="M1807">
        <v>9323</v>
      </c>
      <c r="N1807">
        <v>16</v>
      </c>
      <c r="O1807" t="s">
        <v>180</v>
      </c>
      <c r="P1807">
        <v>0</v>
      </c>
      <c r="Q180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807" t="str">
        <f>VLOOKUP(Analytics_mindset_case_studies_IntegrateCo_2015payroll[[#This Row],[Job_Code]],Analytics_mindset_case_studies_IntegrateCo_jobcodes[[Code_text]:[Job_Description]],2,FALSE)</f>
        <v>New Foreign Manufacturing Plant</v>
      </c>
    </row>
    <row r="1808" spans="1:18" x14ac:dyDescent="0.3">
      <c r="A1808" s="1">
        <v>42062</v>
      </c>
      <c r="B1808">
        <v>27310021</v>
      </c>
      <c r="C1808">
        <v>374</v>
      </c>
      <c r="D1808">
        <v>5</v>
      </c>
      <c r="E1808">
        <v>5</v>
      </c>
      <c r="F1808" t="s">
        <v>64</v>
      </c>
      <c r="G1808">
        <v>3</v>
      </c>
      <c r="H1808">
        <v>0</v>
      </c>
      <c r="I1808">
        <v>63</v>
      </c>
      <c r="J1808">
        <v>0</v>
      </c>
      <c r="K1808">
        <v>32</v>
      </c>
      <c r="L1808">
        <v>177</v>
      </c>
      <c r="M1808">
        <v>41</v>
      </c>
      <c r="N1808">
        <v>25</v>
      </c>
      <c r="O1808" t="s">
        <v>181</v>
      </c>
      <c r="P1808">
        <v>63</v>
      </c>
      <c r="Q180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808" t="str">
        <f>VLOOKUP(Analytics_mindset_case_studies_IntegrateCo_2015payroll[[#This Row],[Job_Code]],Analytics_mindset_case_studies_IntegrateCo_jobcodes[[Code_text]:[Job_Description]],2,FALSE)</f>
        <v>Office</v>
      </c>
    </row>
    <row r="1809" spans="1:18" x14ac:dyDescent="0.3">
      <c r="A1809" s="1">
        <v>42062</v>
      </c>
      <c r="B1809">
        <v>27310021</v>
      </c>
      <c r="C1809">
        <v>374</v>
      </c>
      <c r="D1809">
        <v>5</v>
      </c>
      <c r="E1809">
        <v>5</v>
      </c>
      <c r="F1809" t="s">
        <v>93</v>
      </c>
      <c r="G1809">
        <v>125</v>
      </c>
      <c r="H1809">
        <v>0</v>
      </c>
      <c r="I1809">
        <v>2625</v>
      </c>
      <c r="J1809">
        <v>0</v>
      </c>
      <c r="K1809">
        <v>134</v>
      </c>
      <c r="L1809">
        <v>735</v>
      </c>
      <c r="M1809">
        <v>1709</v>
      </c>
      <c r="N1809">
        <v>105</v>
      </c>
      <c r="O1809" t="s">
        <v>181</v>
      </c>
      <c r="P1809">
        <v>2625</v>
      </c>
      <c r="Q180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809" t="str">
        <f>VLOOKUP(Analytics_mindset_case_studies_IntegrateCo_2015payroll[[#This Row],[Job_Code]],Analytics_mindset_case_studies_IntegrateCo_jobcodes[[Code_text]:[Job_Description]],2,FALSE)</f>
        <v>Office</v>
      </c>
    </row>
    <row r="1810" spans="1:18" x14ac:dyDescent="0.3">
      <c r="A1810" s="1">
        <v>42062</v>
      </c>
      <c r="B1810">
        <v>27310021</v>
      </c>
      <c r="C1810">
        <v>374</v>
      </c>
      <c r="D1810">
        <v>5</v>
      </c>
      <c r="E1810">
        <v>5</v>
      </c>
      <c r="F1810" t="s">
        <v>78</v>
      </c>
      <c r="G1810">
        <v>10</v>
      </c>
      <c r="H1810">
        <v>0</v>
      </c>
      <c r="I1810">
        <v>210</v>
      </c>
      <c r="J1810">
        <v>0</v>
      </c>
      <c r="K1810">
        <v>108</v>
      </c>
      <c r="L1810">
        <v>588</v>
      </c>
      <c r="M1810">
        <v>1367</v>
      </c>
      <c r="N1810">
        <v>84</v>
      </c>
      <c r="O1810" t="s">
        <v>181</v>
      </c>
      <c r="P1810">
        <v>210</v>
      </c>
      <c r="Q181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810" t="str">
        <f>VLOOKUP(Analytics_mindset_case_studies_IntegrateCo_2015payroll[[#This Row],[Job_Code]],Analytics_mindset_case_studies_IntegrateCo_jobcodes[[Code_text]:[Job_Description]],2,FALSE)</f>
        <v>Service</v>
      </c>
    </row>
    <row r="1811" spans="1:18" x14ac:dyDescent="0.3">
      <c r="A1811" s="1">
        <v>42062</v>
      </c>
      <c r="B1811">
        <v>27310021</v>
      </c>
      <c r="C1811">
        <v>374</v>
      </c>
      <c r="D1811">
        <v>5</v>
      </c>
      <c r="E1811">
        <v>5</v>
      </c>
      <c r="F1811" t="s">
        <v>103</v>
      </c>
      <c r="G1811">
        <v>15</v>
      </c>
      <c r="H1811">
        <v>0</v>
      </c>
      <c r="I1811">
        <v>315</v>
      </c>
      <c r="J1811">
        <v>0</v>
      </c>
      <c r="K1811">
        <v>16</v>
      </c>
      <c r="L1811">
        <v>88</v>
      </c>
      <c r="M1811">
        <v>206</v>
      </c>
      <c r="N1811">
        <v>13</v>
      </c>
      <c r="O1811" t="s">
        <v>181</v>
      </c>
      <c r="P1811">
        <v>315</v>
      </c>
      <c r="Q181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811" t="str">
        <f>VLOOKUP(Analytics_mindset_case_studies_IntegrateCo_2015payroll[[#This Row],[Job_Code]],Analytics_mindset_case_studies_IntegrateCo_jobcodes[[Code_text]:[Job_Description]],2,FALSE)</f>
        <v>Service</v>
      </c>
    </row>
    <row r="1812" spans="1:18" x14ac:dyDescent="0.3">
      <c r="A1812" s="1">
        <v>42062</v>
      </c>
      <c r="B1812">
        <v>27310021</v>
      </c>
      <c r="C1812">
        <v>374</v>
      </c>
      <c r="D1812">
        <v>5</v>
      </c>
      <c r="E1812">
        <v>5</v>
      </c>
      <c r="F1812" t="s">
        <v>83</v>
      </c>
      <c r="G1812">
        <v>0</v>
      </c>
      <c r="H1812">
        <v>0</v>
      </c>
      <c r="I1812">
        <v>0</v>
      </c>
      <c r="J1812">
        <v>0</v>
      </c>
      <c r="K1812">
        <v>139</v>
      </c>
      <c r="L1812">
        <v>764</v>
      </c>
      <c r="M1812">
        <v>1778</v>
      </c>
      <c r="N1812">
        <v>109</v>
      </c>
      <c r="O1812" t="s">
        <v>181</v>
      </c>
      <c r="P1812">
        <v>0</v>
      </c>
      <c r="Q181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812" t="str">
        <f>VLOOKUP(Analytics_mindset_case_studies_IntegrateCo_2015payroll[[#This Row],[Job_Code]],Analytics_mindset_case_studies_IntegrateCo_jobcodes[[Code_text]:[Job_Description]],2,FALSE)</f>
        <v>New Foreign Manufacturing Plant</v>
      </c>
    </row>
    <row r="1813" spans="1:18" x14ac:dyDescent="0.3">
      <c r="A1813" s="1">
        <v>42062</v>
      </c>
      <c r="B1813">
        <v>27310021</v>
      </c>
      <c r="C1813">
        <v>201</v>
      </c>
      <c r="D1813">
        <v>1</v>
      </c>
      <c r="E1813">
        <v>1</v>
      </c>
      <c r="F1813" t="s">
        <v>85</v>
      </c>
      <c r="G1813">
        <v>0</v>
      </c>
      <c r="H1813">
        <v>0</v>
      </c>
      <c r="I1813">
        <v>0</v>
      </c>
      <c r="J1813">
        <v>0</v>
      </c>
      <c r="K1813">
        <v>0</v>
      </c>
      <c r="L1813">
        <v>36</v>
      </c>
      <c r="M1813">
        <v>115</v>
      </c>
      <c r="N1813">
        <v>24</v>
      </c>
      <c r="O1813" t="s">
        <v>182</v>
      </c>
      <c r="P1813">
        <v>0</v>
      </c>
      <c r="Q181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813" t="str">
        <f>VLOOKUP(Analytics_mindset_case_studies_IntegrateCo_2015payroll[[#This Row],[Job_Code]],Analytics_mindset_case_studies_IntegrateCo_jobcodes[[Code_text]:[Job_Description]],2,FALSE)</f>
        <v>Installation</v>
      </c>
    </row>
    <row r="1814" spans="1:18" x14ac:dyDescent="0.3">
      <c r="A1814" s="1">
        <v>42062</v>
      </c>
      <c r="B1814">
        <v>27310021</v>
      </c>
      <c r="C1814">
        <v>192</v>
      </c>
      <c r="D1814">
        <v>5</v>
      </c>
      <c r="E1814">
        <v>5</v>
      </c>
      <c r="F1814" t="s">
        <v>85</v>
      </c>
      <c r="G1814">
        <v>0</v>
      </c>
      <c r="H1814">
        <v>0</v>
      </c>
      <c r="I1814">
        <v>0</v>
      </c>
      <c r="J1814">
        <v>0</v>
      </c>
      <c r="K1814">
        <v>0</v>
      </c>
      <c r="L1814">
        <v>42</v>
      </c>
      <c r="M1814">
        <v>102</v>
      </c>
      <c r="N1814">
        <v>64</v>
      </c>
      <c r="O1814" t="s">
        <v>183</v>
      </c>
      <c r="P1814">
        <v>0</v>
      </c>
      <c r="Q181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814" t="str">
        <f>VLOOKUP(Analytics_mindset_case_studies_IntegrateCo_2015payroll[[#This Row],[Job_Code]],Analytics_mindset_case_studies_IntegrateCo_jobcodes[[Code_text]:[Job_Description]],2,FALSE)</f>
        <v>Installation</v>
      </c>
    </row>
    <row r="1815" spans="1:18" x14ac:dyDescent="0.3">
      <c r="A1815" s="1">
        <v>42062</v>
      </c>
      <c r="B1815">
        <v>27310021</v>
      </c>
      <c r="C1815">
        <v>192</v>
      </c>
      <c r="D1815">
        <v>5</v>
      </c>
      <c r="E1815">
        <v>5</v>
      </c>
      <c r="F1815" t="s">
        <v>104</v>
      </c>
      <c r="G1815">
        <v>40</v>
      </c>
      <c r="H1815">
        <v>0</v>
      </c>
      <c r="I1815">
        <v>96154</v>
      </c>
      <c r="J1815">
        <v>0</v>
      </c>
      <c r="K1815">
        <v>0</v>
      </c>
      <c r="L1815">
        <v>2692</v>
      </c>
      <c r="M1815">
        <v>6565</v>
      </c>
      <c r="N1815">
        <v>4077</v>
      </c>
      <c r="O1815" t="s">
        <v>183</v>
      </c>
      <c r="P1815">
        <v>96154</v>
      </c>
      <c r="Q181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815" t="str">
        <f>VLOOKUP(Analytics_mindset_case_studies_IntegrateCo_2015payroll[[#This Row],[Job_Code]],Analytics_mindset_case_studies_IntegrateCo_jobcodes[[Code_text]:[Job_Description]],2,FALSE)</f>
        <v>Sales</v>
      </c>
    </row>
    <row r="1816" spans="1:18" x14ac:dyDescent="0.3">
      <c r="A1816" s="1">
        <v>42062</v>
      </c>
      <c r="B1816">
        <v>27310021</v>
      </c>
      <c r="C1816">
        <v>398</v>
      </c>
      <c r="D1816">
        <v>1</v>
      </c>
      <c r="E1816">
        <v>1</v>
      </c>
      <c r="F1816" t="s">
        <v>85</v>
      </c>
      <c r="G1816">
        <v>0</v>
      </c>
      <c r="H1816">
        <v>0</v>
      </c>
      <c r="I1816">
        <v>0</v>
      </c>
      <c r="J1816">
        <v>0</v>
      </c>
      <c r="K1816">
        <v>9</v>
      </c>
      <c r="L1816">
        <v>36</v>
      </c>
      <c r="M1816">
        <v>115</v>
      </c>
      <c r="N1816">
        <v>24</v>
      </c>
      <c r="O1816" t="s">
        <v>184</v>
      </c>
      <c r="P1816">
        <v>0</v>
      </c>
      <c r="Q181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816" t="str">
        <f>VLOOKUP(Analytics_mindset_case_studies_IntegrateCo_2015payroll[[#This Row],[Job_Code]],Analytics_mindset_case_studies_IntegrateCo_jobcodes[[Code_text]:[Job_Description]],2,FALSE)</f>
        <v>Installation</v>
      </c>
    </row>
    <row r="1817" spans="1:18" x14ac:dyDescent="0.3">
      <c r="A1817" s="1">
        <v>42062</v>
      </c>
      <c r="B1817">
        <v>27310021</v>
      </c>
      <c r="C1817">
        <v>398</v>
      </c>
      <c r="D1817">
        <v>1</v>
      </c>
      <c r="E1817">
        <v>1</v>
      </c>
      <c r="F1817" t="s">
        <v>89</v>
      </c>
      <c r="G1817">
        <v>5</v>
      </c>
      <c r="H1817">
        <v>0</v>
      </c>
      <c r="I1817">
        <v>6</v>
      </c>
      <c r="J1817">
        <v>0</v>
      </c>
      <c r="K1817">
        <v>4</v>
      </c>
      <c r="L1817">
        <v>14</v>
      </c>
      <c r="M1817">
        <v>46</v>
      </c>
      <c r="N1817">
        <v>1</v>
      </c>
      <c r="O1817" t="s">
        <v>184</v>
      </c>
      <c r="P1817">
        <v>6</v>
      </c>
      <c r="Q181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817" t="str">
        <f>VLOOKUP(Analytics_mindset_case_studies_IntegrateCo_2015payroll[[#This Row],[Job_Code]],Analytics_mindset_case_studies_IntegrateCo_jobcodes[[Code_text]:[Job_Description]],2,FALSE)</f>
        <v>Employee Training</v>
      </c>
    </row>
    <row r="1818" spans="1:18" x14ac:dyDescent="0.3">
      <c r="A1818" s="1">
        <v>42062</v>
      </c>
      <c r="B1818">
        <v>27310021</v>
      </c>
      <c r="C1818">
        <v>276</v>
      </c>
      <c r="D1818">
        <v>1</v>
      </c>
      <c r="E1818">
        <v>1</v>
      </c>
      <c r="F1818" t="s">
        <v>63</v>
      </c>
      <c r="G1818">
        <v>0</v>
      </c>
      <c r="H1818">
        <v>0</v>
      </c>
      <c r="I1818">
        <v>0</v>
      </c>
      <c r="J1818">
        <v>0</v>
      </c>
      <c r="K1818">
        <v>48</v>
      </c>
      <c r="L1818">
        <v>409</v>
      </c>
      <c r="M1818">
        <v>1304</v>
      </c>
      <c r="N1818">
        <v>291</v>
      </c>
      <c r="O1818" t="s">
        <v>185</v>
      </c>
      <c r="P1818">
        <v>0</v>
      </c>
      <c r="Q181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818" t="str">
        <f>VLOOKUP(Analytics_mindset_case_studies_IntegrateCo_2015payroll[[#This Row],[Job_Code]],Analytics_mindset_case_studies_IntegrateCo_jobcodes[[Code_text]:[Job_Description]],2,FALSE)</f>
        <v>New Foreign Manufacturing Plant</v>
      </c>
    </row>
    <row r="1819" spans="1:18" x14ac:dyDescent="0.3">
      <c r="A1819" s="1">
        <v>42062</v>
      </c>
      <c r="B1819">
        <v>27310021</v>
      </c>
      <c r="C1819">
        <v>352</v>
      </c>
      <c r="D1819">
        <v>1</v>
      </c>
      <c r="E1819">
        <v>1</v>
      </c>
      <c r="F1819" t="s">
        <v>85</v>
      </c>
      <c r="G1819">
        <v>0</v>
      </c>
      <c r="H1819">
        <v>0</v>
      </c>
      <c r="I1819">
        <v>0</v>
      </c>
      <c r="J1819">
        <v>0</v>
      </c>
      <c r="K1819">
        <v>4</v>
      </c>
      <c r="L1819">
        <v>32</v>
      </c>
      <c r="M1819">
        <v>102</v>
      </c>
      <c r="N1819">
        <v>24</v>
      </c>
      <c r="O1819" t="s">
        <v>186</v>
      </c>
      <c r="P1819">
        <v>0</v>
      </c>
      <c r="Q181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819" t="str">
        <f>VLOOKUP(Analytics_mindset_case_studies_IntegrateCo_2015payroll[[#This Row],[Job_Code]],Analytics_mindset_case_studies_IntegrateCo_jobcodes[[Code_text]:[Job_Description]],2,FALSE)</f>
        <v>Installation</v>
      </c>
    </row>
    <row r="1820" spans="1:18" x14ac:dyDescent="0.3">
      <c r="A1820" s="1">
        <v>42062</v>
      </c>
      <c r="B1820">
        <v>27310021</v>
      </c>
      <c r="C1820">
        <v>199</v>
      </c>
      <c r="D1820">
        <v>1</v>
      </c>
      <c r="E1820">
        <v>1</v>
      </c>
      <c r="F1820" t="s">
        <v>85</v>
      </c>
      <c r="G1820">
        <v>0</v>
      </c>
      <c r="H1820">
        <v>0</v>
      </c>
      <c r="I1820">
        <v>0</v>
      </c>
      <c r="J1820">
        <v>0</v>
      </c>
      <c r="K1820">
        <v>0</v>
      </c>
      <c r="L1820">
        <v>33</v>
      </c>
      <c r="M1820">
        <v>106</v>
      </c>
      <c r="N1820">
        <v>24</v>
      </c>
      <c r="O1820" t="s">
        <v>187</v>
      </c>
      <c r="P1820">
        <v>0</v>
      </c>
      <c r="Q182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820" t="str">
        <f>VLOOKUP(Analytics_mindset_case_studies_IntegrateCo_2015payroll[[#This Row],[Job_Code]],Analytics_mindset_case_studies_IntegrateCo_jobcodes[[Code_text]:[Job_Description]],2,FALSE)</f>
        <v>Installation</v>
      </c>
    </row>
    <row r="1821" spans="1:18" x14ac:dyDescent="0.3">
      <c r="A1821" s="1">
        <v>42062</v>
      </c>
      <c r="B1821">
        <v>27310021</v>
      </c>
      <c r="C1821">
        <v>199</v>
      </c>
      <c r="D1821">
        <v>1</v>
      </c>
      <c r="E1821">
        <v>1</v>
      </c>
      <c r="F1821" t="s">
        <v>78</v>
      </c>
      <c r="G1821">
        <v>3</v>
      </c>
      <c r="H1821">
        <v>0</v>
      </c>
      <c r="I1821">
        <v>1071</v>
      </c>
      <c r="J1821">
        <v>0</v>
      </c>
      <c r="K1821">
        <v>0</v>
      </c>
      <c r="L1821">
        <v>239</v>
      </c>
      <c r="M1821">
        <v>761</v>
      </c>
      <c r="N1821">
        <v>171</v>
      </c>
      <c r="O1821" t="s">
        <v>187</v>
      </c>
      <c r="P1821">
        <v>1071</v>
      </c>
      <c r="Q182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821" t="str">
        <f>VLOOKUP(Analytics_mindset_case_studies_IntegrateCo_2015payroll[[#This Row],[Job_Code]],Analytics_mindset_case_studies_IntegrateCo_jobcodes[[Code_text]:[Job_Description]],2,FALSE)</f>
        <v>Service</v>
      </c>
    </row>
    <row r="1822" spans="1:18" x14ac:dyDescent="0.3">
      <c r="A1822" s="1">
        <v>42062</v>
      </c>
      <c r="B1822">
        <v>27310021</v>
      </c>
      <c r="C1822">
        <v>199</v>
      </c>
      <c r="D1822">
        <v>1</v>
      </c>
      <c r="E1822">
        <v>1</v>
      </c>
      <c r="F1822" t="s">
        <v>87</v>
      </c>
      <c r="G1822">
        <v>5</v>
      </c>
      <c r="H1822">
        <v>0</v>
      </c>
      <c r="I1822">
        <v>1785</v>
      </c>
      <c r="J1822">
        <v>0</v>
      </c>
      <c r="K1822">
        <v>0</v>
      </c>
      <c r="L1822">
        <v>4</v>
      </c>
      <c r="M1822">
        <v>127</v>
      </c>
      <c r="N1822">
        <v>29</v>
      </c>
      <c r="O1822" t="s">
        <v>187</v>
      </c>
      <c r="P1822">
        <v>1785</v>
      </c>
      <c r="Q182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822" t="str">
        <f>VLOOKUP(Analytics_mindset_case_studies_IntegrateCo_2015payroll[[#This Row],[Job_Code]],Analytics_mindset_case_studies_IntegrateCo_jobcodes[[Code_text]:[Job_Description]],2,FALSE)</f>
        <v>Employee Training</v>
      </c>
    </row>
    <row r="1823" spans="1:18" x14ac:dyDescent="0.3">
      <c r="A1823" s="1">
        <v>42062</v>
      </c>
      <c r="B1823">
        <v>27310021</v>
      </c>
      <c r="C1823">
        <v>260</v>
      </c>
      <c r="D1823">
        <v>1</v>
      </c>
      <c r="E1823">
        <v>1</v>
      </c>
      <c r="F1823" t="s">
        <v>85</v>
      </c>
      <c r="G1823">
        <v>0</v>
      </c>
      <c r="H1823">
        <v>0</v>
      </c>
      <c r="I1823">
        <v>0</v>
      </c>
      <c r="J1823">
        <v>0</v>
      </c>
      <c r="K1823">
        <v>0</v>
      </c>
      <c r="L1823">
        <v>27</v>
      </c>
      <c r="M1823">
        <v>86</v>
      </c>
      <c r="N1823">
        <v>19</v>
      </c>
      <c r="O1823" t="s">
        <v>188</v>
      </c>
      <c r="P1823">
        <v>0</v>
      </c>
      <c r="Q182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823" t="str">
        <f>VLOOKUP(Analytics_mindset_case_studies_IntegrateCo_2015payroll[[#This Row],[Job_Code]],Analytics_mindset_case_studies_IntegrateCo_jobcodes[[Code_text]:[Job_Description]],2,FALSE)</f>
        <v>Installation</v>
      </c>
    </row>
    <row r="1824" spans="1:18" x14ac:dyDescent="0.3">
      <c r="A1824" s="1">
        <v>42062</v>
      </c>
      <c r="B1824">
        <v>27310021</v>
      </c>
      <c r="C1824">
        <v>260</v>
      </c>
      <c r="D1824">
        <v>1</v>
      </c>
      <c r="E1824">
        <v>1</v>
      </c>
      <c r="F1824" t="s">
        <v>63</v>
      </c>
      <c r="G1824">
        <v>0</v>
      </c>
      <c r="H1824">
        <v>0</v>
      </c>
      <c r="I1824">
        <v>0</v>
      </c>
      <c r="J1824">
        <v>0</v>
      </c>
      <c r="K1824">
        <v>0</v>
      </c>
      <c r="L1824">
        <v>449</v>
      </c>
      <c r="M1824">
        <v>1432</v>
      </c>
      <c r="N1824">
        <v>317</v>
      </c>
      <c r="O1824" t="s">
        <v>188</v>
      </c>
      <c r="P1824">
        <v>0</v>
      </c>
      <c r="Q182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824" t="str">
        <f>VLOOKUP(Analytics_mindset_case_studies_IntegrateCo_2015payroll[[#This Row],[Job_Code]],Analytics_mindset_case_studies_IntegrateCo_jobcodes[[Code_text]:[Job_Description]],2,FALSE)</f>
        <v>New Foreign Manufacturing Plant</v>
      </c>
    </row>
    <row r="1825" spans="1:18" x14ac:dyDescent="0.3">
      <c r="A1825" s="1">
        <v>42062</v>
      </c>
      <c r="B1825">
        <v>27310021</v>
      </c>
      <c r="C1825">
        <v>380</v>
      </c>
      <c r="D1825">
        <v>1</v>
      </c>
      <c r="E1825">
        <v>1</v>
      </c>
      <c r="F1825" t="s">
        <v>85</v>
      </c>
      <c r="G1825">
        <v>0</v>
      </c>
      <c r="H1825">
        <v>0</v>
      </c>
      <c r="I1825">
        <v>0</v>
      </c>
      <c r="J1825">
        <v>0</v>
      </c>
      <c r="K1825">
        <v>6</v>
      </c>
      <c r="L1825">
        <v>24</v>
      </c>
      <c r="M1825">
        <v>79</v>
      </c>
      <c r="N1825">
        <v>19</v>
      </c>
      <c r="O1825" t="s">
        <v>189</v>
      </c>
      <c r="P1825">
        <v>0</v>
      </c>
      <c r="Q182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825" t="str">
        <f>VLOOKUP(Analytics_mindset_case_studies_IntegrateCo_2015payroll[[#This Row],[Job_Code]],Analytics_mindset_case_studies_IntegrateCo_jobcodes[[Code_text]:[Job_Description]],2,FALSE)</f>
        <v>Installation</v>
      </c>
    </row>
    <row r="1826" spans="1:18" x14ac:dyDescent="0.3">
      <c r="A1826" s="1">
        <v>42062</v>
      </c>
      <c r="B1826">
        <v>27310021</v>
      </c>
      <c r="C1826">
        <v>380</v>
      </c>
      <c r="D1826">
        <v>1</v>
      </c>
      <c r="E1826">
        <v>1</v>
      </c>
      <c r="F1826" t="s">
        <v>65</v>
      </c>
      <c r="G1826">
        <v>2</v>
      </c>
      <c r="H1826">
        <v>0</v>
      </c>
      <c r="I1826">
        <v>40</v>
      </c>
      <c r="J1826">
        <v>0</v>
      </c>
      <c r="K1826">
        <v>21</v>
      </c>
      <c r="L1826">
        <v>82</v>
      </c>
      <c r="M1826">
        <v>262</v>
      </c>
      <c r="N1826">
        <v>64</v>
      </c>
      <c r="O1826" t="s">
        <v>189</v>
      </c>
      <c r="P1826">
        <v>40</v>
      </c>
      <c r="Q182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826" t="str">
        <f>VLOOKUP(Analytics_mindset_case_studies_IntegrateCo_2015payroll[[#This Row],[Job_Code]],Analytics_mindset_case_studies_IntegrateCo_jobcodes[[Code_text]:[Job_Description]],2,FALSE)</f>
        <v>Office</v>
      </c>
    </row>
    <row r="1827" spans="1:18" x14ac:dyDescent="0.3">
      <c r="A1827" s="1">
        <v>42062</v>
      </c>
      <c r="B1827">
        <v>27310021</v>
      </c>
      <c r="C1827">
        <v>380</v>
      </c>
      <c r="D1827">
        <v>1</v>
      </c>
      <c r="E1827">
        <v>1</v>
      </c>
      <c r="F1827" t="s">
        <v>68</v>
      </c>
      <c r="G1827">
        <v>0</v>
      </c>
      <c r="H1827">
        <v>0</v>
      </c>
      <c r="I1827">
        <v>0</v>
      </c>
      <c r="J1827">
        <v>0</v>
      </c>
      <c r="K1827">
        <v>82</v>
      </c>
      <c r="L1827">
        <v>329</v>
      </c>
      <c r="M1827">
        <v>1046</v>
      </c>
      <c r="N1827">
        <v>256</v>
      </c>
      <c r="O1827" t="s">
        <v>189</v>
      </c>
      <c r="P1827">
        <v>0</v>
      </c>
      <c r="Q182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1827" t="str">
        <f>VLOOKUP(Analytics_mindset_case_studies_IntegrateCo_2015payroll[[#This Row],[Job_Code]],Analytics_mindset_case_studies_IntegrateCo_jobcodes[[Code_text]:[Job_Description]],2,FALSE)</f>
        <v>Internal Auditing</v>
      </c>
    </row>
    <row r="1828" spans="1:18" x14ac:dyDescent="0.3">
      <c r="A1828" s="1">
        <v>42062</v>
      </c>
      <c r="B1828">
        <v>27310021</v>
      </c>
      <c r="C1828">
        <v>386</v>
      </c>
      <c r="D1828">
        <v>1</v>
      </c>
      <c r="E1828">
        <v>1</v>
      </c>
      <c r="F1828" t="s">
        <v>64</v>
      </c>
      <c r="G1828">
        <v>1</v>
      </c>
      <c r="H1828">
        <v>0</v>
      </c>
      <c r="I1828">
        <v>12</v>
      </c>
      <c r="J1828">
        <v>0</v>
      </c>
      <c r="K1828">
        <v>7</v>
      </c>
      <c r="L1828">
        <v>29</v>
      </c>
      <c r="M1828">
        <v>91</v>
      </c>
      <c r="N1828">
        <v>19</v>
      </c>
      <c r="O1828" t="s">
        <v>204</v>
      </c>
      <c r="P1828">
        <v>12</v>
      </c>
      <c r="Q182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828" t="str">
        <f>VLOOKUP(Analytics_mindset_case_studies_IntegrateCo_2015payroll[[#This Row],[Job_Code]],Analytics_mindset_case_studies_IntegrateCo_jobcodes[[Code_text]:[Job_Description]],2,FALSE)</f>
        <v>Office</v>
      </c>
    </row>
    <row r="1829" spans="1:18" x14ac:dyDescent="0.3">
      <c r="A1829" s="1">
        <v>42062</v>
      </c>
      <c r="B1829">
        <v>27310021</v>
      </c>
      <c r="C1829">
        <v>117</v>
      </c>
      <c r="D1829">
        <v>1</v>
      </c>
      <c r="E1829">
        <v>1</v>
      </c>
      <c r="F1829" t="s">
        <v>78</v>
      </c>
      <c r="G1829">
        <v>8</v>
      </c>
      <c r="H1829">
        <v>0</v>
      </c>
      <c r="I1829">
        <v>120</v>
      </c>
      <c r="J1829">
        <v>0</v>
      </c>
      <c r="K1829">
        <v>0</v>
      </c>
      <c r="L1829">
        <v>288</v>
      </c>
      <c r="M1829">
        <v>918</v>
      </c>
      <c r="N1829">
        <v>192</v>
      </c>
      <c r="O1829" t="s">
        <v>191</v>
      </c>
      <c r="P1829">
        <v>120</v>
      </c>
      <c r="Q182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829" t="str">
        <f>VLOOKUP(Analytics_mindset_case_studies_IntegrateCo_2015payroll[[#This Row],[Job_Code]],Analytics_mindset_case_studies_IntegrateCo_jobcodes[[Code_text]:[Job_Description]],2,FALSE)</f>
        <v>Service</v>
      </c>
    </row>
    <row r="1830" spans="1:18" x14ac:dyDescent="0.3">
      <c r="A1830" s="1">
        <v>42062</v>
      </c>
      <c r="B1830">
        <v>27310021</v>
      </c>
      <c r="C1830">
        <v>400</v>
      </c>
      <c r="D1830">
        <v>1</v>
      </c>
      <c r="E1830">
        <v>1</v>
      </c>
      <c r="F1830" t="s">
        <v>85</v>
      </c>
      <c r="G1830">
        <v>0</v>
      </c>
      <c r="H1830">
        <v>0</v>
      </c>
      <c r="I1830">
        <v>0</v>
      </c>
      <c r="J1830">
        <v>0</v>
      </c>
      <c r="K1830">
        <v>8</v>
      </c>
      <c r="L1830">
        <v>3</v>
      </c>
      <c r="M1830">
        <v>96</v>
      </c>
      <c r="N1830">
        <v>4</v>
      </c>
      <c r="O1830" t="s">
        <v>192</v>
      </c>
      <c r="P1830">
        <v>0</v>
      </c>
      <c r="Q183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830" t="str">
        <f>VLOOKUP(Analytics_mindset_case_studies_IntegrateCo_2015payroll[[#This Row],[Job_Code]],Analytics_mindset_case_studies_IntegrateCo_jobcodes[[Code_text]:[Job_Description]],2,FALSE)</f>
        <v>Installation</v>
      </c>
    </row>
    <row r="1831" spans="1:18" x14ac:dyDescent="0.3">
      <c r="A1831" s="1">
        <v>42062</v>
      </c>
      <c r="B1831">
        <v>27310021</v>
      </c>
      <c r="C1831">
        <v>400</v>
      </c>
      <c r="D1831">
        <v>1</v>
      </c>
      <c r="E1831">
        <v>1</v>
      </c>
      <c r="F1831" t="s">
        <v>58</v>
      </c>
      <c r="G1831">
        <v>40</v>
      </c>
      <c r="H1831">
        <v>0</v>
      </c>
      <c r="I1831">
        <v>82693</v>
      </c>
      <c r="J1831">
        <v>0</v>
      </c>
      <c r="K1831">
        <v>417</v>
      </c>
      <c r="L1831">
        <v>1671</v>
      </c>
      <c r="M1831">
        <v>5327</v>
      </c>
      <c r="N1831">
        <v>215</v>
      </c>
      <c r="O1831" t="s">
        <v>192</v>
      </c>
      <c r="P1831">
        <v>82693</v>
      </c>
      <c r="Q183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831" t="str">
        <f>VLOOKUP(Analytics_mindset_case_studies_IntegrateCo_2015payroll[[#This Row],[Job_Code]],Analytics_mindset_case_studies_IntegrateCo_jobcodes[[Code_text]:[Job_Description]],2,FALSE)</f>
        <v>Sales</v>
      </c>
    </row>
    <row r="1832" spans="1:18" x14ac:dyDescent="0.3">
      <c r="A1832" s="1">
        <v>42062</v>
      </c>
      <c r="B1832">
        <v>27310021</v>
      </c>
      <c r="C1832">
        <v>7</v>
      </c>
      <c r="D1832">
        <v>1</v>
      </c>
      <c r="E1832">
        <v>1</v>
      </c>
      <c r="F1832" t="s">
        <v>64</v>
      </c>
      <c r="G1832">
        <v>3</v>
      </c>
      <c r="H1832">
        <v>0</v>
      </c>
      <c r="I1832">
        <v>6868</v>
      </c>
      <c r="J1832">
        <v>0</v>
      </c>
      <c r="K1832">
        <v>0</v>
      </c>
      <c r="L1832">
        <v>165</v>
      </c>
      <c r="M1832">
        <v>525</v>
      </c>
      <c r="N1832">
        <v>11</v>
      </c>
      <c r="O1832" t="s">
        <v>194</v>
      </c>
      <c r="P1832">
        <v>6868</v>
      </c>
      <c r="Q183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832" t="str">
        <f>VLOOKUP(Analytics_mindset_case_studies_IntegrateCo_2015payroll[[#This Row],[Job_Code]],Analytics_mindset_case_studies_IntegrateCo_jobcodes[[Code_text]:[Job_Description]],2,FALSE)</f>
        <v>Office</v>
      </c>
    </row>
    <row r="1833" spans="1:18" x14ac:dyDescent="0.3">
      <c r="A1833" s="1">
        <v>42062</v>
      </c>
      <c r="B1833">
        <v>27310021</v>
      </c>
      <c r="C1833">
        <v>7</v>
      </c>
      <c r="D1833">
        <v>1</v>
      </c>
      <c r="E1833">
        <v>1</v>
      </c>
      <c r="F1833" t="s">
        <v>58</v>
      </c>
      <c r="G1833">
        <v>35</v>
      </c>
      <c r="H1833">
        <v>0</v>
      </c>
      <c r="I1833">
        <v>80128</v>
      </c>
      <c r="J1833">
        <v>0</v>
      </c>
      <c r="K1833">
        <v>0</v>
      </c>
      <c r="L1833">
        <v>1923</v>
      </c>
      <c r="M1833">
        <v>613</v>
      </c>
      <c r="N1833">
        <v>1282</v>
      </c>
      <c r="O1833" t="s">
        <v>194</v>
      </c>
      <c r="P1833">
        <v>80128</v>
      </c>
      <c r="Q183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833" t="str">
        <f>VLOOKUP(Analytics_mindset_case_studies_IntegrateCo_2015payroll[[#This Row],[Job_Code]],Analytics_mindset_case_studies_IntegrateCo_jobcodes[[Code_text]:[Job_Description]],2,FALSE)</f>
        <v>Sales</v>
      </c>
    </row>
    <row r="1834" spans="1:18" x14ac:dyDescent="0.3">
      <c r="A1834" s="1">
        <v>42062</v>
      </c>
      <c r="B1834">
        <v>27310021</v>
      </c>
      <c r="C1834">
        <v>34</v>
      </c>
      <c r="D1834">
        <v>1</v>
      </c>
      <c r="E1834">
        <v>1</v>
      </c>
      <c r="F1834" t="s">
        <v>58</v>
      </c>
      <c r="G1834">
        <v>5</v>
      </c>
      <c r="H1834">
        <v>0</v>
      </c>
      <c r="I1834">
        <v>21424</v>
      </c>
      <c r="J1834">
        <v>0</v>
      </c>
      <c r="K1834">
        <v>0</v>
      </c>
      <c r="L1834">
        <v>489</v>
      </c>
      <c r="M1834">
        <v>1558</v>
      </c>
      <c r="N1834">
        <v>343</v>
      </c>
      <c r="O1834" t="s">
        <v>195</v>
      </c>
      <c r="P1834">
        <v>21424</v>
      </c>
      <c r="Q183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834" t="str">
        <f>VLOOKUP(Analytics_mindset_case_studies_IntegrateCo_2015payroll[[#This Row],[Job_Code]],Analytics_mindset_case_studies_IntegrateCo_jobcodes[[Code_text]:[Job_Description]],2,FALSE)</f>
        <v>Sales</v>
      </c>
    </row>
    <row r="1835" spans="1:18" x14ac:dyDescent="0.3">
      <c r="A1835" s="1">
        <v>42062</v>
      </c>
      <c r="B1835">
        <v>27310021</v>
      </c>
      <c r="C1835">
        <v>34</v>
      </c>
      <c r="D1835">
        <v>1</v>
      </c>
      <c r="E1835">
        <v>1</v>
      </c>
      <c r="F1835" t="s">
        <v>84</v>
      </c>
      <c r="G1835">
        <v>5</v>
      </c>
      <c r="H1835">
        <v>0</v>
      </c>
      <c r="I1835">
        <v>21424</v>
      </c>
      <c r="J1835">
        <v>0</v>
      </c>
      <c r="K1835">
        <v>0</v>
      </c>
      <c r="L1835">
        <v>489</v>
      </c>
      <c r="M1835">
        <v>1558</v>
      </c>
      <c r="N1835">
        <v>343</v>
      </c>
      <c r="O1835" t="s">
        <v>195</v>
      </c>
      <c r="P1835">
        <v>21424</v>
      </c>
      <c r="Q183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1835" t="str">
        <f>VLOOKUP(Analytics_mindset_case_studies_IntegrateCo_2015payroll[[#This Row],[Job_Code]],Analytics_mindset_case_studies_IntegrateCo_jobcodes[[Code_text]:[Job_Description]],2,FALSE)</f>
        <v>Travel</v>
      </c>
    </row>
    <row r="1836" spans="1:18" x14ac:dyDescent="0.3">
      <c r="A1836" s="1">
        <v>42062</v>
      </c>
      <c r="B1836">
        <v>27310021</v>
      </c>
      <c r="C1836">
        <v>34</v>
      </c>
      <c r="D1836">
        <v>1</v>
      </c>
      <c r="E1836">
        <v>1</v>
      </c>
      <c r="F1836" t="s">
        <v>71</v>
      </c>
      <c r="G1836">
        <v>3</v>
      </c>
      <c r="H1836">
        <v>0</v>
      </c>
      <c r="I1836">
        <v>12853</v>
      </c>
      <c r="J1836">
        <v>0</v>
      </c>
      <c r="K1836">
        <v>0</v>
      </c>
      <c r="L1836">
        <v>293</v>
      </c>
      <c r="M1836">
        <v>936</v>
      </c>
      <c r="N1836">
        <v>206</v>
      </c>
      <c r="O1836" t="s">
        <v>195</v>
      </c>
      <c r="P1836">
        <v>12853</v>
      </c>
      <c r="Q183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836" t="str">
        <f>VLOOKUP(Analytics_mindset_case_studies_IntegrateCo_2015payroll[[#This Row],[Job_Code]],Analytics_mindset_case_studies_IntegrateCo_jobcodes[[Code_text]:[Job_Description]],2,FALSE)</f>
        <v>Proj Management</v>
      </c>
    </row>
    <row r="1837" spans="1:18" x14ac:dyDescent="0.3">
      <c r="A1837" s="1">
        <v>42062</v>
      </c>
      <c r="B1837">
        <v>27310021</v>
      </c>
      <c r="C1837">
        <v>34</v>
      </c>
      <c r="D1837">
        <v>1</v>
      </c>
      <c r="E1837">
        <v>1</v>
      </c>
      <c r="F1837" t="s">
        <v>78</v>
      </c>
      <c r="G1837">
        <v>6</v>
      </c>
      <c r="H1837">
        <v>0</v>
      </c>
      <c r="I1837">
        <v>25709</v>
      </c>
      <c r="J1837">
        <v>0</v>
      </c>
      <c r="K1837">
        <v>0</v>
      </c>
      <c r="L1837">
        <v>586</v>
      </c>
      <c r="M1837">
        <v>187</v>
      </c>
      <c r="N1837">
        <v>411</v>
      </c>
      <c r="O1837" t="s">
        <v>195</v>
      </c>
      <c r="P1837">
        <v>25709</v>
      </c>
      <c r="Q183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837" t="str">
        <f>VLOOKUP(Analytics_mindset_case_studies_IntegrateCo_2015payroll[[#This Row],[Job_Code]],Analytics_mindset_case_studies_IntegrateCo_jobcodes[[Code_text]:[Job_Description]],2,FALSE)</f>
        <v>Service</v>
      </c>
    </row>
    <row r="1838" spans="1:18" x14ac:dyDescent="0.3">
      <c r="A1838" s="1">
        <v>42062</v>
      </c>
      <c r="B1838">
        <v>27310021</v>
      </c>
      <c r="C1838">
        <v>336</v>
      </c>
      <c r="D1838">
        <v>1</v>
      </c>
      <c r="E1838">
        <v>1</v>
      </c>
      <c r="F1838" t="s">
        <v>85</v>
      </c>
      <c r="G1838">
        <v>0</v>
      </c>
      <c r="H1838">
        <v>0</v>
      </c>
      <c r="I1838">
        <v>0</v>
      </c>
      <c r="J1838">
        <v>0</v>
      </c>
      <c r="K1838">
        <v>0</v>
      </c>
      <c r="L1838">
        <v>28</v>
      </c>
      <c r="M1838">
        <v>91</v>
      </c>
      <c r="N1838">
        <v>19</v>
      </c>
      <c r="O1838" t="s">
        <v>196</v>
      </c>
      <c r="P1838">
        <v>0</v>
      </c>
      <c r="Q183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838" t="str">
        <f>VLOOKUP(Analytics_mindset_case_studies_IntegrateCo_2015payroll[[#This Row],[Job_Code]],Analytics_mindset_case_studies_IntegrateCo_jobcodes[[Code_text]:[Job_Description]],2,FALSE)</f>
        <v>Installation</v>
      </c>
    </row>
    <row r="1839" spans="1:18" x14ac:dyDescent="0.3">
      <c r="A1839" s="1">
        <v>42062</v>
      </c>
      <c r="B1839">
        <v>27310021</v>
      </c>
      <c r="C1839">
        <v>345</v>
      </c>
      <c r="D1839">
        <v>1</v>
      </c>
      <c r="E1839">
        <v>1</v>
      </c>
      <c r="F1839" t="s">
        <v>75</v>
      </c>
      <c r="G1839">
        <v>0</v>
      </c>
      <c r="H1839">
        <v>0</v>
      </c>
      <c r="I1839">
        <v>0</v>
      </c>
      <c r="J1839">
        <v>0</v>
      </c>
      <c r="K1839">
        <v>0</v>
      </c>
      <c r="L1839">
        <v>422</v>
      </c>
      <c r="M1839">
        <v>1346</v>
      </c>
      <c r="N1839">
        <v>282</v>
      </c>
      <c r="O1839" t="s">
        <v>197</v>
      </c>
      <c r="P1839">
        <v>0</v>
      </c>
      <c r="Q183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1839" t="str">
        <f>VLOOKUP(Analytics_mindset_case_studies_IntegrateCo_2015payroll[[#This Row],[Job_Code]],Analytics_mindset_case_studies_IntegrateCo_jobcodes[[Code_text]:[Job_Description]],2,FALSE)</f>
        <v>Internal Auditing</v>
      </c>
    </row>
    <row r="1840" spans="1:18" x14ac:dyDescent="0.3">
      <c r="A1840" s="1">
        <v>42062</v>
      </c>
      <c r="B1840">
        <v>27310021</v>
      </c>
      <c r="C1840">
        <v>99</v>
      </c>
      <c r="D1840">
        <v>1</v>
      </c>
      <c r="E1840">
        <v>1</v>
      </c>
      <c r="F1840" t="s">
        <v>78</v>
      </c>
      <c r="G1840">
        <v>20</v>
      </c>
      <c r="H1840">
        <v>0</v>
      </c>
      <c r="I1840">
        <v>420</v>
      </c>
      <c r="J1840">
        <v>0</v>
      </c>
      <c r="K1840">
        <v>89</v>
      </c>
      <c r="L1840">
        <v>976</v>
      </c>
      <c r="M1840">
        <v>311</v>
      </c>
      <c r="N1840">
        <v>672</v>
      </c>
      <c r="O1840" t="s">
        <v>198</v>
      </c>
      <c r="P1840">
        <v>420</v>
      </c>
      <c r="Q184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840" t="str">
        <f>VLOOKUP(Analytics_mindset_case_studies_IntegrateCo_2015payroll[[#This Row],[Job_Code]],Analytics_mindset_case_studies_IntegrateCo_jobcodes[[Code_text]:[Job_Description]],2,FALSE)</f>
        <v>Service</v>
      </c>
    </row>
    <row r="1841" spans="1:18" x14ac:dyDescent="0.3">
      <c r="A1841" s="1">
        <v>42062</v>
      </c>
      <c r="B1841">
        <v>27310021</v>
      </c>
      <c r="C1841">
        <v>99</v>
      </c>
      <c r="D1841">
        <v>1</v>
      </c>
      <c r="E1841">
        <v>1</v>
      </c>
      <c r="F1841" t="s">
        <v>74</v>
      </c>
      <c r="G1841">
        <v>20</v>
      </c>
      <c r="H1841">
        <v>0</v>
      </c>
      <c r="I1841">
        <v>420</v>
      </c>
      <c r="J1841">
        <v>0</v>
      </c>
      <c r="K1841">
        <v>9</v>
      </c>
      <c r="L1841">
        <v>976</v>
      </c>
      <c r="M1841">
        <v>3112</v>
      </c>
      <c r="N1841">
        <v>672</v>
      </c>
      <c r="O1841" t="s">
        <v>198</v>
      </c>
      <c r="P1841">
        <v>420</v>
      </c>
      <c r="Q184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841" t="str">
        <f>VLOOKUP(Analytics_mindset_case_studies_IntegrateCo_2015payroll[[#This Row],[Job_Code]],Analytics_mindset_case_studies_IntegrateCo_jobcodes[[Code_text]:[Job_Description]],2,FALSE)</f>
        <v>Service</v>
      </c>
    </row>
    <row r="1842" spans="1:18" x14ac:dyDescent="0.3">
      <c r="A1842" s="1">
        <v>42062</v>
      </c>
      <c r="B1842">
        <v>27310021</v>
      </c>
      <c r="C1842">
        <v>25</v>
      </c>
      <c r="D1842">
        <v>1</v>
      </c>
      <c r="E1842">
        <v>1</v>
      </c>
      <c r="F1842" t="s">
        <v>64</v>
      </c>
      <c r="G1842">
        <v>20</v>
      </c>
      <c r="H1842">
        <v>0</v>
      </c>
      <c r="I1842">
        <v>4598</v>
      </c>
      <c r="J1842">
        <v>0</v>
      </c>
      <c r="K1842">
        <v>0</v>
      </c>
      <c r="L1842">
        <v>1044</v>
      </c>
      <c r="M1842">
        <v>3327</v>
      </c>
      <c r="N1842">
        <v>6</v>
      </c>
      <c r="O1842" t="s">
        <v>199</v>
      </c>
      <c r="P1842">
        <v>4598</v>
      </c>
      <c r="Q184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842" t="str">
        <f>VLOOKUP(Analytics_mindset_case_studies_IntegrateCo_2015payroll[[#This Row],[Job_Code]],Analytics_mindset_case_studies_IntegrateCo_jobcodes[[Code_text]:[Job_Description]],2,FALSE)</f>
        <v>Office</v>
      </c>
    </row>
    <row r="1843" spans="1:18" x14ac:dyDescent="0.3">
      <c r="A1843" s="1">
        <v>42062</v>
      </c>
      <c r="B1843">
        <v>27310021</v>
      </c>
      <c r="C1843">
        <v>25</v>
      </c>
      <c r="D1843">
        <v>1</v>
      </c>
      <c r="E1843">
        <v>1</v>
      </c>
      <c r="F1843" t="s">
        <v>65</v>
      </c>
      <c r="G1843">
        <v>20</v>
      </c>
      <c r="H1843">
        <v>0</v>
      </c>
      <c r="I1843">
        <v>4598</v>
      </c>
      <c r="J1843">
        <v>0</v>
      </c>
      <c r="K1843">
        <v>0</v>
      </c>
      <c r="L1843">
        <v>1043</v>
      </c>
      <c r="M1843">
        <v>3325</v>
      </c>
      <c r="N1843">
        <v>6</v>
      </c>
      <c r="O1843" t="s">
        <v>199</v>
      </c>
      <c r="P1843">
        <v>4598</v>
      </c>
      <c r="Q184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843" t="str">
        <f>VLOOKUP(Analytics_mindset_case_studies_IntegrateCo_2015payroll[[#This Row],[Job_Code]],Analytics_mindset_case_studies_IntegrateCo_jobcodes[[Code_text]:[Job_Description]],2,FALSE)</f>
        <v>Office</v>
      </c>
    </row>
    <row r="1844" spans="1:18" x14ac:dyDescent="0.3">
      <c r="A1844" s="1">
        <v>42062</v>
      </c>
      <c r="B1844">
        <v>27310021</v>
      </c>
      <c r="C1844">
        <v>184</v>
      </c>
      <c r="D1844">
        <v>1</v>
      </c>
      <c r="E1844">
        <v>1</v>
      </c>
      <c r="F1844" t="s">
        <v>85</v>
      </c>
      <c r="G1844">
        <v>0</v>
      </c>
      <c r="H1844">
        <v>0</v>
      </c>
      <c r="I1844">
        <v>0</v>
      </c>
      <c r="J1844">
        <v>0</v>
      </c>
      <c r="K1844">
        <v>0</v>
      </c>
      <c r="L1844">
        <v>33</v>
      </c>
      <c r="M1844">
        <v>106</v>
      </c>
      <c r="N1844">
        <v>24</v>
      </c>
      <c r="O1844" t="s">
        <v>200</v>
      </c>
      <c r="P1844">
        <v>0</v>
      </c>
      <c r="Q184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844" t="str">
        <f>VLOOKUP(Analytics_mindset_case_studies_IntegrateCo_2015payroll[[#This Row],[Job_Code]],Analytics_mindset_case_studies_IntegrateCo_jobcodes[[Code_text]:[Job_Description]],2,FALSE)</f>
        <v>Installation</v>
      </c>
    </row>
    <row r="1845" spans="1:18" x14ac:dyDescent="0.3">
      <c r="A1845" s="1">
        <v>42062</v>
      </c>
      <c r="B1845">
        <v>27310021</v>
      </c>
      <c r="C1845">
        <v>320</v>
      </c>
      <c r="D1845">
        <v>1</v>
      </c>
      <c r="E1845">
        <v>1</v>
      </c>
      <c r="F1845" t="s">
        <v>85</v>
      </c>
      <c r="G1845">
        <v>0</v>
      </c>
      <c r="H1845">
        <v>0</v>
      </c>
      <c r="I1845">
        <v>0</v>
      </c>
      <c r="J1845">
        <v>0</v>
      </c>
      <c r="K1845">
        <v>0</v>
      </c>
      <c r="L1845">
        <v>36</v>
      </c>
      <c r="M1845">
        <v>115</v>
      </c>
      <c r="N1845">
        <v>24</v>
      </c>
      <c r="O1845" t="s">
        <v>201</v>
      </c>
      <c r="P1845">
        <v>0</v>
      </c>
      <c r="Q184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845" t="str">
        <f>VLOOKUP(Analytics_mindset_case_studies_IntegrateCo_2015payroll[[#This Row],[Job_Code]],Analytics_mindset_case_studies_IntegrateCo_jobcodes[[Code_text]:[Job_Description]],2,FALSE)</f>
        <v>Installation</v>
      </c>
    </row>
    <row r="1846" spans="1:18" x14ac:dyDescent="0.3">
      <c r="A1846" s="1">
        <v>42062</v>
      </c>
      <c r="B1846">
        <v>27310021</v>
      </c>
      <c r="C1846">
        <v>320</v>
      </c>
      <c r="D1846">
        <v>1</v>
      </c>
      <c r="E1846">
        <v>1</v>
      </c>
      <c r="F1846" t="s">
        <v>58</v>
      </c>
      <c r="G1846">
        <v>16</v>
      </c>
      <c r="H1846">
        <v>0</v>
      </c>
      <c r="I1846">
        <v>57308</v>
      </c>
      <c r="J1846">
        <v>0</v>
      </c>
      <c r="K1846">
        <v>0</v>
      </c>
      <c r="L1846">
        <v>1375</v>
      </c>
      <c r="M1846">
        <v>4383</v>
      </c>
      <c r="N1846">
        <v>917</v>
      </c>
      <c r="O1846" t="s">
        <v>201</v>
      </c>
      <c r="P1846">
        <v>57308</v>
      </c>
      <c r="Q184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846" t="str">
        <f>VLOOKUP(Analytics_mindset_case_studies_IntegrateCo_2015payroll[[#This Row],[Job_Code]],Analytics_mindset_case_studies_IntegrateCo_jobcodes[[Code_text]:[Job_Description]],2,FALSE)</f>
        <v>Sales</v>
      </c>
    </row>
    <row r="1847" spans="1:18" x14ac:dyDescent="0.3">
      <c r="A1847" s="1">
        <v>42062</v>
      </c>
      <c r="B1847">
        <v>27310021</v>
      </c>
      <c r="C1847">
        <v>343</v>
      </c>
      <c r="D1847">
        <v>1</v>
      </c>
      <c r="E1847">
        <v>1</v>
      </c>
      <c r="F1847" t="s">
        <v>85</v>
      </c>
      <c r="G1847">
        <v>0</v>
      </c>
      <c r="H1847">
        <v>0</v>
      </c>
      <c r="I1847">
        <v>0</v>
      </c>
      <c r="J1847">
        <v>0</v>
      </c>
      <c r="K1847">
        <v>5</v>
      </c>
      <c r="L1847">
        <v>24</v>
      </c>
      <c r="M1847">
        <v>78</v>
      </c>
      <c r="N1847">
        <v>19</v>
      </c>
      <c r="O1847" t="s">
        <v>202</v>
      </c>
      <c r="P1847">
        <v>0</v>
      </c>
      <c r="Q184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847" t="str">
        <f>VLOOKUP(Analytics_mindset_case_studies_IntegrateCo_2015payroll[[#This Row],[Job_Code]],Analytics_mindset_case_studies_IntegrateCo_jobcodes[[Code_text]:[Job_Description]],2,FALSE)</f>
        <v>Installation</v>
      </c>
    </row>
    <row r="1848" spans="1:18" x14ac:dyDescent="0.3">
      <c r="A1848" s="1">
        <v>42062</v>
      </c>
      <c r="B1848">
        <v>27310021</v>
      </c>
      <c r="C1848">
        <v>343</v>
      </c>
      <c r="D1848">
        <v>1</v>
      </c>
      <c r="E1848">
        <v>1</v>
      </c>
      <c r="F1848" t="s">
        <v>64</v>
      </c>
      <c r="G1848">
        <v>125</v>
      </c>
      <c r="H1848">
        <v>0</v>
      </c>
      <c r="I1848">
        <v>2875</v>
      </c>
      <c r="J1848">
        <v>0</v>
      </c>
      <c r="K1848">
        <v>12</v>
      </c>
      <c r="L1848">
        <v>58</v>
      </c>
      <c r="M1848">
        <v>186</v>
      </c>
      <c r="N1848">
        <v>46</v>
      </c>
      <c r="O1848" t="s">
        <v>202</v>
      </c>
      <c r="P1848">
        <v>2875</v>
      </c>
      <c r="Q184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848" t="str">
        <f>VLOOKUP(Analytics_mindset_case_studies_IntegrateCo_2015payroll[[#This Row],[Job_Code]],Analytics_mindset_case_studies_IntegrateCo_jobcodes[[Code_text]:[Job_Description]],2,FALSE)</f>
        <v>Office</v>
      </c>
    </row>
    <row r="1849" spans="1:18" x14ac:dyDescent="0.3">
      <c r="A1849" s="1">
        <v>42062</v>
      </c>
      <c r="B1849">
        <v>27310021</v>
      </c>
      <c r="C1849">
        <v>343</v>
      </c>
      <c r="D1849">
        <v>1</v>
      </c>
      <c r="E1849">
        <v>1</v>
      </c>
      <c r="F1849" t="s">
        <v>78</v>
      </c>
      <c r="G1849">
        <v>15</v>
      </c>
      <c r="H1849">
        <v>0</v>
      </c>
      <c r="I1849">
        <v>345</v>
      </c>
      <c r="J1849">
        <v>0</v>
      </c>
      <c r="K1849">
        <v>14</v>
      </c>
      <c r="L1849">
        <v>7</v>
      </c>
      <c r="M1849">
        <v>223</v>
      </c>
      <c r="N1849">
        <v>55</v>
      </c>
      <c r="O1849" t="s">
        <v>202</v>
      </c>
      <c r="P1849">
        <v>345</v>
      </c>
      <c r="Q184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849" t="str">
        <f>VLOOKUP(Analytics_mindset_case_studies_IntegrateCo_2015payroll[[#This Row],[Job_Code]],Analytics_mindset_case_studies_IntegrateCo_jobcodes[[Code_text]:[Job_Description]],2,FALSE)</f>
        <v>Service</v>
      </c>
    </row>
    <row r="1850" spans="1:18" x14ac:dyDescent="0.3">
      <c r="A1850" s="1">
        <v>42062</v>
      </c>
      <c r="B1850">
        <v>27310021</v>
      </c>
      <c r="C1850">
        <v>343</v>
      </c>
      <c r="D1850">
        <v>1</v>
      </c>
      <c r="E1850">
        <v>1</v>
      </c>
      <c r="F1850" t="s">
        <v>63</v>
      </c>
      <c r="G1850">
        <v>0</v>
      </c>
      <c r="H1850">
        <v>0</v>
      </c>
      <c r="I1850">
        <v>0</v>
      </c>
      <c r="J1850">
        <v>0</v>
      </c>
      <c r="K1850">
        <v>88</v>
      </c>
      <c r="L1850">
        <v>443</v>
      </c>
      <c r="M1850">
        <v>1411</v>
      </c>
      <c r="N1850">
        <v>35</v>
      </c>
      <c r="O1850" t="s">
        <v>202</v>
      </c>
      <c r="P1850">
        <v>0</v>
      </c>
      <c r="Q185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850" t="str">
        <f>VLOOKUP(Analytics_mindset_case_studies_IntegrateCo_2015payroll[[#This Row],[Job_Code]],Analytics_mindset_case_studies_IntegrateCo_jobcodes[[Code_text]:[Job_Description]],2,FALSE)</f>
        <v>New Foreign Manufacturing Plant</v>
      </c>
    </row>
    <row r="1851" spans="1:18" x14ac:dyDescent="0.3">
      <c r="A1851" s="1">
        <v>42062</v>
      </c>
      <c r="B1851">
        <v>27310021</v>
      </c>
      <c r="C1851">
        <v>343</v>
      </c>
      <c r="D1851">
        <v>1</v>
      </c>
      <c r="E1851">
        <v>1</v>
      </c>
      <c r="F1851" t="s">
        <v>65</v>
      </c>
      <c r="G1851">
        <v>125</v>
      </c>
      <c r="H1851">
        <v>0</v>
      </c>
      <c r="I1851">
        <v>2875</v>
      </c>
      <c r="J1851">
        <v>0</v>
      </c>
      <c r="K1851">
        <v>11</v>
      </c>
      <c r="L1851">
        <v>59</v>
      </c>
      <c r="M1851">
        <v>186</v>
      </c>
      <c r="N1851">
        <v>46</v>
      </c>
      <c r="O1851" t="s">
        <v>202</v>
      </c>
      <c r="P1851">
        <v>2875</v>
      </c>
      <c r="Q185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851" t="str">
        <f>VLOOKUP(Analytics_mindset_case_studies_IntegrateCo_2015payroll[[#This Row],[Job_Code]],Analytics_mindset_case_studies_IntegrateCo_jobcodes[[Code_text]:[Job_Description]],2,FALSE)</f>
        <v>Office</v>
      </c>
    </row>
    <row r="1852" spans="1:18" x14ac:dyDescent="0.3">
      <c r="A1852" s="1">
        <v>42062</v>
      </c>
      <c r="B1852">
        <v>27310021</v>
      </c>
      <c r="C1852">
        <v>399</v>
      </c>
      <c r="D1852">
        <v>1</v>
      </c>
      <c r="E1852">
        <v>1</v>
      </c>
      <c r="F1852" t="s">
        <v>85</v>
      </c>
      <c r="G1852">
        <v>0</v>
      </c>
      <c r="H1852">
        <v>0</v>
      </c>
      <c r="I1852">
        <v>0</v>
      </c>
      <c r="J1852">
        <v>0</v>
      </c>
      <c r="K1852">
        <v>0</v>
      </c>
      <c r="L1852">
        <v>34</v>
      </c>
      <c r="M1852">
        <v>11</v>
      </c>
      <c r="N1852">
        <v>4</v>
      </c>
      <c r="O1852" t="s">
        <v>203</v>
      </c>
      <c r="P1852">
        <v>0</v>
      </c>
      <c r="Q185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852" t="str">
        <f>VLOOKUP(Analytics_mindset_case_studies_IntegrateCo_2015payroll[[#This Row],[Job_Code]],Analytics_mindset_case_studies_IntegrateCo_jobcodes[[Code_text]:[Job_Description]],2,FALSE)</f>
        <v>Installation</v>
      </c>
    </row>
    <row r="1853" spans="1:18" x14ac:dyDescent="0.3">
      <c r="A1853" s="1">
        <v>42062</v>
      </c>
      <c r="B1853">
        <v>27310021</v>
      </c>
      <c r="C1853">
        <v>399</v>
      </c>
      <c r="D1853">
        <v>1</v>
      </c>
      <c r="E1853">
        <v>1</v>
      </c>
      <c r="F1853" t="s">
        <v>72</v>
      </c>
      <c r="G1853">
        <v>40</v>
      </c>
      <c r="H1853">
        <v>0</v>
      </c>
      <c r="I1853">
        <v>86539</v>
      </c>
      <c r="J1853">
        <v>0</v>
      </c>
      <c r="K1853">
        <v>0</v>
      </c>
      <c r="L1853">
        <v>1986</v>
      </c>
      <c r="M1853">
        <v>6327</v>
      </c>
      <c r="N1853">
        <v>225</v>
      </c>
      <c r="O1853" t="s">
        <v>203</v>
      </c>
      <c r="P1853">
        <v>86539</v>
      </c>
      <c r="Q185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853" t="str">
        <f>VLOOKUP(Analytics_mindset_case_studies_IntegrateCo_2015payroll[[#This Row],[Job_Code]],Analytics_mindset_case_studies_IntegrateCo_jobcodes[[Code_text]:[Job_Description]],2,FALSE)</f>
        <v>Sales</v>
      </c>
    </row>
    <row r="1854" spans="1:18" x14ac:dyDescent="0.3">
      <c r="A1854" s="1">
        <v>42066</v>
      </c>
      <c r="B1854">
        <v>27310023</v>
      </c>
      <c r="C1854">
        <v>1</v>
      </c>
      <c r="D1854">
        <v>1</v>
      </c>
      <c r="E1854">
        <v>1</v>
      </c>
      <c r="F1854" t="s">
        <v>58</v>
      </c>
      <c r="G1854">
        <v>0</v>
      </c>
      <c r="H1854">
        <v>0</v>
      </c>
      <c r="I1854">
        <v>0</v>
      </c>
      <c r="J1854">
        <v>0</v>
      </c>
      <c r="K1854">
        <v>0</v>
      </c>
      <c r="L1854">
        <v>60</v>
      </c>
      <c r="M1854">
        <v>19125</v>
      </c>
      <c r="N1854">
        <v>3</v>
      </c>
      <c r="O1854" t="s">
        <v>125</v>
      </c>
      <c r="P1854">
        <v>0</v>
      </c>
      <c r="Q185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854" t="str">
        <f>VLOOKUP(Analytics_mindset_case_studies_IntegrateCo_2015payroll[[#This Row],[Job_Code]],Analytics_mindset_case_studies_IntegrateCo_jobcodes[[Code_text]:[Job_Description]],2,FALSE)</f>
        <v>Sales</v>
      </c>
    </row>
    <row r="1855" spans="1:18" x14ac:dyDescent="0.3">
      <c r="A1855" s="1">
        <v>42066</v>
      </c>
      <c r="B1855">
        <v>27310023</v>
      </c>
      <c r="C1855">
        <v>1</v>
      </c>
      <c r="D1855">
        <v>1</v>
      </c>
      <c r="E1855">
        <v>1</v>
      </c>
      <c r="F1855" t="s">
        <v>72</v>
      </c>
      <c r="G1855">
        <v>0</v>
      </c>
      <c r="H1855">
        <v>0</v>
      </c>
      <c r="I1855">
        <v>0</v>
      </c>
      <c r="J1855">
        <v>0</v>
      </c>
      <c r="K1855">
        <v>0</v>
      </c>
      <c r="L1855">
        <v>60</v>
      </c>
      <c r="M1855">
        <v>19125</v>
      </c>
      <c r="N1855">
        <v>3</v>
      </c>
      <c r="O1855" t="s">
        <v>125</v>
      </c>
      <c r="P1855">
        <v>0</v>
      </c>
      <c r="Q185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855" t="str">
        <f>VLOOKUP(Analytics_mindset_case_studies_IntegrateCo_2015payroll[[#This Row],[Job_Code]],Analytics_mindset_case_studies_IntegrateCo_jobcodes[[Code_text]:[Job_Description]],2,FALSE)</f>
        <v>Sales</v>
      </c>
    </row>
    <row r="1856" spans="1:18" x14ac:dyDescent="0.3">
      <c r="A1856" s="1">
        <v>42066</v>
      </c>
      <c r="B1856">
        <v>27310023</v>
      </c>
      <c r="C1856">
        <v>38</v>
      </c>
      <c r="D1856">
        <v>1</v>
      </c>
      <c r="E1856">
        <v>1</v>
      </c>
      <c r="F1856" t="s">
        <v>58</v>
      </c>
      <c r="G1856">
        <v>0</v>
      </c>
      <c r="H1856">
        <v>0</v>
      </c>
      <c r="I1856">
        <v>0</v>
      </c>
      <c r="J1856">
        <v>0</v>
      </c>
      <c r="K1856">
        <v>0</v>
      </c>
      <c r="L1856">
        <v>42</v>
      </c>
      <c r="M1856">
        <v>13388</v>
      </c>
      <c r="N1856">
        <v>455</v>
      </c>
      <c r="O1856" t="s">
        <v>137</v>
      </c>
      <c r="P1856">
        <v>0</v>
      </c>
      <c r="Q185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856" t="str">
        <f>VLOOKUP(Analytics_mindset_case_studies_IntegrateCo_2015payroll[[#This Row],[Job_Code]],Analytics_mindset_case_studies_IntegrateCo_jobcodes[[Code_text]:[Job_Description]],2,FALSE)</f>
        <v>Sales</v>
      </c>
    </row>
    <row r="1857" spans="1:18" x14ac:dyDescent="0.3">
      <c r="A1857" s="1">
        <v>42066</v>
      </c>
      <c r="B1857">
        <v>27310023</v>
      </c>
      <c r="C1857">
        <v>38</v>
      </c>
      <c r="D1857">
        <v>1</v>
      </c>
      <c r="E1857">
        <v>1</v>
      </c>
      <c r="F1857" t="s">
        <v>72</v>
      </c>
      <c r="G1857">
        <v>0</v>
      </c>
      <c r="H1857">
        <v>0</v>
      </c>
      <c r="I1857">
        <v>0</v>
      </c>
      <c r="J1857">
        <v>0</v>
      </c>
      <c r="K1857">
        <v>0</v>
      </c>
      <c r="L1857">
        <v>42</v>
      </c>
      <c r="M1857">
        <v>13387</v>
      </c>
      <c r="N1857">
        <v>455</v>
      </c>
      <c r="O1857" t="s">
        <v>137</v>
      </c>
      <c r="P1857">
        <v>0</v>
      </c>
      <c r="Q185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857" t="str">
        <f>VLOOKUP(Analytics_mindset_case_studies_IntegrateCo_2015payroll[[#This Row],[Job_Code]],Analytics_mindset_case_studies_IntegrateCo_jobcodes[[Code_text]:[Job_Description]],2,FALSE)</f>
        <v>Sales</v>
      </c>
    </row>
    <row r="1858" spans="1:18" x14ac:dyDescent="0.3">
      <c r="A1858" s="1">
        <v>42066</v>
      </c>
      <c r="B1858">
        <v>27310023</v>
      </c>
      <c r="C1858">
        <v>7</v>
      </c>
      <c r="D1858">
        <v>1</v>
      </c>
      <c r="E1858">
        <v>1</v>
      </c>
      <c r="F1858" t="s">
        <v>58</v>
      </c>
      <c r="G1858">
        <v>0</v>
      </c>
      <c r="H1858">
        <v>0</v>
      </c>
      <c r="I1858">
        <v>0</v>
      </c>
      <c r="J1858">
        <v>0</v>
      </c>
      <c r="K1858">
        <v>0</v>
      </c>
      <c r="L1858">
        <v>36</v>
      </c>
      <c r="M1858">
        <v>11475</v>
      </c>
      <c r="N1858">
        <v>2475</v>
      </c>
      <c r="O1858" t="s">
        <v>194</v>
      </c>
      <c r="P1858">
        <v>0</v>
      </c>
      <c r="Q185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858" t="str">
        <f>VLOOKUP(Analytics_mindset_case_studies_IntegrateCo_2015payroll[[#This Row],[Job_Code]],Analytics_mindset_case_studies_IntegrateCo_jobcodes[[Code_text]:[Job_Description]],2,FALSE)</f>
        <v>Sales</v>
      </c>
    </row>
    <row r="1859" spans="1:18" x14ac:dyDescent="0.3">
      <c r="A1859" s="1">
        <v>42069</v>
      </c>
      <c r="B1859">
        <v>27310024</v>
      </c>
      <c r="C1859">
        <v>195</v>
      </c>
      <c r="D1859">
        <v>1</v>
      </c>
      <c r="E1859">
        <v>1</v>
      </c>
      <c r="F1859" t="s">
        <v>85</v>
      </c>
      <c r="G1859">
        <v>0</v>
      </c>
      <c r="H1859">
        <v>0</v>
      </c>
      <c r="I1859">
        <v>0</v>
      </c>
      <c r="J1859">
        <v>0</v>
      </c>
      <c r="K1859">
        <v>0</v>
      </c>
      <c r="L1859">
        <v>34</v>
      </c>
      <c r="M1859">
        <v>107</v>
      </c>
      <c r="N1859">
        <v>4</v>
      </c>
      <c r="O1859" t="s">
        <v>121</v>
      </c>
      <c r="P1859">
        <v>0</v>
      </c>
      <c r="Q185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859" t="str">
        <f>VLOOKUP(Analytics_mindset_case_studies_IntegrateCo_2015payroll[[#This Row],[Job_Code]],Analytics_mindset_case_studies_IntegrateCo_jobcodes[[Code_text]:[Job_Description]],2,FALSE)</f>
        <v>Installation</v>
      </c>
    </row>
    <row r="1860" spans="1:18" x14ac:dyDescent="0.3">
      <c r="A1860" s="1">
        <v>42069</v>
      </c>
      <c r="B1860">
        <v>27310024</v>
      </c>
      <c r="C1860">
        <v>195</v>
      </c>
      <c r="D1860">
        <v>1</v>
      </c>
      <c r="E1860">
        <v>1</v>
      </c>
      <c r="F1860" t="s">
        <v>58</v>
      </c>
      <c r="G1860">
        <v>40</v>
      </c>
      <c r="H1860">
        <v>0</v>
      </c>
      <c r="I1860">
        <v>115715</v>
      </c>
      <c r="J1860">
        <v>0</v>
      </c>
      <c r="K1860">
        <v>0</v>
      </c>
      <c r="L1860">
        <v>2596</v>
      </c>
      <c r="M1860">
        <v>8276</v>
      </c>
      <c r="N1860">
        <v>301</v>
      </c>
      <c r="O1860" t="s">
        <v>121</v>
      </c>
      <c r="P1860">
        <v>115715</v>
      </c>
      <c r="Q186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860" t="str">
        <f>VLOOKUP(Analytics_mindset_case_studies_IntegrateCo_2015payroll[[#This Row],[Job_Code]],Analytics_mindset_case_studies_IntegrateCo_jobcodes[[Code_text]:[Job_Description]],2,FALSE)</f>
        <v>Sales</v>
      </c>
    </row>
    <row r="1861" spans="1:18" x14ac:dyDescent="0.3">
      <c r="A1861" s="1">
        <v>42069</v>
      </c>
      <c r="B1861">
        <v>27310024</v>
      </c>
      <c r="C1861">
        <v>404</v>
      </c>
      <c r="D1861">
        <v>1</v>
      </c>
      <c r="E1861">
        <v>1</v>
      </c>
      <c r="F1861" t="s">
        <v>84</v>
      </c>
      <c r="G1861">
        <v>9</v>
      </c>
      <c r="H1861">
        <v>0</v>
      </c>
      <c r="I1861">
        <v>19471</v>
      </c>
      <c r="J1861">
        <v>0</v>
      </c>
      <c r="K1861">
        <v>117</v>
      </c>
      <c r="L1861">
        <v>467</v>
      </c>
      <c r="M1861">
        <v>1489</v>
      </c>
      <c r="N1861">
        <v>321</v>
      </c>
      <c r="O1861" t="s">
        <v>205</v>
      </c>
      <c r="P1861">
        <v>19471</v>
      </c>
      <c r="Q186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1861" t="str">
        <f>VLOOKUP(Analytics_mindset_case_studies_IntegrateCo_2015payroll[[#This Row],[Job_Code]],Analytics_mindset_case_studies_IntegrateCo_jobcodes[[Code_text]:[Job_Description]],2,FALSE)</f>
        <v>Travel</v>
      </c>
    </row>
    <row r="1862" spans="1:18" x14ac:dyDescent="0.3">
      <c r="A1862" s="1">
        <v>42069</v>
      </c>
      <c r="B1862">
        <v>27310024</v>
      </c>
      <c r="C1862">
        <v>106</v>
      </c>
      <c r="D1862">
        <v>1</v>
      </c>
      <c r="E1862">
        <v>1</v>
      </c>
      <c r="F1862" t="s">
        <v>85</v>
      </c>
      <c r="G1862">
        <v>0</v>
      </c>
      <c r="H1862">
        <v>0</v>
      </c>
      <c r="I1862">
        <v>0</v>
      </c>
      <c r="J1862">
        <v>0</v>
      </c>
      <c r="K1862">
        <v>0</v>
      </c>
      <c r="L1862">
        <v>36</v>
      </c>
      <c r="M1862">
        <v>115</v>
      </c>
      <c r="N1862">
        <v>25</v>
      </c>
      <c r="O1862" t="s">
        <v>122</v>
      </c>
      <c r="P1862">
        <v>0</v>
      </c>
      <c r="Q186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862" t="str">
        <f>VLOOKUP(Analytics_mindset_case_studies_IntegrateCo_2015payroll[[#This Row],[Job_Code]],Analytics_mindset_case_studies_IntegrateCo_jobcodes[[Code_text]:[Job_Description]],2,FALSE)</f>
        <v>Installation</v>
      </c>
    </row>
    <row r="1863" spans="1:18" x14ac:dyDescent="0.3">
      <c r="A1863" s="1">
        <v>42069</v>
      </c>
      <c r="B1863">
        <v>27310024</v>
      </c>
      <c r="C1863">
        <v>106</v>
      </c>
      <c r="D1863">
        <v>1</v>
      </c>
      <c r="E1863">
        <v>1</v>
      </c>
      <c r="F1863" t="s">
        <v>63</v>
      </c>
      <c r="G1863">
        <v>0</v>
      </c>
      <c r="H1863">
        <v>0</v>
      </c>
      <c r="I1863">
        <v>0</v>
      </c>
      <c r="J1863">
        <v>0</v>
      </c>
      <c r="K1863">
        <v>0</v>
      </c>
      <c r="L1863">
        <v>192</v>
      </c>
      <c r="M1863">
        <v>612</v>
      </c>
      <c r="N1863">
        <v>132</v>
      </c>
      <c r="O1863" t="s">
        <v>122</v>
      </c>
      <c r="P1863">
        <v>0</v>
      </c>
      <c r="Q186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863" t="str">
        <f>VLOOKUP(Analytics_mindset_case_studies_IntegrateCo_2015payroll[[#This Row],[Job_Code]],Analytics_mindset_case_studies_IntegrateCo_jobcodes[[Code_text]:[Job_Description]],2,FALSE)</f>
        <v>New Foreign Manufacturing Plant</v>
      </c>
    </row>
    <row r="1864" spans="1:18" x14ac:dyDescent="0.3">
      <c r="A1864" s="1">
        <v>42069</v>
      </c>
      <c r="B1864">
        <v>27310024</v>
      </c>
      <c r="C1864">
        <v>304</v>
      </c>
      <c r="D1864">
        <v>1</v>
      </c>
      <c r="E1864">
        <v>1</v>
      </c>
      <c r="F1864" t="s">
        <v>63</v>
      </c>
      <c r="G1864">
        <v>0</v>
      </c>
      <c r="H1864">
        <v>0</v>
      </c>
      <c r="I1864">
        <v>0</v>
      </c>
      <c r="J1864">
        <v>0</v>
      </c>
      <c r="K1864">
        <v>0</v>
      </c>
      <c r="L1864">
        <v>417</v>
      </c>
      <c r="M1864">
        <v>1329</v>
      </c>
      <c r="N1864">
        <v>304</v>
      </c>
      <c r="O1864" t="s">
        <v>123</v>
      </c>
      <c r="P1864">
        <v>0</v>
      </c>
      <c r="Q186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864" t="str">
        <f>VLOOKUP(Analytics_mindset_case_studies_IntegrateCo_2015payroll[[#This Row],[Job_Code]],Analytics_mindset_case_studies_IntegrateCo_jobcodes[[Code_text]:[Job_Description]],2,FALSE)</f>
        <v>New Foreign Manufacturing Plant</v>
      </c>
    </row>
    <row r="1865" spans="1:18" x14ac:dyDescent="0.3">
      <c r="A1865" s="1">
        <v>42069</v>
      </c>
      <c r="B1865">
        <v>27310024</v>
      </c>
      <c r="C1865">
        <v>274</v>
      </c>
      <c r="D1865">
        <v>1</v>
      </c>
      <c r="E1865">
        <v>1</v>
      </c>
      <c r="F1865" t="s">
        <v>85</v>
      </c>
      <c r="G1865">
        <v>0</v>
      </c>
      <c r="H1865">
        <v>0</v>
      </c>
      <c r="I1865">
        <v>0</v>
      </c>
      <c r="J1865">
        <v>0</v>
      </c>
      <c r="K1865">
        <v>0</v>
      </c>
      <c r="L1865">
        <v>36</v>
      </c>
      <c r="M1865">
        <v>115</v>
      </c>
      <c r="N1865">
        <v>25</v>
      </c>
      <c r="O1865" t="s">
        <v>124</v>
      </c>
      <c r="P1865">
        <v>0</v>
      </c>
      <c r="Q186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865" t="str">
        <f>VLOOKUP(Analytics_mindset_case_studies_IntegrateCo_2015payroll[[#This Row],[Job_Code]],Analytics_mindset_case_studies_IntegrateCo_jobcodes[[Code_text]:[Job_Description]],2,FALSE)</f>
        <v>Installation</v>
      </c>
    </row>
    <row r="1866" spans="1:18" x14ac:dyDescent="0.3">
      <c r="A1866" s="1">
        <v>42069</v>
      </c>
      <c r="B1866">
        <v>27310024</v>
      </c>
      <c r="C1866">
        <v>1</v>
      </c>
      <c r="D1866">
        <v>1</v>
      </c>
      <c r="E1866">
        <v>1</v>
      </c>
      <c r="F1866" t="s">
        <v>64</v>
      </c>
      <c r="G1866">
        <v>22</v>
      </c>
      <c r="H1866">
        <v>0</v>
      </c>
      <c r="I1866">
        <v>51869</v>
      </c>
      <c r="J1866">
        <v>0</v>
      </c>
      <c r="K1866">
        <v>0</v>
      </c>
      <c r="L1866">
        <v>1093</v>
      </c>
      <c r="M1866">
        <v>3483</v>
      </c>
      <c r="N1866">
        <v>62</v>
      </c>
      <c r="O1866" t="s">
        <v>125</v>
      </c>
      <c r="P1866">
        <v>51869</v>
      </c>
      <c r="Q186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866" t="str">
        <f>VLOOKUP(Analytics_mindset_case_studies_IntegrateCo_2015payroll[[#This Row],[Job_Code]],Analytics_mindset_case_studies_IntegrateCo_jobcodes[[Code_text]:[Job_Description]],2,FALSE)</f>
        <v>Office</v>
      </c>
    </row>
    <row r="1867" spans="1:18" x14ac:dyDescent="0.3">
      <c r="A1867" s="1">
        <v>42069</v>
      </c>
      <c r="B1867">
        <v>27310024</v>
      </c>
      <c r="C1867">
        <v>1</v>
      </c>
      <c r="D1867">
        <v>1</v>
      </c>
      <c r="E1867">
        <v>1</v>
      </c>
      <c r="F1867" t="s">
        <v>65</v>
      </c>
      <c r="G1867">
        <v>20</v>
      </c>
      <c r="H1867">
        <v>0</v>
      </c>
      <c r="I1867">
        <v>47154</v>
      </c>
      <c r="J1867">
        <v>0</v>
      </c>
      <c r="K1867">
        <v>0</v>
      </c>
      <c r="L1867">
        <v>993</v>
      </c>
      <c r="M1867">
        <v>3166</v>
      </c>
      <c r="N1867">
        <v>57</v>
      </c>
      <c r="O1867" t="s">
        <v>125</v>
      </c>
      <c r="P1867">
        <v>47154</v>
      </c>
      <c r="Q186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867" t="str">
        <f>VLOOKUP(Analytics_mindset_case_studies_IntegrateCo_2015payroll[[#This Row],[Job_Code]],Analytics_mindset_case_studies_IntegrateCo_jobcodes[[Code_text]:[Job_Description]],2,FALSE)</f>
        <v>Office</v>
      </c>
    </row>
    <row r="1868" spans="1:18" x14ac:dyDescent="0.3">
      <c r="A1868" s="1">
        <v>42069</v>
      </c>
      <c r="B1868">
        <v>27310024</v>
      </c>
      <c r="C1868">
        <v>391</v>
      </c>
      <c r="D1868">
        <v>2</v>
      </c>
      <c r="E1868">
        <v>2</v>
      </c>
      <c r="F1868" t="s">
        <v>85</v>
      </c>
      <c r="G1868">
        <v>0</v>
      </c>
      <c r="H1868">
        <v>0</v>
      </c>
      <c r="I1868">
        <v>0</v>
      </c>
      <c r="J1868">
        <v>0</v>
      </c>
      <c r="K1868">
        <v>0</v>
      </c>
      <c r="L1868">
        <v>52</v>
      </c>
      <c r="M1868">
        <v>83</v>
      </c>
      <c r="N1868">
        <v>27</v>
      </c>
      <c r="O1868" t="s">
        <v>126</v>
      </c>
      <c r="P1868">
        <v>0</v>
      </c>
      <c r="Q186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868" t="str">
        <f>VLOOKUP(Analytics_mindset_case_studies_IntegrateCo_2015payroll[[#This Row],[Job_Code]],Analytics_mindset_case_studies_IntegrateCo_jobcodes[[Code_text]:[Job_Description]],2,FALSE)</f>
        <v>Installation</v>
      </c>
    </row>
    <row r="1869" spans="1:18" x14ac:dyDescent="0.3">
      <c r="A1869" s="1">
        <v>42069</v>
      </c>
      <c r="B1869">
        <v>27310024</v>
      </c>
      <c r="C1869">
        <v>391</v>
      </c>
      <c r="D1869">
        <v>2</v>
      </c>
      <c r="E1869">
        <v>2</v>
      </c>
      <c r="F1869" t="s">
        <v>88</v>
      </c>
      <c r="G1869">
        <v>21</v>
      </c>
      <c r="H1869">
        <v>0</v>
      </c>
      <c r="I1869">
        <v>54075</v>
      </c>
      <c r="J1869">
        <v>0</v>
      </c>
      <c r="K1869">
        <v>0</v>
      </c>
      <c r="L1869">
        <v>2344</v>
      </c>
      <c r="M1869">
        <v>3735</v>
      </c>
      <c r="N1869">
        <v>12</v>
      </c>
      <c r="O1869" t="s">
        <v>126</v>
      </c>
      <c r="P1869">
        <v>54075</v>
      </c>
      <c r="Q186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869" t="str">
        <f>VLOOKUP(Analytics_mindset_case_studies_IntegrateCo_2015payroll[[#This Row],[Job_Code]],Analytics_mindset_case_studies_IntegrateCo_jobcodes[[Code_text]:[Job_Description]],2,FALSE)</f>
        <v>Office</v>
      </c>
    </row>
    <row r="1870" spans="1:18" x14ac:dyDescent="0.3">
      <c r="A1870" s="1">
        <v>42069</v>
      </c>
      <c r="B1870">
        <v>27310024</v>
      </c>
      <c r="C1870">
        <v>259</v>
      </c>
      <c r="D1870">
        <v>1</v>
      </c>
      <c r="E1870">
        <v>1</v>
      </c>
      <c r="F1870" t="s">
        <v>85</v>
      </c>
      <c r="G1870">
        <v>0</v>
      </c>
      <c r="H1870">
        <v>0</v>
      </c>
      <c r="I1870">
        <v>0</v>
      </c>
      <c r="J1870">
        <v>0</v>
      </c>
      <c r="K1870">
        <v>0</v>
      </c>
      <c r="L1870">
        <v>34</v>
      </c>
      <c r="M1870">
        <v>111</v>
      </c>
      <c r="N1870">
        <v>25</v>
      </c>
      <c r="O1870" t="s">
        <v>127</v>
      </c>
      <c r="P1870">
        <v>0</v>
      </c>
      <c r="Q187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870" t="str">
        <f>VLOOKUP(Analytics_mindset_case_studies_IntegrateCo_2015payroll[[#This Row],[Job_Code]],Analytics_mindset_case_studies_IntegrateCo_jobcodes[[Code_text]:[Job_Description]],2,FALSE)</f>
        <v>Installation</v>
      </c>
    </row>
    <row r="1871" spans="1:18" x14ac:dyDescent="0.3">
      <c r="A1871" s="1">
        <v>42069</v>
      </c>
      <c r="B1871">
        <v>27310024</v>
      </c>
      <c r="C1871">
        <v>259</v>
      </c>
      <c r="D1871">
        <v>1</v>
      </c>
      <c r="E1871">
        <v>1</v>
      </c>
      <c r="F1871" t="s">
        <v>73</v>
      </c>
      <c r="G1871">
        <v>85</v>
      </c>
      <c r="H1871">
        <v>0</v>
      </c>
      <c r="I1871">
        <v>21888</v>
      </c>
      <c r="J1871">
        <v>0</v>
      </c>
      <c r="K1871">
        <v>0</v>
      </c>
      <c r="L1871">
        <v>507</v>
      </c>
      <c r="M1871">
        <v>1615</v>
      </c>
      <c r="N1871">
        <v>361</v>
      </c>
      <c r="O1871" t="s">
        <v>127</v>
      </c>
      <c r="P1871">
        <v>21888</v>
      </c>
      <c r="Q187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871" t="str">
        <f>VLOOKUP(Analytics_mindset_case_studies_IntegrateCo_2015payroll[[#This Row],[Job_Code]],Analytics_mindset_case_studies_IntegrateCo_jobcodes[[Code_text]:[Job_Description]],2,FALSE)</f>
        <v>Proj Management</v>
      </c>
    </row>
    <row r="1872" spans="1:18" x14ac:dyDescent="0.3">
      <c r="A1872" s="1">
        <v>42069</v>
      </c>
      <c r="B1872">
        <v>27310024</v>
      </c>
      <c r="C1872">
        <v>259</v>
      </c>
      <c r="D1872">
        <v>1</v>
      </c>
      <c r="E1872">
        <v>1</v>
      </c>
      <c r="F1872" t="s">
        <v>89</v>
      </c>
      <c r="G1872">
        <v>5</v>
      </c>
      <c r="H1872">
        <v>0</v>
      </c>
      <c r="I1872">
        <v>1288</v>
      </c>
      <c r="J1872">
        <v>0</v>
      </c>
      <c r="K1872">
        <v>0</v>
      </c>
      <c r="L1872">
        <v>3</v>
      </c>
      <c r="M1872">
        <v>95</v>
      </c>
      <c r="N1872">
        <v>21</v>
      </c>
      <c r="O1872" t="s">
        <v>127</v>
      </c>
      <c r="P1872">
        <v>1288</v>
      </c>
      <c r="Q187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872" t="str">
        <f>VLOOKUP(Analytics_mindset_case_studies_IntegrateCo_2015payroll[[#This Row],[Job_Code]],Analytics_mindset_case_studies_IntegrateCo_jobcodes[[Code_text]:[Job_Description]],2,FALSE)</f>
        <v>Employee Training</v>
      </c>
    </row>
    <row r="1873" spans="1:18" x14ac:dyDescent="0.3">
      <c r="A1873" s="1">
        <v>42069</v>
      </c>
      <c r="B1873">
        <v>27310024</v>
      </c>
      <c r="C1873">
        <v>168</v>
      </c>
      <c r="D1873">
        <v>1</v>
      </c>
      <c r="E1873">
        <v>1</v>
      </c>
      <c r="F1873" t="s">
        <v>85</v>
      </c>
      <c r="G1873">
        <v>0</v>
      </c>
      <c r="H1873">
        <v>0</v>
      </c>
      <c r="I1873">
        <v>0</v>
      </c>
      <c r="J1873">
        <v>0</v>
      </c>
      <c r="K1873">
        <v>0</v>
      </c>
      <c r="L1873">
        <v>35</v>
      </c>
      <c r="M1873">
        <v>111</v>
      </c>
      <c r="N1873">
        <v>25</v>
      </c>
      <c r="O1873" t="s">
        <v>129</v>
      </c>
      <c r="P1873">
        <v>0</v>
      </c>
      <c r="Q187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873" t="str">
        <f>VLOOKUP(Analytics_mindset_case_studies_IntegrateCo_2015payroll[[#This Row],[Job_Code]],Analytics_mindset_case_studies_IntegrateCo_jobcodes[[Code_text]:[Job_Description]],2,FALSE)</f>
        <v>Installation</v>
      </c>
    </row>
    <row r="1874" spans="1:18" x14ac:dyDescent="0.3">
      <c r="A1874" s="1">
        <v>42069</v>
      </c>
      <c r="B1874">
        <v>27310024</v>
      </c>
      <c r="C1874">
        <v>249</v>
      </c>
      <c r="D1874">
        <v>1</v>
      </c>
      <c r="E1874">
        <v>1</v>
      </c>
      <c r="F1874" t="s">
        <v>72</v>
      </c>
      <c r="G1874">
        <v>34</v>
      </c>
      <c r="H1874">
        <v>0</v>
      </c>
      <c r="I1874">
        <v>138943</v>
      </c>
      <c r="J1874">
        <v>0</v>
      </c>
      <c r="K1874">
        <v>0</v>
      </c>
      <c r="L1874">
        <v>312</v>
      </c>
      <c r="M1874">
        <v>9946</v>
      </c>
      <c r="N1874">
        <v>2293</v>
      </c>
      <c r="O1874" t="s">
        <v>131</v>
      </c>
      <c r="P1874">
        <v>138943</v>
      </c>
      <c r="Q187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874" t="str">
        <f>VLOOKUP(Analytics_mindset_case_studies_IntegrateCo_2015payroll[[#This Row],[Job_Code]],Analytics_mindset_case_studies_IntegrateCo_jobcodes[[Code_text]:[Job_Description]],2,FALSE)</f>
        <v>Sales</v>
      </c>
    </row>
    <row r="1875" spans="1:18" x14ac:dyDescent="0.3">
      <c r="A1875" s="1">
        <v>42069</v>
      </c>
      <c r="B1875">
        <v>27310024</v>
      </c>
      <c r="C1875">
        <v>249</v>
      </c>
      <c r="D1875">
        <v>1</v>
      </c>
      <c r="E1875">
        <v>1</v>
      </c>
      <c r="F1875" t="s">
        <v>73</v>
      </c>
      <c r="G1875">
        <v>6</v>
      </c>
      <c r="H1875">
        <v>0</v>
      </c>
      <c r="I1875">
        <v>24519</v>
      </c>
      <c r="J1875">
        <v>0</v>
      </c>
      <c r="K1875">
        <v>0</v>
      </c>
      <c r="L1875">
        <v>551</v>
      </c>
      <c r="M1875">
        <v>1755</v>
      </c>
      <c r="N1875">
        <v>405</v>
      </c>
      <c r="O1875" t="s">
        <v>131</v>
      </c>
      <c r="P1875">
        <v>24519</v>
      </c>
      <c r="Q187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875" t="str">
        <f>VLOOKUP(Analytics_mindset_case_studies_IntegrateCo_2015payroll[[#This Row],[Job_Code]],Analytics_mindset_case_studies_IntegrateCo_jobcodes[[Code_text]:[Job_Description]],2,FALSE)</f>
        <v>Proj Management</v>
      </c>
    </row>
    <row r="1876" spans="1:18" x14ac:dyDescent="0.3">
      <c r="A1876" s="1">
        <v>42069</v>
      </c>
      <c r="B1876">
        <v>27310024</v>
      </c>
      <c r="C1876">
        <v>179</v>
      </c>
      <c r="D1876">
        <v>1</v>
      </c>
      <c r="E1876">
        <v>1</v>
      </c>
      <c r="F1876" t="s">
        <v>85</v>
      </c>
      <c r="G1876">
        <v>0</v>
      </c>
      <c r="H1876">
        <v>0</v>
      </c>
      <c r="I1876">
        <v>0</v>
      </c>
      <c r="J1876">
        <v>0</v>
      </c>
      <c r="K1876">
        <v>0</v>
      </c>
      <c r="L1876">
        <v>34</v>
      </c>
      <c r="M1876">
        <v>107</v>
      </c>
      <c r="N1876">
        <v>25</v>
      </c>
      <c r="O1876" t="s">
        <v>132</v>
      </c>
      <c r="P1876">
        <v>0</v>
      </c>
      <c r="Q187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876" t="str">
        <f>VLOOKUP(Analytics_mindset_case_studies_IntegrateCo_2015payroll[[#This Row],[Job_Code]],Analytics_mindset_case_studies_IntegrateCo_jobcodes[[Code_text]:[Job_Description]],2,FALSE)</f>
        <v>Installation</v>
      </c>
    </row>
    <row r="1877" spans="1:18" x14ac:dyDescent="0.3">
      <c r="A1877" s="1">
        <v>42069</v>
      </c>
      <c r="B1877">
        <v>27310024</v>
      </c>
      <c r="C1877">
        <v>179</v>
      </c>
      <c r="D1877">
        <v>1</v>
      </c>
      <c r="E1877">
        <v>1</v>
      </c>
      <c r="F1877" t="s">
        <v>71</v>
      </c>
      <c r="G1877">
        <v>65</v>
      </c>
      <c r="H1877">
        <v>0</v>
      </c>
      <c r="I1877">
        <v>19565</v>
      </c>
      <c r="J1877">
        <v>0</v>
      </c>
      <c r="K1877">
        <v>0</v>
      </c>
      <c r="L1877">
        <v>439</v>
      </c>
      <c r="M1877">
        <v>1398</v>
      </c>
      <c r="N1877">
        <v>323</v>
      </c>
      <c r="O1877" t="s">
        <v>132</v>
      </c>
      <c r="P1877">
        <v>19565</v>
      </c>
      <c r="Q187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877" t="str">
        <f>VLOOKUP(Analytics_mindset_case_studies_IntegrateCo_2015payroll[[#This Row],[Job_Code]],Analytics_mindset_case_studies_IntegrateCo_jobcodes[[Code_text]:[Job_Description]],2,FALSE)</f>
        <v>Proj Management</v>
      </c>
    </row>
    <row r="1878" spans="1:18" x14ac:dyDescent="0.3">
      <c r="A1878" s="1">
        <v>42069</v>
      </c>
      <c r="B1878">
        <v>27310024</v>
      </c>
      <c r="C1878">
        <v>368</v>
      </c>
      <c r="D1878">
        <v>1</v>
      </c>
      <c r="E1878">
        <v>1</v>
      </c>
      <c r="F1878" t="s">
        <v>85</v>
      </c>
      <c r="G1878">
        <v>0</v>
      </c>
      <c r="H1878">
        <v>0</v>
      </c>
      <c r="I1878">
        <v>0</v>
      </c>
      <c r="J1878">
        <v>0</v>
      </c>
      <c r="K1878">
        <v>0</v>
      </c>
      <c r="L1878">
        <v>32</v>
      </c>
      <c r="M1878">
        <v>101</v>
      </c>
      <c r="N1878">
        <v>25</v>
      </c>
      <c r="O1878" t="s">
        <v>133</v>
      </c>
      <c r="P1878">
        <v>0</v>
      </c>
      <c r="Q187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878" t="str">
        <f>VLOOKUP(Analytics_mindset_case_studies_IntegrateCo_2015payroll[[#This Row],[Job_Code]],Analytics_mindset_case_studies_IntegrateCo_jobcodes[[Code_text]:[Job_Description]],2,FALSE)</f>
        <v>Installation</v>
      </c>
    </row>
    <row r="1879" spans="1:18" x14ac:dyDescent="0.3">
      <c r="A1879" s="1">
        <v>42069</v>
      </c>
      <c r="B1879">
        <v>27310024</v>
      </c>
      <c r="C1879">
        <v>368</v>
      </c>
      <c r="D1879">
        <v>1</v>
      </c>
      <c r="E1879">
        <v>1</v>
      </c>
      <c r="F1879" t="s">
        <v>89</v>
      </c>
      <c r="G1879">
        <v>25</v>
      </c>
      <c r="H1879">
        <v>0</v>
      </c>
      <c r="I1879">
        <v>6125</v>
      </c>
      <c r="J1879">
        <v>0</v>
      </c>
      <c r="K1879">
        <v>0</v>
      </c>
      <c r="L1879">
        <v>129</v>
      </c>
      <c r="M1879">
        <v>413</v>
      </c>
      <c r="N1879">
        <v>101</v>
      </c>
      <c r="O1879" t="s">
        <v>133</v>
      </c>
      <c r="P1879">
        <v>6125</v>
      </c>
      <c r="Q187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879" t="str">
        <f>VLOOKUP(Analytics_mindset_case_studies_IntegrateCo_2015payroll[[#This Row],[Job_Code]],Analytics_mindset_case_studies_IntegrateCo_jobcodes[[Code_text]:[Job_Description]],2,FALSE)</f>
        <v>Employee Training</v>
      </c>
    </row>
    <row r="1880" spans="1:18" x14ac:dyDescent="0.3">
      <c r="A1880" s="1">
        <v>42069</v>
      </c>
      <c r="B1880">
        <v>27310024</v>
      </c>
      <c r="C1880">
        <v>27</v>
      </c>
      <c r="D1880">
        <v>1</v>
      </c>
      <c r="E1880">
        <v>1</v>
      </c>
      <c r="F1880" t="s">
        <v>65</v>
      </c>
      <c r="G1880">
        <v>0</v>
      </c>
      <c r="H1880">
        <v>15</v>
      </c>
      <c r="I1880">
        <v>0</v>
      </c>
      <c r="J1880">
        <v>6863</v>
      </c>
      <c r="K1880">
        <v>0</v>
      </c>
      <c r="L1880">
        <v>165</v>
      </c>
      <c r="M1880">
        <v>525</v>
      </c>
      <c r="N1880">
        <v>76</v>
      </c>
      <c r="O1880" t="s">
        <v>134</v>
      </c>
      <c r="P1880">
        <v>6863</v>
      </c>
      <c r="Q188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880" t="str">
        <f>VLOOKUP(Analytics_mindset_case_studies_IntegrateCo_2015payroll[[#This Row],[Job_Code]],Analytics_mindset_case_studies_IntegrateCo_jobcodes[[Code_text]:[Job_Description]],2,FALSE)</f>
        <v>Office</v>
      </c>
    </row>
    <row r="1881" spans="1:18" x14ac:dyDescent="0.3">
      <c r="A1881" s="1">
        <v>42069</v>
      </c>
      <c r="B1881">
        <v>27310024</v>
      </c>
      <c r="C1881">
        <v>27</v>
      </c>
      <c r="D1881">
        <v>1</v>
      </c>
      <c r="E1881">
        <v>1</v>
      </c>
      <c r="F1881" t="s">
        <v>72</v>
      </c>
      <c r="G1881">
        <v>1</v>
      </c>
      <c r="H1881">
        <v>0</v>
      </c>
      <c r="I1881">
        <v>305</v>
      </c>
      <c r="J1881">
        <v>0</v>
      </c>
      <c r="K1881">
        <v>0</v>
      </c>
      <c r="L1881">
        <v>66</v>
      </c>
      <c r="M1881">
        <v>211</v>
      </c>
      <c r="N1881">
        <v>5</v>
      </c>
      <c r="O1881" t="s">
        <v>134</v>
      </c>
      <c r="P1881">
        <v>305</v>
      </c>
      <c r="Q188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881" t="str">
        <f>VLOOKUP(Analytics_mindset_case_studies_IntegrateCo_2015payroll[[#This Row],[Job_Code]],Analytics_mindset_case_studies_IntegrateCo_jobcodes[[Code_text]:[Job_Description]],2,FALSE)</f>
        <v>Sales</v>
      </c>
    </row>
    <row r="1882" spans="1:18" x14ac:dyDescent="0.3">
      <c r="A1882" s="1">
        <v>42069</v>
      </c>
      <c r="B1882">
        <v>27310024</v>
      </c>
      <c r="C1882">
        <v>27</v>
      </c>
      <c r="D1882">
        <v>1</v>
      </c>
      <c r="E1882">
        <v>1</v>
      </c>
      <c r="F1882" t="s">
        <v>74</v>
      </c>
      <c r="G1882">
        <v>1</v>
      </c>
      <c r="H1882">
        <v>0</v>
      </c>
      <c r="I1882">
        <v>305</v>
      </c>
      <c r="J1882">
        <v>0</v>
      </c>
      <c r="K1882">
        <v>0</v>
      </c>
      <c r="L1882">
        <v>66</v>
      </c>
      <c r="M1882">
        <v>211</v>
      </c>
      <c r="N1882">
        <v>5</v>
      </c>
      <c r="O1882" t="s">
        <v>134</v>
      </c>
      <c r="P1882">
        <v>305</v>
      </c>
      <c r="Q188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882" t="str">
        <f>VLOOKUP(Analytics_mindset_case_studies_IntegrateCo_2015payroll[[#This Row],[Job_Code]],Analytics_mindset_case_studies_IntegrateCo_jobcodes[[Code_text]:[Job_Description]],2,FALSE)</f>
        <v>Service</v>
      </c>
    </row>
    <row r="1883" spans="1:18" x14ac:dyDescent="0.3">
      <c r="A1883" s="1">
        <v>42069</v>
      </c>
      <c r="B1883">
        <v>27310024</v>
      </c>
      <c r="C1883">
        <v>27</v>
      </c>
      <c r="D1883">
        <v>1</v>
      </c>
      <c r="E1883">
        <v>1</v>
      </c>
      <c r="F1883" t="s">
        <v>89</v>
      </c>
      <c r="G1883">
        <v>0</v>
      </c>
      <c r="H1883">
        <v>0</v>
      </c>
      <c r="I1883">
        <v>0</v>
      </c>
      <c r="J1883">
        <v>0</v>
      </c>
      <c r="K1883">
        <v>0</v>
      </c>
      <c r="L1883">
        <v>-9</v>
      </c>
      <c r="M1883">
        <v>-24</v>
      </c>
      <c r="N1883">
        <v>-1</v>
      </c>
      <c r="O1883" t="s">
        <v>134</v>
      </c>
      <c r="P1883">
        <v>0</v>
      </c>
      <c r="Q188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883" t="str">
        <f>VLOOKUP(Analytics_mindset_case_studies_IntegrateCo_2015payroll[[#This Row],[Job_Code]],Analytics_mindset_case_studies_IntegrateCo_jobcodes[[Code_text]:[Job_Description]],2,FALSE)</f>
        <v>Employee Training</v>
      </c>
    </row>
    <row r="1884" spans="1:18" x14ac:dyDescent="0.3">
      <c r="A1884" s="1">
        <v>42069</v>
      </c>
      <c r="B1884">
        <v>27310024</v>
      </c>
      <c r="C1884">
        <v>27</v>
      </c>
      <c r="D1884">
        <v>1</v>
      </c>
      <c r="E1884">
        <v>1</v>
      </c>
      <c r="F1884" t="s">
        <v>89</v>
      </c>
      <c r="G1884">
        <v>0</v>
      </c>
      <c r="H1884">
        <v>1</v>
      </c>
      <c r="I1884">
        <v>0</v>
      </c>
      <c r="J1884">
        <v>4575</v>
      </c>
      <c r="K1884">
        <v>0</v>
      </c>
      <c r="L1884">
        <v>11</v>
      </c>
      <c r="M1884">
        <v>35</v>
      </c>
      <c r="N1884">
        <v>5</v>
      </c>
      <c r="O1884" t="s">
        <v>134</v>
      </c>
      <c r="P1884">
        <v>4575</v>
      </c>
      <c r="Q188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884" t="str">
        <f>VLOOKUP(Analytics_mindset_case_studies_IntegrateCo_2015payroll[[#This Row],[Job_Code]],Analytics_mindset_case_studies_IntegrateCo_jobcodes[[Code_text]:[Job_Description]],2,FALSE)</f>
        <v>Employee Training</v>
      </c>
    </row>
    <row r="1885" spans="1:18" x14ac:dyDescent="0.3">
      <c r="A1885" s="1">
        <v>42069</v>
      </c>
      <c r="B1885">
        <v>27310024</v>
      </c>
      <c r="C1885">
        <v>27</v>
      </c>
      <c r="D1885">
        <v>1</v>
      </c>
      <c r="E1885">
        <v>1</v>
      </c>
      <c r="F1885" t="s">
        <v>70</v>
      </c>
      <c r="G1885">
        <v>0</v>
      </c>
      <c r="H1885">
        <v>0</v>
      </c>
      <c r="I1885">
        <v>0</v>
      </c>
      <c r="J1885">
        <v>0</v>
      </c>
      <c r="K1885">
        <v>0</v>
      </c>
      <c r="L1885">
        <v>2652</v>
      </c>
      <c r="M1885">
        <v>8452</v>
      </c>
      <c r="N1885">
        <v>2013</v>
      </c>
      <c r="O1885" t="s">
        <v>134</v>
      </c>
      <c r="P1885">
        <v>0</v>
      </c>
      <c r="Q188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885" t="str">
        <f>VLOOKUP(Analytics_mindset_case_studies_IntegrateCo_2015payroll[[#This Row],[Job_Code]],Analytics_mindset_case_studies_IntegrateCo_jobcodes[[Code_text]:[Job_Description]],2,FALSE)</f>
        <v>New Foreign Manufacturing Plant</v>
      </c>
    </row>
    <row r="1886" spans="1:18" x14ac:dyDescent="0.3">
      <c r="A1886" s="1">
        <v>42069</v>
      </c>
      <c r="B1886">
        <v>27310024</v>
      </c>
      <c r="C1886">
        <v>239</v>
      </c>
      <c r="D1886">
        <v>1</v>
      </c>
      <c r="E1886">
        <v>1</v>
      </c>
      <c r="F1886" t="s">
        <v>64</v>
      </c>
      <c r="G1886">
        <v>20</v>
      </c>
      <c r="H1886">
        <v>0</v>
      </c>
      <c r="I1886">
        <v>4354</v>
      </c>
      <c r="J1886">
        <v>0</v>
      </c>
      <c r="K1886">
        <v>0</v>
      </c>
      <c r="L1886">
        <v>983</v>
      </c>
      <c r="M1886">
        <v>3134</v>
      </c>
      <c r="N1886">
        <v>52</v>
      </c>
      <c r="O1886" t="s">
        <v>135</v>
      </c>
      <c r="P1886">
        <v>4354</v>
      </c>
      <c r="Q188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886" t="str">
        <f>VLOOKUP(Analytics_mindset_case_studies_IntegrateCo_2015payroll[[#This Row],[Job_Code]],Analytics_mindset_case_studies_IntegrateCo_jobcodes[[Code_text]:[Job_Description]],2,FALSE)</f>
        <v>Office</v>
      </c>
    </row>
    <row r="1887" spans="1:18" x14ac:dyDescent="0.3">
      <c r="A1887" s="1">
        <v>42069</v>
      </c>
      <c r="B1887">
        <v>27310024</v>
      </c>
      <c r="C1887">
        <v>239</v>
      </c>
      <c r="D1887">
        <v>1</v>
      </c>
      <c r="E1887">
        <v>1</v>
      </c>
      <c r="F1887" t="s">
        <v>64</v>
      </c>
      <c r="G1887">
        <v>0</v>
      </c>
      <c r="H1887">
        <v>25</v>
      </c>
      <c r="I1887">
        <v>0</v>
      </c>
      <c r="J1887">
        <v>816</v>
      </c>
      <c r="K1887">
        <v>0</v>
      </c>
      <c r="L1887">
        <v>18</v>
      </c>
      <c r="M1887">
        <v>59</v>
      </c>
      <c r="N1887">
        <v>1</v>
      </c>
      <c r="O1887" t="s">
        <v>135</v>
      </c>
      <c r="P1887">
        <v>816</v>
      </c>
      <c r="Q188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887" t="str">
        <f>VLOOKUP(Analytics_mindset_case_studies_IntegrateCo_2015payroll[[#This Row],[Job_Code]],Analytics_mindset_case_studies_IntegrateCo_jobcodes[[Code_text]:[Job_Description]],2,FALSE)</f>
        <v>Office</v>
      </c>
    </row>
    <row r="1888" spans="1:18" x14ac:dyDescent="0.3">
      <c r="A1888" s="1">
        <v>42069</v>
      </c>
      <c r="B1888">
        <v>27310024</v>
      </c>
      <c r="C1888">
        <v>239</v>
      </c>
      <c r="D1888">
        <v>1</v>
      </c>
      <c r="E1888">
        <v>1</v>
      </c>
      <c r="F1888" t="s">
        <v>65</v>
      </c>
      <c r="G1888">
        <v>20</v>
      </c>
      <c r="H1888">
        <v>0</v>
      </c>
      <c r="I1888">
        <v>4354</v>
      </c>
      <c r="J1888">
        <v>0</v>
      </c>
      <c r="K1888">
        <v>0</v>
      </c>
      <c r="L1888">
        <v>983</v>
      </c>
      <c r="M1888">
        <v>3133</v>
      </c>
      <c r="N1888">
        <v>52</v>
      </c>
      <c r="O1888" t="s">
        <v>135</v>
      </c>
      <c r="P1888">
        <v>4354</v>
      </c>
      <c r="Q188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888" t="str">
        <f>VLOOKUP(Analytics_mindset_case_studies_IntegrateCo_2015payroll[[#This Row],[Job_Code]],Analytics_mindset_case_studies_IntegrateCo_jobcodes[[Code_text]:[Job_Description]],2,FALSE)</f>
        <v>Office</v>
      </c>
    </row>
    <row r="1889" spans="1:18" x14ac:dyDescent="0.3">
      <c r="A1889" s="1">
        <v>42069</v>
      </c>
      <c r="B1889">
        <v>27310024</v>
      </c>
      <c r="C1889">
        <v>369</v>
      </c>
      <c r="D1889">
        <v>1</v>
      </c>
      <c r="E1889">
        <v>1</v>
      </c>
      <c r="F1889" t="s">
        <v>58</v>
      </c>
      <c r="G1889">
        <v>26</v>
      </c>
      <c r="H1889">
        <v>0</v>
      </c>
      <c r="I1889">
        <v>546</v>
      </c>
      <c r="J1889">
        <v>0</v>
      </c>
      <c r="K1889">
        <v>0</v>
      </c>
      <c r="L1889">
        <v>1295</v>
      </c>
      <c r="M1889">
        <v>413</v>
      </c>
      <c r="N1889">
        <v>142</v>
      </c>
      <c r="O1889" t="s">
        <v>136</v>
      </c>
      <c r="P1889">
        <v>546</v>
      </c>
      <c r="Q188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889" t="str">
        <f>VLOOKUP(Analytics_mindset_case_studies_IntegrateCo_2015payroll[[#This Row],[Job_Code]],Analytics_mindset_case_studies_IntegrateCo_jobcodes[[Code_text]:[Job_Description]],2,FALSE)</f>
        <v>Sales</v>
      </c>
    </row>
    <row r="1890" spans="1:18" x14ac:dyDescent="0.3">
      <c r="A1890" s="1">
        <v>42069</v>
      </c>
      <c r="B1890">
        <v>27310024</v>
      </c>
      <c r="C1890">
        <v>369</v>
      </c>
      <c r="D1890">
        <v>1</v>
      </c>
      <c r="E1890">
        <v>1</v>
      </c>
      <c r="F1890" t="s">
        <v>75</v>
      </c>
      <c r="G1890">
        <v>0</v>
      </c>
      <c r="H1890">
        <v>0</v>
      </c>
      <c r="I1890">
        <v>0</v>
      </c>
      <c r="J1890">
        <v>0</v>
      </c>
      <c r="K1890">
        <v>0</v>
      </c>
      <c r="L1890">
        <v>399</v>
      </c>
      <c r="M1890">
        <v>1271</v>
      </c>
      <c r="N1890">
        <v>44</v>
      </c>
      <c r="O1890" t="s">
        <v>136</v>
      </c>
      <c r="P1890">
        <v>0</v>
      </c>
      <c r="Q189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1890" t="str">
        <f>VLOOKUP(Analytics_mindset_case_studies_IntegrateCo_2015payroll[[#This Row],[Job_Code]],Analytics_mindset_case_studies_IntegrateCo_jobcodes[[Code_text]:[Job_Description]],2,FALSE)</f>
        <v>Internal Auditing</v>
      </c>
    </row>
    <row r="1891" spans="1:18" x14ac:dyDescent="0.3">
      <c r="A1891" s="1">
        <v>42069</v>
      </c>
      <c r="B1891">
        <v>27310024</v>
      </c>
      <c r="C1891">
        <v>38</v>
      </c>
      <c r="D1891">
        <v>1</v>
      </c>
      <c r="E1891">
        <v>1</v>
      </c>
      <c r="F1891" t="s">
        <v>85</v>
      </c>
      <c r="G1891">
        <v>0</v>
      </c>
      <c r="H1891">
        <v>0</v>
      </c>
      <c r="I1891">
        <v>0</v>
      </c>
      <c r="J1891">
        <v>0</v>
      </c>
      <c r="K1891">
        <v>0</v>
      </c>
      <c r="L1891">
        <v>35</v>
      </c>
      <c r="M1891">
        <v>112</v>
      </c>
      <c r="N1891">
        <v>4</v>
      </c>
      <c r="O1891" t="s">
        <v>137</v>
      </c>
      <c r="P1891">
        <v>0</v>
      </c>
      <c r="Q189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891" t="str">
        <f>VLOOKUP(Analytics_mindset_case_studies_IntegrateCo_2015payroll[[#This Row],[Job_Code]],Analytics_mindset_case_studies_IntegrateCo_jobcodes[[Code_text]:[Job_Description]],2,FALSE)</f>
        <v>Installation</v>
      </c>
    </row>
    <row r="1892" spans="1:18" x14ac:dyDescent="0.3">
      <c r="A1892" s="1">
        <v>42069</v>
      </c>
      <c r="B1892">
        <v>27310024</v>
      </c>
      <c r="C1892">
        <v>38</v>
      </c>
      <c r="D1892">
        <v>1</v>
      </c>
      <c r="E1892">
        <v>1</v>
      </c>
      <c r="F1892" t="s">
        <v>58</v>
      </c>
      <c r="G1892">
        <v>44</v>
      </c>
      <c r="H1892">
        <v>0</v>
      </c>
      <c r="I1892">
        <v>163454</v>
      </c>
      <c r="J1892">
        <v>0</v>
      </c>
      <c r="K1892">
        <v>0</v>
      </c>
      <c r="L1892">
        <v>3841</v>
      </c>
      <c r="M1892">
        <v>12244</v>
      </c>
      <c r="N1892">
        <v>425</v>
      </c>
      <c r="O1892" t="s">
        <v>137</v>
      </c>
      <c r="P1892">
        <v>163454</v>
      </c>
      <c r="Q189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892" t="str">
        <f>VLOOKUP(Analytics_mindset_case_studies_IntegrateCo_2015payroll[[#This Row],[Job_Code]],Analytics_mindset_case_studies_IntegrateCo_jobcodes[[Code_text]:[Job_Description]],2,FALSE)</f>
        <v>Sales</v>
      </c>
    </row>
    <row r="1893" spans="1:18" x14ac:dyDescent="0.3">
      <c r="A1893" s="1">
        <v>42069</v>
      </c>
      <c r="B1893">
        <v>27310024</v>
      </c>
      <c r="C1893">
        <v>169</v>
      </c>
      <c r="D1893">
        <v>1</v>
      </c>
      <c r="E1893">
        <v>1</v>
      </c>
      <c r="F1893" t="s">
        <v>85</v>
      </c>
      <c r="G1893">
        <v>0</v>
      </c>
      <c r="H1893">
        <v>0</v>
      </c>
      <c r="I1893">
        <v>0</v>
      </c>
      <c r="J1893">
        <v>0</v>
      </c>
      <c r="K1893">
        <v>0</v>
      </c>
      <c r="L1893">
        <v>35</v>
      </c>
      <c r="M1893">
        <v>111</v>
      </c>
      <c r="N1893">
        <v>25</v>
      </c>
      <c r="O1893" t="s">
        <v>138</v>
      </c>
      <c r="P1893">
        <v>0</v>
      </c>
      <c r="Q189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893" t="str">
        <f>VLOOKUP(Analytics_mindset_case_studies_IntegrateCo_2015payroll[[#This Row],[Job_Code]],Analytics_mindset_case_studies_IntegrateCo_jobcodes[[Code_text]:[Job_Description]],2,FALSE)</f>
        <v>Installation</v>
      </c>
    </row>
    <row r="1894" spans="1:18" x14ac:dyDescent="0.3">
      <c r="A1894" s="1">
        <v>42069</v>
      </c>
      <c r="B1894">
        <v>27310024</v>
      </c>
      <c r="C1894">
        <v>169</v>
      </c>
      <c r="D1894">
        <v>1</v>
      </c>
      <c r="E1894">
        <v>1</v>
      </c>
      <c r="F1894" t="s">
        <v>71</v>
      </c>
      <c r="G1894">
        <v>10</v>
      </c>
      <c r="H1894">
        <v>0</v>
      </c>
      <c r="I1894">
        <v>3275</v>
      </c>
      <c r="J1894">
        <v>0</v>
      </c>
      <c r="K1894">
        <v>0</v>
      </c>
      <c r="L1894">
        <v>763</v>
      </c>
      <c r="M1894">
        <v>2432</v>
      </c>
      <c r="N1894">
        <v>54</v>
      </c>
      <c r="O1894" t="s">
        <v>138</v>
      </c>
      <c r="P1894">
        <v>3275</v>
      </c>
      <c r="Q189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894" t="str">
        <f>VLOOKUP(Analytics_mindset_case_studies_IntegrateCo_2015payroll[[#This Row],[Job_Code]],Analytics_mindset_case_studies_IntegrateCo_jobcodes[[Code_text]:[Job_Description]],2,FALSE)</f>
        <v>Proj Management</v>
      </c>
    </row>
    <row r="1895" spans="1:18" x14ac:dyDescent="0.3">
      <c r="A1895" s="1">
        <v>42069</v>
      </c>
      <c r="B1895">
        <v>27310024</v>
      </c>
      <c r="C1895">
        <v>44</v>
      </c>
      <c r="D1895">
        <v>4</v>
      </c>
      <c r="E1895">
        <v>4</v>
      </c>
      <c r="F1895" t="s">
        <v>92</v>
      </c>
      <c r="G1895">
        <v>40</v>
      </c>
      <c r="H1895">
        <v>0</v>
      </c>
      <c r="I1895">
        <v>3850</v>
      </c>
      <c r="J1895">
        <v>0</v>
      </c>
      <c r="K1895">
        <v>0</v>
      </c>
      <c r="L1895">
        <v>0</v>
      </c>
      <c r="M1895">
        <v>29453</v>
      </c>
      <c r="N1895">
        <v>462</v>
      </c>
      <c r="O1895" t="s">
        <v>139</v>
      </c>
      <c r="P1895">
        <v>3850</v>
      </c>
      <c r="Q189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895" t="str">
        <f>VLOOKUP(Analytics_mindset_case_studies_IntegrateCo_2015payroll[[#This Row],[Job_Code]],Analytics_mindset_case_studies_IntegrateCo_jobcodes[[Code_text]:[Job_Description]],2,FALSE)</f>
        <v>Office</v>
      </c>
    </row>
    <row r="1896" spans="1:18" x14ac:dyDescent="0.3">
      <c r="A1896" s="1">
        <v>42069</v>
      </c>
      <c r="B1896">
        <v>27310024</v>
      </c>
      <c r="C1896">
        <v>396</v>
      </c>
      <c r="D1896">
        <v>5</v>
      </c>
      <c r="E1896">
        <v>5</v>
      </c>
      <c r="F1896" t="s">
        <v>85</v>
      </c>
      <c r="G1896">
        <v>0</v>
      </c>
      <c r="H1896">
        <v>0</v>
      </c>
      <c r="I1896">
        <v>0</v>
      </c>
      <c r="J1896">
        <v>0</v>
      </c>
      <c r="K1896">
        <v>0</v>
      </c>
      <c r="L1896">
        <v>42</v>
      </c>
      <c r="M1896">
        <v>115</v>
      </c>
      <c r="N1896">
        <v>64</v>
      </c>
      <c r="O1896" t="s">
        <v>140</v>
      </c>
      <c r="P1896">
        <v>0</v>
      </c>
      <c r="Q189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896" t="str">
        <f>VLOOKUP(Analytics_mindset_case_studies_IntegrateCo_2015payroll[[#This Row],[Job_Code]],Analytics_mindset_case_studies_IntegrateCo_jobcodes[[Code_text]:[Job_Description]],2,FALSE)</f>
        <v>Installation</v>
      </c>
    </row>
    <row r="1897" spans="1:18" x14ac:dyDescent="0.3">
      <c r="A1897" s="1">
        <v>42069</v>
      </c>
      <c r="B1897">
        <v>27310024</v>
      </c>
      <c r="C1897">
        <v>396</v>
      </c>
      <c r="D1897">
        <v>5</v>
      </c>
      <c r="E1897">
        <v>5</v>
      </c>
      <c r="F1897" t="s">
        <v>93</v>
      </c>
      <c r="G1897">
        <v>1</v>
      </c>
      <c r="H1897">
        <v>0</v>
      </c>
      <c r="I1897">
        <v>32</v>
      </c>
      <c r="J1897">
        <v>0</v>
      </c>
      <c r="K1897">
        <v>0</v>
      </c>
      <c r="L1897">
        <v>9</v>
      </c>
      <c r="M1897">
        <v>244</v>
      </c>
      <c r="N1897">
        <v>137</v>
      </c>
      <c r="O1897" t="s">
        <v>140</v>
      </c>
      <c r="P1897">
        <v>32</v>
      </c>
      <c r="Q189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897" t="str">
        <f>VLOOKUP(Analytics_mindset_case_studies_IntegrateCo_2015payroll[[#This Row],[Job_Code]],Analytics_mindset_case_studies_IntegrateCo_jobcodes[[Code_text]:[Job_Description]],2,FALSE)</f>
        <v>Office</v>
      </c>
    </row>
    <row r="1898" spans="1:18" x14ac:dyDescent="0.3">
      <c r="A1898" s="1">
        <v>42069</v>
      </c>
      <c r="B1898">
        <v>27310024</v>
      </c>
      <c r="C1898">
        <v>396</v>
      </c>
      <c r="D1898">
        <v>5</v>
      </c>
      <c r="E1898">
        <v>5</v>
      </c>
      <c r="F1898" t="s">
        <v>94</v>
      </c>
      <c r="G1898">
        <v>2</v>
      </c>
      <c r="H1898">
        <v>0</v>
      </c>
      <c r="I1898">
        <v>64</v>
      </c>
      <c r="J1898">
        <v>0</v>
      </c>
      <c r="K1898">
        <v>0</v>
      </c>
      <c r="L1898">
        <v>179</v>
      </c>
      <c r="M1898">
        <v>49</v>
      </c>
      <c r="N1898">
        <v>274</v>
      </c>
      <c r="O1898" t="s">
        <v>140</v>
      </c>
      <c r="P1898">
        <v>64</v>
      </c>
      <c r="Q189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898" t="str">
        <f>VLOOKUP(Analytics_mindset_case_studies_IntegrateCo_2015payroll[[#This Row],[Job_Code]],Analytics_mindset_case_studies_IntegrateCo_jobcodes[[Code_text]:[Job_Description]],2,FALSE)</f>
        <v>Proj Management</v>
      </c>
    </row>
    <row r="1899" spans="1:18" x14ac:dyDescent="0.3">
      <c r="A1899" s="1">
        <v>42069</v>
      </c>
      <c r="B1899">
        <v>27310024</v>
      </c>
      <c r="C1899">
        <v>204</v>
      </c>
      <c r="D1899">
        <v>1</v>
      </c>
      <c r="E1899">
        <v>1</v>
      </c>
      <c r="F1899" t="s">
        <v>85</v>
      </c>
      <c r="G1899">
        <v>0</v>
      </c>
      <c r="H1899">
        <v>0</v>
      </c>
      <c r="I1899">
        <v>0</v>
      </c>
      <c r="J1899">
        <v>0</v>
      </c>
      <c r="K1899">
        <v>0</v>
      </c>
      <c r="L1899">
        <v>34</v>
      </c>
      <c r="M1899">
        <v>108</v>
      </c>
      <c r="N1899">
        <v>25</v>
      </c>
      <c r="O1899" t="s">
        <v>141</v>
      </c>
      <c r="P1899">
        <v>0</v>
      </c>
      <c r="Q189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899" t="str">
        <f>VLOOKUP(Analytics_mindset_case_studies_IntegrateCo_2015payroll[[#This Row],[Job_Code]],Analytics_mindset_case_studies_IntegrateCo_jobcodes[[Code_text]:[Job_Description]],2,FALSE)</f>
        <v>Installation</v>
      </c>
    </row>
    <row r="1900" spans="1:18" x14ac:dyDescent="0.3">
      <c r="A1900" s="1">
        <v>42069</v>
      </c>
      <c r="B1900">
        <v>27310024</v>
      </c>
      <c r="C1900">
        <v>53</v>
      </c>
      <c r="D1900">
        <v>1</v>
      </c>
      <c r="E1900">
        <v>1</v>
      </c>
      <c r="F1900" t="s">
        <v>85</v>
      </c>
      <c r="G1900">
        <v>0</v>
      </c>
      <c r="H1900">
        <v>0</v>
      </c>
      <c r="I1900">
        <v>0</v>
      </c>
      <c r="J1900">
        <v>0</v>
      </c>
      <c r="K1900">
        <v>0</v>
      </c>
      <c r="L1900">
        <v>26</v>
      </c>
      <c r="M1900">
        <v>84</v>
      </c>
      <c r="N1900">
        <v>2</v>
      </c>
      <c r="O1900" t="s">
        <v>142</v>
      </c>
      <c r="P1900">
        <v>0</v>
      </c>
      <c r="Q190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900" t="str">
        <f>VLOOKUP(Analytics_mindset_case_studies_IntegrateCo_2015payroll[[#This Row],[Job_Code]],Analytics_mindset_case_studies_IntegrateCo_jobcodes[[Code_text]:[Job_Description]],2,FALSE)</f>
        <v>Installation</v>
      </c>
    </row>
    <row r="1901" spans="1:18" x14ac:dyDescent="0.3">
      <c r="A1901" s="1">
        <v>42069</v>
      </c>
      <c r="B1901">
        <v>27310024</v>
      </c>
      <c r="C1901">
        <v>53</v>
      </c>
      <c r="D1901">
        <v>1</v>
      </c>
      <c r="E1901">
        <v>1</v>
      </c>
      <c r="F1901" t="s">
        <v>63</v>
      </c>
      <c r="G1901">
        <v>0</v>
      </c>
      <c r="H1901">
        <v>0</v>
      </c>
      <c r="I1901">
        <v>0</v>
      </c>
      <c r="J1901">
        <v>0</v>
      </c>
      <c r="K1901">
        <v>0</v>
      </c>
      <c r="L1901">
        <v>402</v>
      </c>
      <c r="M1901">
        <v>1279</v>
      </c>
      <c r="N1901">
        <v>304</v>
      </c>
      <c r="O1901" t="s">
        <v>142</v>
      </c>
      <c r="P1901">
        <v>0</v>
      </c>
      <c r="Q190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901" t="str">
        <f>VLOOKUP(Analytics_mindset_case_studies_IntegrateCo_2015payroll[[#This Row],[Job_Code]],Analytics_mindset_case_studies_IntegrateCo_jobcodes[[Code_text]:[Job_Description]],2,FALSE)</f>
        <v>New Foreign Manufacturing Plant</v>
      </c>
    </row>
    <row r="1902" spans="1:18" x14ac:dyDescent="0.3">
      <c r="A1902" s="1">
        <v>42069</v>
      </c>
      <c r="B1902">
        <v>27310024</v>
      </c>
      <c r="C1902">
        <v>15</v>
      </c>
      <c r="D1902">
        <v>1</v>
      </c>
      <c r="E1902">
        <v>1</v>
      </c>
      <c r="F1902" t="s">
        <v>85</v>
      </c>
      <c r="G1902">
        <v>0</v>
      </c>
      <c r="H1902">
        <v>0</v>
      </c>
      <c r="I1902">
        <v>0</v>
      </c>
      <c r="J1902">
        <v>0</v>
      </c>
      <c r="K1902">
        <v>0</v>
      </c>
      <c r="L1902">
        <v>32</v>
      </c>
      <c r="M1902">
        <v>102</v>
      </c>
      <c r="N1902">
        <v>25</v>
      </c>
      <c r="O1902" t="s">
        <v>143</v>
      </c>
      <c r="P1902">
        <v>0</v>
      </c>
      <c r="Q190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902" t="str">
        <f>VLOOKUP(Analytics_mindset_case_studies_IntegrateCo_2015payroll[[#This Row],[Job_Code]],Analytics_mindset_case_studies_IntegrateCo_jobcodes[[Code_text]:[Job_Description]],2,FALSE)</f>
        <v>Installation</v>
      </c>
    </row>
    <row r="1903" spans="1:18" x14ac:dyDescent="0.3">
      <c r="A1903" s="1">
        <v>42069</v>
      </c>
      <c r="B1903">
        <v>27310024</v>
      </c>
      <c r="C1903">
        <v>11</v>
      </c>
      <c r="D1903">
        <v>1</v>
      </c>
      <c r="E1903">
        <v>1</v>
      </c>
      <c r="F1903" t="s">
        <v>85</v>
      </c>
      <c r="G1903">
        <v>0</v>
      </c>
      <c r="H1903">
        <v>0</v>
      </c>
      <c r="I1903">
        <v>0</v>
      </c>
      <c r="J1903">
        <v>0</v>
      </c>
      <c r="K1903">
        <v>0</v>
      </c>
      <c r="L1903">
        <v>35</v>
      </c>
      <c r="M1903">
        <v>111</v>
      </c>
      <c r="N1903">
        <v>25</v>
      </c>
      <c r="O1903" t="s">
        <v>144</v>
      </c>
      <c r="P1903">
        <v>0</v>
      </c>
      <c r="Q190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903" t="str">
        <f>VLOOKUP(Analytics_mindset_case_studies_IntegrateCo_2015payroll[[#This Row],[Job_Code]],Analytics_mindset_case_studies_IntegrateCo_jobcodes[[Code_text]:[Job_Description]],2,FALSE)</f>
        <v>Installation</v>
      </c>
    </row>
    <row r="1904" spans="1:18" x14ac:dyDescent="0.3">
      <c r="A1904" s="1">
        <v>42069</v>
      </c>
      <c r="B1904">
        <v>27310024</v>
      </c>
      <c r="C1904">
        <v>11</v>
      </c>
      <c r="D1904">
        <v>1</v>
      </c>
      <c r="E1904">
        <v>1</v>
      </c>
      <c r="F1904" t="s">
        <v>71</v>
      </c>
      <c r="G1904">
        <v>6</v>
      </c>
      <c r="H1904">
        <v>0</v>
      </c>
      <c r="I1904">
        <v>21704</v>
      </c>
      <c r="J1904">
        <v>0</v>
      </c>
      <c r="K1904">
        <v>0</v>
      </c>
      <c r="L1904">
        <v>503</v>
      </c>
      <c r="M1904">
        <v>1604</v>
      </c>
      <c r="N1904">
        <v>358</v>
      </c>
      <c r="O1904" t="s">
        <v>144</v>
      </c>
      <c r="P1904">
        <v>21704</v>
      </c>
      <c r="Q190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904" t="str">
        <f>VLOOKUP(Analytics_mindset_case_studies_IntegrateCo_2015payroll[[#This Row],[Job_Code]],Analytics_mindset_case_studies_IntegrateCo_jobcodes[[Code_text]:[Job_Description]],2,FALSE)</f>
        <v>Proj Management</v>
      </c>
    </row>
    <row r="1905" spans="1:18" x14ac:dyDescent="0.3">
      <c r="A1905" s="1">
        <v>42069</v>
      </c>
      <c r="B1905">
        <v>27310024</v>
      </c>
      <c r="C1905">
        <v>20</v>
      </c>
      <c r="D1905">
        <v>1</v>
      </c>
      <c r="E1905">
        <v>1</v>
      </c>
      <c r="F1905" t="s">
        <v>72</v>
      </c>
      <c r="G1905">
        <v>40</v>
      </c>
      <c r="H1905">
        <v>0</v>
      </c>
      <c r="I1905">
        <v>115539</v>
      </c>
      <c r="J1905">
        <v>0</v>
      </c>
      <c r="K1905">
        <v>0</v>
      </c>
      <c r="L1905">
        <v>2448</v>
      </c>
      <c r="M1905">
        <v>7804</v>
      </c>
      <c r="N1905">
        <v>3</v>
      </c>
      <c r="O1905" t="s">
        <v>145</v>
      </c>
      <c r="P1905">
        <v>115539</v>
      </c>
      <c r="Q190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905" t="str">
        <f>VLOOKUP(Analytics_mindset_case_studies_IntegrateCo_2015payroll[[#This Row],[Job_Code]],Analytics_mindset_case_studies_IntegrateCo_jobcodes[[Code_text]:[Job_Description]],2,FALSE)</f>
        <v>Sales</v>
      </c>
    </row>
    <row r="1906" spans="1:18" x14ac:dyDescent="0.3">
      <c r="A1906" s="1">
        <v>42069</v>
      </c>
      <c r="B1906">
        <v>27310024</v>
      </c>
      <c r="C1906">
        <v>180</v>
      </c>
      <c r="D1906">
        <v>1</v>
      </c>
      <c r="E1906">
        <v>1</v>
      </c>
      <c r="F1906" t="s">
        <v>85</v>
      </c>
      <c r="G1906">
        <v>0</v>
      </c>
      <c r="H1906">
        <v>0</v>
      </c>
      <c r="I1906">
        <v>0</v>
      </c>
      <c r="J1906">
        <v>0</v>
      </c>
      <c r="K1906">
        <v>0</v>
      </c>
      <c r="L1906">
        <v>6</v>
      </c>
      <c r="M1906">
        <v>2</v>
      </c>
      <c r="N1906">
        <v>5</v>
      </c>
      <c r="O1906" t="s">
        <v>146</v>
      </c>
      <c r="P1906">
        <v>0</v>
      </c>
      <c r="Q190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906" t="str">
        <f>VLOOKUP(Analytics_mindset_case_studies_IntegrateCo_2015payroll[[#This Row],[Job_Code]],Analytics_mindset_case_studies_IntegrateCo_jobcodes[[Code_text]:[Job_Description]],2,FALSE)</f>
        <v>Installation</v>
      </c>
    </row>
    <row r="1907" spans="1:18" x14ac:dyDescent="0.3">
      <c r="A1907" s="1">
        <v>42069</v>
      </c>
      <c r="B1907">
        <v>27310024</v>
      </c>
      <c r="C1907">
        <v>180</v>
      </c>
      <c r="D1907">
        <v>1</v>
      </c>
      <c r="E1907">
        <v>1</v>
      </c>
      <c r="F1907" t="s">
        <v>78</v>
      </c>
      <c r="G1907">
        <v>2</v>
      </c>
      <c r="H1907">
        <v>0</v>
      </c>
      <c r="I1907">
        <v>465</v>
      </c>
      <c r="J1907">
        <v>0</v>
      </c>
      <c r="K1907">
        <v>0</v>
      </c>
      <c r="L1907">
        <v>95</v>
      </c>
      <c r="M1907">
        <v>302</v>
      </c>
      <c r="N1907">
        <v>77</v>
      </c>
      <c r="O1907" t="s">
        <v>146</v>
      </c>
      <c r="P1907">
        <v>465</v>
      </c>
      <c r="Q190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907" t="str">
        <f>VLOOKUP(Analytics_mindset_case_studies_IntegrateCo_2015payroll[[#This Row],[Job_Code]],Analytics_mindset_case_studies_IntegrateCo_jobcodes[[Code_text]:[Job_Description]],2,FALSE)</f>
        <v>Service</v>
      </c>
    </row>
    <row r="1908" spans="1:18" x14ac:dyDescent="0.3">
      <c r="A1908" s="1">
        <v>42069</v>
      </c>
      <c r="B1908">
        <v>27310024</v>
      </c>
      <c r="C1908">
        <v>180</v>
      </c>
      <c r="D1908">
        <v>1</v>
      </c>
      <c r="E1908">
        <v>1</v>
      </c>
      <c r="F1908" t="s">
        <v>78</v>
      </c>
      <c r="G1908">
        <v>0</v>
      </c>
      <c r="H1908">
        <v>2</v>
      </c>
      <c r="I1908">
        <v>0</v>
      </c>
      <c r="J1908">
        <v>6975</v>
      </c>
      <c r="K1908">
        <v>0</v>
      </c>
      <c r="L1908">
        <v>142</v>
      </c>
      <c r="M1908">
        <v>453</v>
      </c>
      <c r="N1908">
        <v>77</v>
      </c>
      <c r="O1908" t="s">
        <v>146</v>
      </c>
      <c r="P1908">
        <v>6975</v>
      </c>
      <c r="Q190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908" t="str">
        <f>VLOOKUP(Analytics_mindset_case_studies_IntegrateCo_2015payroll[[#This Row],[Job_Code]],Analytics_mindset_case_studies_IntegrateCo_jobcodes[[Code_text]:[Job_Description]],2,FALSE)</f>
        <v>Service</v>
      </c>
    </row>
    <row r="1909" spans="1:18" x14ac:dyDescent="0.3">
      <c r="A1909" s="1">
        <v>42069</v>
      </c>
      <c r="B1909">
        <v>27310024</v>
      </c>
      <c r="C1909">
        <v>180</v>
      </c>
      <c r="D1909">
        <v>1</v>
      </c>
      <c r="E1909">
        <v>1</v>
      </c>
      <c r="F1909" t="s">
        <v>63</v>
      </c>
      <c r="G1909">
        <v>0</v>
      </c>
      <c r="H1909">
        <v>0</v>
      </c>
      <c r="I1909">
        <v>0</v>
      </c>
      <c r="J1909">
        <v>0</v>
      </c>
      <c r="K1909">
        <v>0</v>
      </c>
      <c r="L1909">
        <v>378</v>
      </c>
      <c r="M1909">
        <v>1206</v>
      </c>
      <c r="N1909">
        <v>307</v>
      </c>
      <c r="O1909" t="s">
        <v>146</v>
      </c>
      <c r="P1909">
        <v>0</v>
      </c>
      <c r="Q190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909" t="str">
        <f>VLOOKUP(Analytics_mindset_case_studies_IntegrateCo_2015payroll[[#This Row],[Job_Code]],Analytics_mindset_case_studies_IntegrateCo_jobcodes[[Code_text]:[Job_Description]],2,FALSE)</f>
        <v>New Foreign Manufacturing Plant</v>
      </c>
    </row>
    <row r="1910" spans="1:18" x14ac:dyDescent="0.3">
      <c r="A1910" s="1">
        <v>42069</v>
      </c>
      <c r="B1910">
        <v>27310024</v>
      </c>
      <c r="C1910">
        <v>180</v>
      </c>
      <c r="D1910">
        <v>1</v>
      </c>
      <c r="E1910">
        <v>1</v>
      </c>
      <c r="F1910" t="s">
        <v>96</v>
      </c>
      <c r="G1910">
        <v>0</v>
      </c>
      <c r="H1910">
        <v>0</v>
      </c>
      <c r="I1910">
        <v>0</v>
      </c>
      <c r="J1910">
        <v>0</v>
      </c>
      <c r="K1910">
        <v>0</v>
      </c>
      <c r="L1910">
        <v>1136</v>
      </c>
      <c r="M1910">
        <v>3619</v>
      </c>
      <c r="N1910">
        <v>921</v>
      </c>
      <c r="O1910" t="s">
        <v>146</v>
      </c>
      <c r="P1910">
        <v>0</v>
      </c>
      <c r="Q191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011</v>
      </c>
      <c r="R1910" t="str">
        <f>VLOOKUP(Analytics_mindset_case_studies_IntegrateCo_2015payroll[[#This Row],[Job_Code]],Analytics_mindset_case_studies_IntegrateCo_jobcodes[[Code_text]:[Job_Description]],2,FALSE)</f>
        <v>Internal Projects</v>
      </c>
    </row>
    <row r="1911" spans="1:18" x14ac:dyDescent="0.3">
      <c r="A1911" s="1">
        <v>42069</v>
      </c>
      <c r="B1911">
        <v>27310024</v>
      </c>
      <c r="C1911">
        <v>45</v>
      </c>
      <c r="D1911">
        <v>4</v>
      </c>
      <c r="E1911">
        <v>4</v>
      </c>
      <c r="F1911" t="s">
        <v>86</v>
      </c>
      <c r="G1911">
        <v>40</v>
      </c>
      <c r="H1911">
        <v>0</v>
      </c>
      <c r="I1911">
        <v>422564</v>
      </c>
      <c r="J1911">
        <v>0</v>
      </c>
      <c r="K1911">
        <v>0</v>
      </c>
      <c r="L1911">
        <v>0</v>
      </c>
      <c r="M1911">
        <v>31092</v>
      </c>
      <c r="N1911">
        <v>507</v>
      </c>
      <c r="O1911" t="s">
        <v>148</v>
      </c>
      <c r="P1911">
        <v>422564</v>
      </c>
      <c r="Q191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911" t="str">
        <f>VLOOKUP(Analytics_mindset_case_studies_IntegrateCo_2015payroll[[#This Row],[Job_Code]],Analytics_mindset_case_studies_IntegrateCo_jobcodes[[Code_text]:[Job_Description]],2,FALSE)</f>
        <v>Sales</v>
      </c>
    </row>
    <row r="1912" spans="1:18" x14ac:dyDescent="0.3">
      <c r="A1912" s="1">
        <v>42069</v>
      </c>
      <c r="B1912">
        <v>27310024</v>
      </c>
      <c r="C1912">
        <v>375</v>
      </c>
      <c r="D1912">
        <v>1</v>
      </c>
      <c r="E1912">
        <v>1</v>
      </c>
      <c r="F1912" t="s">
        <v>85</v>
      </c>
      <c r="G1912">
        <v>0</v>
      </c>
      <c r="H1912">
        <v>0</v>
      </c>
      <c r="I1912">
        <v>0</v>
      </c>
      <c r="J1912">
        <v>0</v>
      </c>
      <c r="K1912">
        <v>0</v>
      </c>
      <c r="L1912">
        <v>36</v>
      </c>
      <c r="M1912">
        <v>115</v>
      </c>
      <c r="N1912">
        <v>25</v>
      </c>
      <c r="O1912" t="s">
        <v>149</v>
      </c>
      <c r="P1912">
        <v>0</v>
      </c>
      <c r="Q191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912" t="str">
        <f>VLOOKUP(Analytics_mindset_case_studies_IntegrateCo_2015payroll[[#This Row],[Job_Code]],Analytics_mindset_case_studies_IntegrateCo_jobcodes[[Code_text]:[Job_Description]],2,FALSE)</f>
        <v>Installation</v>
      </c>
    </row>
    <row r="1913" spans="1:18" x14ac:dyDescent="0.3">
      <c r="A1913" s="1">
        <v>42069</v>
      </c>
      <c r="B1913">
        <v>27310024</v>
      </c>
      <c r="C1913">
        <v>375</v>
      </c>
      <c r="D1913">
        <v>1</v>
      </c>
      <c r="E1913">
        <v>1</v>
      </c>
      <c r="F1913" t="s">
        <v>73</v>
      </c>
      <c r="G1913">
        <v>4</v>
      </c>
      <c r="H1913">
        <v>0</v>
      </c>
      <c r="I1913">
        <v>84</v>
      </c>
      <c r="J1913">
        <v>0</v>
      </c>
      <c r="K1913">
        <v>0</v>
      </c>
      <c r="L1913">
        <v>202</v>
      </c>
      <c r="M1913">
        <v>643</v>
      </c>
      <c r="N1913">
        <v>139</v>
      </c>
      <c r="O1913" t="s">
        <v>149</v>
      </c>
      <c r="P1913">
        <v>84</v>
      </c>
      <c r="Q191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913" t="str">
        <f>VLOOKUP(Analytics_mindset_case_studies_IntegrateCo_2015payroll[[#This Row],[Job_Code]],Analytics_mindset_case_studies_IntegrateCo_jobcodes[[Code_text]:[Job_Description]],2,FALSE)</f>
        <v>Proj Management</v>
      </c>
    </row>
    <row r="1914" spans="1:18" x14ac:dyDescent="0.3">
      <c r="A1914" s="1">
        <v>42069</v>
      </c>
      <c r="B1914">
        <v>27310024</v>
      </c>
      <c r="C1914">
        <v>375</v>
      </c>
      <c r="D1914">
        <v>1</v>
      </c>
      <c r="E1914">
        <v>1</v>
      </c>
      <c r="F1914" t="s">
        <v>89</v>
      </c>
      <c r="G1914">
        <v>20</v>
      </c>
      <c r="H1914">
        <v>0</v>
      </c>
      <c r="I1914">
        <v>420</v>
      </c>
      <c r="J1914">
        <v>0</v>
      </c>
      <c r="K1914">
        <v>0</v>
      </c>
      <c r="L1914">
        <v>1008</v>
      </c>
      <c r="M1914">
        <v>3213</v>
      </c>
      <c r="N1914">
        <v>693</v>
      </c>
      <c r="O1914" t="s">
        <v>149</v>
      </c>
      <c r="P1914">
        <v>420</v>
      </c>
      <c r="Q191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914" t="str">
        <f>VLOOKUP(Analytics_mindset_case_studies_IntegrateCo_2015payroll[[#This Row],[Job_Code]],Analytics_mindset_case_studies_IntegrateCo_jobcodes[[Code_text]:[Job_Description]],2,FALSE)</f>
        <v>Employee Training</v>
      </c>
    </row>
    <row r="1915" spans="1:18" x14ac:dyDescent="0.3">
      <c r="A1915" s="1">
        <v>42069</v>
      </c>
      <c r="B1915">
        <v>27310024</v>
      </c>
      <c r="C1915">
        <v>19</v>
      </c>
      <c r="D1915">
        <v>1</v>
      </c>
      <c r="E1915">
        <v>1</v>
      </c>
      <c r="F1915" t="s">
        <v>72</v>
      </c>
      <c r="G1915">
        <v>15</v>
      </c>
      <c r="H1915">
        <v>0</v>
      </c>
      <c r="I1915">
        <v>405</v>
      </c>
      <c r="J1915">
        <v>0</v>
      </c>
      <c r="K1915">
        <v>0</v>
      </c>
      <c r="L1915">
        <v>94</v>
      </c>
      <c r="M1915">
        <v>299</v>
      </c>
      <c r="N1915">
        <v>67</v>
      </c>
      <c r="O1915" t="s">
        <v>150</v>
      </c>
      <c r="P1915">
        <v>405</v>
      </c>
      <c r="Q191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915" t="str">
        <f>VLOOKUP(Analytics_mindset_case_studies_IntegrateCo_2015payroll[[#This Row],[Job_Code]],Analytics_mindset_case_studies_IntegrateCo_jobcodes[[Code_text]:[Job_Description]],2,FALSE)</f>
        <v>Sales</v>
      </c>
    </row>
    <row r="1916" spans="1:18" x14ac:dyDescent="0.3">
      <c r="A1916" s="1">
        <v>42069</v>
      </c>
      <c r="B1916">
        <v>27310024</v>
      </c>
      <c r="C1916">
        <v>381</v>
      </c>
      <c r="D1916">
        <v>1</v>
      </c>
      <c r="E1916">
        <v>1</v>
      </c>
      <c r="F1916" t="s">
        <v>85</v>
      </c>
      <c r="G1916">
        <v>0</v>
      </c>
      <c r="H1916">
        <v>0</v>
      </c>
      <c r="I1916">
        <v>0</v>
      </c>
      <c r="J1916">
        <v>0</v>
      </c>
      <c r="K1916">
        <v>0</v>
      </c>
      <c r="L1916">
        <v>33</v>
      </c>
      <c r="M1916">
        <v>104</v>
      </c>
      <c r="N1916">
        <v>4</v>
      </c>
      <c r="O1916" t="s">
        <v>151</v>
      </c>
      <c r="P1916">
        <v>0</v>
      </c>
      <c r="Q191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916" t="str">
        <f>VLOOKUP(Analytics_mindset_case_studies_IntegrateCo_2015payroll[[#This Row],[Job_Code]],Analytics_mindset_case_studies_IntegrateCo_jobcodes[[Code_text]:[Job_Description]],2,FALSE)</f>
        <v>Installation</v>
      </c>
    </row>
    <row r="1917" spans="1:18" x14ac:dyDescent="0.3">
      <c r="A1917" s="1">
        <v>42069</v>
      </c>
      <c r="B1917">
        <v>27310024</v>
      </c>
      <c r="C1917">
        <v>381</v>
      </c>
      <c r="D1917">
        <v>1</v>
      </c>
      <c r="E1917">
        <v>1</v>
      </c>
      <c r="F1917" t="s">
        <v>72</v>
      </c>
      <c r="G1917">
        <v>40</v>
      </c>
      <c r="H1917">
        <v>0</v>
      </c>
      <c r="I1917">
        <v>86539</v>
      </c>
      <c r="J1917">
        <v>0</v>
      </c>
      <c r="K1917">
        <v>0</v>
      </c>
      <c r="L1917">
        <v>1886</v>
      </c>
      <c r="M1917">
        <v>6011</v>
      </c>
      <c r="N1917">
        <v>225</v>
      </c>
      <c r="O1917" t="s">
        <v>151</v>
      </c>
      <c r="P1917">
        <v>86539</v>
      </c>
      <c r="Q191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917" t="str">
        <f>VLOOKUP(Analytics_mindset_case_studies_IntegrateCo_2015payroll[[#This Row],[Job_Code]],Analytics_mindset_case_studies_IntegrateCo_jobcodes[[Code_text]:[Job_Description]],2,FALSE)</f>
        <v>Sales</v>
      </c>
    </row>
    <row r="1918" spans="1:18" x14ac:dyDescent="0.3">
      <c r="A1918" s="1">
        <v>42069</v>
      </c>
      <c r="B1918">
        <v>27310024</v>
      </c>
      <c r="C1918">
        <v>133</v>
      </c>
      <c r="D1918">
        <v>1</v>
      </c>
      <c r="E1918">
        <v>1</v>
      </c>
      <c r="F1918" t="s">
        <v>85</v>
      </c>
      <c r="G1918">
        <v>0</v>
      </c>
      <c r="H1918">
        <v>0</v>
      </c>
      <c r="I1918">
        <v>0</v>
      </c>
      <c r="J1918">
        <v>0</v>
      </c>
      <c r="K1918">
        <v>0</v>
      </c>
      <c r="L1918">
        <v>34</v>
      </c>
      <c r="M1918">
        <v>107</v>
      </c>
      <c r="N1918">
        <v>25</v>
      </c>
      <c r="O1918" t="s">
        <v>152</v>
      </c>
      <c r="P1918">
        <v>0</v>
      </c>
      <c r="Q191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918" t="str">
        <f>VLOOKUP(Analytics_mindset_case_studies_IntegrateCo_2015payroll[[#This Row],[Job_Code]],Analytics_mindset_case_studies_IntegrateCo_jobcodes[[Code_text]:[Job_Description]],2,FALSE)</f>
        <v>Installation</v>
      </c>
    </row>
    <row r="1919" spans="1:18" x14ac:dyDescent="0.3">
      <c r="A1919" s="1">
        <v>42069</v>
      </c>
      <c r="B1919">
        <v>27310024</v>
      </c>
      <c r="C1919">
        <v>133</v>
      </c>
      <c r="D1919">
        <v>1</v>
      </c>
      <c r="E1919">
        <v>1</v>
      </c>
      <c r="F1919" t="s">
        <v>73</v>
      </c>
      <c r="G1919">
        <v>8</v>
      </c>
      <c r="H1919">
        <v>0</v>
      </c>
      <c r="I1919">
        <v>238</v>
      </c>
      <c r="J1919">
        <v>0</v>
      </c>
      <c r="K1919">
        <v>0</v>
      </c>
      <c r="L1919">
        <v>538</v>
      </c>
      <c r="M1919">
        <v>1715</v>
      </c>
      <c r="N1919">
        <v>393</v>
      </c>
      <c r="O1919" t="s">
        <v>152</v>
      </c>
      <c r="P1919">
        <v>238</v>
      </c>
      <c r="Q191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919" t="str">
        <f>VLOOKUP(Analytics_mindset_case_studies_IntegrateCo_2015payroll[[#This Row],[Job_Code]],Analytics_mindset_case_studies_IntegrateCo_jobcodes[[Code_text]:[Job_Description]],2,FALSE)</f>
        <v>Proj Management</v>
      </c>
    </row>
    <row r="1920" spans="1:18" x14ac:dyDescent="0.3">
      <c r="A1920" s="1">
        <v>42069</v>
      </c>
      <c r="B1920">
        <v>27310024</v>
      </c>
      <c r="C1920">
        <v>406</v>
      </c>
      <c r="D1920">
        <v>1</v>
      </c>
      <c r="E1920">
        <v>1</v>
      </c>
      <c r="F1920" t="s">
        <v>64</v>
      </c>
      <c r="G1920">
        <v>155</v>
      </c>
      <c r="H1920">
        <v>0</v>
      </c>
      <c r="I1920">
        <v>76698</v>
      </c>
      <c r="J1920">
        <v>0</v>
      </c>
      <c r="K1920">
        <v>46</v>
      </c>
      <c r="L1920">
        <v>1841</v>
      </c>
      <c r="M1920">
        <v>5867</v>
      </c>
      <c r="N1920">
        <v>92</v>
      </c>
      <c r="O1920" t="s">
        <v>208</v>
      </c>
      <c r="P1920">
        <v>76698</v>
      </c>
      <c r="Q192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920" t="str">
        <f>VLOOKUP(Analytics_mindset_case_studies_IntegrateCo_2015payroll[[#This Row],[Job_Code]],Analytics_mindset_case_studies_IntegrateCo_jobcodes[[Code_text]:[Job_Description]],2,FALSE)</f>
        <v>Office</v>
      </c>
    </row>
    <row r="1921" spans="1:18" x14ac:dyDescent="0.3">
      <c r="A1921" s="1">
        <v>42069</v>
      </c>
      <c r="B1921">
        <v>27310024</v>
      </c>
      <c r="C1921">
        <v>406</v>
      </c>
      <c r="D1921">
        <v>1</v>
      </c>
      <c r="E1921">
        <v>1</v>
      </c>
      <c r="F1921" t="s">
        <v>58</v>
      </c>
      <c r="G1921">
        <v>16</v>
      </c>
      <c r="H1921">
        <v>0</v>
      </c>
      <c r="I1921">
        <v>79172</v>
      </c>
      <c r="J1921">
        <v>0</v>
      </c>
      <c r="K1921">
        <v>475</v>
      </c>
      <c r="L1921">
        <v>19</v>
      </c>
      <c r="M1921">
        <v>6057</v>
      </c>
      <c r="N1921">
        <v>95</v>
      </c>
      <c r="O1921" t="s">
        <v>208</v>
      </c>
      <c r="P1921">
        <v>79172</v>
      </c>
      <c r="Q192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921" t="str">
        <f>VLOOKUP(Analytics_mindset_case_studies_IntegrateCo_2015payroll[[#This Row],[Job_Code]],Analytics_mindset_case_studies_IntegrateCo_jobcodes[[Code_text]:[Job_Description]],2,FALSE)</f>
        <v>Sales</v>
      </c>
    </row>
    <row r="1922" spans="1:18" x14ac:dyDescent="0.3">
      <c r="A1922" s="1">
        <v>42069</v>
      </c>
      <c r="B1922">
        <v>27310024</v>
      </c>
      <c r="C1922">
        <v>406</v>
      </c>
      <c r="D1922">
        <v>1</v>
      </c>
      <c r="E1922">
        <v>1</v>
      </c>
      <c r="F1922" t="s">
        <v>71</v>
      </c>
      <c r="G1922">
        <v>5</v>
      </c>
      <c r="H1922">
        <v>0</v>
      </c>
      <c r="I1922">
        <v>2474</v>
      </c>
      <c r="J1922">
        <v>0</v>
      </c>
      <c r="K1922">
        <v>15</v>
      </c>
      <c r="L1922">
        <v>59</v>
      </c>
      <c r="M1922">
        <v>189</v>
      </c>
      <c r="N1922">
        <v>3</v>
      </c>
      <c r="O1922" t="s">
        <v>208</v>
      </c>
      <c r="P1922">
        <v>2474</v>
      </c>
      <c r="Q192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922" t="str">
        <f>VLOOKUP(Analytics_mindset_case_studies_IntegrateCo_2015payroll[[#This Row],[Job_Code]],Analytics_mindset_case_studies_IntegrateCo_jobcodes[[Code_text]:[Job_Description]],2,FALSE)</f>
        <v>Proj Management</v>
      </c>
    </row>
    <row r="1923" spans="1:18" x14ac:dyDescent="0.3">
      <c r="A1923" s="1">
        <v>42069</v>
      </c>
      <c r="B1923">
        <v>27310024</v>
      </c>
      <c r="C1923">
        <v>406</v>
      </c>
      <c r="D1923">
        <v>1</v>
      </c>
      <c r="E1923">
        <v>1</v>
      </c>
      <c r="F1923" t="s">
        <v>78</v>
      </c>
      <c r="G1923">
        <v>1075</v>
      </c>
      <c r="H1923">
        <v>0</v>
      </c>
      <c r="I1923">
        <v>53194</v>
      </c>
      <c r="J1923">
        <v>0</v>
      </c>
      <c r="K1923">
        <v>319</v>
      </c>
      <c r="L1923">
        <v>1277</v>
      </c>
      <c r="M1923">
        <v>4069</v>
      </c>
      <c r="N1923">
        <v>64</v>
      </c>
      <c r="O1923" t="s">
        <v>208</v>
      </c>
      <c r="P1923">
        <v>53194</v>
      </c>
      <c r="Q192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923" t="str">
        <f>VLOOKUP(Analytics_mindset_case_studies_IntegrateCo_2015payroll[[#This Row],[Job_Code]],Analytics_mindset_case_studies_IntegrateCo_jobcodes[[Code_text]:[Job_Description]],2,FALSE)</f>
        <v>Service</v>
      </c>
    </row>
    <row r="1924" spans="1:18" x14ac:dyDescent="0.3">
      <c r="A1924" s="1">
        <v>42069</v>
      </c>
      <c r="B1924">
        <v>27310024</v>
      </c>
      <c r="C1924">
        <v>402</v>
      </c>
      <c r="D1924">
        <v>5</v>
      </c>
      <c r="E1924">
        <v>5</v>
      </c>
      <c r="F1924" t="s">
        <v>85</v>
      </c>
      <c r="G1924">
        <v>0</v>
      </c>
      <c r="H1924">
        <v>0</v>
      </c>
      <c r="I1924">
        <v>0</v>
      </c>
      <c r="J1924">
        <v>0</v>
      </c>
      <c r="K1924">
        <v>0</v>
      </c>
      <c r="L1924">
        <v>42</v>
      </c>
      <c r="M1924">
        <v>105</v>
      </c>
      <c r="N1924">
        <v>64</v>
      </c>
      <c r="O1924" t="s">
        <v>153</v>
      </c>
      <c r="P1924">
        <v>0</v>
      </c>
      <c r="Q192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924" t="str">
        <f>VLOOKUP(Analytics_mindset_case_studies_IntegrateCo_2015payroll[[#This Row],[Job_Code]],Analytics_mindset_case_studies_IntegrateCo_jobcodes[[Code_text]:[Job_Description]],2,FALSE)</f>
        <v>Installation</v>
      </c>
    </row>
    <row r="1925" spans="1:18" x14ac:dyDescent="0.3">
      <c r="A1925" s="1">
        <v>42069</v>
      </c>
      <c r="B1925">
        <v>27310024</v>
      </c>
      <c r="C1925">
        <v>402</v>
      </c>
      <c r="D1925">
        <v>5</v>
      </c>
      <c r="E1925">
        <v>5</v>
      </c>
      <c r="F1925" t="s">
        <v>93</v>
      </c>
      <c r="G1925">
        <v>1</v>
      </c>
      <c r="H1925">
        <v>0</v>
      </c>
      <c r="I1925">
        <v>18</v>
      </c>
      <c r="J1925">
        <v>0</v>
      </c>
      <c r="K1925">
        <v>0</v>
      </c>
      <c r="L1925">
        <v>5</v>
      </c>
      <c r="M1925">
        <v>126</v>
      </c>
      <c r="N1925">
        <v>77</v>
      </c>
      <c r="O1925" t="s">
        <v>153</v>
      </c>
      <c r="P1925">
        <v>18</v>
      </c>
      <c r="Q192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925" t="str">
        <f>VLOOKUP(Analytics_mindset_case_studies_IntegrateCo_2015payroll[[#This Row],[Job_Code]],Analytics_mindset_case_studies_IntegrateCo_jobcodes[[Code_text]:[Job_Description]],2,FALSE)</f>
        <v>Office</v>
      </c>
    </row>
    <row r="1926" spans="1:18" x14ac:dyDescent="0.3">
      <c r="A1926" s="1">
        <v>42069</v>
      </c>
      <c r="B1926">
        <v>27310024</v>
      </c>
      <c r="C1926">
        <v>402</v>
      </c>
      <c r="D1926">
        <v>5</v>
      </c>
      <c r="E1926">
        <v>5</v>
      </c>
      <c r="F1926" t="s">
        <v>77</v>
      </c>
      <c r="G1926">
        <v>32</v>
      </c>
      <c r="H1926">
        <v>0</v>
      </c>
      <c r="I1926">
        <v>576</v>
      </c>
      <c r="J1926">
        <v>0</v>
      </c>
      <c r="K1926">
        <v>0</v>
      </c>
      <c r="L1926">
        <v>1613</v>
      </c>
      <c r="M1926">
        <v>401</v>
      </c>
      <c r="N1926">
        <v>2465</v>
      </c>
      <c r="O1926" t="s">
        <v>153</v>
      </c>
      <c r="P1926">
        <v>576</v>
      </c>
      <c r="Q192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926" t="str">
        <f>VLOOKUP(Analytics_mindset_case_studies_IntegrateCo_2015payroll[[#This Row],[Job_Code]],Analytics_mindset_case_studies_IntegrateCo_jobcodes[[Code_text]:[Job_Description]],2,FALSE)</f>
        <v>Employee Training</v>
      </c>
    </row>
    <row r="1927" spans="1:18" x14ac:dyDescent="0.3">
      <c r="A1927" s="1">
        <v>42069</v>
      </c>
      <c r="B1927">
        <v>27310024</v>
      </c>
      <c r="C1927">
        <v>203</v>
      </c>
      <c r="D1927">
        <v>1</v>
      </c>
      <c r="E1927">
        <v>1</v>
      </c>
      <c r="F1927" t="s">
        <v>85</v>
      </c>
      <c r="G1927">
        <v>0</v>
      </c>
      <c r="H1927">
        <v>0</v>
      </c>
      <c r="I1927">
        <v>0</v>
      </c>
      <c r="J1927">
        <v>0</v>
      </c>
      <c r="K1927">
        <v>0</v>
      </c>
      <c r="L1927">
        <v>47</v>
      </c>
      <c r="M1927">
        <v>149</v>
      </c>
      <c r="N1927">
        <v>3</v>
      </c>
      <c r="O1927" t="s">
        <v>155</v>
      </c>
      <c r="P1927">
        <v>0</v>
      </c>
      <c r="Q192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927" t="str">
        <f>VLOOKUP(Analytics_mindset_case_studies_IntegrateCo_2015payroll[[#This Row],[Job_Code]],Analytics_mindset_case_studies_IntegrateCo_jobcodes[[Code_text]:[Job_Description]],2,FALSE)</f>
        <v>Installation</v>
      </c>
    </row>
    <row r="1928" spans="1:18" x14ac:dyDescent="0.3">
      <c r="A1928" s="1">
        <v>42069</v>
      </c>
      <c r="B1928">
        <v>27310024</v>
      </c>
      <c r="C1928">
        <v>203</v>
      </c>
      <c r="D1928">
        <v>1</v>
      </c>
      <c r="E1928">
        <v>1</v>
      </c>
      <c r="F1928" t="s">
        <v>64</v>
      </c>
      <c r="G1928">
        <v>6</v>
      </c>
      <c r="H1928">
        <v>0</v>
      </c>
      <c r="I1928">
        <v>38887</v>
      </c>
      <c r="J1928">
        <v>0</v>
      </c>
      <c r="K1928">
        <v>0</v>
      </c>
      <c r="L1928">
        <v>867</v>
      </c>
      <c r="M1928">
        <v>2765</v>
      </c>
      <c r="N1928">
        <v>47</v>
      </c>
      <c r="O1928" t="s">
        <v>155</v>
      </c>
      <c r="P1928">
        <v>38887</v>
      </c>
      <c r="Q192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928" t="str">
        <f>VLOOKUP(Analytics_mindset_case_studies_IntegrateCo_2015payroll[[#This Row],[Job_Code]],Analytics_mindset_case_studies_IntegrateCo_jobcodes[[Code_text]:[Job_Description]],2,FALSE)</f>
        <v>Office</v>
      </c>
    </row>
    <row r="1929" spans="1:18" x14ac:dyDescent="0.3">
      <c r="A1929" s="1">
        <v>42069</v>
      </c>
      <c r="B1929">
        <v>27310024</v>
      </c>
      <c r="C1929">
        <v>203</v>
      </c>
      <c r="D1929">
        <v>1</v>
      </c>
      <c r="E1929">
        <v>1</v>
      </c>
      <c r="F1929" t="s">
        <v>78</v>
      </c>
      <c r="G1929">
        <v>6</v>
      </c>
      <c r="H1929">
        <v>0</v>
      </c>
      <c r="I1929">
        <v>38887</v>
      </c>
      <c r="J1929">
        <v>0</v>
      </c>
      <c r="K1929">
        <v>0</v>
      </c>
      <c r="L1929">
        <v>867</v>
      </c>
      <c r="M1929">
        <v>2765</v>
      </c>
      <c r="N1929">
        <v>47</v>
      </c>
      <c r="O1929" t="s">
        <v>155</v>
      </c>
      <c r="P1929">
        <v>38887</v>
      </c>
      <c r="Q192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929" t="str">
        <f>VLOOKUP(Analytics_mindset_case_studies_IntegrateCo_2015payroll[[#This Row],[Job_Code]],Analytics_mindset_case_studies_IntegrateCo_jobcodes[[Code_text]:[Job_Description]],2,FALSE)</f>
        <v>Service</v>
      </c>
    </row>
    <row r="1930" spans="1:18" x14ac:dyDescent="0.3">
      <c r="A1930" s="1">
        <v>42069</v>
      </c>
      <c r="B1930">
        <v>27310024</v>
      </c>
      <c r="C1930">
        <v>203</v>
      </c>
      <c r="D1930">
        <v>1</v>
      </c>
      <c r="E1930">
        <v>1</v>
      </c>
      <c r="F1930" t="s">
        <v>63</v>
      </c>
      <c r="G1930">
        <v>0</v>
      </c>
      <c r="H1930">
        <v>0</v>
      </c>
      <c r="I1930">
        <v>0</v>
      </c>
      <c r="J1930">
        <v>0</v>
      </c>
      <c r="K1930">
        <v>0</v>
      </c>
      <c r="L1930">
        <v>1157</v>
      </c>
      <c r="M1930">
        <v>3686</v>
      </c>
      <c r="N1930">
        <v>62</v>
      </c>
      <c r="O1930" t="s">
        <v>155</v>
      </c>
      <c r="P1930">
        <v>0</v>
      </c>
      <c r="Q193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930" t="str">
        <f>VLOOKUP(Analytics_mindset_case_studies_IntegrateCo_2015payroll[[#This Row],[Job_Code]],Analytics_mindset_case_studies_IntegrateCo_jobcodes[[Code_text]:[Job_Description]],2,FALSE)</f>
        <v>New Foreign Manufacturing Plant</v>
      </c>
    </row>
    <row r="1931" spans="1:18" x14ac:dyDescent="0.3">
      <c r="A1931" s="1">
        <v>42069</v>
      </c>
      <c r="B1931">
        <v>27310024</v>
      </c>
      <c r="C1931">
        <v>203</v>
      </c>
      <c r="D1931">
        <v>1</v>
      </c>
      <c r="E1931">
        <v>1</v>
      </c>
      <c r="F1931" t="s">
        <v>65</v>
      </c>
      <c r="G1931">
        <v>6</v>
      </c>
      <c r="H1931">
        <v>0</v>
      </c>
      <c r="I1931">
        <v>38887</v>
      </c>
      <c r="J1931">
        <v>0</v>
      </c>
      <c r="K1931">
        <v>0</v>
      </c>
      <c r="L1931">
        <v>868</v>
      </c>
      <c r="M1931">
        <v>2764</v>
      </c>
      <c r="N1931">
        <v>47</v>
      </c>
      <c r="O1931" t="s">
        <v>155</v>
      </c>
      <c r="P1931">
        <v>38887</v>
      </c>
      <c r="Q193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931" t="str">
        <f>VLOOKUP(Analytics_mindset_case_studies_IntegrateCo_2015payroll[[#This Row],[Job_Code]],Analytics_mindset_case_studies_IntegrateCo_jobcodes[[Code_text]:[Job_Description]],2,FALSE)</f>
        <v>Office</v>
      </c>
    </row>
    <row r="1932" spans="1:18" x14ac:dyDescent="0.3">
      <c r="A1932" s="1">
        <v>42069</v>
      </c>
      <c r="B1932">
        <v>27310024</v>
      </c>
      <c r="C1932">
        <v>203</v>
      </c>
      <c r="D1932">
        <v>1</v>
      </c>
      <c r="E1932">
        <v>1</v>
      </c>
      <c r="F1932" t="s">
        <v>74</v>
      </c>
      <c r="G1932">
        <v>6</v>
      </c>
      <c r="H1932">
        <v>0</v>
      </c>
      <c r="I1932">
        <v>38887</v>
      </c>
      <c r="J1932">
        <v>0</v>
      </c>
      <c r="K1932">
        <v>0</v>
      </c>
      <c r="L1932">
        <v>867</v>
      </c>
      <c r="M1932">
        <v>2765</v>
      </c>
      <c r="N1932">
        <v>47</v>
      </c>
      <c r="O1932" t="s">
        <v>155</v>
      </c>
      <c r="P1932">
        <v>38887</v>
      </c>
      <c r="Q193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932" t="str">
        <f>VLOOKUP(Analytics_mindset_case_studies_IntegrateCo_2015payroll[[#This Row],[Job_Code]],Analytics_mindset_case_studies_IntegrateCo_jobcodes[[Code_text]:[Job_Description]],2,FALSE)</f>
        <v>Service</v>
      </c>
    </row>
    <row r="1933" spans="1:18" x14ac:dyDescent="0.3">
      <c r="A1933" s="1">
        <v>42069</v>
      </c>
      <c r="B1933">
        <v>27310024</v>
      </c>
      <c r="C1933">
        <v>203</v>
      </c>
      <c r="D1933">
        <v>1</v>
      </c>
      <c r="E1933">
        <v>1</v>
      </c>
      <c r="F1933" t="s">
        <v>70</v>
      </c>
      <c r="G1933">
        <v>0</v>
      </c>
      <c r="H1933">
        <v>0</v>
      </c>
      <c r="I1933">
        <v>0</v>
      </c>
      <c r="J1933">
        <v>0</v>
      </c>
      <c r="K1933">
        <v>0</v>
      </c>
      <c r="L1933">
        <v>1156</v>
      </c>
      <c r="M1933">
        <v>3687</v>
      </c>
      <c r="N1933">
        <v>62</v>
      </c>
      <c r="O1933" t="s">
        <v>155</v>
      </c>
      <c r="P1933">
        <v>0</v>
      </c>
      <c r="Q193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933" t="str">
        <f>VLOOKUP(Analytics_mindset_case_studies_IntegrateCo_2015payroll[[#This Row],[Job_Code]],Analytics_mindset_case_studies_IntegrateCo_jobcodes[[Code_text]:[Job_Description]],2,FALSE)</f>
        <v>New Foreign Manufacturing Plant</v>
      </c>
    </row>
    <row r="1934" spans="1:18" x14ac:dyDescent="0.3">
      <c r="A1934" s="1">
        <v>42069</v>
      </c>
      <c r="B1934">
        <v>27310024</v>
      </c>
      <c r="C1934">
        <v>357</v>
      </c>
      <c r="D1934">
        <v>1</v>
      </c>
      <c r="E1934">
        <v>1</v>
      </c>
      <c r="F1934" t="s">
        <v>85</v>
      </c>
      <c r="G1934">
        <v>0</v>
      </c>
      <c r="H1934">
        <v>0</v>
      </c>
      <c r="I1934">
        <v>0</v>
      </c>
      <c r="J1934">
        <v>0</v>
      </c>
      <c r="K1934">
        <v>0</v>
      </c>
      <c r="L1934">
        <v>37</v>
      </c>
      <c r="M1934">
        <v>119</v>
      </c>
      <c r="N1934">
        <v>3</v>
      </c>
      <c r="O1934" t="s">
        <v>156</v>
      </c>
      <c r="P1934">
        <v>0</v>
      </c>
      <c r="Q193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934" t="str">
        <f>VLOOKUP(Analytics_mindset_case_studies_IntegrateCo_2015payroll[[#This Row],[Job_Code]],Analytics_mindset_case_studies_IntegrateCo_jobcodes[[Code_text]:[Job_Description]],2,FALSE)</f>
        <v>Installation</v>
      </c>
    </row>
    <row r="1935" spans="1:18" x14ac:dyDescent="0.3">
      <c r="A1935" s="1">
        <v>42069</v>
      </c>
      <c r="B1935">
        <v>27310024</v>
      </c>
      <c r="C1935">
        <v>357</v>
      </c>
      <c r="D1935">
        <v>1</v>
      </c>
      <c r="E1935">
        <v>1</v>
      </c>
      <c r="F1935" t="s">
        <v>74</v>
      </c>
      <c r="G1935">
        <v>35</v>
      </c>
      <c r="H1935">
        <v>0</v>
      </c>
      <c r="I1935">
        <v>70</v>
      </c>
      <c r="J1935">
        <v>0</v>
      </c>
      <c r="K1935">
        <v>0</v>
      </c>
      <c r="L1935">
        <v>145</v>
      </c>
      <c r="M1935">
        <v>46</v>
      </c>
      <c r="N1935">
        <v>116</v>
      </c>
      <c r="O1935" t="s">
        <v>156</v>
      </c>
      <c r="P1935">
        <v>70</v>
      </c>
      <c r="Q193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935" t="str">
        <f>VLOOKUP(Analytics_mindset_case_studies_IntegrateCo_2015payroll[[#This Row],[Job_Code]],Analytics_mindset_case_studies_IntegrateCo_jobcodes[[Code_text]:[Job_Description]],2,FALSE)</f>
        <v>Service</v>
      </c>
    </row>
    <row r="1936" spans="1:18" x14ac:dyDescent="0.3">
      <c r="A1936" s="1">
        <v>42069</v>
      </c>
      <c r="B1936">
        <v>27310024</v>
      </c>
      <c r="C1936">
        <v>357</v>
      </c>
      <c r="D1936">
        <v>1</v>
      </c>
      <c r="E1936">
        <v>1</v>
      </c>
      <c r="F1936" t="s">
        <v>74</v>
      </c>
      <c r="G1936">
        <v>0</v>
      </c>
      <c r="H1936">
        <v>2</v>
      </c>
      <c r="I1936">
        <v>0</v>
      </c>
      <c r="J1936">
        <v>60</v>
      </c>
      <c r="K1936">
        <v>0</v>
      </c>
      <c r="L1936">
        <v>124</v>
      </c>
      <c r="M1936">
        <v>395</v>
      </c>
      <c r="N1936">
        <v>66</v>
      </c>
      <c r="O1936" t="s">
        <v>156</v>
      </c>
      <c r="P1936">
        <v>60</v>
      </c>
      <c r="Q193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936" t="str">
        <f>VLOOKUP(Analytics_mindset_case_studies_IntegrateCo_2015payroll[[#This Row],[Job_Code]],Analytics_mindset_case_studies_IntegrateCo_jobcodes[[Code_text]:[Job_Description]],2,FALSE)</f>
        <v>Service</v>
      </c>
    </row>
    <row r="1937" spans="1:18" x14ac:dyDescent="0.3">
      <c r="A1937" s="1">
        <v>42069</v>
      </c>
      <c r="B1937">
        <v>27310024</v>
      </c>
      <c r="C1937">
        <v>269</v>
      </c>
      <c r="D1937">
        <v>1</v>
      </c>
      <c r="E1937">
        <v>1</v>
      </c>
      <c r="F1937" t="s">
        <v>85</v>
      </c>
      <c r="G1937">
        <v>0</v>
      </c>
      <c r="H1937">
        <v>0</v>
      </c>
      <c r="I1937">
        <v>0</v>
      </c>
      <c r="J1937">
        <v>0</v>
      </c>
      <c r="K1937">
        <v>0</v>
      </c>
      <c r="L1937">
        <v>34</v>
      </c>
      <c r="M1937">
        <v>107</v>
      </c>
      <c r="N1937">
        <v>25</v>
      </c>
      <c r="O1937" t="s">
        <v>157</v>
      </c>
      <c r="P1937">
        <v>0</v>
      </c>
      <c r="Q193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937" t="str">
        <f>VLOOKUP(Analytics_mindset_case_studies_IntegrateCo_2015payroll[[#This Row],[Job_Code]],Analytics_mindset_case_studies_IntegrateCo_jobcodes[[Code_text]:[Job_Description]],2,FALSE)</f>
        <v>Installation</v>
      </c>
    </row>
    <row r="1938" spans="1:18" x14ac:dyDescent="0.3">
      <c r="A1938" s="1">
        <v>42069</v>
      </c>
      <c r="B1938">
        <v>27310024</v>
      </c>
      <c r="C1938">
        <v>269</v>
      </c>
      <c r="D1938">
        <v>1</v>
      </c>
      <c r="E1938">
        <v>1</v>
      </c>
      <c r="F1938" t="s">
        <v>79</v>
      </c>
      <c r="G1938">
        <v>3</v>
      </c>
      <c r="H1938">
        <v>0</v>
      </c>
      <c r="I1938">
        <v>84</v>
      </c>
      <c r="J1938">
        <v>0</v>
      </c>
      <c r="K1938">
        <v>0</v>
      </c>
      <c r="L1938">
        <v>19</v>
      </c>
      <c r="M1938">
        <v>605</v>
      </c>
      <c r="N1938">
        <v>139</v>
      </c>
      <c r="O1938" t="s">
        <v>157</v>
      </c>
      <c r="P1938">
        <v>84</v>
      </c>
      <c r="Q193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938" t="str">
        <f>VLOOKUP(Analytics_mindset_case_studies_IntegrateCo_2015payroll[[#This Row],[Job_Code]],Analytics_mindset_case_studies_IntegrateCo_jobcodes[[Code_text]:[Job_Description]],2,FALSE)</f>
        <v>Proj Management</v>
      </c>
    </row>
    <row r="1939" spans="1:18" x14ac:dyDescent="0.3">
      <c r="A1939" s="1">
        <v>42069</v>
      </c>
      <c r="B1939">
        <v>27310024</v>
      </c>
      <c r="C1939">
        <v>269</v>
      </c>
      <c r="D1939">
        <v>1</v>
      </c>
      <c r="E1939">
        <v>1</v>
      </c>
      <c r="F1939" t="s">
        <v>79</v>
      </c>
      <c r="G1939">
        <v>0</v>
      </c>
      <c r="H1939">
        <v>4</v>
      </c>
      <c r="I1939">
        <v>0</v>
      </c>
      <c r="J1939">
        <v>168</v>
      </c>
      <c r="K1939">
        <v>0</v>
      </c>
      <c r="L1939">
        <v>379</v>
      </c>
      <c r="M1939">
        <v>1209</v>
      </c>
      <c r="N1939">
        <v>185</v>
      </c>
      <c r="O1939" t="s">
        <v>157</v>
      </c>
      <c r="P1939">
        <v>168</v>
      </c>
      <c r="Q193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1939" t="str">
        <f>VLOOKUP(Analytics_mindset_case_studies_IntegrateCo_2015payroll[[#This Row],[Job_Code]],Analytics_mindset_case_studies_IntegrateCo_jobcodes[[Code_text]:[Job_Description]],2,FALSE)</f>
        <v>Proj Management</v>
      </c>
    </row>
    <row r="1940" spans="1:18" x14ac:dyDescent="0.3">
      <c r="A1940" s="1">
        <v>42069</v>
      </c>
      <c r="B1940">
        <v>27310024</v>
      </c>
      <c r="C1940">
        <v>248</v>
      </c>
      <c r="D1940">
        <v>1</v>
      </c>
      <c r="E1940">
        <v>1</v>
      </c>
      <c r="F1940" t="s">
        <v>64</v>
      </c>
      <c r="G1940">
        <v>20</v>
      </c>
      <c r="H1940">
        <v>0</v>
      </c>
      <c r="I1940">
        <v>410</v>
      </c>
      <c r="J1940">
        <v>0</v>
      </c>
      <c r="K1940">
        <v>122</v>
      </c>
      <c r="L1940">
        <v>866</v>
      </c>
      <c r="M1940">
        <v>276</v>
      </c>
      <c r="N1940">
        <v>49</v>
      </c>
      <c r="O1940" t="s">
        <v>158</v>
      </c>
      <c r="P1940">
        <v>410</v>
      </c>
      <c r="Q194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940" t="str">
        <f>VLOOKUP(Analytics_mindset_case_studies_IntegrateCo_2015payroll[[#This Row],[Job_Code]],Analytics_mindset_case_studies_IntegrateCo_jobcodes[[Code_text]:[Job_Description]],2,FALSE)</f>
        <v>Office</v>
      </c>
    </row>
    <row r="1941" spans="1:18" x14ac:dyDescent="0.3">
      <c r="A1941" s="1">
        <v>42069</v>
      </c>
      <c r="B1941">
        <v>27310024</v>
      </c>
      <c r="C1941">
        <v>248</v>
      </c>
      <c r="D1941">
        <v>1</v>
      </c>
      <c r="E1941">
        <v>1</v>
      </c>
      <c r="F1941" t="s">
        <v>65</v>
      </c>
      <c r="G1941">
        <v>20</v>
      </c>
      <c r="H1941">
        <v>0</v>
      </c>
      <c r="I1941">
        <v>410</v>
      </c>
      <c r="J1941">
        <v>0</v>
      </c>
      <c r="K1941">
        <v>122</v>
      </c>
      <c r="L1941">
        <v>866</v>
      </c>
      <c r="M1941">
        <v>276</v>
      </c>
      <c r="N1941">
        <v>49</v>
      </c>
      <c r="O1941" t="s">
        <v>158</v>
      </c>
      <c r="P1941">
        <v>410</v>
      </c>
      <c r="Q194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941" t="str">
        <f>VLOOKUP(Analytics_mindset_case_studies_IntegrateCo_2015payroll[[#This Row],[Job_Code]],Analytics_mindset_case_studies_IntegrateCo_jobcodes[[Code_text]:[Job_Description]],2,FALSE)</f>
        <v>Office</v>
      </c>
    </row>
    <row r="1942" spans="1:18" x14ac:dyDescent="0.3">
      <c r="A1942" s="1">
        <v>42069</v>
      </c>
      <c r="B1942">
        <v>27310024</v>
      </c>
      <c r="C1942">
        <v>30</v>
      </c>
      <c r="D1942">
        <v>1</v>
      </c>
      <c r="E1942">
        <v>1</v>
      </c>
      <c r="F1942" t="s">
        <v>58</v>
      </c>
      <c r="G1942">
        <v>3</v>
      </c>
      <c r="H1942">
        <v>0</v>
      </c>
      <c r="I1942">
        <v>731</v>
      </c>
      <c r="J1942">
        <v>0</v>
      </c>
      <c r="K1942">
        <v>0</v>
      </c>
      <c r="L1942">
        <v>148</v>
      </c>
      <c r="M1942">
        <v>47</v>
      </c>
      <c r="N1942">
        <v>9</v>
      </c>
      <c r="O1942" t="s">
        <v>159</v>
      </c>
      <c r="P1942">
        <v>731</v>
      </c>
      <c r="Q194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942" t="str">
        <f>VLOOKUP(Analytics_mindset_case_studies_IntegrateCo_2015payroll[[#This Row],[Job_Code]],Analytics_mindset_case_studies_IntegrateCo_jobcodes[[Code_text]:[Job_Description]],2,FALSE)</f>
        <v>Sales</v>
      </c>
    </row>
    <row r="1943" spans="1:18" x14ac:dyDescent="0.3">
      <c r="A1943" s="1">
        <v>42069</v>
      </c>
      <c r="B1943">
        <v>27310024</v>
      </c>
      <c r="C1943">
        <v>30</v>
      </c>
      <c r="D1943">
        <v>1</v>
      </c>
      <c r="E1943">
        <v>1</v>
      </c>
      <c r="F1943" t="s">
        <v>84</v>
      </c>
      <c r="G1943">
        <v>2</v>
      </c>
      <c r="H1943">
        <v>0</v>
      </c>
      <c r="I1943">
        <v>4873</v>
      </c>
      <c r="J1943">
        <v>0</v>
      </c>
      <c r="K1943">
        <v>0</v>
      </c>
      <c r="L1943">
        <v>98</v>
      </c>
      <c r="M1943">
        <v>314</v>
      </c>
      <c r="N1943">
        <v>6</v>
      </c>
      <c r="O1943" t="s">
        <v>159</v>
      </c>
      <c r="P1943">
        <v>4873</v>
      </c>
      <c r="Q194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1943" t="str">
        <f>VLOOKUP(Analytics_mindset_case_studies_IntegrateCo_2015payroll[[#This Row],[Job_Code]],Analytics_mindset_case_studies_IntegrateCo_jobcodes[[Code_text]:[Job_Description]],2,FALSE)</f>
        <v>Travel</v>
      </c>
    </row>
    <row r="1944" spans="1:18" x14ac:dyDescent="0.3">
      <c r="A1944" s="1">
        <v>42069</v>
      </c>
      <c r="B1944">
        <v>27310024</v>
      </c>
      <c r="C1944">
        <v>30</v>
      </c>
      <c r="D1944">
        <v>1</v>
      </c>
      <c r="E1944">
        <v>1</v>
      </c>
      <c r="F1944" t="s">
        <v>63</v>
      </c>
      <c r="G1944">
        <v>0</v>
      </c>
      <c r="H1944">
        <v>0</v>
      </c>
      <c r="I1944">
        <v>0</v>
      </c>
      <c r="J1944">
        <v>0</v>
      </c>
      <c r="K1944">
        <v>0</v>
      </c>
      <c r="L1944">
        <v>197</v>
      </c>
      <c r="M1944">
        <v>628</v>
      </c>
      <c r="N1944">
        <v>12</v>
      </c>
      <c r="O1944" t="s">
        <v>159</v>
      </c>
      <c r="P1944">
        <v>0</v>
      </c>
      <c r="Q194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944" t="str">
        <f>VLOOKUP(Analytics_mindset_case_studies_IntegrateCo_2015payroll[[#This Row],[Job_Code]],Analytics_mindset_case_studies_IntegrateCo_jobcodes[[Code_text]:[Job_Description]],2,FALSE)</f>
        <v>New Foreign Manufacturing Plant</v>
      </c>
    </row>
    <row r="1945" spans="1:18" x14ac:dyDescent="0.3">
      <c r="A1945" s="1">
        <v>42069</v>
      </c>
      <c r="B1945">
        <v>27310024</v>
      </c>
      <c r="C1945">
        <v>30</v>
      </c>
      <c r="D1945">
        <v>1</v>
      </c>
      <c r="E1945">
        <v>1</v>
      </c>
      <c r="F1945" t="s">
        <v>112</v>
      </c>
      <c r="G1945">
        <v>3</v>
      </c>
      <c r="H1945">
        <v>0</v>
      </c>
      <c r="I1945">
        <v>731</v>
      </c>
      <c r="J1945">
        <v>0</v>
      </c>
      <c r="K1945">
        <v>0</v>
      </c>
      <c r="L1945">
        <v>148</v>
      </c>
      <c r="M1945">
        <v>471</v>
      </c>
      <c r="N1945">
        <v>9</v>
      </c>
      <c r="O1945" t="s">
        <v>159</v>
      </c>
      <c r="P1945">
        <v>731</v>
      </c>
      <c r="Q194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1945" t="str">
        <f>VLOOKUP(Analytics_mindset_case_studies_IntegrateCo_2015payroll[[#This Row],[Job_Code]],Analytics_mindset_case_studies_IntegrateCo_jobcodes[[Code_text]:[Job_Description]],2,FALSE)</f>
        <v>Travel</v>
      </c>
    </row>
    <row r="1946" spans="1:18" x14ac:dyDescent="0.3">
      <c r="A1946" s="1">
        <v>42069</v>
      </c>
      <c r="B1946">
        <v>27310024</v>
      </c>
      <c r="C1946">
        <v>403</v>
      </c>
      <c r="D1946">
        <v>1</v>
      </c>
      <c r="E1946">
        <v>1</v>
      </c>
      <c r="F1946" t="s">
        <v>89</v>
      </c>
      <c r="G1946">
        <v>1</v>
      </c>
      <c r="H1946">
        <v>0</v>
      </c>
      <c r="I1946">
        <v>17</v>
      </c>
      <c r="J1946">
        <v>0</v>
      </c>
      <c r="K1946">
        <v>7</v>
      </c>
      <c r="L1946">
        <v>29</v>
      </c>
      <c r="M1946">
        <v>93</v>
      </c>
      <c r="N1946">
        <v>28</v>
      </c>
      <c r="O1946" t="s">
        <v>160</v>
      </c>
      <c r="P1946">
        <v>17</v>
      </c>
      <c r="Q194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946" t="str">
        <f>VLOOKUP(Analytics_mindset_case_studies_IntegrateCo_2015payroll[[#This Row],[Job_Code]],Analytics_mindset_case_studies_IntegrateCo_jobcodes[[Code_text]:[Job_Description]],2,FALSE)</f>
        <v>Employee Training</v>
      </c>
    </row>
    <row r="1947" spans="1:18" x14ac:dyDescent="0.3">
      <c r="A1947" s="1">
        <v>42069</v>
      </c>
      <c r="B1947">
        <v>27310024</v>
      </c>
      <c r="C1947">
        <v>6</v>
      </c>
      <c r="D1947">
        <v>1</v>
      </c>
      <c r="E1947">
        <v>1</v>
      </c>
      <c r="F1947" t="s">
        <v>85</v>
      </c>
      <c r="G1947">
        <v>0</v>
      </c>
      <c r="H1947">
        <v>0</v>
      </c>
      <c r="I1947">
        <v>0</v>
      </c>
      <c r="J1947">
        <v>0</v>
      </c>
      <c r="K1947">
        <v>0</v>
      </c>
      <c r="L1947">
        <v>28</v>
      </c>
      <c r="M1947">
        <v>89</v>
      </c>
      <c r="N1947">
        <v>2</v>
      </c>
      <c r="O1947" t="s">
        <v>162</v>
      </c>
      <c r="P1947">
        <v>0</v>
      </c>
      <c r="Q194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947" t="str">
        <f>VLOOKUP(Analytics_mindset_case_studies_IntegrateCo_2015payroll[[#This Row],[Job_Code]],Analytics_mindset_case_studies_IntegrateCo_jobcodes[[Code_text]:[Job_Description]],2,FALSE)</f>
        <v>Installation</v>
      </c>
    </row>
    <row r="1948" spans="1:18" x14ac:dyDescent="0.3">
      <c r="A1948" s="1">
        <v>42069</v>
      </c>
      <c r="B1948">
        <v>27310024</v>
      </c>
      <c r="C1948">
        <v>6</v>
      </c>
      <c r="D1948">
        <v>1</v>
      </c>
      <c r="E1948">
        <v>1</v>
      </c>
      <c r="F1948" t="s">
        <v>63</v>
      </c>
      <c r="G1948">
        <v>0</v>
      </c>
      <c r="H1948">
        <v>0</v>
      </c>
      <c r="I1948">
        <v>0</v>
      </c>
      <c r="J1948">
        <v>0</v>
      </c>
      <c r="K1948">
        <v>0</v>
      </c>
      <c r="L1948">
        <v>407</v>
      </c>
      <c r="M1948">
        <v>1298</v>
      </c>
      <c r="N1948">
        <v>29</v>
      </c>
      <c r="O1948" t="s">
        <v>162</v>
      </c>
      <c r="P1948">
        <v>0</v>
      </c>
      <c r="Q194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948" t="str">
        <f>VLOOKUP(Analytics_mindset_case_studies_IntegrateCo_2015payroll[[#This Row],[Job_Code]],Analytics_mindset_case_studies_IntegrateCo_jobcodes[[Code_text]:[Job_Description]],2,FALSE)</f>
        <v>New Foreign Manufacturing Plant</v>
      </c>
    </row>
    <row r="1949" spans="1:18" x14ac:dyDescent="0.3">
      <c r="A1949" s="1">
        <v>42069</v>
      </c>
      <c r="B1949">
        <v>27310024</v>
      </c>
      <c r="C1949">
        <v>210</v>
      </c>
      <c r="D1949">
        <v>2</v>
      </c>
      <c r="E1949">
        <v>2</v>
      </c>
      <c r="F1949" t="s">
        <v>85</v>
      </c>
      <c r="G1949">
        <v>0</v>
      </c>
      <c r="H1949">
        <v>0</v>
      </c>
      <c r="I1949">
        <v>0</v>
      </c>
      <c r="J1949">
        <v>0</v>
      </c>
      <c r="K1949">
        <v>0</v>
      </c>
      <c r="L1949">
        <v>72</v>
      </c>
      <c r="M1949">
        <v>115</v>
      </c>
      <c r="N1949">
        <v>33</v>
      </c>
      <c r="O1949" t="s">
        <v>163</v>
      </c>
      <c r="P1949">
        <v>0</v>
      </c>
      <c r="Q194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949" t="str">
        <f>VLOOKUP(Analytics_mindset_case_studies_IntegrateCo_2015payroll[[#This Row],[Job_Code]],Analytics_mindset_case_studies_IntegrateCo_jobcodes[[Code_text]:[Job_Description]],2,FALSE)</f>
        <v>Installation</v>
      </c>
    </row>
    <row r="1950" spans="1:18" x14ac:dyDescent="0.3">
      <c r="A1950" s="1">
        <v>42069</v>
      </c>
      <c r="B1950">
        <v>27310024</v>
      </c>
      <c r="C1950">
        <v>210</v>
      </c>
      <c r="D1950">
        <v>2</v>
      </c>
      <c r="E1950">
        <v>2</v>
      </c>
      <c r="F1950" t="s">
        <v>88</v>
      </c>
      <c r="G1950">
        <v>7</v>
      </c>
      <c r="H1950">
        <v>0</v>
      </c>
      <c r="I1950">
        <v>16646</v>
      </c>
      <c r="J1950">
        <v>0</v>
      </c>
      <c r="K1950">
        <v>0</v>
      </c>
      <c r="L1950">
        <v>799</v>
      </c>
      <c r="M1950">
        <v>1273</v>
      </c>
      <c r="N1950">
        <v>37</v>
      </c>
      <c r="O1950" t="s">
        <v>163</v>
      </c>
      <c r="P1950">
        <v>16646</v>
      </c>
      <c r="Q195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950" t="str">
        <f>VLOOKUP(Analytics_mindset_case_studies_IntegrateCo_2015payroll[[#This Row],[Job_Code]],Analytics_mindset_case_studies_IntegrateCo_jobcodes[[Code_text]:[Job_Description]],2,FALSE)</f>
        <v>Office</v>
      </c>
    </row>
    <row r="1951" spans="1:18" x14ac:dyDescent="0.3">
      <c r="A1951" s="1">
        <v>42069</v>
      </c>
      <c r="B1951">
        <v>27310024</v>
      </c>
      <c r="C1951">
        <v>210</v>
      </c>
      <c r="D1951">
        <v>2</v>
      </c>
      <c r="E1951">
        <v>2</v>
      </c>
      <c r="F1951" t="s">
        <v>107</v>
      </c>
      <c r="G1951">
        <v>8</v>
      </c>
      <c r="H1951">
        <v>0</v>
      </c>
      <c r="I1951">
        <v>19024</v>
      </c>
      <c r="J1951">
        <v>0</v>
      </c>
      <c r="K1951">
        <v>0</v>
      </c>
      <c r="L1951">
        <v>913</v>
      </c>
      <c r="M1951">
        <v>1456</v>
      </c>
      <c r="N1951">
        <v>422</v>
      </c>
      <c r="O1951" t="s">
        <v>163</v>
      </c>
      <c r="P1951">
        <v>19024</v>
      </c>
      <c r="Q195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951" t="str">
        <f>VLOOKUP(Analytics_mindset_case_studies_IntegrateCo_2015payroll[[#This Row],[Job_Code]],Analytics_mindset_case_studies_IntegrateCo_jobcodes[[Code_text]:[Job_Description]],2,FALSE)</f>
        <v>Sales</v>
      </c>
    </row>
    <row r="1952" spans="1:18" x14ac:dyDescent="0.3">
      <c r="A1952" s="1">
        <v>42069</v>
      </c>
      <c r="B1952">
        <v>27310024</v>
      </c>
      <c r="C1952">
        <v>210</v>
      </c>
      <c r="D1952">
        <v>2</v>
      </c>
      <c r="E1952">
        <v>2</v>
      </c>
      <c r="F1952" t="s">
        <v>97</v>
      </c>
      <c r="G1952">
        <v>1</v>
      </c>
      <c r="H1952">
        <v>0</v>
      </c>
      <c r="I1952">
        <v>2378</v>
      </c>
      <c r="J1952">
        <v>0</v>
      </c>
      <c r="K1952">
        <v>0</v>
      </c>
      <c r="L1952">
        <v>114</v>
      </c>
      <c r="M1952">
        <v>181</v>
      </c>
      <c r="N1952">
        <v>53</v>
      </c>
      <c r="O1952" t="s">
        <v>163</v>
      </c>
      <c r="P1952">
        <v>2378</v>
      </c>
      <c r="Q195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952" t="str">
        <f>VLOOKUP(Analytics_mindset_case_studies_IntegrateCo_2015payroll[[#This Row],[Job_Code]],Analytics_mindset_case_studies_IntegrateCo_jobcodes[[Code_text]:[Job_Description]],2,FALSE)</f>
        <v>Service</v>
      </c>
    </row>
    <row r="1953" spans="1:18" x14ac:dyDescent="0.3">
      <c r="A1953" s="1">
        <v>42069</v>
      </c>
      <c r="B1953">
        <v>27310024</v>
      </c>
      <c r="C1953">
        <v>210</v>
      </c>
      <c r="D1953">
        <v>2</v>
      </c>
      <c r="E1953">
        <v>2</v>
      </c>
      <c r="F1953" t="s">
        <v>82</v>
      </c>
      <c r="G1953">
        <v>0</v>
      </c>
      <c r="H1953">
        <v>0</v>
      </c>
      <c r="I1953">
        <v>0</v>
      </c>
      <c r="J1953">
        <v>0</v>
      </c>
      <c r="K1953">
        <v>0</v>
      </c>
      <c r="L1953">
        <v>457</v>
      </c>
      <c r="M1953">
        <v>728</v>
      </c>
      <c r="N1953">
        <v>211</v>
      </c>
      <c r="O1953" t="s">
        <v>163</v>
      </c>
      <c r="P1953">
        <v>0</v>
      </c>
      <c r="Q195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953" t="str">
        <f>VLOOKUP(Analytics_mindset_case_studies_IntegrateCo_2015payroll[[#This Row],[Job_Code]],Analytics_mindset_case_studies_IntegrateCo_jobcodes[[Code_text]:[Job_Description]],2,FALSE)</f>
        <v>New Foreign Manufacturing Plant</v>
      </c>
    </row>
    <row r="1954" spans="1:18" x14ac:dyDescent="0.3">
      <c r="A1954" s="1">
        <v>42069</v>
      </c>
      <c r="B1954">
        <v>27310024</v>
      </c>
      <c r="C1954">
        <v>35</v>
      </c>
      <c r="D1954">
        <v>1</v>
      </c>
      <c r="E1954">
        <v>1</v>
      </c>
      <c r="F1954" t="s">
        <v>58</v>
      </c>
      <c r="G1954">
        <v>40</v>
      </c>
      <c r="H1954">
        <v>0</v>
      </c>
      <c r="I1954">
        <v>115385</v>
      </c>
      <c r="J1954">
        <v>0</v>
      </c>
      <c r="K1954">
        <v>0</v>
      </c>
      <c r="L1954">
        <v>2558</v>
      </c>
      <c r="M1954">
        <v>8153</v>
      </c>
      <c r="N1954">
        <v>3</v>
      </c>
      <c r="O1954" t="s">
        <v>165</v>
      </c>
      <c r="P1954">
        <v>115385</v>
      </c>
      <c r="Q195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954" t="str">
        <f>VLOOKUP(Analytics_mindset_case_studies_IntegrateCo_2015payroll[[#This Row],[Job_Code]],Analytics_mindset_case_studies_IntegrateCo_jobcodes[[Code_text]:[Job_Description]],2,FALSE)</f>
        <v>Sales</v>
      </c>
    </row>
    <row r="1955" spans="1:18" x14ac:dyDescent="0.3">
      <c r="A1955" s="1">
        <v>42069</v>
      </c>
      <c r="B1955">
        <v>27310024</v>
      </c>
      <c r="C1955">
        <v>287</v>
      </c>
      <c r="D1955">
        <v>2</v>
      </c>
      <c r="E1955">
        <v>2</v>
      </c>
      <c r="F1955" t="s">
        <v>64</v>
      </c>
      <c r="G1955">
        <v>11</v>
      </c>
      <c r="H1955">
        <v>0</v>
      </c>
      <c r="I1955">
        <v>15675</v>
      </c>
      <c r="J1955">
        <v>0</v>
      </c>
      <c r="K1955">
        <v>89</v>
      </c>
      <c r="L1955">
        <v>714</v>
      </c>
      <c r="M1955">
        <v>1138</v>
      </c>
      <c r="N1955">
        <v>39</v>
      </c>
      <c r="O1955" t="s">
        <v>167</v>
      </c>
      <c r="P1955">
        <v>15675</v>
      </c>
      <c r="Q195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955" t="str">
        <f>VLOOKUP(Analytics_mindset_case_studies_IntegrateCo_2015payroll[[#This Row],[Job_Code]],Analytics_mindset_case_studies_IntegrateCo_jobcodes[[Code_text]:[Job_Description]],2,FALSE)</f>
        <v>Office</v>
      </c>
    </row>
    <row r="1956" spans="1:18" x14ac:dyDescent="0.3">
      <c r="A1956" s="1">
        <v>42069</v>
      </c>
      <c r="B1956">
        <v>27310024</v>
      </c>
      <c r="C1956">
        <v>287</v>
      </c>
      <c r="D1956">
        <v>2</v>
      </c>
      <c r="E1956">
        <v>2</v>
      </c>
      <c r="F1956" t="s">
        <v>88</v>
      </c>
      <c r="G1956">
        <v>145</v>
      </c>
      <c r="H1956">
        <v>0</v>
      </c>
      <c r="I1956">
        <v>20663</v>
      </c>
      <c r="J1956">
        <v>0</v>
      </c>
      <c r="K1956">
        <v>118</v>
      </c>
      <c r="L1956">
        <v>941</v>
      </c>
      <c r="M1956">
        <v>15</v>
      </c>
      <c r="N1956">
        <v>52</v>
      </c>
      <c r="O1956" t="s">
        <v>167</v>
      </c>
      <c r="P1956">
        <v>20663</v>
      </c>
      <c r="Q195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956" t="str">
        <f>VLOOKUP(Analytics_mindset_case_studies_IntegrateCo_2015payroll[[#This Row],[Job_Code]],Analytics_mindset_case_studies_IntegrateCo_jobcodes[[Code_text]:[Job_Description]],2,FALSE)</f>
        <v>Office</v>
      </c>
    </row>
    <row r="1957" spans="1:18" x14ac:dyDescent="0.3">
      <c r="A1957" s="1">
        <v>42069</v>
      </c>
      <c r="B1957">
        <v>27310024</v>
      </c>
      <c r="C1957">
        <v>287</v>
      </c>
      <c r="D1957">
        <v>2</v>
      </c>
      <c r="E1957">
        <v>2</v>
      </c>
      <c r="F1957" t="s">
        <v>97</v>
      </c>
      <c r="G1957">
        <v>145</v>
      </c>
      <c r="H1957">
        <v>0</v>
      </c>
      <c r="I1957">
        <v>20663</v>
      </c>
      <c r="J1957">
        <v>0</v>
      </c>
      <c r="K1957">
        <v>118</v>
      </c>
      <c r="L1957">
        <v>941</v>
      </c>
      <c r="M1957">
        <v>15</v>
      </c>
      <c r="N1957">
        <v>52</v>
      </c>
      <c r="O1957" t="s">
        <v>167</v>
      </c>
      <c r="P1957">
        <v>20663</v>
      </c>
      <c r="Q195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957" t="str">
        <f>VLOOKUP(Analytics_mindset_case_studies_IntegrateCo_2015payroll[[#This Row],[Job_Code]],Analytics_mindset_case_studies_IntegrateCo_jobcodes[[Code_text]:[Job_Description]],2,FALSE)</f>
        <v>Service</v>
      </c>
    </row>
    <row r="1958" spans="1:18" x14ac:dyDescent="0.3">
      <c r="A1958" s="1">
        <v>42069</v>
      </c>
      <c r="B1958">
        <v>27310024</v>
      </c>
      <c r="C1958">
        <v>405</v>
      </c>
      <c r="D1958">
        <v>1</v>
      </c>
      <c r="E1958">
        <v>1</v>
      </c>
      <c r="F1958" t="s">
        <v>85</v>
      </c>
      <c r="G1958">
        <v>0</v>
      </c>
      <c r="H1958">
        <v>0</v>
      </c>
      <c r="I1958">
        <v>0</v>
      </c>
      <c r="J1958">
        <v>0</v>
      </c>
      <c r="K1958">
        <v>9</v>
      </c>
      <c r="L1958">
        <v>36</v>
      </c>
      <c r="M1958">
        <v>115</v>
      </c>
      <c r="N1958">
        <v>25</v>
      </c>
      <c r="O1958" t="s">
        <v>206</v>
      </c>
      <c r="P1958">
        <v>0</v>
      </c>
      <c r="Q195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958" t="str">
        <f>VLOOKUP(Analytics_mindset_case_studies_IntegrateCo_2015payroll[[#This Row],[Job_Code]],Analytics_mindset_case_studies_IntegrateCo_jobcodes[[Code_text]:[Job_Description]],2,FALSE)</f>
        <v>Installation</v>
      </c>
    </row>
    <row r="1959" spans="1:18" x14ac:dyDescent="0.3">
      <c r="A1959" s="1">
        <v>42069</v>
      </c>
      <c r="B1959">
        <v>27310024</v>
      </c>
      <c r="C1959">
        <v>405</v>
      </c>
      <c r="D1959">
        <v>1</v>
      </c>
      <c r="E1959">
        <v>1</v>
      </c>
      <c r="F1959" t="s">
        <v>64</v>
      </c>
      <c r="G1959">
        <v>195</v>
      </c>
      <c r="H1959">
        <v>0</v>
      </c>
      <c r="I1959">
        <v>3315</v>
      </c>
      <c r="J1959">
        <v>0</v>
      </c>
      <c r="K1959">
        <v>199</v>
      </c>
      <c r="L1959">
        <v>796</v>
      </c>
      <c r="M1959">
        <v>2536</v>
      </c>
      <c r="N1959">
        <v>547</v>
      </c>
      <c r="O1959" t="s">
        <v>206</v>
      </c>
      <c r="P1959">
        <v>3315</v>
      </c>
      <c r="Q195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959" t="str">
        <f>VLOOKUP(Analytics_mindset_case_studies_IntegrateCo_2015payroll[[#This Row],[Job_Code]],Analytics_mindset_case_studies_IntegrateCo_jobcodes[[Code_text]:[Job_Description]],2,FALSE)</f>
        <v>Office</v>
      </c>
    </row>
    <row r="1960" spans="1:18" x14ac:dyDescent="0.3">
      <c r="A1960" s="1">
        <v>42069</v>
      </c>
      <c r="B1960">
        <v>27310024</v>
      </c>
      <c r="C1960">
        <v>405</v>
      </c>
      <c r="D1960">
        <v>1</v>
      </c>
      <c r="E1960">
        <v>1</v>
      </c>
      <c r="F1960" t="s">
        <v>65</v>
      </c>
      <c r="G1960">
        <v>19</v>
      </c>
      <c r="H1960">
        <v>0</v>
      </c>
      <c r="I1960">
        <v>323</v>
      </c>
      <c r="J1960">
        <v>0</v>
      </c>
      <c r="K1960">
        <v>194</v>
      </c>
      <c r="L1960">
        <v>775</v>
      </c>
      <c r="M1960">
        <v>2471</v>
      </c>
      <c r="N1960">
        <v>533</v>
      </c>
      <c r="O1960" t="s">
        <v>206</v>
      </c>
      <c r="P1960">
        <v>323</v>
      </c>
      <c r="Q196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960" t="str">
        <f>VLOOKUP(Analytics_mindset_case_studies_IntegrateCo_2015payroll[[#This Row],[Job_Code]],Analytics_mindset_case_studies_IntegrateCo_jobcodes[[Code_text]:[Job_Description]],2,FALSE)</f>
        <v>Office</v>
      </c>
    </row>
    <row r="1961" spans="1:18" x14ac:dyDescent="0.3">
      <c r="A1961" s="1">
        <v>42069</v>
      </c>
      <c r="B1961">
        <v>27310024</v>
      </c>
      <c r="C1961">
        <v>13</v>
      </c>
      <c r="D1961">
        <v>1</v>
      </c>
      <c r="E1961">
        <v>1</v>
      </c>
      <c r="F1961" t="s">
        <v>58</v>
      </c>
      <c r="G1961">
        <v>10</v>
      </c>
      <c r="H1961">
        <v>0</v>
      </c>
      <c r="I1961">
        <v>46539</v>
      </c>
      <c r="J1961">
        <v>0</v>
      </c>
      <c r="K1961">
        <v>0</v>
      </c>
      <c r="L1961">
        <v>1117</v>
      </c>
      <c r="M1961">
        <v>3561</v>
      </c>
      <c r="N1961">
        <v>768</v>
      </c>
      <c r="O1961" t="s">
        <v>171</v>
      </c>
      <c r="P1961">
        <v>46539</v>
      </c>
      <c r="Q196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961" t="str">
        <f>VLOOKUP(Analytics_mindset_case_studies_IntegrateCo_2015payroll[[#This Row],[Job_Code]],Analytics_mindset_case_studies_IntegrateCo_jobcodes[[Code_text]:[Job_Description]],2,FALSE)</f>
        <v>Sales</v>
      </c>
    </row>
    <row r="1962" spans="1:18" x14ac:dyDescent="0.3">
      <c r="A1962" s="1">
        <v>42069</v>
      </c>
      <c r="B1962">
        <v>27310024</v>
      </c>
      <c r="C1962">
        <v>13</v>
      </c>
      <c r="D1962">
        <v>1</v>
      </c>
      <c r="E1962">
        <v>1</v>
      </c>
      <c r="F1962" t="s">
        <v>84</v>
      </c>
      <c r="G1962">
        <v>13</v>
      </c>
      <c r="H1962">
        <v>0</v>
      </c>
      <c r="I1962">
        <v>605</v>
      </c>
      <c r="J1962">
        <v>0</v>
      </c>
      <c r="K1962">
        <v>0</v>
      </c>
      <c r="L1962">
        <v>1452</v>
      </c>
      <c r="M1962">
        <v>4628</v>
      </c>
      <c r="N1962">
        <v>998</v>
      </c>
      <c r="O1962" t="s">
        <v>171</v>
      </c>
      <c r="P1962">
        <v>605</v>
      </c>
      <c r="Q196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1962" t="str">
        <f>VLOOKUP(Analytics_mindset_case_studies_IntegrateCo_2015payroll[[#This Row],[Job_Code]],Analytics_mindset_case_studies_IntegrateCo_jobcodes[[Code_text]:[Job_Description]],2,FALSE)</f>
        <v>Travel</v>
      </c>
    </row>
    <row r="1963" spans="1:18" x14ac:dyDescent="0.3">
      <c r="A1963" s="1">
        <v>42069</v>
      </c>
      <c r="B1963">
        <v>27310024</v>
      </c>
      <c r="C1963">
        <v>13</v>
      </c>
      <c r="D1963">
        <v>1</v>
      </c>
      <c r="E1963">
        <v>1</v>
      </c>
      <c r="F1963" t="s">
        <v>87</v>
      </c>
      <c r="G1963">
        <v>2</v>
      </c>
      <c r="H1963">
        <v>0</v>
      </c>
      <c r="I1963">
        <v>9308</v>
      </c>
      <c r="J1963">
        <v>0</v>
      </c>
      <c r="K1963">
        <v>0</v>
      </c>
      <c r="L1963">
        <v>223</v>
      </c>
      <c r="M1963">
        <v>712</v>
      </c>
      <c r="N1963">
        <v>154</v>
      </c>
      <c r="O1963" t="s">
        <v>171</v>
      </c>
      <c r="P1963">
        <v>9308</v>
      </c>
      <c r="Q196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963" t="str">
        <f>VLOOKUP(Analytics_mindset_case_studies_IntegrateCo_2015payroll[[#This Row],[Job_Code]],Analytics_mindset_case_studies_IntegrateCo_jobcodes[[Code_text]:[Job_Description]],2,FALSE)</f>
        <v>Employee Training</v>
      </c>
    </row>
    <row r="1964" spans="1:18" x14ac:dyDescent="0.3">
      <c r="A1964" s="1">
        <v>42069</v>
      </c>
      <c r="B1964">
        <v>27310024</v>
      </c>
      <c r="C1964">
        <v>358</v>
      </c>
      <c r="D1964">
        <v>1</v>
      </c>
      <c r="E1964">
        <v>1</v>
      </c>
      <c r="F1964" t="s">
        <v>64</v>
      </c>
      <c r="G1964">
        <v>40</v>
      </c>
      <c r="H1964">
        <v>0</v>
      </c>
      <c r="I1964">
        <v>630</v>
      </c>
      <c r="J1964">
        <v>0</v>
      </c>
      <c r="K1964">
        <v>297</v>
      </c>
      <c r="L1964">
        <v>1188</v>
      </c>
      <c r="M1964">
        <v>3787</v>
      </c>
      <c r="N1964">
        <v>76</v>
      </c>
      <c r="O1964" t="s">
        <v>172</v>
      </c>
      <c r="P1964">
        <v>630</v>
      </c>
      <c r="Q196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964" t="str">
        <f>VLOOKUP(Analytics_mindset_case_studies_IntegrateCo_2015payroll[[#This Row],[Job_Code]],Analytics_mindset_case_studies_IntegrateCo_jobcodes[[Code_text]:[Job_Description]],2,FALSE)</f>
        <v>Office</v>
      </c>
    </row>
    <row r="1965" spans="1:18" x14ac:dyDescent="0.3">
      <c r="A1965" s="1">
        <v>42069</v>
      </c>
      <c r="B1965">
        <v>27310024</v>
      </c>
      <c r="C1965">
        <v>281</v>
      </c>
      <c r="D1965">
        <v>1</v>
      </c>
      <c r="E1965">
        <v>1</v>
      </c>
      <c r="F1965" t="s">
        <v>85</v>
      </c>
      <c r="G1965">
        <v>0</v>
      </c>
      <c r="H1965">
        <v>0</v>
      </c>
      <c r="I1965">
        <v>0</v>
      </c>
      <c r="J1965">
        <v>0</v>
      </c>
      <c r="K1965">
        <v>9</v>
      </c>
      <c r="L1965">
        <v>36</v>
      </c>
      <c r="M1965">
        <v>115</v>
      </c>
      <c r="N1965">
        <v>25</v>
      </c>
      <c r="O1965" t="s">
        <v>207</v>
      </c>
      <c r="P1965">
        <v>0</v>
      </c>
      <c r="Q196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965" t="str">
        <f>VLOOKUP(Analytics_mindset_case_studies_IntegrateCo_2015payroll[[#This Row],[Job_Code]],Analytics_mindset_case_studies_IntegrateCo_jobcodes[[Code_text]:[Job_Description]],2,FALSE)</f>
        <v>Installation</v>
      </c>
    </row>
    <row r="1966" spans="1:18" x14ac:dyDescent="0.3">
      <c r="A1966" s="1">
        <v>42069</v>
      </c>
      <c r="B1966">
        <v>27310024</v>
      </c>
      <c r="C1966">
        <v>281</v>
      </c>
      <c r="D1966">
        <v>1</v>
      </c>
      <c r="E1966">
        <v>1</v>
      </c>
      <c r="F1966" t="s">
        <v>65</v>
      </c>
      <c r="G1966">
        <v>5</v>
      </c>
      <c r="H1966">
        <v>0</v>
      </c>
      <c r="I1966">
        <v>130</v>
      </c>
      <c r="J1966">
        <v>0</v>
      </c>
      <c r="K1966">
        <v>78</v>
      </c>
      <c r="L1966">
        <v>312</v>
      </c>
      <c r="M1966">
        <v>994</v>
      </c>
      <c r="N1966">
        <v>215</v>
      </c>
      <c r="O1966" t="s">
        <v>207</v>
      </c>
      <c r="P1966">
        <v>130</v>
      </c>
      <c r="Q196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966" t="str">
        <f>VLOOKUP(Analytics_mindset_case_studies_IntegrateCo_2015payroll[[#This Row],[Job_Code]],Analytics_mindset_case_studies_IntegrateCo_jobcodes[[Code_text]:[Job_Description]],2,FALSE)</f>
        <v>Office</v>
      </c>
    </row>
    <row r="1967" spans="1:18" x14ac:dyDescent="0.3">
      <c r="A1967" s="1">
        <v>42069</v>
      </c>
      <c r="B1967">
        <v>27310024</v>
      </c>
      <c r="C1967">
        <v>316</v>
      </c>
      <c r="D1967">
        <v>1</v>
      </c>
      <c r="E1967">
        <v>1</v>
      </c>
      <c r="F1967" t="s">
        <v>85</v>
      </c>
      <c r="G1967">
        <v>0</v>
      </c>
      <c r="H1967">
        <v>0</v>
      </c>
      <c r="I1967">
        <v>0</v>
      </c>
      <c r="J1967">
        <v>0</v>
      </c>
      <c r="K1967">
        <v>0</v>
      </c>
      <c r="L1967">
        <v>35</v>
      </c>
      <c r="M1967">
        <v>111</v>
      </c>
      <c r="N1967">
        <v>25</v>
      </c>
      <c r="O1967" t="s">
        <v>173</v>
      </c>
      <c r="P1967">
        <v>0</v>
      </c>
      <c r="Q196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967" t="str">
        <f>VLOOKUP(Analytics_mindset_case_studies_IntegrateCo_2015payroll[[#This Row],[Job_Code]],Analytics_mindset_case_studies_IntegrateCo_jobcodes[[Code_text]:[Job_Description]],2,FALSE)</f>
        <v>Installation</v>
      </c>
    </row>
    <row r="1968" spans="1:18" x14ac:dyDescent="0.3">
      <c r="A1968" s="1">
        <v>42069</v>
      </c>
      <c r="B1968">
        <v>27310024</v>
      </c>
      <c r="C1968">
        <v>314</v>
      </c>
      <c r="D1968">
        <v>1</v>
      </c>
      <c r="E1968">
        <v>1</v>
      </c>
      <c r="F1968" t="s">
        <v>85</v>
      </c>
      <c r="G1968">
        <v>0</v>
      </c>
      <c r="H1968">
        <v>0</v>
      </c>
      <c r="I1968">
        <v>0</v>
      </c>
      <c r="J1968">
        <v>0</v>
      </c>
      <c r="K1968">
        <v>0</v>
      </c>
      <c r="L1968">
        <v>36</v>
      </c>
      <c r="M1968">
        <v>115</v>
      </c>
      <c r="N1968">
        <v>25</v>
      </c>
      <c r="O1968" t="s">
        <v>174</v>
      </c>
      <c r="P1968">
        <v>0</v>
      </c>
      <c r="Q196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968" t="str">
        <f>VLOOKUP(Analytics_mindset_case_studies_IntegrateCo_2015payroll[[#This Row],[Job_Code]],Analytics_mindset_case_studies_IntegrateCo_jobcodes[[Code_text]:[Job_Description]],2,FALSE)</f>
        <v>Installation</v>
      </c>
    </row>
    <row r="1969" spans="1:18" x14ac:dyDescent="0.3">
      <c r="A1969" s="1">
        <v>42069</v>
      </c>
      <c r="B1969">
        <v>27310024</v>
      </c>
      <c r="C1969">
        <v>39</v>
      </c>
      <c r="D1969">
        <v>1</v>
      </c>
      <c r="E1969">
        <v>1</v>
      </c>
      <c r="F1969" t="s">
        <v>101</v>
      </c>
      <c r="G1969">
        <v>30</v>
      </c>
      <c r="H1969">
        <v>0</v>
      </c>
      <c r="I1969">
        <v>2175</v>
      </c>
      <c r="J1969">
        <v>0</v>
      </c>
      <c r="K1969">
        <v>32</v>
      </c>
      <c r="L1969">
        <v>126</v>
      </c>
      <c r="M1969">
        <v>402</v>
      </c>
      <c r="N1969">
        <v>359</v>
      </c>
      <c r="O1969" t="s">
        <v>175</v>
      </c>
      <c r="P1969">
        <v>2175</v>
      </c>
      <c r="Q196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969" t="str">
        <f>VLOOKUP(Analytics_mindset_case_studies_IntegrateCo_2015payroll[[#This Row],[Job_Code]],Analytics_mindset_case_studies_IntegrateCo_jobcodes[[Code_text]:[Job_Description]],2,FALSE)</f>
        <v>Installation</v>
      </c>
    </row>
    <row r="1970" spans="1:18" x14ac:dyDescent="0.3">
      <c r="A1970" s="1">
        <v>42069</v>
      </c>
      <c r="B1970">
        <v>27310024</v>
      </c>
      <c r="C1970">
        <v>22</v>
      </c>
      <c r="D1970">
        <v>1</v>
      </c>
      <c r="E1970">
        <v>1</v>
      </c>
      <c r="F1970" t="s">
        <v>84</v>
      </c>
      <c r="G1970">
        <v>1</v>
      </c>
      <c r="H1970">
        <v>0</v>
      </c>
      <c r="I1970">
        <v>2991</v>
      </c>
      <c r="J1970">
        <v>0</v>
      </c>
      <c r="K1970">
        <v>0</v>
      </c>
      <c r="L1970">
        <v>65</v>
      </c>
      <c r="M1970">
        <v>209</v>
      </c>
      <c r="N1970">
        <v>49</v>
      </c>
      <c r="O1970" t="s">
        <v>176</v>
      </c>
      <c r="P1970">
        <v>2991</v>
      </c>
      <c r="Q197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1970" t="str">
        <f>VLOOKUP(Analytics_mindset_case_studies_IntegrateCo_2015payroll[[#This Row],[Job_Code]],Analytics_mindset_case_studies_IntegrateCo_jobcodes[[Code_text]:[Job_Description]],2,FALSE)</f>
        <v>Travel</v>
      </c>
    </row>
    <row r="1971" spans="1:18" x14ac:dyDescent="0.3">
      <c r="A1971" s="1">
        <v>42069</v>
      </c>
      <c r="B1971">
        <v>27310024</v>
      </c>
      <c r="C1971">
        <v>18</v>
      </c>
      <c r="D1971">
        <v>1</v>
      </c>
      <c r="E1971">
        <v>1</v>
      </c>
      <c r="F1971" t="s">
        <v>64</v>
      </c>
      <c r="G1971">
        <v>115</v>
      </c>
      <c r="H1971">
        <v>0</v>
      </c>
      <c r="I1971">
        <v>230</v>
      </c>
      <c r="J1971">
        <v>0</v>
      </c>
      <c r="K1971">
        <v>138</v>
      </c>
      <c r="L1971">
        <v>552</v>
      </c>
      <c r="M1971">
        <v>176</v>
      </c>
      <c r="N1971">
        <v>28</v>
      </c>
      <c r="O1971" t="s">
        <v>177</v>
      </c>
      <c r="P1971">
        <v>230</v>
      </c>
      <c r="Q197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971" t="str">
        <f>VLOOKUP(Analytics_mindset_case_studies_IntegrateCo_2015payroll[[#This Row],[Job_Code]],Analytics_mindset_case_studies_IntegrateCo_jobcodes[[Code_text]:[Job_Description]],2,FALSE)</f>
        <v>Office</v>
      </c>
    </row>
    <row r="1972" spans="1:18" x14ac:dyDescent="0.3">
      <c r="A1972" s="1">
        <v>42069</v>
      </c>
      <c r="B1972">
        <v>27310024</v>
      </c>
      <c r="C1972">
        <v>18</v>
      </c>
      <c r="D1972">
        <v>1</v>
      </c>
      <c r="E1972">
        <v>1</v>
      </c>
      <c r="F1972" t="s">
        <v>65</v>
      </c>
      <c r="G1972">
        <v>115</v>
      </c>
      <c r="H1972">
        <v>0</v>
      </c>
      <c r="I1972">
        <v>230</v>
      </c>
      <c r="J1972">
        <v>0</v>
      </c>
      <c r="K1972">
        <v>138</v>
      </c>
      <c r="L1972">
        <v>552</v>
      </c>
      <c r="M1972">
        <v>1759</v>
      </c>
      <c r="N1972">
        <v>28</v>
      </c>
      <c r="O1972" t="s">
        <v>177</v>
      </c>
      <c r="P1972">
        <v>230</v>
      </c>
      <c r="Q197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972" t="str">
        <f>VLOOKUP(Analytics_mindset_case_studies_IntegrateCo_2015payroll[[#This Row],[Job_Code]],Analytics_mindset_case_studies_IntegrateCo_jobcodes[[Code_text]:[Job_Description]],2,FALSE)</f>
        <v>Office</v>
      </c>
    </row>
    <row r="1973" spans="1:18" x14ac:dyDescent="0.3">
      <c r="A1973" s="1">
        <v>42069</v>
      </c>
      <c r="B1973">
        <v>27310024</v>
      </c>
      <c r="C1973">
        <v>23</v>
      </c>
      <c r="D1973">
        <v>1</v>
      </c>
      <c r="E1973">
        <v>1</v>
      </c>
      <c r="F1973" t="s">
        <v>58</v>
      </c>
      <c r="G1973">
        <v>6</v>
      </c>
      <c r="H1973">
        <v>0</v>
      </c>
      <c r="I1973">
        <v>21634</v>
      </c>
      <c r="J1973">
        <v>0</v>
      </c>
      <c r="K1973">
        <v>0</v>
      </c>
      <c r="L1973">
        <v>484</v>
      </c>
      <c r="M1973">
        <v>1541</v>
      </c>
      <c r="N1973">
        <v>357</v>
      </c>
      <c r="O1973" t="s">
        <v>178</v>
      </c>
      <c r="P1973">
        <v>21634</v>
      </c>
      <c r="Q197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973" t="str">
        <f>VLOOKUP(Analytics_mindset_case_studies_IntegrateCo_2015payroll[[#This Row],[Job_Code]],Analytics_mindset_case_studies_IntegrateCo_jobcodes[[Code_text]:[Job_Description]],2,FALSE)</f>
        <v>Sales</v>
      </c>
    </row>
    <row r="1974" spans="1:18" x14ac:dyDescent="0.3">
      <c r="A1974" s="1">
        <v>42069</v>
      </c>
      <c r="B1974">
        <v>27310024</v>
      </c>
      <c r="C1974">
        <v>23</v>
      </c>
      <c r="D1974">
        <v>1</v>
      </c>
      <c r="E1974">
        <v>1</v>
      </c>
      <c r="F1974" t="s">
        <v>84</v>
      </c>
      <c r="G1974">
        <v>16</v>
      </c>
      <c r="H1974">
        <v>0</v>
      </c>
      <c r="I1974">
        <v>57693</v>
      </c>
      <c r="J1974">
        <v>0</v>
      </c>
      <c r="K1974">
        <v>0</v>
      </c>
      <c r="L1974">
        <v>1289</v>
      </c>
      <c r="M1974">
        <v>4109</v>
      </c>
      <c r="N1974">
        <v>952</v>
      </c>
      <c r="O1974" t="s">
        <v>178</v>
      </c>
      <c r="P1974">
        <v>57693</v>
      </c>
      <c r="Q197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1974" t="str">
        <f>VLOOKUP(Analytics_mindset_case_studies_IntegrateCo_2015payroll[[#This Row],[Job_Code]],Analytics_mindset_case_studies_IntegrateCo_jobcodes[[Code_text]:[Job_Description]],2,FALSE)</f>
        <v>Travel</v>
      </c>
    </row>
    <row r="1975" spans="1:18" x14ac:dyDescent="0.3">
      <c r="A1975" s="1">
        <v>42069</v>
      </c>
      <c r="B1975">
        <v>27310024</v>
      </c>
      <c r="C1975">
        <v>401</v>
      </c>
      <c r="D1975">
        <v>2</v>
      </c>
      <c r="E1975">
        <v>2</v>
      </c>
      <c r="F1975" t="s">
        <v>85</v>
      </c>
      <c r="G1975">
        <v>0</v>
      </c>
      <c r="H1975">
        <v>0</v>
      </c>
      <c r="I1975">
        <v>0</v>
      </c>
      <c r="J1975">
        <v>0</v>
      </c>
      <c r="K1975">
        <v>0</v>
      </c>
      <c r="L1975">
        <v>56</v>
      </c>
      <c r="M1975">
        <v>89</v>
      </c>
      <c r="N1975">
        <v>33</v>
      </c>
      <c r="O1975" t="s">
        <v>179</v>
      </c>
      <c r="P1975">
        <v>0</v>
      </c>
      <c r="Q197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975" t="str">
        <f>VLOOKUP(Analytics_mindset_case_studies_IntegrateCo_2015payroll[[#This Row],[Job_Code]],Analytics_mindset_case_studies_IntegrateCo_jobcodes[[Code_text]:[Job_Description]],2,FALSE)</f>
        <v>Installation</v>
      </c>
    </row>
    <row r="1976" spans="1:18" x14ac:dyDescent="0.3">
      <c r="A1976" s="1">
        <v>42069</v>
      </c>
      <c r="B1976">
        <v>27310024</v>
      </c>
      <c r="C1976">
        <v>401</v>
      </c>
      <c r="D1976">
        <v>2</v>
      </c>
      <c r="E1976">
        <v>2</v>
      </c>
      <c r="F1976" t="s">
        <v>88</v>
      </c>
      <c r="G1976">
        <v>9</v>
      </c>
      <c r="H1976">
        <v>0</v>
      </c>
      <c r="I1976">
        <v>234</v>
      </c>
      <c r="J1976">
        <v>0</v>
      </c>
      <c r="K1976">
        <v>0</v>
      </c>
      <c r="L1976">
        <v>868</v>
      </c>
      <c r="M1976">
        <v>1383</v>
      </c>
      <c r="N1976">
        <v>519</v>
      </c>
      <c r="O1976" t="s">
        <v>179</v>
      </c>
      <c r="P1976">
        <v>234</v>
      </c>
      <c r="Q197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976" t="str">
        <f>VLOOKUP(Analytics_mindset_case_studies_IntegrateCo_2015payroll[[#This Row],[Job_Code]],Analytics_mindset_case_studies_IntegrateCo_jobcodes[[Code_text]:[Job_Description]],2,FALSE)</f>
        <v>Office</v>
      </c>
    </row>
    <row r="1977" spans="1:18" x14ac:dyDescent="0.3">
      <c r="A1977" s="1">
        <v>42069</v>
      </c>
      <c r="B1977">
        <v>27310024</v>
      </c>
      <c r="C1977">
        <v>401</v>
      </c>
      <c r="D1977">
        <v>2</v>
      </c>
      <c r="E1977">
        <v>2</v>
      </c>
      <c r="F1977" t="s">
        <v>107</v>
      </c>
      <c r="G1977">
        <v>2</v>
      </c>
      <c r="H1977">
        <v>0</v>
      </c>
      <c r="I1977">
        <v>52</v>
      </c>
      <c r="J1977">
        <v>0</v>
      </c>
      <c r="K1977">
        <v>0</v>
      </c>
      <c r="L1977">
        <v>192</v>
      </c>
      <c r="M1977">
        <v>308</v>
      </c>
      <c r="N1977">
        <v>115</v>
      </c>
      <c r="O1977" t="s">
        <v>179</v>
      </c>
      <c r="P1977">
        <v>52</v>
      </c>
      <c r="Q197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977" t="str">
        <f>VLOOKUP(Analytics_mindset_case_studies_IntegrateCo_2015payroll[[#This Row],[Job_Code]],Analytics_mindset_case_studies_IntegrateCo_jobcodes[[Code_text]:[Job_Description]],2,FALSE)</f>
        <v>Sales</v>
      </c>
    </row>
    <row r="1978" spans="1:18" x14ac:dyDescent="0.3">
      <c r="A1978" s="1">
        <v>42069</v>
      </c>
      <c r="B1978">
        <v>27310024</v>
      </c>
      <c r="C1978">
        <v>401</v>
      </c>
      <c r="D1978">
        <v>2</v>
      </c>
      <c r="E1978">
        <v>2</v>
      </c>
      <c r="F1978" t="s">
        <v>109</v>
      </c>
      <c r="G1978">
        <v>7</v>
      </c>
      <c r="H1978">
        <v>0</v>
      </c>
      <c r="I1978">
        <v>182</v>
      </c>
      <c r="J1978">
        <v>0</v>
      </c>
      <c r="K1978">
        <v>0</v>
      </c>
      <c r="L1978">
        <v>675</v>
      </c>
      <c r="M1978">
        <v>1075</v>
      </c>
      <c r="N1978">
        <v>404</v>
      </c>
      <c r="O1978" t="s">
        <v>179</v>
      </c>
      <c r="P1978">
        <v>182</v>
      </c>
      <c r="Q197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1978" t="str">
        <f>VLOOKUP(Analytics_mindset_case_studies_IntegrateCo_2015payroll[[#This Row],[Job_Code]],Analytics_mindset_case_studies_IntegrateCo_jobcodes[[Code_text]:[Job_Description]],2,FALSE)</f>
        <v>Travel</v>
      </c>
    </row>
    <row r="1979" spans="1:18" x14ac:dyDescent="0.3">
      <c r="A1979" s="1">
        <v>42069</v>
      </c>
      <c r="B1979">
        <v>27310024</v>
      </c>
      <c r="C1979">
        <v>3</v>
      </c>
      <c r="D1979">
        <v>1</v>
      </c>
      <c r="E1979">
        <v>1</v>
      </c>
      <c r="F1979" t="s">
        <v>64</v>
      </c>
      <c r="G1979">
        <v>28</v>
      </c>
      <c r="H1979">
        <v>0</v>
      </c>
      <c r="I1979">
        <v>21539</v>
      </c>
      <c r="J1979">
        <v>0</v>
      </c>
      <c r="K1979">
        <v>0</v>
      </c>
      <c r="L1979">
        <v>5118</v>
      </c>
      <c r="M1979">
        <v>16316</v>
      </c>
      <c r="N1979">
        <v>258</v>
      </c>
      <c r="O1979" t="s">
        <v>180</v>
      </c>
      <c r="P1979">
        <v>21539</v>
      </c>
      <c r="Q197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979" t="str">
        <f>VLOOKUP(Analytics_mindset_case_studies_IntegrateCo_2015payroll[[#This Row],[Job_Code]],Analytics_mindset_case_studies_IntegrateCo_jobcodes[[Code_text]:[Job_Description]],2,FALSE)</f>
        <v>Office</v>
      </c>
    </row>
    <row r="1980" spans="1:18" x14ac:dyDescent="0.3">
      <c r="A1980" s="1">
        <v>42069</v>
      </c>
      <c r="B1980">
        <v>27310024</v>
      </c>
      <c r="C1980">
        <v>3</v>
      </c>
      <c r="D1980">
        <v>1</v>
      </c>
      <c r="E1980">
        <v>1</v>
      </c>
      <c r="F1980" t="s">
        <v>63</v>
      </c>
      <c r="G1980">
        <v>0</v>
      </c>
      <c r="H1980">
        <v>0</v>
      </c>
      <c r="I1980">
        <v>0</v>
      </c>
      <c r="J1980">
        <v>0</v>
      </c>
      <c r="K1980">
        <v>0</v>
      </c>
      <c r="L1980">
        <v>2194</v>
      </c>
      <c r="M1980">
        <v>6992</v>
      </c>
      <c r="N1980">
        <v>111</v>
      </c>
      <c r="O1980" t="s">
        <v>180</v>
      </c>
      <c r="P1980">
        <v>0</v>
      </c>
      <c r="Q198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980" t="str">
        <f>VLOOKUP(Analytics_mindset_case_studies_IntegrateCo_2015payroll[[#This Row],[Job_Code]],Analytics_mindset_case_studies_IntegrateCo_jobcodes[[Code_text]:[Job_Description]],2,FALSE)</f>
        <v>New Foreign Manufacturing Plant</v>
      </c>
    </row>
    <row r="1981" spans="1:18" x14ac:dyDescent="0.3">
      <c r="A1981" s="1">
        <v>42069</v>
      </c>
      <c r="B1981">
        <v>27310024</v>
      </c>
      <c r="C1981">
        <v>374</v>
      </c>
      <c r="D1981">
        <v>5</v>
      </c>
      <c r="E1981">
        <v>5</v>
      </c>
      <c r="F1981" t="s">
        <v>64</v>
      </c>
      <c r="G1981">
        <v>55</v>
      </c>
      <c r="H1981">
        <v>0</v>
      </c>
      <c r="I1981">
        <v>1155</v>
      </c>
      <c r="J1981">
        <v>0</v>
      </c>
      <c r="K1981">
        <v>47</v>
      </c>
      <c r="L1981">
        <v>323</v>
      </c>
      <c r="M1981">
        <v>751</v>
      </c>
      <c r="N1981">
        <v>44</v>
      </c>
      <c r="O1981" t="s">
        <v>181</v>
      </c>
      <c r="P1981">
        <v>1155</v>
      </c>
      <c r="Q198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981" t="str">
        <f>VLOOKUP(Analytics_mindset_case_studies_IntegrateCo_2015payroll[[#This Row],[Job_Code]],Analytics_mindset_case_studies_IntegrateCo_jobcodes[[Code_text]:[Job_Description]],2,FALSE)</f>
        <v>Office</v>
      </c>
    </row>
    <row r="1982" spans="1:18" x14ac:dyDescent="0.3">
      <c r="A1982" s="1">
        <v>42069</v>
      </c>
      <c r="B1982">
        <v>27310024</v>
      </c>
      <c r="C1982">
        <v>374</v>
      </c>
      <c r="D1982">
        <v>5</v>
      </c>
      <c r="E1982">
        <v>5</v>
      </c>
      <c r="F1982" t="s">
        <v>93</v>
      </c>
      <c r="G1982">
        <v>185</v>
      </c>
      <c r="H1982">
        <v>0</v>
      </c>
      <c r="I1982">
        <v>3885</v>
      </c>
      <c r="J1982">
        <v>0</v>
      </c>
      <c r="K1982">
        <v>155</v>
      </c>
      <c r="L1982">
        <v>1088</v>
      </c>
      <c r="M1982">
        <v>253</v>
      </c>
      <c r="N1982">
        <v>148</v>
      </c>
      <c r="O1982" t="s">
        <v>181</v>
      </c>
      <c r="P1982">
        <v>3885</v>
      </c>
      <c r="Q198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982" t="str">
        <f>VLOOKUP(Analytics_mindset_case_studies_IntegrateCo_2015payroll[[#This Row],[Job_Code]],Analytics_mindset_case_studies_IntegrateCo_jobcodes[[Code_text]:[Job_Description]],2,FALSE)</f>
        <v>Office</v>
      </c>
    </row>
    <row r="1983" spans="1:18" x14ac:dyDescent="0.3">
      <c r="A1983" s="1">
        <v>42069</v>
      </c>
      <c r="B1983">
        <v>27310024</v>
      </c>
      <c r="C1983">
        <v>374</v>
      </c>
      <c r="D1983">
        <v>5</v>
      </c>
      <c r="E1983">
        <v>5</v>
      </c>
      <c r="F1983" t="s">
        <v>78</v>
      </c>
      <c r="G1983">
        <v>14</v>
      </c>
      <c r="H1983">
        <v>0</v>
      </c>
      <c r="I1983">
        <v>294</v>
      </c>
      <c r="J1983">
        <v>0</v>
      </c>
      <c r="K1983">
        <v>117</v>
      </c>
      <c r="L1983">
        <v>823</v>
      </c>
      <c r="M1983">
        <v>1915</v>
      </c>
      <c r="N1983">
        <v>112</v>
      </c>
      <c r="O1983" t="s">
        <v>181</v>
      </c>
      <c r="P1983">
        <v>294</v>
      </c>
      <c r="Q198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983" t="str">
        <f>VLOOKUP(Analytics_mindset_case_studies_IntegrateCo_2015payroll[[#This Row],[Job_Code]],Analytics_mindset_case_studies_IntegrateCo_jobcodes[[Code_text]:[Job_Description]],2,FALSE)</f>
        <v>Service</v>
      </c>
    </row>
    <row r="1984" spans="1:18" x14ac:dyDescent="0.3">
      <c r="A1984" s="1">
        <v>42069</v>
      </c>
      <c r="B1984">
        <v>27310024</v>
      </c>
      <c r="C1984">
        <v>374</v>
      </c>
      <c r="D1984">
        <v>5</v>
      </c>
      <c r="E1984">
        <v>5</v>
      </c>
      <c r="F1984" t="s">
        <v>103</v>
      </c>
      <c r="G1984">
        <v>1</v>
      </c>
      <c r="H1984">
        <v>0</v>
      </c>
      <c r="I1984">
        <v>21</v>
      </c>
      <c r="J1984">
        <v>0</v>
      </c>
      <c r="K1984">
        <v>9</v>
      </c>
      <c r="L1984">
        <v>59</v>
      </c>
      <c r="M1984">
        <v>137</v>
      </c>
      <c r="N1984">
        <v>8</v>
      </c>
      <c r="O1984" t="s">
        <v>181</v>
      </c>
      <c r="P1984">
        <v>21</v>
      </c>
      <c r="Q198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984" t="str">
        <f>VLOOKUP(Analytics_mindset_case_studies_IntegrateCo_2015payroll[[#This Row],[Job_Code]],Analytics_mindset_case_studies_IntegrateCo_jobcodes[[Code_text]:[Job_Description]],2,FALSE)</f>
        <v>Service</v>
      </c>
    </row>
    <row r="1985" spans="1:18" x14ac:dyDescent="0.3">
      <c r="A1985" s="1">
        <v>42069</v>
      </c>
      <c r="B1985">
        <v>27310024</v>
      </c>
      <c r="C1985">
        <v>374</v>
      </c>
      <c r="D1985">
        <v>5</v>
      </c>
      <c r="E1985">
        <v>5</v>
      </c>
      <c r="F1985" t="s">
        <v>83</v>
      </c>
      <c r="G1985">
        <v>0</v>
      </c>
      <c r="H1985">
        <v>0</v>
      </c>
      <c r="I1985">
        <v>0</v>
      </c>
      <c r="J1985">
        <v>0</v>
      </c>
      <c r="K1985">
        <v>8</v>
      </c>
      <c r="L1985">
        <v>59</v>
      </c>
      <c r="M1985">
        <v>137</v>
      </c>
      <c r="N1985">
        <v>8</v>
      </c>
      <c r="O1985" t="s">
        <v>181</v>
      </c>
      <c r="P1985">
        <v>0</v>
      </c>
      <c r="Q198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985" t="str">
        <f>VLOOKUP(Analytics_mindset_case_studies_IntegrateCo_2015payroll[[#This Row],[Job_Code]],Analytics_mindset_case_studies_IntegrateCo_jobcodes[[Code_text]:[Job_Description]],2,FALSE)</f>
        <v>New Foreign Manufacturing Plant</v>
      </c>
    </row>
    <row r="1986" spans="1:18" x14ac:dyDescent="0.3">
      <c r="A1986" s="1">
        <v>42069</v>
      </c>
      <c r="B1986">
        <v>27310024</v>
      </c>
      <c r="C1986">
        <v>201</v>
      </c>
      <c r="D1986">
        <v>1</v>
      </c>
      <c r="E1986">
        <v>1</v>
      </c>
      <c r="F1986" t="s">
        <v>85</v>
      </c>
      <c r="G1986">
        <v>0</v>
      </c>
      <c r="H1986">
        <v>0</v>
      </c>
      <c r="I1986">
        <v>0</v>
      </c>
      <c r="J1986">
        <v>0</v>
      </c>
      <c r="K1986">
        <v>0</v>
      </c>
      <c r="L1986">
        <v>36</v>
      </c>
      <c r="M1986">
        <v>115</v>
      </c>
      <c r="N1986">
        <v>25</v>
      </c>
      <c r="O1986" t="s">
        <v>182</v>
      </c>
      <c r="P1986">
        <v>0</v>
      </c>
      <c r="Q198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986" t="str">
        <f>VLOOKUP(Analytics_mindset_case_studies_IntegrateCo_2015payroll[[#This Row],[Job_Code]],Analytics_mindset_case_studies_IntegrateCo_jobcodes[[Code_text]:[Job_Description]],2,FALSE)</f>
        <v>Installation</v>
      </c>
    </row>
    <row r="1987" spans="1:18" x14ac:dyDescent="0.3">
      <c r="A1987" s="1">
        <v>42069</v>
      </c>
      <c r="B1987">
        <v>27310024</v>
      </c>
      <c r="C1987">
        <v>192</v>
      </c>
      <c r="D1987">
        <v>5</v>
      </c>
      <c r="E1987">
        <v>5</v>
      </c>
      <c r="F1987" t="s">
        <v>85</v>
      </c>
      <c r="G1987">
        <v>0</v>
      </c>
      <c r="H1987">
        <v>0</v>
      </c>
      <c r="I1987">
        <v>0</v>
      </c>
      <c r="J1987">
        <v>0</v>
      </c>
      <c r="K1987">
        <v>0</v>
      </c>
      <c r="L1987">
        <v>42</v>
      </c>
      <c r="M1987">
        <v>102</v>
      </c>
      <c r="N1987">
        <v>64</v>
      </c>
      <c r="O1987" t="s">
        <v>183</v>
      </c>
      <c r="P1987">
        <v>0</v>
      </c>
      <c r="Q198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987" t="str">
        <f>VLOOKUP(Analytics_mindset_case_studies_IntegrateCo_2015payroll[[#This Row],[Job_Code]],Analytics_mindset_case_studies_IntegrateCo_jobcodes[[Code_text]:[Job_Description]],2,FALSE)</f>
        <v>Installation</v>
      </c>
    </row>
    <row r="1988" spans="1:18" x14ac:dyDescent="0.3">
      <c r="A1988" s="1">
        <v>42069</v>
      </c>
      <c r="B1988">
        <v>27310024</v>
      </c>
      <c r="C1988">
        <v>192</v>
      </c>
      <c r="D1988">
        <v>5</v>
      </c>
      <c r="E1988">
        <v>5</v>
      </c>
      <c r="F1988" t="s">
        <v>104</v>
      </c>
      <c r="G1988">
        <v>40</v>
      </c>
      <c r="H1988">
        <v>0</v>
      </c>
      <c r="I1988">
        <v>96154</v>
      </c>
      <c r="J1988">
        <v>0</v>
      </c>
      <c r="K1988">
        <v>0</v>
      </c>
      <c r="L1988">
        <v>2692</v>
      </c>
      <c r="M1988">
        <v>6565</v>
      </c>
      <c r="N1988">
        <v>4115</v>
      </c>
      <c r="O1988" t="s">
        <v>183</v>
      </c>
      <c r="P1988">
        <v>96154</v>
      </c>
      <c r="Q198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1988" t="str">
        <f>VLOOKUP(Analytics_mindset_case_studies_IntegrateCo_2015payroll[[#This Row],[Job_Code]],Analytics_mindset_case_studies_IntegrateCo_jobcodes[[Code_text]:[Job_Description]],2,FALSE)</f>
        <v>Sales</v>
      </c>
    </row>
    <row r="1989" spans="1:18" x14ac:dyDescent="0.3">
      <c r="A1989" s="1">
        <v>42069</v>
      </c>
      <c r="B1989">
        <v>27310024</v>
      </c>
      <c r="C1989">
        <v>398</v>
      </c>
      <c r="D1989">
        <v>1</v>
      </c>
      <c r="E1989">
        <v>1</v>
      </c>
      <c r="F1989" t="s">
        <v>95</v>
      </c>
      <c r="G1989">
        <v>5</v>
      </c>
      <c r="H1989">
        <v>0</v>
      </c>
      <c r="I1989">
        <v>6</v>
      </c>
      <c r="J1989">
        <v>0</v>
      </c>
      <c r="K1989">
        <v>3</v>
      </c>
      <c r="L1989">
        <v>15</v>
      </c>
      <c r="M1989">
        <v>45</v>
      </c>
      <c r="N1989">
        <v>1</v>
      </c>
      <c r="O1989" t="s">
        <v>184</v>
      </c>
      <c r="P1989">
        <v>6</v>
      </c>
      <c r="Q198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989" t="str">
        <f>VLOOKUP(Analytics_mindset_case_studies_IntegrateCo_2015payroll[[#This Row],[Job_Code]],Analytics_mindset_case_studies_IntegrateCo_jobcodes[[Code_text]:[Job_Description]],2,FALSE)</f>
        <v>Installation</v>
      </c>
    </row>
    <row r="1990" spans="1:18" x14ac:dyDescent="0.3">
      <c r="A1990" s="1">
        <v>42069</v>
      </c>
      <c r="B1990">
        <v>27310024</v>
      </c>
      <c r="C1990">
        <v>398</v>
      </c>
      <c r="D1990">
        <v>1</v>
      </c>
      <c r="E1990">
        <v>1</v>
      </c>
      <c r="F1990" t="s">
        <v>89</v>
      </c>
      <c r="G1990">
        <v>5</v>
      </c>
      <c r="H1990">
        <v>0</v>
      </c>
      <c r="I1990">
        <v>6</v>
      </c>
      <c r="J1990">
        <v>0</v>
      </c>
      <c r="K1990">
        <v>4</v>
      </c>
      <c r="L1990">
        <v>14</v>
      </c>
      <c r="M1990">
        <v>46</v>
      </c>
      <c r="N1990">
        <v>1</v>
      </c>
      <c r="O1990" t="s">
        <v>184</v>
      </c>
      <c r="P1990">
        <v>6</v>
      </c>
      <c r="Q199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990" t="str">
        <f>VLOOKUP(Analytics_mindset_case_studies_IntegrateCo_2015payroll[[#This Row],[Job_Code]],Analytics_mindset_case_studies_IntegrateCo_jobcodes[[Code_text]:[Job_Description]],2,FALSE)</f>
        <v>Employee Training</v>
      </c>
    </row>
    <row r="1991" spans="1:18" x14ac:dyDescent="0.3">
      <c r="A1991" s="1">
        <v>42069</v>
      </c>
      <c r="B1991">
        <v>27310024</v>
      </c>
      <c r="C1991">
        <v>276</v>
      </c>
      <c r="D1991">
        <v>1</v>
      </c>
      <c r="E1991">
        <v>1</v>
      </c>
      <c r="F1991" t="s">
        <v>85</v>
      </c>
      <c r="G1991">
        <v>0</v>
      </c>
      <c r="H1991">
        <v>0</v>
      </c>
      <c r="I1991">
        <v>0</v>
      </c>
      <c r="J1991">
        <v>0</v>
      </c>
      <c r="K1991">
        <v>0</v>
      </c>
      <c r="L1991">
        <v>27</v>
      </c>
      <c r="M1991">
        <v>85</v>
      </c>
      <c r="N1991">
        <v>2</v>
      </c>
      <c r="O1991" t="s">
        <v>185</v>
      </c>
      <c r="P1991">
        <v>0</v>
      </c>
      <c r="Q199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991" t="str">
        <f>VLOOKUP(Analytics_mindset_case_studies_IntegrateCo_2015payroll[[#This Row],[Job_Code]],Analytics_mindset_case_studies_IntegrateCo_jobcodes[[Code_text]:[Job_Description]],2,FALSE)</f>
        <v>Installation</v>
      </c>
    </row>
    <row r="1992" spans="1:18" x14ac:dyDescent="0.3">
      <c r="A1992" s="1">
        <v>42069</v>
      </c>
      <c r="B1992">
        <v>27310024</v>
      </c>
      <c r="C1992">
        <v>352</v>
      </c>
      <c r="D1992">
        <v>1</v>
      </c>
      <c r="E1992">
        <v>1</v>
      </c>
      <c r="F1992" t="s">
        <v>85</v>
      </c>
      <c r="G1992">
        <v>0</v>
      </c>
      <c r="H1992">
        <v>0</v>
      </c>
      <c r="I1992">
        <v>0</v>
      </c>
      <c r="J1992">
        <v>0</v>
      </c>
      <c r="K1992">
        <v>0</v>
      </c>
      <c r="L1992">
        <v>32</v>
      </c>
      <c r="M1992">
        <v>101</v>
      </c>
      <c r="N1992">
        <v>25</v>
      </c>
      <c r="O1992" t="s">
        <v>186</v>
      </c>
      <c r="P1992">
        <v>0</v>
      </c>
      <c r="Q199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992" t="str">
        <f>VLOOKUP(Analytics_mindset_case_studies_IntegrateCo_2015payroll[[#This Row],[Job_Code]],Analytics_mindset_case_studies_IntegrateCo_jobcodes[[Code_text]:[Job_Description]],2,FALSE)</f>
        <v>Installation</v>
      </c>
    </row>
    <row r="1993" spans="1:18" x14ac:dyDescent="0.3">
      <c r="A1993" s="1">
        <v>42069</v>
      </c>
      <c r="B1993">
        <v>27310024</v>
      </c>
      <c r="C1993">
        <v>199</v>
      </c>
      <c r="D1993">
        <v>1</v>
      </c>
      <c r="E1993">
        <v>1</v>
      </c>
      <c r="F1993" t="s">
        <v>85</v>
      </c>
      <c r="G1993">
        <v>0</v>
      </c>
      <c r="H1993">
        <v>0</v>
      </c>
      <c r="I1993">
        <v>0</v>
      </c>
      <c r="J1993">
        <v>0</v>
      </c>
      <c r="K1993">
        <v>0</v>
      </c>
      <c r="L1993">
        <v>41</v>
      </c>
      <c r="M1993">
        <v>13</v>
      </c>
      <c r="N1993">
        <v>3</v>
      </c>
      <c r="O1993" t="s">
        <v>187</v>
      </c>
      <c r="P1993">
        <v>0</v>
      </c>
      <c r="Q199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993" t="str">
        <f>VLOOKUP(Analytics_mindset_case_studies_IntegrateCo_2015payroll[[#This Row],[Job_Code]],Analytics_mindset_case_studies_IntegrateCo_jobcodes[[Code_text]:[Job_Description]],2,FALSE)</f>
        <v>Installation</v>
      </c>
    </row>
    <row r="1994" spans="1:18" x14ac:dyDescent="0.3">
      <c r="A1994" s="1">
        <v>42069</v>
      </c>
      <c r="B1994">
        <v>27310024</v>
      </c>
      <c r="C1994">
        <v>199</v>
      </c>
      <c r="D1994">
        <v>1</v>
      </c>
      <c r="E1994">
        <v>1</v>
      </c>
      <c r="F1994" t="s">
        <v>78</v>
      </c>
      <c r="G1994">
        <v>9</v>
      </c>
      <c r="H1994">
        <v>0</v>
      </c>
      <c r="I1994">
        <v>3213</v>
      </c>
      <c r="J1994">
        <v>0</v>
      </c>
      <c r="K1994">
        <v>0</v>
      </c>
      <c r="L1994">
        <v>724</v>
      </c>
      <c r="M1994">
        <v>2309</v>
      </c>
      <c r="N1994">
        <v>53</v>
      </c>
      <c r="O1994" t="s">
        <v>187</v>
      </c>
      <c r="P1994">
        <v>3213</v>
      </c>
      <c r="Q199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1994" t="str">
        <f>VLOOKUP(Analytics_mindset_case_studies_IntegrateCo_2015payroll[[#This Row],[Job_Code]],Analytics_mindset_case_studies_IntegrateCo_jobcodes[[Code_text]:[Job_Description]],2,FALSE)</f>
        <v>Service</v>
      </c>
    </row>
    <row r="1995" spans="1:18" x14ac:dyDescent="0.3">
      <c r="A1995" s="1">
        <v>42069</v>
      </c>
      <c r="B1995">
        <v>27310024</v>
      </c>
      <c r="C1995">
        <v>199</v>
      </c>
      <c r="D1995">
        <v>1</v>
      </c>
      <c r="E1995">
        <v>1</v>
      </c>
      <c r="F1995" t="s">
        <v>87</v>
      </c>
      <c r="G1995">
        <v>5</v>
      </c>
      <c r="H1995">
        <v>0</v>
      </c>
      <c r="I1995">
        <v>1785</v>
      </c>
      <c r="J1995">
        <v>0</v>
      </c>
      <c r="K1995">
        <v>0</v>
      </c>
      <c r="L1995">
        <v>41</v>
      </c>
      <c r="M1995">
        <v>128</v>
      </c>
      <c r="N1995">
        <v>29</v>
      </c>
      <c r="O1995" t="s">
        <v>187</v>
      </c>
      <c r="P1995">
        <v>1785</v>
      </c>
      <c r="Q199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1995" t="str">
        <f>VLOOKUP(Analytics_mindset_case_studies_IntegrateCo_2015payroll[[#This Row],[Job_Code]],Analytics_mindset_case_studies_IntegrateCo_jobcodes[[Code_text]:[Job_Description]],2,FALSE)</f>
        <v>Employee Training</v>
      </c>
    </row>
    <row r="1996" spans="1:18" x14ac:dyDescent="0.3">
      <c r="A1996" s="1">
        <v>42069</v>
      </c>
      <c r="B1996">
        <v>27310024</v>
      </c>
      <c r="C1996">
        <v>260</v>
      </c>
      <c r="D1996">
        <v>1</v>
      </c>
      <c r="E1996">
        <v>1</v>
      </c>
      <c r="F1996" t="s">
        <v>85</v>
      </c>
      <c r="G1996">
        <v>0</v>
      </c>
      <c r="H1996">
        <v>0</v>
      </c>
      <c r="I1996">
        <v>0</v>
      </c>
      <c r="J1996">
        <v>0</v>
      </c>
      <c r="K1996">
        <v>0</v>
      </c>
      <c r="L1996">
        <v>34</v>
      </c>
      <c r="M1996">
        <v>11</v>
      </c>
      <c r="N1996">
        <v>25</v>
      </c>
      <c r="O1996" t="s">
        <v>188</v>
      </c>
      <c r="P1996">
        <v>0</v>
      </c>
      <c r="Q199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996" t="str">
        <f>VLOOKUP(Analytics_mindset_case_studies_IntegrateCo_2015payroll[[#This Row],[Job_Code]],Analytics_mindset_case_studies_IntegrateCo_jobcodes[[Code_text]:[Job_Description]],2,FALSE)</f>
        <v>Installation</v>
      </c>
    </row>
    <row r="1997" spans="1:18" x14ac:dyDescent="0.3">
      <c r="A1997" s="1">
        <v>42069</v>
      </c>
      <c r="B1997">
        <v>27310024</v>
      </c>
      <c r="C1997">
        <v>380</v>
      </c>
      <c r="D1997">
        <v>1</v>
      </c>
      <c r="E1997">
        <v>1</v>
      </c>
      <c r="F1997" t="s">
        <v>85</v>
      </c>
      <c r="G1997">
        <v>0</v>
      </c>
      <c r="H1997">
        <v>0</v>
      </c>
      <c r="I1997">
        <v>0</v>
      </c>
      <c r="J1997">
        <v>0</v>
      </c>
      <c r="K1997">
        <v>7</v>
      </c>
      <c r="L1997">
        <v>3</v>
      </c>
      <c r="M1997">
        <v>94</v>
      </c>
      <c r="N1997">
        <v>25</v>
      </c>
      <c r="O1997" t="s">
        <v>189</v>
      </c>
      <c r="P1997">
        <v>0</v>
      </c>
      <c r="Q199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1997" t="str">
        <f>VLOOKUP(Analytics_mindset_case_studies_IntegrateCo_2015payroll[[#This Row],[Job_Code]],Analytics_mindset_case_studies_IntegrateCo_jobcodes[[Code_text]:[Job_Description]],2,FALSE)</f>
        <v>Installation</v>
      </c>
    </row>
    <row r="1998" spans="1:18" x14ac:dyDescent="0.3">
      <c r="A1998" s="1">
        <v>42069</v>
      </c>
      <c r="B1998">
        <v>27310024</v>
      </c>
      <c r="C1998">
        <v>380</v>
      </c>
      <c r="D1998">
        <v>1</v>
      </c>
      <c r="E1998">
        <v>1</v>
      </c>
      <c r="F1998" t="s">
        <v>65</v>
      </c>
      <c r="G1998">
        <v>1</v>
      </c>
      <c r="H1998">
        <v>0</v>
      </c>
      <c r="I1998">
        <v>20</v>
      </c>
      <c r="J1998">
        <v>0</v>
      </c>
      <c r="K1998">
        <v>1</v>
      </c>
      <c r="L1998">
        <v>39</v>
      </c>
      <c r="M1998">
        <v>126</v>
      </c>
      <c r="N1998">
        <v>33</v>
      </c>
      <c r="O1998" t="s">
        <v>189</v>
      </c>
      <c r="P1998">
        <v>20</v>
      </c>
      <c r="Q199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1998" t="str">
        <f>VLOOKUP(Analytics_mindset_case_studies_IntegrateCo_2015payroll[[#This Row],[Job_Code]],Analytics_mindset_case_studies_IntegrateCo_jobcodes[[Code_text]:[Job_Description]],2,FALSE)</f>
        <v>Office</v>
      </c>
    </row>
    <row r="1999" spans="1:18" x14ac:dyDescent="0.3">
      <c r="A1999" s="1">
        <v>42069</v>
      </c>
      <c r="B1999">
        <v>27310024</v>
      </c>
      <c r="C1999">
        <v>181</v>
      </c>
      <c r="D1999">
        <v>1</v>
      </c>
      <c r="E1999">
        <v>1</v>
      </c>
      <c r="F1999" t="s">
        <v>63</v>
      </c>
      <c r="G1999">
        <v>0</v>
      </c>
      <c r="H1999">
        <v>0</v>
      </c>
      <c r="I1999">
        <v>0</v>
      </c>
      <c r="J1999">
        <v>0</v>
      </c>
      <c r="K1999">
        <v>0</v>
      </c>
      <c r="L1999">
        <v>843</v>
      </c>
      <c r="M1999">
        <v>2687</v>
      </c>
      <c r="N1999">
        <v>58</v>
      </c>
      <c r="O1999" t="s">
        <v>190</v>
      </c>
      <c r="P1999">
        <v>0</v>
      </c>
      <c r="Q199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1999" t="str">
        <f>VLOOKUP(Analytics_mindset_case_studies_IntegrateCo_2015payroll[[#This Row],[Job_Code]],Analytics_mindset_case_studies_IntegrateCo_jobcodes[[Code_text]:[Job_Description]],2,FALSE)</f>
        <v>New Foreign Manufacturing Plant</v>
      </c>
    </row>
    <row r="2000" spans="1:18" x14ac:dyDescent="0.3">
      <c r="A2000" s="1">
        <v>42069</v>
      </c>
      <c r="B2000">
        <v>27310024</v>
      </c>
      <c r="C2000">
        <v>386</v>
      </c>
      <c r="D2000">
        <v>1</v>
      </c>
      <c r="E2000">
        <v>1</v>
      </c>
      <c r="F2000" t="s">
        <v>64</v>
      </c>
      <c r="G2000">
        <v>9</v>
      </c>
      <c r="H2000">
        <v>0</v>
      </c>
      <c r="I2000">
        <v>108</v>
      </c>
      <c r="J2000">
        <v>0</v>
      </c>
      <c r="K2000">
        <v>65</v>
      </c>
      <c r="L2000">
        <v>259</v>
      </c>
      <c r="M2000">
        <v>827</v>
      </c>
      <c r="N2000">
        <v>178</v>
      </c>
      <c r="O2000" t="s">
        <v>204</v>
      </c>
      <c r="P2000">
        <v>108</v>
      </c>
      <c r="Q200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000" t="str">
        <f>VLOOKUP(Analytics_mindset_case_studies_IntegrateCo_2015payroll[[#This Row],[Job_Code]],Analytics_mindset_case_studies_IntegrateCo_jobcodes[[Code_text]:[Job_Description]],2,FALSE)</f>
        <v>Office</v>
      </c>
    </row>
    <row r="2001" spans="1:18" x14ac:dyDescent="0.3">
      <c r="A2001" s="1">
        <v>42069</v>
      </c>
      <c r="B2001">
        <v>27310024</v>
      </c>
      <c r="C2001">
        <v>117</v>
      </c>
      <c r="D2001">
        <v>1</v>
      </c>
      <c r="E2001">
        <v>1</v>
      </c>
      <c r="F2001" t="s">
        <v>78</v>
      </c>
      <c r="G2001">
        <v>10</v>
      </c>
      <c r="H2001">
        <v>0</v>
      </c>
      <c r="I2001">
        <v>150</v>
      </c>
      <c r="J2001">
        <v>0</v>
      </c>
      <c r="K2001">
        <v>0</v>
      </c>
      <c r="L2001">
        <v>36</v>
      </c>
      <c r="M2001">
        <v>1148</v>
      </c>
      <c r="N2001">
        <v>248</v>
      </c>
      <c r="O2001" t="s">
        <v>191</v>
      </c>
      <c r="P2001">
        <v>150</v>
      </c>
      <c r="Q200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001" t="str">
        <f>VLOOKUP(Analytics_mindset_case_studies_IntegrateCo_2015payroll[[#This Row],[Job_Code]],Analytics_mindset_case_studies_IntegrateCo_jobcodes[[Code_text]:[Job_Description]],2,FALSE)</f>
        <v>Service</v>
      </c>
    </row>
    <row r="2002" spans="1:18" x14ac:dyDescent="0.3">
      <c r="A2002" s="1">
        <v>42069</v>
      </c>
      <c r="B2002">
        <v>27310024</v>
      </c>
      <c r="C2002">
        <v>400</v>
      </c>
      <c r="D2002">
        <v>1</v>
      </c>
      <c r="E2002">
        <v>1</v>
      </c>
      <c r="F2002" t="s">
        <v>85</v>
      </c>
      <c r="G2002">
        <v>0</v>
      </c>
      <c r="H2002">
        <v>0</v>
      </c>
      <c r="I2002">
        <v>0</v>
      </c>
      <c r="J2002">
        <v>0</v>
      </c>
      <c r="K2002">
        <v>4</v>
      </c>
      <c r="L2002">
        <v>3</v>
      </c>
      <c r="M2002">
        <v>96</v>
      </c>
      <c r="N2002">
        <v>4</v>
      </c>
      <c r="O2002" t="s">
        <v>192</v>
      </c>
      <c r="P2002">
        <v>0</v>
      </c>
      <c r="Q200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002" t="str">
        <f>VLOOKUP(Analytics_mindset_case_studies_IntegrateCo_2015payroll[[#This Row],[Job_Code]],Analytics_mindset_case_studies_IntegrateCo_jobcodes[[Code_text]:[Job_Description]],2,FALSE)</f>
        <v>Installation</v>
      </c>
    </row>
    <row r="2003" spans="1:18" x14ac:dyDescent="0.3">
      <c r="A2003" s="1">
        <v>42069</v>
      </c>
      <c r="B2003">
        <v>27310024</v>
      </c>
      <c r="C2003">
        <v>400</v>
      </c>
      <c r="D2003">
        <v>1</v>
      </c>
      <c r="E2003">
        <v>1</v>
      </c>
      <c r="F2003" t="s">
        <v>58</v>
      </c>
      <c r="G2003">
        <v>40</v>
      </c>
      <c r="H2003">
        <v>0</v>
      </c>
      <c r="I2003">
        <v>82693</v>
      </c>
      <c r="J2003">
        <v>0</v>
      </c>
      <c r="K2003">
        <v>241</v>
      </c>
      <c r="L2003">
        <v>1671</v>
      </c>
      <c r="M2003">
        <v>5327</v>
      </c>
      <c r="N2003">
        <v>215</v>
      </c>
      <c r="O2003" t="s">
        <v>192</v>
      </c>
      <c r="P2003">
        <v>82693</v>
      </c>
      <c r="Q200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003" t="str">
        <f>VLOOKUP(Analytics_mindset_case_studies_IntegrateCo_2015payroll[[#This Row],[Job_Code]],Analytics_mindset_case_studies_IntegrateCo_jobcodes[[Code_text]:[Job_Description]],2,FALSE)</f>
        <v>Sales</v>
      </c>
    </row>
    <row r="2004" spans="1:18" x14ac:dyDescent="0.3">
      <c r="A2004" s="1">
        <v>42069</v>
      </c>
      <c r="B2004">
        <v>27310024</v>
      </c>
      <c r="C2004">
        <v>367</v>
      </c>
      <c r="D2004">
        <v>1</v>
      </c>
      <c r="E2004">
        <v>1</v>
      </c>
      <c r="F2004" t="s">
        <v>63</v>
      </c>
      <c r="G2004">
        <v>0</v>
      </c>
      <c r="H2004">
        <v>0</v>
      </c>
      <c r="I2004">
        <v>0</v>
      </c>
      <c r="J2004">
        <v>0</v>
      </c>
      <c r="K2004">
        <v>51</v>
      </c>
      <c r="L2004">
        <v>205</v>
      </c>
      <c r="M2004">
        <v>653</v>
      </c>
      <c r="N2004">
        <v>145</v>
      </c>
      <c r="O2004" t="s">
        <v>193</v>
      </c>
      <c r="P2004">
        <v>0</v>
      </c>
      <c r="Q200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004" t="str">
        <f>VLOOKUP(Analytics_mindset_case_studies_IntegrateCo_2015payroll[[#This Row],[Job_Code]],Analytics_mindset_case_studies_IntegrateCo_jobcodes[[Code_text]:[Job_Description]],2,FALSE)</f>
        <v>New Foreign Manufacturing Plant</v>
      </c>
    </row>
    <row r="2005" spans="1:18" x14ac:dyDescent="0.3">
      <c r="A2005" s="1">
        <v>42069</v>
      </c>
      <c r="B2005">
        <v>27310024</v>
      </c>
      <c r="C2005">
        <v>7</v>
      </c>
      <c r="D2005">
        <v>1</v>
      </c>
      <c r="E2005">
        <v>1</v>
      </c>
      <c r="F2005" t="s">
        <v>58</v>
      </c>
      <c r="G2005">
        <v>44</v>
      </c>
      <c r="H2005">
        <v>0</v>
      </c>
      <c r="I2005">
        <v>96154</v>
      </c>
      <c r="J2005">
        <v>0</v>
      </c>
      <c r="K2005">
        <v>0</v>
      </c>
      <c r="L2005">
        <v>2169</v>
      </c>
      <c r="M2005">
        <v>6913</v>
      </c>
      <c r="N2005">
        <v>1587</v>
      </c>
      <c r="O2005" t="s">
        <v>194</v>
      </c>
      <c r="P2005">
        <v>96154</v>
      </c>
      <c r="Q200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005" t="str">
        <f>VLOOKUP(Analytics_mindset_case_studies_IntegrateCo_2015payroll[[#This Row],[Job_Code]],Analytics_mindset_case_studies_IntegrateCo_jobcodes[[Code_text]:[Job_Description]],2,FALSE)</f>
        <v>Sales</v>
      </c>
    </row>
    <row r="2006" spans="1:18" x14ac:dyDescent="0.3">
      <c r="A2006" s="1">
        <v>42069</v>
      </c>
      <c r="B2006">
        <v>27310024</v>
      </c>
      <c r="C2006">
        <v>34</v>
      </c>
      <c r="D2006">
        <v>1</v>
      </c>
      <c r="E2006">
        <v>1</v>
      </c>
      <c r="F2006" t="s">
        <v>58</v>
      </c>
      <c r="G2006">
        <v>5</v>
      </c>
      <c r="H2006">
        <v>0</v>
      </c>
      <c r="I2006">
        <v>22614</v>
      </c>
      <c r="J2006">
        <v>0</v>
      </c>
      <c r="K2006">
        <v>0</v>
      </c>
      <c r="L2006">
        <v>516</v>
      </c>
      <c r="M2006">
        <v>1645</v>
      </c>
      <c r="N2006">
        <v>373</v>
      </c>
      <c r="O2006" t="s">
        <v>195</v>
      </c>
      <c r="P2006">
        <v>22614</v>
      </c>
      <c r="Q200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006" t="str">
        <f>VLOOKUP(Analytics_mindset_case_studies_IntegrateCo_2015payroll[[#This Row],[Job_Code]],Analytics_mindset_case_studies_IntegrateCo_jobcodes[[Code_text]:[Job_Description]],2,FALSE)</f>
        <v>Sales</v>
      </c>
    </row>
    <row r="2007" spans="1:18" x14ac:dyDescent="0.3">
      <c r="A2007" s="1">
        <v>42069</v>
      </c>
      <c r="B2007">
        <v>27310024</v>
      </c>
      <c r="C2007">
        <v>34</v>
      </c>
      <c r="D2007">
        <v>1</v>
      </c>
      <c r="E2007">
        <v>1</v>
      </c>
      <c r="F2007" t="s">
        <v>84</v>
      </c>
      <c r="G2007">
        <v>4</v>
      </c>
      <c r="H2007">
        <v>0</v>
      </c>
      <c r="I2007">
        <v>18091</v>
      </c>
      <c r="J2007">
        <v>0</v>
      </c>
      <c r="K2007">
        <v>0</v>
      </c>
      <c r="L2007">
        <v>413</v>
      </c>
      <c r="M2007">
        <v>1315</v>
      </c>
      <c r="N2007">
        <v>299</v>
      </c>
      <c r="O2007" t="s">
        <v>195</v>
      </c>
      <c r="P2007">
        <v>18091</v>
      </c>
      <c r="Q200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2007" t="str">
        <f>VLOOKUP(Analytics_mindset_case_studies_IntegrateCo_2015payroll[[#This Row],[Job_Code]],Analytics_mindset_case_studies_IntegrateCo_jobcodes[[Code_text]:[Job_Description]],2,FALSE)</f>
        <v>Travel</v>
      </c>
    </row>
    <row r="2008" spans="1:18" x14ac:dyDescent="0.3">
      <c r="A2008" s="1">
        <v>42069</v>
      </c>
      <c r="B2008">
        <v>27310024</v>
      </c>
      <c r="C2008">
        <v>34</v>
      </c>
      <c r="D2008">
        <v>1</v>
      </c>
      <c r="E2008">
        <v>1</v>
      </c>
      <c r="F2008" t="s">
        <v>71</v>
      </c>
      <c r="G2008">
        <v>10</v>
      </c>
      <c r="H2008">
        <v>0</v>
      </c>
      <c r="I2008">
        <v>45228</v>
      </c>
      <c r="J2008">
        <v>0</v>
      </c>
      <c r="K2008">
        <v>0</v>
      </c>
      <c r="L2008">
        <v>1032</v>
      </c>
      <c r="M2008">
        <v>3291</v>
      </c>
      <c r="N2008">
        <v>746</v>
      </c>
      <c r="O2008" t="s">
        <v>195</v>
      </c>
      <c r="P2008">
        <v>45228</v>
      </c>
      <c r="Q200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008" t="str">
        <f>VLOOKUP(Analytics_mindset_case_studies_IntegrateCo_2015payroll[[#This Row],[Job_Code]],Analytics_mindset_case_studies_IntegrateCo_jobcodes[[Code_text]:[Job_Description]],2,FALSE)</f>
        <v>Proj Management</v>
      </c>
    </row>
    <row r="2009" spans="1:18" x14ac:dyDescent="0.3">
      <c r="A2009" s="1">
        <v>42069</v>
      </c>
      <c r="B2009">
        <v>27310024</v>
      </c>
      <c r="C2009">
        <v>34</v>
      </c>
      <c r="D2009">
        <v>1</v>
      </c>
      <c r="E2009">
        <v>1</v>
      </c>
      <c r="F2009" t="s">
        <v>72</v>
      </c>
      <c r="G2009">
        <v>11</v>
      </c>
      <c r="H2009">
        <v>0</v>
      </c>
      <c r="I2009">
        <v>4975</v>
      </c>
      <c r="J2009">
        <v>0</v>
      </c>
      <c r="K2009">
        <v>0</v>
      </c>
      <c r="L2009">
        <v>1135</v>
      </c>
      <c r="M2009">
        <v>3618</v>
      </c>
      <c r="N2009">
        <v>821</v>
      </c>
      <c r="O2009" t="s">
        <v>195</v>
      </c>
      <c r="P2009">
        <v>4975</v>
      </c>
      <c r="Q200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009" t="str">
        <f>VLOOKUP(Analytics_mindset_case_studies_IntegrateCo_2015payroll[[#This Row],[Job_Code]],Analytics_mindset_case_studies_IntegrateCo_jobcodes[[Code_text]:[Job_Description]],2,FALSE)</f>
        <v>Sales</v>
      </c>
    </row>
    <row r="2010" spans="1:18" x14ac:dyDescent="0.3">
      <c r="A2010" s="1">
        <v>42069</v>
      </c>
      <c r="B2010">
        <v>27310024</v>
      </c>
      <c r="C2010">
        <v>336</v>
      </c>
      <c r="D2010">
        <v>1</v>
      </c>
      <c r="E2010">
        <v>1</v>
      </c>
      <c r="F2010" t="s">
        <v>85</v>
      </c>
      <c r="G2010">
        <v>0</v>
      </c>
      <c r="H2010">
        <v>0</v>
      </c>
      <c r="I2010">
        <v>0</v>
      </c>
      <c r="J2010">
        <v>0</v>
      </c>
      <c r="K2010">
        <v>0</v>
      </c>
      <c r="L2010">
        <v>28</v>
      </c>
      <c r="M2010">
        <v>91</v>
      </c>
      <c r="N2010">
        <v>2</v>
      </c>
      <c r="O2010" t="s">
        <v>196</v>
      </c>
      <c r="P2010">
        <v>0</v>
      </c>
      <c r="Q201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010" t="str">
        <f>VLOOKUP(Analytics_mindset_case_studies_IntegrateCo_2015payroll[[#This Row],[Job_Code]],Analytics_mindset_case_studies_IntegrateCo_jobcodes[[Code_text]:[Job_Description]],2,FALSE)</f>
        <v>Installation</v>
      </c>
    </row>
    <row r="2011" spans="1:18" x14ac:dyDescent="0.3">
      <c r="A2011" s="1">
        <v>42069</v>
      </c>
      <c r="B2011">
        <v>27310024</v>
      </c>
      <c r="C2011">
        <v>99</v>
      </c>
      <c r="D2011">
        <v>1</v>
      </c>
      <c r="E2011">
        <v>1</v>
      </c>
      <c r="F2011" t="s">
        <v>78</v>
      </c>
      <c r="G2011">
        <v>20</v>
      </c>
      <c r="H2011">
        <v>0</v>
      </c>
      <c r="I2011">
        <v>420</v>
      </c>
      <c r="J2011">
        <v>0</v>
      </c>
      <c r="K2011">
        <v>0</v>
      </c>
      <c r="L2011">
        <v>976</v>
      </c>
      <c r="M2011">
        <v>311</v>
      </c>
      <c r="N2011">
        <v>693</v>
      </c>
      <c r="O2011" t="s">
        <v>198</v>
      </c>
      <c r="P2011">
        <v>420</v>
      </c>
      <c r="Q201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011" t="str">
        <f>VLOOKUP(Analytics_mindset_case_studies_IntegrateCo_2015payroll[[#This Row],[Job_Code]],Analytics_mindset_case_studies_IntegrateCo_jobcodes[[Code_text]:[Job_Description]],2,FALSE)</f>
        <v>Service</v>
      </c>
    </row>
    <row r="2012" spans="1:18" x14ac:dyDescent="0.3">
      <c r="A2012" s="1">
        <v>42069</v>
      </c>
      <c r="B2012">
        <v>27310024</v>
      </c>
      <c r="C2012">
        <v>99</v>
      </c>
      <c r="D2012">
        <v>1</v>
      </c>
      <c r="E2012">
        <v>1</v>
      </c>
      <c r="F2012" t="s">
        <v>74</v>
      </c>
      <c r="G2012">
        <v>20</v>
      </c>
      <c r="H2012">
        <v>0</v>
      </c>
      <c r="I2012">
        <v>420</v>
      </c>
      <c r="J2012">
        <v>0</v>
      </c>
      <c r="K2012">
        <v>0</v>
      </c>
      <c r="L2012">
        <v>976</v>
      </c>
      <c r="M2012">
        <v>3112</v>
      </c>
      <c r="N2012">
        <v>693</v>
      </c>
      <c r="O2012" t="s">
        <v>198</v>
      </c>
      <c r="P2012">
        <v>420</v>
      </c>
      <c r="Q201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012" t="str">
        <f>VLOOKUP(Analytics_mindset_case_studies_IntegrateCo_2015payroll[[#This Row],[Job_Code]],Analytics_mindset_case_studies_IntegrateCo_jobcodes[[Code_text]:[Job_Description]],2,FALSE)</f>
        <v>Service</v>
      </c>
    </row>
    <row r="2013" spans="1:18" x14ac:dyDescent="0.3">
      <c r="A2013" s="1">
        <v>42069</v>
      </c>
      <c r="B2013">
        <v>27310024</v>
      </c>
      <c r="C2013">
        <v>25</v>
      </c>
      <c r="D2013">
        <v>1</v>
      </c>
      <c r="E2013">
        <v>1</v>
      </c>
      <c r="F2013" t="s">
        <v>64</v>
      </c>
      <c r="G2013">
        <v>22</v>
      </c>
      <c r="H2013">
        <v>0</v>
      </c>
      <c r="I2013">
        <v>4598</v>
      </c>
      <c r="J2013">
        <v>0</v>
      </c>
      <c r="K2013">
        <v>0</v>
      </c>
      <c r="L2013">
        <v>1044</v>
      </c>
      <c r="M2013">
        <v>3327</v>
      </c>
      <c r="N2013">
        <v>55</v>
      </c>
      <c r="O2013" t="s">
        <v>199</v>
      </c>
      <c r="P2013">
        <v>4598</v>
      </c>
      <c r="Q201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013" t="str">
        <f>VLOOKUP(Analytics_mindset_case_studies_IntegrateCo_2015payroll[[#This Row],[Job_Code]],Analytics_mindset_case_studies_IntegrateCo_jobcodes[[Code_text]:[Job_Description]],2,FALSE)</f>
        <v>Office</v>
      </c>
    </row>
    <row r="2014" spans="1:18" x14ac:dyDescent="0.3">
      <c r="A2014" s="1">
        <v>42069</v>
      </c>
      <c r="B2014">
        <v>27310024</v>
      </c>
      <c r="C2014">
        <v>25</v>
      </c>
      <c r="D2014">
        <v>1</v>
      </c>
      <c r="E2014">
        <v>1</v>
      </c>
      <c r="F2014" t="s">
        <v>65</v>
      </c>
      <c r="G2014">
        <v>22</v>
      </c>
      <c r="H2014">
        <v>0</v>
      </c>
      <c r="I2014">
        <v>4598</v>
      </c>
      <c r="J2014">
        <v>0</v>
      </c>
      <c r="K2014">
        <v>0</v>
      </c>
      <c r="L2014">
        <v>1043</v>
      </c>
      <c r="M2014">
        <v>3325</v>
      </c>
      <c r="N2014">
        <v>55</v>
      </c>
      <c r="O2014" t="s">
        <v>199</v>
      </c>
      <c r="P2014">
        <v>4598</v>
      </c>
      <c r="Q201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014" t="str">
        <f>VLOOKUP(Analytics_mindset_case_studies_IntegrateCo_2015payroll[[#This Row],[Job_Code]],Analytics_mindset_case_studies_IntegrateCo_jobcodes[[Code_text]:[Job_Description]],2,FALSE)</f>
        <v>Office</v>
      </c>
    </row>
    <row r="2015" spans="1:18" x14ac:dyDescent="0.3">
      <c r="A2015" s="1">
        <v>42069</v>
      </c>
      <c r="B2015">
        <v>27310024</v>
      </c>
      <c r="C2015">
        <v>184</v>
      </c>
      <c r="D2015">
        <v>1</v>
      </c>
      <c r="E2015">
        <v>1</v>
      </c>
      <c r="F2015" t="s">
        <v>85</v>
      </c>
      <c r="G2015">
        <v>0</v>
      </c>
      <c r="H2015">
        <v>0</v>
      </c>
      <c r="I2015">
        <v>0</v>
      </c>
      <c r="J2015">
        <v>0</v>
      </c>
      <c r="K2015">
        <v>0</v>
      </c>
      <c r="L2015">
        <v>33</v>
      </c>
      <c r="M2015">
        <v>106</v>
      </c>
      <c r="N2015">
        <v>25</v>
      </c>
      <c r="O2015" t="s">
        <v>200</v>
      </c>
      <c r="P2015">
        <v>0</v>
      </c>
      <c r="Q201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015" t="str">
        <f>VLOOKUP(Analytics_mindset_case_studies_IntegrateCo_2015payroll[[#This Row],[Job_Code]],Analytics_mindset_case_studies_IntegrateCo_jobcodes[[Code_text]:[Job_Description]],2,FALSE)</f>
        <v>Installation</v>
      </c>
    </row>
    <row r="2016" spans="1:18" x14ac:dyDescent="0.3">
      <c r="A2016" s="1">
        <v>42069</v>
      </c>
      <c r="B2016">
        <v>27310024</v>
      </c>
      <c r="C2016">
        <v>320</v>
      </c>
      <c r="D2016">
        <v>1</v>
      </c>
      <c r="E2016">
        <v>1</v>
      </c>
      <c r="F2016" t="s">
        <v>85</v>
      </c>
      <c r="G2016">
        <v>0</v>
      </c>
      <c r="H2016">
        <v>0</v>
      </c>
      <c r="I2016">
        <v>0</v>
      </c>
      <c r="J2016">
        <v>0</v>
      </c>
      <c r="K2016">
        <v>0</v>
      </c>
      <c r="L2016">
        <v>36</v>
      </c>
      <c r="M2016">
        <v>115</v>
      </c>
      <c r="N2016">
        <v>25</v>
      </c>
      <c r="O2016" t="s">
        <v>201</v>
      </c>
      <c r="P2016">
        <v>0</v>
      </c>
      <c r="Q201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016" t="str">
        <f>VLOOKUP(Analytics_mindset_case_studies_IntegrateCo_2015payroll[[#This Row],[Job_Code]],Analytics_mindset_case_studies_IntegrateCo_jobcodes[[Code_text]:[Job_Description]],2,FALSE)</f>
        <v>Installation</v>
      </c>
    </row>
    <row r="2017" spans="1:18" x14ac:dyDescent="0.3">
      <c r="A2017" s="1">
        <v>42069</v>
      </c>
      <c r="B2017">
        <v>27310024</v>
      </c>
      <c r="C2017">
        <v>320</v>
      </c>
      <c r="D2017">
        <v>1</v>
      </c>
      <c r="E2017">
        <v>1</v>
      </c>
      <c r="F2017" t="s">
        <v>58</v>
      </c>
      <c r="G2017">
        <v>24</v>
      </c>
      <c r="H2017">
        <v>0</v>
      </c>
      <c r="I2017">
        <v>85962</v>
      </c>
      <c r="J2017">
        <v>0</v>
      </c>
      <c r="K2017">
        <v>0</v>
      </c>
      <c r="L2017">
        <v>2063</v>
      </c>
      <c r="M2017">
        <v>6576</v>
      </c>
      <c r="N2017">
        <v>1418</v>
      </c>
      <c r="O2017" t="s">
        <v>201</v>
      </c>
      <c r="P2017">
        <v>85962</v>
      </c>
      <c r="Q201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017" t="str">
        <f>VLOOKUP(Analytics_mindset_case_studies_IntegrateCo_2015payroll[[#This Row],[Job_Code]],Analytics_mindset_case_studies_IntegrateCo_jobcodes[[Code_text]:[Job_Description]],2,FALSE)</f>
        <v>Sales</v>
      </c>
    </row>
    <row r="2018" spans="1:18" x14ac:dyDescent="0.3">
      <c r="A2018" s="1">
        <v>42069</v>
      </c>
      <c r="B2018">
        <v>27310024</v>
      </c>
      <c r="C2018">
        <v>320</v>
      </c>
      <c r="D2018">
        <v>1</v>
      </c>
      <c r="E2018">
        <v>1</v>
      </c>
      <c r="F2018" t="s">
        <v>84</v>
      </c>
      <c r="G2018">
        <v>4</v>
      </c>
      <c r="H2018">
        <v>0</v>
      </c>
      <c r="I2018">
        <v>14327</v>
      </c>
      <c r="J2018">
        <v>0</v>
      </c>
      <c r="K2018">
        <v>0</v>
      </c>
      <c r="L2018">
        <v>344</v>
      </c>
      <c r="M2018">
        <v>1095</v>
      </c>
      <c r="N2018">
        <v>236</v>
      </c>
      <c r="O2018" t="s">
        <v>201</v>
      </c>
      <c r="P2018">
        <v>14327</v>
      </c>
      <c r="Q201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2018" t="str">
        <f>VLOOKUP(Analytics_mindset_case_studies_IntegrateCo_2015payroll[[#This Row],[Job_Code]],Analytics_mindset_case_studies_IntegrateCo_jobcodes[[Code_text]:[Job_Description]],2,FALSE)</f>
        <v>Travel</v>
      </c>
    </row>
    <row r="2019" spans="1:18" x14ac:dyDescent="0.3">
      <c r="A2019" s="1">
        <v>42069</v>
      </c>
      <c r="B2019">
        <v>27310024</v>
      </c>
      <c r="C2019">
        <v>343</v>
      </c>
      <c r="D2019">
        <v>1</v>
      </c>
      <c r="E2019">
        <v>1</v>
      </c>
      <c r="F2019" t="s">
        <v>85</v>
      </c>
      <c r="G2019">
        <v>0</v>
      </c>
      <c r="H2019">
        <v>0</v>
      </c>
      <c r="I2019">
        <v>0</v>
      </c>
      <c r="J2019">
        <v>0</v>
      </c>
      <c r="K2019">
        <v>0</v>
      </c>
      <c r="L2019">
        <v>18</v>
      </c>
      <c r="M2019">
        <v>58</v>
      </c>
      <c r="N2019">
        <v>15</v>
      </c>
      <c r="O2019" t="s">
        <v>202</v>
      </c>
      <c r="P2019">
        <v>0</v>
      </c>
      <c r="Q201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019" t="str">
        <f>VLOOKUP(Analytics_mindset_case_studies_IntegrateCo_2015payroll[[#This Row],[Job_Code]],Analytics_mindset_case_studies_IntegrateCo_jobcodes[[Code_text]:[Job_Description]],2,FALSE)</f>
        <v>Installation</v>
      </c>
    </row>
    <row r="2020" spans="1:18" x14ac:dyDescent="0.3">
      <c r="A2020" s="1">
        <v>42069</v>
      </c>
      <c r="B2020">
        <v>27310024</v>
      </c>
      <c r="C2020">
        <v>343</v>
      </c>
      <c r="D2020">
        <v>1</v>
      </c>
      <c r="E2020">
        <v>1</v>
      </c>
      <c r="F2020" t="s">
        <v>78</v>
      </c>
      <c r="G2020">
        <v>25</v>
      </c>
      <c r="H2020">
        <v>0</v>
      </c>
      <c r="I2020">
        <v>575</v>
      </c>
      <c r="J2020">
        <v>0</v>
      </c>
      <c r="K2020">
        <v>0</v>
      </c>
      <c r="L2020">
        <v>116</v>
      </c>
      <c r="M2020">
        <v>372</v>
      </c>
      <c r="N2020">
        <v>95</v>
      </c>
      <c r="O2020" t="s">
        <v>202</v>
      </c>
      <c r="P2020">
        <v>575</v>
      </c>
      <c r="Q202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020" t="str">
        <f>VLOOKUP(Analytics_mindset_case_studies_IntegrateCo_2015payroll[[#This Row],[Job_Code]],Analytics_mindset_case_studies_IntegrateCo_jobcodes[[Code_text]:[Job_Description]],2,FALSE)</f>
        <v>Service</v>
      </c>
    </row>
    <row r="2021" spans="1:18" x14ac:dyDescent="0.3">
      <c r="A2021" s="1">
        <v>42069</v>
      </c>
      <c r="B2021">
        <v>27310024</v>
      </c>
      <c r="C2021">
        <v>343</v>
      </c>
      <c r="D2021">
        <v>1</v>
      </c>
      <c r="E2021">
        <v>1</v>
      </c>
      <c r="F2021" t="s">
        <v>63</v>
      </c>
      <c r="G2021">
        <v>0</v>
      </c>
      <c r="H2021">
        <v>0</v>
      </c>
      <c r="I2021">
        <v>0</v>
      </c>
      <c r="J2021">
        <v>0</v>
      </c>
      <c r="K2021">
        <v>0</v>
      </c>
      <c r="L2021">
        <v>653</v>
      </c>
      <c r="M2021">
        <v>208</v>
      </c>
      <c r="N2021">
        <v>531</v>
      </c>
      <c r="O2021" t="s">
        <v>202</v>
      </c>
      <c r="P2021">
        <v>0</v>
      </c>
      <c r="Q202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021" t="str">
        <f>VLOOKUP(Analytics_mindset_case_studies_IntegrateCo_2015payroll[[#This Row],[Job_Code]],Analytics_mindset_case_studies_IntegrateCo_jobcodes[[Code_text]:[Job_Description]],2,FALSE)</f>
        <v>New Foreign Manufacturing Plant</v>
      </c>
    </row>
    <row r="2022" spans="1:18" x14ac:dyDescent="0.3">
      <c r="A2022" s="1">
        <v>42069</v>
      </c>
      <c r="B2022">
        <v>27310024</v>
      </c>
      <c r="C2022">
        <v>399</v>
      </c>
      <c r="D2022">
        <v>1</v>
      </c>
      <c r="E2022">
        <v>1</v>
      </c>
      <c r="F2022" t="s">
        <v>85</v>
      </c>
      <c r="G2022">
        <v>0</v>
      </c>
      <c r="H2022">
        <v>0</v>
      </c>
      <c r="I2022">
        <v>0</v>
      </c>
      <c r="J2022">
        <v>0</v>
      </c>
      <c r="K2022">
        <v>0</v>
      </c>
      <c r="L2022">
        <v>34</v>
      </c>
      <c r="M2022">
        <v>11</v>
      </c>
      <c r="N2022">
        <v>4</v>
      </c>
      <c r="O2022" t="s">
        <v>203</v>
      </c>
      <c r="P2022">
        <v>0</v>
      </c>
      <c r="Q202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022" t="str">
        <f>VLOOKUP(Analytics_mindset_case_studies_IntegrateCo_2015payroll[[#This Row],[Job_Code]],Analytics_mindset_case_studies_IntegrateCo_jobcodes[[Code_text]:[Job_Description]],2,FALSE)</f>
        <v>Installation</v>
      </c>
    </row>
    <row r="2023" spans="1:18" x14ac:dyDescent="0.3">
      <c r="A2023" s="1">
        <v>42069</v>
      </c>
      <c r="B2023">
        <v>27310024</v>
      </c>
      <c r="C2023">
        <v>399</v>
      </c>
      <c r="D2023">
        <v>1</v>
      </c>
      <c r="E2023">
        <v>1</v>
      </c>
      <c r="F2023" t="s">
        <v>72</v>
      </c>
      <c r="G2023">
        <v>40</v>
      </c>
      <c r="H2023">
        <v>0</v>
      </c>
      <c r="I2023">
        <v>86539</v>
      </c>
      <c r="J2023">
        <v>0</v>
      </c>
      <c r="K2023">
        <v>0</v>
      </c>
      <c r="L2023">
        <v>1986</v>
      </c>
      <c r="M2023">
        <v>6327</v>
      </c>
      <c r="N2023">
        <v>225</v>
      </c>
      <c r="O2023" t="s">
        <v>203</v>
      </c>
      <c r="P2023">
        <v>86539</v>
      </c>
      <c r="Q202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023" t="str">
        <f>VLOOKUP(Analytics_mindset_case_studies_IntegrateCo_2015payroll[[#This Row],[Job_Code]],Analytics_mindset_case_studies_IntegrateCo_jobcodes[[Code_text]:[Job_Description]],2,FALSE)</f>
        <v>Sales</v>
      </c>
    </row>
    <row r="2024" spans="1:18" x14ac:dyDescent="0.3">
      <c r="A2024" s="1">
        <v>42076</v>
      </c>
      <c r="B2024">
        <v>27310026</v>
      </c>
      <c r="C2024">
        <v>195</v>
      </c>
      <c r="D2024">
        <v>1</v>
      </c>
      <c r="E2024">
        <v>1</v>
      </c>
      <c r="F2024" t="s">
        <v>85</v>
      </c>
      <c r="G2024">
        <v>0</v>
      </c>
      <c r="H2024">
        <v>0</v>
      </c>
      <c r="I2024">
        <v>0</v>
      </c>
      <c r="J2024">
        <v>0</v>
      </c>
      <c r="K2024">
        <v>0</v>
      </c>
      <c r="L2024">
        <v>34</v>
      </c>
      <c r="M2024">
        <v>107</v>
      </c>
      <c r="N2024">
        <v>4</v>
      </c>
      <c r="O2024" t="s">
        <v>121</v>
      </c>
      <c r="P2024">
        <v>0</v>
      </c>
      <c r="Q202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024" t="str">
        <f>VLOOKUP(Analytics_mindset_case_studies_IntegrateCo_2015payroll[[#This Row],[Job_Code]],Analytics_mindset_case_studies_IntegrateCo_jobcodes[[Code_text]:[Job_Description]],2,FALSE)</f>
        <v>Installation</v>
      </c>
    </row>
    <row r="2025" spans="1:18" x14ac:dyDescent="0.3">
      <c r="A2025" s="1">
        <v>42076</v>
      </c>
      <c r="B2025">
        <v>27310026</v>
      </c>
      <c r="C2025">
        <v>195</v>
      </c>
      <c r="D2025">
        <v>1</v>
      </c>
      <c r="E2025">
        <v>1</v>
      </c>
      <c r="F2025" t="s">
        <v>58</v>
      </c>
      <c r="G2025">
        <v>435</v>
      </c>
      <c r="H2025">
        <v>0</v>
      </c>
      <c r="I2025">
        <v>115715</v>
      </c>
      <c r="J2025">
        <v>0</v>
      </c>
      <c r="K2025">
        <v>0</v>
      </c>
      <c r="L2025">
        <v>2596</v>
      </c>
      <c r="M2025">
        <v>8276</v>
      </c>
      <c r="N2025">
        <v>301</v>
      </c>
      <c r="O2025" t="s">
        <v>121</v>
      </c>
      <c r="P2025">
        <v>115715</v>
      </c>
      <c r="Q202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025" t="str">
        <f>VLOOKUP(Analytics_mindset_case_studies_IntegrateCo_2015payroll[[#This Row],[Job_Code]],Analytics_mindset_case_studies_IntegrateCo_jobcodes[[Code_text]:[Job_Description]],2,FALSE)</f>
        <v>Sales</v>
      </c>
    </row>
    <row r="2026" spans="1:18" x14ac:dyDescent="0.3">
      <c r="A2026" s="1">
        <v>42076</v>
      </c>
      <c r="B2026">
        <v>27310026</v>
      </c>
      <c r="C2026">
        <v>404</v>
      </c>
      <c r="D2026">
        <v>1</v>
      </c>
      <c r="E2026">
        <v>1</v>
      </c>
      <c r="F2026" t="s">
        <v>84</v>
      </c>
      <c r="G2026">
        <v>23</v>
      </c>
      <c r="H2026">
        <v>0</v>
      </c>
      <c r="I2026">
        <v>4976</v>
      </c>
      <c r="J2026">
        <v>0</v>
      </c>
      <c r="K2026">
        <v>298</v>
      </c>
      <c r="L2026">
        <v>1194</v>
      </c>
      <c r="M2026">
        <v>3807</v>
      </c>
      <c r="N2026">
        <v>821</v>
      </c>
      <c r="O2026" t="s">
        <v>205</v>
      </c>
      <c r="P2026">
        <v>4976</v>
      </c>
      <c r="Q202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2026" t="str">
        <f>VLOOKUP(Analytics_mindset_case_studies_IntegrateCo_2015payroll[[#This Row],[Job_Code]],Analytics_mindset_case_studies_IntegrateCo_jobcodes[[Code_text]:[Job_Description]],2,FALSE)</f>
        <v>Travel</v>
      </c>
    </row>
    <row r="2027" spans="1:18" x14ac:dyDescent="0.3">
      <c r="A2027" s="1">
        <v>42076</v>
      </c>
      <c r="B2027">
        <v>27310026</v>
      </c>
      <c r="C2027">
        <v>106</v>
      </c>
      <c r="D2027">
        <v>1</v>
      </c>
      <c r="E2027">
        <v>1</v>
      </c>
      <c r="F2027" t="s">
        <v>85</v>
      </c>
      <c r="G2027">
        <v>0</v>
      </c>
      <c r="H2027">
        <v>0</v>
      </c>
      <c r="I2027">
        <v>0</v>
      </c>
      <c r="J2027">
        <v>0</v>
      </c>
      <c r="K2027">
        <v>0</v>
      </c>
      <c r="L2027">
        <v>36</v>
      </c>
      <c r="M2027">
        <v>115</v>
      </c>
      <c r="N2027">
        <v>25</v>
      </c>
      <c r="O2027" t="s">
        <v>122</v>
      </c>
      <c r="P2027">
        <v>0</v>
      </c>
      <c r="Q202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027" t="str">
        <f>VLOOKUP(Analytics_mindset_case_studies_IntegrateCo_2015payroll[[#This Row],[Job_Code]],Analytics_mindset_case_studies_IntegrateCo_jobcodes[[Code_text]:[Job_Description]],2,FALSE)</f>
        <v>Installation</v>
      </c>
    </row>
    <row r="2028" spans="1:18" x14ac:dyDescent="0.3">
      <c r="A2028" s="1">
        <v>42076</v>
      </c>
      <c r="B2028">
        <v>27310026</v>
      </c>
      <c r="C2028">
        <v>106</v>
      </c>
      <c r="D2028">
        <v>1</v>
      </c>
      <c r="E2028">
        <v>1</v>
      </c>
      <c r="F2028" t="s">
        <v>64</v>
      </c>
      <c r="G2028">
        <v>8</v>
      </c>
      <c r="H2028">
        <v>0</v>
      </c>
      <c r="I2028">
        <v>160</v>
      </c>
      <c r="J2028">
        <v>0</v>
      </c>
      <c r="K2028">
        <v>0</v>
      </c>
      <c r="L2028">
        <v>384</v>
      </c>
      <c r="M2028">
        <v>1224</v>
      </c>
      <c r="N2028">
        <v>264</v>
      </c>
      <c r="O2028" t="s">
        <v>122</v>
      </c>
      <c r="P2028">
        <v>160</v>
      </c>
      <c r="Q202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028" t="str">
        <f>VLOOKUP(Analytics_mindset_case_studies_IntegrateCo_2015payroll[[#This Row],[Job_Code]],Analytics_mindset_case_studies_IntegrateCo_jobcodes[[Code_text]:[Job_Description]],2,FALSE)</f>
        <v>Office</v>
      </c>
    </row>
    <row r="2029" spans="1:18" x14ac:dyDescent="0.3">
      <c r="A2029" s="1">
        <v>42076</v>
      </c>
      <c r="B2029">
        <v>27310026</v>
      </c>
      <c r="C2029">
        <v>106</v>
      </c>
      <c r="D2029">
        <v>1</v>
      </c>
      <c r="E2029">
        <v>1</v>
      </c>
      <c r="F2029" t="s">
        <v>63</v>
      </c>
      <c r="G2029">
        <v>0</v>
      </c>
      <c r="H2029">
        <v>0</v>
      </c>
      <c r="I2029">
        <v>0</v>
      </c>
      <c r="J2029">
        <v>0</v>
      </c>
      <c r="K2029">
        <v>0</v>
      </c>
      <c r="L2029">
        <v>576</v>
      </c>
      <c r="M2029">
        <v>1836</v>
      </c>
      <c r="N2029">
        <v>396</v>
      </c>
      <c r="O2029" t="s">
        <v>122</v>
      </c>
      <c r="P2029">
        <v>0</v>
      </c>
      <c r="Q202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029" t="str">
        <f>VLOOKUP(Analytics_mindset_case_studies_IntegrateCo_2015payroll[[#This Row],[Job_Code]],Analytics_mindset_case_studies_IntegrateCo_jobcodes[[Code_text]:[Job_Description]],2,FALSE)</f>
        <v>New Foreign Manufacturing Plant</v>
      </c>
    </row>
    <row r="2030" spans="1:18" x14ac:dyDescent="0.3">
      <c r="A2030" s="1">
        <v>42076</v>
      </c>
      <c r="B2030">
        <v>27310026</v>
      </c>
      <c r="C2030">
        <v>106</v>
      </c>
      <c r="D2030">
        <v>1</v>
      </c>
      <c r="E2030">
        <v>1</v>
      </c>
      <c r="F2030" t="s">
        <v>65</v>
      </c>
      <c r="G2030">
        <v>8</v>
      </c>
      <c r="H2030">
        <v>0</v>
      </c>
      <c r="I2030">
        <v>160</v>
      </c>
      <c r="J2030">
        <v>0</v>
      </c>
      <c r="K2030">
        <v>0</v>
      </c>
      <c r="L2030">
        <v>384</v>
      </c>
      <c r="M2030">
        <v>1224</v>
      </c>
      <c r="N2030">
        <v>264</v>
      </c>
      <c r="O2030" t="s">
        <v>122</v>
      </c>
      <c r="P2030">
        <v>160</v>
      </c>
      <c r="Q203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030" t="str">
        <f>VLOOKUP(Analytics_mindset_case_studies_IntegrateCo_2015payroll[[#This Row],[Job_Code]],Analytics_mindset_case_studies_IntegrateCo_jobcodes[[Code_text]:[Job_Description]],2,FALSE)</f>
        <v>Office</v>
      </c>
    </row>
    <row r="2031" spans="1:18" x14ac:dyDescent="0.3">
      <c r="A2031" s="1">
        <v>42076</v>
      </c>
      <c r="B2031">
        <v>27310026</v>
      </c>
      <c r="C2031">
        <v>106</v>
      </c>
      <c r="D2031">
        <v>1</v>
      </c>
      <c r="E2031">
        <v>1</v>
      </c>
      <c r="F2031" t="s">
        <v>70</v>
      </c>
      <c r="G2031">
        <v>0</v>
      </c>
      <c r="H2031">
        <v>0</v>
      </c>
      <c r="I2031">
        <v>0</v>
      </c>
      <c r="J2031">
        <v>0</v>
      </c>
      <c r="K2031">
        <v>0</v>
      </c>
      <c r="L2031">
        <v>576</v>
      </c>
      <c r="M2031">
        <v>1836</v>
      </c>
      <c r="N2031">
        <v>396</v>
      </c>
      <c r="O2031" t="s">
        <v>122</v>
      </c>
      <c r="P2031">
        <v>0</v>
      </c>
      <c r="Q203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031" t="str">
        <f>VLOOKUP(Analytics_mindset_case_studies_IntegrateCo_2015payroll[[#This Row],[Job_Code]],Analytics_mindset_case_studies_IntegrateCo_jobcodes[[Code_text]:[Job_Description]],2,FALSE)</f>
        <v>New Foreign Manufacturing Plant</v>
      </c>
    </row>
    <row r="2032" spans="1:18" x14ac:dyDescent="0.3">
      <c r="A2032" s="1">
        <v>42076</v>
      </c>
      <c r="B2032">
        <v>27310026</v>
      </c>
      <c r="C2032">
        <v>304</v>
      </c>
      <c r="D2032">
        <v>1</v>
      </c>
      <c r="E2032">
        <v>1</v>
      </c>
      <c r="F2032" t="s">
        <v>87</v>
      </c>
      <c r="G2032">
        <v>1</v>
      </c>
      <c r="H2032">
        <v>0</v>
      </c>
      <c r="I2032">
        <v>23</v>
      </c>
      <c r="J2032">
        <v>0</v>
      </c>
      <c r="K2032">
        <v>0</v>
      </c>
      <c r="L2032">
        <v>53</v>
      </c>
      <c r="M2032">
        <v>167</v>
      </c>
      <c r="N2032">
        <v>38</v>
      </c>
      <c r="O2032" t="s">
        <v>123</v>
      </c>
      <c r="P2032">
        <v>23</v>
      </c>
      <c r="Q203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032" t="str">
        <f>VLOOKUP(Analytics_mindset_case_studies_IntegrateCo_2015payroll[[#This Row],[Job_Code]],Analytics_mindset_case_studies_IntegrateCo_jobcodes[[Code_text]:[Job_Description]],2,FALSE)</f>
        <v>Employee Training</v>
      </c>
    </row>
    <row r="2033" spans="1:18" x14ac:dyDescent="0.3">
      <c r="A2033" s="1">
        <v>42076</v>
      </c>
      <c r="B2033">
        <v>27310026</v>
      </c>
      <c r="C2033">
        <v>274</v>
      </c>
      <c r="D2033">
        <v>1</v>
      </c>
      <c r="E2033">
        <v>1</v>
      </c>
      <c r="F2033" t="s">
        <v>85</v>
      </c>
      <c r="G2033">
        <v>0</v>
      </c>
      <c r="H2033">
        <v>0</v>
      </c>
      <c r="I2033">
        <v>0</v>
      </c>
      <c r="J2033">
        <v>0</v>
      </c>
      <c r="K2033">
        <v>0</v>
      </c>
      <c r="L2033">
        <v>36</v>
      </c>
      <c r="M2033">
        <v>115</v>
      </c>
      <c r="N2033">
        <v>25</v>
      </c>
      <c r="O2033" t="s">
        <v>124</v>
      </c>
      <c r="P2033">
        <v>0</v>
      </c>
      <c r="Q203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033" t="str">
        <f>VLOOKUP(Analytics_mindset_case_studies_IntegrateCo_2015payroll[[#This Row],[Job_Code]],Analytics_mindset_case_studies_IntegrateCo_jobcodes[[Code_text]:[Job_Description]],2,FALSE)</f>
        <v>Installation</v>
      </c>
    </row>
    <row r="2034" spans="1:18" x14ac:dyDescent="0.3">
      <c r="A2034" s="1">
        <v>42076</v>
      </c>
      <c r="B2034">
        <v>27310026</v>
      </c>
      <c r="C2034">
        <v>1</v>
      </c>
      <c r="D2034">
        <v>1</v>
      </c>
      <c r="E2034">
        <v>1</v>
      </c>
      <c r="F2034" t="s">
        <v>64</v>
      </c>
      <c r="G2034">
        <v>16</v>
      </c>
      <c r="H2034">
        <v>0</v>
      </c>
      <c r="I2034">
        <v>46705</v>
      </c>
      <c r="J2034">
        <v>0</v>
      </c>
      <c r="K2034">
        <v>0</v>
      </c>
      <c r="L2034">
        <v>984</v>
      </c>
      <c r="M2034">
        <v>3136</v>
      </c>
      <c r="N2034">
        <v>56</v>
      </c>
      <c r="O2034" t="s">
        <v>125</v>
      </c>
      <c r="P2034">
        <v>46705</v>
      </c>
      <c r="Q203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034" t="str">
        <f>VLOOKUP(Analytics_mindset_case_studies_IntegrateCo_2015payroll[[#This Row],[Job_Code]],Analytics_mindset_case_studies_IntegrateCo_jobcodes[[Code_text]:[Job_Description]],2,FALSE)</f>
        <v>Office</v>
      </c>
    </row>
    <row r="2035" spans="1:18" x14ac:dyDescent="0.3">
      <c r="A2035" s="1">
        <v>42076</v>
      </c>
      <c r="B2035">
        <v>27310026</v>
      </c>
      <c r="C2035">
        <v>1</v>
      </c>
      <c r="D2035">
        <v>1</v>
      </c>
      <c r="E2035">
        <v>1</v>
      </c>
      <c r="F2035" t="s">
        <v>65</v>
      </c>
      <c r="G2035">
        <v>16</v>
      </c>
      <c r="H2035">
        <v>0</v>
      </c>
      <c r="I2035">
        <v>46705</v>
      </c>
      <c r="J2035">
        <v>0</v>
      </c>
      <c r="K2035">
        <v>0</v>
      </c>
      <c r="L2035">
        <v>984</v>
      </c>
      <c r="M2035">
        <v>3136</v>
      </c>
      <c r="N2035">
        <v>56</v>
      </c>
      <c r="O2035" t="s">
        <v>125</v>
      </c>
      <c r="P2035">
        <v>46705</v>
      </c>
      <c r="Q203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035" t="str">
        <f>VLOOKUP(Analytics_mindset_case_studies_IntegrateCo_2015payroll[[#This Row],[Job_Code]],Analytics_mindset_case_studies_IntegrateCo_jobcodes[[Code_text]:[Job_Description]],2,FALSE)</f>
        <v>Office</v>
      </c>
    </row>
    <row r="2036" spans="1:18" x14ac:dyDescent="0.3">
      <c r="A2036" s="1">
        <v>42076</v>
      </c>
      <c r="B2036">
        <v>27310026</v>
      </c>
      <c r="C2036">
        <v>391</v>
      </c>
      <c r="D2036">
        <v>2</v>
      </c>
      <c r="E2036">
        <v>2</v>
      </c>
      <c r="F2036" t="s">
        <v>85</v>
      </c>
      <c r="G2036">
        <v>0</v>
      </c>
      <c r="H2036">
        <v>0</v>
      </c>
      <c r="I2036">
        <v>0</v>
      </c>
      <c r="J2036">
        <v>0</v>
      </c>
      <c r="K2036">
        <v>0</v>
      </c>
      <c r="L2036">
        <v>66</v>
      </c>
      <c r="M2036">
        <v>105</v>
      </c>
      <c r="N2036">
        <v>33</v>
      </c>
      <c r="O2036" t="s">
        <v>126</v>
      </c>
      <c r="P2036">
        <v>0</v>
      </c>
      <c r="Q203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036" t="str">
        <f>VLOOKUP(Analytics_mindset_case_studies_IntegrateCo_2015payroll[[#This Row],[Job_Code]],Analytics_mindset_case_studies_IntegrateCo_jobcodes[[Code_text]:[Job_Description]],2,FALSE)</f>
        <v>Installation</v>
      </c>
    </row>
    <row r="2037" spans="1:18" x14ac:dyDescent="0.3">
      <c r="A2037" s="1">
        <v>42076</v>
      </c>
      <c r="B2037">
        <v>27310026</v>
      </c>
      <c r="C2037">
        <v>391</v>
      </c>
      <c r="D2037">
        <v>2</v>
      </c>
      <c r="E2037">
        <v>2</v>
      </c>
      <c r="F2037" t="s">
        <v>88</v>
      </c>
      <c r="G2037">
        <v>26</v>
      </c>
      <c r="H2037">
        <v>0</v>
      </c>
      <c r="I2037">
        <v>6695</v>
      </c>
      <c r="J2037">
        <v>0</v>
      </c>
      <c r="K2037">
        <v>0</v>
      </c>
      <c r="L2037">
        <v>2951</v>
      </c>
      <c r="M2037">
        <v>4704</v>
      </c>
      <c r="N2037">
        <v>1486</v>
      </c>
      <c r="O2037" t="s">
        <v>126</v>
      </c>
      <c r="P2037">
        <v>6695</v>
      </c>
      <c r="Q203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037" t="str">
        <f>VLOOKUP(Analytics_mindset_case_studies_IntegrateCo_2015payroll[[#This Row],[Job_Code]],Analytics_mindset_case_studies_IntegrateCo_jobcodes[[Code_text]:[Job_Description]],2,FALSE)</f>
        <v>Office</v>
      </c>
    </row>
    <row r="2038" spans="1:18" x14ac:dyDescent="0.3">
      <c r="A2038" s="1">
        <v>42076</v>
      </c>
      <c r="B2038">
        <v>27310026</v>
      </c>
      <c r="C2038">
        <v>259</v>
      </c>
      <c r="D2038">
        <v>1</v>
      </c>
      <c r="E2038">
        <v>1</v>
      </c>
      <c r="F2038" t="s">
        <v>85</v>
      </c>
      <c r="G2038">
        <v>0</v>
      </c>
      <c r="H2038">
        <v>0</v>
      </c>
      <c r="I2038">
        <v>0</v>
      </c>
      <c r="J2038">
        <v>0</v>
      </c>
      <c r="K2038">
        <v>0</v>
      </c>
      <c r="L2038">
        <v>35</v>
      </c>
      <c r="M2038">
        <v>111</v>
      </c>
      <c r="N2038">
        <v>25</v>
      </c>
      <c r="O2038" t="s">
        <v>127</v>
      </c>
      <c r="P2038">
        <v>0</v>
      </c>
      <c r="Q203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038" t="str">
        <f>VLOOKUP(Analytics_mindset_case_studies_IntegrateCo_2015payroll[[#This Row],[Job_Code]],Analytics_mindset_case_studies_IntegrateCo_jobcodes[[Code_text]:[Job_Description]],2,FALSE)</f>
        <v>Installation</v>
      </c>
    </row>
    <row r="2039" spans="1:18" x14ac:dyDescent="0.3">
      <c r="A2039" s="1">
        <v>42076</v>
      </c>
      <c r="B2039">
        <v>27310026</v>
      </c>
      <c r="C2039">
        <v>259</v>
      </c>
      <c r="D2039">
        <v>1</v>
      </c>
      <c r="E2039">
        <v>1</v>
      </c>
      <c r="F2039" t="s">
        <v>73</v>
      </c>
      <c r="G2039">
        <v>9</v>
      </c>
      <c r="H2039">
        <v>0</v>
      </c>
      <c r="I2039">
        <v>23175</v>
      </c>
      <c r="J2039">
        <v>0</v>
      </c>
      <c r="K2039">
        <v>0</v>
      </c>
      <c r="L2039">
        <v>538</v>
      </c>
      <c r="M2039">
        <v>1717</v>
      </c>
      <c r="N2039">
        <v>382</v>
      </c>
      <c r="O2039" t="s">
        <v>127</v>
      </c>
      <c r="P2039">
        <v>23175</v>
      </c>
      <c r="Q203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039" t="str">
        <f>VLOOKUP(Analytics_mindset_case_studies_IntegrateCo_2015payroll[[#This Row],[Job_Code]],Analytics_mindset_case_studies_IntegrateCo_jobcodes[[Code_text]:[Job_Description]],2,FALSE)</f>
        <v>Proj Management</v>
      </c>
    </row>
    <row r="2040" spans="1:18" x14ac:dyDescent="0.3">
      <c r="A2040" s="1">
        <v>42076</v>
      </c>
      <c r="B2040">
        <v>27310026</v>
      </c>
      <c r="C2040">
        <v>259</v>
      </c>
      <c r="D2040">
        <v>1</v>
      </c>
      <c r="E2040">
        <v>1</v>
      </c>
      <c r="F2040" t="s">
        <v>89</v>
      </c>
      <c r="G2040">
        <v>1</v>
      </c>
      <c r="H2040">
        <v>0</v>
      </c>
      <c r="I2040">
        <v>2575</v>
      </c>
      <c r="J2040">
        <v>0</v>
      </c>
      <c r="K2040">
        <v>0</v>
      </c>
      <c r="L2040">
        <v>6</v>
      </c>
      <c r="M2040">
        <v>191</v>
      </c>
      <c r="N2040">
        <v>42</v>
      </c>
      <c r="O2040" t="s">
        <v>127</v>
      </c>
      <c r="P2040">
        <v>2575</v>
      </c>
      <c r="Q204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040" t="str">
        <f>VLOOKUP(Analytics_mindset_case_studies_IntegrateCo_2015payroll[[#This Row],[Job_Code]],Analytics_mindset_case_studies_IntegrateCo_jobcodes[[Code_text]:[Job_Description]],2,FALSE)</f>
        <v>Employee Training</v>
      </c>
    </row>
    <row r="2041" spans="1:18" x14ac:dyDescent="0.3">
      <c r="A2041" s="1">
        <v>42076</v>
      </c>
      <c r="B2041">
        <v>27310026</v>
      </c>
      <c r="C2041">
        <v>168</v>
      </c>
      <c r="D2041">
        <v>1</v>
      </c>
      <c r="E2041">
        <v>1</v>
      </c>
      <c r="F2041" t="s">
        <v>85</v>
      </c>
      <c r="G2041">
        <v>0</v>
      </c>
      <c r="H2041">
        <v>0</v>
      </c>
      <c r="I2041">
        <v>0</v>
      </c>
      <c r="J2041">
        <v>0</v>
      </c>
      <c r="K2041">
        <v>0</v>
      </c>
      <c r="L2041">
        <v>35</v>
      </c>
      <c r="M2041">
        <v>111</v>
      </c>
      <c r="N2041">
        <v>25</v>
      </c>
      <c r="O2041" t="s">
        <v>129</v>
      </c>
      <c r="P2041">
        <v>0</v>
      </c>
      <c r="Q204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041" t="str">
        <f>VLOOKUP(Analytics_mindset_case_studies_IntegrateCo_2015payroll[[#This Row],[Job_Code]],Analytics_mindset_case_studies_IntegrateCo_jobcodes[[Code_text]:[Job_Description]],2,FALSE)</f>
        <v>Installation</v>
      </c>
    </row>
    <row r="2042" spans="1:18" x14ac:dyDescent="0.3">
      <c r="A2042" s="1">
        <v>42076</v>
      </c>
      <c r="B2042">
        <v>27310026</v>
      </c>
      <c r="C2042">
        <v>168</v>
      </c>
      <c r="D2042">
        <v>1</v>
      </c>
      <c r="E2042">
        <v>1</v>
      </c>
      <c r="F2042" t="s">
        <v>90</v>
      </c>
      <c r="G2042">
        <v>8</v>
      </c>
      <c r="H2042">
        <v>0</v>
      </c>
      <c r="I2042">
        <v>300</v>
      </c>
      <c r="J2042">
        <v>0</v>
      </c>
      <c r="K2042">
        <v>0</v>
      </c>
      <c r="L2042">
        <v>698</v>
      </c>
      <c r="M2042">
        <v>2224</v>
      </c>
      <c r="N2042">
        <v>495</v>
      </c>
      <c r="O2042" t="s">
        <v>129</v>
      </c>
      <c r="P2042">
        <v>300</v>
      </c>
      <c r="Q204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042" t="str">
        <f>VLOOKUP(Analytics_mindset_case_studies_IntegrateCo_2015payroll[[#This Row],[Job_Code]],Analytics_mindset_case_studies_IntegrateCo_jobcodes[[Code_text]:[Job_Description]],2,FALSE)</f>
        <v>Office</v>
      </c>
    </row>
    <row r="2043" spans="1:18" x14ac:dyDescent="0.3">
      <c r="A2043" s="1">
        <v>42076</v>
      </c>
      <c r="B2043">
        <v>27310026</v>
      </c>
      <c r="C2043">
        <v>168</v>
      </c>
      <c r="D2043">
        <v>1</v>
      </c>
      <c r="E2043">
        <v>1</v>
      </c>
      <c r="F2043" t="s">
        <v>100</v>
      </c>
      <c r="G2043">
        <v>2</v>
      </c>
      <c r="H2043">
        <v>0</v>
      </c>
      <c r="I2043">
        <v>75</v>
      </c>
      <c r="J2043">
        <v>0</v>
      </c>
      <c r="K2043">
        <v>0</v>
      </c>
      <c r="L2043">
        <v>174</v>
      </c>
      <c r="M2043">
        <v>556</v>
      </c>
      <c r="N2043">
        <v>124</v>
      </c>
      <c r="O2043" t="s">
        <v>129</v>
      </c>
      <c r="P2043">
        <v>75</v>
      </c>
      <c r="Q204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043" t="str">
        <f>VLOOKUP(Analytics_mindset_case_studies_IntegrateCo_2015payroll[[#This Row],[Job_Code]],Analytics_mindset_case_studies_IntegrateCo_jobcodes[[Code_text]:[Job_Description]],2,FALSE)</f>
        <v>Sales</v>
      </c>
    </row>
    <row r="2044" spans="1:18" x14ac:dyDescent="0.3">
      <c r="A2044" s="1">
        <v>42076</v>
      </c>
      <c r="B2044">
        <v>27310026</v>
      </c>
      <c r="C2044">
        <v>249</v>
      </c>
      <c r="D2044">
        <v>1</v>
      </c>
      <c r="E2044">
        <v>1</v>
      </c>
      <c r="F2044" t="s">
        <v>72</v>
      </c>
      <c r="G2044">
        <v>28</v>
      </c>
      <c r="H2044">
        <v>0</v>
      </c>
      <c r="I2044">
        <v>114424</v>
      </c>
      <c r="J2044">
        <v>0</v>
      </c>
      <c r="K2044">
        <v>0</v>
      </c>
      <c r="L2044">
        <v>257</v>
      </c>
      <c r="M2044">
        <v>8191</v>
      </c>
      <c r="N2044">
        <v>1888</v>
      </c>
      <c r="O2044" t="s">
        <v>131</v>
      </c>
      <c r="P2044">
        <v>114424</v>
      </c>
      <c r="Q204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044" t="str">
        <f>VLOOKUP(Analytics_mindset_case_studies_IntegrateCo_2015payroll[[#This Row],[Job_Code]],Analytics_mindset_case_studies_IntegrateCo_jobcodes[[Code_text]:[Job_Description]],2,FALSE)</f>
        <v>Sales</v>
      </c>
    </row>
    <row r="2045" spans="1:18" x14ac:dyDescent="0.3">
      <c r="A2045" s="1">
        <v>42076</v>
      </c>
      <c r="B2045">
        <v>27310026</v>
      </c>
      <c r="C2045">
        <v>249</v>
      </c>
      <c r="D2045">
        <v>1</v>
      </c>
      <c r="E2045">
        <v>1</v>
      </c>
      <c r="F2045" t="s">
        <v>73</v>
      </c>
      <c r="G2045">
        <v>4</v>
      </c>
      <c r="H2045">
        <v>0</v>
      </c>
      <c r="I2045">
        <v>16346</v>
      </c>
      <c r="J2045">
        <v>0</v>
      </c>
      <c r="K2045">
        <v>0</v>
      </c>
      <c r="L2045">
        <v>367</v>
      </c>
      <c r="M2045">
        <v>1169</v>
      </c>
      <c r="N2045">
        <v>27</v>
      </c>
      <c r="O2045" t="s">
        <v>131</v>
      </c>
      <c r="P2045">
        <v>16346</v>
      </c>
      <c r="Q204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045" t="str">
        <f>VLOOKUP(Analytics_mindset_case_studies_IntegrateCo_2015payroll[[#This Row],[Job_Code]],Analytics_mindset_case_studies_IntegrateCo_jobcodes[[Code_text]:[Job_Description]],2,FALSE)</f>
        <v>Proj Management</v>
      </c>
    </row>
    <row r="2046" spans="1:18" x14ac:dyDescent="0.3">
      <c r="A2046" s="1">
        <v>42076</v>
      </c>
      <c r="B2046">
        <v>27310026</v>
      </c>
      <c r="C2046">
        <v>179</v>
      </c>
      <c r="D2046">
        <v>1</v>
      </c>
      <c r="E2046">
        <v>1</v>
      </c>
      <c r="F2046" t="s">
        <v>85</v>
      </c>
      <c r="G2046">
        <v>0</v>
      </c>
      <c r="H2046">
        <v>0</v>
      </c>
      <c r="I2046">
        <v>0</v>
      </c>
      <c r="J2046">
        <v>0</v>
      </c>
      <c r="K2046">
        <v>0</v>
      </c>
      <c r="L2046">
        <v>34</v>
      </c>
      <c r="M2046">
        <v>107</v>
      </c>
      <c r="N2046">
        <v>25</v>
      </c>
      <c r="O2046" t="s">
        <v>132</v>
      </c>
      <c r="P2046">
        <v>0</v>
      </c>
      <c r="Q204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046" t="str">
        <f>VLOOKUP(Analytics_mindset_case_studies_IntegrateCo_2015payroll[[#This Row],[Job_Code]],Analytics_mindset_case_studies_IntegrateCo_jobcodes[[Code_text]:[Job_Description]],2,FALSE)</f>
        <v>Installation</v>
      </c>
    </row>
    <row r="2047" spans="1:18" x14ac:dyDescent="0.3">
      <c r="A2047" s="1">
        <v>42076</v>
      </c>
      <c r="B2047">
        <v>27310026</v>
      </c>
      <c r="C2047">
        <v>179</v>
      </c>
      <c r="D2047">
        <v>1</v>
      </c>
      <c r="E2047">
        <v>1</v>
      </c>
      <c r="F2047" t="s">
        <v>58</v>
      </c>
      <c r="G2047">
        <v>4</v>
      </c>
      <c r="H2047">
        <v>0</v>
      </c>
      <c r="I2047">
        <v>15735</v>
      </c>
      <c r="J2047">
        <v>0</v>
      </c>
      <c r="K2047">
        <v>0</v>
      </c>
      <c r="L2047">
        <v>353</v>
      </c>
      <c r="M2047">
        <v>1124</v>
      </c>
      <c r="N2047">
        <v>26</v>
      </c>
      <c r="O2047" t="s">
        <v>132</v>
      </c>
      <c r="P2047">
        <v>15735</v>
      </c>
      <c r="Q204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047" t="str">
        <f>VLOOKUP(Analytics_mindset_case_studies_IntegrateCo_2015payroll[[#This Row],[Job_Code]],Analytics_mindset_case_studies_IntegrateCo_jobcodes[[Code_text]:[Job_Description]],2,FALSE)</f>
        <v>Sales</v>
      </c>
    </row>
    <row r="2048" spans="1:18" x14ac:dyDescent="0.3">
      <c r="A2048" s="1">
        <v>42076</v>
      </c>
      <c r="B2048">
        <v>27310026</v>
      </c>
      <c r="C2048">
        <v>179</v>
      </c>
      <c r="D2048">
        <v>1</v>
      </c>
      <c r="E2048">
        <v>1</v>
      </c>
      <c r="F2048" t="s">
        <v>71</v>
      </c>
      <c r="G2048">
        <v>12</v>
      </c>
      <c r="H2048">
        <v>0</v>
      </c>
      <c r="I2048">
        <v>47203</v>
      </c>
      <c r="J2048">
        <v>0</v>
      </c>
      <c r="K2048">
        <v>0</v>
      </c>
      <c r="L2048">
        <v>1058</v>
      </c>
      <c r="M2048">
        <v>3372</v>
      </c>
      <c r="N2048">
        <v>779</v>
      </c>
      <c r="O2048" t="s">
        <v>132</v>
      </c>
      <c r="P2048">
        <v>47203</v>
      </c>
      <c r="Q204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048" t="str">
        <f>VLOOKUP(Analytics_mindset_case_studies_IntegrateCo_2015payroll[[#This Row],[Job_Code]],Analytics_mindset_case_studies_IntegrateCo_jobcodes[[Code_text]:[Job_Description]],2,FALSE)</f>
        <v>Proj Management</v>
      </c>
    </row>
    <row r="2049" spans="1:18" x14ac:dyDescent="0.3">
      <c r="A2049" s="1">
        <v>42076</v>
      </c>
      <c r="B2049">
        <v>27310026</v>
      </c>
      <c r="C2049">
        <v>368</v>
      </c>
      <c r="D2049">
        <v>1</v>
      </c>
      <c r="E2049">
        <v>1</v>
      </c>
      <c r="F2049" t="s">
        <v>85</v>
      </c>
      <c r="G2049">
        <v>0</v>
      </c>
      <c r="H2049">
        <v>0</v>
      </c>
      <c r="I2049">
        <v>0</v>
      </c>
      <c r="J2049">
        <v>0</v>
      </c>
      <c r="K2049">
        <v>0</v>
      </c>
      <c r="L2049">
        <v>33</v>
      </c>
      <c r="M2049">
        <v>104</v>
      </c>
      <c r="N2049">
        <v>25</v>
      </c>
      <c r="O2049" t="s">
        <v>133</v>
      </c>
      <c r="P2049">
        <v>0</v>
      </c>
      <c r="Q204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049" t="str">
        <f>VLOOKUP(Analytics_mindset_case_studies_IntegrateCo_2015payroll[[#This Row],[Job_Code]],Analytics_mindset_case_studies_IntegrateCo_jobcodes[[Code_text]:[Job_Description]],2,FALSE)</f>
        <v>Installation</v>
      </c>
    </row>
    <row r="2050" spans="1:18" x14ac:dyDescent="0.3">
      <c r="A2050" s="1">
        <v>42076</v>
      </c>
      <c r="B2050">
        <v>27310026</v>
      </c>
      <c r="C2050">
        <v>368</v>
      </c>
      <c r="D2050">
        <v>1</v>
      </c>
      <c r="E2050">
        <v>1</v>
      </c>
      <c r="F2050" t="s">
        <v>95</v>
      </c>
      <c r="G2050">
        <v>5</v>
      </c>
      <c r="H2050">
        <v>0</v>
      </c>
      <c r="I2050">
        <v>1225</v>
      </c>
      <c r="J2050">
        <v>0</v>
      </c>
      <c r="K2050">
        <v>0</v>
      </c>
      <c r="L2050">
        <v>27</v>
      </c>
      <c r="M2050">
        <v>85</v>
      </c>
      <c r="N2050">
        <v>2</v>
      </c>
      <c r="O2050" t="s">
        <v>133</v>
      </c>
      <c r="P2050">
        <v>1225</v>
      </c>
      <c r="Q205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050" t="str">
        <f>VLOOKUP(Analytics_mindset_case_studies_IntegrateCo_2015payroll[[#This Row],[Job_Code]],Analytics_mindset_case_studies_IntegrateCo_jobcodes[[Code_text]:[Job_Description]],2,FALSE)</f>
        <v>Installation</v>
      </c>
    </row>
    <row r="2051" spans="1:18" x14ac:dyDescent="0.3">
      <c r="A2051" s="1">
        <v>42076</v>
      </c>
      <c r="B2051">
        <v>27310026</v>
      </c>
      <c r="C2051">
        <v>368</v>
      </c>
      <c r="D2051">
        <v>1</v>
      </c>
      <c r="E2051">
        <v>1</v>
      </c>
      <c r="F2051" t="s">
        <v>89</v>
      </c>
      <c r="G2051">
        <v>2</v>
      </c>
      <c r="H2051">
        <v>0</v>
      </c>
      <c r="I2051">
        <v>49</v>
      </c>
      <c r="J2051">
        <v>0</v>
      </c>
      <c r="K2051">
        <v>0</v>
      </c>
      <c r="L2051">
        <v>106</v>
      </c>
      <c r="M2051">
        <v>338</v>
      </c>
      <c r="N2051">
        <v>81</v>
      </c>
      <c r="O2051" t="s">
        <v>133</v>
      </c>
      <c r="P2051">
        <v>49</v>
      </c>
      <c r="Q205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051" t="str">
        <f>VLOOKUP(Analytics_mindset_case_studies_IntegrateCo_2015payroll[[#This Row],[Job_Code]],Analytics_mindset_case_studies_IntegrateCo_jobcodes[[Code_text]:[Job_Description]],2,FALSE)</f>
        <v>Employee Training</v>
      </c>
    </row>
    <row r="2052" spans="1:18" x14ac:dyDescent="0.3">
      <c r="A2052" s="1">
        <v>42076</v>
      </c>
      <c r="B2052">
        <v>27310026</v>
      </c>
      <c r="C2052">
        <v>27</v>
      </c>
      <c r="D2052">
        <v>1</v>
      </c>
      <c r="E2052">
        <v>1</v>
      </c>
      <c r="F2052" t="s">
        <v>85</v>
      </c>
      <c r="G2052">
        <v>0</v>
      </c>
      <c r="H2052">
        <v>0</v>
      </c>
      <c r="I2052">
        <v>0</v>
      </c>
      <c r="J2052">
        <v>0</v>
      </c>
      <c r="K2052">
        <v>0</v>
      </c>
      <c r="L2052">
        <v>33</v>
      </c>
      <c r="M2052">
        <v>106</v>
      </c>
      <c r="N2052">
        <v>25</v>
      </c>
      <c r="O2052" t="s">
        <v>134</v>
      </c>
      <c r="P2052">
        <v>0</v>
      </c>
      <c r="Q205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052" t="str">
        <f>VLOOKUP(Analytics_mindset_case_studies_IntegrateCo_2015payroll[[#This Row],[Job_Code]],Analytics_mindset_case_studies_IntegrateCo_jobcodes[[Code_text]:[Job_Description]],2,FALSE)</f>
        <v>Installation</v>
      </c>
    </row>
    <row r="2053" spans="1:18" x14ac:dyDescent="0.3">
      <c r="A2053" s="1">
        <v>42076</v>
      </c>
      <c r="B2053">
        <v>27310026</v>
      </c>
      <c r="C2053">
        <v>27</v>
      </c>
      <c r="D2053">
        <v>1</v>
      </c>
      <c r="E2053">
        <v>1</v>
      </c>
      <c r="F2053" t="s">
        <v>65</v>
      </c>
      <c r="G2053">
        <v>5</v>
      </c>
      <c r="H2053">
        <v>0</v>
      </c>
      <c r="I2053">
        <v>1525</v>
      </c>
      <c r="J2053">
        <v>0</v>
      </c>
      <c r="K2053">
        <v>0</v>
      </c>
      <c r="L2053">
        <v>336</v>
      </c>
      <c r="M2053">
        <v>1071</v>
      </c>
      <c r="N2053">
        <v>252</v>
      </c>
      <c r="O2053" t="s">
        <v>134</v>
      </c>
      <c r="P2053">
        <v>1525</v>
      </c>
      <c r="Q205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053" t="str">
        <f>VLOOKUP(Analytics_mindset_case_studies_IntegrateCo_2015payroll[[#This Row],[Job_Code]],Analytics_mindset_case_studies_IntegrateCo_jobcodes[[Code_text]:[Job_Description]],2,FALSE)</f>
        <v>Office</v>
      </c>
    </row>
    <row r="2054" spans="1:18" x14ac:dyDescent="0.3">
      <c r="A2054" s="1">
        <v>42076</v>
      </c>
      <c r="B2054">
        <v>27310026</v>
      </c>
      <c r="C2054">
        <v>27</v>
      </c>
      <c r="D2054">
        <v>1</v>
      </c>
      <c r="E2054">
        <v>1</v>
      </c>
      <c r="F2054" t="s">
        <v>72</v>
      </c>
      <c r="G2054">
        <v>35</v>
      </c>
      <c r="H2054">
        <v>0</v>
      </c>
      <c r="I2054">
        <v>10675</v>
      </c>
      <c r="J2054">
        <v>0</v>
      </c>
      <c r="K2054">
        <v>0</v>
      </c>
      <c r="L2054">
        <v>235</v>
      </c>
      <c r="M2054">
        <v>749</v>
      </c>
      <c r="N2054">
        <v>176</v>
      </c>
      <c r="O2054" t="s">
        <v>134</v>
      </c>
      <c r="P2054">
        <v>10675</v>
      </c>
      <c r="Q205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054" t="str">
        <f>VLOOKUP(Analytics_mindset_case_studies_IntegrateCo_2015payroll[[#This Row],[Job_Code]],Analytics_mindset_case_studies_IntegrateCo_jobcodes[[Code_text]:[Job_Description]],2,FALSE)</f>
        <v>Sales</v>
      </c>
    </row>
    <row r="2055" spans="1:18" x14ac:dyDescent="0.3">
      <c r="A2055" s="1">
        <v>42076</v>
      </c>
      <c r="B2055">
        <v>27310026</v>
      </c>
      <c r="C2055">
        <v>27</v>
      </c>
      <c r="D2055">
        <v>1</v>
      </c>
      <c r="E2055">
        <v>1</v>
      </c>
      <c r="F2055" t="s">
        <v>73</v>
      </c>
      <c r="G2055">
        <v>15</v>
      </c>
      <c r="H2055">
        <v>0</v>
      </c>
      <c r="I2055">
        <v>4575</v>
      </c>
      <c r="J2055">
        <v>0</v>
      </c>
      <c r="K2055">
        <v>0</v>
      </c>
      <c r="L2055">
        <v>101</v>
      </c>
      <c r="M2055">
        <v>322</v>
      </c>
      <c r="N2055">
        <v>75</v>
      </c>
      <c r="O2055" t="s">
        <v>134</v>
      </c>
      <c r="P2055">
        <v>4575</v>
      </c>
      <c r="Q205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055" t="str">
        <f>VLOOKUP(Analytics_mindset_case_studies_IntegrateCo_2015payroll[[#This Row],[Job_Code]],Analytics_mindset_case_studies_IntegrateCo_jobcodes[[Code_text]:[Job_Description]],2,FALSE)</f>
        <v>Proj Management</v>
      </c>
    </row>
    <row r="2056" spans="1:18" x14ac:dyDescent="0.3">
      <c r="A2056" s="1">
        <v>42076</v>
      </c>
      <c r="B2056">
        <v>27310026</v>
      </c>
      <c r="C2056">
        <v>27</v>
      </c>
      <c r="D2056">
        <v>1</v>
      </c>
      <c r="E2056">
        <v>1</v>
      </c>
      <c r="F2056" t="s">
        <v>73</v>
      </c>
      <c r="G2056">
        <v>0</v>
      </c>
      <c r="H2056">
        <v>1</v>
      </c>
      <c r="I2056">
        <v>0</v>
      </c>
      <c r="J2056">
        <v>4575</v>
      </c>
      <c r="K2056">
        <v>0</v>
      </c>
      <c r="L2056">
        <v>101</v>
      </c>
      <c r="M2056">
        <v>321</v>
      </c>
      <c r="N2056">
        <v>5</v>
      </c>
      <c r="O2056" t="s">
        <v>134</v>
      </c>
      <c r="P2056">
        <v>4575</v>
      </c>
      <c r="Q205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056" t="str">
        <f>VLOOKUP(Analytics_mindset_case_studies_IntegrateCo_2015payroll[[#This Row],[Job_Code]],Analytics_mindset_case_studies_IntegrateCo_jobcodes[[Code_text]:[Job_Description]],2,FALSE)</f>
        <v>Proj Management</v>
      </c>
    </row>
    <row r="2057" spans="1:18" x14ac:dyDescent="0.3">
      <c r="A2057" s="1">
        <v>42076</v>
      </c>
      <c r="B2057">
        <v>27310026</v>
      </c>
      <c r="C2057">
        <v>27</v>
      </c>
      <c r="D2057">
        <v>1</v>
      </c>
      <c r="E2057">
        <v>1</v>
      </c>
      <c r="F2057" t="s">
        <v>74</v>
      </c>
      <c r="G2057">
        <v>15</v>
      </c>
      <c r="H2057">
        <v>0</v>
      </c>
      <c r="I2057">
        <v>4575</v>
      </c>
      <c r="J2057">
        <v>0</v>
      </c>
      <c r="K2057">
        <v>0</v>
      </c>
      <c r="L2057">
        <v>101</v>
      </c>
      <c r="M2057">
        <v>322</v>
      </c>
      <c r="N2057">
        <v>75</v>
      </c>
      <c r="O2057" t="s">
        <v>134</v>
      </c>
      <c r="P2057">
        <v>4575</v>
      </c>
      <c r="Q205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057" t="str">
        <f>VLOOKUP(Analytics_mindset_case_studies_IntegrateCo_2015payroll[[#This Row],[Job_Code]],Analytics_mindset_case_studies_IntegrateCo_jobcodes[[Code_text]:[Job_Description]],2,FALSE)</f>
        <v>Service</v>
      </c>
    </row>
    <row r="2058" spans="1:18" x14ac:dyDescent="0.3">
      <c r="A2058" s="1">
        <v>42076</v>
      </c>
      <c r="B2058">
        <v>27310026</v>
      </c>
      <c r="C2058">
        <v>27</v>
      </c>
      <c r="D2058">
        <v>1</v>
      </c>
      <c r="E2058">
        <v>1</v>
      </c>
      <c r="F2058" t="s">
        <v>74</v>
      </c>
      <c r="G2058">
        <v>0</v>
      </c>
      <c r="H2058">
        <v>5</v>
      </c>
      <c r="I2058">
        <v>0</v>
      </c>
      <c r="J2058">
        <v>2288</v>
      </c>
      <c r="K2058">
        <v>0</v>
      </c>
      <c r="L2058">
        <v>5</v>
      </c>
      <c r="M2058">
        <v>161</v>
      </c>
      <c r="N2058">
        <v>25</v>
      </c>
      <c r="O2058" t="s">
        <v>134</v>
      </c>
      <c r="P2058">
        <v>2288</v>
      </c>
      <c r="Q205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058" t="str">
        <f>VLOOKUP(Analytics_mindset_case_studies_IntegrateCo_2015payroll[[#This Row],[Job_Code]],Analytics_mindset_case_studies_IntegrateCo_jobcodes[[Code_text]:[Job_Description]],2,FALSE)</f>
        <v>Service</v>
      </c>
    </row>
    <row r="2059" spans="1:18" x14ac:dyDescent="0.3">
      <c r="A2059" s="1">
        <v>42076</v>
      </c>
      <c r="B2059">
        <v>27310026</v>
      </c>
      <c r="C2059">
        <v>239</v>
      </c>
      <c r="D2059">
        <v>1</v>
      </c>
      <c r="E2059">
        <v>1</v>
      </c>
      <c r="F2059" t="s">
        <v>64</v>
      </c>
      <c r="G2059">
        <v>19</v>
      </c>
      <c r="H2059">
        <v>0</v>
      </c>
      <c r="I2059">
        <v>41363</v>
      </c>
      <c r="J2059">
        <v>0</v>
      </c>
      <c r="K2059">
        <v>0</v>
      </c>
      <c r="L2059">
        <v>933</v>
      </c>
      <c r="M2059">
        <v>2975</v>
      </c>
      <c r="N2059">
        <v>5</v>
      </c>
      <c r="O2059" t="s">
        <v>135</v>
      </c>
      <c r="P2059">
        <v>41363</v>
      </c>
      <c r="Q205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059" t="str">
        <f>VLOOKUP(Analytics_mindset_case_studies_IntegrateCo_2015payroll[[#This Row],[Job_Code]],Analytics_mindset_case_studies_IntegrateCo_jobcodes[[Code_text]:[Job_Description]],2,FALSE)</f>
        <v>Office</v>
      </c>
    </row>
    <row r="2060" spans="1:18" x14ac:dyDescent="0.3">
      <c r="A2060" s="1">
        <v>42076</v>
      </c>
      <c r="B2060">
        <v>27310026</v>
      </c>
      <c r="C2060">
        <v>239</v>
      </c>
      <c r="D2060">
        <v>1</v>
      </c>
      <c r="E2060">
        <v>1</v>
      </c>
      <c r="F2060" t="s">
        <v>106</v>
      </c>
      <c r="G2060">
        <v>1</v>
      </c>
      <c r="H2060">
        <v>0</v>
      </c>
      <c r="I2060">
        <v>2177</v>
      </c>
      <c r="J2060">
        <v>0</v>
      </c>
      <c r="K2060">
        <v>0</v>
      </c>
      <c r="L2060">
        <v>49</v>
      </c>
      <c r="M2060">
        <v>156</v>
      </c>
      <c r="N2060">
        <v>3</v>
      </c>
      <c r="O2060" t="s">
        <v>135</v>
      </c>
      <c r="P2060">
        <v>2177</v>
      </c>
      <c r="Q206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007</v>
      </c>
      <c r="R2060" t="str">
        <f>VLOOKUP(Analytics_mindset_case_studies_IntegrateCo_2015payroll[[#This Row],[Job_Code]],Analytics_mindset_case_studies_IntegrateCo_jobcodes[[Code_text]:[Job_Description]],2,FALSE)</f>
        <v>Customer Training</v>
      </c>
    </row>
    <row r="2061" spans="1:18" x14ac:dyDescent="0.3">
      <c r="A2061" s="1">
        <v>42076</v>
      </c>
      <c r="B2061">
        <v>27310026</v>
      </c>
      <c r="C2061">
        <v>239</v>
      </c>
      <c r="D2061">
        <v>1</v>
      </c>
      <c r="E2061">
        <v>1</v>
      </c>
      <c r="F2061" t="s">
        <v>65</v>
      </c>
      <c r="G2061">
        <v>19</v>
      </c>
      <c r="H2061">
        <v>0</v>
      </c>
      <c r="I2061">
        <v>41363</v>
      </c>
      <c r="J2061">
        <v>0</v>
      </c>
      <c r="K2061">
        <v>0</v>
      </c>
      <c r="L2061">
        <v>934</v>
      </c>
      <c r="M2061">
        <v>2975</v>
      </c>
      <c r="N2061">
        <v>5</v>
      </c>
      <c r="O2061" t="s">
        <v>135</v>
      </c>
      <c r="P2061">
        <v>41363</v>
      </c>
      <c r="Q206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061" t="str">
        <f>VLOOKUP(Analytics_mindset_case_studies_IntegrateCo_2015payroll[[#This Row],[Job_Code]],Analytics_mindset_case_studies_IntegrateCo_jobcodes[[Code_text]:[Job_Description]],2,FALSE)</f>
        <v>Office</v>
      </c>
    </row>
    <row r="2062" spans="1:18" x14ac:dyDescent="0.3">
      <c r="A2062" s="1">
        <v>42076</v>
      </c>
      <c r="B2062">
        <v>27310026</v>
      </c>
      <c r="C2062">
        <v>239</v>
      </c>
      <c r="D2062">
        <v>1</v>
      </c>
      <c r="E2062">
        <v>1</v>
      </c>
      <c r="F2062" t="s">
        <v>114</v>
      </c>
      <c r="G2062">
        <v>1</v>
      </c>
      <c r="H2062">
        <v>0</v>
      </c>
      <c r="I2062">
        <v>2177</v>
      </c>
      <c r="J2062">
        <v>0</v>
      </c>
      <c r="K2062">
        <v>0</v>
      </c>
      <c r="L2062">
        <v>49</v>
      </c>
      <c r="M2062">
        <v>157</v>
      </c>
      <c r="N2062">
        <v>3</v>
      </c>
      <c r="O2062" t="s">
        <v>135</v>
      </c>
      <c r="P2062">
        <v>2177</v>
      </c>
      <c r="Q206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007</v>
      </c>
      <c r="R2062" t="str">
        <f>VLOOKUP(Analytics_mindset_case_studies_IntegrateCo_2015payroll[[#This Row],[Job_Code]],Analytics_mindset_case_studies_IntegrateCo_jobcodes[[Code_text]:[Job_Description]],2,FALSE)</f>
        <v>Customer Training</v>
      </c>
    </row>
    <row r="2063" spans="1:18" x14ac:dyDescent="0.3">
      <c r="A2063" s="1">
        <v>42076</v>
      </c>
      <c r="B2063">
        <v>27310026</v>
      </c>
      <c r="C2063">
        <v>369</v>
      </c>
      <c r="D2063">
        <v>1</v>
      </c>
      <c r="E2063">
        <v>1</v>
      </c>
      <c r="F2063" t="s">
        <v>58</v>
      </c>
      <c r="G2063">
        <v>32</v>
      </c>
      <c r="H2063">
        <v>0</v>
      </c>
      <c r="I2063">
        <v>672</v>
      </c>
      <c r="J2063">
        <v>0</v>
      </c>
      <c r="K2063">
        <v>0</v>
      </c>
      <c r="L2063">
        <v>1596</v>
      </c>
      <c r="M2063">
        <v>5087</v>
      </c>
      <c r="N2063">
        <v>175</v>
      </c>
      <c r="O2063" t="s">
        <v>136</v>
      </c>
      <c r="P2063">
        <v>672</v>
      </c>
      <c r="Q206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063" t="str">
        <f>VLOOKUP(Analytics_mindset_case_studies_IntegrateCo_2015payroll[[#This Row],[Job_Code]],Analytics_mindset_case_studies_IntegrateCo_jobcodes[[Code_text]:[Job_Description]],2,FALSE)</f>
        <v>Sales</v>
      </c>
    </row>
    <row r="2064" spans="1:18" x14ac:dyDescent="0.3">
      <c r="A2064" s="1">
        <v>42076</v>
      </c>
      <c r="B2064">
        <v>27310026</v>
      </c>
      <c r="C2064">
        <v>369</v>
      </c>
      <c r="D2064">
        <v>1</v>
      </c>
      <c r="E2064">
        <v>1</v>
      </c>
      <c r="F2064" t="s">
        <v>63</v>
      </c>
      <c r="G2064">
        <v>0</v>
      </c>
      <c r="H2064">
        <v>0</v>
      </c>
      <c r="I2064">
        <v>0</v>
      </c>
      <c r="J2064">
        <v>0</v>
      </c>
      <c r="K2064">
        <v>0</v>
      </c>
      <c r="L2064">
        <v>199</v>
      </c>
      <c r="M2064">
        <v>636</v>
      </c>
      <c r="N2064">
        <v>22</v>
      </c>
      <c r="O2064" t="s">
        <v>136</v>
      </c>
      <c r="P2064">
        <v>0</v>
      </c>
      <c r="Q206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064" t="str">
        <f>VLOOKUP(Analytics_mindset_case_studies_IntegrateCo_2015payroll[[#This Row],[Job_Code]],Analytics_mindset_case_studies_IntegrateCo_jobcodes[[Code_text]:[Job_Description]],2,FALSE)</f>
        <v>New Foreign Manufacturing Plant</v>
      </c>
    </row>
    <row r="2065" spans="1:18" x14ac:dyDescent="0.3">
      <c r="A2065" s="1">
        <v>42076</v>
      </c>
      <c r="B2065">
        <v>27310026</v>
      </c>
      <c r="C2065">
        <v>38</v>
      </c>
      <c r="D2065">
        <v>1</v>
      </c>
      <c r="E2065">
        <v>1</v>
      </c>
      <c r="F2065" t="s">
        <v>85</v>
      </c>
      <c r="G2065">
        <v>0</v>
      </c>
      <c r="H2065">
        <v>0</v>
      </c>
      <c r="I2065">
        <v>0</v>
      </c>
      <c r="J2065">
        <v>0</v>
      </c>
      <c r="K2065">
        <v>0</v>
      </c>
      <c r="L2065">
        <v>35</v>
      </c>
      <c r="M2065">
        <v>112</v>
      </c>
      <c r="N2065">
        <v>4</v>
      </c>
      <c r="O2065" t="s">
        <v>137</v>
      </c>
      <c r="P2065">
        <v>0</v>
      </c>
      <c r="Q206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065" t="str">
        <f>VLOOKUP(Analytics_mindset_case_studies_IntegrateCo_2015payroll[[#This Row],[Job_Code]],Analytics_mindset_case_studies_IntegrateCo_jobcodes[[Code_text]:[Job_Description]],2,FALSE)</f>
        <v>Installation</v>
      </c>
    </row>
    <row r="2066" spans="1:18" x14ac:dyDescent="0.3">
      <c r="A2066" s="1">
        <v>42076</v>
      </c>
      <c r="B2066">
        <v>27310026</v>
      </c>
      <c r="C2066">
        <v>38</v>
      </c>
      <c r="D2066">
        <v>1</v>
      </c>
      <c r="E2066">
        <v>1</v>
      </c>
      <c r="F2066" t="s">
        <v>58</v>
      </c>
      <c r="G2066">
        <v>48</v>
      </c>
      <c r="H2066">
        <v>0</v>
      </c>
      <c r="I2066">
        <v>163454</v>
      </c>
      <c r="J2066">
        <v>0</v>
      </c>
      <c r="K2066">
        <v>0</v>
      </c>
      <c r="L2066">
        <v>3841</v>
      </c>
      <c r="M2066">
        <v>12244</v>
      </c>
      <c r="N2066">
        <v>425</v>
      </c>
      <c r="O2066" t="s">
        <v>137</v>
      </c>
      <c r="P2066">
        <v>163454</v>
      </c>
      <c r="Q206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066" t="str">
        <f>VLOOKUP(Analytics_mindset_case_studies_IntegrateCo_2015payroll[[#This Row],[Job_Code]],Analytics_mindset_case_studies_IntegrateCo_jobcodes[[Code_text]:[Job_Description]],2,FALSE)</f>
        <v>Sales</v>
      </c>
    </row>
    <row r="2067" spans="1:18" x14ac:dyDescent="0.3">
      <c r="A2067" s="1">
        <v>42076</v>
      </c>
      <c r="B2067">
        <v>27310026</v>
      </c>
      <c r="C2067">
        <v>169</v>
      </c>
      <c r="D2067">
        <v>1</v>
      </c>
      <c r="E2067">
        <v>1</v>
      </c>
      <c r="F2067" t="s">
        <v>85</v>
      </c>
      <c r="G2067">
        <v>0</v>
      </c>
      <c r="H2067">
        <v>0</v>
      </c>
      <c r="I2067">
        <v>0</v>
      </c>
      <c r="J2067">
        <v>0</v>
      </c>
      <c r="K2067">
        <v>0</v>
      </c>
      <c r="L2067">
        <v>28</v>
      </c>
      <c r="M2067">
        <v>89</v>
      </c>
      <c r="N2067">
        <v>2</v>
      </c>
      <c r="O2067" t="s">
        <v>138</v>
      </c>
      <c r="P2067">
        <v>0</v>
      </c>
      <c r="Q206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067" t="str">
        <f>VLOOKUP(Analytics_mindset_case_studies_IntegrateCo_2015payroll[[#This Row],[Job_Code]],Analytics_mindset_case_studies_IntegrateCo_jobcodes[[Code_text]:[Job_Description]],2,FALSE)</f>
        <v>Installation</v>
      </c>
    </row>
    <row r="2068" spans="1:18" x14ac:dyDescent="0.3">
      <c r="A2068" s="1">
        <v>42076</v>
      </c>
      <c r="B2068">
        <v>27310026</v>
      </c>
      <c r="C2068">
        <v>169</v>
      </c>
      <c r="D2068">
        <v>1</v>
      </c>
      <c r="E2068">
        <v>1</v>
      </c>
      <c r="F2068" t="s">
        <v>71</v>
      </c>
      <c r="G2068">
        <v>35</v>
      </c>
      <c r="H2068">
        <v>0</v>
      </c>
      <c r="I2068">
        <v>11463</v>
      </c>
      <c r="J2068">
        <v>0</v>
      </c>
      <c r="K2068">
        <v>0</v>
      </c>
      <c r="L2068">
        <v>266</v>
      </c>
      <c r="M2068">
        <v>849</v>
      </c>
      <c r="N2068">
        <v>189</v>
      </c>
      <c r="O2068" t="s">
        <v>138</v>
      </c>
      <c r="P2068">
        <v>11463</v>
      </c>
      <c r="Q206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068" t="str">
        <f>VLOOKUP(Analytics_mindset_case_studies_IntegrateCo_2015payroll[[#This Row],[Job_Code]],Analytics_mindset_case_studies_IntegrateCo_jobcodes[[Code_text]:[Job_Description]],2,FALSE)</f>
        <v>Proj Management</v>
      </c>
    </row>
    <row r="2069" spans="1:18" x14ac:dyDescent="0.3">
      <c r="A2069" s="1">
        <v>42076</v>
      </c>
      <c r="B2069">
        <v>27310026</v>
      </c>
      <c r="C2069">
        <v>169</v>
      </c>
      <c r="D2069">
        <v>1</v>
      </c>
      <c r="E2069">
        <v>1</v>
      </c>
      <c r="F2069" t="s">
        <v>63</v>
      </c>
      <c r="G2069">
        <v>0</v>
      </c>
      <c r="H2069">
        <v>0</v>
      </c>
      <c r="I2069">
        <v>0</v>
      </c>
      <c r="J2069">
        <v>0</v>
      </c>
      <c r="K2069">
        <v>0</v>
      </c>
      <c r="L2069">
        <v>609</v>
      </c>
      <c r="M2069">
        <v>1939</v>
      </c>
      <c r="N2069">
        <v>432</v>
      </c>
      <c r="O2069" t="s">
        <v>138</v>
      </c>
      <c r="P2069">
        <v>0</v>
      </c>
      <c r="Q206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069" t="str">
        <f>VLOOKUP(Analytics_mindset_case_studies_IntegrateCo_2015payroll[[#This Row],[Job_Code]],Analytics_mindset_case_studies_IntegrateCo_jobcodes[[Code_text]:[Job_Description]],2,FALSE)</f>
        <v>New Foreign Manufacturing Plant</v>
      </c>
    </row>
    <row r="2070" spans="1:18" x14ac:dyDescent="0.3">
      <c r="A2070" s="1">
        <v>42076</v>
      </c>
      <c r="B2070">
        <v>27310026</v>
      </c>
      <c r="C2070">
        <v>44</v>
      </c>
      <c r="D2070">
        <v>4</v>
      </c>
      <c r="E2070">
        <v>4</v>
      </c>
      <c r="F2070" t="s">
        <v>92</v>
      </c>
      <c r="G2070">
        <v>40</v>
      </c>
      <c r="H2070">
        <v>0</v>
      </c>
      <c r="I2070">
        <v>3850</v>
      </c>
      <c r="J2070">
        <v>0</v>
      </c>
      <c r="K2070">
        <v>0</v>
      </c>
      <c r="L2070">
        <v>0</v>
      </c>
      <c r="M2070">
        <v>29453</v>
      </c>
      <c r="N2070">
        <v>462</v>
      </c>
      <c r="O2070" t="s">
        <v>139</v>
      </c>
      <c r="P2070">
        <v>3850</v>
      </c>
      <c r="Q207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070" t="str">
        <f>VLOOKUP(Analytics_mindset_case_studies_IntegrateCo_2015payroll[[#This Row],[Job_Code]],Analytics_mindset_case_studies_IntegrateCo_jobcodes[[Code_text]:[Job_Description]],2,FALSE)</f>
        <v>Office</v>
      </c>
    </row>
    <row r="2071" spans="1:18" x14ac:dyDescent="0.3">
      <c r="A2071" s="1">
        <v>42076</v>
      </c>
      <c r="B2071">
        <v>27310026</v>
      </c>
      <c r="C2071">
        <v>396</v>
      </c>
      <c r="D2071">
        <v>5</v>
      </c>
      <c r="E2071">
        <v>5</v>
      </c>
      <c r="F2071" t="s">
        <v>85</v>
      </c>
      <c r="G2071">
        <v>0</v>
      </c>
      <c r="H2071">
        <v>0</v>
      </c>
      <c r="I2071">
        <v>0</v>
      </c>
      <c r="J2071">
        <v>0</v>
      </c>
      <c r="K2071">
        <v>0</v>
      </c>
      <c r="L2071">
        <v>42</v>
      </c>
      <c r="M2071">
        <v>115</v>
      </c>
      <c r="N2071">
        <v>64</v>
      </c>
      <c r="O2071" t="s">
        <v>140</v>
      </c>
      <c r="P2071">
        <v>0</v>
      </c>
      <c r="Q207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071" t="str">
        <f>VLOOKUP(Analytics_mindset_case_studies_IntegrateCo_2015payroll[[#This Row],[Job_Code]],Analytics_mindset_case_studies_IntegrateCo_jobcodes[[Code_text]:[Job_Description]],2,FALSE)</f>
        <v>Installation</v>
      </c>
    </row>
    <row r="2072" spans="1:18" x14ac:dyDescent="0.3">
      <c r="A2072" s="1">
        <v>42076</v>
      </c>
      <c r="B2072">
        <v>27310026</v>
      </c>
      <c r="C2072">
        <v>396</v>
      </c>
      <c r="D2072">
        <v>5</v>
      </c>
      <c r="E2072">
        <v>5</v>
      </c>
      <c r="F2072" t="s">
        <v>93</v>
      </c>
      <c r="G2072">
        <v>2</v>
      </c>
      <c r="H2072">
        <v>0</v>
      </c>
      <c r="I2072">
        <v>64</v>
      </c>
      <c r="J2072">
        <v>0</v>
      </c>
      <c r="K2072">
        <v>0</v>
      </c>
      <c r="L2072">
        <v>179</v>
      </c>
      <c r="M2072">
        <v>49</v>
      </c>
      <c r="N2072">
        <v>274</v>
      </c>
      <c r="O2072" t="s">
        <v>140</v>
      </c>
      <c r="P2072">
        <v>64</v>
      </c>
      <c r="Q207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072" t="str">
        <f>VLOOKUP(Analytics_mindset_case_studies_IntegrateCo_2015payroll[[#This Row],[Job_Code]],Analytics_mindset_case_studies_IntegrateCo_jobcodes[[Code_text]:[Job_Description]],2,FALSE)</f>
        <v>Office</v>
      </c>
    </row>
    <row r="2073" spans="1:18" x14ac:dyDescent="0.3">
      <c r="A2073" s="1">
        <v>42076</v>
      </c>
      <c r="B2073">
        <v>27310026</v>
      </c>
      <c r="C2073">
        <v>396</v>
      </c>
      <c r="D2073">
        <v>5</v>
      </c>
      <c r="E2073">
        <v>5</v>
      </c>
      <c r="F2073" t="s">
        <v>94</v>
      </c>
      <c r="G2073">
        <v>3</v>
      </c>
      <c r="H2073">
        <v>0</v>
      </c>
      <c r="I2073">
        <v>96</v>
      </c>
      <c r="J2073">
        <v>0</v>
      </c>
      <c r="K2073">
        <v>0</v>
      </c>
      <c r="L2073">
        <v>269</v>
      </c>
      <c r="M2073">
        <v>734</v>
      </c>
      <c r="N2073">
        <v>411</v>
      </c>
      <c r="O2073" t="s">
        <v>140</v>
      </c>
      <c r="P2073">
        <v>96</v>
      </c>
      <c r="Q207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073" t="str">
        <f>VLOOKUP(Analytics_mindset_case_studies_IntegrateCo_2015payroll[[#This Row],[Job_Code]],Analytics_mindset_case_studies_IntegrateCo_jobcodes[[Code_text]:[Job_Description]],2,FALSE)</f>
        <v>Proj Management</v>
      </c>
    </row>
    <row r="2074" spans="1:18" x14ac:dyDescent="0.3">
      <c r="A2074" s="1">
        <v>42076</v>
      </c>
      <c r="B2074">
        <v>27310026</v>
      </c>
      <c r="C2074">
        <v>204</v>
      </c>
      <c r="D2074">
        <v>1</v>
      </c>
      <c r="E2074">
        <v>1</v>
      </c>
      <c r="F2074" t="s">
        <v>85</v>
      </c>
      <c r="G2074">
        <v>0</v>
      </c>
      <c r="H2074">
        <v>0</v>
      </c>
      <c r="I2074">
        <v>0</v>
      </c>
      <c r="J2074">
        <v>0</v>
      </c>
      <c r="K2074">
        <v>0</v>
      </c>
      <c r="L2074">
        <v>27</v>
      </c>
      <c r="M2074">
        <v>86</v>
      </c>
      <c r="N2074">
        <v>2</v>
      </c>
      <c r="O2074" t="s">
        <v>141</v>
      </c>
      <c r="P2074">
        <v>0</v>
      </c>
      <c r="Q207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074" t="str">
        <f>VLOOKUP(Analytics_mindset_case_studies_IntegrateCo_2015payroll[[#This Row],[Job_Code]],Analytics_mindset_case_studies_IntegrateCo_jobcodes[[Code_text]:[Job_Description]],2,FALSE)</f>
        <v>Installation</v>
      </c>
    </row>
    <row r="2075" spans="1:18" x14ac:dyDescent="0.3">
      <c r="A2075" s="1">
        <v>42076</v>
      </c>
      <c r="B2075">
        <v>27310026</v>
      </c>
      <c r="C2075">
        <v>204</v>
      </c>
      <c r="D2075">
        <v>1</v>
      </c>
      <c r="E2075">
        <v>1</v>
      </c>
      <c r="F2075" t="s">
        <v>63</v>
      </c>
      <c r="G2075">
        <v>0</v>
      </c>
      <c r="H2075">
        <v>0</v>
      </c>
      <c r="I2075">
        <v>0</v>
      </c>
      <c r="J2075">
        <v>0</v>
      </c>
      <c r="K2075">
        <v>0</v>
      </c>
      <c r="L2075">
        <v>411</v>
      </c>
      <c r="M2075">
        <v>1311</v>
      </c>
      <c r="N2075">
        <v>299</v>
      </c>
      <c r="O2075" t="s">
        <v>141</v>
      </c>
      <c r="P2075">
        <v>0</v>
      </c>
      <c r="Q207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075" t="str">
        <f>VLOOKUP(Analytics_mindset_case_studies_IntegrateCo_2015payroll[[#This Row],[Job_Code]],Analytics_mindset_case_studies_IntegrateCo_jobcodes[[Code_text]:[Job_Description]],2,FALSE)</f>
        <v>New Foreign Manufacturing Plant</v>
      </c>
    </row>
    <row r="2076" spans="1:18" x14ac:dyDescent="0.3">
      <c r="A2076" s="1">
        <v>42076</v>
      </c>
      <c r="B2076">
        <v>27310026</v>
      </c>
      <c r="C2076">
        <v>53</v>
      </c>
      <c r="D2076">
        <v>1</v>
      </c>
      <c r="E2076">
        <v>1</v>
      </c>
      <c r="F2076" t="s">
        <v>85</v>
      </c>
      <c r="G2076">
        <v>0</v>
      </c>
      <c r="H2076">
        <v>0</v>
      </c>
      <c r="I2076">
        <v>0</v>
      </c>
      <c r="J2076">
        <v>0</v>
      </c>
      <c r="K2076">
        <v>0</v>
      </c>
      <c r="L2076">
        <v>33</v>
      </c>
      <c r="M2076">
        <v>105</v>
      </c>
      <c r="N2076">
        <v>25</v>
      </c>
      <c r="O2076" t="s">
        <v>142</v>
      </c>
      <c r="P2076">
        <v>0</v>
      </c>
      <c r="Q207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076" t="str">
        <f>VLOOKUP(Analytics_mindset_case_studies_IntegrateCo_2015payroll[[#This Row],[Job_Code]],Analytics_mindset_case_studies_IntegrateCo_jobcodes[[Code_text]:[Job_Description]],2,FALSE)</f>
        <v>Installation</v>
      </c>
    </row>
    <row r="2077" spans="1:18" x14ac:dyDescent="0.3">
      <c r="A2077" s="1">
        <v>42076</v>
      </c>
      <c r="B2077">
        <v>27310026</v>
      </c>
      <c r="C2077">
        <v>15</v>
      </c>
      <c r="D2077">
        <v>1</v>
      </c>
      <c r="E2077">
        <v>1</v>
      </c>
      <c r="F2077" t="s">
        <v>85</v>
      </c>
      <c r="G2077">
        <v>0</v>
      </c>
      <c r="H2077">
        <v>0</v>
      </c>
      <c r="I2077">
        <v>0</v>
      </c>
      <c r="J2077">
        <v>0</v>
      </c>
      <c r="K2077">
        <v>0</v>
      </c>
      <c r="L2077">
        <v>32</v>
      </c>
      <c r="M2077">
        <v>102</v>
      </c>
      <c r="N2077">
        <v>25</v>
      </c>
      <c r="O2077" t="s">
        <v>143</v>
      </c>
      <c r="P2077">
        <v>0</v>
      </c>
      <c r="Q207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077" t="str">
        <f>VLOOKUP(Analytics_mindset_case_studies_IntegrateCo_2015payroll[[#This Row],[Job_Code]],Analytics_mindset_case_studies_IntegrateCo_jobcodes[[Code_text]:[Job_Description]],2,FALSE)</f>
        <v>Installation</v>
      </c>
    </row>
    <row r="2078" spans="1:18" x14ac:dyDescent="0.3">
      <c r="A2078" s="1">
        <v>42076</v>
      </c>
      <c r="B2078">
        <v>27310026</v>
      </c>
      <c r="C2078">
        <v>15</v>
      </c>
      <c r="D2078">
        <v>1</v>
      </c>
      <c r="E2078">
        <v>1</v>
      </c>
      <c r="F2078" t="s">
        <v>87</v>
      </c>
      <c r="G2078">
        <v>1</v>
      </c>
      <c r="H2078">
        <v>0</v>
      </c>
      <c r="I2078">
        <v>2764</v>
      </c>
      <c r="J2078">
        <v>0</v>
      </c>
      <c r="K2078">
        <v>0</v>
      </c>
      <c r="L2078">
        <v>59</v>
      </c>
      <c r="M2078">
        <v>189</v>
      </c>
      <c r="N2078">
        <v>46</v>
      </c>
      <c r="O2078" t="s">
        <v>143</v>
      </c>
      <c r="P2078">
        <v>2764</v>
      </c>
      <c r="Q207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078" t="str">
        <f>VLOOKUP(Analytics_mindset_case_studies_IntegrateCo_2015payroll[[#This Row],[Job_Code]],Analytics_mindset_case_studies_IntegrateCo_jobcodes[[Code_text]:[Job_Description]],2,FALSE)</f>
        <v>Employee Training</v>
      </c>
    </row>
    <row r="2079" spans="1:18" x14ac:dyDescent="0.3">
      <c r="A2079" s="1">
        <v>42076</v>
      </c>
      <c r="B2079">
        <v>27310026</v>
      </c>
      <c r="C2079">
        <v>11</v>
      </c>
      <c r="D2079">
        <v>1</v>
      </c>
      <c r="E2079">
        <v>1</v>
      </c>
      <c r="F2079" t="s">
        <v>85</v>
      </c>
      <c r="G2079">
        <v>0</v>
      </c>
      <c r="H2079">
        <v>0</v>
      </c>
      <c r="I2079">
        <v>0</v>
      </c>
      <c r="J2079">
        <v>0</v>
      </c>
      <c r="K2079">
        <v>0</v>
      </c>
      <c r="L2079">
        <v>28</v>
      </c>
      <c r="M2079">
        <v>89</v>
      </c>
      <c r="N2079">
        <v>2</v>
      </c>
      <c r="O2079" t="s">
        <v>144</v>
      </c>
      <c r="P2079">
        <v>0</v>
      </c>
      <c r="Q207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079" t="str">
        <f>VLOOKUP(Analytics_mindset_case_studies_IntegrateCo_2015payroll[[#This Row],[Job_Code]],Analytics_mindset_case_studies_IntegrateCo_jobcodes[[Code_text]:[Job_Description]],2,FALSE)</f>
        <v>Installation</v>
      </c>
    </row>
    <row r="2080" spans="1:18" x14ac:dyDescent="0.3">
      <c r="A2080" s="1">
        <v>42076</v>
      </c>
      <c r="B2080">
        <v>27310026</v>
      </c>
      <c r="C2080">
        <v>11</v>
      </c>
      <c r="D2080">
        <v>1</v>
      </c>
      <c r="E2080">
        <v>1</v>
      </c>
      <c r="F2080" t="s">
        <v>71</v>
      </c>
      <c r="G2080">
        <v>4</v>
      </c>
      <c r="H2080">
        <v>0</v>
      </c>
      <c r="I2080">
        <v>15192</v>
      </c>
      <c r="J2080">
        <v>0</v>
      </c>
      <c r="K2080">
        <v>0</v>
      </c>
      <c r="L2080">
        <v>353</v>
      </c>
      <c r="M2080">
        <v>1123</v>
      </c>
      <c r="N2080">
        <v>251</v>
      </c>
      <c r="O2080" t="s">
        <v>144</v>
      </c>
      <c r="P2080">
        <v>15192</v>
      </c>
      <c r="Q208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080" t="str">
        <f>VLOOKUP(Analytics_mindset_case_studies_IntegrateCo_2015payroll[[#This Row],[Job_Code]],Analytics_mindset_case_studies_IntegrateCo_jobcodes[[Code_text]:[Job_Description]],2,FALSE)</f>
        <v>Proj Management</v>
      </c>
    </row>
    <row r="2081" spans="1:18" x14ac:dyDescent="0.3">
      <c r="A2081" s="1">
        <v>42076</v>
      </c>
      <c r="B2081">
        <v>27310026</v>
      </c>
      <c r="C2081">
        <v>11</v>
      </c>
      <c r="D2081">
        <v>1</v>
      </c>
      <c r="E2081">
        <v>1</v>
      </c>
      <c r="F2081" t="s">
        <v>63</v>
      </c>
      <c r="G2081">
        <v>0</v>
      </c>
      <c r="H2081">
        <v>0</v>
      </c>
      <c r="I2081">
        <v>0</v>
      </c>
      <c r="J2081">
        <v>0</v>
      </c>
      <c r="K2081">
        <v>0</v>
      </c>
      <c r="L2081">
        <v>528</v>
      </c>
      <c r="M2081">
        <v>1684</v>
      </c>
      <c r="N2081">
        <v>376</v>
      </c>
      <c r="O2081" t="s">
        <v>144</v>
      </c>
      <c r="P2081">
        <v>0</v>
      </c>
      <c r="Q208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081" t="str">
        <f>VLOOKUP(Analytics_mindset_case_studies_IntegrateCo_2015payroll[[#This Row],[Job_Code]],Analytics_mindset_case_studies_IntegrateCo_jobcodes[[Code_text]:[Job_Description]],2,FALSE)</f>
        <v>New Foreign Manufacturing Plant</v>
      </c>
    </row>
    <row r="2082" spans="1:18" x14ac:dyDescent="0.3">
      <c r="A2082" s="1">
        <v>42076</v>
      </c>
      <c r="B2082">
        <v>27310026</v>
      </c>
      <c r="C2082">
        <v>20</v>
      </c>
      <c r="D2082">
        <v>1</v>
      </c>
      <c r="E2082">
        <v>1</v>
      </c>
      <c r="F2082" t="s">
        <v>72</v>
      </c>
      <c r="G2082">
        <v>34</v>
      </c>
      <c r="H2082">
        <v>0</v>
      </c>
      <c r="I2082">
        <v>98208</v>
      </c>
      <c r="J2082">
        <v>0</v>
      </c>
      <c r="K2082">
        <v>0</v>
      </c>
      <c r="L2082">
        <v>2081</v>
      </c>
      <c r="M2082">
        <v>6633</v>
      </c>
      <c r="N2082">
        <v>255</v>
      </c>
      <c r="O2082" t="s">
        <v>145</v>
      </c>
      <c r="P2082">
        <v>98208</v>
      </c>
      <c r="Q208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082" t="str">
        <f>VLOOKUP(Analytics_mindset_case_studies_IntegrateCo_2015payroll[[#This Row],[Job_Code]],Analytics_mindset_case_studies_IntegrateCo_jobcodes[[Code_text]:[Job_Description]],2,FALSE)</f>
        <v>Sales</v>
      </c>
    </row>
    <row r="2083" spans="1:18" x14ac:dyDescent="0.3">
      <c r="A2083" s="1">
        <v>42076</v>
      </c>
      <c r="B2083">
        <v>27310026</v>
      </c>
      <c r="C2083">
        <v>20</v>
      </c>
      <c r="D2083">
        <v>1</v>
      </c>
      <c r="E2083">
        <v>1</v>
      </c>
      <c r="F2083" t="s">
        <v>70</v>
      </c>
      <c r="G2083">
        <v>0</v>
      </c>
      <c r="H2083">
        <v>0</v>
      </c>
      <c r="I2083">
        <v>0</v>
      </c>
      <c r="J2083">
        <v>0</v>
      </c>
      <c r="K2083">
        <v>0</v>
      </c>
      <c r="L2083">
        <v>367</v>
      </c>
      <c r="M2083">
        <v>1171</v>
      </c>
      <c r="N2083">
        <v>45</v>
      </c>
      <c r="O2083" t="s">
        <v>145</v>
      </c>
      <c r="P2083">
        <v>0</v>
      </c>
      <c r="Q208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083" t="str">
        <f>VLOOKUP(Analytics_mindset_case_studies_IntegrateCo_2015payroll[[#This Row],[Job_Code]],Analytics_mindset_case_studies_IntegrateCo_jobcodes[[Code_text]:[Job_Description]],2,FALSE)</f>
        <v>New Foreign Manufacturing Plant</v>
      </c>
    </row>
    <row r="2084" spans="1:18" x14ac:dyDescent="0.3">
      <c r="A2084" s="1">
        <v>42076</v>
      </c>
      <c r="B2084">
        <v>27310026</v>
      </c>
      <c r="C2084">
        <v>180</v>
      </c>
      <c r="D2084">
        <v>1</v>
      </c>
      <c r="E2084">
        <v>1</v>
      </c>
      <c r="F2084" t="s">
        <v>85</v>
      </c>
      <c r="G2084">
        <v>0</v>
      </c>
      <c r="H2084">
        <v>0</v>
      </c>
      <c r="I2084">
        <v>0</v>
      </c>
      <c r="J2084">
        <v>0</v>
      </c>
      <c r="K2084">
        <v>0</v>
      </c>
      <c r="L2084">
        <v>31</v>
      </c>
      <c r="M2084">
        <v>97</v>
      </c>
      <c r="N2084">
        <v>25</v>
      </c>
      <c r="O2084" t="s">
        <v>146</v>
      </c>
      <c r="P2084">
        <v>0</v>
      </c>
      <c r="Q208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084" t="str">
        <f>VLOOKUP(Analytics_mindset_case_studies_IntegrateCo_2015payroll[[#This Row],[Job_Code]],Analytics_mindset_case_studies_IntegrateCo_jobcodes[[Code_text]:[Job_Description]],2,FALSE)</f>
        <v>Installation</v>
      </c>
    </row>
    <row r="2085" spans="1:18" x14ac:dyDescent="0.3">
      <c r="A2085" s="1">
        <v>42076</v>
      </c>
      <c r="B2085">
        <v>27310026</v>
      </c>
      <c r="C2085">
        <v>180</v>
      </c>
      <c r="D2085">
        <v>1</v>
      </c>
      <c r="E2085">
        <v>1</v>
      </c>
      <c r="F2085" t="s">
        <v>78</v>
      </c>
      <c r="G2085">
        <v>3</v>
      </c>
      <c r="H2085">
        <v>0</v>
      </c>
      <c r="I2085">
        <v>6975</v>
      </c>
      <c r="J2085">
        <v>0</v>
      </c>
      <c r="K2085">
        <v>0</v>
      </c>
      <c r="L2085">
        <v>142</v>
      </c>
      <c r="M2085">
        <v>454</v>
      </c>
      <c r="N2085">
        <v>115</v>
      </c>
      <c r="O2085" t="s">
        <v>146</v>
      </c>
      <c r="P2085">
        <v>6975</v>
      </c>
      <c r="Q208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085" t="str">
        <f>VLOOKUP(Analytics_mindset_case_studies_IntegrateCo_2015payroll[[#This Row],[Job_Code]],Analytics_mindset_case_studies_IntegrateCo_jobcodes[[Code_text]:[Job_Description]],2,FALSE)</f>
        <v>Service</v>
      </c>
    </row>
    <row r="2086" spans="1:18" x14ac:dyDescent="0.3">
      <c r="A2086" s="1">
        <v>42076</v>
      </c>
      <c r="B2086">
        <v>27310026</v>
      </c>
      <c r="C2086">
        <v>180</v>
      </c>
      <c r="D2086">
        <v>1</v>
      </c>
      <c r="E2086">
        <v>1</v>
      </c>
      <c r="F2086" t="s">
        <v>87</v>
      </c>
      <c r="G2086">
        <v>2</v>
      </c>
      <c r="H2086">
        <v>0</v>
      </c>
      <c r="I2086">
        <v>465</v>
      </c>
      <c r="J2086">
        <v>0</v>
      </c>
      <c r="K2086">
        <v>0</v>
      </c>
      <c r="L2086">
        <v>95</v>
      </c>
      <c r="M2086">
        <v>302</v>
      </c>
      <c r="N2086">
        <v>77</v>
      </c>
      <c r="O2086" t="s">
        <v>146</v>
      </c>
      <c r="P2086">
        <v>465</v>
      </c>
      <c r="Q208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086" t="str">
        <f>VLOOKUP(Analytics_mindset_case_studies_IntegrateCo_2015payroll[[#This Row],[Job_Code]],Analytics_mindset_case_studies_IntegrateCo_jobcodes[[Code_text]:[Job_Description]],2,FALSE)</f>
        <v>Employee Training</v>
      </c>
    </row>
    <row r="2087" spans="1:18" x14ac:dyDescent="0.3">
      <c r="A2087" s="1">
        <v>42076</v>
      </c>
      <c r="B2087">
        <v>27310026</v>
      </c>
      <c r="C2087">
        <v>45</v>
      </c>
      <c r="D2087">
        <v>4</v>
      </c>
      <c r="E2087">
        <v>4</v>
      </c>
      <c r="F2087" t="s">
        <v>86</v>
      </c>
      <c r="G2087">
        <v>40</v>
      </c>
      <c r="H2087">
        <v>0</v>
      </c>
      <c r="I2087">
        <v>422564</v>
      </c>
      <c r="J2087">
        <v>0</v>
      </c>
      <c r="K2087">
        <v>0</v>
      </c>
      <c r="L2087">
        <v>0</v>
      </c>
      <c r="M2087">
        <v>31092</v>
      </c>
      <c r="N2087">
        <v>507</v>
      </c>
      <c r="O2087" t="s">
        <v>148</v>
      </c>
      <c r="P2087">
        <v>422564</v>
      </c>
      <c r="Q208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087" t="str">
        <f>VLOOKUP(Analytics_mindset_case_studies_IntegrateCo_2015payroll[[#This Row],[Job_Code]],Analytics_mindset_case_studies_IntegrateCo_jobcodes[[Code_text]:[Job_Description]],2,FALSE)</f>
        <v>Sales</v>
      </c>
    </row>
    <row r="2088" spans="1:18" x14ac:dyDescent="0.3">
      <c r="A2088" s="1">
        <v>42076</v>
      </c>
      <c r="B2088">
        <v>27310026</v>
      </c>
      <c r="C2088">
        <v>375</v>
      </c>
      <c r="D2088">
        <v>1</v>
      </c>
      <c r="E2088">
        <v>1</v>
      </c>
      <c r="F2088" t="s">
        <v>85</v>
      </c>
      <c r="G2088">
        <v>0</v>
      </c>
      <c r="H2088">
        <v>0</v>
      </c>
      <c r="I2088">
        <v>0</v>
      </c>
      <c r="J2088">
        <v>0</v>
      </c>
      <c r="K2088">
        <v>0</v>
      </c>
      <c r="L2088">
        <v>36</v>
      </c>
      <c r="M2088">
        <v>115</v>
      </c>
      <c r="N2088">
        <v>25</v>
      </c>
      <c r="O2088" t="s">
        <v>149</v>
      </c>
      <c r="P2088">
        <v>0</v>
      </c>
      <c r="Q208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088" t="str">
        <f>VLOOKUP(Analytics_mindset_case_studies_IntegrateCo_2015payroll[[#This Row],[Job_Code]],Analytics_mindset_case_studies_IntegrateCo_jobcodes[[Code_text]:[Job_Description]],2,FALSE)</f>
        <v>Installation</v>
      </c>
    </row>
    <row r="2089" spans="1:18" x14ac:dyDescent="0.3">
      <c r="A2089" s="1">
        <v>42076</v>
      </c>
      <c r="B2089">
        <v>27310026</v>
      </c>
      <c r="C2089">
        <v>375</v>
      </c>
      <c r="D2089">
        <v>1</v>
      </c>
      <c r="E2089">
        <v>1</v>
      </c>
      <c r="F2089" t="s">
        <v>73</v>
      </c>
      <c r="G2089">
        <v>35</v>
      </c>
      <c r="H2089">
        <v>0</v>
      </c>
      <c r="I2089">
        <v>735</v>
      </c>
      <c r="J2089">
        <v>0</v>
      </c>
      <c r="K2089">
        <v>0</v>
      </c>
      <c r="L2089">
        <v>176</v>
      </c>
      <c r="M2089">
        <v>563</v>
      </c>
      <c r="N2089">
        <v>121</v>
      </c>
      <c r="O2089" t="s">
        <v>149</v>
      </c>
      <c r="P2089">
        <v>735</v>
      </c>
      <c r="Q208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089" t="str">
        <f>VLOOKUP(Analytics_mindset_case_studies_IntegrateCo_2015payroll[[#This Row],[Job_Code]],Analytics_mindset_case_studies_IntegrateCo_jobcodes[[Code_text]:[Job_Description]],2,FALSE)</f>
        <v>Proj Management</v>
      </c>
    </row>
    <row r="2090" spans="1:18" x14ac:dyDescent="0.3">
      <c r="A2090" s="1">
        <v>42076</v>
      </c>
      <c r="B2090">
        <v>27310026</v>
      </c>
      <c r="C2090">
        <v>19</v>
      </c>
      <c r="D2090">
        <v>1</v>
      </c>
      <c r="E2090">
        <v>1</v>
      </c>
      <c r="F2090" t="s">
        <v>74</v>
      </c>
      <c r="G2090">
        <v>3</v>
      </c>
      <c r="H2090">
        <v>0</v>
      </c>
      <c r="I2090">
        <v>81</v>
      </c>
      <c r="J2090">
        <v>0</v>
      </c>
      <c r="K2090">
        <v>0</v>
      </c>
      <c r="L2090">
        <v>187</v>
      </c>
      <c r="M2090">
        <v>597</v>
      </c>
      <c r="N2090">
        <v>134</v>
      </c>
      <c r="O2090" t="s">
        <v>150</v>
      </c>
      <c r="P2090">
        <v>81</v>
      </c>
      <c r="Q209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090" t="str">
        <f>VLOOKUP(Analytics_mindset_case_studies_IntegrateCo_2015payroll[[#This Row],[Job_Code]],Analytics_mindset_case_studies_IntegrateCo_jobcodes[[Code_text]:[Job_Description]],2,FALSE)</f>
        <v>Service</v>
      </c>
    </row>
    <row r="2091" spans="1:18" x14ac:dyDescent="0.3">
      <c r="A2091" s="1">
        <v>42076</v>
      </c>
      <c r="B2091">
        <v>27310026</v>
      </c>
      <c r="C2091">
        <v>381</v>
      </c>
      <c r="D2091">
        <v>1</v>
      </c>
      <c r="E2091">
        <v>1</v>
      </c>
      <c r="F2091" t="s">
        <v>85</v>
      </c>
      <c r="G2091">
        <v>0</v>
      </c>
      <c r="H2091">
        <v>0</v>
      </c>
      <c r="I2091">
        <v>0</v>
      </c>
      <c r="J2091">
        <v>0</v>
      </c>
      <c r="K2091">
        <v>0</v>
      </c>
      <c r="L2091">
        <v>33</v>
      </c>
      <c r="M2091">
        <v>104</v>
      </c>
      <c r="N2091">
        <v>4</v>
      </c>
      <c r="O2091" t="s">
        <v>151</v>
      </c>
      <c r="P2091">
        <v>0</v>
      </c>
      <c r="Q209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091" t="str">
        <f>VLOOKUP(Analytics_mindset_case_studies_IntegrateCo_2015payroll[[#This Row],[Job_Code]],Analytics_mindset_case_studies_IntegrateCo_jobcodes[[Code_text]:[Job_Description]],2,FALSE)</f>
        <v>Installation</v>
      </c>
    </row>
    <row r="2092" spans="1:18" x14ac:dyDescent="0.3">
      <c r="A2092" s="1">
        <v>42076</v>
      </c>
      <c r="B2092">
        <v>27310026</v>
      </c>
      <c r="C2092">
        <v>381</v>
      </c>
      <c r="D2092">
        <v>1</v>
      </c>
      <c r="E2092">
        <v>1</v>
      </c>
      <c r="F2092" t="s">
        <v>72</v>
      </c>
      <c r="G2092">
        <v>36</v>
      </c>
      <c r="H2092">
        <v>0</v>
      </c>
      <c r="I2092">
        <v>77885</v>
      </c>
      <c r="J2092">
        <v>0</v>
      </c>
      <c r="K2092">
        <v>0</v>
      </c>
      <c r="L2092">
        <v>1698</v>
      </c>
      <c r="M2092">
        <v>5409</v>
      </c>
      <c r="N2092">
        <v>203</v>
      </c>
      <c r="O2092" t="s">
        <v>151</v>
      </c>
      <c r="P2092">
        <v>77885</v>
      </c>
      <c r="Q209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092" t="str">
        <f>VLOOKUP(Analytics_mindset_case_studies_IntegrateCo_2015payroll[[#This Row],[Job_Code]],Analytics_mindset_case_studies_IntegrateCo_jobcodes[[Code_text]:[Job_Description]],2,FALSE)</f>
        <v>Sales</v>
      </c>
    </row>
    <row r="2093" spans="1:18" x14ac:dyDescent="0.3">
      <c r="A2093" s="1">
        <v>42076</v>
      </c>
      <c r="B2093">
        <v>27310026</v>
      </c>
      <c r="C2093">
        <v>381</v>
      </c>
      <c r="D2093">
        <v>1</v>
      </c>
      <c r="E2093">
        <v>1</v>
      </c>
      <c r="F2093" t="s">
        <v>70</v>
      </c>
      <c r="G2093">
        <v>0</v>
      </c>
      <c r="H2093">
        <v>0</v>
      </c>
      <c r="I2093">
        <v>0</v>
      </c>
      <c r="J2093">
        <v>0</v>
      </c>
      <c r="K2093">
        <v>0</v>
      </c>
      <c r="L2093">
        <v>188</v>
      </c>
      <c r="M2093">
        <v>602</v>
      </c>
      <c r="N2093">
        <v>23</v>
      </c>
      <c r="O2093" t="s">
        <v>151</v>
      </c>
      <c r="P2093">
        <v>0</v>
      </c>
      <c r="Q209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093" t="str">
        <f>VLOOKUP(Analytics_mindset_case_studies_IntegrateCo_2015payroll[[#This Row],[Job_Code]],Analytics_mindset_case_studies_IntegrateCo_jobcodes[[Code_text]:[Job_Description]],2,FALSE)</f>
        <v>New Foreign Manufacturing Plant</v>
      </c>
    </row>
    <row r="2094" spans="1:18" x14ac:dyDescent="0.3">
      <c r="A2094" s="1">
        <v>42076</v>
      </c>
      <c r="B2094">
        <v>27310026</v>
      </c>
      <c r="C2094">
        <v>133</v>
      </c>
      <c r="D2094">
        <v>1</v>
      </c>
      <c r="E2094">
        <v>1</v>
      </c>
      <c r="F2094" t="s">
        <v>85</v>
      </c>
      <c r="G2094">
        <v>0</v>
      </c>
      <c r="H2094">
        <v>0</v>
      </c>
      <c r="I2094">
        <v>0</v>
      </c>
      <c r="J2094">
        <v>0</v>
      </c>
      <c r="K2094">
        <v>0</v>
      </c>
      <c r="L2094">
        <v>34</v>
      </c>
      <c r="M2094">
        <v>11</v>
      </c>
      <c r="N2094">
        <v>25</v>
      </c>
      <c r="O2094" t="s">
        <v>152</v>
      </c>
      <c r="P2094">
        <v>0</v>
      </c>
      <c r="Q209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094" t="str">
        <f>VLOOKUP(Analytics_mindset_case_studies_IntegrateCo_2015payroll[[#This Row],[Job_Code]],Analytics_mindset_case_studies_IntegrateCo_jobcodes[[Code_text]:[Job_Description]],2,FALSE)</f>
        <v>Installation</v>
      </c>
    </row>
    <row r="2095" spans="1:18" x14ac:dyDescent="0.3">
      <c r="A2095" s="1">
        <v>42076</v>
      </c>
      <c r="B2095">
        <v>27310026</v>
      </c>
      <c r="C2095">
        <v>133</v>
      </c>
      <c r="D2095">
        <v>1</v>
      </c>
      <c r="E2095">
        <v>1</v>
      </c>
      <c r="F2095" t="s">
        <v>73</v>
      </c>
      <c r="G2095">
        <v>8</v>
      </c>
      <c r="H2095">
        <v>0</v>
      </c>
      <c r="I2095">
        <v>238</v>
      </c>
      <c r="J2095">
        <v>0</v>
      </c>
      <c r="K2095">
        <v>0</v>
      </c>
      <c r="L2095">
        <v>546</v>
      </c>
      <c r="M2095">
        <v>1741</v>
      </c>
      <c r="N2095">
        <v>393</v>
      </c>
      <c r="O2095" t="s">
        <v>152</v>
      </c>
      <c r="P2095">
        <v>238</v>
      </c>
      <c r="Q209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095" t="str">
        <f>VLOOKUP(Analytics_mindset_case_studies_IntegrateCo_2015payroll[[#This Row],[Job_Code]],Analytics_mindset_case_studies_IntegrateCo_jobcodes[[Code_text]:[Job_Description]],2,FALSE)</f>
        <v>Proj Management</v>
      </c>
    </row>
    <row r="2096" spans="1:18" x14ac:dyDescent="0.3">
      <c r="A2096" s="1">
        <v>42076</v>
      </c>
      <c r="B2096">
        <v>27310026</v>
      </c>
      <c r="C2096">
        <v>406</v>
      </c>
      <c r="D2096">
        <v>1</v>
      </c>
      <c r="E2096">
        <v>1</v>
      </c>
      <c r="F2096" t="s">
        <v>64</v>
      </c>
      <c r="G2096">
        <v>25</v>
      </c>
      <c r="H2096">
        <v>0</v>
      </c>
      <c r="I2096">
        <v>13058</v>
      </c>
      <c r="J2096">
        <v>0</v>
      </c>
      <c r="K2096">
        <v>78</v>
      </c>
      <c r="L2096">
        <v>313</v>
      </c>
      <c r="M2096">
        <v>999</v>
      </c>
      <c r="N2096">
        <v>16</v>
      </c>
      <c r="O2096" t="s">
        <v>208</v>
      </c>
      <c r="P2096">
        <v>13058</v>
      </c>
      <c r="Q209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096" t="str">
        <f>VLOOKUP(Analytics_mindset_case_studies_IntegrateCo_2015payroll[[#This Row],[Job_Code]],Analytics_mindset_case_studies_IntegrateCo_jobcodes[[Code_text]:[Job_Description]],2,FALSE)</f>
        <v>Office</v>
      </c>
    </row>
    <row r="2097" spans="1:18" x14ac:dyDescent="0.3">
      <c r="A2097" s="1">
        <v>42076</v>
      </c>
      <c r="B2097">
        <v>27310026</v>
      </c>
      <c r="C2097">
        <v>406</v>
      </c>
      <c r="D2097">
        <v>1</v>
      </c>
      <c r="E2097">
        <v>1</v>
      </c>
      <c r="F2097" t="s">
        <v>58</v>
      </c>
      <c r="G2097">
        <v>155</v>
      </c>
      <c r="H2097">
        <v>0</v>
      </c>
      <c r="I2097">
        <v>80959</v>
      </c>
      <c r="J2097">
        <v>0</v>
      </c>
      <c r="K2097">
        <v>486</v>
      </c>
      <c r="L2097">
        <v>1944</v>
      </c>
      <c r="M2097">
        <v>6193</v>
      </c>
      <c r="N2097">
        <v>97</v>
      </c>
      <c r="O2097" t="s">
        <v>208</v>
      </c>
      <c r="P2097">
        <v>80959</v>
      </c>
      <c r="Q209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097" t="str">
        <f>VLOOKUP(Analytics_mindset_case_studies_IntegrateCo_2015payroll[[#This Row],[Job_Code]],Analytics_mindset_case_studies_IntegrateCo_jobcodes[[Code_text]:[Job_Description]],2,FALSE)</f>
        <v>Sales</v>
      </c>
    </row>
    <row r="2098" spans="1:18" x14ac:dyDescent="0.3">
      <c r="A2098" s="1">
        <v>42076</v>
      </c>
      <c r="B2098">
        <v>27310026</v>
      </c>
      <c r="C2098">
        <v>406</v>
      </c>
      <c r="D2098">
        <v>1</v>
      </c>
      <c r="E2098">
        <v>1</v>
      </c>
      <c r="F2098" t="s">
        <v>78</v>
      </c>
      <c r="G2098">
        <v>225</v>
      </c>
      <c r="H2098">
        <v>0</v>
      </c>
      <c r="I2098">
        <v>117521</v>
      </c>
      <c r="J2098">
        <v>0</v>
      </c>
      <c r="K2098">
        <v>705</v>
      </c>
      <c r="L2098">
        <v>282</v>
      </c>
      <c r="M2098">
        <v>899</v>
      </c>
      <c r="N2098">
        <v>141</v>
      </c>
      <c r="O2098" t="s">
        <v>208</v>
      </c>
      <c r="P2098">
        <v>117521</v>
      </c>
      <c r="Q209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098" t="str">
        <f>VLOOKUP(Analytics_mindset_case_studies_IntegrateCo_2015payroll[[#This Row],[Job_Code]],Analytics_mindset_case_studies_IntegrateCo_jobcodes[[Code_text]:[Job_Description]],2,FALSE)</f>
        <v>Service</v>
      </c>
    </row>
    <row r="2099" spans="1:18" x14ac:dyDescent="0.3">
      <c r="A2099" s="1">
        <v>42076</v>
      </c>
      <c r="B2099">
        <v>27310026</v>
      </c>
      <c r="C2099">
        <v>402</v>
      </c>
      <c r="D2099">
        <v>5</v>
      </c>
      <c r="E2099">
        <v>5</v>
      </c>
      <c r="F2099" t="s">
        <v>85</v>
      </c>
      <c r="G2099">
        <v>0</v>
      </c>
      <c r="H2099">
        <v>0</v>
      </c>
      <c r="I2099">
        <v>0</v>
      </c>
      <c r="J2099">
        <v>0</v>
      </c>
      <c r="K2099">
        <v>0</v>
      </c>
      <c r="L2099">
        <v>42</v>
      </c>
      <c r="M2099">
        <v>104</v>
      </c>
      <c r="N2099">
        <v>64</v>
      </c>
      <c r="O2099" t="s">
        <v>153</v>
      </c>
      <c r="P2099">
        <v>0</v>
      </c>
      <c r="Q209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099" t="str">
        <f>VLOOKUP(Analytics_mindset_case_studies_IntegrateCo_2015payroll[[#This Row],[Job_Code]],Analytics_mindset_case_studies_IntegrateCo_jobcodes[[Code_text]:[Job_Description]],2,FALSE)</f>
        <v>Installation</v>
      </c>
    </row>
    <row r="2100" spans="1:18" x14ac:dyDescent="0.3">
      <c r="A2100" s="1">
        <v>42076</v>
      </c>
      <c r="B2100">
        <v>27310026</v>
      </c>
      <c r="C2100">
        <v>402</v>
      </c>
      <c r="D2100">
        <v>5</v>
      </c>
      <c r="E2100">
        <v>5</v>
      </c>
      <c r="F2100" t="s">
        <v>93</v>
      </c>
      <c r="G2100">
        <v>1</v>
      </c>
      <c r="H2100">
        <v>0</v>
      </c>
      <c r="I2100">
        <v>18</v>
      </c>
      <c r="J2100">
        <v>0</v>
      </c>
      <c r="K2100">
        <v>0</v>
      </c>
      <c r="L2100">
        <v>5</v>
      </c>
      <c r="M2100">
        <v>125</v>
      </c>
      <c r="N2100">
        <v>77</v>
      </c>
      <c r="O2100" t="s">
        <v>153</v>
      </c>
      <c r="P2100">
        <v>18</v>
      </c>
      <c r="Q210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100" t="str">
        <f>VLOOKUP(Analytics_mindset_case_studies_IntegrateCo_2015payroll[[#This Row],[Job_Code]],Analytics_mindset_case_studies_IntegrateCo_jobcodes[[Code_text]:[Job_Description]],2,FALSE)</f>
        <v>Office</v>
      </c>
    </row>
    <row r="2101" spans="1:18" x14ac:dyDescent="0.3">
      <c r="A2101" s="1">
        <v>42076</v>
      </c>
      <c r="B2101">
        <v>27310026</v>
      </c>
      <c r="C2101">
        <v>402</v>
      </c>
      <c r="D2101">
        <v>5</v>
      </c>
      <c r="E2101">
        <v>5</v>
      </c>
      <c r="F2101" t="s">
        <v>77</v>
      </c>
      <c r="G2101">
        <v>31</v>
      </c>
      <c r="H2101">
        <v>0</v>
      </c>
      <c r="I2101">
        <v>558</v>
      </c>
      <c r="J2101">
        <v>0</v>
      </c>
      <c r="K2101">
        <v>0</v>
      </c>
      <c r="L2101">
        <v>1563</v>
      </c>
      <c r="M2101">
        <v>3875</v>
      </c>
      <c r="N2101">
        <v>2388</v>
      </c>
      <c r="O2101" t="s">
        <v>153</v>
      </c>
      <c r="P2101">
        <v>558</v>
      </c>
      <c r="Q210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101" t="str">
        <f>VLOOKUP(Analytics_mindset_case_studies_IntegrateCo_2015payroll[[#This Row],[Job_Code]],Analytics_mindset_case_studies_IntegrateCo_jobcodes[[Code_text]:[Job_Description]],2,FALSE)</f>
        <v>Employee Training</v>
      </c>
    </row>
    <row r="2102" spans="1:18" x14ac:dyDescent="0.3">
      <c r="A2102" s="1">
        <v>42076</v>
      </c>
      <c r="B2102">
        <v>27310026</v>
      </c>
      <c r="C2102">
        <v>194</v>
      </c>
      <c r="D2102">
        <v>1</v>
      </c>
      <c r="E2102">
        <v>1</v>
      </c>
      <c r="F2102" t="s">
        <v>87</v>
      </c>
      <c r="G2102">
        <v>15</v>
      </c>
      <c r="H2102">
        <v>0</v>
      </c>
      <c r="I2102">
        <v>3375</v>
      </c>
      <c r="J2102">
        <v>0</v>
      </c>
      <c r="K2102">
        <v>0</v>
      </c>
      <c r="L2102">
        <v>66</v>
      </c>
      <c r="M2102">
        <v>211</v>
      </c>
      <c r="N2102">
        <v>56</v>
      </c>
      <c r="O2102" t="s">
        <v>154</v>
      </c>
      <c r="P2102">
        <v>3375</v>
      </c>
      <c r="Q210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102" t="str">
        <f>VLOOKUP(Analytics_mindset_case_studies_IntegrateCo_2015payroll[[#This Row],[Job_Code]],Analytics_mindset_case_studies_IntegrateCo_jobcodes[[Code_text]:[Job_Description]],2,FALSE)</f>
        <v>Employee Training</v>
      </c>
    </row>
    <row r="2103" spans="1:18" x14ac:dyDescent="0.3">
      <c r="A2103" s="1">
        <v>42076</v>
      </c>
      <c r="B2103">
        <v>27310026</v>
      </c>
      <c r="C2103">
        <v>203</v>
      </c>
      <c r="D2103">
        <v>1</v>
      </c>
      <c r="E2103">
        <v>1</v>
      </c>
      <c r="F2103" t="s">
        <v>85</v>
      </c>
      <c r="G2103">
        <v>0</v>
      </c>
      <c r="H2103">
        <v>0</v>
      </c>
      <c r="I2103">
        <v>0</v>
      </c>
      <c r="J2103">
        <v>0</v>
      </c>
      <c r="K2103">
        <v>0</v>
      </c>
      <c r="L2103">
        <v>47</v>
      </c>
      <c r="M2103">
        <v>149</v>
      </c>
      <c r="N2103">
        <v>3</v>
      </c>
      <c r="O2103" t="s">
        <v>155</v>
      </c>
      <c r="P2103">
        <v>0</v>
      </c>
      <c r="Q210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103" t="str">
        <f>VLOOKUP(Analytics_mindset_case_studies_IntegrateCo_2015payroll[[#This Row],[Job_Code]],Analytics_mindset_case_studies_IntegrateCo_jobcodes[[Code_text]:[Job_Description]],2,FALSE)</f>
        <v>Installation</v>
      </c>
    </row>
    <row r="2104" spans="1:18" x14ac:dyDescent="0.3">
      <c r="A2104" s="1">
        <v>42076</v>
      </c>
      <c r="B2104">
        <v>27310026</v>
      </c>
      <c r="C2104">
        <v>203</v>
      </c>
      <c r="D2104">
        <v>1</v>
      </c>
      <c r="E2104">
        <v>1</v>
      </c>
      <c r="F2104" t="s">
        <v>64</v>
      </c>
      <c r="G2104">
        <v>6</v>
      </c>
      <c r="H2104">
        <v>0</v>
      </c>
      <c r="I2104">
        <v>38887</v>
      </c>
      <c r="J2104">
        <v>0</v>
      </c>
      <c r="K2104">
        <v>0</v>
      </c>
      <c r="L2104">
        <v>867</v>
      </c>
      <c r="M2104">
        <v>2765</v>
      </c>
      <c r="N2104">
        <v>47</v>
      </c>
      <c r="O2104" t="s">
        <v>155</v>
      </c>
      <c r="P2104">
        <v>38887</v>
      </c>
      <c r="Q210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104" t="str">
        <f>VLOOKUP(Analytics_mindset_case_studies_IntegrateCo_2015payroll[[#This Row],[Job_Code]],Analytics_mindset_case_studies_IntegrateCo_jobcodes[[Code_text]:[Job_Description]],2,FALSE)</f>
        <v>Office</v>
      </c>
    </row>
    <row r="2105" spans="1:18" x14ac:dyDescent="0.3">
      <c r="A2105" s="1">
        <v>42076</v>
      </c>
      <c r="B2105">
        <v>27310026</v>
      </c>
      <c r="C2105">
        <v>203</v>
      </c>
      <c r="D2105">
        <v>1</v>
      </c>
      <c r="E2105">
        <v>1</v>
      </c>
      <c r="F2105" t="s">
        <v>88</v>
      </c>
      <c r="G2105">
        <v>4</v>
      </c>
      <c r="H2105">
        <v>0</v>
      </c>
      <c r="I2105">
        <v>25924</v>
      </c>
      <c r="J2105">
        <v>0</v>
      </c>
      <c r="K2105">
        <v>0</v>
      </c>
      <c r="L2105">
        <v>578</v>
      </c>
      <c r="M2105">
        <v>1844</v>
      </c>
      <c r="N2105">
        <v>31</v>
      </c>
      <c r="O2105" t="s">
        <v>155</v>
      </c>
      <c r="P2105">
        <v>25924</v>
      </c>
      <c r="Q210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105" t="str">
        <f>VLOOKUP(Analytics_mindset_case_studies_IntegrateCo_2015payroll[[#This Row],[Job_Code]],Analytics_mindset_case_studies_IntegrateCo_jobcodes[[Code_text]:[Job_Description]],2,FALSE)</f>
        <v>Office</v>
      </c>
    </row>
    <row r="2106" spans="1:18" x14ac:dyDescent="0.3">
      <c r="A2106" s="1">
        <v>42076</v>
      </c>
      <c r="B2106">
        <v>27310026</v>
      </c>
      <c r="C2106">
        <v>203</v>
      </c>
      <c r="D2106">
        <v>1</v>
      </c>
      <c r="E2106">
        <v>1</v>
      </c>
      <c r="F2106" t="s">
        <v>78</v>
      </c>
      <c r="G2106">
        <v>6</v>
      </c>
      <c r="H2106">
        <v>0</v>
      </c>
      <c r="I2106">
        <v>38887</v>
      </c>
      <c r="J2106">
        <v>0</v>
      </c>
      <c r="K2106">
        <v>0</v>
      </c>
      <c r="L2106">
        <v>867</v>
      </c>
      <c r="M2106">
        <v>2765</v>
      </c>
      <c r="N2106">
        <v>47</v>
      </c>
      <c r="O2106" t="s">
        <v>155</v>
      </c>
      <c r="P2106">
        <v>38887</v>
      </c>
      <c r="Q210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106" t="str">
        <f>VLOOKUP(Analytics_mindset_case_studies_IntegrateCo_2015payroll[[#This Row],[Job_Code]],Analytics_mindset_case_studies_IntegrateCo_jobcodes[[Code_text]:[Job_Description]],2,FALSE)</f>
        <v>Service</v>
      </c>
    </row>
    <row r="2107" spans="1:18" x14ac:dyDescent="0.3">
      <c r="A2107" s="1">
        <v>42076</v>
      </c>
      <c r="B2107">
        <v>27310026</v>
      </c>
      <c r="C2107">
        <v>203</v>
      </c>
      <c r="D2107">
        <v>1</v>
      </c>
      <c r="E2107">
        <v>1</v>
      </c>
      <c r="F2107" t="s">
        <v>97</v>
      </c>
      <c r="G2107">
        <v>4</v>
      </c>
      <c r="H2107">
        <v>0</v>
      </c>
      <c r="I2107">
        <v>25925</v>
      </c>
      <c r="J2107">
        <v>0</v>
      </c>
      <c r="K2107">
        <v>0</v>
      </c>
      <c r="L2107">
        <v>578</v>
      </c>
      <c r="M2107">
        <v>1844</v>
      </c>
      <c r="N2107">
        <v>31</v>
      </c>
      <c r="O2107" t="s">
        <v>155</v>
      </c>
      <c r="P2107">
        <v>25925</v>
      </c>
      <c r="Q210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107" t="str">
        <f>VLOOKUP(Analytics_mindset_case_studies_IntegrateCo_2015payroll[[#This Row],[Job_Code]],Analytics_mindset_case_studies_IntegrateCo_jobcodes[[Code_text]:[Job_Description]],2,FALSE)</f>
        <v>Service</v>
      </c>
    </row>
    <row r="2108" spans="1:18" x14ac:dyDescent="0.3">
      <c r="A2108" s="1">
        <v>42076</v>
      </c>
      <c r="B2108">
        <v>27310026</v>
      </c>
      <c r="C2108">
        <v>203</v>
      </c>
      <c r="D2108">
        <v>1</v>
      </c>
      <c r="E2108">
        <v>1</v>
      </c>
      <c r="F2108" t="s">
        <v>65</v>
      </c>
      <c r="G2108">
        <v>6</v>
      </c>
      <c r="H2108">
        <v>0</v>
      </c>
      <c r="I2108">
        <v>38887</v>
      </c>
      <c r="J2108">
        <v>0</v>
      </c>
      <c r="K2108">
        <v>0</v>
      </c>
      <c r="L2108">
        <v>868</v>
      </c>
      <c r="M2108">
        <v>2764</v>
      </c>
      <c r="N2108">
        <v>47</v>
      </c>
      <c r="O2108" t="s">
        <v>155</v>
      </c>
      <c r="P2108">
        <v>38887</v>
      </c>
      <c r="Q210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108" t="str">
        <f>VLOOKUP(Analytics_mindset_case_studies_IntegrateCo_2015payroll[[#This Row],[Job_Code]],Analytics_mindset_case_studies_IntegrateCo_jobcodes[[Code_text]:[Job_Description]],2,FALSE)</f>
        <v>Office</v>
      </c>
    </row>
    <row r="2109" spans="1:18" x14ac:dyDescent="0.3">
      <c r="A2109" s="1">
        <v>42076</v>
      </c>
      <c r="B2109">
        <v>27310026</v>
      </c>
      <c r="C2109">
        <v>203</v>
      </c>
      <c r="D2109">
        <v>1</v>
      </c>
      <c r="E2109">
        <v>1</v>
      </c>
      <c r="F2109" t="s">
        <v>98</v>
      </c>
      <c r="G2109">
        <v>4</v>
      </c>
      <c r="H2109">
        <v>0</v>
      </c>
      <c r="I2109">
        <v>25924</v>
      </c>
      <c r="J2109">
        <v>0</v>
      </c>
      <c r="K2109">
        <v>0</v>
      </c>
      <c r="L2109">
        <v>579</v>
      </c>
      <c r="M2109">
        <v>1842</v>
      </c>
      <c r="N2109">
        <v>31</v>
      </c>
      <c r="O2109" t="s">
        <v>155</v>
      </c>
      <c r="P2109">
        <v>25924</v>
      </c>
      <c r="Q210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109" t="str">
        <f>VLOOKUP(Analytics_mindset_case_studies_IntegrateCo_2015payroll[[#This Row],[Job_Code]],Analytics_mindset_case_studies_IntegrateCo_jobcodes[[Code_text]:[Job_Description]],2,FALSE)</f>
        <v>Office</v>
      </c>
    </row>
    <row r="2110" spans="1:18" x14ac:dyDescent="0.3">
      <c r="A2110" s="1">
        <v>42076</v>
      </c>
      <c r="B2110">
        <v>27310026</v>
      </c>
      <c r="C2110">
        <v>203</v>
      </c>
      <c r="D2110">
        <v>1</v>
      </c>
      <c r="E2110">
        <v>1</v>
      </c>
      <c r="F2110" t="s">
        <v>74</v>
      </c>
      <c r="G2110">
        <v>6</v>
      </c>
      <c r="H2110">
        <v>0</v>
      </c>
      <c r="I2110">
        <v>38887</v>
      </c>
      <c r="J2110">
        <v>0</v>
      </c>
      <c r="K2110">
        <v>0</v>
      </c>
      <c r="L2110">
        <v>867</v>
      </c>
      <c r="M2110">
        <v>2765</v>
      </c>
      <c r="N2110">
        <v>47</v>
      </c>
      <c r="O2110" t="s">
        <v>155</v>
      </c>
      <c r="P2110">
        <v>38887</v>
      </c>
      <c r="Q211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110" t="str">
        <f>VLOOKUP(Analytics_mindset_case_studies_IntegrateCo_2015payroll[[#This Row],[Job_Code]],Analytics_mindset_case_studies_IntegrateCo_jobcodes[[Code_text]:[Job_Description]],2,FALSE)</f>
        <v>Service</v>
      </c>
    </row>
    <row r="2111" spans="1:18" x14ac:dyDescent="0.3">
      <c r="A2111" s="1">
        <v>42076</v>
      </c>
      <c r="B2111">
        <v>27310026</v>
      </c>
      <c r="C2111">
        <v>203</v>
      </c>
      <c r="D2111">
        <v>1</v>
      </c>
      <c r="E2111">
        <v>1</v>
      </c>
      <c r="F2111" t="s">
        <v>99</v>
      </c>
      <c r="G2111">
        <v>4</v>
      </c>
      <c r="H2111">
        <v>0</v>
      </c>
      <c r="I2111">
        <v>25925</v>
      </c>
      <c r="J2111">
        <v>0</v>
      </c>
      <c r="K2111">
        <v>0</v>
      </c>
      <c r="L2111">
        <v>578</v>
      </c>
      <c r="M2111">
        <v>1843</v>
      </c>
      <c r="N2111">
        <v>31</v>
      </c>
      <c r="O2111" t="s">
        <v>155</v>
      </c>
      <c r="P2111">
        <v>25925</v>
      </c>
      <c r="Q211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111" t="str">
        <f>VLOOKUP(Analytics_mindset_case_studies_IntegrateCo_2015payroll[[#This Row],[Job_Code]],Analytics_mindset_case_studies_IntegrateCo_jobcodes[[Code_text]:[Job_Description]],2,FALSE)</f>
        <v>Service</v>
      </c>
    </row>
    <row r="2112" spans="1:18" x14ac:dyDescent="0.3">
      <c r="A2112" s="1">
        <v>42076</v>
      </c>
      <c r="B2112">
        <v>27310026</v>
      </c>
      <c r="C2112">
        <v>357</v>
      </c>
      <c r="D2112">
        <v>1</v>
      </c>
      <c r="E2112">
        <v>1</v>
      </c>
      <c r="F2112" t="s">
        <v>85</v>
      </c>
      <c r="G2112">
        <v>0</v>
      </c>
      <c r="H2112">
        <v>0</v>
      </c>
      <c r="I2112">
        <v>0</v>
      </c>
      <c r="J2112">
        <v>0</v>
      </c>
      <c r="K2112">
        <v>0</v>
      </c>
      <c r="L2112">
        <v>37</v>
      </c>
      <c r="M2112">
        <v>118</v>
      </c>
      <c r="N2112">
        <v>3</v>
      </c>
      <c r="O2112" t="s">
        <v>156</v>
      </c>
      <c r="P2112">
        <v>0</v>
      </c>
      <c r="Q211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112" t="str">
        <f>VLOOKUP(Analytics_mindset_case_studies_IntegrateCo_2015payroll[[#This Row],[Job_Code]],Analytics_mindset_case_studies_IntegrateCo_jobcodes[[Code_text]:[Job_Description]],2,FALSE)</f>
        <v>Installation</v>
      </c>
    </row>
    <row r="2113" spans="1:18" x14ac:dyDescent="0.3">
      <c r="A2113" s="1">
        <v>42076</v>
      </c>
      <c r="B2113">
        <v>27310026</v>
      </c>
      <c r="C2113">
        <v>357</v>
      </c>
      <c r="D2113">
        <v>1</v>
      </c>
      <c r="E2113">
        <v>1</v>
      </c>
      <c r="F2113" t="s">
        <v>74</v>
      </c>
      <c r="G2113">
        <v>4</v>
      </c>
      <c r="H2113">
        <v>0</v>
      </c>
      <c r="I2113">
        <v>80</v>
      </c>
      <c r="J2113">
        <v>0</v>
      </c>
      <c r="K2113">
        <v>0</v>
      </c>
      <c r="L2113">
        <v>165</v>
      </c>
      <c r="M2113">
        <v>526</v>
      </c>
      <c r="N2113">
        <v>132</v>
      </c>
      <c r="O2113" t="s">
        <v>156</v>
      </c>
      <c r="P2113">
        <v>80</v>
      </c>
      <c r="Q211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113" t="str">
        <f>VLOOKUP(Analytics_mindset_case_studies_IntegrateCo_2015payroll[[#This Row],[Job_Code]],Analytics_mindset_case_studies_IntegrateCo_jobcodes[[Code_text]:[Job_Description]],2,FALSE)</f>
        <v>Service</v>
      </c>
    </row>
    <row r="2114" spans="1:18" x14ac:dyDescent="0.3">
      <c r="A2114" s="1">
        <v>42076</v>
      </c>
      <c r="B2114">
        <v>27310026</v>
      </c>
      <c r="C2114">
        <v>357</v>
      </c>
      <c r="D2114">
        <v>1</v>
      </c>
      <c r="E2114">
        <v>1</v>
      </c>
      <c r="F2114" t="s">
        <v>74</v>
      </c>
      <c r="G2114">
        <v>0</v>
      </c>
      <c r="H2114">
        <v>2</v>
      </c>
      <c r="I2114">
        <v>0</v>
      </c>
      <c r="J2114">
        <v>60</v>
      </c>
      <c r="K2114">
        <v>0</v>
      </c>
      <c r="L2114">
        <v>124</v>
      </c>
      <c r="M2114">
        <v>394</v>
      </c>
      <c r="N2114">
        <v>66</v>
      </c>
      <c r="O2114" t="s">
        <v>156</v>
      </c>
      <c r="P2114">
        <v>60</v>
      </c>
      <c r="Q211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114" t="str">
        <f>VLOOKUP(Analytics_mindset_case_studies_IntegrateCo_2015payroll[[#This Row],[Job_Code]],Analytics_mindset_case_studies_IntegrateCo_jobcodes[[Code_text]:[Job_Description]],2,FALSE)</f>
        <v>Service</v>
      </c>
    </row>
    <row r="2115" spans="1:18" x14ac:dyDescent="0.3">
      <c r="A2115" s="1">
        <v>42076</v>
      </c>
      <c r="B2115">
        <v>27310026</v>
      </c>
      <c r="C2115">
        <v>357</v>
      </c>
      <c r="D2115">
        <v>1</v>
      </c>
      <c r="E2115">
        <v>1</v>
      </c>
      <c r="F2115" t="s">
        <v>89</v>
      </c>
      <c r="G2115">
        <v>1</v>
      </c>
      <c r="H2115">
        <v>0</v>
      </c>
      <c r="I2115">
        <v>20</v>
      </c>
      <c r="J2115">
        <v>0</v>
      </c>
      <c r="K2115">
        <v>0</v>
      </c>
      <c r="L2115">
        <v>41</v>
      </c>
      <c r="M2115">
        <v>131</v>
      </c>
      <c r="N2115">
        <v>33</v>
      </c>
      <c r="O2115" t="s">
        <v>156</v>
      </c>
      <c r="P2115">
        <v>20</v>
      </c>
      <c r="Q211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115" t="str">
        <f>VLOOKUP(Analytics_mindset_case_studies_IntegrateCo_2015payroll[[#This Row],[Job_Code]],Analytics_mindset_case_studies_IntegrateCo_jobcodes[[Code_text]:[Job_Description]],2,FALSE)</f>
        <v>Employee Training</v>
      </c>
    </row>
    <row r="2116" spans="1:18" x14ac:dyDescent="0.3">
      <c r="A2116" s="1">
        <v>42076</v>
      </c>
      <c r="B2116">
        <v>27310026</v>
      </c>
      <c r="C2116">
        <v>269</v>
      </c>
      <c r="D2116">
        <v>1</v>
      </c>
      <c r="E2116">
        <v>1</v>
      </c>
      <c r="F2116" t="s">
        <v>85</v>
      </c>
      <c r="G2116">
        <v>0</v>
      </c>
      <c r="H2116">
        <v>0</v>
      </c>
      <c r="I2116">
        <v>0</v>
      </c>
      <c r="J2116">
        <v>0</v>
      </c>
      <c r="K2116">
        <v>0</v>
      </c>
      <c r="L2116">
        <v>34</v>
      </c>
      <c r="M2116">
        <v>107</v>
      </c>
      <c r="N2116">
        <v>25</v>
      </c>
      <c r="O2116" t="s">
        <v>157</v>
      </c>
      <c r="P2116">
        <v>0</v>
      </c>
      <c r="Q211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116" t="str">
        <f>VLOOKUP(Analytics_mindset_case_studies_IntegrateCo_2015payroll[[#This Row],[Job_Code]],Analytics_mindset_case_studies_IntegrateCo_jobcodes[[Code_text]:[Job_Description]],2,FALSE)</f>
        <v>Installation</v>
      </c>
    </row>
    <row r="2117" spans="1:18" x14ac:dyDescent="0.3">
      <c r="A2117" s="1">
        <v>42076</v>
      </c>
      <c r="B2117">
        <v>27310026</v>
      </c>
      <c r="C2117">
        <v>269</v>
      </c>
      <c r="D2117">
        <v>1</v>
      </c>
      <c r="E2117">
        <v>1</v>
      </c>
      <c r="F2117" t="s">
        <v>79</v>
      </c>
      <c r="G2117">
        <v>8</v>
      </c>
      <c r="H2117">
        <v>0</v>
      </c>
      <c r="I2117">
        <v>224</v>
      </c>
      <c r="J2117">
        <v>0</v>
      </c>
      <c r="K2117">
        <v>0</v>
      </c>
      <c r="L2117">
        <v>503</v>
      </c>
      <c r="M2117">
        <v>1604</v>
      </c>
      <c r="N2117">
        <v>37</v>
      </c>
      <c r="O2117" t="s">
        <v>157</v>
      </c>
      <c r="P2117">
        <v>224</v>
      </c>
      <c r="Q211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117" t="str">
        <f>VLOOKUP(Analytics_mindset_case_studies_IntegrateCo_2015payroll[[#This Row],[Job_Code]],Analytics_mindset_case_studies_IntegrateCo_jobcodes[[Code_text]:[Job_Description]],2,FALSE)</f>
        <v>Proj Management</v>
      </c>
    </row>
    <row r="2118" spans="1:18" x14ac:dyDescent="0.3">
      <c r="A2118" s="1">
        <v>42076</v>
      </c>
      <c r="B2118">
        <v>27310026</v>
      </c>
      <c r="C2118">
        <v>269</v>
      </c>
      <c r="D2118">
        <v>1</v>
      </c>
      <c r="E2118">
        <v>1</v>
      </c>
      <c r="F2118" t="s">
        <v>79</v>
      </c>
      <c r="G2118">
        <v>0</v>
      </c>
      <c r="H2118">
        <v>4</v>
      </c>
      <c r="I2118">
        <v>0</v>
      </c>
      <c r="J2118">
        <v>168</v>
      </c>
      <c r="K2118">
        <v>0</v>
      </c>
      <c r="L2118">
        <v>377</v>
      </c>
      <c r="M2118">
        <v>1203</v>
      </c>
      <c r="N2118">
        <v>185</v>
      </c>
      <c r="O2118" t="s">
        <v>157</v>
      </c>
      <c r="P2118">
        <v>168</v>
      </c>
      <c r="Q211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118" t="str">
        <f>VLOOKUP(Analytics_mindset_case_studies_IntegrateCo_2015payroll[[#This Row],[Job_Code]],Analytics_mindset_case_studies_IntegrateCo_jobcodes[[Code_text]:[Job_Description]],2,FALSE)</f>
        <v>Proj Management</v>
      </c>
    </row>
    <row r="2119" spans="1:18" x14ac:dyDescent="0.3">
      <c r="A2119" s="1">
        <v>42076</v>
      </c>
      <c r="B2119">
        <v>27310026</v>
      </c>
      <c r="C2119">
        <v>248</v>
      </c>
      <c r="D2119">
        <v>1</v>
      </c>
      <c r="E2119">
        <v>1</v>
      </c>
      <c r="F2119" t="s">
        <v>64</v>
      </c>
      <c r="G2119">
        <v>20</v>
      </c>
      <c r="H2119">
        <v>0</v>
      </c>
      <c r="I2119">
        <v>410</v>
      </c>
      <c r="J2119">
        <v>0</v>
      </c>
      <c r="K2119">
        <v>0</v>
      </c>
      <c r="L2119">
        <v>866</v>
      </c>
      <c r="M2119">
        <v>276</v>
      </c>
      <c r="N2119">
        <v>49</v>
      </c>
      <c r="O2119" t="s">
        <v>158</v>
      </c>
      <c r="P2119">
        <v>410</v>
      </c>
      <c r="Q211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119" t="str">
        <f>VLOOKUP(Analytics_mindset_case_studies_IntegrateCo_2015payroll[[#This Row],[Job_Code]],Analytics_mindset_case_studies_IntegrateCo_jobcodes[[Code_text]:[Job_Description]],2,FALSE)</f>
        <v>Office</v>
      </c>
    </row>
    <row r="2120" spans="1:18" x14ac:dyDescent="0.3">
      <c r="A2120" s="1">
        <v>42076</v>
      </c>
      <c r="B2120">
        <v>27310026</v>
      </c>
      <c r="C2120">
        <v>248</v>
      </c>
      <c r="D2120">
        <v>1</v>
      </c>
      <c r="E2120">
        <v>1</v>
      </c>
      <c r="F2120" t="s">
        <v>65</v>
      </c>
      <c r="G2120">
        <v>20</v>
      </c>
      <c r="H2120">
        <v>0</v>
      </c>
      <c r="I2120">
        <v>410</v>
      </c>
      <c r="J2120">
        <v>0</v>
      </c>
      <c r="K2120">
        <v>0</v>
      </c>
      <c r="L2120">
        <v>866</v>
      </c>
      <c r="M2120">
        <v>276</v>
      </c>
      <c r="N2120">
        <v>49</v>
      </c>
      <c r="O2120" t="s">
        <v>158</v>
      </c>
      <c r="P2120">
        <v>410</v>
      </c>
      <c r="Q212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120" t="str">
        <f>VLOOKUP(Analytics_mindset_case_studies_IntegrateCo_2015payroll[[#This Row],[Job_Code]],Analytics_mindset_case_studies_IntegrateCo_jobcodes[[Code_text]:[Job_Description]],2,FALSE)</f>
        <v>Office</v>
      </c>
    </row>
    <row r="2121" spans="1:18" x14ac:dyDescent="0.3">
      <c r="A2121" s="1">
        <v>42076</v>
      </c>
      <c r="B2121">
        <v>27310026</v>
      </c>
      <c r="C2121">
        <v>30</v>
      </c>
      <c r="D2121">
        <v>1</v>
      </c>
      <c r="E2121">
        <v>1</v>
      </c>
      <c r="F2121" t="s">
        <v>58</v>
      </c>
      <c r="G2121">
        <v>3</v>
      </c>
      <c r="H2121">
        <v>0</v>
      </c>
      <c r="I2121">
        <v>731</v>
      </c>
      <c r="J2121">
        <v>0</v>
      </c>
      <c r="K2121">
        <v>0</v>
      </c>
      <c r="L2121">
        <v>148</v>
      </c>
      <c r="M2121">
        <v>47</v>
      </c>
      <c r="N2121">
        <v>9</v>
      </c>
      <c r="O2121" t="s">
        <v>159</v>
      </c>
      <c r="P2121">
        <v>731</v>
      </c>
      <c r="Q212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121" t="str">
        <f>VLOOKUP(Analytics_mindset_case_studies_IntegrateCo_2015payroll[[#This Row],[Job_Code]],Analytics_mindset_case_studies_IntegrateCo_jobcodes[[Code_text]:[Job_Description]],2,FALSE)</f>
        <v>Sales</v>
      </c>
    </row>
    <row r="2122" spans="1:18" x14ac:dyDescent="0.3">
      <c r="A2122" s="1">
        <v>42076</v>
      </c>
      <c r="B2122">
        <v>27310026</v>
      </c>
      <c r="C2122">
        <v>30</v>
      </c>
      <c r="D2122">
        <v>1</v>
      </c>
      <c r="E2122">
        <v>1</v>
      </c>
      <c r="F2122" t="s">
        <v>84</v>
      </c>
      <c r="G2122">
        <v>5</v>
      </c>
      <c r="H2122">
        <v>0</v>
      </c>
      <c r="I2122">
        <v>12185</v>
      </c>
      <c r="J2122">
        <v>0</v>
      </c>
      <c r="K2122">
        <v>0</v>
      </c>
      <c r="L2122">
        <v>246</v>
      </c>
      <c r="M2122">
        <v>785</v>
      </c>
      <c r="N2122">
        <v>15</v>
      </c>
      <c r="O2122" t="s">
        <v>159</v>
      </c>
      <c r="P2122">
        <v>12185</v>
      </c>
      <c r="Q212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2122" t="str">
        <f>VLOOKUP(Analytics_mindset_case_studies_IntegrateCo_2015payroll[[#This Row],[Job_Code]],Analytics_mindset_case_studies_IntegrateCo_jobcodes[[Code_text]:[Job_Description]],2,FALSE)</f>
        <v>Travel</v>
      </c>
    </row>
    <row r="2123" spans="1:18" x14ac:dyDescent="0.3">
      <c r="A2123" s="1">
        <v>42076</v>
      </c>
      <c r="B2123">
        <v>27310026</v>
      </c>
      <c r="C2123">
        <v>30</v>
      </c>
      <c r="D2123">
        <v>1</v>
      </c>
      <c r="E2123">
        <v>1</v>
      </c>
      <c r="F2123" t="s">
        <v>63</v>
      </c>
      <c r="G2123">
        <v>0</v>
      </c>
      <c r="H2123">
        <v>0</v>
      </c>
      <c r="I2123">
        <v>0</v>
      </c>
      <c r="J2123">
        <v>0</v>
      </c>
      <c r="K2123">
        <v>0</v>
      </c>
      <c r="L2123">
        <v>98</v>
      </c>
      <c r="M2123">
        <v>313</v>
      </c>
      <c r="N2123">
        <v>6</v>
      </c>
      <c r="O2123" t="s">
        <v>159</v>
      </c>
      <c r="P2123">
        <v>0</v>
      </c>
      <c r="Q212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123" t="str">
        <f>VLOOKUP(Analytics_mindset_case_studies_IntegrateCo_2015payroll[[#This Row],[Job_Code]],Analytics_mindset_case_studies_IntegrateCo_jobcodes[[Code_text]:[Job_Description]],2,FALSE)</f>
        <v>New Foreign Manufacturing Plant</v>
      </c>
    </row>
    <row r="2124" spans="1:18" x14ac:dyDescent="0.3">
      <c r="A2124" s="1">
        <v>42076</v>
      </c>
      <c r="B2124">
        <v>27310026</v>
      </c>
      <c r="C2124">
        <v>403</v>
      </c>
      <c r="D2124">
        <v>1</v>
      </c>
      <c r="E2124">
        <v>1</v>
      </c>
      <c r="F2124" t="s">
        <v>95</v>
      </c>
      <c r="G2124">
        <v>5</v>
      </c>
      <c r="H2124">
        <v>0</v>
      </c>
      <c r="I2124">
        <v>85</v>
      </c>
      <c r="J2124">
        <v>0</v>
      </c>
      <c r="K2124">
        <v>4</v>
      </c>
      <c r="L2124">
        <v>14</v>
      </c>
      <c r="M2124">
        <v>46</v>
      </c>
      <c r="N2124">
        <v>14</v>
      </c>
      <c r="O2124" t="s">
        <v>160</v>
      </c>
      <c r="P2124">
        <v>85</v>
      </c>
      <c r="Q212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124" t="str">
        <f>VLOOKUP(Analytics_mindset_case_studies_IntegrateCo_2015payroll[[#This Row],[Job_Code]],Analytics_mindset_case_studies_IntegrateCo_jobcodes[[Code_text]:[Job_Description]],2,FALSE)</f>
        <v>Installation</v>
      </c>
    </row>
    <row r="2125" spans="1:18" x14ac:dyDescent="0.3">
      <c r="A2125" s="1">
        <v>42076</v>
      </c>
      <c r="B2125">
        <v>27310026</v>
      </c>
      <c r="C2125">
        <v>403</v>
      </c>
      <c r="D2125">
        <v>1</v>
      </c>
      <c r="E2125">
        <v>1</v>
      </c>
      <c r="F2125" t="s">
        <v>89</v>
      </c>
      <c r="G2125">
        <v>2</v>
      </c>
      <c r="H2125">
        <v>0</v>
      </c>
      <c r="I2125">
        <v>34</v>
      </c>
      <c r="J2125">
        <v>0</v>
      </c>
      <c r="K2125">
        <v>14</v>
      </c>
      <c r="L2125">
        <v>58</v>
      </c>
      <c r="M2125">
        <v>185</v>
      </c>
      <c r="N2125">
        <v>56</v>
      </c>
      <c r="O2125" t="s">
        <v>160</v>
      </c>
      <c r="P2125">
        <v>34</v>
      </c>
      <c r="Q212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125" t="str">
        <f>VLOOKUP(Analytics_mindset_case_studies_IntegrateCo_2015payroll[[#This Row],[Job_Code]],Analytics_mindset_case_studies_IntegrateCo_jobcodes[[Code_text]:[Job_Description]],2,FALSE)</f>
        <v>Employee Training</v>
      </c>
    </row>
    <row r="2126" spans="1:18" x14ac:dyDescent="0.3">
      <c r="A2126" s="1">
        <v>42076</v>
      </c>
      <c r="B2126">
        <v>27310026</v>
      </c>
      <c r="C2126">
        <v>6</v>
      </c>
      <c r="D2126">
        <v>1</v>
      </c>
      <c r="E2126">
        <v>1</v>
      </c>
      <c r="F2126" t="s">
        <v>85</v>
      </c>
      <c r="G2126">
        <v>0</v>
      </c>
      <c r="H2126">
        <v>0</v>
      </c>
      <c r="I2126">
        <v>0</v>
      </c>
      <c r="J2126">
        <v>0</v>
      </c>
      <c r="K2126">
        <v>0</v>
      </c>
      <c r="L2126">
        <v>28</v>
      </c>
      <c r="M2126">
        <v>89</v>
      </c>
      <c r="N2126">
        <v>2</v>
      </c>
      <c r="O2126" t="s">
        <v>162</v>
      </c>
      <c r="P2126">
        <v>0</v>
      </c>
      <c r="Q212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126" t="str">
        <f>VLOOKUP(Analytics_mindset_case_studies_IntegrateCo_2015payroll[[#This Row],[Job_Code]],Analytics_mindset_case_studies_IntegrateCo_jobcodes[[Code_text]:[Job_Description]],2,FALSE)</f>
        <v>Installation</v>
      </c>
    </row>
    <row r="2127" spans="1:18" x14ac:dyDescent="0.3">
      <c r="A2127" s="1">
        <v>42076</v>
      </c>
      <c r="B2127">
        <v>27310026</v>
      </c>
      <c r="C2127">
        <v>6</v>
      </c>
      <c r="D2127">
        <v>1</v>
      </c>
      <c r="E2127">
        <v>1</v>
      </c>
      <c r="F2127" t="s">
        <v>101</v>
      </c>
      <c r="G2127">
        <v>2</v>
      </c>
      <c r="H2127">
        <v>0</v>
      </c>
      <c r="I2127">
        <v>44</v>
      </c>
      <c r="J2127">
        <v>0</v>
      </c>
      <c r="K2127">
        <v>0</v>
      </c>
      <c r="L2127">
        <v>102</v>
      </c>
      <c r="M2127">
        <v>324</v>
      </c>
      <c r="N2127">
        <v>73</v>
      </c>
      <c r="O2127" t="s">
        <v>162</v>
      </c>
      <c r="P2127">
        <v>44</v>
      </c>
      <c r="Q212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127" t="str">
        <f>VLOOKUP(Analytics_mindset_case_studies_IntegrateCo_2015payroll[[#This Row],[Job_Code]],Analytics_mindset_case_studies_IntegrateCo_jobcodes[[Code_text]:[Job_Description]],2,FALSE)</f>
        <v>Installation</v>
      </c>
    </row>
    <row r="2128" spans="1:18" x14ac:dyDescent="0.3">
      <c r="A2128" s="1">
        <v>42076</v>
      </c>
      <c r="B2128">
        <v>27310026</v>
      </c>
      <c r="C2128">
        <v>6</v>
      </c>
      <c r="D2128">
        <v>1</v>
      </c>
      <c r="E2128">
        <v>1</v>
      </c>
      <c r="F2128" t="s">
        <v>87</v>
      </c>
      <c r="G2128">
        <v>2</v>
      </c>
      <c r="H2128">
        <v>0</v>
      </c>
      <c r="I2128">
        <v>44</v>
      </c>
      <c r="J2128">
        <v>0</v>
      </c>
      <c r="K2128">
        <v>0</v>
      </c>
      <c r="L2128">
        <v>102</v>
      </c>
      <c r="M2128">
        <v>324</v>
      </c>
      <c r="N2128">
        <v>73</v>
      </c>
      <c r="O2128" t="s">
        <v>162</v>
      </c>
      <c r="P2128">
        <v>44</v>
      </c>
      <c r="Q212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128" t="str">
        <f>VLOOKUP(Analytics_mindset_case_studies_IntegrateCo_2015payroll[[#This Row],[Job_Code]],Analytics_mindset_case_studies_IntegrateCo_jobcodes[[Code_text]:[Job_Description]],2,FALSE)</f>
        <v>Employee Training</v>
      </c>
    </row>
    <row r="2129" spans="1:18" x14ac:dyDescent="0.3">
      <c r="A2129" s="1">
        <v>42076</v>
      </c>
      <c r="B2129">
        <v>27310026</v>
      </c>
      <c r="C2129">
        <v>6</v>
      </c>
      <c r="D2129">
        <v>1</v>
      </c>
      <c r="E2129">
        <v>1</v>
      </c>
      <c r="F2129" t="s">
        <v>63</v>
      </c>
      <c r="G2129">
        <v>0</v>
      </c>
      <c r="H2129">
        <v>0</v>
      </c>
      <c r="I2129">
        <v>0</v>
      </c>
      <c r="J2129">
        <v>0</v>
      </c>
      <c r="K2129">
        <v>0</v>
      </c>
      <c r="L2129">
        <v>407</v>
      </c>
      <c r="M2129">
        <v>1298</v>
      </c>
      <c r="N2129">
        <v>29</v>
      </c>
      <c r="O2129" t="s">
        <v>162</v>
      </c>
      <c r="P2129">
        <v>0</v>
      </c>
      <c r="Q212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129" t="str">
        <f>VLOOKUP(Analytics_mindset_case_studies_IntegrateCo_2015payroll[[#This Row],[Job_Code]],Analytics_mindset_case_studies_IntegrateCo_jobcodes[[Code_text]:[Job_Description]],2,FALSE)</f>
        <v>New Foreign Manufacturing Plant</v>
      </c>
    </row>
    <row r="2130" spans="1:18" x14ac:dyDescent="0.3">
      <c r="A2130" s="1">
        <v>42076</v>
      </c>
      <c r="B2130">
        <v>27310026</v>
      </c>
      <c r="C2130">
        <v>210</v>
      </c>
      <c r="D2130">
        <v>2</v>
      </c>
      <c r="E2130">
        <v>2</v>
      </c>
      <c r="F2130" t="s">
        <v>85</v>
      </c>
      <c r="G2130">
        <v>0</v>
      </c>
      <c r="H2130">
        <v>0</v>
      </c>
      <c r="I2130">
        <v>0</v>
      </c>
      <c r="J2130">
        <v>0</v>
      </c>
      <c r="K2130">
        <v>0</v>
      </c>
      <c r="L2130">
        <v>72</v>
      </c>
      <c r="M2130">
        <v>115</v>
      </c>
      <c r="N2130">
        <v>33</v>
      </c>
      <c r="O2130" t="s">
        <v>163</v>
      </c>
      <c r="P2130">
        <v>0</v>
      </c>
      <c r="Q213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130" t="str">
        <f>VLOOKUP(Analytics_mindset_case_studies_IntegrateCo_2015payroll[[#This Row],[Job_Code]],Analytics_mindset_case_studies_IntegrateCo_jobcodes[[Code_text]:[Job_Description]],2,FALSE)</f>
        <v>Installation</v>
      </c>
    </row>
    <row r="2131" spans="1:18" x14ac:dyDescent="0.3">
      <c r="A2131" s="1">
        <v>42076</v>
      </c>
      <c r="B2131">
        <v>27310026</v>
      </c>
      <c r="C2131">
        <v>210</v>
      </c>
      <c r="D2131">
        <v>2</v>
      </c>
      <c r="E2131">
        <v>2</v>
      </c>
      <c r="F2131" t="s">
        <v>88</v>
      </c>
      <c r="G2131">
        <v>65</v>
      </c>
      <c r="H2131">
        <v>0</v>
      </c>
      <c r="I2131">
        <v>15457</v>
      </c>
      <c r="J2131">
        <v>0</v>
      </c>
      <c r="K2131">
        <v>0</v>
      </c>
      <c r="L2131">
        <v>742</v>
      </c>
      <c r="M2131">
        <v>1182</v>
      </c>
      <c r="N2131">
        <v>343</v>
      </c>
      <c r="O2131" t="s">
        <v>163</v>
      </c>
      <c r="P2131">
        <v>15457</v>
      </c>
      <c r="Q213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131" t="str">
        <f>VLOOKUP(Analytics_mindset_case_studies_IntegrateCo_2015payroll[[#This Row],[Job_Code]],Analytics_mindset_case_studies_IntegrateCo_jobcodes[[Code_text]:[Job_Description]],2,FALSE)</f>
        <v>Office</v>
      </c>
    </row>
    <row r="2132" spans="1:18" x14ac:dyDescent="0.3">
      <c r="A2132" s="1">
        <v>42076</v>
      </c>
      <c r="B2132">
        <v>27310026</v>
      </c>
      <c r="C2132">
        <v>210</v>
      </c>
      <c r="D2132">
        <v>2</v>
      </c>
      <c r="E2132">
        <v>2</v>
      </c>
      <c r="F2132" t="s">
        <v>107</v>
      </c>
      <c r="G2132">
        <v>6</v>
      </c>
      <c r="H2132">
        <v>0</v>
      </c>
      <c r="I2132">
        <v>14268</v>
      </c>
      <c r="J2132">
        <v>0</v>
      </c>
      <c r="K2132">
        <v>0</v>
      </c>
      <c r="L2132">
        <v>685</v>
      </c>
      <c r="M2132">
        <v>1091</v>
      </c>
      <c r="N2132">
        <v>317</v>
      </c>
      <c r="O2132" t="s">
        <v>163</v>
      </c>
      <c r="P2132">
        <v>14268</v>
      </c>
      <c r="Q213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132" t="str">
        <f>VLOOKUP(Analytics_mindset_case_studies_IntegrateCo_2015payroll[[#This Row],[Job_Code]],Analytics_mindset_case_studies_IntegrateCo_jobcodes[[Code_text]:[Job_Description]],2,FALSE)</f>
        <v>Sales</v>
      </c>
    </row>
    <row r="2133" spans="1:18" x14ac:dyDescent="0.3">
      <c r="A2133" s="1">
        <v>42076</v>
      </c>
      <c r="B2133">
        <v>27310026</v>
      </c>
      <c r="C2133">
        <v>37</v>
      </c>
      <c r="D2133">
        <v>1</v>
      </c>
      <c r="E2133">
        <v>1</v>
      </c>
      <c r="F2133" t="s">
        <v>78</v>
      </c>
      <c r="G2133">
        <v>1</v>
      </c>
      <c r="H2133">
        <v>0</v>
      </c>
      <c r="I2133">
        <v>245</v>
      </c>
      <c r="J2133">
        <v>0</v>
      </c>
      <c r="K2133">
        <v>0</v>
      </c>
      <c r="L2133">
        <v>53</v>
      </c>
      <c r="M2133">
        <v>167</v>
      </c>
      <c r="N2133">
        <v>4</v>
      </c>
      <c r="O2133" t="s">
        <v>164</v>
      </c>
      <c r="P2133">
        <v>245</v>
      </c>
      <c r="Q213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133" t="str">
        <f>VLOOKUP(Analytics_mindset_case_studies_IntegrateCo_2015payroll[[#This Row],[Job_Code]],Analytics_mindset_case_studies_IntegrateCo_jobcodes[[Code_text]:[Job_Description]],2,FALSE)</f>
        <v>Service</v>
      </c>
    </row>
    <row r="2134" spans="1:18" x14ac:dyDescent="0.3">
      <c r="A2134" s="1">
        <v>42076</v>
      </c>
      <c r="B2134">
        <v>27310026</v>
      </c>
      <c r="C2134">
        <v>37</v>
      </c>
      <c r="D2134">
        <v>1</v>
      </c>
      <c r="E2134">
        <v>1</v>
      </c>
      <c r="F2134" t="s">
        <v>87</v>
      </c>
      <c r="G2134">
        <v>1</v>
      </c>
      <c r="H2134">
        <v>0</v>
      </c>
      <c r="I2134">
        <v>245</v>
      </c>
      <c r="J2134">
        <v>0</v>
      </c>
      <c r="K2134">
        <v>0</v>
      </c>
      <c r="L2134">
        <v>53</v>
      </c>
      <c r="M2134">
        <v>168</v>
      </c>
      <c r="N2134">
        <v>4</v>
      </c>
      <c r="O2134" t="s">
        <v>164</v>
      </c>
      <c r="P2134">
        <v>245</v>
      </c>
      <c r="Q213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134" t="str">
        <f>VLOOKUP(Analytics_mindset_case_studies_IntegrateCo_2015payroll[[#This Row],[Job_Code]],Analytics_mindset_case_studies_IntegrateCo_jobcodes[[Code_text]:[Job_Description]],2,FALSE)</f>
        <v>Employee Training</v>
      </c>
    </row>
    <row r="2135" spans="1:18" x14ac:dyDescent="0.3">
      <c r="A2135" s="1">
        <v>42076</v>
      </c>
      <c r="B2135">
        <v>27310026</v>
      </c>
      <c r="C2135">
        <v>35</v>
      </c>
      <c r="D2135">
        <v>1</v>
      </c>
      <c r="E2135">
        <v>1</v>
      </c>
      <c r="F2135" t="s">
        <v>58</v>
      </c>
      <c r="G2135">
        <v>40</v>
      </c>
      <c r="H2135">
        <v>0</v>
      </c>
      <c r="I2135">
        <v>115385</v>
      </c>
      <c r="J2135">
        <v>0</v>
      </c>
      <c r="K2135">
        <v>0</v>
      </c>
      <c r="L2135">
        <v>2558</v>
      </c>
      <c r="M2135">
        <v>8153</v>
      </c>
      <c r="N2135">
        <v>3</v>
      </c>
      <c r="O2135" t="s">
        <v>165</v>
      </c>
      <c r="P2135">
        <v>115385</v>
      </c>
      <c r="Q213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135" t="str">
        <f>VLOOKUP(Analytics_mindset_case_studies_IntegrateCo_2015payroll[[#This Row],[Job_Code]],Analytics_mindset_case_studies_IntegrateCo_jobcodes[[Code_text]:[Job_Description]],2,FALSE)</f>
        <v>Sales</v>
      </c>
    </row>
    <row r="2136" spans="1:18" x14ac:dyDescent="0.3">
      <c r="A2136" s="1">
        <v>42076</v>
      </c>
      <c r="B2136">
        <v>27310027</v>
      </c>
      <c r="C2136">
        <v>35</v>
      </c>
      <c r="D2136">
        <v>1</v>
      </c>
      <c r="E2136">
        <v>1</v>
      </c>
      <c r="F2136" t="s">
        <v>58</v>
      </c>
      <c r="G2136">
        <v>0</v>
      </c>
      <c r="H2136">
        <v>0</v>
      </c>
      <c r="I2136">
        <v>0</v>
      </c>
      <c r="J2136">
        <v>0</v>
      </c>
      <c r="K2136">
        <v>0</v>
      </c>
      <c r="L2136">
        <v>0</v>
      </c>
      <c r="M2136">
        <v>0</v>
      </c>
      <c r="N2136">
        <v>0</v>
      </c>
      <c r="O2136" t="s">
        <v>165</v>
      </c>
      <c r="P2136">
        <v>0</v>
      </c>
      <c r="Q213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136" t="str">
        <f>VLOOKUP(Analytics_mindset_case_studies_IntegrateCo_2015payroll[[#This Row],[Job_Code]],Analytics_mindset_case_studies_IntegrateCo_jobcodes[[Code_text]:[Job_Description]],2,FALSE)</f>
        <v>Sales</v>
      </c>
    </row>
    <row r="2137" spans="1:18" x14ac:dyDescent="0.3">
      <c r="A2137" s="1">
        <v>42076</v>
      </c>
      <c r="B2137">
        <v>27310026</v>
      </c>
      <c r="C2137">
        <v>287</v>
      </c>
      <c r="D2137">
        <v>2</v>
      </c>
      <c r="E2137">
        <v>2</v>
      </c>
      <c r="F2137" t="s">
        <v>64</v>
      </c>
      <c r="G2137">
        <v>11</v>
      </c>
      <c r="H2137">
        <v>0</v>
      </c>
      <c r="I2137">
        <v>15675</v>
      </c>
      <c r="J2137">
        <v>0</v>
      </c>
      <c r="K2137">
        <v>89</v>
      </c>
      <c r="L2137">
        <v>714</v>
      </c>
      <c r="M2137">
        <v>1138</v>
      </c>
      <c r="N2137">
        <v>39</v>
      </c>
      <c r="O2137" t="s">
        <v>167</v>
      </c>
      <c r="P2137">
        <v>15675</v>
      </c>
      <c r="Q213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137" t="str">
        <f>VLOOKUP(Analytics_mindset_case_studies_IntegrateCo_2015payroll[[#This Row],[Job_Code]],Analytics_mindset_case_studies_IntegrateCo_jobcodes[[Code_text]:[Job_Description]],2,FALSE)</f>
        <v>Office</v>
      </c>
    </row>
    <row r="2138" spans="1:18" x14ac:dyDescent="0.3">
      <c r="A2138" s="1">
        <v>42076</v>
      </c>
      <c r="B2138">
        <v>27310026</v>
      </c>
      <c r="C2138">
        <v>287</v>
      </c>
      <c r="D2138">
        <v>2</v>
      </c>
      <c r="E2138">
        <v>2</v>
      </c>
      <c r="F2138" t="s">
        <v>88</v>
      </c>
      <c r="G2138">
        <v>145</v>
      </c>
      <c r="H2138">
        <v>0</v>
      </c>
      <c r="I2138">
        <v>20663</v>
      </c>
      <c r="J2138">
        <v>0</v>
      </c>
      <c r="K2138">
        <v>118</v>
      </c>
      <c r="L2138">
        <v>941</v>
      </c>
      <c r="M2138">
        <v>15</v>
      </c>
      <c r="N2138">
        <v>52</v>
      </c>
      <c r="O2138" t="s">
        <v>167</v>
      </c>
      <c r="P2138">
        <v>20663</v>
      </c>
      <c r="Q213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138" t="str">
        <f>VLOOKUP(Analytics_mindset_case_studies_IntegrateCo_2015payroll[[#This Row],[Job_Code]],Analytics_mindset_case_studies_IntegrateCo_jobcodes[[Code_text]:[Job_Description]],2,FALSE)</f>
        <v>Office</v>
      </c>
    </row>
    <row r="2139" spans="1:18" x14ac:dyDescent="0.3">
      <c r="A2139" s="1">
        <v>42076</v>
      </c>
      <c r="B2139">
        <v>27310026</v>
      </c>
      <c r="C2139">
        <v>287</v>
      </c>
      <c r="D2139">
        <v>2</v>
      </c>
      <c r="E2139">
        <v>2</v>
      </c>
      <c r="F2139" t="s">
        <v>97</v>
      </c>
      <c r="G2139">
        <v>145</v>
      </c>
      <c r="H2139">
        <v>0</v>
      </c>
      <c r="I2139">
        <v>20663</v>
      </c>
      <c r="J2139">
        <v>0</v>
      </c>
      <c r="K2139">
        <v>118</v>
      </c>
      <c r="L2139">
        <v>941</v>
      </c>
      <c r="M2139">
        <v>15</v>
      </c>
      <c r="N2139">
        <v>52</v>
      </c>
      <c r="O2139" t="s">
        <v>167</v>
      </c>
      <c r="P2139">
        <v>20663</v>
      </c>
      <c r="Q213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139" t="str">
        <f>VLOOKUP(Analytics_mindset_case_studies_IntegrateCo_2015payroll[[#This Row],[Job_Code]],Analytics_mindset_case_studies_IntegrateCo_jobcodes[[Code_text]:[Job_Description]],2,FALSE)</f>
        <v>Service</v>
      </c>
    </row>
    <row r="2140" spans="1:18" x14ac:dyDescent="0.3">
      <c r="A2140" s="1">
        <v>42076</v>
      </c>
      <c r="B2140">
        <v>27310026</v>
      </c>
      <c r="C2140">
        <v>255</v>
      </c>
      <c r="D2140">
        <v>1</v>
      </c>
      <c r="E2140">
        <v>1</v>
      </c>
      <c r="F2140" t="s">
        <v>85</v>
      </c>
      <c r="G2140">
        <v>0</v>
      </c>
      <c r="H2140">
        <v>0</v>
      </c>
      <c r="I2140">
        <v>0</v>
      </c>
      <c r="J2140">
        <v>0</v>
      </c>
      <c r="K2140">
        <v>0</v>
      </c>
      <c r="L2140">
        <v>35</v>
      </c>
      <c r="M2140">
        <v>11</v>
      </c>
      <c r="N2140">
        <v>25</v>
      </c>
      <c r="O2140" t="s">
        <v>169</v>
      </c>
      <c r="P2140">
        <v>0</v>
      </c>
      <c r="Q214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140" t="str">
        <f>VLOOKUP(Analytics_mindset_case_studies_IntegrateCo_2015payroll[[#This Row],[Job_Code]],Analytics_mindset_case_studies_IntegrateCo_jobcodes[[Code_text]:[Job_Description]],2,FALSE)</f>
        <v>Installation</v>
      </c>
    </row>
    <row r="2141" spans="1:18" x14ac:dyDescent="0.3">
      <c r="A2141" s="1">
        <v>42076</v>
      </c>
      <c r="B2141">
        <v>27310026</v>
      </c>
      <c r="C2141">
        <v>255</v>
      </c>
      <c r="D2141">
        <v>1</v>
      </c>
      <c r="E2141">
        <v>1</v>
      </c>
      <c r="F2141" t="s">
        <v>63</v>
      </c>
      <c r="G2141">
        <v>0</v>
      </c>
      <c r="H2141">
        <v>0</v>
      </c>
      <c r="I2141">
        <v>0</v>
      </c>
      <c r="J2141">
        <v>0</v>
      </c>
      <c r="K2141">
        <v>0</v>
      </c>
      <c r="L2141">
        <v>248</v>
      </c>
      <c r="M2141">
        <v>792</v>
      </c>
      <c r="N2141">
        <v>178</v>
      </c>
      <c r="O2141" t="s">
        <v>169</v>
      </c>
      <c r="P2141">
        <v>0</v>
      </c>
      <c r="Q214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141" t="str">
        <f>VLOOKUP(Analytics_mindset_case_studies_IntegrateCo_2015payroll[[#This Row],[Job_Code]],Analytics_mindset_case_studies_IntegrateCo_jobcodes[[Code_text]:[Job_Description]],2,FALSE)</f>
        <v>New Foreign Manufacturing Plant</v>
      </c>
    </row>
    <row r="2142" spans="1:18" x14ac:dyDescent="0.3">
      <c r="A2142" s="1">
        <v>42076</v>
      </c>
      <c r="B2142">
        <v>27310026</v>
      </c>
      <c r="C2142">
        <v>405</v>
      </c>
      <c r="D2142">
        <v>1</v>
      </c>
      <c r="E2142">
        <v>1</v>
      </c>
      <c r="F2142" t="s">
        <v>64</v>
      </c>
      <c r="G2142">
        <v>12</v>
      </c>
      <c r="H2142">
        <v>0</v>
      </c>
      <c r="I2142">
        <v>204</v>
      </c>
      <c r="J2142">
        <v>0</v>
      </c>
      <c r="K2142">
        <v>122</v>
      </c>
      <c r="L2142">
        <v>489</v>
      </c>
      <c r="M2142">
        <v>1561</v>
      </c>
      <c r="N2142">
        <v>337</v>
      </c>
      <c r="O2142" t="s">
        <v>206</v>
      </c>
      <c r="P2142">
        <v>204</v>
      </c>
      <c r="Q214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142" t="str">
        <f>VLOOKUP(Analytics_mindset_case_studies_IntegrateCo_2015payroll[[#This Row],[Job_Code]],Analytics_mindset_case_studies_IntegrateCo_jobcodes[[Code_text]:[Job_Description]],2,FALSE)</f>
        <v>Office</v>
      </c>
    </row>
    <row r="2143" spans="1:18" x14ac:dyDescent="0.3">
      <c r="A2143" s="1">
        <v>42076</v>
      </c>
      <c r="B2143">
        <v>27310026</v>
      </c>
      <c r="C2143">
        <v>405</v>
      </c>
      <c r="D2143">
        <v>1</v>
      </c>
      <c r="E2143">
        <v>1</v>
      </c>
      <c r="F2143" t="s">
        <v>65</v>
      </c>
      <c r="G2143">
        <v>12</v>
      </c>
      <c r="H2143">
        <v>0</v>
      </c>
      <c r="I2143">
        <v>204</v>
      </c>
      <c r="J2143">
        <v>0</v>
      </c>
      <c r="K2143">
        <v>123</v>
      </c>
      <c r="L2143">
        <v>49</v>
      </c>
      <c r="M2143">
        <v>1561</v>
      </c>
      <c r="N2143">
        <v>337</v>
      </c>
      <c r="O2143" t="s">
        <v>206</v>
      </c>
      <c r="P2143">
        <v>204</v>
      </c>
      <c r="Q214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143" t="str">
        <f>VLOOKUP(Analytics_mindset_case_studies_IntegrateCo_2015payroll[[#This Row],[Job_Code]],Analytics_mindset_case_studies_IntegrateCo_jobcodes[[Code_text]:[Job_Description]],2,FALSE)</f>
        <v>Office</v>
      </c>
    </row>
    <row r="2144" spans="1:18" x14ac:dyDescent="0.3">
      <c r="A2144" s="1">
        <v>42076</v>
      </c>
      <c r="B2144">
        <v>27310026</v>
      </c>
      <c r="C2144">
        <v>153</v>
      </c>
      <c r="D2144">
        <v>1</v>
      </c>
      <c r="E2144">
        <v>1</v>
      </c>
      <c r="F2144" t="s">
        <v>101</v>
      </c>
      <c r="G2144">
        <v>2</v>
      </c>
      <c r="H2144">
        <v>0</v>
      </c>
      <c r="I2144">
        <v>29</v>
      </c>
      <c r="J2144">
        <v>0</v>
      </c>
      <c r="K2144">
        <v>17</v>
      </c>
      <c r="L2144">
        <v>7</v>
      </c>
      <c r="M2144">
        <v>222</v>
      </c>
      <c r="N2144">
        <v>48</v>
      </c>
      <c r="O2144" t="s">
        <v>170</v>
      </c>
      <c r="P2144">
        <v>29</v>
      </c>
      <c r="Q214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144" t="str">
        <f>VLOOKUP(Analytics_mindset_case_studies_IntegrateCo_2015payroll[[#This Row],[Job_Code]],Analytics_mindset_case_studies_IntegrateCo_jobcodes[[Code_text]:[Job_Description]],2,FALSE)</f>
        <v>Installation</v>
      </c>
    </row>
    <row r="2145" spans="1:18" x14ac:dyDescent="0.3">
      <c r="A2145" s="1">
        <v>42076</v>
      </c>
      <c r="B2145">
        <v>27310026</v>
      </c>
      <c r="C2145">
        <v>153</v>
      </c>
      <c r="D2145">
        <v>1</v>
      </c>
      <c r="E2145">
        <v>1</v>
      </c>
      <c r="F2145" t="s">
        <v>87</v>
      </c>
      <c r="G2145">
        <v>2</v>
      </c>
      <c r="H2145">
        <v>0</v>
      </c>
      <c r="I2145">
        <v>29</v>
      </c>
      <c r="J2145">
        <v>0</v>
      </c>
      <c r="K2145">
        <v>18</v>
      </c>
      <c r="L2145">
        <v>69</v>
      </c>
      <c r="M2145">
        <v>222</v>
      </c>
      <c r="N2145">
        <v>48</v>
      </c>
      <c r="O2145" t="s">
        <v>170</v>
      </c>
      <c r="P2145">
        <v>29</v>
      </c>
      <c r="Q214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145" t="str">
        <f>VLOOKUP(Analytics_mindset_case_studies_IntegrateCo_2015payroll[[#This Row],[Job_Code]],Analytics_mindset_case_studies_IntegrateCo_jobcodes[[Code_text]:[Job_Description]],2,FALSE)</f>
        <v>Employee Training</v>
      </c>
    </row>
    <row r="2146" spans="1:18" x14ac:dyDescent="0.3">
      <c r="A2146" s="1">
        <v>42076</v>
      </c>
      <c r="B2146">
        <v>27310026</v>
      </c>
      <c r="C2146">
        <v>13</v>
      </c>
      <c r="D2146">
        <v>1</v>
      </c>
      <c r="E2146">
        <v>1</v>
      </c>
      <c r="F2146" t="s">
        <v>58</v>
      </c>
      <c r="G2146">
        <v>19</v>
      </c>
      <c r="H2146">
        <v>0</v>
      </c>
      <c r="I2146">
        <v>88423</v>
      </c>
      <c r="J2146">
        <v>0</v>
      </c>
      <c r="K2146">
        <v>0</v>
      </c>
      <c r="L2146">
        <v>2122</v>
      </c>
      <c r="M2146">
        <v>6764</v>
      </c>
      <c r="N2146">
        <v>1459</v>
      </c>
      <c r="O2146" t="s">
        <v>171</v>
      </c>
      <c r="P2146">
        <v>88423</v>
      </c>
      <c r="Q214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146" t="str">
        <f>VLOOKUP(Analytics_mindset_case_studies_IntegrateCo_2015payroll[[#This Row],[Job_Code]],Analytics_mindset_case_studies_IntegrateCo_jobcodes[[Code_text]:[Job_Description]],2,FALSE)</f>
        <v>Sales</v>
      </c>
    </row>
    <row r="2147" spans="1:18" x14ac:dyDescent="0.3">
      <c r="A2147" s="1">
        <v>42076</v>
      </c>
      <c r="B2147">
        <v>27310026</v>
      </c>
      <c r="C2147">
        <v>13</v>
      </c>
      <c r="D2147">
        <v>1</v>
      </c>
      <c r="E2147">
        <v>1</v>
      </c>
      <c r="F2147" t="s">
        <v>84</v>
      </c>
      <c r="G2147">
        <v>11</v>
      </c>
      <c r="H2147">
        <v>0</v>
      </c>
      <c r="I2147">
        <v>51192</v>
      </c>
      <c r="J2147">
        <v>0</v>
      </c>
      <c r="K2147">
        <v>0</v>
      </c>
      <c r="L2147">
        <v>1229</v>
      </c>
      <c r="M2147">
        <v>3916</v>
      </c>
      <c r="N2147">
        <v>845</v>
      </c>
      <c r="O2147" t="s">
        <v>171</v>
      </c>
      <c r="P2147">
        <v>51192</v>
      </c>
      <c r="Q214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2147" t="str">
        <f>VLOOKUP(Analytics_mindset_case_studies_IntegrateCo_2015payroll[[#This Row],[Job_Code]],Analytics_mindset_case_studies_IntegrateCo_jobcodes[[Code_text]:[Job_Description]],2,FALSE)</f>
        <v>Travel</v>
      </c>
    </row>
    <row r="2148" spans="1:18" x14ac:dyDescent="0.3">
      <c r="A2148" s="1">
        <v>42076</v>
      </c>
      <c r="B2148">
        <v>27310026</v>
      </c>
      <c r="C2148">
        <v>358</v>
      </c>
      <c r="D2148">
        <v>1</v>
      </c>
      <c r="E2148">
        <v>1</v>
      </c>
      <c r="F2148" t="s">
        <v>64</v>
      </c>
      <c r="G2148">
        <v>40</v>
      </c>
      <c r="H2148">
        <v>0</v>
      </c>
      <c r="I2148">
        <v>630</v>
      </c>
      <c r="J2148">
        <v>0</v>
      </c>
      <c r="K2148">
        <v>297</v>
      </c>
      <c r="L2148">
        <v>1188</v>
      </c>
      <c r="M2148">
        <v>3787</v>
      </c>
      <c r="N2148">
        <v>76</v>
      </c>
      <c r="O2148" t="s">
        <v>172</v>
      </c>
      <c r="P2148">
        <v>630</v>
      </c>
      <c r="Q214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148" t="str">
        <f>VLOOKUP(Analytics_mindset_case_studies_IntegrateCo_2015payroll[[#This Row],[Job_Code]],Analytics_mindset_case_studies_IntegrateCo_jobcodes[[Code_text]:[Job_Description]],2,FALSE)</f>
        <v>Office</v>
      </c>
    </row>
    <row r="2149" spans="1:18" x14ac:dyDescent="0.3">
      <c r="A2149" s="1">
        <v>42076</v>
      </c>
      <c r="B2149">
        <v>27310026</v>
      </c>
      <c r="C2149">
        <v>281</v>
      </c>
      <c r="D2149">
        <v>1</v>
      </c>
      <c r="E2149">
        <v>1</v>
      </c>
      <c r="F2149" t="s">
        <v>85</v>
      </c>
      <c r="G2149">
        <v>0</v>
      </c>
      <c r="H2149">
        <v>0</v>
      </c>
      <c r="I2149">
        <v>0</v>
      </c>
      <c r="J2149">
        <v>0</v>
      </c>
      <c r="K2149">
        <v>3</v>
      </c>
      <c r="L2149">
        <v>43</v>
      </c>
      <c r="M2149">
        <v>137</v>
      </c>
      <c r="N2149">
        <v>3</v>
      </c>
      <c r="O2149" t="s">
        <v>207</v>
      </c>
      <c r="P2149">
        <v>0</v>
      </c>
      <c r="Q214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149" t="str">
        <f>VLOOKUP(Analytics_mindset_case_studies_IntegrateCo_2015payroll[[#This Row],[Job_Code]],Analytics_mindset_case_studies_IntegrateCo_jobcodes[[Code_text]:[Job_Description]],2,FALSE)</f>
        <v>Installation</v>
      </c>
    </row>
    <row r="2150" spans="1:18" x14ac:dyDescent="0.3">
      <c r="A2150" s="1">
        <v>42076</v>
      </c>
      <c r="B2150">
        <v>27310026</v>
      </c>
      <c r="C2150">
        <v>281</v>
      </c>
      <c r="D2150">
        <v>1</v>
      </c>
      <c r="E2150">
        <v>1</v>
      </c>
      <c r="F2150" t="s">
        <v>65</v>
      </c>
      <c r="G2150">
        <v>3</v>
      </c>
      <c r="H2150">
        <v>0</v>
      </c>
      <c r="I2150">
        <v>78</v>
      </c>
      <c r="J2150">
        <v>0</v>
      </c>
      <c r="K2150">
        <v>12</v>
      </c>
      <c r="L2150">
        <v>187</v>
      </c>
      <c r="M2150">
        <v>597</v>
      </c>
      <c r="N2150">
        <v>129</v>
      </c>
      <c r="O2150" t="s">
        <v>207</v>
      </c>
      <c r="P2150">
        <v>78</v>
      </c>
      <c r="Q215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150" t="str">
        <f>VLOOKUP(Analytics_mindset_case_studies_IntegrateCo_2015payroll[[#This Row],[Job_Code]],Analytics_mindset_case_studies_IntegrateCo_jobcodes[[Code_text]:[Job_Description]],2,FALSE)</f>
        <v>Office</v>
      </c>
    </row>
    <row r="2151" spans="1:18" x14ac:dyDescent="0.3">
      <c r="A2151" s="1">
        <v>42076</v>
      </c>
      <c r="B2151">
        <v>27310026</v>
      </c>
      <c r="C2151">
        <v>316</v>
      </c>
      <c r="D2151">
        <v>1</v>
      </c>
      <c r="E2151">
        <v>1</v>
      </c>
      <c r="F2151" t="s">
        <v>85</v>
      </c>
      <c r="G2151">
        <v>0</v>
      </c>
      <c r="H2151">
        <v>0</v>
      </c>
      <c r="I2151">
        <v>0</v>
      </c>
      <c r="J2151">
        <v>0</v>
      </c>
      <c r="K2151">
        <v>0</v>
      </c>
      <c r="L2151">
        <v>35</v>
      </c>
      <c r="M2151">
        <v>111</v>
      </c>
      <c r="N2151">
        <v>25</v>
      </c>
      <c r="O2151" t="s">
        <v>173</v>
      </c>
      <c r="P2151">
        <v>0</v>
      </c>
      <c r="Q215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151" t="str">
        <f>VLOOKUP(Analytics_mindset_case_studies_IntegrateCo_2015payroll[[#This Row],[Job_Code]],Analytics_mindset_case_studies_IntegrateCo_jobcodes[[Code_text]:[Job_Description]],2,FALSE)</f>
        <v>Installation</v>
      </c>
    </row>
    <row r="2152" spans="1:18" x14ac:dyDescent="0.3">
      <c r="A2152" s="1">
        <v>42076</v>
      </c>
      <c r="B2152">
        <v>27310026</v>
      </c>
      <c r="C2152">
        <v>314</v>
      </c>
      <c r="D2152">
        <v>1</v>
      </c>
      <c r="E2152">
        <v>1</v>
      </c>
      <c r="F2152" t="s">
        <v>85</v>
      </c>
      <c r="G2152">
        <v>0</v>
      </c>
      <c r="H2152">
        <v>0</v>
      </c>
      <c r="I2152">
        <v>0</v>
      </c>
      <c r="J2152">
        <v>0</v>
      </c>
      <c r="K2152">
        <v>0</v>
      </c>
      <c r="L2152">
        <v>22</v>
      </c>
      <c r="M2152">
        <v>69</v>
      </c>
      <c r="N2152">
        <v>15</v>
      </c>
      <c r="O2152" t="s">
        <v>174</v>
      </c>
      <c r="P2152">
        <v>0</v>
      </c>
      <c r="Q215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152" t="str">
        <f>VLOOKUP(Analytics_mindset_case_studies_IntegrateCo_2015payroll[[#This Row],[Job_Code]],Analytics_mindset_case_studies_IntegrateCo_jobcodes[[Code_text]:[Job_Description]],2,FALSE)</f>
        <v>Installation</v>
      </c>
    </row>
    <row r="2153" spans="1:18" x14ac:dyDescent="0.3">
      <c r="A2153" s="1">
        <v>42076</v>
      </c>
      <c r="B2153">
        <v>27310026</v>
      </c>
      <c r="C2153">
        <v>314</v>
      </c>
      <c r="D2153">
        <v>1</v>
      </c>
      <c r="E2153">
        <v>1</v>
      </c>
      <c r="F2153" t="s">
        <v>70</v>
      </c>
      <c r="G2153">
        <v>0</v>
      </c>
      <c r="H2153">
        <v>0</v>
      </c>
      <c r="I2153">
        <v>0</v>
      </c>
      <c r="J2153">
        <v>0</v>
      </c>
      <c r="K2153">
        <v>0</v>
      </c>
      <c r="L2153">
        <v>678</v>
      </c>
      <c r="M2153">
        <v>2163</v>
      </c>
      <c r="N2153">
        <v>467</v>
      </c>
      <c r="O2153" t="s">
        <v>174</v>
      </c>
      <c r="P2153">
        <v>0</v>
      </c>
      <c r="Q215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153" t="str">
        <f>VLOOKUP(Analytics_mindset_case_studies_IntegrateCo_2015payroll[[#This Row],[Job_Code]],Analytics_mindset_case_studies_IntegrateCo_jobcodes[[Code_text]:[Job_Description]],2,FALSE)</f>
        <v>New Foreign Manufacturing Plant</v>
      </c>
    </row>
    <row r="2154" spans="1:18" x14ac:dyDescent="0.3">
      <c r="A2154" s="1">
        <v>42076</v>
      </c>
      <c r="B2154">
        <v>27310026</v>
      </c>
      <c r="C2154">
        <v>39</v>
      </c>
      <c r="D2154">
        <v>1</v>
      </c>
      <c r="E2154">
        <v>1</v>
      </c>
      <c r="F2154" t="s">
        <v>101</v>
      </c>
      <c r="G2154">
        <v>30</v>
      </c>
      <c r="H2154">
        <v>0</v>
      </c>
      <c r="I2154">
        <v>2175</v>
      </c>
      <c r="J2154">
        <v>0</v>
      </c>
      <c r="K2154">
        <v>32</v>
      </c>
      <c r="L2154">
        <v>126</v>
      </c>
      <c r="M2154">
        <v>402</v>
      </c>
      <c r="N2154">
        <v>359</v>
      </c>
      <c r="O2154" t="s">
        <v>175</v>
      </c>
      <c r="P2154">
        <v>2175</v>
      </c>
      <c r="Q215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154" t="str">
        <f>VLOOKUP(Analytics_mindset_case_studies_IntegrateCo_2015payroll[[#This Row],[Job_Code]],Analytics_mindset_case_studies_IntegrateCo_jobcodes[[Code_text]:[Job_Description]],2,FALSE)</f>
        <v>Installation</v>
      </c>
    </row>
    <row r="2155" spans="1:18" x14ac:dyDescent="0.3">
      <c r="A2155" s="1">
        <v>42076</v>
      </c>
      <c r="B2155">
        <v>27310026</v>
      </c>
      <c r="C2155">
        <v>22</v>
      </c>
      <c r="D2155">
        <v>1</v>
      </c>
      <c r="E2155">
        <v>1</v>
      </c>
      <c r="F2155" t="s">
        <v>84</v>
      </c>
      <c r="G2155">
        <v>5</v>
      </c>
      <c r="H2155">
        <v>0</v>
      </c>
      <c r="I2155">
        <v>13735</v>
      </c>
      <c r="J2155">
        <v>0</v>
      </c>
      <c r="K2155">
        <v>0</v>
      </c>
      <c r="L2155">
        <v>3</v>
      </c>
      <c r="M2155">
        <v>957</v>
      </c>
      <c r="N2155">
        <v>227</v>
      </c>
      <c r="O2155" t="s">
        <v>176</v>
      </c>
      <c r="P2155">
        <v>13735</v>
      </c>
      <c r="Q215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2155" t="str">
        <f>VLOOKUP(Analytics_mindset_case_studies_IntegrateCo_2015payroll[[#This Row],[Job_Code]],Analytics_mindset_case_studies_IntegrateCo_jobcodes[[Code_text]:[Job_Description]],2,FALSE)</f>
        <v>Travel</v>
      </c>
    </row>
    <row r="2156" spans="1:18" x14ac:dyDescent="0.3">
      <c r="A2156" s="1">
        <v>42076</v>
      </c>
      <c r="B2156">
        <v>27310026</v>
      </c>
      <c r="C2156">
        <v>18</v>
      </c>
      <c r="D2156">
        <v>1</v>
      </c>
      <c r="E2156">
        <v>1</v>
      </c>
      <c r="F2156" t="s">
        <v>64</v>
      </c>
      <c r="G2156">
        <v>115</v>
      </c>
      <c r="H2156">
        <v>0</v>
      </c>
      <c r="I2156">
        <v>230</v>
      </c>
      <c r="J2156">
        <v>0</v>
      </c>
      <c r="K2156">
        <v>138</v>
      </c>
      <c r="L2156">
        <v>552</v>
      </c>
      <c r="M2156">
        <v>176</v>
      </c>
      <c r="N2156">
        <v>28</v>
      </c>
      <c r="O2156" t="s">
        <v>177</v>
      </c>
      <c r="P2156">
        <v>230</v>
      </c>
      <c r="Q215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156" t="str">
        <f>VLOOKUP(Analytics_mindset_case_studies_IntegrateCo_2015payroll[[#This Row],[Job_Code]],Analytics_mindset_case_studies_IntegrateCo_jobcodes[[Code_text]:[Job_Description]],2,FALSE)</f>
        <v>Office</v>
      </c>
    </row>
    <row r="2157" spans="1:18" x14ac:dyDescent="0.3">
      <c r="A2157" s="1">
        <v>42076</v>
      </c>
      <c r="B2157">
        <v>27310026</v>
      </c>
      <c r="C2157">
        <v>18</v>
      </c>
      <c r="D2157">
        <v>1</v>
      </c>
      <c r="E2157">
        <v>1</v>
      </c>
      <c r="F2157" t="s">
        <v>65</v>
      </c>
      <c r="G2157">
        <v>115</v>
      </c>
      <c r="H2157">
        <v>0</v>
      </c>
      <c r="I2157">
        <v>230</v>
      </c>
      <c r="J2157">
        <v>0</v>
      </c>
      <c r="K2157">
        <v>138</v>
      </c>
      <c r="L2157">
        <v>552</v>
      </c>
      <c r="M2157">
        <v>1759</v>
      </c>
      <c r="N2157">
        <v>28</v>
      </c>
      <c r="O2157" t="s">
        <v>177</v>
      </c>
      <c r="P2157">
        <v>230</v>
      </c>
      <c r="Q215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157" t="str">
        <f>VLOOKUP(Analytics_mindset_case_studies_IntegrateCo_2015payroll[[#This Row],[Job_Code]],Analytics_mindset_case_studies_IntegrateCo_jobcodes[[Code_text]:[Job_Description]],2,FALSE)</f>
        <v>Office</v>
      </c>
    </row>
    <row r="2158" spans="1:18" x14ac:dyDescent="0.3">
      <c r="A2158" s="1">
        <v>42076</v>
      </c>
      <c r="B2158">
        <v>27310026</v>
      </c>
      <c r="C2158">
        <v>23</v>
      </c>
      <c r="D2158">
        <v>1</v>
      </c>
      <c r="E2158">
        <v>1</v>
      </c>
      <c r="F2158" t="s">
        <v>84</v>
      </c>
      <c r="G2158">
        <v>2</v>
      </c>
      <c r="H2158">
        <v>0</v>
      </c>
      <c r="I2158">
        <v>7211</v>
      </c>
      <c r="J2158">
        <v>0</v>
      </c>
      <c r="K2158">
        <v>0</v>
      </c>
      <c r="L2158">
        <v>161</v>
      </c>
      <c r="M2158">
        <v>513</v>
      </c>
      <c r="N2158">
        <v>119</v>
      </c>
      <c r="O2158" t="s">
        <v>178</v>
      </c>
      <c r="P2158">
        <v>7211</v>
      </c>
      <c r="Q215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2158" t="str">
        <f>VLOOKUP(Analytics_mindset_case_studies_IntegrateCo_2015payroll[[#This Row],[Job_Code]],Analytics_mindset_case_studies_IntegrateCo_jobcodes[[Code_text]:[Job_Description]],2,FALSE)</f>
        <v>Travel</v>
      </c>
    </row>
    <row r="2159" spans="1:18" x14ac:dyDescent="0.3">
      <c r="A2159" s="1">
        <v>42076</v>
      </c>
      <c r="B2159">
        <v>27310026</v>
      </c>
      <c r="C2159">
        <v>401</v>
      </c>
      <c r="D2159">
        <v>2</v>
      </c>
      <c r="E2159">
        <v>2</v>
      </c>
      <c r="F2159" t="s">
        <v>85</v>
      </c>
      <c r="G2159">
        <v>0</v>
      </c>
      <c r="H2159">
        <v>0</v>
      </c>
      <c r="I2159">
        <v>0</v>
      </c>
      <c r="J2159">
        <v>0</v>
      </c>
      <c r="K2159">
        <v>0</v>
      </c>
      <c r="L2159">
        <v>58</v>
      </c>
      <c r="M2159">
        <v>92</v>
      </c>
      <c r="N2159">
        <v>33</v>
      </c>
      <c r="O2159" t="s">
        <v>179</v>
      </c>
      <c r="P2159">
        <v>0</v>
      </c>
      <c r="Q215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159" t="str">
        <f>VLOOKUP(Analytics_mindset_case_studies_IntegrateCo_2015payroll[[#This Row],[Job_Code]],Analytics_mindset_case_studies_IntegrateCo_jobcodes[[Code_text]:[Job_Description]],2,FALSE)</f>
        <v>Installation</v>
      </c>
    </row>
    <row r="2160" spans="1:18" x14ac:dyDescent="0.3">
      <c r="A2160" s="1">
        <v>42076</v>
      </c>
      <c r="B2160">
        <v>27310026</v>
      </c>
      <c r="C2160">
        <v>401</v>
      </c>
      <c r="D2160">
        <v>2</v>
      </c>
      <c r="E2160">
        <v>2</v>
      </c>
      <c r="F2160" t="s">
        <v>88</v>
      </c>
      <c r="G2160">
        <v>9</v>
      </c>
      <c r="H2160">
        <v>0</v>
      </c>
      <c r="I2160">
        <v>234</v>
      </c>
      <c r="J2160">
        <v>0</v>
      </c>
      <c r="K2160">
        <v>0</v>
      </c>
      <c r="L2160">
        <v>901</v>
      </c>
      <c r="M2160">
        <v>1435</v>
      </c>
      <c r="N2160">
        <v>519</v>
      </c>
      <c r="O2160" t="s">
        <v>179</v>
      </c>
      <c r="P2160">
        <v>234</v>
      </c>
      <c r="Q216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160" t="str">
        <f>VLOOKUP(Analytics_mindset_case_studies_IntegrateCo_2015payroll[[#This Row],[Job_Code]],Analytics_mindset_case_studies_IntegrateCo_jobcodes[[Code_text]:[Job_Description]],2,FALSE)</f>
        <v>Office</v>
      </c>
    </row>
    <row r="2161" spans="1:18" x14ac:dyDescent="0.3">
      <c r="A2161" s="1">
        <v>42076</v>
      </c>
      <c r="B2161">
        <v>27310026</v>
      </c>
      <c r="C2161">
        <v>3</v>
      </c>
      <c r="D2161">
        <v>1</v>
      </c>
      <c r="E2161">
        <v>1</v>
      </c>
      <c r="F2161" t="s">
        <v>64</v>
      </c>
      <c r="G2161">
        <v>30</v>
      </c>
      <c r="H2161">
        <v>0</v>
      </c>
      <c r="I2161">
        <v>230775</v>
      </c>
      <c r="J2161">
        <v>0</v>
      </c>
      <c r="K2161">
        <v>0</v>
      </c>
      <c r="L2161">
        <v>1444</v>
      </c>
      <c r="M2161">
        <v>17482</v>
      </c>
      <c r="N2161">
        <v>277</v>
      </c>
      <c r="O2161" t="s">
        <v>180</v>
      </c>
      <c r="P2161">
        <v>230775</v>
      </c>
      <c r="Q216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161" t="str">
        <f>VLOOKUP(Analytics_mindset_case_studies_IntegrateCo_2015payroll[[#This Row],[Job_Code]],Analytics_mindset_case_studies_IntegrateCo_jobcodes[[Code_text]:[Job_Description]],2,FALSE)</f>
        <v>Office</v>
      </c>
    </row>
    <row r="2162" spans="1:18" x14ac:dyDescent="0.3">
      <c r="A2162" s="1">
        <v>42076</v>
      </c>
      <c r="B2162">
        <v>27310026</v>
      </c>
      <c r="C2162">
        <v>3</v>
      </c>
      <c r="D2162">
        <v>1</v>
      </c>
      <c r="E2162">
        <v>1</v>
      </c>
      <c r="F2162" t="s">
        <v>63</v>
      </c>
      <c r="G2162">
        <v>0</v>
      </c>
      <c r="H2162">
        <v>0</v>
      </c>
      <c r="I2162">
        <v>0</v>
      </c>
      <c r="J2162">
        <v>0</v>
      </c>
      <c r="K2162">
        <v>0</v>
      </c>
      <c r="L2162">
        <v>481</v>
      </c>
      <c r="M2162">
        <v>5826</v>
      </c>
      <c r="N2162">
        <v>92</v>
      </c>
      <c r="O2162" t="s">
        <v>180</v>
      </c>
      <c r="P2162">
        <v>0</v>
      </c>
      <c r="Q216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162" t="str">
        <f>VLOOKUP(Analytics_mindset_case_studies_IntegrateCo_2015payroll[[#This Row],[Job_Code]],Analytics_mindset_case_studies_IntegrateCo_jobcodes[[Code_text]:[Job_Description]],2,FALSE)</f>
        <v>New Foreign Manufacturing Plant</v>
      </c>
    </row>
    <row r="2163" spans="1:18" x14ac:dyDescent="0.3">
      <c r="A2163" s="1">
        <v>42076</v>
      </c>
      <c r="B2163">
        <v>27310026</v>
      </c>
      <c r="C2163">
        <v>374</v>
      </c>
      <c r="D2163">
        <v>5</v>
      </c>
      <c r="E2163">
        <v>5</v>
      </c>
      <c r="F2163" t="s">
        <v>64</v>
      </c>
      <c r="G2163">
        <v>45</v>
      </c>
      <c r="H2163">
        <v>0</v>
      </c>
      <c r="I2163">
        <v>945</v>
      </c>
      <c r="J2163">
        <v>0</v>
      </c>
      <c r="K2163">
        <v>0</v>
      </c>
      <c r="L2163">
        <v>264</v>
      </c>
      <c r="M2163">
        <v>614</v>
      </c>
      <c r="N2163">
        <v>36</v>
      </c>
      <c r="O2163" t="s">
        <v>181</v>
      </c>
      <c r="P2163">
        <v>945</v>
      </c>
      <c r="Q216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163" t="str">
        <f>VLOOKUP(Analytics_mindset_case_studies_IntegrateCo_2015payroll[[#This Row],[Job_Code]],Analytics_mindset_case_studies_IntegrateCo_jobcodes[[Code_text]:[Job_Description]],2,FALSE)</f>
        <v>Office</v>
      </c>
    </row>
    <row r="2164" spans="1:18" x14ac:dyDescent="0.3">
      <c r="A2164" s="1">
        <v>42076</v>
      </c>
      <c r="B2164">
        <v>27310026</v>
      </c>
      <c r="C2164">
        <v>374</v>
      </c>
      <c r="D2164">
        <v>5</v>
      </c>
      <c r="E2164">
        <v>5</v>
      </c>
      <c r="F2164" t="s">
        <v>93</v>
      </c>
      <c r="G2164">
        <v>175</v>
      </c>
      <c r="H2164">
        <v>0</v>
      </c>
      <c r="I2164">
        <v>3675</v>
      </c>
      <c r="J2164">
        <v>0</v>
      </c>
      <c r="K2164">
        <v>0</v>
      </c>
      <c r="L2164">
        <v>1029</v>
      </c>
      <c r="M2164">
        <v>2393</v>
      </c>
      <c r="N2164">
        <v>14</v>
      </c>
      <c r="O2164" t="s">
        <v>181</v>
      </c>
      <c r="P2164">
        <v>3675</v>
      </c>
      <c r="Q216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164" t="str">
        <f>VLOOKUP(Analytics_mindset_case_studies_IntegrateCo_2015payroll[[#This Row],[Job_Code]],Analytics_mindset_case_studies_IntegrateCo_jobcodes[[Code_text]:[Job_Description]],2,FALSE)</f>
        <v>Office</v>
      </c>
    </row>
    <row r="2165" spans="1:18" x14ac:dyDescent="0.3">
      <c r="A2165" s="1">
        <v>42076</v>
      </c>
      <c r="B2165">
        <v>27310026</v>
      </c>
      <c r="C2165">
        <v>374</v>
      </c>
      <c r="D2165">
        <v>5</v>
      </c>
      <c r="E2165">
        <v>5</v>
      </c>
      <c r="F2165" t="s">
        <v>78</v>
      </c>
      <c r="G2165">
        <v>14</v>
      </c>
      <c r="H2165">
        <v>0</v>
      </c>
      <c r="I2165">
        <v>294</v>
      </c>
      <c r="J2165">
        <v>0</v>
      </c>
      <c r="K2165">
        <v>0</v>
      </c>
      <c r="L2165">
        <v>824</v>
      </c>
      <c r="M2165">
        <v>1915</v>
      </c>
      <c r="N2165">
        <v>112</v>
      </c>
      <c r="O2165" t="s">
        <v>181</v>
      </c>
      <c r="P2165">
        <v>294</v>
      </c>
      <c r="Q216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165" t="str">
        <f>VLOOKUP(Analytics_mindset_case_studies_IntegrateCo_2015payroll[[#This Row],[Job_Code]],Analytics_mindset_case_studies_IntegrateCo_jobcodes[[Code_text]:[Job_Description]],2,FALSE)</f>
        <v>Service</v>
      </c>
    </row>
    <row r="2166" spans="1:18" x14ac:dyDescent="0.3">
      <c r="A2166" s="1">
        <v>42076</v>
      </c>
      <c r="B2166">
        <v>27310026</v>
      </c>
      <c r="C2166">
        <v>374</v>
      </c>
      <c r="D2166">
        <v>5</v>
      </c>
      <c r="E2166">
        <v>5</v>
      </c>
      <c r="F2166" t="s">
        <v>103</v>
      </c>
      <c r="G2166">
        <v>3</v>
      </c>
      <c r="H2166">
        <v>0</v>
      </c>
      <c r="I2166">
        <v>63</v>
      </c>
      <c r="J2166">
        <v>0</v>
      </c>
      <c r="K2166">
        <v>0</v>
      </c>
      <c r="L2166">
        <v>176</v>
      </c>
      <c r="M2166">
        <v>411</v>
      </c>
      <c r="N2166">
        <v>24</v>
      </c>
      <c r="O2166" t="s">
        <v>181</v>
      </c>
      <c r="P2166">
        <v>63</v>
      </c>
      <c r="Q216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166" t="str">
        <f>VLOOKUP(Analytics_mindset_case_studies_IntegrateCo_2015payroll[[#This Row],[Job_Code]],Analytics_mindset_case_studies_IntegrateCo_jobcodes[[Code_text]:[Job_Description]],2,FALSE)</f>
        <v>Service</v>
      </c>
    </row>
    <row r="2167" spans="1:18" x14ac:dyDescent="0.3">
      <c r="A2167" s="1">
        <v>42076</v>
      </c>
      <c r="B2167">
        <v>27310026</v>
      </c>
      <c r="C2167">
        <v>374</v>
      </c>
      <c r="D2167">
        <v>5</v>
      </c>
      <c r="E2167">
        <v>5</v>
      </c>
      <c r="F2167" t="s">
        <v>83</v>
      </c>
      <c r="G2167">
        <v>0</v>
      </c>
      <c r="H2167">
        <v>0</v>
      </c>
      <c r="I2167">
        <v>0</v>
      </c>
      <c r="J2167">
        <v>0</v>
      </c>
      <c r="K2167">
        <v>0</v>
      </c>
      <c r="L2167">
        <v>59</v>
      </c>
      <c r="M2167">
        <v>137</v>
      </c>
      <c r="N2167">
        <v>8</v>
      </c>
      <c r="O2167" t="s">
        <v>181</v>
      </c>
      <c r="P2167">
        <v>0</v>
      </c>
      <c r="Q216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167" t="str">
        <f>VLOOKUP(Analytics_mindset_case_studies_IntegrateCo_2015payroll[[#This Row],[Job_Code]],Analytics_mindset_case_studies_IntegrateCo_jobcodes[[Code_text]:[Job_Description]],2,FALSE)</f>
        <v>New Foreign Manufacturing Plant</v>
      </c>
    </row>
    <row r="2168" spans="1:18" x14ac:dyDescent="0.3">
      <c r="A2168" s="1">
        <v>42076</v>
      </c>
      <c r="B2168">
        <v>27310026</v>
      </c>
      <c r="C2168">
        <v>201</v>
      </c>
      <c r="D2168">
        <v>1</v>
      </c>
      <c r="E2168">
        <v>1</v>
      </c>
      <c r="F2168" t="s">
        <v>85</v>
      </c>
      <c r="G2168">
        <v>0</v>
      </c>
      <c r="H2168">
        <v>0</v>
      </c>
      <c r="I2168">
        <v>0</v>
      </c>
      <c r="J2168">
        <v>0</v>
      </c>
      <c r="K2168">
        <v>0</v>
      </c>
      <c r="L2168">
        <v>36</v>
      </c>
      <c r="M2168">
        <v>115</v>
      </c>
      <c r="N2168">
        <v>25</v>
      </c>
      <c r="O2168" t="s">
        <v>182</v>
      </c>
      <c r="P2168">
        <v>0</v>
      </c>
      <c r="Q216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168" t="str">
        <f>VLOOKUP(Analytics_mindset_case_studies_IntegrateCo_2015payroll[[#This Row],[Job_Code]],Analytics_mindset_case_studies_IntegrateCo_jobcodes[[Code_text]:[Job_Description]],2,FALSE)</f>
        <v>Installation</v>
      </c>
    </row>
    <row r="2169" spans="1:18" x14ac:dyDescent="0.3">
      <c r="A2169" s="1">
        <v>42076</v>
      </c>
      <c r="B2169">
        <v>27310026</v>
      </c>
      <c r="C2169">
        <v>201</v>
      </c>
      <c r="D2169">
        <v>1</v>
      </c>
      <c r="E2169">
        <v>1</v>
      </c>
      <c r="F2169" t="s">
        <v>87</v>
      </c>
      <c r="G2169">
        <v>1</v>
      </c>
      <c r="H2169">
        <v>0</v>
      </c>
      <c r="I2169">
        <v>315</v>
      </c>
      <c r="J2169">
        <v>0</v>
      </c>
      <c r="K2169">
        <v>0</v>
      </c>
      <c r="L2169">
        <v>76</v>
      </c>
      <c r="M2169">
        <v>241</v>
      </c>
      <c r="N2169">
        <v>52</v>
      </c>
      <c r="O2169" t="s">
        <v>182</v>
      </c>
      <c r="P2169">
        <v>315</v>
      </c>
      <c r="Q216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169" t="str">
        <f>VLOOKUP(Analytics_mindset_case_studies_IntegrateCo_2015payroll[[#This Row],[Job_Code]],Analytics_mindset_case_studies_IntegrateCo_jobcodes[[Code_text]:[Job_Description]],2,FALSE)</f>
        <v>Employee Training</v>
      </c>
    </row>
    <row r="2170" spans="1:18" x14ac:dyDescent="0.3">
      <c r="A2170" s="1">
        <v>42076</v>
      </c>
      <c r="B2170">
        <v>27310026</v>
      </c>
      <c r="C2170">
        <v>192</v>
      </c>
      <c r="D2170">
        <v>5</v>
      </c>
      <c r="E2170">
        <v>5</v>
      </c>
      <c r="F2170" t="s">
        <v>85</v>
      </c>
      <c r="G2170">
        <v>0</v>
      </c>
      <c r="H2170">
        <v>0</v>
      </c>
      <c r="I2170">
        <v>0</v>
      </c>
      <c r="J2170">
        <v>0</v>
      </c>
      <c r="K2170">
        <v>0</v>
      </c>
      <c r="L2170">
        <v>42</v>
      </c>
      <c r="M2170">
        <v>102</v>
      </c>
      <c r="N2170">
        <v>64</v>
      </c>
      <c r="O2170" t="s">
        <v>183</v>
      </c>
      <c r="P2170">
        <v>0</v>
      </c>
      <c r="Q217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170" t="str">
        <f>VLOOKUP(Analytics_mindset_case_studies_IntegrateCo_2015payroll[[#This Row],[Job_Code]],Analytics_mindset_case_studies_IntegrateCo_jobcodes[[Code_text]:[Job_Description]],2,FALSE)</f>
        <v>Installation</v>
      </c>
    </row>
    <row r="2171" spans="1:18" x14ac:dyDescent="0.3">
      <c r="A2171" s="1">
        <v>42076</v>
      </c>
      <c r="B2171">
        <v>27310026</v>
      </c>
      <c r="C2171">
        <v>192</v>
      </c>
      <c r="D2171">
        <v>5</v>
      </c>
      <c r="E2171">
        <v>5</v>
      </c>
      <c r="F2171" t="s">
        <v>107</v>
      </c>
      <c r="G2171">
        <v>8</v>
      </c>
      <c r="H2171">
        <v>0</v>
      </c>
      <c r="I2171">
        <v>19231</v>
      </c>
      <c r="J2171">
        <v>0</v>
      </c>
      <c r="K2171">
        <v>0</v>
      </c>
      <c r="L2171">
        <v>538</v>
      </c>
      <c r="M2171">
        <v>1313</v>
      </c>
      <c r="N2171">
        <v>823</v>
      </c>
      <c r="O2171" t="s">
        <v>183</v>
      </c>
      <c r="P2171">
        <v>19231</v>
      </c>
      <c r="Q217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171" t="str">
        <f>VLOOKUP(Analytics_mindset_case_studies_IntegrateCo_2015payroll[[#This Row],[Job_Code]],Analytics_mindset_case_studies_IntegrateCo_jobcodes[[Code_text]:[Job_Description]],2,FALSE)</f>
        <v>Sales</v>
      </c>
    </row>
    <row r="2172" spans="1:18" x14ac:dyDescent="0.3">
      <c r="A2172" s="1">
        <v>42076</v>
      </c>
      <c r="B2172">
        <v>27310026</v>
      </c>
      <c r="C2172">
        <v>192</v>
      </c>
      <c r="D2172">
        <v>5</v>
      </c>
      <c r="E2172">
        <v>5</v>
      </c>
      <c r="F2172" t="s">
        <v>104</v>
      </c>
      <c r="G2172">
        <v>32</v>
      </c>
      <c r="H2172">
        <v>0</v>
      </c>
      <c r="I2172">
        <v>76923</v>
      </c>
      <c r="J2172">
        <v>0</v>
      </c>
      <c r="K2172">
        <v>0</v>
      </c>
      <c r="L2172">
        <v>2154</v>
      </c>
      <c r="M2172">
        <v>5252</v>
      </c>
      <c r="N2172">
        <v>3292</v>
      </c>
      <c r="O2172" t="s">
        <v>183</v>
      </c>
      <c r="P2172">
        <v>76923</v>
      </c>
      <c r="Q217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172" t="str">
        <f>VLOOKUP(Analytics_mindset_case_studies_IntegrateCo_2015payroll[[#This Row],[Job_Code]],Analytics_mindset_case_studies_IntegrateCo_jobcodes[[Code_text]:[Job_Description]],2,FALSE)</f>
        <v>Sales</v>
      </c>
    </row>
    <row r="2173" spans="1:18" x14ac:dyDescent="0.3">
      <c r="A2173" s="1">
        <v>42076</v>
      </c>
      <c r="B2173">
        <v>27310026</v>
      </c>
      <c r="C2173">
        <v>398</v>
      </c>
      <c r="D2173">
        <v>1</v>
      </c>
      <c r="E2173">
        <v>1</v>
      </c>
      <c r="F2173" t="s">
        <v>89</v>
      </c>
      <c r="G2173">
        <v>2</v>
      </c>
      <c r="H2173">
        <v>0</v>
      </c>
      <c r="I2173">
        <v>24</v>
      </c>
      <c r="J2173">
        <v>0</v>
      </c>
      <c r="K2173">
        <v>14</v>
      </c>
      <c r="L2173">
        <v>58</v>
      </c>
      <c r="M2173">
        <v>184</v>
      </c>
      <c r="N2173">
        <v>4</v>
      </c>
      <c r="O2173" t="s">
        <v>184</v>
      </c>
      <c r="P2173">
        <v>24</v>
      </c>
      <c r="Q217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173" t="str">
        <f>VLOOKUP(Analytics_mindset_case_studies_IntegrateCo_2015payroll[[#This Row],[Job_Code]],Analytics_mindset_case_studies_IntegrateCo_jobcodes[[Code_text]:[Job_Description]],2,FALSE)</f>
        <v>Employee Training</v>
      </c>
    </row>
    <row r="2174" spans="1:18" x14ac:dyDescent="0.3">
      <c r="A2174" s="1">
        <v>42076</v>
      </c>
      <c r="B2174">
        <v>27310026</v>
      </c>
      <c r="C2174">
        <v>352</v>
      </c>
      <c r="D2174">
        <v>1</v>
      </c>
      <c r="E2174">
        <v>1</v>
      </c>
      <c r="F2174" t="s">
        <v>85</v>
      </c>
      <c r="G2174">
        <v>0</v>
      </c>
      <c r="H2174">
        <v>0</v>
      </c>
      <c r="I2174">
        <v>0</v>
      </c>
      <c r="J2174">
        <v>0</v>
      </c>
      <c r="K2174">
        <v>0</v>
      </c>
      <c r="L2174">
        <v>32</v>
      </c>
      <c r="M2174">
        <v>104</v>
      </c>
      <c r="N2174">
        <v>25</v>
      </c>
      <c r="O2174" t="s">
        <v>186</v>
      </c>
      <c r="P2174">
        <v>0</v>
      </c>
      <c r="Q217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174" t="str">
        <f>VLOOKUP(Analytics_mindset_case_studies_IntegrateCo_2015payroll[[#This Row],[Job_Code]],Analytics_mindset_case_studies_IntegrateCo_jobcodes[[Code_text]:[Job_Description]],2,FALSE)</f>
        <v>Installation</v>
      </c>
    </row>
    <row r="2175" spans="1:18" x14ac:dyDescent="0.3">
      <c r="A2175" s="1">
        <v>42076</v>
      </c>
      <c r="B2175">
        <v>27310026</v>
      </c>
      <c r="C2175">
        <v>352</v>
      </c>
      <c r="D2175">
        <v>1</v>
      </c>
      <c r="E2175">
        <v>1</v>
      </c>
      <c r="F2175" t="s">
        <v>89</v>
      </c>
      <c r="G2175">
        <v>2</v>
      </c>
      <c r="H2175">
        <v>0</v>
      </c>
      <c r="I2175">
        <v>38</v>
      </c>
      <c r="J2175">
        <v>0</v>
      </c>
      <c r="K2175">
        <v>0</v>
      </c>
      <c r="L2175">
        <v>82</v>
      </c>
      <c r="M2175">
        <v>263</v>
      </c>
      <c r="N2175">
        <v>63</v>
      </c>
      <c r="O2175" t="s">
        <v>186</v>
      </c>
      <c r="P2175">
        <v>38</v>
      </c>
      <c r="Q217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175" t="str">
        <f>VLOOKUP(Analytics_mindset_case_studies_IntegrateCo_2015payroll[[#This Row],[Job_Code]],Analytics_mindset_case_studies_IntegrateCo_jobcodes[[Code_text]:[Job_Description]],2,FALSE)</f>
        <v>Employee Training</v>
      </c>
    </row>
    <row r="2176" spans="1:18" x14ac:dyDescent="0.3">
      <c r="A2176" s="1">
        <v>42076</v>
      </c>
      <c r="B2176">
        <v>27310026</v>
      </c>
      <c r="C2176">
        <v>199</v>
      </c>
      <c r="D2176">
        <v>1</v>
      </c>
      <c r="E2176">
        <v>1</v>
      </c>
      <c r="F2176" t="s">
        <v>85</v>
      </c>
      <c r="G2176">
        <v>0</v>
      </c>
      <c r="H2176">
        <v>0</v>
      </c>
      <c r="I2176">
        <v>0</v>
      </c>
      <c r="J2176">
        <v>0</v>
      </c>
      <c r="K2176">
        <v>0</v>
      </c>
      <c r="L2176">
        <v>33</v>
      </c>
      <c r="M2176">
        <v>106</v>
      </c>
      <c r="N2176">
        <v>25</v>
      </c>
      <c r="O2176" t="s">
        <v>187</v>
      </c>
      <c r="P2176">
        <v>0</v>
      </c>
      <c r="Q217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176" t="str">
        <f>VLOOKUP(Analytics_mindset_case_studies_IntegrateCo_2015payroll[[#This Row],[Job_Code]],Analytics_mindset_case_studies_IntegrateCo_jobcodes[[Code_text]:[Job_Description]],2,FALSE)</f>
        <v>Installation</v>
      </c>
    </row>
    <row r="2177" spans="1:18" x14ac:dyDescent="0.3">
      <c r="A2177" s="1">
        <v>42076</v>
      </c>
      <c r="B2177">
        <v>27310026</v>
      </c>
      <c r="C2177">
        <v>199</v>
      </c>
      <c r="D2177">
        <v>1</v>
      </c>
      <c r="E2177">
        <v>1</v>
      </c>
      <c r="F2177" t="s">
        <v>78</v>
      </c>
      <c r="G2177">
        <v>4</v>
      </c>
      <c r="H2177">
        <v>0</v>
      </c>
      <c r="I2177">
        <v>1428</v>
      </c>
      <c r="J2177">
        <v>0</v>
      </c>
      <c r="K2177">
        <v>0</v>
      </c>
      <c r="L2177">
        <v>318</v>
      </c>
      <c r="M2177">
        <v>1014</v>
      </c>
      <c r="N2177">
        <v>236</v>
      </c>
      <c r="O2177" t="s">
        <v>187</v>
      </c>
      <c r="P2177">
        <v>1428</v>
      </c>
      <c r="Q217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177" t="str">
        <f>VLOOKUP(Analytics_mindset_case_studies_IntegrateCo_2015payroll[[#This Row],[Job_Code]],Analytics_mindset_case_studies_IntegrateCo_jobcodes[[Code_text]:[Job_Description]],2,FALSE)</f>
        <v>Service</v>
      </c>
    </row>
    <row r="2178" spans="1:18" x14ac:dyDescent="0.3">
      <c r="A2178" s="1">
        <v>42076</v>
      </c>
      <c r="B2178">
        <v>27310026</v>
      </c>
      <c r="C2178">
        <v>199</v>
      </c>
      <c r="D2178">
        <v>1</v>
      </c>
      <c r="E2178">
        <v>1</v>
      </c>
      <c r="F2178" t="s">
        <v>78</v>
      </c>
      <c r="G2178">
        <v>0</v>
      </c>
      <c r="H2178">
        <v>2</v>
      </c>
      <c r="I2178">
        <v>0</v>
      </c>
      <c r="J2178">
        <v>1071</v>
      </c>
      <c r="K2178">
        <v>0</v>
      </c>
      <c r="L2178">
        <v>239</v>
      </c>
      <c r="M2178">
        <v>761</v>
      </c>
      <c r="N2178">
        <v>118</v>
      </c>
      <c r="O2178" t="s">
        <v>187</v>
      </c>
      <c r="P2178">
        <v>1071</v>
      </c>
      <c r="Q217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178" t="str">
        <f>VLOOKUP(Analytics_mindset_case_studies_IntegrateCo_2015payroll[[#This Row],[Job_Code]],Analytics_mindset_case_studies_IntegrateCo_jobcodes[[Code_text]:[Job_Description]],2,FALSE)</f>
        <v>Service</v>
      </c>
    </row>
    <row r="2179" spans="1:18" x14ac:dyDescent="0.3">
      <c r="A2179" s="1">
        <v>42076</v>
      </c>
      <c r="B2179">
        <v>27310026</v>
      </c>
      <c r="C2179">
        <v>199</v>
      </c>
      <c r="D2179">
        <v>1</v>
      </c>
      <c r="E2179">
        <v>1</v>
      </c>
      <c r="F2179" t="s">
        <v>87</v>
      </c>
      <c r="G2179">
        <v>45</v>
      </c>
      <c r="H2179">
        <v>0</v>
      </c>
      <c r="I2179">
        <v>16065</v>
      </c>
      <c r="J2179">
        <v>0</v>
      </c>
      <c r="K2179">
        <v>0</v>
      </c>
      <c r="L2179">
        <v>358</v>
      </c>
      <c r="M2179">
        <v>1141</v>
      </c>
      <c r="N2179">
        <v>265</v>
      </c>
      <c r="O2179" t="s">
        <v>187</v>
      </c>
      <c r="P2179">
        <v>16065</v>
      </c>
      <c r="Q217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179" t="str">
        <f>VLOOKUP(Analytics_mindset_case_studies_IntegrateCo_2015payroll[[#This Row],[Job_Code]],Analytics_mindset_case_studies_IntegrateCo_jobcodes[[Code_text]:[Job_Description]],2,FALSE)</f>
        <v>Employee Training</v>
      </c>
    </row>
    <row r="2180" spans="1:18" x14ac:dyDescent="0.3">
      <c r="A2180" s="1">
        <v>42076</v>
      </c>
      <c r="B2180">
        <v>27310026</v>
      </c>
      <c r="C2180">
        <v>260</v>
      </c>
      <c r="D2180">
        <v>1</v>
      </c>
      <c r="E2180">
        <v>1</v>
      </c>
      <c r="F2180" t="s">
        <v>85</v>
      </c>
      <c r="G2180">
        <v>0</v>
      </c>
      <c r="H2180">
        <v>0</v>
      </c>
      <c r="I2180">
        <v>0</v>
      </c>
      <c r="J2180">
        <v>0</v>
      </c>
      <c r="K2180">
        <v>0</v>
      </c>
      <c r="L2180">
        <v>34</v>
      </c>
      <c r="M2180">
        <v>107</v>
      </c>
      <c r="N2180">
        <v>25</v>
      </c>
      <c r="O2180" t="s">
        <v>188</v>
      </c>
      <c r="P2180">
        <v>0</v>
      </c>
      <c r="Q218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180" t="str">
        <f>VLOOKUP(Analytics_mindset_case_studies_IntegrateCo_2015payroll[[#This Row],[Job_Code]],Analytics_mindset_case_studies_IntegrateCo_jobcodes[[Code_text]:[Job_Description]],2,FALSE)</f>
        <v>Installation</v>
      </c>
    </row>
    <row r="2181" spans="1:18" x14ac:dyDescent="0.3">
      <c r="A2181" s="1">
        <v>42076</v>
      </c>
      <c r="B2181">
        <v>27310026</v>
      </c>
      <c r="C2181">
        <v>260</v>
      </c>
      <c r="D2181">
        <v>1</v>
      </c>
      <c r="E2181">
        <v>1</v>
      </c>
      <c r="F2181" t="s">
        <v>101</v>
      </c>
      <c r="G2181">
        <v>4</v>
      </c>
      <c r="H2181">
        <v>0</v>
      </c>
      <c r="I2181">
        <v>99</v>
      </c>
      <c r="J2181">
        <v>0</v>
      </c>
      <c r="K2181">
        <v>0</v>
      </c>
      <c r="L2181">
        <v>223</v>
      </c>
      <c r="M2181">
        <v>712</v>
      </c>
      <c r="N2181">
        <v>163</v>
      </c>
      <c r="O2181" t="s">
        <v>188</v>
      </c>
      <c r="P2181">
        <v>99</v>
      </c>
      <c r="Q218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181" t="str">
        <f>VLOOKUP(Analytics_mindset_case_studies_IntegrateCo_2015payroll[[#This Row],[Job_Code]],Analytics_mindset_case_studies_IntegrateCo_jobcodes[[Code_text]:[Job_Description]],2,FALSE)</f>
        <v>Installation</v>
      </c>
    </row>
    <row r="2182" spans="1:18" x14ac:dyDescent="0.3">
      <c r="A2182" s="1">
        <v>42076</v>
      </c>
      <c r="B2182">
        <v>27310026</v>
      </c>
      <c r="C2182">
        <v>260</v>
      </c>
      <c r="D2182">
        <v>1</v>
      </c>
      <c r="E2182">
        <v>1</v>
      </c>
      <c r="F2182" t="s">
        <v>87</v>
      </c>
      <c r="G2182">
        <v>15</v>
      </c>
      <c r="H2182">
        <v>0</v>
      </c>
      <c r="I2182">
        <v>3713</v>
      </c>
      <c r="J2182">
        <v>0</v>
      </c>
      <c r="K2182">
        <v>0</v>
      </c>
      <c r="L2182">
        <v>84</v>
      </c>
      <c r="M2182">
        <v>267</v>
      </c>
      <c r="N2182">
        <v>61</v>
      </c>
      <c r="O2182" t="s">
        <v>188</v>
      </c>
      <c r="P2182">
        <v>3713</v>
      </c>
      <c r="Q218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182" t="str">
        <f>VLOOKUP(Analytics_mindset_case_studies_IntegrateCo_2015payroll[[#This Row],[Job_Code]],Analytics_mindset_case_studies_IntegrateCo_jobcodes[[Code_text]:[Job_Description]],2,FALSE)</f>
        <v>Employee Training</v>
      </c>
    </row>
    <row r="2183" spans="1:18" x14ac:dyDescent="0.3">
      <c r="A2183" s="1">
        <v>42076</v>
      </c>
      <c r="B2183">
        <v>27310026</v>
      </c>
      <c r="C2183">
        <v>380</v>
      </c>
      <c r="D2183">
        <v>1</v>
      </c>
      <c r="E2183">
        <v>1</v>
      </c>
      <c r="F2183" t="s">
        <v>85</v>
      </c>
      <c r="G2183">
        <v>0</v>
      </c>
      <c r="H2183">
        <v>0</v>
      </c>
      <c r="I2183">
        <v>0</v>
      </c>
      <c r="J2183">
        <v>0</v>
      </c>
      <c r="K2183">
        <v>0</v>
      </c>
      <c r="L2183">
        <v>29</v>
      </c>
      <c r="M2183">
        <v>93</v>
      </c>
      <c r="N2183">
        <v>25</v>
      </c>
      <c r="O2183" t="s">
        <v>189</v>
      </c>
      <c r="P2183">
        <v>0</v>
      </c>
      <c r="Q218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183" t="str">
        <f>VLOOKUP(Analytics_mindset_case_studies_IntegrateCo_2015payroll[[#This Row],[Job_Code]],Analytics_mindset_case_studies_IntegrateCo_jobcodes[[Code_text]:[Job_Description]],2,FALSE)</f>
        <v>Installation</v>
      </c>
    </row>
    <row r="2184" spans="1:18" x14ac:dyDescent="0.3">
      <c r="A2184" s="1">
        <v>42076</v>
      </c>
      <c r="B2184">
        <v>27310026</v>
      </c>
      <c r="C2184">
        <v>380</v>
      </c>
      <c r="D2184">
        <v>1</v>
      </c>
      <c r="E2184">
        <v>1</v>
      </c>
      <c r="F2184" t="s">
        <v>65</v>
      </c>
      <c r="G2184">
        <v>25</v>
      </c>
      <c r="H2184">
        <v>0</v>
      </c>
      <c r="I2184">
        <v>50</v>
      </c>
      <c r="J2184">
        <v>0</v>
      </c>
      <c r="K2184">
        <v>0</v>
      </c>
      <c r="L2184">
        <v>97</v>
      </c>
      <c r="M2184">
        <v>31</v>
      </c>
      <c r="N2184">
        <v>82</v>
      </c>
      <c r="O2184" t="s">
        <v>189</v>
      </c>
      <c r="P2184">
        <v>50</v>
      </c>
      <c r="Q218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184" t="str">
        <f>VLOOKUP(Analytics_mindset_case_studies_IntegrateCo_2015payroll[[#This Row],[Job_Code]],Analytics_mindset_case_studies_IntegrateCo_jobcodes[[Code_text]:[Job_Description]],2,FALSE)</f>
        <v>Office</v>
      </c>
    </row>
    <row r="2185" spans="1:18" x14ac:dyDescent="0.3">
      <c r="A2185" s="1">
        <v>42076</v>
      </c>
      <c r="B2185">
        <v>27310026</v>
      </c>
      <c r="C2185">
        <v>181</v>
      </c>
      <c r="D2185">
        <v>1</v>
      </c>
      <c r="E2185">
        <v>1</v>
      </c>
      <c r="F2185" t="s">
        <v>84</v>
      </c>
      <c r="G2185">
        <v>7</v>
      </c>
      <c r="H2185">
        <v>0</v>
      </c>
      <c r="I2185">
        <v>20491</v>
      </c>
      <c r="J2185">
        <v>0</v>
      </c>
      <c r="K2185">
        <v>0</v>
      </c>
      <c r="L2185">
        <v>492</v>
      </c>
      <c r="M2185">
        <v>1567</v>
      </c>
      <c r="N2185">
        <v>338</v>
      </c>
      <c r="O2185" t="s">
        <v>190</v>
      </c>
      <c r="P2185">
        <v>20491</v>
      </c>
      <c r="Q218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2185" t="str">
        <f>VLOOKUP(Analytics_mindset_case_studies_IntegrateCo_2015payroll[[#This Row],[Job_Code]],Analytics_mindset_case_studies_IntegrateCo_jobcodes[[Code_text]:[Job_Description]],2,FALSE)</f>
        <v>Travel</v>
      </c>
    </row>
    <row r="2186" spans="1:18" x14ac:dyDescent="0.3">
      <c r="A2186" s="1">
        <v>42076</v>
      </c>
      <c r="B2186">
        <v>27310026</v>
      </c>
      <c r="C2186">
        <v>386</v>
      </c>
      <c r="D2186">
        <v>1</v>
      </c>
      <c r="E2186">
        <v>1</v>
      </c>
      <c r="F2186" t="s">
        <v>58</v>
      </c>
      <c r="G2186">
        <v>4</v>
      </c>
      <c r="H2186">
        <v>0</v>
      </c>
      <c r="I2186">
        <v>48</v>
      </c>
      <c r="J2186">
        <v>0</v>
      </c>
      <c r="K2186">
        <v>29</v>
      </c>
      <c r="L2186">
        <v>115</v>
      </c>
      <c r="M2186">
        <v>366</v>
      </c>
      <c r="N2186">
        <v>79</v>
      </c>
      <c r="O2186" t="s">
        <v>204</v>
      </c>
      <c r="P2186">
        <v>48</v>
      </c>
      <c r="Q218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186" t="str">
        <f>VLOOKUP(Analytics_mindset_case_studies_IntegrateCo_2015payroll[[#This Row],[Job_Code]],Analytics_mindset_case_studies_IntegrateCo_jobcodes[[Code_text]:[Job_Description]],2,FALSE)</f>
        <v>Sales</v>
      </c>
    </row>
    <row r="2187" spans="1:18" x14ac:dyDescent="0.3">
      <c r="A2187" s="1">
        <v>42076</v>
      </c>
      <c r="B2187">
        <v>27310026</v>
      </c>
      <c r="C2187">
        <v>386</v>
      </c>
      <c r="D2187">
        <v>1</v>
      </c>
      <c r="E2187">
        <v>1</v>
      </c>
      <c r="F2187" t="s">
        <v>65</v>
      </c>
      <c r="G2187">
        <v>2</v>
      </c>
      <c r="H2187">
        <v>0</v>
      </c>
      <c r="I2187">
        <v>24</v>
      </c>
      <c r="J2187">
        <v>0</v>
      </c>
      <c r="K2187">
        <v>14</v>
      </c>
      <c r="L2187">
        <v>58</v>
      </c>
      <c r="M2187">
        <v>184</v>
      </c>
      <c r="N2187">
        <v>4</v>
      </c>
      <c r="O2187" t="s">
        <v>204</v>
      </c>
      <c r="P2187">
        <v>24</v>
      </c>
      <c r="Q218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187" t="str">
        <f>VLOOKUP(Analytics_mindset_case_studies_IntegrateCo_2015payroll[[#This Row],[Job_Code]],Analytics_mindset_case_studies_IntegrateCo_jobcodes[[Code_text]:[Job_Description]],2,FALSE)</f>
        <v>Office</v>
      </c>
    </row>
    <row r="2188" spans="1:18" x14ac:dyDescent="0.3">
      <c r="A2188" s="1">
        <v>42076</v>
      </c>
      <c r="B2188">
        <v>27310026</v>
      </c>
      <c r="C2188">
        <v>117</v>
      </c>
      <c r="D2188">
        <v>1</v>
      </c>
      <c r="E2188">
        <v>1</v>
      </c>
      <c r="F2188" t="s">
        <v>84</v>
      </c>
      <c r="G2188">
        <v>4</v>
      </c>
      <c r="H2188">
        <v>0</v>
      </c>
      <c r="I2188">
        <v>100</v>
      </c>
      <c r="J2188">
        <v>0</v>
      </c>
      <c r="K2188">
        <v>0</v>
      </c>
      <c r="L2188">
        <v>216</v>
      </c>
      <c r="M2188">
        <v>688</v>
      </c>
      <c r="N2188">
        <v>165</v>
      </c>
      <c r="O2188" t="s">
        <v>191</v>
      </c>
      <c r="P2188">
        <v>100</v>
      </c>
      <c r="Q218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2188" t="str">
        <f>VLOOKUP(Analytics_mindset_case_studies_IntegrateCo_2015payroll[[#This Row],[Job_Code]],Analytics_mindset_case_studies_IntegrateCo_jobcodes[[Code_text]:[Job_Description]],2,FALSE)</f>
        <v>Travel</v>
      </c>
    </row>
    <row r="2189" spans="1:18" x14ac:dyDescent="0.3">
      <c r="A2189" s="1">
        <v>42076</v>
      </c>
      <c r="B2189">
        <v>27310026</v>
      </c>
      <c r="C2189">
        <v>117</v>
      </c>
      <c r="D2189">
        <v>1</v>
      </c>
      <c r="E2189">
        <v>1</v>
      </c>
      <c r="F2189" t="s">
        <v>78</v>
      </c>
      <c r="G2189">
        <v>10</v>
      </c>
      <c r="H2189">
        <v>0</v>
      </c>
      <c r="I2189">
        <v>150</v>
      </c>
      <c r="J2189">
        <v>0</v>
      </c>
      <c r="K2189">
        <v>0</v>
      </c>
      <c r="L2189">
        <v>36</v>
      </c>
      <c r="M2189">
        <v>1148</v>
      </c>
      <c r="N2189">
        <v>248</v>
      </c>
      <c r="O2189" t="s">
        <v>191</v>
      </c>
      <c r="P2189">
        <v>150</v>
      </c>
      <c r="Q218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189" t="str">
        <f>VLOOKUP(Analytics_mindset_case_studies_IntegrateCo_2015payroll[[#This Row],[Job_Code]],Analytics_mindset_case_studies_IntegrateCo_jobcodes[[Code_text]:[Job_Description]],2,FALSE)</f>
        <v>Service</v>
      </c>
    </row>
    <row r="2190" spans="1:18" x14ac:dyDescent="0.3">
      <c r="A2190" s="1">
        <v>42076</v>
      </c>
      <c r="B2190">
        <v>27310026</v>
      </c>
      <c r="C2190">
        <v>117</v>
      </c>
      <c r="D2190">
        <v>1</v>
      </c>
      <c r="E2190">
        <v>1</v>
      </c>
      <c r="F2190" t="s">
        <v>87</v>
      </c>
      <c r="G2190">
        <v>1</v>
      </c>
      <c r="H2190">
        <v>0</v>
      </c>
      <c r="I2190">
        <v>25</v>
      </c>
      <c r="J2190">
        <v>0</v>
      </c>
      <c r="K2190">
        <v>0</v>
      </c>
      <c r="L2190">
        <v>54</v>
      </c>
      <c r="M2190">
        <v>172</v>
      </c>
      <c r="N2190">
        <v>41</v>
      </c>
      <c r="O2190" t="s">
        <v>191</v>
      </c>
      <c r="P2190">
        <v>25</v>
      </c>
      <c r="Q219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190" t="str">
        <f>VLOOKUP(Analytics_mindset_case_studies_IntegrateCo_2015payroll[[#This Row],[Job_Code]],Analytics_mindset_case_studies_IntegrateCo_jobcodes[[Code_text]:[Job_Description]],2,FALSE)</f>
        <v>Employee Training</v>
      </c>
    </row>
    <row r="2191" spans="1:18" x14ac:dyDescent="0.3">
      <c r="A2191" s="1">
        <v>42076</v>
      </c>
      <c r="B2191">
        <v>27310026</v>
      </c>
      <c r="C2191">
        <v>400</v>
      </c>
      <c r="D2191">
        <v>1</v>
      </c>
      <c r="E2191">
        <v>1</v>
      </c>
      <c r="F2191" t="s">
        <v>85</v>
      </c>
      <c r="G2191">
        <v>0</v>
      </c>
      <c r="H2191">
        <v>0</v>
      </c>
      <c r="I2191">
        <v>0</v>
      </c>
      <c r="J2191">
        <v>0</v>
      </c>
      <c r="K2191">
        <v>0</v>
      </c>
      <c r="L2191">
        <v>3</v>
      </c>
      <c r="M2191">
        <v>96</v>
      </c>
      <c r="N2191">
        <v>4</v>
      </c>
      <c r="O2191" t="s">
        <v>192</v>
      </c>
      <c r="P2191">
        <v>0</v>
      </c>
      <c r="Q219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191" t="str">
        <f>VLOOKUP(Analytics_mindset_case_studies_IntegrateCo_2015payroll[[#This Row],[Job_Code]],Analytics_mindset_case_studies_IntegrateCo_jobcodes[[Code_text]:[Job_Description]],2,FALSE)</f>
        <v>Installation</v>
      </c>
    </row>
    <row r="2192" spans="1:18" x14ac:dyDescent="0.3">
      <c r="A2192" s="1">
        <v>42076</v>
      </c>
      <c r="B2192">
        <v>27310026</v>
      </c>
      <c r="C2192">
        <v>400</v>
      </c>
      <c r="D2192">
        <v>1</v>
      </c>
      <c r="E2192">
        <v>1</v>
      </c>
      <c r="F2192" t="s">
        <v>58</v>
      </c>
      <c r="G2192">
        <v>40</v>
      </c>
      <c r="H2192">
        <v>0</v>
      </c>
      <c r="I2192">
        <v>82693</v>
      </c>
      <c r="J2192">
        <v>0</v>
      </c>
      <c r="K2192">
        <v>0</v>
      </c>
      <c r="L2192">
        <v>1671</v>
      </c>
      <c r="M2192">
        <v>5327</v>
      </c>
      <c r="N2192">
        <v>215</v>
      </c>
      <c r="O2192" t="s">
        <v>192</v>
      </c>
      <c r="P2192">
        <v>82693</v>
      </c>
      <c r="Q219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192" t="str">
        <f>VLOOKUP(Analytics_mindset_case_studies_IntegrateCo_2015payroll[[#This Row],[Job_Code]],Analytics_mindset_case_studies_IntegrateCo_jobcodes[[Code_text]:[Job_Description]],2,FALSE)</f>
        <v>Sales</v>
      </c>
    </row>
    <row r="2193" spans="1:18" x14ac:dyDescent="0.3">
      <c r="A2193" s="1">
        <v>42076</v>
      </c>
      <c r="B2193">
        <v>27310026</v>
      </c>
      <c r="C2193">
        <v>367</v>
      </c>
      <c r="D2193">
        <v>1</v>
      </c>
      <c r="E2193">
        <v>1</v>
      </c>
      <c r="F2193" t="s">
        <v>85</v>
      </c>
      <c r="G2193">
        <v>0</v>
      </c>
      <c r="H2193">
        <v>0</v>
      </c>
      <c r="I2193">
        <v>0</v>
      </c>
      <c r="J2193">
        <v>0</v>
      </c>
      <c r="K2193">
        <v>9</v>
      </c>
      <c r="L2193">
        <v>34</v>
      </c>
      <c r="M2193">
        <v>11</v>
      </c>
      <c r="N2193">
        <v>25</v>
      </c>
      <c r="O2193" t="s">
        <v>193</v>
      </c>
      <c r="P2193">
        <v>0</v>
      </c>
      <c r="Q219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193" t="str">
        <f>VLOOKUP(Analytics_mindset_case_studies_IntegrateCo_2015payroll[[#This Row],[Job_Code]],Analytics_mindset_case_studies_IntegrateCo_jobcodes[[Code_text]:[Job_Description]],2,FALSE)</f>
        <v>Installation</v>
      </c>
    </row>
    <row r="2194" spans="1:18" x14ac:dyDescent="0.3">
      <c r="A2194" s="1">
        <v>42076</v>
      </c>
      <c r="B2194">
        <v>27310026</v>
      </c>
      <c r="C2194">
        <v>367</v>
      </c>
      <c r="D2194">
        <v>1</v>
      </c>
      <c r="E2194">
        <v>1</v>
      </c>
      <c r="F2194" t="s">
        <v>63</v>
      </c>
      <c r="G2194">
        <v>0</v>
      </c>
      <c r="H2194">
        <v>0</v>
      </c>
      <c r="I2194">
        <v>0</v>
      </c>
      <c r="J2194">
        <v>0</v>
      </c>
      <c r="K2194">
        <v>31</v>
      </c>
      <c r="L2194">
        <v>127</v>
      </c>
      <c r="M2194">
        <v>403</v>
      </c>
      <c r="N2194">
        <v>91</v>
      </c>
      <c r="O2194" t="s">
        <v>193</v>
      </c>
      <c r="P2194">
        <v>0</v>
      </c>
      <c r="Q219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194" t="str">
        <f>VLOOKUP(Analytics_mindset_case_studies_IntegrateCo_2015payroll[[#This Row],[Job_Code]],Analytics_mindset_case_studies_IntegrateCo_jobcodes[[Code_text]:[Job_Description]],2,FALSE)</f>
        <v>New Foreign Manufacturing Plant</v>
      </c>
    </row>
    <row r="2195" spans="1:18" x14ac:dyDescent="0.3">
      <c r="A2195" s="1">
        <v>42076</v>
      </c>
      <c r="B2195">
        <v>27310026</v>
      </c>
      <c r="C2195">
        <v>7</v>
      </c>
      <c r="D2195">
        <v>1</v>
      </c>
      <c r="E2195">
        <v>1</v>
      </c>
      <c r="F2195" t="s">
        <v>58</v>
      </c>
      <c r="G2195">
        <v>36</v>
      </c>
      <c r="H2195">
        <v>0</v>
      </c>
      <c r="I2195">
        <v>84428</v>
      </c>
      <c r="J2195">
        <v>0</v>
      </c>
      <c r="K2195">
        <v>0</v>
      </c>
      <c r="L2195">
        <v>1905</v>
      </c>
      <c r="M2195">
        <v>607</v>
      </c>
      <c r="N2195">
        <v>1393</v>
      </c>
      <c r="O2195" t="s">
        <v>194</v>
      </c>
      <c r="P2195">
        <v>84428</v>
      </c>
      <c r="Q219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195" t="str">
        <f>VLOOKUP(Analytics_mindset_case_studies_IntegrateCo_2015payroll[[#This Row],[Job_Code]],Analytics_mindset_case_studies_IntegrateCo_jobcodes[[Code_text]:[Job_Description]],2,FALSE)</f>
        <v>Sales</v>
      </c>
    </row>
    <row r="2196" spans="1:18" x14ac:dyDescent="0.3">
      <c r="A2196" s="1">
        <v>42076</v>
      </c>
      <c r="B2196">
        <v>27310026</v>
      </c>
      <c r="C2196">
        <v>7</v>
      </c>
      <c r="D2196">
        <v>1</v>
      </c>
      <c r="E2196">
        <v>1</v>
      </c>
      <c r="F2196" t="s">
        <v>72</v>
      </c>
      <c r="G2196">
        <v>5</v>
      </c>
      <c r="H2196">
        <v>0</v>
      </c>
      <c r="I2196">
        <v>11726</v>
      </c>
      <c r="J2196">
        <v>0</v>
      </c>
      <c r="K2196">
        <v>0</v>
      </c>
      <c r="L2196">
        <v>264</v>
      </c>
      <c r="M2196">
        <v>843</v>
      </c>
      <c r="N2196">
        <v>193</v>
      </c>
      <c r="O2196" t="s">
        <v>194</v>
      </c>
      <c r="P2196">
        <v>11726</v>
      </c>
      <c r="Q219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196" t="str">
        <f>VLOOKUP(Analytics_mindset_case_studies_IntegrateCo_2015payroll[[#This Row],[Job_Code]],Analytics_mindset_case_studies_IntegrateCo_jobcodes[[Code_text]:[Job_Description]],2,FALSE)</f>
        <v>Sales</v>
      </c>
    </row>
    <row r="2197" spans="1:18" x14ac:dyDescent="0.3">
      <c r="A2197" s="1">
        <v>42076</v>
      </c>
      <c r="B2197">
        <v>27310026</v>
      </c>
      <c r="C2197">
        <v>34</v>
      </c>
      <c r="D2197">
        <v>1</v>
      </c>
      <c r="E2197">
        <v>1</v>
      </c>
      <c r="F2197" t="s">
        <v>58</v>
      </c>
      <c r="G2197">
        <v>2</v>
      </c>
      <c r="H2197">
        <v>0</v>
      </c>
      <c r="I2197">
        <v>8008</v>
      </c>
      <c r="J2197">
        <v>0</v>
      </c>
      <c r="K2197">
        <v>0</v>
      </c>
      <c r="L2197">
        <v>182</v>
      </c>
      <c r="M2197">
        <v>582</v>
      </c>
      <c r="N2197">
        <v>132</v>
      </c>
      <c r="O2197" t="s">
        <v>195</v>
      </c>
      <c r="P2197">
        <v>8008</v>
      </c>
      <c r="Q219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197" t="str">
        <f>VLOOKUP(Analytics_mindset_case_studies_IntegrateCo_2015payroll[[#This Row],[Job_Code]],Analytics_mindset_case_studies_IntegrateCo_jobcodes[[Code_text]:[Job_Description]],2,FALSE)</f>
        <v>Sales</v>
      </c>
    </row>
    <row r="2198" spans="1:18" x14ac:dyDescent="0.3">
      <c r="A2198" s="1">
        <v>42076</v>
      </c>
      <c r="B2198">
        <v>27310026</v>
      </c>
      <c r="C2198">
        <v>34</v>
      </c>
      <c r="D2198">
        <v>1</v>
      </c>
      <c r="E2198">
        <v>1</v>
      </c>
      <c r="F2198" t="s">
        <v>84</v>
      </c>
      <c r="G2198">
        <v>15</v>
      </c>
      <c r="H2198">
        <v>0</v>
      </c>
      <c r="I2198">
        <v>60057</v>
      </c>
      <c r="J2198">
        <v>0</v>
      </c>
      <c r="K2198">
        <v>0</v>
      </c>
      <c r="L2198">
        <v>137</v>
      </c>
      <c r="M2198">
        <v>4368</v>
      </c>
      <c r="N2198">
        <v>991</v>
      </c>
      <c r="O2198" t="s">
        <v>195</v>
      </c>
      <c r="P2198">
        <v>60057</v>
      </c>
      <c r="Q219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2198" t="str">
        <f>VLOOKUP(Analytics_mindset_case_studies_IntegrateCo_2015payroll[[#This Row],[Job_Code]],Analytics_mindset_case_studies_IntegrateCo_jobcodes[[Code_text]:[Job_Description]],2,FALSE)</f>
        <v>Travel</v>
      </c>
    </row>
    <row r="2199" spans="1:18" x14ac:dyDescent="0.3">
      <c r="A2199" s="1">
        <v>42076</v>
      </c>
      <c r="B2199">
        <v>27310026</v>
      </c>
      <c r="C2199">
        <v>34</v>
      </c>
      <c r="D2199">
        <v>1</v>
      </c>
      <c r="E2199">
        <v>1</v>
      </c>
      <c r="F2199" t="s">
        <v>71</v>
      </c>
      <c r="G2199">
        <v>1</v>
      </c>
      <c r="H2199">
        <v>0</v>
      </c>
      <c r="I2199">
        <v>4003</v>
      </c>
      <c r="J2199">
        <v>0</v>
      </c>
      <c r="K2199">
        <v>0</v>
      </c>
      <c r="L2199">
        <v>92</v>
      </c>
      <c r="M2199">
        <v>291</v>
      </c>
      <c r="N2199">
        <v>66</v>
      </c>
      <c r="O2199" t="s">
        <v>195</v>
      </c>
      <c r="P2199">
        <v>4003</v>
      </c>
      <c r="Q219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199" t="str">
        <f>VLOOKUP(Analytics_mindset_case_studies_IntegrateCo_2015payroll[[#This Row],[Job_Code]],Analytics_mindset_case_studies_IntegrateCo_jobcodes[[Code_text]:[Job_Description]],2,FALSE)</f>
        <v>Proj Management</v>
      </c>
    </row>
    <row r="2200" spans="1:18" x14ac:dyDescent="0.3">
      <c r="A2200" s="1">
        <v>42076</v>
      </c>
      <c r="B2200">
        <v>27310026</v>
      </c>
      <c r="C2200">
        <v>34</v>
      </c>
      <c r="D2200">
        <v>1</v>
      </c>
      <c r="E2200">
        <v>1</v>
      </c>
      <c r="F2200" t="s">
        <v>72</v>
      </c>
      <c r="G2200">
        <v>2</v>
      </c>
      <c r="H2200">
        <v>0</v>
      </c>
      <c r="I2200">
        <v>8008</v>
      </c>
      <c r="J2200">
        <v>0</v>
      </c>
      <c r="K2200">
        <v>0</v>
      </c>
      <c r="L2200">
        <v>183</v>
      </c>
      <c r="M2200">
        <v>582</v>
      </c>
      <c r="N2200">
        <v>132</v>
      </c>
      <c r="O2200" t="s">
        <v>195</v>
      </c>
      <c r="P2200">
        <v>8008</v>
      </c>
      <c r="Q220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200" t="str">
        <f>VLOOKUP(Analytics_mindset_case_studies_IntegrateCo_2015payroll[[#This Row],[Job_Code]],Analytics_mindset_case_studies_IntegrateCo_jobcodes[[Code_text]:[Job_Description]],2,FALSE)</f>
        <v>Sales</v>
      </c>
    </row>
    <row r="2201" spans="1:18" x14ac:dyDescent="0.3">
      <c r="A2201" s="1">
        <v>42076</v>
      </c>
      <c r="B2201">
        <v>27310026</v>
      </c>
      <c r="C2201">
        <v>336</v>
      </c>
      <c r="D2201">
        <v>1</v>
      </c>
      <c r="E2201">
        <v>1</v>
      </c>
      <c r="F2201" t="s">
        <v>85</v>
      </c>
      <c r="G2201">
        <v>0</v>
      </c>
      <c r="H2201">
        <v>0</v>
      </c>
      <c r="I2201">
        <v>0</v>
      </c>
      <c r="J2201">
        <v>0</v>
      </c>
      <c r="K2201">
        <v>0</v>
      </c>
      <c r="L2201">
        <v>29</v>
      </c>
      <c r="M2201">
        <v>91</v>
      </c>
      <c r="N2201">
        <v>2</v>
      </c>
      <c r="O2201" t="s">
        <v>196</v>
      </c>
      <c r="P2201">
        <v>0</v>
      </c>
      <c r="Q220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201" t="str">
        <f>VLOOKUP(Analytics_mindset_case_studies_IntegrateCo_2015payroll[[#This Row],[Job_Code]],Analytics_mindset_case_studies_IntegrateCo_jobcodes[[Code_text]:[Job_Description]],2,FALSE)</f>
        <v>Installation</v>
      </c>
    </row>
    <row r="2202" spans="1:18" x14ac:dyDescent="0.3">
      <c r="A2202" s="1">
        <v>42076</v>
      </c>
      <c r="B2202">
        <v>27310026</v>
      </c>
      <c r="C2202">
        <v>336</v>
      </c>
      <c r="D2202">
        <v>1</v>
      </c>
      <c r="E2202">
        <v>1</v>
      </c>
      <c r="F2202" t="s">
        <v>87</v>
      </c>
      <c r="G2202">
        <v>1</v>
      </c>
      <c r="H2202">
        <v>0</v>
      </c>
      <c r="I2202">
        <v>245</v>
      </c>
      <c r="J2202">
        <v>0</v>
      </c>
      <c r="K2202">
        <v>0</v>
      </c>
      <c r="L2202">
        <v>59</v>
      </c>
      <c r="M2202">
        <v>188</v>
      </c>
      <c r="N2202">
        <v>4</v>
      </c>
      <c r="O2202" t="s">
        <v>196</v>
      </c>
      <c r="P2202">
        <v>245</v>
      </c>
      <c r="Q220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202" t="str">
        <f>VLOOKUP(Analytics_mindset_case_studies_IntegrateCo_2015payroll[[#This Row],[Job_Code]],Analytics_mindset_case_studies_IntegrateCo_jobcodes[[Code_text]:[Job_Description]],2,FALSE)</f>
        <v>Employee Training</v>
      </c>
    </row>
    <row r="2203" spans="1:18" x14ac:dyDescent="0.3">
      <c r="A2203" s="1">
        <v>42076</v>
      </c>
      <c r="B2203">
        <v>27310026</v>
      </c>
      <c r="C2203">
        <v>345</v>
      </c>
      <c r="D2203">
        <v>1</v>
      </c>
      <c r="E2203">
        <v>1</v>
      </c>
      <c r="F2203" t="s">
        <v>63</v>
      </c>
      <c r="G2203">
        <v>0</v>
      </c>
      <c r="H2203">
        <v>0</v>
      </c>
      <c r="I2203">
        <v>0</v>
      </c>
      <c r="J2203">
        <v>0</v>
      </c>
      <c r="K2203">
        <v>0</v>
      </c>
      <c r="L2203">
        <v>423</v>
      </c>
      <c r="M2203">
        <v>1346</v>
      </c>
      <c r="N2203">
        <v>29</v>
      </c>
      <c r="O2203" t="s">
        <v>197</v>
      </c>
      <c r="P2203">
        <v>0</v>
      </c>
      <c r="Q220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203" t="str">
        <f>VLOOKUP(Analytics_mindset_case_studies_IntegrateCo_2015payroll[[#This Row],[Job_Code]],Analytics_mindset_case_studies_IntegrateCo_jobcodes[[Code_text]:[Job_Description]],2,FALSE)</f>
        <v>New Foreign Manufacturing Plant</v>
      </c>
    </row>
    <row r="2204" spans="1:18" x14ac:dyDescent="0.3">
      <c r="A2204" s="1">
        <v>42076</v>
      </c>
      <c r="B2204">
        <v>27310026</v>
      </c>
      <c r="C2204">
        <v>345</v>
      </c>
      <c r="D2204">
        <v>1</v>
      </c>
      <c r="E2204">
        <v>1</v>
      </c>
      <c r="F2204" t="s">
        <v>96</v>
      </c>
      <c r="G2204">
        <v>0</v>
      </c>
      <c r="H2204">
        <v>0</v>
      </c>
      <c r="I2204">
        <v>0</v>
      </c>
      <c r="J2204">
        <v>0</v>
      </c>
      <c r="K2204">
        <v>0</v>
      </c>
      <c r="L2204">
        <v>422</v>
      </c>
      <c r="M2204">
        <v>1346</v>
      </c>
      <c r="N2204">
        <v>29</v>
      </c>
      <c r="O2204" t="s">
        <v>197</v>
      </c>
      <c r="P2204">
        <v>0</v>
      </c>
      <c r="Q220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011</v>
      </c>
      <c r="R2204" t="str">
        <f>VLOOKUP(Analytics_mindset_case_studies_IntegrateCo_2015payroll[[#This Row],[Job_Code]],Analytics_mindset_case_studies_IntegrateCo_jobcodes[[Code_text]:[Job_Description]],2,FALSE)</f>
        <v>Internal Projects</v>
      </c>
    </row>
    <row r="2205" spans="1:18" x14ac:dyDescent="0.3">
      <c r="A2205" s="1">
        <v>42076</v>
      </c>
      <c r="B2205">
        <v>27310026</v>
      </c>
      <c r="C2205">
        <v>99</v>
      </c>
      <c r="D2205">
        <v>1</v>
      </c>
      <c r="E2205">
        <v>1</v>
      </c>
      <c r="F2205" t="s">
        <v>78</v>
      </c>
      <c r="G2205">
        <v>20</v>
      </c>
      <c r="H2205">
        <v>0</v>
      </c>
      <c r="I2205">
        <v>420</v>
      </c>
      <c r="J2205">
        <v>0</v>
      </c>
      <c r="K2205">
        <v>0</v>
      </c>
      <c r="L2205">
        <v>976</v>
      </c>
      <c r="M2205">
        <v>311</v>
      </c>
      <c r="N2205">
        <v>693</v>
      </c>
      <c r="O2205" t="s">
        <v>198</v>
      </c>
      <c r="P2205">
        <v>420</v>
      </c>
      <c r="Q220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205" t="str">
        <f>VLOOKUP(Analytics_mindset_case_studies_IntegrateCo_2015payroll[[#This Row],[Job_Code]],Analytics_mindset_case_studies_IntegrateCo_jobcodes[[Code_text]:[Job_Description]],2,FALSE)</f>
        <v>Service</v>
      </c>
    </row>
    <row r="2206" spans="1:18" x14ac:dyDescent="0.3">
      <c r="A2206" s="1">
        <v>42076</v>
      </c>
      <c r="B2206">
        <v>27310026</v>
      </c>
      <c r="C2206">
        <v>99</v>
      </c>
      <c r="D2206">
        <v>1</v>
      </c>
      <c r="E2206">
        <v>1</v>
      </c>
      <c r="F2206" t="s">
        <v>74</v>
      </c>
      <c r="G2206">
        <v>20</v>
      </c>
      <c r="H2206">
        <v>0</v>
      </c>
      <c r="I2206">
        <v>420</v>
      </c>
      <c r="J2206">
        <v>0</v>
      </c>
      <c r="K2206">
        <v>0</v>
      </c>
      <c r="L2206">
        <v>976</v>
      </c>
      <c r="M2206">
        <v>3112</v>
      </c>
      <c r="N2206">
        <v>693</v>
      </c>
      <c r="O2206" t="s">
        <v>198</v>
      </c>
      <c r="P2206">
        <v>420</v>
      </c>
      <c r="Q220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206" t="str">
        <f>VLOOKUP(Analytics_mindset_case_studies_IntegrateCo_2015payroll[[#This Row],[Job_Code]],Analytics_mindset_case_studies_IntegrateCo_jobcodes[[Code_text]:[Job_Description]],2,FALSE)</f>
        <v>Service</v>
      </c>
    </row>
    <row r="2207" spans="1:18" x14ac:dyDescent="0.3">
      <c r="A2207" s="1">
        <v>42076</v>
      </c>
      <c r="B2207">
        <v>27310026</v>
      </c>
      <c r="C2207">
        <v>25</v>
      </c>
      <c r="D2207">
        <v>1</v>
      </c>
      <c r="E2207">
        <v>1</v>
      </c>
      <c r="F2207" t="s">
        <v>64</v>
      </c>
      <c r="G2207">
        <v>21</v>
      </c>
      <c r="H2207">
        <v>0</v>
      </c>
      <c r="I2207">
        <v>4598</v>
      </c>
      <c r="J2207">
        <v>0</v>
      </c>
      <c r="K2207">
        <v>0</v>
      </c>
      <c r="L2207">
        <v>1044</v>
      </c>
      <c r="M2207">
        <v>3327</v>
      </c>
      <c r="N2207">
        <v>55</v>
      </c>
      <c r="O2207" t="s">
        <v>199</v>
      </c>
      <c r="P2207">
        <v>4598</v>
      </c>
      <c r="Q220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207" t="str">
        <f>VLOOKUP(Analytics_mindset_case_studies_IntegrateCo_2015payroll[[#This Row],[Job_Code]],Analytics_mindset_case_studies_IntegrateCo_jobcodes[[Code_text]:[Job_Description]],2,FALSE)</f>
        <v>Office</v>
      </c>
    </row>
    <row r="2208" spans="1:18" x14ac:dyDescent="0.3">
      <c r="A2208" s="1">
        <v>42076</v>
      </c>
      <c r="B2208">
        <v>27310026</v>
      </c>
      <c r="C2208">
        <v>25</v>
      </c>
      <c r="D2208">
        <v>1</v>
      </c>
      <c r="E2208">
        <v>1</v>
      </c>
      <c r="F2208" t="s">
        <v>65</v>
      </c>
      <c r="G2208">
        <v>21</v>
      </c>
      <c r="H2208">
        <v>0</v>
      </c>
      <c r="I2208">
        <v>4598</v>
      </c>
      <c r="J2208">
        <v>0</v>
      </c>
      <c r="K2208">
        <v>0</v>
      </c>
      <c r="L2208">
        <v>1043</v>
      </c>
      <c r="M2208">
        <v>3325</v>
      </c>
      <c r="N2208">
        <v>55</v>
      </c>
      <c r="O2208" t="s">
        <v>199</v>
      </c>
      <c r="P2208">
        <v>4598</v>
      </c>
      <c r="Q220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208" t="str">
        <f>VLOOKUP(Analytics_mindset_case_studies_IntegrateCo_2015payroll[[#This Row],[Job_Code]],Analytics_mindset_case_studies_IntegrateCo_jobcodes[[Code_text]:[Job_Description]],2,FALSE)</f>
        <v>Office</v>
      </c>
    </row>
    <row r="2209" spans="1:18" x14ac:dyDescent="0.3">
      <c r="A2209" s="1">
        <v>42076</v>
      </c>
      <c r="B2209">
        <v>27310026</v>
      </c>
      <c r="C2209">
        <v>184</v>
      </c>
      <c r="D2209">
        <v>1</v>
      </c>
      <c r="E2209">
        <v>1</v>
      </c>
      <c r="F2209" t="s">
        <v>85</v>
      </c>
      <c r="G2209">
        <v>0</v>
      </c>
      <c r="H2209">
        <v>0</v>
      </c>
      <c r="I2209">
        <v>0</v>
      </c>
      <c r="J2209">
        <v>0</v>
      </c>
      <c r="K2209">
        <v>0</v>
      </c>
      <c r="L2209">
        <v>33</v>
      </c>
      <c r="M2209">
        <v>106</v>
      </c>
      <c r="N2209">
        <v>25</v>
      </c>
      <c r="O2209" t="s">
        <v>200</v>
      </c>
      <c r="P2209">
        <v>0</v>
      </c>
      <c r="Q220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209" t="str">
        <f>VLOOKUP(Analytics_mindset_case_studies_IntegrateCo_2015payroll[[#This Row],[Job_Code]],Analytics_mindset_case_studies_IntegrateCo_jobcodes[[Code_text]:[Job_Description]],2,FALSE)</f>
        <v>Installation</v>
      </c>
    </row>
    <row r="2210" spans="1:18" x14ac:dyDescent="0.3">
      <c r="A2210" s="1">
        <v>42076</v>
      </c>
      <c r="B2210">
        <v>27310026</v>
      </c>
      <c r="C2210">
        <v>184</v>
      </c>
      <c r="D2210">
        <v>1</v>
      </c>
      <c r="E2210">
        <v>1</v>
      </c>
      <c r="F2210" t="s">
        <v>84</v>
      </c>
      <c r="G2210">
        <v>4</v>
      </c>
      <c r="H2210">
        <v>0</v>
      </c>
      <c r="I2210">
        <v>12013</v>
      </c>
      <c r="J2210">
        <v>0</v>
      </c>
      <c r="K2210">
        <v>0</v>
      </c>
      <c r="L2210">
        <v>267</v>
      </c>
      <c r="M2210">
        <v>85</v>
      </c>
      <c r="N2210">
        <v>198</v>
      </c>
      <c r="O2210" t="s">
        <v>200</v>
      </c>
      <c r="P2210">
        <v>12013</v>
      </c>
      <c r="Q221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2210" t="str">
        <f>VLOOKUP(Analytics_mindset_case_studies_IntegrateCo_2015payroll[[#This Row],[Job_Code]],Analytics_mindset_case_studies_IntegrateCo_jobcodes[[Code_text]:[Job_Description]],2,FALSE)</f>
        <v>Travel</v>
      </c>
    </row>
    <row r="2211" spans="1:18" x14ac:dyDescent="0.3">
      <c r="A2211" s="1">
        <v>42076</v>
      </c>
      <c r="B2211">
        <v>27310026</v>
      </c>
      <c r="C2211">
        <v>320</v>
      </c>
      <c r="D2211">
        <v>1</v>
      </c>
      <c r="E2211">
        <v>1</v>
      </c>
      <c r="F2211" t="s">
        <v>85</v>
      </c>
      <c r="G2211">
        <v>0</v>
      </c>
      <c r="H2211">
        <v>0</v>
      </c>
      <c r="I2211">
        <v>0</v>
      </c>
      <c r="J2211">
        <v>0</v>
      </c>
      <c r="K2211">
        <v>0</v>
      </c>
      <c r="L2211">
        <v>36</v>
      </c>
      <c r="M2211">
        <v>115</v>
      </c>
      <c r="N2211">
        <v>25</v>
      </c>
      <c r="O2211" t="s">
        <v>201</v>
      </c>
      <c r="P2211">
        <v>0</v>
      </c>
      <c r="Q221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211" t="str">
        <f>VLOOKUP(Analytics_mindset_case_studies_IntegrateCo_2015payroll[[#This Row],[Job_Code]],Analytics_mindset_case_studies_IntegrateCo_jobcodes[[Code_text]:[Job_Description]],2,FALSE)</f>
        <v>Installation</v>
      </c>
    </row>
    <row r="2212" spans="1:18" x14ac:dyDescent="0.3">
      <c r="A2212" s="1">
        <v>42076</v>
      </c>
      <c r="B2212">
        <v>27310026</v>
      </c>
      <c r="C2212">
        <v>320</v>
      </c>
      <c r="D2212">
        <v>1</v>
      </c>
      <c r="E2212">
        <v>1</v>
      </c>
      <c r="F2212" t="s">
        <v>64</v>
      </c>
      <c r="G2212">
        <v>1</v>
      </c>
      <c r="H2212">
        <v>0</v>
      </c>
      <c r="I2212">
        <v>3582</v>
      </c>
      <c r="J2212">
        <v>0</v>
      </c>
      <c r="K2212">
        <v>0</v>
      </c>
      <c r="L2212">
        <v>86</v>
      </c>
      <c r="M2212">
        <v>274</v>
      </c>
      <c r="N2212">
        <v>59</v>
      </c>
      <c r="O2212" t="s">
        <v>201</v>
      </c>
      <c r="P2212">
        <v>3582</v>
      </c>
      <c r="Q221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212" t="str">
        <f>VLOOKUP(Analytics_mindset_case_studies_IntegrateCo_2015payroll[[#This Row],[Job_Code]],Analytics_mindset_case_studies_IntegrateCo_jobcodes[[Code_text]:[Job_Description]],2,FALSE)</f>
        <v>Office</v>
      </c>
    </row>
    <row r="2213" spans="1:18" x14ac:dyDescent="0.3">
      <c r="A2213" s="1">
        <v>42076</v>
      </c>
      <c r="B2213">
        <v>27310026</v>
      </c>
      <c r="C2213">
        <v>320</v>
      </c>
      <c r="D2213">
        <v>1</v>
      </c>
      <c r="E2213">
        <v>1</v>
      </c>
      <c r="F2213" t="s">
        <v>58</v>
      </c>
      <c r="G2213">
        <v>24</v>
      </c>
      <c r="H2213">
        <v>0</v>
      </c>
      <c r="I2213">
        <v>85962</v>
      </c>
      <c r="J2213">
        <v>0</v>
      </c>
      <c r="K2213">
        <v>0</v>
      </c>
      <c r="L2213">
        <v>2063</v>
      </c>
      <c r="M2213">
        <v>6576</v>
      </c>
      <c r="N2213">
        <v>1418</v>
      </c>
      <c r="O2213" t="s">
        <v>201</v>
      </c>
      <c r="P2213">
        <v>85962</v>
      </c>
      <c r="Q221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213" t="str">
        <f>VLOOKUP(Analytics_mindset_case_studies_IntegrateCo_2015payroll[[#This Row],[Job_Code]],Analytics_mindset_case_studies_IntegrateCo_jobcodes[[Code_text]:[Job_Description]],2,FALSE)</f>
        <v>Sales</v>
      </c>
    </row>
    <row r="2214" spans="1:18" x14ac:dyDescent="0.3">
      <c r="A2214" s="1">
        <v>42076</v>
      </c>
      <c r="B2214">
        <v>27310026</v>
      </c>
      <c r="C2214">
        <v>320</v>
      </c>
      <c r="D2214">
        <v>1</v>
      </c>
      <c r="E2214">
        <v>1</v>
      </c>
      <c r="F2214" t="s">
        <v>84</v>
      </c>
      <c r="G2214">
        <v>7</v>
      </c>
      <c r="H2214">
        <v>0</v>
      </c>
      <c r="I2214">
        <v>25072</v>
      </c>
      <c r="J2214">
        <v>0</v>
      </c>
      <c r="K2214">
        <v>0</v>
      </c>
      <c r="L2214">
        <v>602</v>
      </c>
      <c r="M2214">
        <v>1918</v>
      </c>
      <c r="N2214">
        <v>414</v>
      </c>
      <c r="O2214" t="s">
        <v>201</v>
      </c>
      <c r="P2214">
        <v>25072</v>
      </c>
      <c r="Q221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2214" t="str">
        <f>VLOOKUP(Analytics_mindset_case_studies_IntegrateCo_2015payroll[[#This Row],[Job_Code]],Analytics_mindset_case_studies_IntegrateCo_jobcodes[[Code_text]:[Job_Description]],2,FALSE)</f>
        <v>Travel</v>
      </c>
    </row>
    <row r="2215" spans="1:18" x14ac:dyDescent="0.3">
      <c r="A2215" s="1">
        <v>42076</v>
      </c>
      <c r="B2215">
        <v>27310026</v>
      </c>
      <c r="C2215">
        <v>343</v>
      </c>
      <c r="D2215">
        <v>1</v>
      </c>
      <c r="E2215">
        <v>1</v>
      </c>
      <c r="F2215" t="s">
        <v>85</v>
      </c>
      <c r="G2215">
        <v>0</v>
      </c>
      <c r="H2215">
        <v>0</v>
      </c>
      <c r="I2215">
        <v>0</v>
      </c>
      <c r="J2215">
        <v>0</v>
      </c>
      <c r="K2215">
        <v>0</v>
      </c>
      <c r="L2215">
        <v>3</v>
      </c>
      <c r="M2215">
        <v>97</v>
      </c>
      <c r="N2215">
        <v>25</v>
      </c>
      <c r="O2215" t="s">
        <v>202</v>
      </c>
      <c r="P2215">
        <v>0</v>
      </c>
      <c r="Q221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215" t="str">
        <f>VLOOKUP(Analytics_mindset_case_studies_IntegrateCo_2015payroll[[#This Row],[Job_Code]],Analytics_mindset_case_studies_IntegrateCo_jobcodes[[Code_text]:[Job_Description]],2,FALSE)</f>
        <v>Installation</v>
      </c>
    </row>
    <row r="2216" spans="1:18" x14ac:dyDescent="0.3">
      <c r="A2216" s="1">
        <v>42076</v>
      </c>
      <c r="B2216">
        <v>27310026</v>
      </c>
      <c r="C2216">
        <v>343</v>
      </c>
      <c r="D2216">
        <v>1</v>
      </c>
      <c r="E2216">
        <v>1</v>
      </c>
      <c r="F2216" t="s">
        <v>64</v>
      </c>
      <c r="G2216">
        <v>2</v>
      </c>
      <c r="H2216">
        <v>0</v>
      </c>
      <c r="I2216">
        <v>46</v>
      </c>
      <c r="J2216">
        <v>0</v>
      </c>
      <c r="K2216">
        <v>0</v>
      </c>
      <c r="L2216">
        <v>94</v>
      </c>
      <c r="M2216">
        <v>299</v>
      </c>
      <c r="N2216">
        <v>76</v>
      </c>
      <c r="O2216" t="s">
        <v>202</v>
      </c>
      <c r="P2216">
        <v>46</v>
      </c>
      <c r="Q221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216" t="str">
        <f>VLOOKUP(Analytics_mindset_case_studies_IntegrateCo_2015payroll[[#This Row],[Job_Code]],Analytics_mindset_case_studies_IntegrateCo_jobcodes[[Code_text]:[Job_Description]],2,FALSE)</f>
        <v>Office</v>
      </c>
    </row>
    <row r="2217" spans="1:18" x14ac:dyDescent="0.3">
      <c r="A2217" s="1">
        <v>42076</v>
      </c>
      <c r="B2217">
        <v>27310026</v>
      </c>
      <c r="C2217">
        <v>343</v>
      </c>
      <c r="D2217">
        <v>1</v>
      </c>
      <c r="E2217">
        <v>1</v>
      </c>
      <c r="F2217" t="s">
        <v>78</v>
      </c>
      <c r="G2217">
        <v>25</v>
      </c>
      <c r="H2217">
        <v>0</v>
      </c>
      <c r="I2217">
        <v>575</v>
      </c>
      <c r="J2217">
        <v>0</v>
      </c>
      <c r="K2217">
        <v>0</v>
      </c>
      <c r="L2217">
        <v>117</v>
      </c>
      <c r="M2217">
        <v>374</v>
      </c>
      <c r="N2217">
        <v>95</v>
      </c>
      <c r="O2217" t="s">
        <v>202</v>
      </c>
      <c r="P2217">
        <v>575</v>
      </c>
      <c r="Q221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217" t="str">
        <f>VLOOKUP(Analytics_mindset_case_studies_IntegrateCo_2015payroll[[#This Row],[Job_Code]],Analytics_mindset_case_studies_IntegrateCo_jobcodes[[Code_text]:[Job_Description]],2,FALSE)</f>
        <v>Service</v>
      </c>
    </row>
    <row r="2218" spans="1:18" x14ac:dyDescent="0.3">
      <c r="A2218" s="1">
        <v>42076</v>
      </c>
      <c r="B2218">
        <v>27310026</v>
      </c>
      <c r="C2218">
        <v>343</v>
      </c>
      <c r="D2218">
        <v>1</v>
      </c>
      <c r="E2218">
        <v>1</v>
      </c>
      <c r="F2218" t="s">
        <v>87</v>
      </c>
      <c r="G2218">
        <v>1</v>
      </c>
      <c r="H2218">
        <v>0</v>
      </c>
      <c r="I2218">
        <v>23</v>
      </c>
      <c r="J2218">
        <v>0</v>
      </c>
      <c r="K2218">
        <v>0</v>
      </c>
      <c r="L2218">
        <v>47</v>
      </c>
      <c r="M2218">
        <v>149</v>
      </c>
      <c r="N2218">
        <v>38</v>
      </c>
      <c r="O2218" t="s">
        <v>202</v>
      </c>
      <c r="P2218">
        <v>23</v>
      </c>
      <c r="Q221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218" t="str">
        <f>VLOOKUP(Analytics_mindset_case_studies_IntegrateCo_2015payroll[[#This Row],[Job_Code]],Analytics_mindset_case_studies_IntegrateCo_jobcodes[[Code_text]:[Job_Description]],2,FALSE)</f>
        <v>Employee Training</v>
      </c>
    </row>
    <row r="2219" spans="1:18" x14ac:dyDescent="0.3">
      <c r="A2219" s="1">
        <v>42076</v>
      </c>
      <c r="B2219">
        <v>27310026</v>
      </c>
      <c r="C2219">
        <v>399</v>
      </c>
      <c r="D2219">
        <v>1</v>
      </c>
      <c r="E2219">
        <v>1</v>
      </c>
      <c r="F2219" t="s">
        <v>85</v>
      </c>
      <c r="G2219">
        <v>0</v>
      </c>
      <c r="H2219">
        <v>0</v>
      </c>
      <c r="I2219">
        <v>0</v>
      </c>
      <c r="J2219">
        <v>0</v>
      </c>
      <c r="K2219">
        <v>0</v>
      </c>
      <c r="L2219">
        <v>34</v>
      </c>
      <c r="M2219">
        <v>11</v>
      </c>
      <c r="N2219">
        <v>4</v>
      </c>
      <c r="O2219" t="s">
        <v>203</v>
      </c>
      <c r="P2219">
        <v>0</v>
      </c>
      <c r="Q221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219" t="str">
        <f>VLOOKUP(Analytics_mindset_case_studies_IntegrateCo_2015payroll[[#This Row],[Job_Code]],Analytics_mindset_case_studies_IntegrateCo_jobcodes[[Code_text]:[Job_Description]],2,FALSE)</f>
        <v>Installation</v>
      </c>
    </row>
    <row r="2220" spans="1:18" x14ac:dyDescent="0.3">
      <c r="A2220" s="1">
        <v>42076</v>
      </c>
      <c r="B2220">
        <v>27310026</v>
      </c>
      <c r="C2220">
        <v>399</v>
      </c>
      <c r="D2220">
        <v>1</v>
      </c>
      <c r="E2220">
        <v>1</v>
      </c>
      <c r="F2220" t="s">
        <v>72</v>
      </c>
      <c r="G2220">
        <v>40</v>
      </c>
      <c r="H2220">
        <v>0</v>
      </c>
      <c r="I2220">
        <v>86539</v>
      </c>
      <c r="J2220">
        <v>0</v>
      </c>
      <c r="K2220">
        <v>0</v>
      </c>
      <c r="L2220">
        <v>1986</v>
      </c>
      <c r="M2220">
        <v>6327</v>
      </c>
      <c r="N2220">
        <v>225</v>
      </c>
      <c r="O2220" t="s">
        <v>203</v>
      </c>
      <c r="P2220">
        <v>86539</v>
      </c>
      <c r="Q222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220" t="str">
        <f>VLOOKUP(Analytics_mindset_case_studies_IntegrateCo_2015payroll[[#This Row],[Job_Code]],Analytics_mindset_case_studies_IntegrateCo_jobcodes[[Code_text]:[Job_Description]],2,FALSE)</f>
        <v>Sales</v>
      </c>
    </row>
    <row r="2221" spans="1:18" x14ac:dyDescent="0.3">
      <c r="A2221" s="1">
        <v>42081</v>
      </c>
      <c r="B2221">
        <v>27310030</v>
      </c>
      <c r="C2221">
        <v>38</v>
      </c>
      <c r="D2221">
        <v>1</v>
      </c>
      <c r="E2221">
        <v>1</v>
      </c>
      <c r="F2221" t="s">
        <v>58</v>
      </c>
      <c r="G2221">
        <v>0</v>
      </c>
      <c r="H2221">
        <v>0</v>
      </c>
      <c r="I2221">
        <v>0</v>
      </c>
      <c r="J2221">
        <v>0</v>
      </c>
      <c r="K2221">
        <v>0</v>
      </c>
      <c r="L2221">
        <v>36</v>
      </c>
      <c r="M2221">
        <v>11475</v>
      </c>
      <c r="N2221">
        <v>39</v>
      </c>
      <c r="O2221" t="s">
        <v>137</v>
      </c>
      <c r="P2221">
        <v>0</v>
      </c>
      <c r="Q222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221" t="str">
        <f>VLOOKUP(Analytics_mindset_case_studies_IntegrateCo_2015payroll[[#This Row],[Job_Code]],Analytics_mindset_case_studies_IntegrateCo_jobcodes[[Code_text]:[Job_Description]],2,FALSE)</f>
        <v>Sales</v>
      </c>
    </row>
    <row r="2222" spans="1:18" x14ac:dyDescent="0.3">
      <c r="A2222" s="1">
        <v>42081</v>
      </c>
      <c r="B2222">
        <v>27310030</v>
      </c>
      <c r="C2222">
        <v>38</v>
      </c>
      <c r="D2222">
        <v>1</v>
      </c>
      <c r="E2222">
        <v>1</v>
      </c>
      <c r="F2222" t="s">
        <v>72</v>
      </c>
      <c r="G2222">
        <v>0</v>
      </c>
      <c r="H2222">
        <v>0</v>
      </c>
      <c r="I2222">
        <v>0</v>
      </c>
      <c r="J2222">
        <v>0</v>
      </c>
      <c r="K2222">
        <v>0</v>
      </c>
      <c r="L2222">
        <v>36</v>
      </c>
      <c r="M2222">
        <v>11475</v>
      </c>
      <c r="N2222">
        <v>39</v>
      </c>
      <c r="O2222" t="s">
        <v>137</v>
      </c>
      <c r="P2222">
        <v>0</v>
      </c>
      <c r="Q222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222" t="str">
        <f>VLOOKUP(Analytics_mindset_case_studies_IntegrateCo_2015payroll[[#This Row],[Job_Code]],Analytics_mindset_case_studies_IntegrateCo_jobcodes[[Code_text]:[Job_Description]],2,FALSE)</f>
        <v>Sales</v>
      </c>
    </row>
    <row r="2223" spans="1:18" x14ac:dyDescent="0.3">
      <c r="A2223" s="1">
        <v>42081</v>
      </c>
      <c r="B2223">
        <v>27310030</v>
      </c>
      <c r="C2223">
        <v>13</v>
      </c>
      <c r="D2223">
        <v>1</v>
      </c>
      <c r="E2223">
        <v>1</v>
      </c>
      <c r="F2223" t="s">
        <v>106</v>
      </c>
      <c r="G2223">
        <v>0</v>
      </c>
      <c r="H2223">
        <v>0</v>
      </c>
      <c r="I2223">
        <v>0</v>
      </c>
      <c r="J2223">
        <v>0</v>
      </c>
      <c r="K2223">
        <v>0</v>
      </c>
      <c r="L2223">
        <v>60</v>
      </c>
      <c r="M2223">
        <v>19125</v>
      </c>
      <c r="N2223">
        <v>4125</v>
      </c>
      <c r="O2223" t="s">
        <v>171</v>
      </c>
      <c r="P2223">
        <v>0</v>
      </c>
      <c r="Q222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007</v>
      </c>
      <c r="R2223" t="str">
        <f>VLOOKUP(Analytics_mindset_case_studies_IntegrateCo_2015payroll[[#This Row],[Job_Code]],Analytics_mindset_case_studies_IntegrateCo_jobcodes[[Code_text]:[Job_Description]],2,FALSE)</f>
        <v>Customer Training</v>
      </c>
    </row>
    <row r="2224" spans="1:18" x14ac:dyDescent="0.3">
      <c r="A2224" s="1">
        <v>42081</v>
      </c>
      <c r="B2224">
        <v>27310030</v>
      </c>
      <c r="C2224">
        <v>7</v>
      </c>
      <c r="D2224">
        <v>1</v>
      </c>
      <c r="E2224">
        <v>1</v>
      </c>
      <c r="F2224" t="s">
        <v>58</v>
      </c>
      <c r="G2224">
        <v>0</v>
      </c>
      <c r="H2224">
        <v>0</v>
      </c>
      <c r="I2224">
        <v>0</v>
      </c>
      <c r="J2224">
        <v>0</v>
      </c>
      <c r="K2224">
        <v>0</v>
      </c>
      <c r="L2224">
        <v>36</v>
      </c>
      <c r="M2224">
        <v>11475</v>
      </c>
      <c r="N2224">
        <v>2475</v>
      </c>
      <c r="O2224" t="s">
        <v>194</v>
      </c>
      <c r="P2224">
        <v>0</v>
      </c>
      <c r="Q222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224" t="str">
        <f>VLOOKUP(Analytics_mindset_case_studies_IntegrateCo_2015payroll[[#This Row],[Job_Code]],Analytics_mindset_case_studies_IntegrateCo_jobcodes[[Code_text]:[Job_Description]],2,FALSE)</f>
        <v>Sales</v>
      </c>
    </row>
    <row r="2225" spans="1:18" x14ac:dyDescent="0.3">
      <c r="A2225" s="1">
        <v>42083</v>
      </c>
      <c r="B2225">
        <v>27310031</v>
      </c>
      <c r="C2225">
        <v>195</v>
      </c>
      <c r="D2225">
        <v>1</v>
      </c>
      <c r="E2225">
        <v>1</v>
      </c>
      <c r="F2225" t="s">
        <v>85</v>
      </c>
      <c r="G2225">
        <v>0</v>
      </c>
      <c r="H2225">
        <v>0</v>
      </c>
      <c r="I2225">
        <v>0</v>
      </c>
      <c r="J2225">
        <v>0</v>
      </c>
      <c r="K2225">
        <v>0</v>
      </c>
      <c r="L2225">
        <v>34</v>
      </c>
      <c r="M2225">
        <v>107</v>
      </c>
      <c r="N2225">
        <v>4</v>
      </c>
      <c r="O2225" t="s">
        <v>121</v>
      </c>
      <c r="P2225">
        <v>0</v>
      </c>
      <c r="Q222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225" t="str">
        <f>VLOOKUP(Analytics_mindset_case_studies_IntegrateCo_2015payroll[[#This Row],[Job_Code]],Analytics_mindset_case_studies_IntegrateCo_jobcodes[[Code_text]:[Job_Description]],2,FALSE)</f>
        <v>Installation</v>
      </c>
    </row>
    <row r="2226" spans="1:18" x14ac:dyDescent="0.3">
      <c r="A2226" s="1">
        <v>42083</v>
      </c>
      <c r="B2226">
        <v>27310031</v>
      </c>
      <c r="C2226">
        <v>195</v>
      </c>
      <c r="D2226">
        <v>1</v>
      </c>
      <c r="E2226">
        <v>1</v>
      </c>
      <c r="F2226" t="s">
        <v>58</v>
      </c>
      <c r="G2226">
        <v>38</v>
      </c>
      <c r="H2226">
        <v>0</v>
      </c>
      <c r="I2226">
        <v>109929</v>
      </c>
      <c r="J2226">
        <v>0</v>
      </c>
      <c r="K2226">
        <v>0</v>
      </c>
      <c r="L2226">
        <v>2467</v>
      </c>
      <c r="M2226">
        <v>7862</v>
      </c>
      <c r="N2226">
        <v>286</v>
      </c>
      <c r="O2226" t="s">
        <v>121</v>
      </c>
      <c r="P2226">
        <v>109929</v>
      </c>
      <c r="Q222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226" t="str">
        <f>VLOOKUP(Analytics_mindset_case_studies_IntegrateCo_2015payroll[[#This Row],[Job_Code]],Analytics_mindset_case_studies_IntegrateCo_jobcodes[[Code_text]:[Job_Description]],2,FALSE)</f>
        <v>Sales</v>
      </c>
    </row>
    <row r="2227" spans="1:18" x14ac:dyDescent="0.3">
      <c r="A2227" s="1">
        <v>42083</v>
      </c>
      <c r="B2227">
        <v>27310031</v>
      </c>
      <c r="C2227">
        <v>195</v>
      </c>
      <c r="D2227">
        <v>1</v>
      </c>
      <c r="E2227">
        <v>1</v>
      </c>
      <c r="F2227" t="s">
        <v>63</v>
      </c>
      <c r="G2227">
        <v>0</v>
      </c>
      <c r="H2227">
        <v>0</v>
      </c>
      <c r="I2227">
        <v>0</v>
      </c>
      <c r="J2227">
        <v>0</v>
      </c>
      <c r="K2227">
        <v>0</v>
      </c>
      <c r="L2227">
        <v>129</v>
      </c>
      <c r="M2227">
        <v>414</v>
      </c>
      <c r="N2227">
        <v>15</v>
      </c>
      <c r="O2227" t="s">
        <v>121</v>
      </c>
      <c r="P2227">
        <v>0</v>
      </c>
      <c r="Q222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227" t="str">
        <f>VLOOKUP(Analytics_mindset_case_studies_IntegrateCo_2015payroll[[#This Row],[Job_Code]],Analytics_mindset_case_studies_IntegrateCo_jobcodes[[Code_text]:[Job_Description]],2,FALSE)</f>
        <v>New Foreign Manufacturing Plant</v>
      </c>
    </row>
    <row r="2228" spans="1:18" x14ac:dyDescent="0.3">
      <c r="A2228" s="1">
        <v>42083</v>
      </c>
      <c r="B2228">
        <v>27310031</v>
      </c>
      <c r="C2228">
        <v>404</v>
      </c>
      <c r="D2228">
        <v>1</v>
      </c>
      <c r="E2228">
        <v>1</v>
      </c>
      <c r="F2228" t="s">
        <v>84</v>
      </c>
      <c r="G2228">
        <v>17</v>
      </c>
      <c r="H2228">
        <v>0</v>
      </c>
      <c r="I2228">
        <v>36779</v>
      </c>
      <c r="J2228">
        <v>0</v>
      </c>
      <c r="K2228">
        <v>19</v>
      </c>
      <c r="L2228">
        <v>824</v>
      </c>
      <c r="M2228">
        <v>2626</v>
      </c>
      <c r="N2228">
        <v>607</v>
      </c>
      <c r="O2228" t="s">
        <v>205</v>
      </c>
      <c r="P2228">
        <v>36779</v>
      </c>
      <c r="Q222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2228" t="str">
        <f>VLOOKUP(Analytics_mindset_case_studies_IntegrateCo_2015payroll[[#This Row],[Job_Code]],Analytics_mindset_case_studies_IntegrateCo_jobcodes[[Code_text]:[Job_Description]],2,FALSE)</f>
        <v>Travel</v>
      </c>
    </row>
    <row r="2229" spans="1:18" x14ac:dyDescent="0.3">
      <c r="A2229" s="1">
        <v>42083</v>
      </c>
      <c r="B2229">
        <v>27310031</v>
      </c>
      <c r="C2229">
        <v>106</v>
      </c>
      <c r="D2229">
        <v>1</v>
      </c>
      <c r="E2229">
        <v>1</v>
      </c>
      <c r="F2229" t="s">
        <v>85</v>
      </c>
      <c r="G2229">
        <v>0</v>
      </c>
      <c r="H2229">
        <v>0</v>
      </c>
      <c r="I2229">
        <v>0</v>
      </c>
      <c r="J2229">
        <v>0</v>
      </c>
      <c r="K2229">
        <v>0</v>
      </c>
      <c r="L2229">
        <v>36</v>
      </c>
      <c r="M2229">
        <v>115</v>
      </c>
      <c r="N2229">
        <v>25</v>
      </c>
      <c r="O2229" t="s">
        <v>122</v>
      </c>
      <c r="P2229">
        <v>0</v>
      </c>
      <c r="Q222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229" t="str">
        <f>VLOOKUP(Analytics_mindset_case_studies_IntegrateCo_2015payroll[[#This Row],[Job_Code]],Analytics_mindset_case_studies_IntegrateCo_jobcodes[[Code_text]:[Job_Description]],2,FALSE)</f>
        <v>Installation</v>
      </c>
    </row>
    <row r="2230" spans="1:18" x14ac:dyDescent="0.3">
      <c r="A2230" s="1">
        <v>42083</v>
      </c>
      <c r="B2230">
        <v>27310031</v>
      </c>
      <c r="C2230">
        <v>106</v>
      </c>
      <c r="D2230">
        <v>1</v>
      </c>
      <c r="E2230">
        <v>1</v>
      </c>
      <c r="F2230" t="s">
        <v>64</v>
      </c>
      <c r="G2230">
        <v>20</v>
      </c>
      <c r="H2230">
        <v>0</v>
      </c>
      <c r="I2230">
        <v>400</v>
      </c>
      <c r="J2230">
        <v>0</v>
      </c>
      <c r="K2230">
        <v>0</v>
      </c>
      <c r="L2230">
        <v>96</v>
      </c>
      <c r="M2230">
        <v>306</v>
      </c>
      <c r="N2230">
        <v>66</v>
      </c>
      <c r="O2230" t="s">
        <v>122</v>
      </c>
      <c r="P2230">
        <v>400</v>
      </c>
      <c r="Q223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230" t="str">
        <f>VLOOKUP(Analytics_mindset_case_studies_IntegrateCo_2015payroll[[#This Row],[Job_Code]],Analytics_mindset_case_studies_IntegrateCo_jobcodes[[Code_text]:[Job_Description]],2,FALSE)</f>
        <v>Office</v>
      </c>
    </row>
    <row r="2231" spans="1:18" x14ac:dyDescent="0.3">
      <c r="A2231" s="1">
        <v>42083</v>
      </c>
      <c r="B2231">
        <v>27310031</v>
      </c>
      <c r="C2231">
        <v>106</v>
      </c>
      <c r="D2231">
        <v>1</v>
      </c>
      <c r="E2231">
        <v>1</v>
      </c>
      <c r="F2231" t="s">
        <v>65</v>
      </c>
      <c r="G2231">
        <v>20</v>
      </c>
      <c r="H2231">
        <v>0</v>
      </c>
      <c r="I2231">
        <v>400</v>
      </c>
      <c r="J2231">
        <v>0</v>
      </c>
      <c r="K2231">
        <v>0</v>
      </c>
      <c r="L2231">
        <v>96</v>
      </c>
      <c r="M2231">
        <v>306</v>
      </c>
      <c r="N2231">
        <v>66</v>
      </c>
      <c r="O2231" t="s">
        <v>122</v>
      </c>
      <c r="P2231">
        <v>400</v>
      </c>
      <c r="Q223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231" t="str">
        <f>VLOOKUP(Analytics_mindset_case_studies_IntegrateCo_2015payroll[[#This Row],[Job_Code]],Analytics_mindset_case_studies_IntegrateCo_jobcodes[[Code_text]:[Job_Description]],2,FALSE)</f>
        <v>Office</v>
      </c>
    </row>
    <row r="2232" spans="1:18" x14ac:dyDescent="0.3">
      <c r="A2232" s="1">
        <v>42083</v>
      </c>
      <c r="B2232">
        <v>27310031</v>
      </c>
      <c r="C2232">
        <v>304</v>
      </c>
      <c r="D2232">
        <v>1</v>
      </c>
      <c r="E2232">
        <v>1</v>
      </c>
      <c r="F2232" t="s">
        <v>63</v>
      </c>
      <c r="G2232">
        <v>0</v>
      </c>
      <c r="H2232">
        <v>0</v>
      </c>
      <c r="I2232">
        <v>0</v>
      </c>
      <c r="J2232">
        <v>0</v>
      </c>
      <c r="K2232">
        <v>0</v>
      </c>
      <c r="L2232">
        <v>417</v>
      </c>
      <c r="M2232">
        <v>1329</v>
      </c>
      <c r="N2232">
        <v>304</v>
      </c>
      <c r="O2232" t="s">
        <v>123</v>
      </c>
      <c r="P2232">
        <v>0</v>
      </c>
      <c r="Q223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232" t="str">
        <f>VLOOKUP(Analytics_mindset_case_studies_IntegrateCo_2015payroll[[#This Row],[Job_Code]],Analytics_mindset_case_studies_IntegrateCo_jobcodes[[Code_text]:[Job_Description]],2,FALSE)</f>
        <v>New Foreign Manufacturing Plant</v>
      </c>
    </row>
    <row r="2233" spans="1:18" x14ac:dyDescent="0.3">
      <c r="A2233" s="1">
        <v>42083</v>
      </c>
      <c r="B2233">
        <v>27310031</v>
      </c>
      <c r="C2233">
        <v>274</v>
      </c>
      <c r="D2233">
        <v>1</v>
      </c>
      <c r="E2233">
        <v>1</v>
      </c>
      <c r="F2233" t="s">
        <v>85</v>
      </c>
      <c r="G2233">
        <v>0</v>
      </c>
      <c r="H2233">
        <v>0</v>
      </c>
      <c r="I2233">
        <v>0</v>
      </c>
      <c r="J2233">
        <v>0</v>
      </c>
      <c r="K2233">
        <v>0</v>
      </c>
      <c r="L2233">
        <v>36</v>
      </c>
      <c r="M2233">
        <v>115</v>
      </c>
      <c r="N2233">
        <v>25</v>
      </c>
      <c r="O2233" t="s">
        <v>124</v>
      </c>
      <c r="P2233">
        <v>0</v>
      </c>
      <c r="Q223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233" t="str">
        <f>VLOOKUP(Analytics_mindset_case_studies_IntegrateCo_2015payroll[[#This Row],[Job_Code]],Analytics_mindset_case_studies_IntegrateCo_jobcodes[[Code_text]:[Job_Description]],2,FALSE)</f>
        <v>Installation</v>
      </c>
    </row>
    <row r="2234" spans="1:18" x14ac:dyDescent="0.3">
      <c r="A2234" s="1">
        <v>42083</v>
      </c>
      <c r="B2234">
        <v>27310031</v>
      </c>
      <c r="C2234">
        <v>1</v>
      </c>
      <c r="D2234">
        <v>1</v>
      </c>
      <c r="E2234">
        <v>1</v>
      </c>
      <c r="F2234" t="s">
        <v>64</v>
      </c>
      <c r="G2234">
        <v>18</v>
      </c>
      <c r="H2234">
        <v>0</v>
      </c>
      <c r="I2234">
        <v>47974</v>
      </c>
      <c r="J2234">
        <v>0</v>
      </c>
      <c r="K2234">
        <v>0</v>
      </c>
      <c r="L2234">
        <v>101</v>
      </c>
      <c r="M2234">
        <v>3222</v>
      </c>
      <c r="N2234">
        <v>58</v>
      </c>
      <c r="O2234" t="s">
        <v>125</v>
      </c>
      <c r="P2234">
        <v>47974</v>
      </c>
      <c r="Q223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234" t="str">
        <f>VLOOKUP(Analytics_mindset_case_studies_IntegrateCo_2015payroll[[#This Row],[Job_Code]],Analytics_mindset_case_studies_IntegrateCo_jobcodes[[Code_text]:[Job_Description]],2,FALSE)</f>
        <v>Office</v>
      </c>
    </row>
    <row r="2235" spans="1:18" x14ac:dyDescent="0.3">
      <c r="A2235" s="1">
        <v>42083</v>
      </c>
      <c r="B2235">
        <v>27310031</v>
      </c>
      <c r="C2235">
        <v>1</v>
      </c>
      <c r="D2235">
        <v>1</v>
      </c>
      <c r="E2235">
        <v>1</v>
      </c>
      <c r="F2235" t="s">
        <v>65</v>
      </c>
      <c r="G2235">
        <v>18</v>
      </c>
      <c r="H2235">
        <v>0</v>
      </c>
      <c r="I2235">
        <v>47974</v>
      </c>
      <c r="J2235">
        <v>0</v>
      </c>
      <c r="K2235">
        <v>0</v>
      </c>
      <c r="L2235">
        <v>1011</v>
      </c>
      <c r="M2235">
        <v>3221</v>
      </c>
      <c r="N2235">
        <v>58</v>
      </c>
      <c r="O2235" t="s">
        <v>125</v>
      </c>
      <c r="P2235">
        <v>47974</v>
      </c>
      <c r="Q223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235" t="str">
        <f>VLOOKUP(Analytics_mindset_case_studies_IntegrateCo_2015payroll[[#This Row],[Job_Code]],Analytics_mindset_case_studies_IntegrateCo_jobcodes[[Code_text]:[Job_Description]],2,FALSE)</f>
        <v>Office</v>
      </c>
    </row>
    <row r="2236" spans="1:18" x14ac:dyDescent="0.3">
      <c r="A2236" s="1">
        <v>42083</v>
      </c>
      <c r="B2236">
        <v>27310031</v>
      </c>
      <c r="C2236">
        <v>391</v>
      </c>
      <c r="D2236">
        <v>2</v>
      </c>
      <c r="E2236">
        <v>2</v>
      </c>
      <c r="F2236" t="s">
        <v>85</v>
      </c>
      <c r="G2236">
        <v>0</v>
      </c>
      <c r="H2236">
        <v>0</v>
      </c>
      <c r="I2236">
        <v>0</v>
      </c>
      <c r="J2236">
        <v>0</v>
      </c>
      <c r="K2236">
        <v>0</v>
      </c>
      <c r="L2236">
        <v>66</v>
      </c>
      <c r="M2236">
        <v>105</v>
      </c>
      <c r="N2236">
        <v>33</v>
      </c>
      <c r="O2236" t="s">
        <v>126</v>
      </c>
      <c r="P2236">
        <v>0</v>
      </c>
      <c r="Q223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236" t="str">
        <f>VLOOKUP(Analytics_mindset_case_studies_IntegrateCo_2015payroll[[#This Row],[Job_Code]],Analytics_mindset_case_studies_IntegrateCo_jobcodes[[Code_text]:[Job_Description]],2,FALSE)</f>
        <v>Installation</v>
      </c>
    </row>
    <row r="2237" spans="1:18" x14ac:dyDescent="0.3">
      <c r="A2237" s="1">
        <v>42083</v>
      </c>
      <c r="B2237">
        <v>27310031</v>
      </c>
      <c r="C2237">
        <v>391</v>
      </c>
      <c r="D2237">
        <v>2</v>
      </c>
      <c r="E2237">
        <v>2</v>
      </c>
      <c r="F2237" t="s">
        <v>88</v>
      </c>
      <c r="G2237">
        <v>19</v>
      </c>
      <c r="H2237">
        <v>0</v>
      </c>
      <c r="I2237">
        <v>48925</v>
      </c>
      <c r="J2237">
        <v>0</v>
      </c>
      <c r="K2237">
        <v>0</v>
      </c>
      <c r="L2237">
        <v>215</v>
      </c>
      <c r="M2237">
        <v>3427</v>
      </c>
      <c r="N2237">
        <v>1086</v>
      </c>
      <c r="O2237" t="s">
        <v>126</v>
      </c>
      <c r="P2237">
        <v>48925</v>
      </c>
      <c r="Q223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237" t="str">
        <f>VLOOKUP(Analytics_mindset_case_studies_IntegrateCo_2015payroll[[#This Row],[Job_Code]],Analytics_mindset_case_studies_IntegrateCo_jobcodes[[Code_text]:[Job_Description]],2,FALSE)</f>
        <v>Office</v>
      </c>
    </row>
    <row r="2238" spans="1:18" x14ac:dyDescent="0.3">
      <c r="A2238" s="1">
        <v>42083</v>
      </c>
      <c r="B2238">
        <v>27310031</v>
      </c>
      <c r="C2238">
        <v>259</v>
      </c>
      <c r="D2238">
        <v>1</v>
      </c>
      <c r="E2238">
        <v>1</v>
      </c>
      <c r="F2238" t="s">
        <v>85</v>
      </c>
      <c r="G2238">
        <v>0</v>
      </c>
      <c r="H2238">
        <v>0</v>
      </c>
      <c r="I2238">
        <v>0</v>
      </c>
      <c r="J2238">
        <v>0</v>
      </c>
      <c r="K2238">
        <v>0</v>
      </c>
      <c r="L2238">
        <v>14</v>
      </c>
      <c r="M2238">
        <v>44</v>
      </c>
      <c r="N2238">
        <v>1</v>
      </c>
      <c r="O2238" t="s">
        <v>127</v>
      </c>
      <c r="P2238">
        <v>0</v>
      </c>
      <c r="Q223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238" t="str">
        <f>VLOOKUP(Analytics_mindset_case_studies_IntegrateCo_2015payroll[[#This Row],[Job_Code]],Analytics_mindset_case_studies_IntegrateCo_jobcodes[[Code_text]:[Job_Description]],2,FALSE)</f>
        <v>Installation</v>
      </c>
    </row>
    <row r="2239" spans="1:18" x14ac:dyDescent="0.3">
      <c r="A2239" s="1">
        <v>42083</v>
      </c>
      <c r="B2239">
        <v>27310031</v>
      </c>
      <c r="C2239">
        <v>259</v>
      </c>
      <c r="D2239">
        <v>1</v>
      </c>
      <c r="E2239">
        <v>1</v>
      </c>
      <c r="F2239" t="s">
        <v>73</v>
      </c>
      <c r="G2239">
        <v>65</v>
      </c>
      <c r="H2239">
        <v>0</v>
      </c>
      <c r="I2239">
        <v>16738</v>
      </c>
      <c r="J2239">
        <v>0</v>
      </c>
      <c r="K2239">
        <v>0</v>
      </c>
      <c r="L2239">
        <v>386</v>
      </c>
      <c r="M2239">
        <v>1229</v>
      </c>
      <c r="N2239">
        <v>276</v>
      </c>
      <c r="O2239" t="s">
        <v>127</v>
      </c>
      <c r="P2239">
        <v>16738</v>
      </c>
      <c r="Q223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239" t="str">
        <f>VLOOKUP(Analytics_mindset_case_studies_IntegrateCo_2015payroll[[#This Row],[Job_Code]],Analytics_mindset_case_studies_IntegrateCo_jobcodes[[Code_text]:[Job_Description]],2,FALSE)</f>
        <v>Proj Management</v>
      </c>
    </row>
    <row r="2240" spans="1:18" x14ac:dyDescent="0.3">
      <c r="A2240" s="1">
        <v>42083</v>
      </c>
      <c r="B2240">
        <v>27310031</v>
      </c>
      <c r="C2240">
        <v>259</v>
      </c>
      <c r="D2240">
        <v>1</v>
      </c>
      <c r="E2240">
        <v>1</v>
      </c>
      <c r="F2240" t="s">
        <v>89</v>
      </c>
      <c r="G2240">
        <v>5</v>
      </c>
      <c r="H2240">
        <v>0</v>
      </c>
      <c r="I2240">
        <v>1288</v>
      </c>
      <c r="J2240">
        <v>0</v>
      </c>
      <c r="K2240">
        <v>0</v>
      </c>
      <c r="L2240">
        <v>3</v>
      </c>
      <c r="M2240">
        <v>95</v>
      </c>
      <c r="N2240">
        <v>21</v>
      </c>
      <c r="O2240" t="s">
        <v>127</v>
      </c>
      <c r="P2240">
        <v>1288</v>
      </c>
      <c r="Q224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240" t="str">
        <f>VLOOKUP(Analytics_mindset_case_studies_IntegrateCo_2015payroll[[#This Row],[Job_Code]],Analytics_mindset_case_studies_IntegrateCo_jobcodes[[Code_text]:[Job_Description]],2,FALSE)</f>
        <v>Employee Training</v>
      </c>
    </row>
    <row r="2241" spans="1:18" x14ac:dyDescent="0.3">
      <c r="A2241" s="1">
        <v>42083</v>
      </c>
      <c r="B2241">
        <v>27310031</v>
      </c>
      <c r="C2241">
        <v>259</v>
      </c>
      <c r="D2241">
        <v>1</v>
      </c>
      <c r="E2241">
        <v>1</v>
      </c>
      <c r="F2241" t="s">
        <v>70</v>
      </c>
      <c r="G2241">
        <v>0</v>
      </c>
      <c r="H2241">
        <v>0</v>
      </c>
      <c r="I2241">
        <v>0</v>
      </c>
      <c r="J2241">
        <v>0</v>
      </c>
      <c r="K2241">
        <v>0</v>
      </c>
      <c r="L2241">
        <v>1157</v>
      </c>
      <c r="M2241">
        <v>3687</v>
      </c>
      <c r="N2241">
        <v>829</v>
      </c>
      <c r="O2241" t="s">
        <v>127</v>
      </c>
      <c r="P2241">
        <v>0</v>
      </c>
      <c r="Q224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241" t="str">
        <f>VLOOKUP(Analytics_mindset_case_studies_IntegrateCo_2015payroll[[#This Row],[Job_Code]],Analytics_mindset_case_studies_IntegrateCo_jobcodes[[Code_text]:[Job_Description]],2,FALSE)</f>
        <v>New Foreign Manufacturing Plant</v>
      </c>
    </row>
    <row r="2242" spans="1:18" x14ac:dyDescent="0.3">
      <c r="A2242" s="1">
        <v>42083</v>
      </c>
      <c r="B2242">
        <v>27310031</v>
      </c>
      <c r="C2242">
        <v>168</v>
      </c>
      <c r="D2242">
        <v>1</v>
      </c>
      <c r="E2242">
        <v>1</v>
      </c>
      <c r="F2242" t="s">
        <v>85</v>
      </c>
      <c r="G2242">
        <v>0</v>
      </c>
      <c r="H2242">
        <v>0</v>
      </c>
      <c r="I2242">
        <v>0</v>
      </c>
      <c r="J2242">
        <v>0</v>
      </c>
      <c r="K2242">
        <v>0</v>
      </c>
      <c r="L2242">
        <v>35</v>
      </c>
      <c r="M2242">
        <v>111</v>
      </c>
      <c r="N2242">
        <v>25</v>
      </c>
      <c r="O2242" t="s">
        <v>129</v>
      </c>
      <c r="P2242">
        <v>0</v>
      </c>
      <c r="Q224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242" t="str">
        <f>VLOOKUP(Analytics_mindset_case_studies_IntegrateCo_2015payroll[[#This Row],[Job_Code]],Analytics_mindset_case_studies_IntegrateCo_jobcodes[[Code_text]:[Job_Description]],2,FALSE)</f>
        <v>Installation</v>
      </c>
    </row>
    <row r="2243" spans="1:18" x14ac:dyDescent="0.3">
      <c r="A2243" s="1">
        <v>42083</v>
      </c>
      <c r="B2243">
        <v>27310031</v>
      </c>
      <c r="C2243">
        <v>168</v>
      </c>
      <c r="D2243">
        <v>1</v>
      </c>
      <c r="E2243">
        <v>1</v>
      </c>
      <c r="F2243" t="s">
        <v>63</v>
      </c>
      <c r="G2243">
        <v>0</v>
      </c>
      <c r="H2243">
        <v>0</v>
      </c>
      <c r="I2243">
        <v>0</v>
      </c>
      <c r="J2243">
        <v>0</v>
      </c>
      <c r="K2243">
        <v>0</v>
      </c>
      <c r="L2243">
        <v>698</v>
      </c>
      <c r="M2243">
        <v>2225</v>
      </c>
      <c r="N2243">
        <v>495</v>
      </c>
      <c r="O2243" t="s">
        <v>129</v>
      </c>
      <c r="P2243">
        <v>0</v>
      </c>
      <c r="Q224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243" t="str">
        <f>VLOOKUP(Analytics_mindset_case_studies_IntegrateCo_2015payroll[[#This Row],[Job_Code]],Analytics_mindset_case_studies_IntegrateCo_jobcodes[[Code_text]:[Job_Description]],2,FALSE)</f>
        <v>New Foreign Manufacturing Plant</v>
      </c>
    </row>
    <row r="2244" spans="1:18" x14ac:dyDescent="0.3">
      <c r="A2244" s="1">
        <v>42083</v>
      </c>
      <c r="B2244">
        <v>27310031</v>
      </c>
      <c r="C2244">
        <v>249</v>
      </c>
      <c r="D2244">
        <v>1</v>
      </c>
      <c r="E2244">
        <v>1</v>
      </c>
      <c r="F2244" t="s">
        <v>72</v>
      </c>
      <c r="G2244">
        <v>30</v>
      </c>
      <c r="H2244">
        <v>0</v>
      </c>
      <c r="I2244">
        <v>122596</v>
      </c>
      <c r="J2244">
        <v>0</v>
      </c>
      <c r="K2244">
        <v>0</v>
      </c>
      <c r="L2244">
        <v>2753</v>
      </c>
      <c r="M2244">
        <v>8776</v>
      </c>
      <c r="N2244">
        <v>2023</v>
      </c>
      <c r="O2244" t="s">
        <v>131</v>
      </c>
      <c r="P2244">
        <v>122596</v>
      </c>
      <c r="Q224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244" t="str">
        <f>VLOOKUP(Analytics_mindset_case_studies_IntegrateCo_2015payroll[[#This Row],[Job_Code]],Analytics_mindset_case_studies_IntegrateCo_jobcodes[[Code_text]:[Job_Description]],2,FALSE)</f>
        <v>Sales</v>
      </c>
    </row>
    <row r="2245" spans="1:18" x14ac:dyDescent="0.3">
      <c r="A2245" s="1">
        <v>42083</v>
      </c>
      <c r="B2245">
        <v>27310031</v>
      </c>
      <c r="C2245">
        <v>249</v>
      </c>
      <c r="D2245">
        <v>1</v>
      </c>
      <c r="E2245">
        <v>1</v>
      </c>
      <c r="F2245" t="s">
        <v>73</v>
      </c>
      <c r="G2245">
        <v>3</v>
      </c>
      <c r="H2245">
        <v>0</v>
      </c>
      <c r="I2245">
        <v>1226</v>
      </c>
      <c r="J2245">
        <v>0</v>
      </c>
      <c r="K2245">
        <v>0</v>
      </c>
      <c r="L2245">
        <v>276</v>
      </c>
      <c r="M2245">
        <v>877</v>
      </c>
      <c r="N2245">
        <v>202</v>
      </c>
      <c r="O2245" t="s">
        <v>131</v>
      </c>
      <c r="P2245">
        <v>1226</v>
      </c>
      <c r="Q224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245" t="str">
        <f>VLOOKUP(Analytics_mindset_case_studies_IntegrateCo_2015payroll[[#This Row],[Job_Code]],Analytics_mindset_case_studies_IntegrateCo_jobcodes[[Code_text]:[Job_Description]],2,FALSE)</f>
        <v>Proj Management</v>
      </c>
    </row>
    <row r="2246" spans="1:18" x14ac:dyDescent="0.3">
      <c r="A2246" s="1">
        <v>42083</v>
      </c>
      <c r="B2246">
        <v>27310031</v>
      </c>
      <c r="C2246">
        <v>179</v>
      </c>
      <c r="D2246">
        <v>1</v>
      </c>
      <c r="E2246">
        <v>1</v>
      </c>
      <c r="F2246" t="s">
        <v>85</v>
      </c>
      <c r="G2246">
        <v>0</v>
      </c>
      <c r="H2246">
        <v>0</v>
      </c>
      <c r="I2246">
        <v>0</v>
      </c>
      <c r="J2246">
        <v>0</v>
      </c>
      <c r="K2246">
        <v>0</v>
      </c>
      <c r="L2246">
        <v>33</v>
      </c>
      <c r="M2246">
        <v>107</v>
      </c>
      <c r="N2246">
        <v>25</v>
      </c>
      <c r="O2246" t="s">
        <v>132</v>
      </c>
      <c r="P2246">
        <v>0</v>
      </c>
      <c r="Q224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246" t="str">
        <f>VLOOKUP(Analytics_mindset_case_studies_IntegrateCo_2015payroll[[#This Row],[Job_Code]],Analytics_mindset_case_studies_IntegrateCo_jobcodes[[Code_text]:[Job_Description]],2,FALSE)</f>
        <v>Installation</v>
      </c>
    </row>
    <row r="2247" spans="1:18" x14ac:dyDescent="0.3">
      <c r="A2247" s="1">
        <v>42083</v>
      </c>
      <c r="B2247">
        <v>27310031</v>
      </c>
      <c r="C2247">
        <v>179</v>
      </c>
      <c r="D2247">
        <v>1</v>
      </c>
      <c r="E2247">
        <v>1</v>
      </c>
      <c r="F2247" t="s">
        <v>58</v>
      </c>
      <c r="G2247">
        <v>5</v>
      </c>
      <c r="H2247">
        <v>0</v>
      </c>
      <c r="I2247">
        <v>21635</v>
      </c>
      <c r="J2247">
        <v>0</v>
      </c>
      <c r="K2247">
        <v>0</v>
      </c>
      <c r="L2247">
        <v>485</v>
      </c>
      <c r="M2247">
        <v>1546</v>
      </c>
      <c r="N2247">
        <v>357</v>
      </c>
      <c r="O2247" t="s">
        <v>132</v>
      </c>
      <c r="P2247">
        <v>21635</v>
      </c>
      <c r="Q224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247" t="str">
        <f>VLOOKUP(Analytics_mindset_case_studies_IntegrateCo_2015payroll[[#This Row],[Job_Code]],Analytics_mindset_case_studies_IntegrateCo_jobcodes[[Code_text]:[Job_Description]],2,FALSE)</f>
        <v>Sales</v>
      </c>
    </row>
    <row r="2248" spans="1:18" x14ac:dyDescent="0.3">
      <c r="A2248" s="1">
        <v>42083</v>
      </c>
      <c r="B2248">
        <v>27310031</v>
      </c>
      <c r="C2248">
        <v>179</v>
      </c>
      <c r="D2248">
        <v>1</v>
      </c>
      <c r="E2248">
        <v>1</v>
      </c>
      <c r="F2248" t="s">
        <v>71</v>
      </c>
      <c r="G2248">
        <v>14</v>
      </c>
      <c r="H2248">
        <v>0</v>
      </c>
      <c r="I2248">
        <v>60576</v>
      </c>
      <c r="J2248">
        <v>0</v>
      </c>
      <c r="K2248">
        <v>0</v>
      </c>
      <c r="L2248">
        <v>1358</v>
      </c>
      <c r="M2248">
        <v>4327</v>
      </c>
      <c r="N2248">
        <v>10</v>
      </c>
      <c r="O2248" t="s">
        <v>132</v>
      </c>
      <c r="P2248">
        <v>60576</v>
      </c>
      <c r="Q224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248" t="str">
        <f>VLOOKUP(Analytics_mindset_case_studies_IntegrateCo_2015payroll[[#This Row],[Job_Code]],Analytics_mindset_case_studies_IntegrateCo_jobcodes[[Code_text]:[Job_Description]],2,FALSE)</f>
        <v>Proj Management</v>
      </c>
    </row>
    <row r="2249" spans="1:18" x14ac:dyDescent="0.3">
      <c r="A2249" s="1">
        <v>42083</v>
      </c>
      <c r="B2249">
        <v>27310031</v>
      </c>
      <c r="C2249">
        <v>368</v>
      </c>
      <c r="D2249">
        <v>1</v>
      </c>
      <c r="E2249">
        <v>1</v>
      </c>
      <c r="F2249" t="s">
        <v>85</v>
      </c>
      <c r="G2249">
        <v>0</v>
      </c>
      <c r="H2249">
        <v>0</v>
      </c>
      <c r="I2249">
        <v>0</v>
      </c>
      <c r="J2249">
        <v>0</v>
      </c>
      <c r="K2249">
        <v>0</v>
      </c>
      <c r="L2249">
        <v>33</v>
      </c>
      <c r="M2249">
        <v>104</v>
      </c>
      <c r="N2249">
        <v>25</v>
      </c>
      <c r="O2249" t="s">
        <v>133</v>
      </c>
      <c r="P2249">
        <v>0</v>
      </c>
      <c r="Q224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249" t="str">
        <f>VLOOKUP(Analytics_mindset_case_studies_IntegrateCo_2015payroll[[#This Row],[Job_Code]],Analytics_mindset_case_studies_IntegrateCo_jobcodes[[Code_text]:[Job_Description]],2,FALSE)</f>
        <v>Installation</v>
      </c>
    </row>
    <row r="2250" spans="1:18" x14ac:dyDescent="0.3">
      <c r="A2250" s="1">
        <v>42083</v>
      </c>
      <c r="B2250">
        <v>27310031</v>
      </c>
      <c r="C2250">
        <v>368</v>
      </c>
      <c r="D2250">
        <v>1</v>
      </c>
      <c r="E2250">
        <v>1</v>
      </c>
      <c r="F2250" t="s">
        <v>89</v>
      </c>
      <c r="G2250">
        <v>1</v>
      </c>
      <c r="H2250">
        <v>0</v>
      </c>
      <c r="I2250">
        <v>245</v>
      </c>
      <c r="J2250">
        <v>0</v>
      </c>
      <c r="K2250">
        <v>0</v>
      </c>
      <c r="L2250">
        <v>53</v>
      </c>
      <c r="M2250">
        <v>17</v>
      </c>
      <c r="N2250">
        <v>4</v>
      </c>
      <c r="O2250" t="s">
        <v>133</v>
      </c>
      <c r="P2250">
        <v>245</v>
      </c>
      <c r="Q225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250" t="str">
        <f>VLOOKUP(Analytics_mindset_case_studies_IntegrateCo_2015payroll[[#This Row],[Job_Code]],Analytics_mindset_case_studies_IntegrateCo_jobcodes[[Code_text]:[Job_Description]],2,FALSE)</f>
        <v>Employee Training</v>
      </c>
    </row>
    <row r="2251" spans="1:18" x14ac:dyDescent="0.3">
      <c r="A2251" s="1">
        <v>42083</v>
      </c>
      <c r="B2251">
        <v>27310031</v>
      </c>
      <c r="C2251">
        <v>27</v>
      </c>
      <c r="D2251">
        <v>1</v>
      </c>
      <c r="E2251">
        <v>1</v>
      </c>
      <c r="F2251" t="s">
        <v>85</v>
      </c>
      <c r="G2251">
        <v>0</v>
      </c>
      <c r="H2251">
        <v>0</v>
      </c>
      <c r="I2251">
        <v>0</v>
      </c>
      <c r="J2251">
        <v>0</v>
      </c>
      <c r="K2251">
        <v>0</v>
      </c>
      <c r="L2251">
        <v>33</v>
      </c>
      <c r="M2251">
        <v>105</v>
      </c>
      <c r="N2251">
        <v>25</v>
      </c>
      <c r="O2251" t="s">
        <v>134</v>
      </c>
      <c r="P2251">
        <v>0</v>
      </c>
      <c r="Q225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251" t="str">
        <f>VLOOKUP(Analytics_mindset_case_studies_IntegrateCo_2015payroll[[#This Row],[Job_Code]],Analytics_mindset_case_studies_IntegrateCo_jobcodes[[Code_text]:[Job_Description]],2,FALSE)</f>
        <v>Installation</v>
      </c>
    </row>
    <row r="2252" spans="1:18" x14ac:dyDescent="0.3">
      <c r="A2252" s="1">
        <v>42083</v>
      </c>
      <c r="B2252">
        <v>27310031</v>
      </c>
      <c r="C2252">
        <v>27</v>
      </c>
      <c r="D2252">
        <v>1</v>
      </c>
      <c r="E2252">
        <v>1</v>
      </c>
      <c r="F2252" t="s">
        <v>65</v>
      </c>
      <c r="G2252">
        <v>3</v>
      </c>
      <c r="H2252">
        <v>0</v>
      </c>
      <c r="I2252">
        <v>915</v>
      </c>
      <c r="J2252">
        <v>0</v>
      </c>
      <c r="K2252">
        <v>0</v>
      </c>
      <c r="L2252">
        <v>201</v>
      </c>
      <c r="M2252">
        <v>644</v>
      </c>
      <c r="N2252">
        <v>151</v>
      </c>
      <c r="O2252" t="s">
        <v>134</v>
      </c>
      <c r="P2252">
        <v>915</v>
      </c>
      <c r="Q225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252" t="str">
        <f>VLOOKUP(Analytics_mindset_case_studies_IntegrateCo_2015payroll[[#This Row],[Job_Code]],Analytics_mindset_case_studies_IntegrateCo_jobcodes[[Code_text]:[Job_Description]],2,FALSE)</f>
        <v>Office</v>
      </c>
    </row>
    <row r="2253" spans="1:18" x14ac:dyDescent="0.3">
      <c r="A2253" s="1">
        <v>42083</v>
      </c>
      <c r="B2253">
        <v>27310031</v>
      </c>
      <c r="C2253">
        <v>27</v>
      </c>
      <c r="D2253">
        <v>1</v>
      </c>
      <c r="E2253">
        <v>1</v>
      </c>
      <c r="F2253" t="s">
        <v>72</v>
      </c>
      <c r="G2253">
        <v>25</v>
      </c>
      <c r="H2253">
        <v>0</v>
      </c>
      <c r="I2253">
        <v>7625</v>
      </c>
      <c r="J2253">
        <v>0</v>
      </c>
      <c r="K2253">
        <v>0</v>
      </c>
      <c r="L2253">
        <v>168</v>
      </c>
      <c r="M2253">
        <v>537</v>
      </c>
      <c r="N2253">
        <v>126</v>
      </c>
      <c r="O2253" t="s">
        <v>134</v>
      </c>
      <c r="P2253">
        <v>7625</v>
      </c>
      <c r="Q225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253" t="str">
        <f>VLOOKUP(Analytics_mindset_case_studies_IntegrateCo_2015payroll[[#This Row],[Job_Code]],Analytics_mindset_case_studies_IntegrateCo_jobcodes[[Code_text]:[Job_Description]],2,FALSE)</f>
        <v>Sales</v>
      </c>
    </row>
    <row r="2254" spans="1:18" x14ac:dyDescent="0.3">
      <c r="A2254" s="1">
        <v>42083</v>
      </c>
      <c r="B2254">
        <v>27310031</v>
      </c>
      <c r="C2254">
        <v>27</v>
      </c>
      <c r="D2254">
        <v>1</v>
      </c>
      <c r="E2254">
        <v>1</v>
      </c>
      <c r="F2254" t="s">
        <v>72</v>
      </c>
      <c r="G2254">
        <v>0</v>
      </c>
      <c r="H2254">
        <v>25</v>
      </c>
      <c r="I2254">
        <v>0</v>
      </c>
      <c r="J2254">
        <v>11438</v>
      </c>
      <c r="K2254">
        <v>0</v>
      </c>
      <c r="L2254">
        <v>252</v>
      </c>
      <c r="M2254">
        <v>804</v>
      </c>
      <c r="N2254">
        <v>126</v>
      </c>
      <c r="O2254" t="s">
        <v>134</v>
      </c>
      <c r="P2254">
        <v>11438</v>
      </c>
      <c r="Q225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254" t="str">
        <f>VLOOKUP(Analytics_mindset_case_studies_IntegrateCo_2015payroll[[#This Row],[Job_Code]],Analytics_mindset_case_studies_IntegrateCo_jobcodes[[Code_text]:[Job_Description]],2,FALSE)</f>
        <v>Sales</v>
      </c>
    </row>
    <row r="2255" spans="1:18" x14ac:dyDescent="0.3">
      <c r="A2255" s="1">
        <v>42083</v>
      </c>
      <c r="B2255">
        <v>27310031</v>
      </c>
      <c r="C2255">
        <v>27</v>
      </c>
      <c r="D2255">
        <v>1</v>
      </c>
      <c r="E2255">
        <v>1</v>
      </c>
      <c r="F2255" t="s">
        <v>73</v>
      </c>
      <c r="G2255">
        <v>4</v>
      </c>
      <c r="H2255">
        <v>0</v>
      </c>
      <c r="I2255">
        <v>122</v>
      </c>
      <c r="J2255">
        <v>0</v>
      </c>
      <c r="K2255">
        <v>0</v>
      </c>
      <c r="L2255">
        <v>269</v>
      </c>
      <c r="M2255">
        <v>856</v>
      </c>
      <c r="N2255">
        <v>201</v>
      </c>
      <c r="O2255" t="s">
        <v>134</v>
      </c>
      <c r="P2255">
        <v>122</v>
      </c>
      <c r="Q225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255" t="str">
        <f>VLOOKUP(Analytics_mindset_case_studies_IntegrateCo_2015payroll[[#This Row],[Job_Code]],Analytics_mindset_case_studies_IntegrateCo_jobcodes[[Code_text]:[Job_Description]],2,FALSE)</f>
        <v>Proj Management</v>
      </c>
    </row>
    <row r="2256" spans="1:18" x14ac:dyDescent="0.3">
      <c r="A2256" s="1">
        <v>42083</v>
      </c>
      <c r="B2256">
        <v>27310031</v>
      </c>
      <c r="C2256">
        <v>27</v>
      </c>
      <c r="D2256">
        <v>1</v>
      </c>
      <c r="E2256">
        <v>1</v>
      </c>
      <c r="F2256" t="s">
        <v>74</v>
      </c>
      <c r="G2256">
        <v>2</v>
      </c>
      <c r="H2256">
        <v>0</v>
      </c>
      <c r="I2256">
        <v>61</v>
      </c>
      <c r="J2256">
        <v>0</v>
      </c>
      <c r="K2256">
        <v>0</v>
      </c>
      <c r="L2256">
        <v>135</v>
      </c>
      <c r="M2256">
        <v>428</v>
      </c>
      <c r="N2256">
        <v>101</v>
      </c>
      <c r="O2256" t="s">
        <v>134</v>
      </c>
      <c r="P2256">
        <v>61</v>
      </c>
      <c r="Q225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256" t="str">
        <f>VLOOKUP(Analytics_mindset_case_studies_IntegrateCo_2015payroll[[#This Row],[Job_Code]],Analytics_mindset_case_studies_IntegrateCo_jobcodes[[Code_text]:[Job_Description]],2,FALSE)</f>
        <v>Service</v>
      </c>
    </row>
    <row r="2257" spans="1:18" x14ac:dyDescent="0.3">
      <c r="A2257" s="1">
        <v>42083</v>
      </c>
      <c r="B2257">
        <v>27310031</v>
      </c>
      <c r="C2257">
        <v>239</v>
      </c>
      <c r="D2257">
        <v>1</v>
      </c>
      <c r="E2257">
        <v>1</v>
      </c>
      <c r="F2257" t="s">
        <v>64</v>
      </c>
      <c r="G2257">
        <v>1975</v>
      </c>
      <c r="H2257">
        <v>0</v>
      </c>
      <c r="I2257">
        <v>42996</v>
      </c>
      <c r="J2257">
        <v>0</v>
      </c>
      <c r="K2257">
        <v>0</v>
      </c>
      <c r="L2257">
        <v>971</v>
      </c>
      <c r="M2257">
        <v>3095</v>
      </c>
      <c r="N2257">
        <v>52</v>
      </c>
      <c r="O2257" t="s">
        <v>135</v>
      </c>
      <c r="P2257">
        <v>42996</v>
      </c>
      <c r="Q225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257" t="str">
        <f>VLOOKUP(Analytics_mindset_case_studies_IntegrateCo_2015payroll[[#This Row],[Job_Code]],Analytics_mindset_case_studies_IntegrateCo_jobcodes[[Code_text]:[Job_Description]],2,FALSE)</f>
        <v>Office</v>
      </c>
    </row>
    <row r="2258" spans="1:18" x14ac:dyDescent="0.3">
      <c r="A2258" s="1">
        <v>42083</v>
      </c>
      <c r="B2258">
        <v>27310031</v>
      </c>
      <c r="C2258">
        <v>239</v>
      </c>
      <c r="D2258">
        <v>1</v>
      </c>
      <c r="E2258">
        <v>1</v>
      </c>
      <c r="F2258" t="s">
        <v>64</v>
      </c>
      <c r="G2258">
        <v>0</v>
      </c>
      <c r="H2258">
        <v>25</v>
      </c>
      <c r="I2258">
        <v>0</v>
      </c>
      <c r="J2258">
        <v>816</v>
      </c>
      <c r="K2258">
        <v>0</v>
      </c>
      <c r="L2258">
        <v>18</v>
      </c>
      <c r="M2258">
        <v>58</v>
      </c>
      <c r="N2258">
        <v>1</v>
      </c>
      <c r="O2258" t="s">
        <v>135</v>
      </c>
      <c r="P2258">
        <v>816</v>
      </c>
      <c r="Q225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258" t="str">
        <f>VLOOKUP(Analytics_mindset_case_studies_IntegrateCo_2015payroll[[#This Row],[Job_Code]],Analytics_mindset_case_studies_IntegrateCo_jobcodes[[Code_text]:[Job_Description]],2,FALSE)</f>
        <v>Office</v>
      </c>
    </row>
    <row r="2259" spans="1:18" x14ac:dyDescent="0.3">
      <c r="A2259" s="1">
        <v>42083</v>
      </c>
      <c r="B2259">
        <v>27310031</v>
      </c>
      <c r="C2259">
        <v>239</v>
      </c>
      <c r="D2259">
        <v>1</v>
      </c>
      <c r="E2259">
        <v>1</v>
      </c>
      <c r="F2259" t="s">
        <v>65</v>
      </c>
      <c r="G2259">
        <v>1975</v>
      </c>
      <c r="H2259">
        <v>0</v>
      </c>
      <c r="I2259">
        <v>42996</v>
      </c>
      <c r="J2259">
        <v>0</v>
      </c>
      <c r="K2259">
        <v>0</v>
      </c>
      <c r="L2259">
        <v>97</v>
      </c>
      <c r="M2259">
        <v>3094</v>
      </c>
      <c r="N2259">
        <v>52</v>
      </c>
      <c r="O2259" t="s">
        <v>135</v>
      </c>
      <c r="P2259">
        <v>42996</v>
      </c>
      <c r="Q225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259" t="str">
        <f>VLOOKUP(Analytics_mindset_case_studies_IntegrateCo_2015payroll[[#This Row],[Job_Code]],Analytics_mindset_case_studies_IntegrateCo_jobcodes[[Code_text]:[Job_Description]],2,FALSE)</f>
        <v>Office</v>
      </c>
    </row>
    <row r="2260" spans="1:18" x14ac:dyDescent="0.3">
      <c r="A2260" s="1">
        <v>42083</v>
      </c>
      <c r="B2260">
        <v>27310031</v>
      </c>
      <c r="C2260">
        <v>239</v>
      </c>
      <c r="D2260">
        <v>1</v>
      </c>
      <c r="E2260">
        <v>1</v>
      </c>
      <c r="F2260" t="s">
        <v>72</v>
      </c>
      <c r="G2260">
        <v>5</v>
      </c>
      <c r="H2260">
        <v>0</v>
      </c>
      <c r="I2260">
        <v>1088</v>
      </c>
      <c r="J2260">
        <v>0</v>
      </c>
      <c r="K2260">
        <v>0</v>
      </c>
      <c r="L2260">
        <v>25</v>
      </c>
      <c r="M2260">
        <v>79</v>
      </c>
      <c r="N2260">
        <v>1</v>
      </c>
      <c r="O2260" t="s">
        <v>135</v>
      </c>
      <c r="P2260">
        <v>1088</v>
      </c>
      <c r="Q226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260" t="str">
        <f>VLOOKUP(Analytics_mindset_case_studies_IntegrateCo_2015payroll[[#This Row],[Job_Code]],Analytics_mindset_case_studies_IntegrateCo_jobcodes[[Code_text]:[Job_Description]],2,FALSE)</f>
        <v>Sales</v>
      </c>
    </row>
    <row r="2261" spans="1:18" x14ac:dyDescent="0.3">
      <c r="A2261" s="1">
        <v>42083</v>
      </c>
      <c r="B2261">
        <v>27310031</v>
      </c>
      <c r="C2261">
        <v>369</v>
      </c>
      <c r="D2261">
        <v>1</v>
      </c>
      <c r="E2261">
        <v>1</v>
      </c>
      <c r="F2261" t="s">
        <v>58</v>
      </c>
      <c r="G2261">
        <v>40</v>
      </c>
      <c r="H2261">
        <v>0</v>
      </c>
      <c r="I2261">
        <v>840</v>
      </c>
      <c r="J2261">
        <v>0</v>
      </c>
      <c r="K2261">
        <v>0</v>
      </c>
      <c r="L2261">
        <v>1997</v>
      </c>
      <c r="M2261">
        <v>6365</v>
      </c>
      <c r="N2261">
        <v>218</v>
      </c>
      <c r="O2261" t="s">
        <v>136</v>
      </c>
      <c r="P2261">
        <v>840</v>
      </c>
      <c r="Q226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261" t="str">
        <f>VLOOKUP(Analytics_mindset_case_studies_IntegrateCo_2015payroll[[#This Row],[Job_Code]],Analytics_mindset_case_studies_IntegrateCo_jobcodes[[Code_text]:[Job_Description]],2,FALSE)</f>
        <v>Sales</v>
      </c>
    </row>
    <row r="2262" spans="1:18" x14ac:dyDescent="0.3">
      <c r="A2262" s="1">
        <v>42083</v>
      </c>
      <c r="B2262">
        <v>27310031</v>
      </c>
      <c r="C2262">
        <v>38</v>
      </c>
      <c r="D2262">
        <v>1</v>
      </c>
      <c r="E2262">
        <v>1</v>
      </c>
      <c r="F2262" t="s">
        <v>85</v>
      </c>
      <c r="G2262">
        <v>0</v>
      </c>
      <c r="H2262">
        <v>0</v>
      </c>
      <c r="I2262">
        <v>0</v>
      </c>
      <c r="J2262">
        <v>0</v>
      </c>
      <c r="K2262">
        <v>0</v>
      </c>
      <c r="L2262">
        <v>35</v>
      </c>
      <c r="M2262">
        <v>112</v>
      </c>
      <c r="N2262">
        <v>4</v>
      </c>
      <c r="O2262" t="s">
        <v>137</v>
      </c>
      <c r="P2262">
        <v>0</v>
      </c>
      <c r="Q226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262" t="str">
        <f>VLOOKUP(Analytics_mindset_case_studies_IntegrateCo_2015payroll[[#This Row],[Job_Code]],Analytics_mindset_case_studies_IntegrateCo_jobcodes[[Code_text]:[Job_Description]],2,FALSE)</f>
        <v>Installation</v>
      </c>
    </row>
    <row r="2263" spans="1:18" x14ac:dyDescent="0.3">
      <c r="A2263" s="1">
        <v>42083</v>
      </c>
      <c r="B2263">
        <v>27310031</v>
      </c>
      <c r="C2263">
        <v>38</v>
      </c>
      <c r="D2263">
        <v>1</v>
      </c>
      <c r="E2263">
        <v>1</v>
      </c>
      <c r="F2263" t="s">
        <v>58</v>
      </c>
      <c r="G2263">
        <v>47</v>
      </c>
      <c r="H2263">
        <v>0</v>
      </c>
      <c r="I2263">
        <v>163454</v>
      </c>
      <c r="J2263">
        <v>0</v>
      </c>
      <c r="K2263">
        <v>0</v>
      </c>
      <c r="L2263">
        <v>3841</v>
      </c>
      <c r="M2263">
        <v>12244</v>
      </c>
      <c r="N2263">
        <v>425</v>
      </c>
      <c r="O2263" t="s">
        <v>137</v>
      </c>
      <c r="P2263">
        <v>163454</v>
      </c>
      <c r="Q226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263" t="str">
        <f>VLOOKUP(Analytics_mindset_case_studies_IntegrateCo_2015payroll[[#This Row],[Job_Code]],Analytics_mindset_case_studies_IntegrateCo_jobcodes[[Code_text]:[Job_Description]],2,FALSE)</f>
        <v>Sales</v>
      </c>
    </row>
    <row r="2264" spans="1:18" x14ac:dyDescent="0.3">
      <c r="A2264" s="1">
        <v>42083</v>
      </c>
      <c r="B2264">
        <v>27310031</v>
      </c>
      <c r="C2264">
        <v>169</v>
      </c>
      <c r="D2264">
        <v>1</v>
      </c>
      <c r="E2264">
        <v>1</v>
      </c>
      <c r="F2264" t="s">
        <v>85</v>
      </c>
      <c r="G2264">
        <v>0</v>
      </c>
      <c r="H2264">
        <v>0</v>
      </c>
      <c r="I2264">
        <v>0</v>
      </c>
      <c r="J2264">
        <v>0</v>
      </c>
      <c r="K2264">
        <v>0</v>
      </c>
      <c r="L2264">
        <v>35</v>
      </c>
      <c r="M2264">
        <v>111</v>
      </c>
      <c r="N2264">
        <v>25</v>
      </c>
      <c r="O2264" t="s">
        <v>138</v>
      </c>
      <c r="P2264">
        <v>0</v>
      </c>
      <c r="Q226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264" t="str">
        <f>VLOOKUP(Analytics_mindset_case_studies_IntegrateCo_2015payroll[[#This Row],[Job_Code]],Analytics_mindset_case_studies_IntegrateCo_jobcodes[[Code_text]:[Job_Description]],2,FALSE)</f>
        <v>Installation</v>
      </c>
    </row>
    <row r="2265" spans="1:18" x14ac:dyDescent="0.3">
      <c r="A2265" s="1">
        <v>42083</v>
      </c>
      <c r="B2265">
        <v>27310031</v>
      </c>
      <c r="C2265">
        <v>169</v>
      </c>
      <c r="D2265">
        <v>1</v>
      </c>
      <c r="E2265">
        <v>1</v>
      </c>
      <c r="F2265" t="s">
        <v>71</v>
      </c>
      <c r="G2265">
        <v>6</v>
      </c>
      <c r="H2265">
        <v>0</v>
      </c>
      <c r="I2265">
        <v>1965</v>
      </c>
      <c r="J2265">
        <v>0</v>
      </c>
      <c r="K2265">
        <v>0</v>
      </c>
      <c r="L2265">
        <v>456</v>
      </c>
      <c r="M2265">
        <v>1454</v>
      </c>
      <c r="N2265">
        <v>324</v>
      </c>
      <c r="O2265" t="s">
        <v>138</v>
      </c>
      <c r="P2265">
        <v>1965</v>
      </c>
      <c r="Q226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265" t="str">
        <f>VLOOKUP(Analytics_mindset_case_studies_IntegrateCo_2015payroll[[#This Row],[Job_Code]],Analytics_mindset_case_studies_IntegrateCo_jobcodes[[Code_text]:[Job_Description]],2,FALSE)</f>
        <v>Proj Management</v>
      </c>
    </row>
    <row r="2266" spans="1:18" x14ac:dyDescent="0.3">
      <c r="A2266" s="1">
        <v>42083</v>
      </c>
      <c r="B2266">
        <v>27310031</v>
      </c>
      <c r="C2266">
        <v>44</v>
      </c>
      <c r="D2266">
        <v>4</v>
      </c>
      <c r="E2266">
        <v>4</v>
      </c>
      <c r="F2266" t="s">
        <v>92</v>
      </c>
      <c r="G2266">
        <v>40</v>
      </c>
      <c r="H2266">
        <v>0</v>
      </c>
      <c r="I2266">
        <v>3850</v>
      </c>
      <c r="J2266">
        <v>0</v>
      </c>
      <c r="K2266">
        <v>0</v>
      </c>
      <c r="L2266">
        <v>0</v>
      </c>
      <c r="M2266">
        <v>29453</v>
      </c>
      <c r="N2266">
        <v>462</v>
      </c>
      <c r="O2266" t="s">
        <v>139</v>
      </c>
      <c r="P2266">
        <v>3850</v>
      </c>
      <c r="Q226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266" t="str">
        <f>VLOOKUP(Analytics_mindset_case_studies_IntegrateCo_2015payroll[[#This Row],[Job_Code]],Analytics_mindset_case_studies_IntegrateCo_jobcodes[[Code_text]:[Job_Description]],2,FALSE)</f>
        <v>Office</v>
      </c>
    </row>
    <row r="2267" spans="1:18" x14ac:dyDescent="0.3">
      <c r="A2267" s="1">
        <v>42083</v>
      </c>
      <c r="B2267">
        <v>27310031</v>
      </c>
      <c r="C2267">
        <v>396</v>
      </c>
      <c r="D2267">
        <v>5</v>
      </c>
      <c r="E2267">
        <v>5</v>
      </c>
      <c r="F2267" t="s">
        <v>85</v>
      </c>
      <c r="G2267">
        <v>0</v>
      </c>
      <c r="H2267">
        <v>0</v>
      </c>
      <c r="I2267">
        <v>0</v>
      </c>
      <c r="J2267">
        <v>0</v>
      </c>
      <c r="K2267">
        <v>0</v>
      </c>
      <c r="L2267">
        <v>42</v>
      </c>
      <c r="M2267">
        <v>115</v>
      </c>
      <c r="N2267">
        <v>64</v>
      </c>
      <c r="O2267" t="s">
        <v>140</v>
      </c>
      <c r="P2267">
        <v>0</v>
      </c>
      <c r="Q226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267" t="str">
        <f>VLOOKUP(Analytics_mindset_case_studies_IntegrateCo_2015payroll[[#This Row],[Job_Code]],Analytics_mindset_case_studies_IntegrateCo_jobcodes[[Code_text]:[Job_Description]],2,FALSE)</f>
        <v>Installation</v>
      </c>
    </row>
    <row r="2268" spans="1:18" x14ac:dyDescent="0.3">
      <c r="A2268" s="1">
        <v>42083</v>
      </c>
      <c r="B2268">
        <v>27310031</v>
      </c>
      <c r="C2268">
        <v>396</v>
      </c>
      <c r="D2268">
        <v>5</v>
      </c>
      <c r="E2268">
        <v>5</v>
      </c>
      <c r="F2268" t="s">
        <v>93</v>
      </c>
      <c r="G2268">
        <v>1</v>
      </c>
      <c r="H2268">
        <v>0</v>
      </c>
      <c r="I2268">
        <v>32</v>
      </c>
      <c r="J2268">
        <v>0</v>
      </c>
      <c r="K2268">
        <v>0</v>
      </c>
      <c r="L2268">
        <v>9</v>
      </c>
      <c r="M2268">
        <v>244</v>
      </c>
      <c r="N2268">
        <v>137</v>
      </c>
      <c r="O2268" t="s">
        <v>140</v>
      </c>
      <c r="P2268">
        <v>32</v>
      </c>
      <c r="Q226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268" t="str">
        <f>VLOOKUP(Analytics_mindset_case_studies_IntegrateCo_2015payroll[[#This Row],[Job_Code]],Analytics_mindset_case_studies_IntegrateCo_jobcodes[[Code_text]:[Job_Description]],2,FALSE)</f>
        <v>Office</v>
      </c>
    </row>
    <row r="2269" spans="1:18" x14ac:dyDescent="0.3">
      <c r="A2269" s="1">
        <v>42083</v>
      </c>
      <c r="B2269">
        <v>27310031</v>
      </c>
      <c r="C2269">
        <v>396</v>
      </c>
      <c r="D2269">
        <v>5</v>
      </c>
      <c r="E2269">
        <v>5</v>
      </c>
      <c r="F2269" t="s">
        <v>94</v>
      </c>
      <c r="G2269">
        <v>2</v>
      </c>
      <c r="H2269">
        <v>0</v>
      </c>
      <c r="I2269">
        <v>64</v>
      </c>
      <c r="J2269">
        <v>0</v>
      </c>
      <c r="K2269">
        <v>0</v>
      </c>
      <c r="L2269">
        <v>179</v>
      </c>
      <c r="M2269">
        <v>49</v>
      </c>
      <c r="N2269">
        <v>274</v>
      </c>
      <c r="O2269" t="s">
        <v>140</v>
      </c>
      <c r="P2269">
        <v>64</v>
      </c>
      <c r="Q226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269" t="str">
        <f>VLOOKUP(Analytics_mindset_case_studies_IntegrateCo_2015payroll[[#This Row],[Job_Code]],Analytics_mindset_case_studies_IntegrateCo_jobcodes[[Code_text]:[Job_Description]],2,FALSE)</f>
        <v>Proj Management</v>
      </c>
    </row>
    <row r="2270" spans="1:18" x14ac:dyDescent="0.3">
      <c r="A2270" s="1">
        <v>42083</v>
      </c>
      <c r="B2270">
        <v>27310031</v>
      </c>
      <c r="C2270">
        <v>204</v>
      </c>
      <c r="D2270">
        <v>1</v>
      </c>
      <c r="E2270">
        <v>1</v>
      </c>
      <c r="F2270" t="s">
        <v>85</v>
      </c>
      <c r="G2270">
        <v>0</v>
      </c>
      <c r="H2270">
        <v>0</v>
      </c>
      <c r="I2270">
        <v>0</v>
      </c>
      <c r="J2270">
        <v>0</v>
      </c>
      <c r="K2270">
        <v>0</v>
      </c>
      <c r="L2270">
        <v>34</v>
      </c>
      <c r="M2270">
        <v>108</v>
      </c>
      <c r="N2270">
        <v>25</v>
      </c>
      <c r="O2270" t="s">
        <v>141</v>
      </c>
      <c r="P2270">
        <v>0</v>
      </c>
      <c r="Q227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270" t="str">
        <f>VLOOKUP(Analytics_mindset_case_studies_IntegrateCo_2015payroll[[#This Row],[Job_Code]],Analytics_mindset_case_studies_IntegrateCo_jobcodes[[Code_text]:[Job_Description]],2,FALSE)</f>
        <v>Installation</v>
      </c>
    </row>
    <row r="2271" spans="1:18" x14ac:dyDescent="0.3">
      <c r="A2271" s="1">
        <v>42083</v>
      </c>
      <c r="B2271">
        <v>27310031</v>
      </c>
      <c r="C2271">
        <v>53</v>
      </c>
      <c r="D2271">
        <v>1</v>
      </c>
      <c r="E2271">
        <v>1</v>
      </c>
      <c r="F2271" t="s">
        <v>85</v>
      </c>
      <c r="G2271">
        <v>0</v>
      </c>
      <c r="H2271">
        <v>0</v>
      </c>
      <c r="I2271">
        <v>0</v>
      </c>
      <c r="J2271">
        <v>0</v>
      </c>
      <c r="K2271">
        <v>0</v>
      </c>
      <c r="L2271">
        <v>26</v>
      </c>
      <c r="M2271">
        <v>84</v>
      </c>
      <c r="N2271">
        <v>2</v>
      </c>
      <c r="O2271" t="s">
        <v>142</v>
      </c>
      <c r="P2271">
        <v>0</v>
      </c>
      <c r="Q227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271" t="str">
        <f>VLOOKUP(Analytics_mindset_case_studies_IntegrateCo_2015payroll[[#This Row],[Job_Code]],Analytics_mindset_case_studies_IntegrateCo_jobcodes[[Code_text]:[Job_Description]],2,FALSE)</f>
        <v>Installation</v>
      </c>
    </row>
    <row r="2272" spans="1:18" x14ac:dyDescent="0.3">
      <c r="A2272" s="1">
        <v>42083</v>
      </c>
      <c r="B2272">
        <v>27310031</v>
      </c>
      <c r="C2272">
        <v>53</v>
      </c>
      <c r="D2272">
        <v>1</v>
      </c>
      <c r="E2272">
        <v>1</v>
      </c>
      <c r="F2272" t="s">
        <v>63</v>
      </c>
      <c r="G2272">
        <v>0</v>
      </c>
      <c r="H2272">
        <v>0</v>
      </c>
      <c r="I2272">
        <v>0</v>
      </c>
      <c r="J2272">
        <v>0</v>
      </c>
      <c r="K2272">
        <v>0</v>
      </c>
      <c r="L2272">
        <v>402</v>
      </c>
      <c r="M2272">
        <v>1279</v>
      </c>
      <c r="N2272">
        <v>304</v>
      </c>
      <c r="O2272" t="s">
        <v>142</v>
      </c>
      <c r="P2272">
        <v>0</v>
      </c>
      <c r="Q227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272" t="str">
        <f>VLOOKUP(Analytics_mindset_case_studies_IntegrateCo_2015payroll[[#This Row],[Job_Code]],Analytics_mindset_case_studies_IntegrateCo_jobcodes[[Code_text]:[Job_Description]],2,FALSE)</f>
        <v>New Foreign Manufacturing Plant</v>
      </c>
    </row>
    <row r="2273" spans="1:18" x14ac:dyDescent="0.3">
      <c r="A2273" s="1">
        <v>42083</v>
      </c>
      <c r="B2273">
        <v>27310031</v>
      </c>
      <c r="C2273">
        <v>15</v>
      </c>
      <c r="D2273">
        <v>1</v>
      </c>
      <c r="E2273">
        <v>1</v>
      </c>
      <c r="F2273" t="s">
        <v>85</v>
      </c>
      <c r="G2273">
        <v>0</v>
      </c>
      <c r="H2273">
        <v>0</v>
      </c>
      <c r="I2273">
        <v>0</v>
      </c>
      <c r="J2273">
        <v>0</v>
      </c>
      <c r="K2273">
        <v>0</v>
      </c>
      <c r="L2273">
        <v>32</v>
      </c>
      <c r="M2273">
        <v>102</v>
      </c>
      <c r="N2273">
        <v>25</v>
      </c>
      <c r="O2273" t="s">
        <v>143</v>
      </c>
      <c r="P2273">
        <v>0</v>
      </c>
      <c r="Q227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273" t="str">
        <f>VLOOKUP(Analytics_mindset_case_studies_IntegrateCo_2015payroll[[#This Row],[Job_Code]],Analytics_mindset_case_studies_IntegrateCo_jobcodes[[Code_text]:[Job_Description]],2,FALSE)</f>
        <v>Installation</v>
      </c>
    </row>
    <row r="2274" spans="1:18" x14ac:dyDescent="0.3">
      <c r="A2274" s="1">
        <v>42083</v>
      </c>
      <c r="B2274">
        <v>27310031</v>
      </c>
      <c r="C2274">
        <v>11</v>
      </c>
      <c r="D2274">
        <v>1</v>
      </c>
      <c r="E2274">
        <v>1</v>
      </c>
      <c r="F2274" t="s">
        <v>85</v>
      </c>
      <c r="G2274">
        <v>0</v>
      </c>
      <c r="H2274">
        <v>0</v>
      </c>
      <c r="I2274">
        <v>0</v>
      </c>
      <c r="J2274">
        <v>0</v>
      </c>
      <c r="K2274">
        <v>0</v>
      </c>
      <c r="L2274">
        <v>35</v>
      </c>
      <c r="M2274">
        <v>111</v>
      </c>
      <c r="N2274">
        <v>25</v>
      </c>
      <c r="O2274" t="s">
        <v>144</v>
      </c>
      <c r="P2274">
        <v>0</v>
      </c>
      <c r="Q227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274" t="str">
        <f>VLOOKUP(Analytics_mindset_case_studies_IntegrateCo_2015payroll[[#This Row],[Job_Code]],Analytics_mindset_case_studies_IntegrateCo_jobcodes[[Code_text]:[Job_Description]],2,FALSE)</f>
        <v>Installation</v>
      </c>
    </row>
    <row r="2275" spans="1:18" x14ac:dyDescent="0.3">
      <c r="A2275" s="1">
        <v>42083</v>
      </c>
      <c r="B2275">
        <v>27310031</v>
      </c>
      <c r="C2275">
        <v>11</v>
      </c>
      <c r="D2275">
        <v>1</v>
      </c>
      <c r="E2275">
        <v>1</v>
      </c>
      <c r="F2275" t="s">
        <v>71</v>
      </c>
      <c r="G2275">
        <v>6</v>
      </c>
      <c r="H2275">
        <v>0</v>
      </c>
      <c r="I2275">
        <v>22789</v>
      </c>
      <c r="J2275">
        <v>0</v>
      </c>
      <c r="K2275">
        <v>0</v>
      </c>
      <c r="L2275">
        <v>529</v>
      </c>
      <c r="M2275">
        <v>1684</v>
      </c>
      <c r="N2275">
        <v>376</v>
      </c>
      <c r="O2275" t="s">
        <v>144</v>
      </c>
      <c r="P2275">
        <v>22789</v>
      </c>
      <c r="Q227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275" t="str">
        <f>VLOOKUP(Analytics_mindset_case_studies_IntegrateCo_2015payroll[[#This Row],[Job_Code]],Analytics_mindset_case_studies_IntegrateCo_jobcodes[[Code_text]:[Job_Description]],2,FALSE)</f>
        <v>Proj Management</v>
      </c>
    </row>
    <row r="2276" spans="1:18" x14ac:dyDescent="0.3">
      <c r="A2276" s="1">
        <v>42083</v>
      </c>
      <c r="B2276">
        <v>27310031</v>
      </c>
      <c r="C2276">
        <v>11</v>
      </c>
      <c r="D2276">
        <v>1</v>
      </c>
      <c r="E2276">
        <v>1</v>
      </c>
      <c r="F2276" t="s">
        <v>87</v>
      </c>
      <c r="G2276">
        <v>8</v>
      </c>
      <c r="H2276">
        <v>0</v>
      </c>
      <c r="I2276">
        <v>30385</v>
      </c>
      <c r="J2276">
        <v>0</v>
      </c>
      <c r="K2276">
        <v>0</v>
      </c>
      <c r="L2276">
        <v>704</v>
      </c>
      <c r="M2276">
        <v>2246</v>
      </c>
      <c r="N2276">
        <v>501</v>
      </c>
      <c r="O2276" t="s">
        <v>144</v>
      </c>
      <c r="P2276">
        <v>30385</v>
      </c>
      <c r="Q227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276" t="str">
        <f>VLOOKUP(Analytics_mindset_case_studies_IntegrateCo_2015payroll[[#This Row],[Job_Code]],Analytics_mindset_case_studies_IntegrateCo_jobcodes[[Code_text]:[Job_Description]],2,FALSE)</f>
        <v>Employee Training</v>
      </c>
    </row>
    <row r="2277" spans="1:18" x14ac:dyDescent="0.3">
      <c r="A2277" s="1">
        <v>42083</v>
      </c>
      <c r="B2277">
        <v>27310031</v>
      </c>
      <c r="C2277">
        <v>20</v>
      </c>
      <c r="D2277">
        <v>1</v>
      </c>
      <c r="E2277">
        <v>1</v>
      </c>
      <c r="F2277" t="s">
        <v>72</v>
      </c>
      <c r="G2277">
        <v>3875</v>
      </c>
      <c r="H2277">
        <v>0</v>
      </c>
      <c r="I2277">
        <v>115539</v>
      </c>
      <c r="J2277">
        <v>0</v>
      </c>
      <c r="K2277">
        <v>0</v>
      </c>
      <c r="L2277">
        <v>2448</v>
      </c>
      <c r="M2277">
        <v>7804</v>
      </c>
      <c r="N2277">
        <v>3</v>
      </c>
      <c r="O2277" t="s">
        <v>145</v>
      </c>
      <c r="P2277">
        <v>115539</v>
      </c>
      <c r="Q227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277" t="str">
        <f>VLOOKUP(Analytics_mindset_case_studies_IntegrateCo_2015payroll[[#This Row],[Job_Code]],Analytics_mindset_case_studies_IntegrateCo_jobcodes[[Code_text]:[Job_Description]],2,FALSE)</f>
        <v>Sales</v>
      </c>
    </row>
    <row r="2278" spans="1:18" x14ac:dyDescent="0.3">
      <c r="A2278" s="1">
        <v>42083</v>
      </c>
      <c r="B2278">
        <v>27310031</v>
      </c>
      <c r="C2278">
        <v>180</v>
      </c>
      <c r="D2278">
        <v>1</v>
      </c>
      <c r="E2278">
        <v>1</v>
      </c>
      <c r="F2278" t="s">
        <v>85</v>
      </c>
      <c r="G2278">
        <v>0</v>
      </c>
      <c r="H2278">
        <v>0</v>
      </c>
      <c r="I2278">
        <v>0</v>
      </c>
      <c r="J2278">
        <v>0</v>
      </c>
      <c r="K2278">
        <v>0</v>
      </c>
      <c r="L2278">
        <v>31</v>
      </c>
      <c r="M2278">
        <v>99</v>
      </c>
      <c r="N2278">
        <v>25</v>
      </c>
      <c r="O2278" t="s">
        <v>146</v>
      </c>
      <c r="P2278">
        <v>0</v>
      </c>
      <c r="Q227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278" t="str">
        <f>VLOOKUP(Analytics_mindset_case_studies_IntegrateCo_2015payroll[[#This Row],[Job_Code]],Analytics_mindset_case_studies_IntegrateCo_jobcodes[[Code_text]:[Job_Description]],2,FALSE)</f>
        <v>Installation</v>
      </c>
    </row>
    <row r="2279" spans="1:18" x14ac:dyDescent="0.3">
      <c r="A2279" s="1">
        <v>42083</v>
      </c>
      <c r="B2279">
        <v>27310031</v>
      </c>
      <c r="C2279">
        <v>180</v>
      </c>
      <c r="D2279">
        <v>1</v>
      </c>
      <c r="E2279">
        <v>1</v>
      </c>
      <c r="F2279" t="s">
        <v>78</v>
      </c>
      <c r="G2279">
        <v>25</v>
      </c>
      <c r="H2279">
        <v>0</v>
      </c>
      <c r="I2279">
        <v>5813</v>
      </c>
      <c r="J2279">
        <v>0</v>
      </c>
      <c r="K2279">
        <v>0</v>
      </c>
      <c r="L2279">
        <v>12</v>
      </c>
      <c r="M2279">
        <v>381</v>
      </c>
      <c r="N2279">
        <v>96</v>
      </c>
      <c r="O2279" t="s">
        <v>146</v>
      </c>
      <c r="P2279">
        <v>5813</v>
      </c>
      <c r="Q227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279" t="str">
        <f>VLOOKUP(Analytics_mindset_case_studies_IntegrateCo_2015payroll[[#This Row],[Job_Code]],Analytics_mindset_case_studies_IntegrateCo_jobcodes[[Code_text]:[Job_Description]],2,FALSE)</f>
        <v>Service</v>
      </c>
    </row>
    <row r="2280" spans="1:18" x14ac:dyDescent="0.3">
      <c r="A2280" s="1">
        <v>42083</v>
      </c>
      <c r="B2280">
        <v>27310031</v>
      </c>
      <c r="C2280">
        <v>180</v>
      </c>
      <c r="D2280">
        <v>1</v>
      </c>
      <c r="E2280">
        <v>1</v>
      </c>
      <c r="F2280" t="s">
        <v>87</v>
      </c>
      <c r="G2280">
        <v>5</v>
      </c>
      <c r="H2280">
        <v>0</v>
      </c>
      <c r="I2280">
        <v>1163</v>
      </c>
      <c r="J2280">
        <v>0</v>
      </c>
      <c r="K2280">
        <v>0</v>
      </c>
      <c r="L2280">
        <v>24</v>
      </c>
      <c r="M2280">
        <v>77</v>
      </c>
      <c r="N2280">
        <v>19</v>
      </c>
      <c r="O2280" t="s">
        <v>146</v>
      </c>
      <c r="P2280">
        <v>1163</v>
      </c>
      <c r="Q228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280" t="str">
        <f>VLOOKUP(Analytics_mindset_case_studies_IntegrateCo_2015payroll[[#This Row],[Job_Code]],Analytics_mindset_case_studies_IntegrateCo_jobcodes[[Code_text]:[Job_Description]],2,FALSE)</f>
        <v>Employee Training</v>
      </c>
    </row>
    <row r="2281" spans="1:18" x14ac:dyDescent="0.3">
      <c r="A2281" s="1">
        <v>42083</v>
      </c>
      <c r="B2281">
        <v>27310031</v>
      </c>
      <c r="C2281">
        <v>45</v>
      </c>
      <c r="D2281">
        <v>4</v>
      </c>
      <c r="E2281">
        <v>4</v>
      </c>
      <c r="F2281" t="s">
        <v>86</v>
      </c>
      <c r="G2281">
        <v>40</v>
      </c>
      <c r="H2281">
        <v>0</v>
      </c>
      <c r="I2281">
        <v>422564</v>
      </c>
      <c r="J2281">
        <v>0</v>
      </c>
      <c r="K2281">
        <v>0</v>
      </c>
      <c r="L2281">
        <v>0</v>
      </c>
      <c r="M2281">
        <v>31092</v>
      </c>
      <c r="N2281">
        <v>507</v>
      </c>
      <c r="O2281" t="s">
        <v>148</v>
      </c>
      <c r="P2281">
        <v>422564</v>
      </c>
      <c r="Q228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281" t="str">
        <f>VLOOKUP(Analytics_mindset_case_studies_IntegrateCo_2015payroll[[#This Row],[Job_Code]],Analytics_mindset_case_studies_IntegrateCo_jobcodes[[Code_text]:[Job_Description]],2,FALSE)</f>
        <v>Sales</v>
      </c>
    </row>
    <row r="2282" spans="1:18" x14ac:dyDescent="0.3">
      <c r="A2282" s="1">
        <v>42083</v>
      </c>
      <c r="B2282">
        <v>27310031</v>
      </c>
      <c r="C2282">
        <v>375</v>
      </c>
      <c r="D2282">
        <v>1</v>
      </c>
      <c r="E2282">
        <v>1</v>
      </c>
      <c r="F2282" t="s">
        <v>85</v>
      </c>
      <c r="G2282">
        <v>0</v>
      </c>
      <c r="H2282">
        <v>0</v>
      </c>
      <c r="I2282">
        <v>0</v>
      </c>
      <c r="J2282">
        <v>0</v>
      </c>
      <c r="K2282">
        <v>0</v>
      </c>
      <c r="L2282">
        <v>36</v>
      </c>
      <c r="M2282">
        <v>115</v>
      </c>
      <c r="N2282">
        <v>25</v>
      </c>
      <c r="O2282" t="s">
        <v>149</v>
      </c>
      <c r="P2282">
        <v>0</v>
      </c>
      <c r="Q228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282" t="str">
        <f>VLOOKUP(Analytics_mindset_case_studies_IntegrateCo_2015payroll[[#This Row],[Job_Code]],Analytics_mindset_case_studies_IntegrateCo_jobcodes[[Code_text]:[Job_Description]],2,FALSE)</f>
        <v>Installation</v>
      </c>
    </row>
    <row r="2283" spans="1:18" x14ac:dyDescent="0.3">
      <c r="A2283" s="1">
        <v>42083</v>
      </c>
      <c r="B2283">
        <v>27310031</v>
      </c>
      <c r="C2283">
        <v>375</v>
      </c>
      <c r="D2283">
        <v>1</v>
      </c>
      <c r="E2283">
        <v>1</v>
      </c>
      <c r="F2283" t="s">
        <v>73</v>
      </c>
      <c r="G2283">
        <v>8</v>
      </c>
      <c r="H2283">
        <v>0</v>
      </c>
      <c r="I2283">
        <v>168</v>
      </c>
      <c r="J2283">
        <v>0</v>
      </c>
      <c r="K2283">
        <v>0</v>
      </c>
      <c r="L2283">
        <v>402</v>
      </c>
      <c r="M2283">
        <v>1283</v>
      </c>
      <c r="N2283">
        <v>277</v>
      </c>
      <c r="O2283" t="s">
        <v>149</v>
      </c>
      <c r="P2283">
        <v>168</v>
      </c>
      <c r="Q228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283" t="str">
        <f>VLOOKUP(Analytics_mindset_case_studies_IntegrateCo_2015payroll[[#This Row],[Job_Code]],Analytics_mindset_case_studies_IntegrateCo_jobcodes[[Code_text]:[Job_Description]],2,FALSE)</f>
        <v>Proj Management</v>
      </c>
    </row>
    <row r="2284" spans="1:18" x14ac:dyDescent="0.3">
      <c r="A2284" s="1">
        <v>42083</v>
      </c>
      <c r="B2284">
        <v>27310031</v>
      </c>
      <c r="C2284">
        <v>19</v>
      </c>
      <c r="D2284">
        <v>1</v>
      </c>
      <c r="E2284">
        <v>1</v>
      </c>
      <c r="F2284" t="s">
        <v>74</v>
      </c>
      <c r="G2284">
        <v>2</v>
      </c>
      <c r="H2284">
        <v>0</v>
      </c>
      <c r="I2284">
        <v>54</v>
      </c>
      <c r="J2284">
        <v>0</v>
      </c>
      <c r="K2284">
        <v>0</v>
      </c>
      <c r="L2284">
        <v>125</v>
      </c>
      <c r="M2284">
        <v>399</v>
      </c>
      <c r="N2284">
        <v>89</v>
      </c>
      <c r="O2284" t="s">
        <v>150</v>
      </c>
      <c r="P2284">
        <v>54</v>
      </c>
      <c r="Q228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284" t="str">
        <f>VLOOKUP(Analytics_mindset_case_studies_IntegrateCo_2015payroll[[#This Row],[Job_Code]],Analytics_mindset_case_studies_IntegrateCo_jobcodes[[Code_text]:[Job_Description]],2,FALSE)</f>
        <v>Service</v>
      </c>
    </row>
    <row r="2285" spans="1:18" x14ac:dyDescent="0.3">
      <c r="A2285" s="1">
        <v>42083</v>
      </c>
      <c r="B2285">
        <v>27310031</v>
      </c>
      <c r="C2285">
        <v>381</v>
      </c>
      <c r="D2285">
        <v>1</v>
      </c>
      <c r="E2285">
        <v>1</v>
      </c>
      <c r="F2285" t="s">
        <v>85</v>
      </c>
      <c r="G2285">
        <v>0</v>
      </c>
      <c r="H2285">
        <v>0</v>
      </c>
      <c r="I2285">
        <v>0</v>
      </c>
      <c r="J2285">
        <v>0</v>
      </c>
      <c r="K2285">
        <v>0</v>
      </c>
      <c r="L2285">
        <v>33</v>
      </c>
      <c r="M2285">
        <v>104</v>
      </c>
      <c r="N2285">
        <v>4</v>
      </c>
      <c r="O2285" t="s">
        <v>151</v>
      </c>
      <c r="P2285">
        <v>0</v>
      </c>
      <c r="Q228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285" t="str">
        <f>VLOOKUP(Analytics_mindset_case_studies_IntegrateCo_2015payroll[[#This Row],[Job_Code]],Analytics_mindset_case_studies_IntegrateCo_jobcodes[[Code_text]:[Job_Description]],2,FALSE)</f>
        <v>Installation</v>
      </c>
    </row>
    <row r="2286" spans="1:18" x14ac:dyDescent="0.3">
      <c r="A2286" s="1">
        <v>42083</v>
      </c>
      <c r="B2286">
        <v>27310031</v>
      </c>
      <c r="C2286">
        <v>381</v>
      </c>
      <c r="D2286">
        <v>1</v>
      </c>
      <c r="E2286">
        <v>1</v>
      </c>
      <c r="F2286" t="s">
        <v>72</v>
      </c>
      <c r="G2286">
        <v>32</v>
      </c>
      <c r="H2286">
        <v>0</v>
      </c>
      <c r="I2286">
        <v>69231</v>
      </c>
      <c r="J2286">
        <v>0</v>
      </c>
      <c r="K2286">
        <v>0</v>
      </c>
      <c r="L2286">
        <v>1509</v>
      </c>
      <c r="M2286">
        <v>4808</v>
      </c>
      <c r="N2286">
        <v>18</v>
      </c>
      <c r="O2286" t="s">
        <v>151</v>
      </c>
      <c r="P2286">
        <v>69231</v>
      </c>
      <c r="Q228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286" t="str">
        <f>VLOOKUP(Analytics_mindset_case_studies_IntegrateCo_2015payroll[[#This Row],[Job_Code]],Analytics_mindset_case_studies_IntegrateCo_jobcodes[[Code_text]:[Job_Description]],2,FALSE)</f>
        <v>Sales</v>
      </c>
    </row>
    <row r="2287" spans="1:18" x14ac:dyDescent="0.3">
      <c r="A2287" s="1">
        <v>42083</v>
      </c>
      <c r="B2287">
        <v>27310031</v>
      </c>
      <c r="C2287">
        <v>381</v>
      </c>
      <c r="D2287">
        <v>1</v>
      </c>
      <c r="E2287">
        <v>1</v>
      </c>
      <c r="F2287" t="s">
        <v>70</v>
      </c>
      <c r="G2287">
        <v>0</v>
      </c>
      <c r="H2287">
        <v>0</v>
      </c>
      <c r="I2287">
        <v>0</v>
      </c>
      <c r="J2287">
        <v>0</v>
      </c>
      <c r="K2287">
        <v>0</v>
      </c>
      <c r="L2287">
        <v>377</v>
      </c>
      <c r="M2287">
        <v>1203</v>
      </c>
      <c r="N2287">
        <v>45</v>
      </c>
      <c r="O2287" t="s">
        <v>151</v>
      </c>
      <c r="P2287">
        <v>0</v>
      </c>
      <c r="Q228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287" t="str">
        <f>VLOOKUP(Analytics_mindset_case_studies_IntegrateCo_2015payroll[[#This Row],[Job_Code]],Analytics_mindset_case_studies_IntegrateCo_jobcodes[[Code_text]:[Job_Description]],2,FALSE)</f>
        <v>New Foreign Manufacturing Plant</v>
      </c>
    </row>
    <row r="2288" spans="1:18" x14ac:dyDescent="0.3">
      <c r="A2288" s="1">
        <v>42083</v>
      </c>
      <c r="B2288">
        <v>27310031</v>
      </c>
      <c r="C2288">
        <v>133</v>
      </c>
      <c r="D2288">
        <v>1</v>
      </c>
      <c r="E2288">
        <v>1</v>
      </c>
      <c r="F2288" t="s">
        <v>85</v>
      </c>
      <c r="G2288">
        <v>0</v>
      </c>
      <c r="H2288">
        <v>0</v>
      </c>
      <c r="I2288">
        <v>0</v>
      </c>
      <c r="J2288">
        <v>0</v>
      </c>
      <c r="K2288">
        <v>0</v>
      </c>
      <c r="L2288">
        <v>35</v>
      </c>
      <c r="M2288">
        <v>111</v>
      </c>
      <c r="N2288">
        <v>25</v>
      </c>
      <c r="O2288" t="s">
        <v>152</v>
      </c>
      <c r="P2288">
        <v>0</v>
      </c>
      <c r="Q228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288" t="str">
        <f>VLOOKUP(Analytics_mindset_case_studies_IntegrateCo_2015payroll[[#This Row],[Job_Code]],Analytics_mindset_case_studies_IntegrateCo_jobcodes[[Code_text]:[Job_Description]],2,FALSE)</f>
        <v>Installation</v>
      </c>
    </row>
    <row r="2289" spans="1:18" x14ac:dyDescent="0.3">
      <c r="A2289" s="1">
        <v>42083</v>
      </c>
      <c r="B2289">
        <v>27310031</v>
      </c>
      <c r="C2289">
        <v>133</v>
      </c>
      <c r="D2289">
        <v>1</v>
      </c>
      <c r="E2289">
        <v>1</v>
      </c>
      <c r="F2289" t="s">
        <v>73</v>
      </c>
      <c r="G2289">
        <v>4</v>
      </c>
      <c r="H2289">
        <v>0</v>
      </c>
      <c r="I2289">
        <v>119</v>
      </c>
      <c r="J2289">
        <v>0</v>
      </c>
      <c r="K2289">
        <v>0</v>
      </c>
      <c r="L2289">
        <v>275</v>
      </c>
      <c r="M2289">
        <v>876</v>
      </c>
      <c r="N2289">
        <v>196</v>
      </c>
      <c r="O2289" t="s">
        <v>152</v>
      </c>
      <c r="P2289">
        <v>119</v>
      </c>
      <c r="Q228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289" t="str">
        <f>VLOOKUP(Analytics_mindset_case_studies_IntegrateCo_2015payroll[[#This Row],[Job_Code]],Analytics_mindset_case_studies_IntegrateCo_jobcodes[[Code_text]:[Job_Description]],2,FALSE)</f>
        <v>Proj Management</v>
      </c>
    </row>
    <row r="2290" spans="1:18" x14ac:dyDescent="0.3">
      <c r="A2290" s="1">
        <v>42083</v>
      </c>
      <c r="B2290">
        <v>27310031</v>
      </c>
      <c r="C2290">
        <v>406</v>
      </c>
      <c r="D2290">
        <v>1</v>
      </c>
      <c r="E2290">
        <v>1</v>
      </c>
      <c r="F2290" t="s">
        <v>64</v>
      </c>
      <c r="G2290">
        <v>155</v>
      </c>
      <c r="H2290">
        <v>0</v>
      </c>
      <c r="I2290">
        <v>77149</v>
      </c>
      <c r="J2290">
        <v>0</v>
      </c>
      <c r="K2290">
        <v>463</v>
      </c>
      <c r="L2290">
        <v>1852</v>
      </c>
      <c r="M2290">
        <v>5902</v>
      </c>
      <c r="N2290">
        <v>93</v>
      </c>
      <c r="O2290" t="s">
        <v>208</v>
      </c>
      <c r="P2290">
        <v>77149</v>
      </c>
      <c r="Q229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290" t="str">
        <f>VLOOKUP(Analytics_mindset_case_studies_IntegrateCo_2015payroll[[#This Row],[Job_Code]],Analytics_mindset_case_studies_IntegrateCo_jobcodes[[Code_text]:[Job_Description]],2,FALSE)</f>
        <v>Office</v>
      </c>
    </row>
    <row r="2291" spans="1:18" x14ac:dyDescent="0.3">
      <c r="A2291" s="1">
        <v>42083</v>
      </c>
      <c r="B2291">
        <v>27310031</v>
      </c>
      <c r="C2291">
        <v>406</v>
      </c>
      <c r="D2291">
        <v>1</v>
      </c>
      <c r="E2291">
        <v>1</v>
      </c>
      <c r="F2291" t="s">
        <v>58</v>
      </c>
      <c r="G2291">
        <v>9</v>
      </c>
      <c r="H2291">
        <v>0</v>
      </c>
      <c r="I2291">
        <v>44796</v>
      </c>
      <c r="J2291">
        <v>0</v>
      </c>
      <c r="K2291">
        <v>269</v>
      </c>
      <c r="L2291">
        <v>1075</v>
      </c>
      <c r="M2291">
        <v>3426</v>
      </c>
      <c r="N2291">
        <v>54</v>
      </c>
      <c r="O2291" t="s">
        <v>208</v>
      </c>
      <c r="P2291">
        <v>44796</v>
      </c>
      <c r="Q229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291" t="str">
        <f>VLOOKUP(Analytics_mindset_case_studies_IntegrateCo_2015payroll[[#This Row],[Job_Code]],Analytics_mindset_case_studies_IntegrateCo_jobcodes[[Code_text]:[Job_Description]],2,FALSE)</f>
        <v>Sales</v>
      </c>
    </row>
    <row r="2292" spans="1:18" x14ac:dyDescent="0.3">
      <c r="A2292" s="1">
        <v>42083</v>
      </c>
      <c r="B2292">
        <v>27310031</v>
      </c>
      <c r="C2292">
        <v>406</v>
      </c>
      <c r="D2292">
        <v>1</v>
      </c>
      <c r="E2292">
        <v>1</v>
      </c>
      <c r="F2292" t="s">
        <v>84</v>
      </c>
      <c r="G2292">
        <v>13</v>
      </c>
      <c r="H2292">
        <v>0</v>
      </c>
      <c r="I2292">
        <v>64706</v>
      </c>
      <c r="J2292">
        <v>0</v>
      </c>
      <c r="K2292">
        <v>388</v>
      </c>
      <c r="L2292">
        <v>1553</v>
      </c>
      <c r="M2292">
        <v>495</v>
      </c>
      <c r="N2292">
        <v>78</v>
      </c>
      <c r="O2292" t="s">
        <v>208</v>
      </c>
      <c r="P2292">
        <v>64706</v>
      </c>
      <c r="Q229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2292" t="str">
        <f>VLOOKUP(Analytics_mindset_case_studies_IntegrateCo_2015payroll[[#This Row],[Job_Code]],Analytics_mindset_case_studies_IntegrateCo_jobcodes[[Code_text]:[Job_Description]],2,FALSE)</f>
        <v>Travel</v>
      </c>
    </row>
    <row r="2293" spans="1:18" x14ac:dyDescent="0.3">
      <c r="A2293" s="1">
        <v>42083</v>
      </c>
      <c r="B2293">
        <v>27310031</v>
      </c>
      <c r="C2293">
        <v>406</v>
      </c>
      <c r="D2293">
        <v>1</v>
      </c>
      <c r="E2293">
        <v>1</v>
      </c>
      <c r="F2293" t="s">
        <v>78</v>
      </c>
      <c r="G2293">
        <v>5</v>
      </c>
      <c r="H2293">
        <v>0</v>
      </c>
      <c r="I2293">
        <v>24887</v>
      </c>
      <c r="J2293">
        <v>0</v>
      </c>
      <c r="K2293">
        <v>149</v>
      </c>
      <c r="L2293">
        <v>597</v>
      </c>
      <c r="M2293">
        <v>1904</v>
      </c>
      <c r="N2293">
        <v>3</v>
      </c>
      <c r="O2293" t="s">
        <v>208</v>
      </c>
      <c r="P2293">
        <v>24887</v>
      </c>
      <c r="Q229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293" t="str">
        <f>VLOOKUP(Analytics_mindset_case_studies_IntegrateCo_2015payroll[[#This Row],[Job_Code]],Analytics_mindset_case_studies_IntegrateCo_jobcodes[[Code_text]:[Job_Description]],2,FALSE)</f>
        <v>Service</v>
      </c>
    </row>
    <row r="2294" spans="1:18" x14ac:dyDescent="0.3">
      <c r="A2294" s="1">
        <v>42083</v>
      </c>
      <c r="B2294">
        <v>27310031</v>
      </c>
      <c r="C2294">
        <v>402</v>
      </c>
      <c r="D2294">
        <v>5</v>
      </c>
      <c r="E2294">
        <v>5</v>
      </c>
      <c r="F2294" t="s">
        <v>85</v>
      </c>
      <c r="G2294">
        <v>0</v>
      </c>
      <c r="H2294">
        <v>0</v>
      </c>
      <c r="I2294">
        <v>0</v>
      </c>
      <c r="J2294">
        <v>0</v>
      </c>
      <c r="K2294">
        <v>0</v>
      </c>
      <c r="L2294">
        <v>42</v>
      </c>
      <c r="M2294">
        <v>106</v>
      </c>
      <c r="N2294">
        <v>64</v>
      </c>
      <c r="O2294" t="s">
        <v>153</v>
      </c>
      <c r="P2294">
        <v>0</v>
      </c>
      <c r="Q229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294" t="str">
        <f>VLOOKUP(Analytics_mindset_case_studies_IntegrateCo_2015payroll[[#This Row],[Job_Code]],Analytics_mindset_case_studies_IntegrateCo_jobcodes[[Code_text]:[Job_Description]],2,FALSE)</f>
        <v>Installation</v>
      </c>
    </row>
    <row r="2295" spans="1:18" x14ac:dyDescent="0.3">
      <c r="A2295" s="1">
        <v>42083</v>
      </c>
      <c r="B2295">
        <v>27310031</v>
      </c>
      <c r="C2295">
        <v>402</v>
      </c>
      <c r="D2295">
        <v>5</v>
      </c>
      <c r="E2295">
        <v>5</v>
      </c>
      <c r="F2295" t="s">
        <v>93</v>
      </c>
      <c r="G2295">
        <v>1</v>
      </c>
      <c r="H2295">
        <v>0</v>
      </c>
      <c r="I2295">
        <v>18</v>
      </c>
      <c r="J2295">
        <v>0</v>
      </c>
      <c r="K2295">
        <v>0</v>
      </c>
      <c r="L2295">
        <v>5</v>
      </c>
      <c r="M2295">
        <v>127</v>
      </c>
      <c r="N2295">
        <v>77</v>
      </c>
      <c r="O2295" t="s">
        <v>153</v>
      </c>
      <c r="P2295">
        <v>18</v>
      </c>
      <c r="Q229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295" t="str">
        <f>VLOOKUP(Analytics_mindset_case_studies_IntegrateCo_2015payroll[[#This Row],[Job_Code]],Analytics_mindset_case_studies_IntegrateCo_jobcodes[[Code_text]:[Job_Description]],2,FALSE)</f>
        <v>Office</v>
      </c>
    </row>
    <row r="2296" spans="1:18" x14ac:dyDescent="0.3">
      <c r="A2296" s="1">
        <v>42083</v>
      </c>
      <c r="B2296">
        <v>27310031</v>
      </c>
      <c r="C2296">
        <v>402</v>
      </c>
      <c r="D2296">
        <v>5</v>
      </c>
      <c r="E2296">
        <v>5</v>
      </c>
      <c r="F2296" t="s">
        <v>77</v>
      </c>
      <c r="G2296">
        <v>28</v>
      </c>
      <c r="H2296">
        <v>0</v>
      </c>
      <c r="I2296">
        <v>504</v>
      </c>
      <c r="J2296">
        <v>0</v>
      </c>
      <c r="K2296">
        <v>0</v>
      </c>
      <c r="L2296">
        <v>1412</v>
      </c>
      <c r="M2296">
        <v>3558</v>
      </c>
      <c r="N2296">
        <v>2157</v>
      </c>
      <c r="O2296" t="s">
        <v>153</v>
      </c>
      <c r="P2296">
        <v>504</v>
      </c>
      <c r="Q229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296" t="str">
        <f>VLOOKUP(Analytics_mindset_case_studies_IntegrateCo_2015payroll[[#This Row],[Job_Code]],Analytics_mindset_case_studies_IntegrateCo_jobcodes[[Code_text]:[Job_Description]],2,FALSE)</f>
        <v>Employee Training</v>
      </c>
    </row>
    <row r="2297" spans="1:18" x14ac:dyDescent="0.3">
      <c r="A2297" s="1">
        <v>42083</v>
      </c>
      <c r="B2297">
        <v>27310031</v>
      </c>
      <c r="C2297">
        <v>203</v>
      </c>
      <c r="D2297">
        <v>1</v>
      </c>
      <c r="E2297">
        <v>1</v>
      </c>
      <c r="F2297" t="s">
        <v>85</v>
      </c>
      <c r="G2297">
        <v>0</v>
      </c>
      <c r="H2297">
        <v>0</v>
      </c>
      <c r="I2297">
        <v>0</v>
      </c>
      <c r="J2297">
        <v>0</v>
      </c>
      <c r="K2297">
        <v>0</v>
      </c>
      <c r="L2297">
        <v>47</v>
      </c>
      <c r="M2297">
        <v>149</v>
      </c>
      <c r="N2297">
        <v>3</v>
      </c>
      <c r="O2297" t="s">
        <v>155</v>
      </c>
      <c r="P2297">
        <v>0</v>
      </c>
      <c r="Q229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297" t="str">
        <f>VLOOKUP(Analytics_mindset_case_studies_IntegrateCo_2015payroll[[#This Row],[Job_Code]],Analytics_mindset_case_studies_IntegrateCo_jobcodes[[Code_text]:[Job_Description]],2,FALSE)</f>
        <v>Installation</v>
      </c>
    </row>
    <row r="2298" spans="1:18" x14ac:dyDescent="0.3">
      <c r="A2298" s="1">
        <v>42083</v>
      </c>
      <c r="B2298">
        <v>27310031</v>
      </c>
      <c r="C2298">
        <v>203</v>
      </c>
      <c r="D2298">
        <v>1</v>
      </c>
      <c r="E2298">
        <v>1</v>
      </c>
      <c r="F2298" t="s">
        <v>64</v>
      </c>
      <c r="G2298">
        <v>10</v>
      </c>
      <c r="H2298">
        <v>0</v>
      </c>
      <c r="I2298">
        <v>64811</v>
      </c>
      <c r="J2298">
        <v>0</v>
      </c>
      <c r="K2298">
        <v>0</v>
      </c>
      <c r="L2298">
        <v>1446</v>
      </c>
      <c r="M2298">
        <v>4608</v>
      </c>
      <c r="N2298">
        <v>78</v>
      </c>
      <c r="O2298" t="s">
        <v>155</v>
      </c>
      <c r="P2298">
        <v>64811</v>
      </c>
      <c r="Q229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298" t="str">
        <f>VLOOKUP(Analytics_mindset_case_studies_IntegrateCo_2015payroll[[#This Row],[Job_Code]],Analytics_mindset_case_studies_IntegrateCo_jobcodes[[Code_text]:[Job_Description]],2,FALSE)</f>
        <v>Office</v>
      </c>
    </row>
    <row r="2299" spans="1:18" x14ac:dyDescent="0.3">
      <c r="A2299" s="1">
        <v>42083</v>
      </c>
      <c r="B2299">
        <v>27310031</v>
      </c>
      <c r="C2299">
        <v>203</v>
      </c>
      <c r="D2299">
        <v>1</v>
      </c>
      <c r="E2299">
        <v>1</v>
      </c>
      <c r="F2299" t="s">
        <v>78</v>
      </c>
      <c r="G2299">
        <v>10</v>
      </c>
      <c r="H2299">
        <v>0</v>
      </c>
      <c r="I2299">
        <v>64812</v>
      </c>
      <c r="J2299">
        <v>0</v>
      </c>
      <c r="K2299">
        <v>0</v>
      </c>
      <c r="L2299">
        <v>1446</v>
      </c>
      <c r="M2299">
        <v>4608</v>
      </c>
      <c r="N2299">
        <v>78</v>
      </c>
      <c r="O2299" t="s">
        <v>155</v>
      </c>
      <c r="P2299">
        <v>64812</v>
      </c>
      <c r="Q229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299" t="str">
        <f>VLOOKUP(Analytics_mindset_case_studies_IntegrateCo_2015payroll[[#This Row],[Job_Code]],Analytics_mindset_case_studies_IntegrateCo_jobcodes[[Code_text]:[Job_Description]],2,FALSE)</f>
        <v>Service</v>
      </c>
    </row>
    <row r="2300" spans="1:18" x14ac:dyDescent="0.3">
      <c r="A2300" s="1">
        <v>42083</v>
      </c>
      <c r="B2300">
        <v>27310031</v>
      </c>
      <c r="C2300">
        <v>203</v>
      </c>
      <c r="D2300">
        <v>1</v>
      </c>
      <c r="E2300">
        <v>1</v>
      </c>
      <c r="F2300" t="s">
        <v>65</v>
      </c>
      <c r="G2300">
        <v>10</v>
      </c>
      <c r="H2300">
        <v>0</v>
      </c>
      <c r="I2300">
        <v>64811</v>
      </c>
      <c r="J2300">
        <v>0</v>
      </c>
      <c r="K2300">
        <v>0</v>
      </c>
      <c r="L2300">
        <v>1445</v>
      </c>
      <c r="M2300">
        <v>4608</v>
      </c>
      <c r="N2300">
        <v>78</v>
      </c>
      <c r="O2300" t="s">
        <v>155</v>
      </c>
      <c r="P2300">
        <v>64811</v>
      </c>
      <c r="Q230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300" t="str">
        <f>VLOOKUP(Analytics_mindset_case_studies_IntegrateCo_2015payroll[[#This Row],[Job_Code]],Analytics_mindset_case_studies_IntegrateCo_jobcodes[[Code_text]:[Job_Description]],2,FALSE)</f>
        <v>Office</v>
      </c>
    </row>
    <row r="2301" spans="1:18" x14ac:dyDescent="0.3">
      <c r="A2301" s="1">
        <v>42083</v>
      </c>
      <c r="B2301">
        <v>27310031</v>
      </c>
      <c r="C2301">
        <v>203</v>
      </c>
      <c r="D2301">
        <v>1</v>
      </c>
      <c r="E2301">
        <v>1</v>
      </c>
      <c r="F2301" t="s">
        <v>74</v>
      </c>
      <c r="G2301">
        <v>10</v>
      </c>
      <c r="H2301">
        <v>0</v>
      </c>
      <c r="I2301">
        <v>64812</v>
      </c>
      <c r="J2301">
        <v>0</v>
      </c>
      <c r="K2301">
        <v>0</v>
      </c>
      <c r="L2301">
        <v>1445</v>
      </c>
      <c r="M2301">
        <v>4608</v>
      </c>
      <c r="N2301">
        <v>78</v>
      </c>
      <c r="O2301" t="s">
        <v>155</v>
      </c>
      <c r="P2301">
        <v>64812</v>
      </c>
      <c r="Q230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301" t="str">
        <f>VLOOKUP(Analytics_mindset_case_studies_IntegrateCo_2015payroll[[#This Row],[Job_Code]],Analytics_mindset_case_studies_IntegrateCo_jobcodes[[Code_text]:[Job_Description]],2,FALSE)</f>
        <v>Service</v>
      </c>
    </row>
    <row r="2302" spans="1:18" x14ac:dyDescent="0.3">
      <c r="A2302" s="1">
        <v>42083</v>
      </c>
      <c r="B2302">
        <v>27310031</v>
      </c>
      <c r="C2302">
        <v>357</v>
      </c>
      <c r="D2302">
        <v>1</v>
      </c>
      <c r="E2302">
        <v>1</v>
      </c>
      <c r="F2302" t="s">
        <v>85</v>
      </c>
      <c r="G2302">
        <v>0</v>
      </c>
      <c r="H2302">
        <v>0</v>
      </c>
      <c r="I2302">
        <v>0</v>
      </c>
      <c r="J2302">
        <v>0</v>
      </c>
      <c r="K2302">
        <v>0</v>
      </c>
      <c r="L2302">
        <v>38</v>
      </c>
      <c r="M2302">
        <v>121</v>
      </c>
      <c r="N2302">
        <v>3</v>
      </c>
      <c r="O2302" t="s">
        <v>156</v>
      </c>
      <c r="P2302">
        <v>0</v>
      </c>
      <c r="Q230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302" t="str">
        <f>VLOOKUP(Analytics_mindset_case_studies_IntegrateCo_2015payroll[[#This Row],[Job_Code]],Analytics_mindset_case_studies_IntegrateCo_jobcodes[[Code_text]:[Job_Description]],2,FALSE)</f>
        <v>Installation</v>
      </c>
    </row>
    <row r="2303" spans="1:18" x14ac:dyDescent="0.3">
      <c r="A2303" s="1">
        <v>42083</v>
      </c>
      <c r="B2303">
        <v>27310031</v>
      </c>
      <c r="C2303">
        <v>357</v>
      </c>
      <c r="D2303">
        <v>1</v>
      </c>
      <c r="E2303">
        <v>1</v>
      </c>
      <c r="F2303" t="s">
        <v>74</v>
      </c>
      <c r="G2303">
        <v>5</v>
      </c>
      <c r="H2303">
        <v>0</v>
      </c>
      <c r="I2303">
        <v>100</v>
      </c>
      <c r="J2303">
        <v>0</v>
      </c>
      <c r="K2303">
        <v>0</v>
      </c>
      <c r="L2303">
        <v>212</v>
      </c>
      <c r="M2303">
        <v>675</v>
      </c>
      <c r="N2303">
        <v>165</v>
      </c>
      <c r="O2303" t="s">
        <v>156</v>
      </c>
      <c r="P2303">
        <v>100</v>
      </c>
      <c r="Q230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303" t="str">
        <f>VLOOKUP(Analytics_mindset_case_studies_IntegrateCo_2015payroll[[#This Row],[Job_Code]],Analytics_mindset_case_studies_IntegrateCo_jobcodes[[Code_text]:[Job_Description]],2,FALSE)</f>
        <v>Service</v>
      </c>
    </row>
    <row r="2304" spans="1:18" x14ac:dyDescent="0.3">
      <c r="A2304" s="1">
        <v>42083</v>
      </c>
      <c r="B2304">
        <v>27310031</v>
      </c>
      <c r="C2304">
        <v>269</v>
      </c>
      <c r="D2304">
        <v>1</v>
      </c>
      <c r="E2304">
        <v>1</v>
      </c>
      <c r="F2304" t="s">
        <v>85</v>
      </c>
      <c r="G2304">
        <v>0</v>
      </c>
      <c r="H2304">
        <v>0</v>
      </c>
      <c r="I2304">
        <v>0</v>
      </c>
      <c r="J2304">
        <v>0</v>
      </c>
      <c r="K2304">
        <v>0</v>
      </c>
      <c r="L2304">
        <v>34</v>
      </c>
      <c r="M2304">
        <v>108</v>
      </c>
      <c r="N2304">
        <v>25</v>
      </c>
      <c r="O2304" t="s">
        <v>157</v>
      </c>
      <c r="P2304">
        <v>0</v>
      </c>
      <c r="Q230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304" t="str">
        <f>VLOOKUP(Analytics_mindset_case_studies_IntegrateCo_2015payroll[[#This Row],[Job_Code]],Analytics_mindset_case_studies_IntegrateCo_jobcodes[[Code_text]:[Job_Description]],2,FALSE)</f>
        <v>Installation</v>
      </c>
    </row>
    <row r="2305" spans="1:18" x14ac:dyDescent="0.3">
      <c r="A2305" s="1">
        <v>42083</v>
      </c>
      <c r="B2305">
        <v>27310031</v>
      </c>
      <c r="C2305">
        <v>269</v>
      </c>
      <c r="D2305">
        <v>1</v>
      </c>
      <c r="E2305">
        <v>1</v>
      </c>
      <c r="F2305" t="s">
        <v>79</v>
      </c>
      <c r="G2305">
        <v>4</v>
      </c>
      <c r="H2305">
        <v>0</v>
      </c>
      <c r="I2305">
        <v>112</v>
      </c>
      <c r="J2305">
        <v>0</v>
      </c>
      <c r="K2305">
        <v>0</v>
      </c>
      <c r="L2305">
        <v>253</v>
      </c>
      <c r="M2305">
        <v>807</v>
      </c>
      <c r="N2305">
        <v>185</v>
      </c>
      <c r="O2305" t="s">
        <v>157</v>
      </c>
      <c r="P2305">
        <v>112</v>
      </c>
      <c r="Q230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305" t="str">
        <f>VLOOKUP(Analytics_mindset_case_studies_IntegrateCo_2015payroll[[#This Row],[Job_Code]],Analytics_mindset_case_studies_IntegrateCo_jobcodes[[Code_text]:[Job_Description]],2,FALSE)</f>
        <v>Proj Management</v>
      </c>
    </row>
    <row r="2306" spans="1:18" x14ac:dyDescent="0.3">
      <c r="A2306" s="1">
        <v>42083</v>
      </c>
      <c r="B2306">
        <v>27310031</v>
      </c>
      <c r="C2306">
        <v>269</v>
      </c>
      <c r="D2306">
        <v>1</v>
      </c>
      <c r="E2306">
        <v>1</v>
      </c>
      <c r="F2306" t="s">
        <v>79</v>
      </c>
      <c r="G2306">
        <v>0</v>
      </c>
      <c r="H2306">
        <v>3</v>
      </c>
      <c r="I2306">
        <v>0</v>
      </c>
      <c r="J2306">
        <v>126</v>
      </c>
      <c r="K2306">
        <v>0</v>
      </c>
      <c r="L2306">
        <v>285</v>
      </c>
      <c r="M2306">
        <v>906</v>
      </c>
      <c r="N2306">
        <v>139</v>
      </c>
      <c r="O2306" t="s">
        <v>157</v>
      </c>
      <c r="P2306">
        <v>126</v>
      </c>
      <c r="Q230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306" t="str">
        <f>VLOOKUP(Analytics_mindset_case_studies_IntegrateCo_2015payroll[[#This Row],[Job_Code]],Analytics_mindset_case_studies_IntegrateCo_jobcodes[[Code_text]:[Job_Description]],2,FALSE)</f>
        <v>Proj Management</v>
      </c>
    </row>
    <row r="2307" spans="1:18" x14ac:dyDescent="0.3">
      <c r="A2307" s="1">
        <v>42083</v>
      </c>
      <c r="B2307">
        <v>27310031</v>
      </c>
      <c r="C2307">
        <v>248</v>
      </c>
      <c r="D2307">
        <v>1</v>
      </c>
      <c r="E2307">
        <v>1</v>
      </c>
      <c r="F2307" t="s">
        <v>64</v>
      </c>
      <c r="G2307">
        <v>20</v>
      </c>
      <c r="H2307">
        <v>0</v>
      </c>
      <c r="I2307">
        <v>410</v>
      </c>
      <c r="J2307">
        <v>0</v>
      </c>
      <c r="K2307">
        <v>0</v>
      </c>
      <c r="L2307">
        <v>866</v>
      </c>
      <c r="M2307">
        <v>276</v>
      </c>
      <c r="N2307">
        <v>49</v>
      </c>
      <c r="O2307" t="s">
        <v>158</v>
      </c>
      <c r="P2307">
        <v>410</v>
      </c>
      <c r="Q230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307" t="str">
        <f>VLOOKUP(Analytics_mindset_case_studies_IntegrateCo_2015payroll[[#This Row],[Job_Code]],Analytics_mindset_case_studies_IntegrateCo_jobcodes[[Code_text]:[Job_Description]],2,FALSE)</f>
        <v>Office</v>
      </c>
    </row>
    <row r="2308" spans="1:18" x14ac:dyDescent="0.3">
      <c r="A2308" s="1">
        <v>42083</v>
      </c>
      <c r="B2308">
        <v>27310031</v>
      </c>
      <c r="C2308">
        <v>248</v>
      </c>
      <c r="D2308">
        <v>1</v>
      </c>
      <c r="E2308">
        <v>1</v>
      </c>
      <c r="F2308" t="s">
        <v>65</v>
      </c>
      <c r="G2308">
        <v>20</v>
      </c>
      <c r="H2308">
        <v>0</v>
      </c>
      <c r="I2308">
        <v>410</v>
      </c>
      <c r="J2308">
        <v>0</v>
      </c>
      <c r="K2308">
        <v>0</v>
      </c>
      <c r="L2308">
        <v>866</v>
      </c>
      <c r="M2308">
        <v>276</v>
      </c>
      <c r="N2308">
        <v>49</v>
      </c>
      <c r="O2308" t="s">
        <v>158</v>
      </c>
      <c r="P2308">
        <v>410</v>
      </c>
      <c r="Q230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308" t="str">
        <f>VLOOKUP(Analytics_mindset_case_studies_IntegrateCo_2015payroll[[#This Row],[Job_Code]],Analytics_mindset_case_studies_IntegrateCo_jobcodes[[Code_text]:[Job_Description]],2,FALSE)</f>
        <v>Office</v>
      </c>
    </row>
    <row r="2309" spans="1:18" x14ac:dyDescent="0.3">
      <c r="A2309" s="1">
        <v>42083</v>
      </c>
      <c r="B2309">
        <v>27310031</v>
      </c>
      <c r="C2309">
        <v>30</v>
      </c>
      <c r="D2309">
        <v>1</v>
      </c>
      <c r="E2309">
        <v>1</v>
      </c>
      <c r="F2309" t="s">
        <v>58</v>
      </c>
      <c r="G2309">
        <v>3</v>
      </c>
      <c r="H2309">
        <v>0</v>
      </c>
      <c r="I2309">
        <v>731</v>
      </c>
      <c r="J2309">
        <v>0</v>
      </c>
      <c r="K2309">
        <v>0</v>
      </c>
      <c r="L2309">
        <v>148</v>
      </c>
      <c r="M2309">
        <v>47</v>
      </c>
      <c r="N2309">
        <v>9</v>
      </c>
      <c r="O2309" t="s">
        <v>159</v>
      </c>
      <c r="P2309">
        <v>731</v>
      </c>
      <c r="Q230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309" t="str">
        <f>VLOOKUP(Analytics_mindset_case_studies_IntegrateCo_2015payroll[[#This Row],[Job_Code]],Analytics_mindset_case_studies_IntegrateCo_jobcodes[[Code_text]:[Job_Description]],2,FALSE)</f>
        <v>Sales</v>
      </c>
    </row>
    <row r="2310" spans="1:18" x14ac:dyDescent="0.3">
      <c r="A2310" s="1">
        <v>42083</v>
      </c>
      <c r="B2310">
        <v>27310031</v>
      </c>
      <c r="C2310">
        <v>30</v>
      </c>
      <c r="D2310">
        <v>1</v>
      </c>
      <c r="E2310">
        <v>1</v>
      </c>
      <c r="F2310" t="s">
        <v>84</v>
      </c>
      <c r="G2310">
        <v>5</v>
      </c>
      <c r="H2310">
        <v>0</v>
      </c>
      <c r="I2310">
        <v>12184</v>
      </c>
      <c r="J2310">
        <v>0</v>
      </c>
      <c r="K2310">
        <v>0</v>
      </c>
      <c r="L2310">
        <v>246</v>
      </c>
      <c r="M2310">
        <v>785</v>
      </c>
      <c r="N2310">
        <v>15</v>
      </c>
      <c r="O2310" t="s">
        <v>159</v>
      </c>
      <c r="P2310">
        <v>12184</v>
      </c>
      <c r="Q231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2310" t="str">
        <f>VLOOKUP(Analytics_mindset_case_studies_IntegrateCo_2015payroll[[#This Row],[Job_Code]],Analytics_mindset_case_studies_IntegrateCo_jobcodes[[Code_text]:[Job_Description]],2,FALSE)</f>
        <v>Travel</v>
      </c>
    </row>
    <row r="2311" spans="1:18" x14ac:dyDescent="0.3">
      <c r="A2311" s="1">
        <v>42083</v>
      </c>
      <c r="B2311">
        <v>27310031</v>
      </c>
      <c r="C2311">
        <v>30</v>
      </c>
      <c r="D2311">
        <v>1</v>
      </c>
      <c r="E2311">
        <v>1</v>
      </c>
      <c r="F2311" t="s">
        <v>63</v>
      </c>
      <c r="G2311">
        <v>0</v>
      </c>
      <c r="H2311">
        <v>0</v>
      </c>
      <c r="I2311">
        <v>0</v>
      </c>
      <c r="J2311">
        <v>0</v>
      </c>
      <c r="K2311">
        <v>0</v>
      </c>
      <c r="L2311">
        <v>99</v>
      </c>
      <c r="M2311">
        <v>313</v>
      </c>
      <c r="N2311">
        <v>6</v>
      </c>
      <c r="O2311" t="s">
        <v>159</v>
      </c>
      <c r="P2311">
        <v>0</v>
      </c>
      <c r="Q231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311" t="str">
        <f>VLOOKUP(Analytics_mindset_case_studies_IntegrateCo_2015payroll[[#This Row],[Job_Code]],Analytics_mindset_case_studies_IntegrateCo_jobcodes[[Code_text]:[Job_Description]],2,FALSE)</f>
        <v>New Foreign Manufacturing Plant</v>
      </c>
    </row>
    <row r="2312" spans="1:18" x14ac:dyDescent="0.3">
      <c r="A2312" s="1">
        <v>42083</v>
      </c>
      <c r="B2312">
        <v>27310031</v>
      </c>
      <c r="C2312">
        <v>403</v>
      </c>
      <c r="D2312">
        <v>1</v>
      </c>
      <c r="E2312">
        <v>1</v>
      </c>
      <c r="F2312" t="s">
        <v>89</v>
      </c>
      <c r="G2312">
        <v>1</v>
      </c>
      <c r="H2312">
        <v>0</v>
      </c>
      <c r="I2312">
        <v>17</v>
      </c>
      <c r="J2312">
        <v>0</v>
      </c>
      <c r="K2312">
        <v>1</v>
      </c>
      <c r="L2312">
        <v>34</v>
      </c>
      <c r="M2312">
        <v>107</v>
      </c>
      <c r="N2312">
        <v>28</v>
      </c>
      <c r="O2312" t="s">
        <v>160</v>
      </c>
      <c r="P2312">
        <v>17</v>
      </c>
      <c r="Q231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312" t="str">
        <f>VLOOKUP(Analytics_mindset_case_studies_IntegrateCo_2015payroll[[#This Row],[Job_Code]],Analytics_mindset_case_studies_IntegrateCo_jobcodes[[Code_text]:[Job_Description]],2,FALSE)</f>
        <v>Employee Training</v>
      </c>
    </row>
    <row r="2313" spans="1:18" x14ac:dyDescent="0.3">
      <c r="A2313" s="1">
        <v>42083</v>
      </c>
      <c r="B2313">
        <v>27310031</v>
      </c>
      <c r="C2313">
        <v>6</v>
      </c>
      <c r="D2313">
        <v>1</v>
      </c>
      <c r="E2313">
        <v>1</v>
      </c>
      <c r="F2313" t="s">
        <v>85</v>
      </c>
      <c r="G2313">
        <v>0</v>
      </c>
      <c r="H2313">
        <v>0</v>
      </c>
      <c r="I2313">
        <v>0</v>
      </c>
      <c r="J2313">
        <v>0</v>
      </c>
      <c r="K2313">
        <v>0</v>
      </c>
      <c r="L2313">
        <v>28</v>
      </c>
      <c r="M2313">
        <v>89</v>
      </c>
      <c r="N2313">
        <v>2</v>
      </c>
      <c r="O2313" t="s">
        <v>162</v>
      </c>
      <c r="P2313">
        <v>0</v>
      </c>
      <c r="Q231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313" t="str">
        <f>VLOOKUP(Analytics_mindset_case_studies_IntegrateCo_2015payroll[[#This Row],[Job_Code]],Analytics_mindset_case_studies_IntegrateCo_jobcodes[[Code_text]:[Job_Description]],2,FALSE)</f>
        <v>Installation</v>
      </c>
    </row>
    <row r="2314" spans="1:18" x14ac:dyDescent="0.3">
      <c r="A2314" s="1">
        <v>42083</v>
      </c>
      <c r="B2314">
        <v>27310031</v>
      </c>
      <c r="C2314">
        <v>6</v>
      </c>
      <c r="D2314">
        <v>1</v>
      </c>
      <c r="E2314">
        <v>1</v>
      </c>
      <c r="F2314" t="s">
        <v>101</v>
      </c>
      <c r="G2314">
        <v>2</v>
      </c>
      <c r="H2314">
        <v>0</v>
      </c>
      <c r="I2314">
        <v>44</v>
      </c>
      <c r="J2314">
        <v>0</v>
      </c>
      <c r="K2314">
        <v>0</v>
      </c>
      <c r="L2314">
        <v>102</v>
      </c>
      <c r="M2314">
        <v>325</v>
      </c>
      <c r="N2314">
        <v>73</v>
      </c>
      <c r="O2314" t="s">
        <v>162</v>
      </c>
      <c r="P2314">
        <v>44</v>
      </c>
      <c r="Q231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314" t="str">
        <f>VLOOKUP(Analytics_mindset_case_studies_IntegrateCo_2015payroll[[#This Row],[Job_Code]],Analytics_mindset_case_studies_IntegrateCo_jobcodes[[Code_text]:[Job_Description]],2,FALSE)</f>
        <v>Installation</v>
      </c>
    </row>
    <row r="2315" spans="1:18" x14ac:dyDescent="0.3">
      <c r="A2315" s="1">
        <v>42083</v>
      </c>
      <c r="B2315">
        <v>27310031</v>
      </c>
      <c r="C2315">
        <v>6</v>
      </c>
      <c r="D2315">
        <v>1</v>
      </c>
      <c r="E2315">
        <v>1</v>
      </c>
      <c r="F2315" t="s">
        <v>63</v>
      </c>
      <c r="G2315">
        <v>0</v>
      </c>
      <c r="H2315">
        <v>0</v>
      </c>
      <c r="I2315">
        <v>0</v>
      </c>
      <c r="J2315">
        <v>0</v>
      </c>
      <c r="K2315">
        <v>0</v>
      </c>
      <c r="L2315">
        <v>662</v>
      </c>
      <c r="M2315">
        <v>2109</v>
      </c>
      <c r="N2315">
        <v>472</v>
      </c>
      <c r="O2315" t="s">
        <v>162</v>
      </c>
      <c r="P2315">
        <v>0</v>
      </c>
      <c r="Q231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315" t="str">
        <f>VLOOKUP(Analytics_mindset_case_studies_IntegrateCo_2015payroll[[#This Row],[Job_Code]],Analytics_mindset_case_studies_IntegrateCo_jobcodes[[Code_text]:[Job_Description]],2,FALSE)</f>
        <v>New Foreign Manufacturing Plant</v>
      </c>
    </row>
    <row r="2316" spans="1:18" x14ac:dyDescent="0.3">
      <c r="A2316" s="1">
        <v>42083</v>
      </c>
      <c r="B2316">
        <v>27310031</v>
      </c>
      <c r="C2316">
        <v>210</v>
      </c>
      <c r="D2316">
        <v>2</v>
      </c>
      <c r="E2316">
        <v>2</v>
      </c>
      <c r="F2316" t="s">
        <v>85</v>
      </c>
      <c r="G2316">
        <v>0</v>
      </c>
      <c r="H2316">
        <v>0</v>
      </c>
      <c r="I2316">
        <v>0</v>
      </c>
      <c r="J2316">
        <v>0</v>
      </c>
      <c r="K2316">
        <v>0</v>
      </c>
      <c r="L2316">
        <v>72</v>
      </c>
      <c r="M2316">
        <v>115</v>
      </c>
      <c r="N2316">
        <v>33</v>
      </c>
      <c r="O2316" t="s">
        <v>163</v>
      </c>
      <c r="P2316">
        <v>0</v>
      </c>
      <c r="Q231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316" t="str">
        <f>VLOOKUP(Analytics_mindset_case_studies_IntegrateCo_2015payroll[[#This Row],[Job_Code]],Analytics_mindset_case_studies_IntegrateCo_jobcodes[[Code_text]:[Job_Description]],2,FALSE)</f>
        <v>Installation</v>
      </c>
    </row>
    <row r="2317" spans="1:18" x14ac:dyDescent="0.3">
      <c r="A2317" s="1">
        <v>42083</v>
      </c>
      <c r="B2317">
        <v>27310031</v>
      </c>
      <c r="C2317">
        <v>210</v>
      </c>
      <c r="D2317">
        <v>2</v>
      </c>
      <c r="E2317">
        <v>2</v>
      </c>
      <c r="F2317" t="s">
        <v>88</v>
      </c>
      <c r="G2317">
        <v>9</v>
      </c>
      <c r="H2317">
        <v>0</v>
      </c>
      <c r="I2317">
        <v>21402</v>
      </c>
      <c r="J2317">
        <v>0</v>
      </c>
      <c r="K2317">
        <v>0</v>
      </c>
      <c r="L2317">
        <v>1027</v>
      </c>
      <c r="M2317">
        <v>1637</v>
      </c>
      <c r="N2317">
        <v>475</v>
      </c>
      <c r="O2317" t="s">
        <v>163</v>
      </c>
      <c r="P2317">
        <v>21402</v>
      </c>
      <c r="Q231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317" t="str">
        <f>VLOOKUP(Analytics_mindset_case_studies_IntegrateCo_2015payroll[[#This Row],[Job_Code]],Analytics_mindset_case_studies_IntegrateCo_jobcodes[[Code_text]:[Job_Description]],2,FALSE)</f>
        <v>Office</v>
      </c>
    </row>
    <row r="2318" spans="1:18" x14ac:dyDescent="0.3">
      <c r="A2318" s="1">
        <v>42083</v>
      </c>
      <c r="B2318">
        <v>27310031</v>
      </c>
      <c r="C2318">
        <v>210</v>
      </c>
      <c r="D2318">
        <v>2</v>
      </c>
      <c r="E2318">
        <v>2</v>
      </c>
      <c r="F2318" t="s">
        <v>107</v>
      </c>
      <c r="G2318">
        <v>3</v>
      </c>
      <c r="H2318">
        <v>0</v>
      </c>
      <c r="I2318">
        <v>7134</v>
      </c>
      <c r="J2318">
        <v>0</v>
      </c>
      <c r="K2318">
        <v>0</v>
      </c>
      <c r="L2318">
        <v>343</v>
      </c>
      <c r="M2318">
        <v>545</v>
      </c>
      <c r="N2318">
        <v>158</v>
      </c>
      <c r="O2318" t="s">
        <v>163</v>
      </c>
      <c r="P2318">
        <v>7134</v>
      </c>
      <c r="Q231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318" t="str">
        <f>VLOOKUP(Analytics_mindset_case_studies_IntegrateCo_2015payroll[[#This Row],[Job_Code]],Analytics_mindset_case_studies_IntegrateCo_jobcodes[[Code_text]:[Job_Description]],2,FALSE)</f>
        <v>Sales</v>
      </c>
    </row>
    <row r="2319" spans="1:18" x14ac:dyDescent="0.3">
      <c r="A2319" s="1">
        <v>42083</v>
      </c>
      <c r="B2319">
        <v>27310031</v>
      </c>
      <c r="C2319">
        <v>210</v>
      </c>
      <c r="D2319">
        <v>2</v>
      </c>
      <c r="E2319">
        <v>2</v>
      </c>
      <c r="F2319" t="s">
        <v>115</v>
      </c>
      <c r="G2319">
        <v>85</v>
      </c>
      <c r="H2319">
        <v>0</v>
      </c>
      <c r="I2319">
        <v>20213</v>
      </c>
      <c r="J2319">
        <v>0</v>
      </c>
      <c r="K2319">
        <v>0</v>
      </c>
      <c r="L2319">
        <v>971</v>
      </c>
      <c r="M2319">
        <v>1546</v>
      </c>
      <c r="N2319">
        <v>449</v>
      </c>
      <c r="O2319" t="s">
        <v>163</v>
      </c>
      <c r="P2319">
        <v>20213</v>
      </c>
      <c r="Q231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319" t="str">
        <f>VLOOKUP(Analytics_mindset_case_studies_IntegrateCo_2015payroll[[#This Row],[Job_Code]],Analytics_mindset_case_studies_IntegrateCo_jobcodes[[Code_text]:[Job_Description]],2,FALSE)</f>
        <v>Sales</v>
      </c>
    </row>
    <row r="2320" spans="1:18" x14ac:dyDescent="0.3">
      <c r="A2320" s="1">
        <v>42083</v>
      </c>
      <c r="B2320">
        <v>27310031</v>
      </c>
      <c r="C2320">
        <v>37</v>
      </c>
      <c r="D2320">
        <v>1</v>
      </c>
      <c r="E2320">
        <v>1</v>
      </c>
      <c r="F2320" t="s">
        <v>101</v>
      </c>
      <c r="G2320">
        <v>0</v>
      </c>
      <c r="H2320">
        <v>0</v>
      </c>
      <c r="I2320">
        <v>0</v>
      </c>
      <c r="J2320">
        <v>0</v>
      </c>
      <c r="K2320">
        <v>0</v>
      </c>
      <c r="L2320">
        <v>0</v>
      </c>
      <c r="M2320">
        <v>0</v>
      </c>
      <c r="N2320">
        <v>0</v>
      </c>
      <c r="O2320" t="s">
        <v>164</v>
      </c>
      <c r="P2320">
        <v>0</v>
      </c>
      <c r="Q232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320" t="str">
        <f>VLOOKUP(Analytics_mindset_case_studies_IntegrateCo_2015payroll[[#This Row],[Job_Code]],Analytics_mindset_case_studies_IntegrateCo_jobcodes[[Code_text]:[Job_Description]],2,FALSE)</f>
        <v>Installation</v>
      </c>
    </row>
    <row r="2321" spans="1:18" x14ac:dyDescent="0.3">
      <c r="A2321" s="1">
        <v>42083</v>
      </c>
      <c r="B2321">
        <v>27310031</v>
      </c>
      <c r="C2321">
        <v>35</v>
      </c>
      <c r="D2321">
        <v>1</v>
      </c>
      <c r="E2321">
        <v>1</v>
      </c>
      <c r="F2321" t="s">
        <v>58</v>
      </c>
      <c r="G2321">
        <v>24</v>
      </c>
      <c r="H2321">
        <v>0</v>
      </c>
      <c r="I2321">
        <v>69231</v>
      </c>
      <c r="J2321">
        <v>0</v>
      </c>
      <c r="K2321">
        <v>0</v>
      </c>
      <c r="L2321">
        <v>0</v>
      </c>
      <c r="M2321">
        <v>4892</v>
      </c>
      <c r="N2321">
        <v>18</v>
      </c>
      <c r="O2321" t="s">
        <v>165</v>
      </c>
      <c r="P2321">
        <v>69231</v>
      </c>
      <c r="Q232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321" t="str">
        <f>VLOOKUP(Analytics_mindset_case_studies_IntegrateCo_2015payroll[[#This Row],[Job_Code]],Analytics_mindset_case_studies_IntegrateCo_jobcodes[[Code_text]:[Job_Description]],2,FALSE)</f>
        <v>Sales</v>
      </c>
    </row>
    <row r="2322" spans="1:18" x14ac:dyDescent="0.3">
      <c r="A2322" s="1">
        <v>42083</v>
      </c>
      <c r="B2322">
        <v>27310031</v>
      </c>
      <c r="C2322">
        <v>35</v>
      </c>
      <c r="D2322">
        <v>1</v>
      </c>
      <c r="E2322">
        <v>1</v>
      </c>
      <c r="F2322" t="s">
        <v>63</v>
      </c>
      <c r="G2322">
        <v>0</v>
      </c>
      <c r="H2322">
        <v>0</v>
      </c>
      <c r="I2322">
        <v>0</v>
      </c>
      <c r="J2322">
        <v>0</v>
      </c>
      <c r="K2322">
        <v>0</v>
      </c>
      <c r="L2322">
        <v>0</v>
      </c>
      <c r="M2322">
        <v>3261</v>
      </c>
      <c r="N2322">
        <v>12</v>
      </c>
      <c r="O2322" t="s">
        <v>165</v>
      </c>
      <c r="P2322">
        <v>0</v>
      </c>
      <c r="Q232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322" t="str">
        <f>VLOOKUP(Analytics_mindset_case_studies_IntegrateCo_2015payroll[[#This Row],[Job_Code]],Analytics_mindset_case_studies_IntegrateCo_jobcodes[[Code_text]:[Job_Description]],2,FALSE)</f>
        <v>New Foreign Manufacturing Plant</v>
      </c>
    </row>
    <row r="2323" spans="1:18" x14ac:dyDescent="0.3">
      <c r="A2323" s="1">
        <v>42083</v>
      </c>
      <c r="B2323">
        <v>27310031</v>
      </c>
      <c r="C2323">
        <v>287</v>
      </c>
      <c r="D2323">
        <v>2</v>
      </c>
      <c r="E2323">
        <v>2</v>
      </c>
      <c r="F2323" t="s">
        <v>64</v>
      </c>
      <c r="G2323">
        <v>8</v>
      </c>
      <c r="H2323">
        <v>0</v>
      </c>
      <c r="I2323">
        <v>114</v>
      </c>
      <c r="J2323">
        <v>0</v>
      </c>
      <c r="K2323">
        <v>65</v>
      </c>
      <c r="L2323">
        <v>519</v>
      </c>
      <c r="M2323">
        <v>828</v>
      </c>
      <c r="N2323">
        <v>28</v>
      </c>
      <c r="O2323" t="s">
        <v>167</v>
      </c>
      <c r="P2323">
        <v>114</v>
      </c>
      <c r="Q232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323" t="str">
        <f>VLOOKUP(Analytics_mindset_case_studies_IntegrateCo_2015payroll[[#This Row],[Job_Code]],Analytics_mindset_case_studies_IntegrateCo_jobcodes[[Code_text]:[Job_Description]],2,FALSE)</f>
        <v>Office</v>
      </c>
    </row>
    <row r="2324" spans="1:18" x14ac:dyDescent="0.3">
      <c r="A2324" s="1">
        <v>42083</v>
      </c>
      <c r="B2324">
        <v>27310031</v>
      </c>
      <c r="C2324">
        <v>287</v>
      </c>
      <c r="D2324">
        <v>2</v>
      </c>
      <c r="E2324">
        <v>2</v>
      </c>
      <c r="F2324" t="s">
        <v>88</v>
      </c>
      <c r="G2324">
        <v>16</v>
      </c>
      <c r="H2324">
        <v>0</v>
      </c>
      <c r="I2324">
        <v>228</v>
      </c>
      <c r="J2324">
        <v>0</v>
      </c>
      <c r="K2324">
        <v>13</v>
      </c>
      <c r="L2324">
        <v>1038</v>
      </c>
      <c r="M2324">
        <v>1656</v>
      </c>
      <c r="N2324">
        <v>57</v>
      </c>
      <c r="O2324" t="s">
        <v>167</v>
      </c>
      <c r="P2324">
        <v>228</v>
      </c>
      <c r="Q232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324" t="str">
        <f>VLOOKUP(Analytics_mindset_case_studies_IntegrateCo_2015payroll[[#This Row],[Job_Code]],Analytics_mindset_case_studies_IntegrateCo_jobcodes[[Code_text]:[Job_Description]],2,FALSE)</f>
        <v>Office</v>
      </c>
    </row>
    <row r="2325" spans="1:18" x14ac:dyDescent="0.3">
      <c r="A2325" s="1">
        <v>42083</v>
      </c>
      <c r="B2325">
        <v>27310031</v>
      </c>
      <c r="C2325">
        <v>287</v>
      </c>
      <c r="D2325">
        <v>2</v>
      </c>
      <c r="E2325">
        <v>2</v>
      </c>
      <c r="F2325" t="s">
        <v>97</v>
      </c>
      <c r="G2325">
        <v>16</v>
      </c>
      <c r="H2325">
        <v>0</v>
      </c>
      <c r="I2325">
        <v>228</v>
      </c>
      <c r="J2325">
        <v>0</v>
      </c>
      <c r="K2325">
        <v>13</v>
      </c>
      <c r="L2325">
        <v>1039</v>
      </c>
      <c r="M2325">
        <v>1654</v>
      </c>
      <c r="N2325">
        <v>57</v>
      </c>
      <c r="O2325" t="s">
        <v>167</v>
      </c>
      <c r="P2325">
        <v>228</v>
      </c>
      <c r="Q232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325" t="str">
        <f>VLOOKUP(Analytics_mindset_case_studies_IntegrateCo_2015payroll[[#This Row],[Job_Code]],Analytics_mindset_case_studies_IntegrateCo_jobcodes[[Code_text]:[Job_Description]],2,FALSE)</f>
        <v>Service</v>
      </c>
    </row>
    <row r="2326" spans="1:18" x14ac:dyDescent="0.3">
      <c r="A2326" s="1">
        <v>42083</v>
      </c>
      <c r="B2326">
        <v>27310031</v>
      </c>
      <c r="C2326">
        <v>255</v>
      </c>
      <c r="D2326">
        <v>1</v>
      </c>
      <c r="E2326">
        <v>1</v>
      </c>
      <c r="F2326" t="s">
        <v>85</v>
      </c>
      <c r="G2326">
        <v>0</v>
      </c>
      <c r="H2326">
        <v>0</v>
      </c>
      <c r="I2326">
        <v>0</v>
      </c>
      <c r="J2326">
        <v>0</v>
      </c>
      <c r="K2326">
        <v>0</v>
      </c>
      <c r="L2326">
        <v>34</v>
      </c>
      <c r="M2326">
        <v>11</v>
      </c>
      <c r="N2326">
        <v>25</v>
      </c>
      <c r="O2326" t="s">
        <v>169</v>
      </c>
      <c r="P2326">
        <v>0</v>
      </c>
      <c r="Q232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326" t="str">
        <f>VLOOKUP(Analytics_mindset_case_studies_IntegrateCo_2015payroll[[#This Row],[Job_Code]],Analytics_mindset_case_studies_IntegrateCo_jobcodes[[Code_text]:[Job_Description]],2,FALSE)</f>
        <v>Installation</v>
      </c>
    </row>
    <row r="2327" spans="1:18" x14ac:dyDescent="0.3">
      <c r="A2327" s="1">
        <v>42083</v>
      </c>
      <c r="B2327">
        <v>27310031</v>
      </c>
      <c r="C2327">
        <v>405</v>
      </c>
      <c r="D2327">
        <v>1</v>
      </c>
      <c r="E2327">
        <v>1</v>
      </c>
      <c r="F2327" t="s">
        <v>64</v>
      </c>
      <c r="G2327">
        <v>20</v>
      </c>
      <c r="H2327">
        <v>0</v>
      </c>
      <c r="I2327">
        <v>340</v>
      </c>
      <c r="J2327">
        <v>0</v>
      </c>
      <c r="K2327">
        <v>204</v>
      </c>
      <c r="L2327">
        <v>816</v>
      </c>
      <c r="M2327">
        <v>2601</v>
      </c>
      <c r="N2327">
        <v>561</v>
      </c>
      <c r="O2327" t="s">
        <v>206</v>
      </c>
      <c r="P2327">
        <v>340</v>
      </c>
      <c r="Q232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327" t="str">
        <f>VLOOKUP(Analytics_mindset_case_studies_IntegrateCo_2015payroll[[#This Row],[Job_Code]],Analytics_mindset_case_studies_IntegrateCo_jobcodes[[Code_text]:[Job_Description]],2,FALSE)</f>
        <v>Office</v>
      </c>
    </row>
    <row r="2328" spans="1:18" x14ac:dyDescent="0.3">
      <c r="A2328" s="1">
        <v>42083</v>
      </c>
      <c r="B2328">
        <v>27310031</v>
      </c>
      <c r="C2328">
        <v>405</v>
      </c>
      <c r="D2328">
        <v>1</v>
      </c>
      <c r="E2328">
        <v>1</v>
      </c>
      <c r="F2328" t="s">
        <v>65</v>
      </c>
      <c r="G2328">
        <v>20</v>
      </c>
      <c r="H2328">
        <v>0</v>
      </c>
      <c r="I2328">
        <v>340</v>
      </c>
      <c r="J2328">
        <v>0</v>
      </c>
      <c r="K2328">
        <v>204</v>
      </c>
      <c r="L2328">
        <v>816</v>
      </c>
      <c r="M2328">
        <v>2601</v>
      </c>
      <c r="N2328">
        <v>561</v>
      </c>
      <c r="O2328" t="s">
        <v>206</v>
      </c>
      <c r="P2328">
        <v>340</v>
      </c>
      <c r="Q232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328" t="str">
        <f>VLOOKUP(Analytics_mindset_case_studies_IntegrateCo_2015payroll[[#This Row],[Job_Code]],Analytics_mindset_case_studies_IntegrateCo_jobcodes[[Code_text]:[Job_Description]],2,FALSE)</f>
        <v>Office</v>
      </c>
    </row>
    <row r="2329" spans="1:18" x14ac:dyDescent="0.3">
      <c r="A2329" s="1">
        <v>42083</v>
      </c>
      <c r="B2329">
        <v>27310031</v>
      </c>
      <c r="C2329">
        <v>13</v>
      </c>
      <c r="D2329">
        <v>1</v>
      </c>
      <c r="E2329">
        <v>1</v>
      </c>
      <c r="F2329" t="s">
        <v>58</v>
      </c>
      <c r="G2329">
        <v>5</v>
      </c>
      <c r="H2329">
        <v>0</v>
      </c>
      <c r="I2329">
        <v>23269</v>
      </c>
      <c r="J2329">
        <v>0</v>
      </c>
      <c r="K2329">
        <v>0</v>
      </c>
      <c r="L2329">
        <v>558</v>
      </c>
      <c r="M2329">
        <v>1779</v>
      </c>
      <c r="N2329">
        <v>384</v>
      </c>
      <c r="O2329" t="s">
        <v>171</v>
      </c>
      <c r="P2329">
        <v>23269</v>
      </c>
      <c r="Q232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329" t="str">
        <f>VLOOKUP(Analytics_mindset_case_studies_IntegrateCo_2015payroll[[#This Row],[Job_Code]],Analytics_mindset_case_studies_IntegrateCo_jobcodes[[Code_text]:[Job_Description]],2,FALSE)</f>
        <v>Sales</v>
      </c>
    </row>
    <row r="2330" spans="1:18" x14ac:dyDescent="0.3">
      <c r="A2330" s="1">
        <v>42083</v>
      </c>
      <c r="B2330">
        <v>27310031</v>
      </c>
      <c r="C2330">
        <v>13</v>
      </c>
      <c r="D2330">
        <v>1</v>
      </c>
      <c r="E2330">
        <v>1</v>
      </c>
      <c r="F2330" t="s">
        <v>106</v>
      </c>
      <c r="G2330">
        <v>34</v>
      </c>
      <c r="H2330">
        <v>0</v>
      </c>
      <c r="I2330">
        <v>158231</v>
      </c>
      <c r="J2330">
        <v>0</v>
      </c>
      <c r="K2330">
        <v>0</v>
      </c>
      <c r="L2330">
        <v>3798</v>
      </c>
      <c r="M2330">
        <v>12105</v>
      </c>
      <c r="N2330">
        <v>2611</v>
      </c>
      <c r="O2330" t="s">
        <v>171</v>
      </c>
      <c r="P2330">
        <v>158231</v>
      </c>
      <c r="Q233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007</v>
      </c>
      <c r="R2330" t="str">
        <f>VLOOKUP(Analytics_mindset_case_studies_IntegrateCo_2015payroll[[#This Row],[Job_Code]],Analytics_mindset_case_studies_IntegrateCo_jobcodes[[Code_text]:[Job_Description]],2,FALSE)</f>
        <v>Customer Training</v>
      </c>
    </row>
    <row r="2331" spans="1:18" x14ac:dyDescent="0.3">
      <c r="A2331" s="1">
        <v>42083</v>
      </c>
      <c r="B2331">
        <v>27310031</v>
      </c>
      <c r="C2331">
        <v>358</v>
      </c>
      <c r="D2331">
        <v>1</v>
      </c>
      <c r="E2331">
        <v>1</v>
      </c>
      <c r="F2331" t="s">
        <v>64</v>
      </c>
      <c r="G2331">
        <v>40</v>
      </c>
      <c r="H2331">
        <v>0</v>
      </c>
      <c r="I2331">
        <v>630</v>
      </c>
      <c r="J2331">
        <v>0</v>
      </c>
      <c r="K2331">
        <v>297</v>
      </c>
      <c r="L2331">
        <v>1188</v>
      </c>
      <c r="M2331">
        <v>3787</v>
      </c>
      <c r="N2331">
        <v>76</v>
      </c>
      <c r="O2331" t="s">
        <v>172</v>
      </c>
      <c r="P2331">
        <v>630</v>
      </c>
      <c r="Q233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331" t="str">
        <f>VLOOKUP(Analytics_mindset_case_studies_IntegrateCo_2015payroll[[#This Row],[Job_Code]],Analytics_mindset_case_studies_IntegrateCo_jobcodes[[Code_text]:[Job_Description]],2,FALSE)</f>
        <v>Office</v>
      </c>
    </row>
    <row r="2332" spans="1:18" x14ac:dyDescent="0.3">
      <c r="A2332" s="1">
        <v>42083</v>
      </c>
      <c r="B2332">
        <v>27310031</v>
      </c>
      <c r="C2332">
        <v>281</v>
      </c>
      <c r="D2332">
        <v>1</v>
      </c>
      <c r="E2332">
        <v>1</v>
      </c>
      <c r="F2332" t="s">
        <v>85</v>
      </c>
      <c r="G2332">
        <v>0</v>
      </c>
      <c r="H2332">
        <v>0</v>
      </c>
      <c r="I2332">
        <v>0</v>
      </c>
      <c r="J2332">
        <v>0</v>
      </c>
      <c r="K2332">
        <v>0</v>
      </c>
      <c r="L2332">
        <v>43</v>
      </c>
      <c r="M2332">
        <v>137</v>
      </c>
      <c r="N2332">
        <v>3</v>
      </c>
      <c r="O2332" t="s">
        <v>207</v>
      </c>
      <c r="P2332">
        <v>0</v>
      </c>
      <c r="Q233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332" t="str">
        <f>VLOOKUP(Analytics_mindset_case_studies_IntegrateCo_2015payroll[[#This Row],[Job_Code]],Analytics_mindset_case_studies_IntegrateCo_jobcodes[[Code_text]:[Job_Description]],2,FALSE)</f>
        <v>Installation</v>
      </c>
    </row>
    <row r="2333" spans="1:18" x14ac:dyDescent="0.3">
      <c r="A2333" s="1">
        <v>42083</v>
      </c>
      <c r="B2333">
        <v>27310031</v>
      </c>
      <c r="C2333">
        <v>281</v>
      </c>
      <c r="D2333">
        <v>1</v>
      </c>
      <c r="E2333">
        <v>1</v>
      </c>
      <c r="F2333" t="s">
        <v>65</v>
      </c>
      <c r="G2333">
        <v>2</v>
      </c>
      <c r="H2333">
        <v>0</v>
      </c>
      <c r="I2333">
        <v>52</v>
      </c>
      <c r="J2333">
        <v>0</v>
      </c>
      <c r="K2333">
        <v>0</v>
      </c>
      <c r="L2333">
        <v>125</v>
      </c>
      <c r="M2333">
        <v>397</v>
      </c>
      <c r="N2333">
        <v>86</v>
      </c>
      <c r="O2333" t="s">
        <v>207</v>
      </c>
      <c r="P2333">
        <v>52</v>
      </c>
      <c r="Q233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333" t="str">
        <f>VLOOKUP(Analytics_mindset_case_studies_IntegrateCo_2015payroll[[#This Row],[Job_Code]],Analytics_mindset_case_studies_IntegrateCo_jobcodes[[Code_text]:[Job_Description]],2,FALSE)</f>
        <v>Office</v>
      </c>
    </row>
    <row r="2334" spans="1:18" x14ac:dyDescent="0.3">
      <c r="A2334" s="1">
        <v>42083</v>
      </c>
      <c r="B2334">
        <v>27310031</v>
      </c>
      <c r="C2334">
        <v>316</v>
      </c>
      <c r="D2334">
        <v>1</v>
      </c>
      <c r="E2334">
        <v>1</v>
      </c>
      <c r="F2334" t="s">
        <v>85</v>
      </c>
      <c r="G2334">
        <v>0</v>
      </c>
      <c r="H2334">
        <v>0</v>
      </c>
      <c r="I2334">
        <v>0</v>
      </c>
      <c r="J2334">
        <v>0</v>
      </c>
      <c r="K2334">
        <v>0</v>
      </c>
      <c r="L2334">
        <v>35</v>
      </c>
      <c r="M2334">
        <v>111</v>
      </c>
      <c r="N2334">
        <v>25</v>
      </c>
      <c r="O2334" t="s">
        <v>173</v>
      </c>
      <c r="P2334">
        <v>0</v>
      </c>
      <c r="Q233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334" t="str">
        <f>VLOOKUP(Analytics_mindset_case_studies_IntegrateCo_2015payroll[[#This Row],[Job_Code]],Analytics_mindset_case_studies_IntegrateCo_jobcodes[[Code_text]:[Job_Description]],2,FALSE)</f>
        <v>Installation</v>
      </c>
    </row>
    <row r="2335" spans="1:18" x14ac:dyDescent="0.3">
      <c r="A2335" s="1">
        <v>42083</v>
      </c>
      <c r="B2335">
        <v>27310031</v>
      </c>
      <c r="C2335">
        <v>314</v>
      </c>
      <c r="D2335">
        <v>1</v>
      </c>
      <c r="E2335">
        <v>1</v>
      </c>
      <c r="F2335" t="s">
        <v>108</v>
      </c>
      <c r="G2335">
        <v>0</v>
      </c>
      <c r="H2335">
        <v>0</v>
      </c>
      <c r="I2335">
        <v>0</v>
      </c>
      <c r="J2335">
        <v>0</v>
      </c>
      <c r="K2335">
        <v>0</v>
      </c>
      <c r="L2335">
        <v>2088</v>
      </c>
      <c r="M2335">
        <v>6656</v>
      </c>
      <c r="N2335">
        <v>1436</v>
      </c>
      <c r="O2335" t="s">
        <v>174</v>
      </c>
      <c r="P2335">
        <v>0</v>
      </c>
      <c r="Q233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335" t="str">
        <f>VLOOKUP(Analytics_mindset_case_studies_IntegrateCo_2015payroll[[#This Row],[Job_Code]],Analytics_mindset_case_studies_IntegrateCo_jobcodes[[Code_text]:[Job_Description]],2,FALSE)</f>
        <v>New Foreign Manufacturing Plant</v>
      </c>
    </row>
    <row r="2336" spans="1:18" x14ac:dyDescent="0.3">
      <c r="A2336" s="1">
        <v>42083</v>
      </c>
      <c r="B2336">
        <v>27310031</v>
      </c>
      <c r="C2336">
        <v>39</v>
      </c>
      <c r="D2336">
        <v>1</v>
      </c>
      <c r="E2336">
        <v>1</v>
      </c>
      <c r="F2336" t="s">
        <v>101</v>
      </c>
      <c r="G2336">
        <v>30</v>
      </c>
      <c r="H2336">
        <v>0</v>
      </c>
      <c r="I2336">
        <v>2175</v>
      </c>
      <c r="J2336">
        <v>0</v>
      </c>
      <c r="K2336">
        <v>32</v>
      </c>
      <c r="L2336">
        <v>126</v>
      </c>
      <c r="M2336">
        <v>402</v>
      </c>
      <c r="N2336">
        <v>359</v>
      </c>
      <c r="O2336" t="s">
        <v>175</v>
      </c>
      <c r="P2336">
        <v>2175</v>
      </c>
      <c r="Q233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336" t="str">
        <f>VLOOKUP(Analytics_mindset_case_studies_IntegrateCo_2015payroll[[#This Row],[Job_Code]],Analytics_mindset_case_studies_IntegrateCo_jobcodes[[Code_text]:[Job_Description]],2,FALSE)</f>
        <v>Installation</v>
      </c>
    </row>
    <row r="2337" spans="1:18" x14ac:dyDescent="0.3">
      <c r="A2337" s="1">
        <v>42083</v>
      </c>
      <c r="B2337">
        <v>27310031</v>
      </c>
      <c r="C2337">
        <v>22</v>
      </c>
      <c r="D2337">
        <v>1</v>
      </c>
      <c r="E2337">
        <v>1</v>
      </c>
      <c r="F2337" t="s">
        <v>63</v>
      </c>
      <c r="G2337">
        <v>0</v>
      </c>
      <c r="H2337">
        <v>0</v>
      </c>
      <c r="I2337">
        <v>0</v>
      </c>
      <c r="J2337">
        <v>0</v>
      </c>
      <c r="K2337">
        <v>0</v>
      </c>
      <c r="L2337">
        <v>147</v>
      </c>
      <c r="M2337">
        <v>469</v>
      </c>
      <c r="N2337">
        <v>111</v>
      </c>
      <c r="O2337" t="s">
        <v>176</v>
      </c>
      <c r="P2337">
        <v>0</v>
      </c>
      <c r="Q233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337" t="str">
        <f>VLOOKUP(Analytics_mindset_case_studies_IntegrateCo_2015payroll[[#This Row],[Job_Code]],Analytics_mindset_case_studies_IntegrateCo_jobcodes[[Code_text]:[Job_Description]],2,FALSE)</f>
        <v>New Foreign Manufacturing Plant</v>
      </c>
    </row>
    <row r="2338" spans="1:18" x14ac:dyDescent="0.3">
      <c r="A2338" s="1">
        <v>42083</v>
      </c>
      <c r="B2338">
        <v>27310031</v>
      </c>
      <c r="C2338">
        <v>18</v>
      </c>
      <c r="D2338">
        <v>1</v>
      </c>
      <c r="E2338">
        <v>1</v>
      </c>
      <c r="F2338" t="s">
        <v>64</v>
      </c>
      <c r="G2338">
        <v>115</v>
      </c>
      <c r="H2338">
        <v>0</v>
      </c>
      <c r="I2338">
        <v>230</v>
      </c>
      <c r="J2338">
        <v>0</v>
      </c>
      <c r="K2338">
        <v>138</v>
      </c>
      <c r="L2338">
        <v>552</v>
      </c>
      <c r="M2338">
        <v>176</v>
      </c>
      <c r="N2338">
        <v>28</v>
      </c>
      <c r="O2338" t="s">
        <v>177</v>
      </c>
      <c r="P2338">
        <v>230</v>
      </c>
      <c r="Q233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338" t="str">
        <f>VLOOKUP(Analytics_mindset_case_studies_IntegrateCo_2015payroll[[#This Row],[Job_Code]],Analytics_mindset_case_studies_IntegrateCo_jobcodes[[Code_text]:[Job_Description]],2,FALSE)</f>
        <v>Office</v>
      </c>
    </row>
    <row r="2339" spans="1:18" x14ac:dyDescent="0.3">
      <c r="A2339" s="1">
        <v>42083</v>
      </c>
      <c r="B2339">
        <v>27310031</v>
      </c>
      <c r="C2339">
        <v>18</v>
      </c>
      <c r="D2339">
        <v>1</v>
      </c>
      <c r="E2339">
        <v>1</v>
      </c>
      <c r="F2339" t="s">
        <v>65</v>
      </c>
      <c r="G2339">
        <v>115</v>
      </c>
      <c r="H2339">
        <v>0</v>
      </c>
      <c r="I2339">
        <v>230</v>
      </c>
      <c r="J2339">
        <v>0</v>
      </c>
      <c r="K2339">
        <v>138</v>
      </c>
      <c r="L2339">
        <v>552</v>
      </c>
      <c r="M2339">
        <v>1759</v>
      </c>
      <c r="N2339">
        <v>28</v>
      </c>
      <c r="O2339" t="s">
        <v>177</v>
      </c>
      <c r="P2339">
        <v>230</v>
      </c>
      <c r="Q233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339" t="str">
        <f>VLOOKUP(Analytics_mindset_case_studies_IntegrateCo_2015payroll[[#This Row],[Job_Code]],Analytics_mindset_case_studies_IntegrateCo_jobcodes[[Code_text]:[Job_Description]],2,FALSE)</f>
        <v>Office</v>
      </c>
    </row>
    <row r="2340" spans="1:18" x14ac:dyDescent="0.3">
      <c r="A2340" s="1">
        <v>42083</v>
      </c>
      <c r="B2340">
        <v>27310031</v>
      </c>
      <c r="C2340">
        <v>401</v>
      </c>
      <c r="D2340">
        <v>2</v>
      </c>
      <c r="E2340">
        <v>2</v>
      </c>
      <c r="F2340" t="s">
        <v>85</v>
      </c>
      <c r="G2340">
        <v>0</v>
      </c>
      <c r="H2340">
        <v>0</v>
      </c>
      <c r="I2340">
        <v>0</v>
      </c>
      <c r="J2340">
        <v>0</v>
      </c>
      <c r="K2340">
        <v>0</v>
      </c>
      <c r="L2340">
        <v>6</v>
      </c>
      <c r="M2340">
        <v>95</v>
      </c>
      <c r="N2340">
        <v>33</v>
      </c>
      <c r="O2340" t="s">
        <v>179</v>
      </c>
      <c r="P2340">
        <v>0</v>
      </c>
      <c r="Q234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340" t="str">
        <f>VLOOKUP(Analytics_mindset_case_studies_IntegrateCo_2015payroll[[#This Row],[Job_Code]],Analytics_mindset_case_studies_IntegrateCo_jobcodes[[Code_text]:[Job_Description]],2,FALSE)</f>
        <v>Installation</v>
      </c>
    </row>
    <row r="2341" spans="1:18" x14ac:dyDescent="0.3">
      <c r="A2341" s="1">
        <v>42083</v>
      </c>
      <c r="B2341">
        <v>27310031</v>
      </c>
      <c r="C2341">
        <v>401</v>
      </c>
      <c r="D2341">
        <v>2</v>
      </c>
      <c r="E2341">
        <v>2</v>
      </c>
      <c r="F2341" t="s">
        <v>88</v>
      </c>
      <c r="G2341">
        <v>5</v>
      </c>
      <c r="H2341">
        <v>0</v>
      </c>
      <c r="I2341">
        <v>130</v>
      </c>
      <c r="J2341">
        <v>0</v>
      </c>
      <c r="K2341">
        <v>0</v>
      </c>
      <c r="L2341">
        <v>518</v>
      </c>
      <c r="M2341">
        <v>824</v>
      </c>
      <c r="N2341">
        <v>289</v>
      </c>
      <c r="O2341" t="s">
        <v>179</v>
      </c>
      <c r="P2341">
        <v>130</v>
      </c>
      <c r="Q234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341" t="str">
        <f>VLOOKUP(Analytics_mindset_case_studies_IntegrateCo_2015payroll[[#This Row],[Job_Code]],Analytics_mindset_case_studies_IntegrateCo_jobcodes[[Code_text]:[Job_Description]],2,FALSE)</f>
        <v>Office</v>
      </c>
    </row>
    <row r="2342" spans="1:18" x14ac:dyDescent="0.3">
      <c r="A2342" s="1">
        <v>42083</v>
      </c>
      <c r="B2342">
        <v>27310031</v>
      </c>
      <c r="C2342">
        <v>401</v>
      </c>
      <c r="D2342">
        <v>2</v>
      </c>
      <c r="E2342">
        <v>2</v>
      </c>
      <c r="F2342" t="s">
        <v>107</v>
      </c>
      <c r="G2342">
        <v>2</v>
      </c>
      <c r="H2342">
        <v>0</v>
      </c>
      <c r="I2342">
        <v>52</v>
      </c>
      <c r="J2342">
        <v>0</v>
      </c>
      <c r="K2342">
        <v>0</v>
      </c>
      <c r="L2342">
        <v>207</v>
      </c>
      <c r="M2342">
        <v>329</v>
      </c>
      <c r="N2342">
        <v>115</v>
      </c>
      <c r="O2342" t="s">
        <v>179</v>
      </c>
      <c r="P2342">
        <v>52</v>
      </c>
      <c r="Q234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342" t="str">
        <f>VLOOKUP(Analytics_mindset_case_studies_IntegrateCo_2015payroll[[#This Row],[Job_Code]],Analytics_mindset_case_studies_IntegrateCo_jobcodes[[Code_text]:[Job_Description]],2,FALSE)</f>
        <v>Sales</v>
      </c>
    </row>
    <row r="2343" spans="1:18" x14ac:dyDescent="0.3">
      <c r="A2343" s="1">
        <v>42083</v>
      </c>
      <c r="B2343">
        <v>27310031</v>
      </c>
      <c r="C2343">
        <v>401</v>
      </c>
      <c r="D2343">
        <v>2</v>
      </c>
      <c r="E2343">
        <v>2</v>
      </c>
      <c r="F2343" t="s">
        <v>113</v>
      </c>
      <c r="G2343">
        <v>9</v>
      </c>
      <c r="H2343">
        <v>0</v>
      </c>
      <c r="I2343">
        <v>234</v>
      </c>
      <c r="J2343">
        <v>0</v>
      </c>
      <c r="K2343">
        <v>0</v>
      </c>
      <c r="L2343">
        <v>931</v>
      </c>
      <c r="M2343">
        <v>1484</v>
      </c>
      <c r="N2343">
        <v>519</v>
      </c>
      <c r="O2343" t="s">
        <v>179</v>
      </c>
      <c r="P2343">
        <v>234</v>
      </c>
      <c r="Q234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343" t="str">
        <f>VLOOKUP(Analytics_mindset_case_studies_IntegrateCo_2015payroll[[#This Row],[Job_Code]],Analytics_mindset_case_studies_IntegrateCo_jobcodes[[Code_text]:[Job_Description]],2,FALSE)</f>
        <v>Employee Training</v>
      </c>
    </row>
    <row r="2344" spans="1:18" x14ac:dyDescent="0.3">
      <c r="A2344" s="1">
        <v>42083</v>
      </c>
      <c r="B2344">
        <v>27310031</v>
      </c>
      <c r="C2344">
        <v>3</v>
      </c>
      <c r="D2344">
        <v>1</v>
      </c>
      <c r="E2344">
        <v>1</v>
      </c>
      <c r="F2344" t="s">
        <v>64</v>
      </c>
      <c r="G2344">
        <v>32</v>
      </c>
      <c r="H2344">
        <v>0</v>
      </c>
      <c r="I2344">
        <v>24616</v>
      </c>
      <c r="J2344">
        <v>0</v>
      </c>
      <c r="K2344">
        <v>0</v>
      </c>
      <c r="L2344">
        <v>0</v>
      </c>
      <c r="M2344">
        <v>18646</v>
      </c>
      <c r="N2344">
        <v>295</v>
      </c>
      <c r="O2344" t="s">
        <v>180</v>
      </c>
      <c r="P2344">
        <v>24616</v>
      </c>
      <c r="Q234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344" t="str">
        <f>VLOOKUP(Analytics_mindset_case_studies_IntegrateCo_2015payroll[[#This Row],[Job_Code]],Analytics_mindset_case_studies_IntegrateCo_jobcodes[[Code_text]:[Job_Description]],2,FALSE)</f>
        <v>Office</v>
      </c>
    </row>
    <row r="2345" spans="1:18" x14ac:dyDescent="0.3">
      <c r="A2345" s="1">
        <v>42083</v>
      </c>
      <c r="B2345">
        <v>27310031</v>
      </c>
      <c r="C2345">
        <v>3</v>
      </c>
      <c r="D2345">
        <v>1</v>
      </c>
      <c r="E2345">
        <v>1</v>
      </c>
      <c r="F2345" t="s">
        <v>63</v>
      </c>
      <c r="G2345">
        <v>0</v>
      </c>
      <c r="H2345">
        <v>0</v>
      </c>
      <c r="I2345">
        <v>0</v>
      </c>
      <c r="J2345">
        <v>0</v>
      </c>
      <c r="K2345">
        <v>0</v>
      </c>
      <c r="L2345">
        <v>0</v>
      </c>
      <c r="M2345">
        <v>4662</v>
      </c>
      <c r="N2345">
        <v>74</v>
      </c>
      <c r="O2345" t="s">
        <v>180</v>
      </c>
      <c r="P2345">
        <v>0</v>
      </c>
      <c r="Q234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345" t="str">
        <f>VLOOKUP(Analytics_mindset_case_studies_IntegrateCo_2015payroll[[#This Row],[Job_Code]],Analytics_mindset_case_studies_IntegrateCo_jobcodes[[Code_text]:[Job_Description]],2,FALSE)</f>
        <v>New Foreign Manufacturing Plant</v>
      </c>
    </row>
    <row r="2346" spans="1:18" x14ac:dyDescent="0.3">
      <c r="A2346" s="1">
        <v>42083</v>
      </c>
      <c r="B2346">
        <v>27310031</v>
      </c>
      <c r="C2346">
        <v>374</v>
      </c>
      <c r="D2346">
        <v>5</v>
      </c>
      <c r="E2346">
        <v>5</v>
      </c>
      <c r="F2346" t="s">
        <v>64</v>
      </c>
      <c r="G2346">
        <v>5</v>
      </c>
      <c r="H2346">
        <v>0</v>
      </c>
      <c r="I2346">
        <v>105</v>
      </c>
      <c r="J2346">
        <v>0</v>
      </c>
      <c r="K2346">
        <v>0</v>
      </c>
      <c r="L2346">
        <v>294</v>
      </c>
      <c r="M2346">
        <v>684</v>
      </c>
      <c r="N2346">
        <v>4</v>
      </c>
      <c r="O2346" t="s">
        <v>181</v>
      </c>
      <c r="P2346">
        <v>105</v>
      </c>
      <c r="Q234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346" t="str">
        <f>VLOOKUP(Analytics_mindset_case_studies_IntegrateCo_2015payroll[[#This Row],[Job_Code]],Analytics_mindset_case_studies_IntegrateCo_jobcodes[[Code_text]:[Job_Description]],2,FALSE)</f>
        <v>Office</v>
      </c>
    </row>
    <row r="2347" spans="1:18" x14ac:dyDescent="0.3">
      <c r="A2347" s="1">
        <v>42083</v>
      </c>
      <c r="B2347">
        <v>27310031</v>
      </c>
      <c r="C2347">
        <v>374</v>
      </c>
      <c r="D2347">
        <v>5</v>
      </c>
      <c r="E2347">
        <v>5</v>
      </c>
      <c r="F2347" t="s">
        <v>93</v>
      </c>
      <c r="G2347">
        <v>19</v>
      </c>
      <c r="H2347">
        <v>0</v>
      </c>
      <c r="I2347">
        <v>399</v>
      </c>
      <c r="J2347">
        <v>0</v>
      </c>
      <c r="K2347">
        <v>0</v>
      </c>
      <c r="L2347">
        <v>1117</v>
      </c>
      <c r="M2347">
        <v>2599</v>
      </c>
      <c r="N2347">
        <v>152</v>
      </c>
      <c r="O2347" t="s">
        <v>181</v>
      </c>
      <c r="P2347">
        <v>399</v>
      </c>
      <c r="Q234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347" t="str">
        <f>VLOOKUP(Analytics_mindset_case_studies_IntegrateCo_2015payroll[[#This Row],[Job_Code]],Analytics_mindset_case_studies_IntegrateCo_jobcodes[[Code_text]:[Job_Description]],2,FALSE)</f>
        <v>Office</v>
      </c>
    </row>
    <row r="2348" spans="1:18" x14ac:dyDescent="0.3">
      <c r="A2348" s="1">
        <v>42083</v>
      </c>
      <c r="B2348">
        <v>27310031</v>
      </c>
      <c r="C2348">
        <v>374</v>
      </c>
      <c r="D2348">
        <v>5</v>
      </c>
      <c r="E2348">
        <v>5</v>
      </c>
      <c r="F2348" t="s">
        <v>78</v>
      </c>
      <c r="G2348">
        <v>15</v>
      </c>
      <c r="H2348">
        <v>0</v>
      </c>
      <c r="I2348">
        <v>315</v>
      </c>
      <c r="J2348">
        <v>0</v>
      </c>
      <c r="K2348">
        <v>0</v>
      </c>
      <c r="L2348">
        <v>882</v>
      </c>
      <c r="M2348">
        <v>205</v>
      </c>
      <c r="N2348">
        <v>12</v>
      </c>
      <c r="O2348" t="s">
        <v>181</v>
      </c>
      <c r="P2348">
        <v>315</v>
      </c>
      <c r="Q234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348" t="str">
        <f>VLOOKUP(Analytics_mindset_case_studies_IntegrateCo_2015payroll[[#This Row],[Job_Code]],Analytics_mindset_case_studies_IntegrateCo_jobcodes[[Code_text]:[Job_Description]],2,FALSE)</f>
        <v>Service</v>
      </c>
    </row>
    <row r="2349" spans="1:18" x14ac:dyDescent="0.3">
      <c r="A2349" s="1">
        <v>42083</v>
      </c>
      <c r="B2349">
        <v>27310031</v>
      </c>
      <c r="C2349">
        <v>374</v>
      </c>
      <c r="D2349">
        <v>5</v>
      </c>
      <c r="E2349">
        <v>5</v>
      </c>
      <c r="F2349" t="s">
        <v>103</v>
      </c>
      <c r="G2349">
        <v>1</v>
      </c>
      <c r="H2349">
        <v>0</v>
      </c>
      <c r="I2349">
        <v>21</v>
      </c>
      <c r="J2349">
        <v>0</v>
      </c>
      <c r="K2349">
        <v>0</v>
      </c>
      <c r="L2349">
        <v>59</v>
      </c>
      <c r="M2349">
        <v>137</v>
      </c>
      <c r="N2349">
        <v>8</v>
      </c>
      <c r="O2349" t="s">
        <v>181</v>
      </c>
      <c r="P2349">
        <v>21</v>
      </c>
      <c r="Q234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349" t="str">
        <f>VLOOKUP(Analytics_mindset_case_studies_IntegrateCo_2015payroll[[#This Row],[Job_Code]],Analytics_mindset_case_studies_IntegrateCo_jobcodes[[Code_text]:[Job_Description]],2,FALSE)</f>
        <v>Service</v>
      </c>
    </row>
    <row r="2350" spans="1:18" x14ac:dyDescent="0.3">
      <c r="A2350" s="1">
        <v>42083</v>
      </c>
      <c r="B2350">
        <v>27310031</v>
      </c>
      <c r="C2350">
        <v>201</v>
      </c>
      <c r="D2350">
        <v>1</v>
      </c>
      <c r="E2350">
        <v>1</v>
      </c>
      <c r="F2350" t="s">
        <v>85</v>
      </c>
      <c r="G2350">
        <v>0</v>
      </c>
      <c r="H2350">
        <v>0</v>
      </c>
      <c r="I2350">
        <v>0</v>
      </c>
      <c r="J2350">
        <v>0</v>
      </c>
      <c r="K2350">
        <v>0</v>
      </c>
      <c r="L2350">
        <v>36</v>
      </c>
      <c r="M2350">
        <v>115</v>
      </c>
      <c r="N2350">
        <v>25</v>
      </c>
      <c r="O2350" t="s">
        <v>182</v>
      </c>
      <c r="P2350">
        <v>0</v>
      </c>
      <c r="Q235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350" t="str">
        <f>VLOOKUP(Analytics_mindset_case_studies_IntegrateCo_2015payroll[[#This Row],[Job_Code]],Analytics_mindset_case_studies_IntegrateCo_jobcodes[[Code_text]:[Job_Description]],2,FALSE)</f>
        <v>Installation</v>
      </c>
    </row>
    <row r="2351" spans="1:18" x14ac:dyDescent="0.3">
      <c r="A2351" s="1">
        <v>42083</v>
      </c>
      <c r="B2351">
        <v>27310031</v>
      </c>
      <c r="C2351">
        <v>192</v>
      </c>
      <c r="D2351">
        <v>5</v>
      </c>
      <c r="E2351">
        <v>5</v>
      </c>
      <c r="F2351" t="s">
        <v>85</v>
      </c>
      <c r="G2351">
        <v>0</v>
      </c>
      <c r="H2351">
        <v>0</v>
      </c>
      <c r="I2351">
        <v>0</v>
      </c>
      <c r="J2351">
        <v>0</v>
      </c>
      <c r="K2351">
        <v>0</v>
      </c>
      <c r="L2351">
        <v>34</v>
      </c>
      <c r="M2351">
        <v>81</v>
      </c>
      <c r="N2351">
        <v>51</v>
      </c>
      <c r="O2351" t="s">
        <v>183</v>
      </c>
      <c r="P2351">
        <v>0</v>
      </c>
      <c r="Q235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351" t="str">
        <f>VLOOKUP(Analytics_mindset_case_studies_IntegrateCo_2015payroll[[#This Row],[Job_Code]],Analytics_mindset_case_studies_IntegrateCo_jobcodes[[Code_text]:[Job_Description]],2,FALSE)</f>
        <v>Installation</v>
      </c>
    </row>
    <row r="2352" spans="1:18" x14ac:dyDescent="0.3">
      <c r="A2352" s="1">
        <v>42083</v>
      </c>
      <c r="B2352">
        <v>27310031</v>
      </c>
      <c r="C2352">
        <v>192</v>
      </c>
      <c r="D2352">
        <v>5</v>
      </c>
      <c r="E2352">
        <v>5</v>
      </c>
      <c r="F2352" t="s">
        <v>107</v>
      </c>
      <c r="G2352">
        <v>22</v>
      </c>
      <c r="H2352">
        <v>0</v>
      </c>
      <c r="I2352">
        <v>52885</v>
      </c>
      <c r="J2352">
        <v>0</v>
      </c>
      <c r="K2352">
        <v>0</v>
      </c>
      <c r="L2352">
        <v>148</v>
      </c>
      <c r="M2352">
        <v>361</v>
      </c>
      <c r="N2352">
        <v>2263</v>
      </c>
      <c r="O2352" t="s">
        <v>183</v>
      </c>
      <c r="P2352">
        <v>52885</v>
      </c>
      <c r="Q235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352" t="str">
        <f>VLOOKUP(Analytics_mindset_case_studies_IntegrateCo_2015payroll[[#This Row],[Job_Code]],Analytics_mindset_case_studies_IntegrateCo_jobcodes[[Code_text]:[Job_Description]],2,FALSE)</f>
        <v>Sales</v>
      </c>
    </row>
    <row r="2353" spans="1:18" x14ac:dyDescent="0.3">
      <c r="A2353" s="1">
        <v>42083</v>
      </c>
      <c r="B2353">
        <v>27310031</v>
      </c>
      <c r="C2353">
        <v>192</v>
      </c>
      <c r="D2353">
        <v>5</v>
      </c>
      <c r="E2353">
        <v>5</v>
      </c>
      <c r="F2353" t="s">
        <v>104</v>
      </c>
      <c r="G2353">
        <v>18</v>
      </c>
      <c r="H2353">
        <v>0</v>
      </c>
      <c r="I2353">
        <v>43269</v>
      </c>
      <c r="J2353">
        <v>0</v>
      </c>
      <c r="K2353">
        <v>0</v>
      </c>
      <c r="L2353">
        <v>1212</v>
      </c>
      <c r="M2353">
        <v>2953</v>
      </c>
      <c r="N2353">
        <v>1852</v>
      </c>
      <c r="O2353" t="s">
        <v>183</v>
      </c>
      <c r="P2353">
        <v>43269</v>
      </c>
      <c r="Q235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353" t="str">
        <f>VLOOKUP(Analytics_mindset_case_studies_IntegrateCo_2015payroll[[#This Row],[Job_Code]],Analytics_mindset_case_studies_IntegrateCo_jobcodes[[Code_text]:[Job_Description]],2,FALSE)</f>
        <v>Sales</v>
      </c>
    </row>
    <row r="2354" spans="1:18" x14ac:dyDescent="0.3">
      <c r="A2354" s="1">
        <v>42083</v>
      </c>
      <c r="B2354">
        <v>27310031</v>
      </c>
      <c r="C2354">
        <v>398</v>
      </c>
      <c r="D2354">
        <v>1</v>
      </c>
      <c r="E2354">
        <v>1</v>
      </c>
      <c r="F2354" t="s">
        <v>89</v>
      </c>
      <c r="G2354">
        <v>15</v>
      </c>
      <c r="H2354">
        <v>0</v>
      </c>
      <c r="I2354">
        <v>18</v>
      </c>
      <c r="J2354">
        <v>0</v>
      </c>
      <c r="K2354">
        <v>11</v>
      </c>
      <c r="L2354">
        <v>43</v>
      </c>
      <c r="M2354">
        <v>138</v>
      </c>
      <c r="N2354">
        <v>3</v>
      </c>
      <c r="O2354" t="s">
        <v>184</v>
      </c>
      <c r="P2354">
        <v>18</v>
      </c>
      <c r="Q235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354" t="str">
        <f>VLOOKUP(Analytics_mindset_case_studies_IntegrateCo_2015payroll[[#This Row],[Job_Code]],Analytics_mindset_case_studies_IntegrateCo_jobcodes[[Code_text]:[Job_Description]],2,FALSE)</f>
        <v>Employee Training</v>
      </c>
    </row>
    <row r="2355" spans="1:18" x14ac:dyDescent="0.3">
      <c r="A2355" s="1">
        <v>42083</v>
      </c>
      <c r="B2355">
        <v>27310031</v>
      </c>
      <c r="C2355">
        <v>398</v>
      </c>
      <c r="D2355">
        <v>1</v>
      </c>
      <c r="E2355">
        <v>1</v>
      </c>
      <c r="F2355" t="s">
        <v>68</v>
      </c>
      <c r="G2355">
        <v>0</v>
      </c>
      <c r="H2355">
        <v>0</v>
      </c>
      <c r="I2355">
        <v>0</v>
      </c>
      <c r="J2355">
        <v>0</v>
      </c>
      <c r="K2355">
        <v>47</v>
      </c>
      <c r="L2355">
        <v>187</v>
      </c>
      <c r="M2355">
        <v>597</v>
      </c>
      <c r="N2355">
        <v>129</v>
      </c>
      <c r="O2355" t="s">
        <v>184</v>
      </c>
      <c r="P2355">
        <v>0</v>
      </c>
      <c r="Q235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2355" t="str">
        <f>VLOOKUP(Analytics_mindset_case_studies_IntegrateCo_2015payroll[[#This Row],[Job_Code]],Analytics_mindset_case_studies_IntegrateCo_jobcodes[[Code_text]:[Job_Description]],2,FALSE)</f>
        <v>Internal Auditing</v>
      </c>
    </row>
    <row r="2356" spans="1:18" x14ac:dyDescent="0.3">
      <c r="A2356" s="1">
        <v>42083</v>
      </c>
      <c r="B2356">
        <v>27310031</v>
      </c>
      <c r="C2356">
        <v>352</v>
      </c>
      <c r="D2356">
        <v>1</v>
      </c>
      <c r="E2356">
        <v>1</v>
      </c>
      <c r="F2356" t="s">
        <v>85</v>
      </c>
      <c r="G2356">
        <v>0</v>
      </c>
      <c r="H2356">
        <v>0</v>
      </c>
      <c r="I2356">
        <v>0</v>
      </c>
      <c r="J2356">
        <v>0</v>
      </c>
      <c r="K2356">
        <v>0</v>
      </c>
      <c r="L2356">
        <v>33</v>
      </c>
      <c r="M2356">
        <v>105</v>
      </c>
      <c r="N2356">
        <v>25</v>
      </c>
      <c r="O2356" t="s">
        <v>186</v>
      </c>
      <c r="P2356">
        <v>0</v>
      </c>
      <c r="Q235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356" t="str">
        <f>VLOOKUP(Analytics_mindset_case_studies_IntegrateCo_2015payroll[[#This Row],[Job_Code]],Analytics_mindset_case_studies_IntegrateCo_jobcodes[[Code_text]:[Job_Description]],2,FALSE)</f>
        <v>Installation</v>
      </c>
    </row>
    <row r="2357" spans="1:18" x14ac:dyDescent="0.3">
      <c r="A2357" s="1">
        <v>42083</v>
      </c>
      <c r="B2357">
        <v>27310031</v>
      </c>
      <c r="C2357">
        <v>352</v>
      </c>
      <c r="D2357">
        <v>1</v>
      </c>
      <c r="E2357">
        <v>1</v>
      </c>
      <c r="F2357" t="s">
        <v>89</v>
      </c>
      <c r="G2357">
        <v>1</v>
      </c>
      <c r="H2357">
        <v>0</v>
      </c>
      <c r="I2357">
        <v>19</v>
      </c>
      <c r="J2357">
        <v>0</v>
      </c>
      <c r="K2357">
        <v>0</v>
      </c>
      <c r="L2357">
        <v>42</v>
      </c>
      <c r="M2357">
        <v>132</v>
      </c>
      <c r="N2357">
        <v>31</v>
      </c>
      <c r="O2357" t="s">
        <v>186</v>
      </c>
      <c r="P2357">
        <v>19</v>
      </c>
      <c r="Q235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357" t="str">
        <f>VLOOKUP(Analytics_mindset_case_studies_IntegrateCo_2015payroll[[#This Row],[Job_Code]],Analytics_mindset_case_studies_IntegrateCo_jobcodes[[Code_text]:[Job_Description]],2,FALSE)</f>
        <v>Employee Training</v>
      </c>
    </row>
    <row r="2358" spans="1:18" x14ac:dyDescent="0.3">
      <c r="A2358" s="1">
        <v>42083</v>
      </c>
      <c r="B2358">
        <v>27310031</v>
      </c>
      <c r="C2358">
        <v>199</v>
      </c>
      <c r="D2358">
        <v>1</v>
      </c>
      <c r="E2358">
        <v>1</v>
      </c>
      <c r="F2358" t="s">
        <v>85</v>
      </c>
      <c r="G2358">
        <v>0</v>
      </c>
      <c r="H2358">
        <v>0</v>
      </c>
      <c r="I2358">
        <v>0</v>
      </c>
      <c r="J2358">
        <v>0</v>
      </c>
      <c r="K2358">
        <v>0</v>
      </c>
      <c r="L2358">
        <v>33</v>
      </c>
      <c r="M2358">
        <v>106</v>
      </c>
      <c r="N2358">
        <v>25</v>
      </c>
      <c r="O2358" t="s">
        <v>187</v>
      </c>
      <c r="P2358">
        <v>0</v>
      </c>
      <c r="Q235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358" t="str">
        <f>VLOOKUP(Analytics_mindset_case_studies_IntegrateCo_2015payroll[[#This Row],[Job_Code]],Analytics_mindset_case_studies_IntegrateCo_jobcodes[[Code_text]:[Job_Description]],2,FALSE)</f>
        <v>Installation</v>
      </c>
    </row>
    <row r="2359" spans="1:18" x14ac:dyDescent="0.3">
      <c r="A2359" s="1">
        <v>42083</v>
      </c>
      <c r="B2359">
        <v>27310031</v>
      </c>
      <c r="C2359">
        <v>199</v>
      </c>
      <c r="D2359">
        <v>1</v>
      </c>
      <c r="E2359">
        <v>1</v>
      </c>
      <c r="F2359" t="s">
        <v>78</v>
      </c>
      <c r="G2359">
        <v>5</v>
      </c>
      <c r="H2359">
        <v>0</v>
      </c>
      <c r="I2359">
        <v>1785</v>
      </c>
      <c r="J2359">
        <v>0</v>
      </c>
      <c r="K2359">
        <v>0</v>
      </c>
      <c r="L2359">
        <v>396</v>
      </c>
      <c r="M2359">
        <v>1264</v>
      </c>
      <c r="N2359">
        <v>295</v>
      </c>
      <c r="O2359" t="s">
        <v>187</v>
      </c>
      <c r="P2359">
        <v>1785</v>
      </c>
      <c r="Q235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359" t="str">
        <f>VLOOKUP(Analytics_mindset_case_studies_IntegrateCo_2015payroll[[#This Row],[Job_Code]],Analytics_mindset_case_studies_IntegrateCo_jobcodes[[Code_text]:[Job_Description]],2,FALSE)</f>
        <v>Service</v>
      </c>
    </row>
    <row r="2360" spans="1:18" x14ac:dyDescent="0.3">
      <c r="A2360" s="1">
        <v>42083</v>
      </c>
      <c r="B2360">
        <v>27310031</v>
      </c>
      <c r="C2360">
        <v>199</v>
      </c>
      <c r="D2360">
        <v>1</v>
      </c>
      <c r="E2360">
        <v>1</v>
      </c>
      <c r="F2360" t="s">
        <v>78</v>
      </c>
      <c r="G2360">
        <v>0</v>
      </c>
      <c r="H2360">
        <v>2</v>
      </c>
      <c r="I2360">
        <v>0</v>
      </c>
      <c r="J2360">
        <v>1071</v>
      </c>
      <c r="K2360">
        <v>0</v>
      </c>
      <c r="L2360">
        <v>238</v>
      </c>
      <c r="M2360">
        <v>759</v>
      </c>
      <c r="N2360">
        <v>118</v>
      </c>
      <c r="O2360" t="s">
        <v>187</v>
      </c>
      <c r="P2360">
        <v>1071</v>
      </c>
      <c r="Q236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360" t="str">
        <f>VLOOKUP(Analytics_mindset_case_studies_IntegrateCo_2015payroll[[#This Row],[Job_Code]],Analytics_mindset_case_studies_IntegrateCo_jobcodes[[Code_text]:[Job_Description]],2,FALSE)</f>
        <v>Service</v>
      </c>
    </row>
    <row r="2361" spans="1:18" x14ac:dyDescent="0.3">
      <c r="A2361" s="1">
        <v>42083</v>
      </c>
      <c r="B2361">
        <v>27310031</v>
      </c>
      <c r="C2361">
        <v>199</v>
      </c>
      <c r="D2361">
        <v>1</v>
      </c>
      <c r="E2361">
        <v>1</v>
      </c>
      <c r="F2361" t="s">
        <v>87</v>
      </c>
      <c r="G2361">
        <v>5</v>
      </c>
      <c r="H2361">
        <v>0</v>
      </c>
      <c r="I2361">
        <v>1785</v>
      </c>
      <c r="J2361">
        <v>0</v>
      </c>
      <c r="K2361">
        <v>0</v>
      </c>
      <c r="L2361">
        <v>4</v>
      </c>
      <c r="M2361">
        <v>127</v>
      </c>
      <c r="N2361">
        <v>29</v>
      </c>
      <c r="O2361" t="s">
        <v>187</v>
      </c>
      <c r="P2361">
        <v>1785</v>
      </c>
      <c r="Q236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361" t="str">
        <f>VLOOKUP(Analytics_mindset_case_studies_IntegrateCo_2015payroll[[#This Row],[Job_Code]],Analytics_mindset_case_studies_IntegrateCo_jobcodes[[Code_text]:[Job_Description]],2,FALSE)</f>
        <v>Employee Training</v>
      </c>
    </row>
    <row r="2362" spans="1:18" x14ac:dyDescent="0.3">
      <c r="A2362" s="1">
        <v>42083</v>
      </c>
      <c r="B2362">
        <v>27310031</v>
      </c>
      <c r="C2362">
        <v>260</v>
      </c>
      <c r="D2362">
        <v>1</v>
      </c>
      <c r="E2362">
        <v>1</v>
      </c>
      <c r="F2362" t="s">
        <v>85</v>
      </c>
      <c r="G2362">
        <v>0</v>
      </c>
      <c r="H2362">
        <v>0</v>
      </c>
      <c r="I2362">
        <v>0</v>
      </c>
      <c r="J2362">
        <v>0</v>
      </c>
      <c r="K2362">
        <v>0</v>
      </c>
      <c r="L2362">
        <v>34</v>
      </c>
      <c r="M2362">
        <v>107</v>
      </c>
      <c r="N2362">
        <v>25</v>
      </c>
      <c r="O2362" t="s">
        <v>188</v>
      </c>
      <c r="P2362">
        <v>0</v>
      </c>
      <c r="Q236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362" t="str">
        <f>VLOOKUP(Analytics_mindset_case_studies_IntegrateCo_2015payroll[[#This Row],[Job_Code]],Analytics_mindset_case_studies_IntegrateCo_jobcodes[[Code_text]:[Job_Description]],2,FALSE)</f>
        <v>Installation</v>
      </c>
    </row>
    <row r="2363" spans="1:18" x14ac:dyDescent="0.3">
      <c r="A2363" s="1">
        <v>42083</v>
      </c>
      <c r="B2363">
        <v>27310031</v>
      </c>
      <c r="C2363">
        <v>380</v>
      </c>
      <c r="D2363">
        <v>1</v>
      </c>
      <c r="E2363">
        <v>1</v>
      </c>
      <c r="F2363" t="s">
        <v>85</v>
      </c>
      <c r="G2363">
        <v>0</v>
      </c>
      <c r="H2363">
        <v>0</v>
      </c>
      <c r="I2363">
        <v>0</v>
      </c>
      <c r="J2363">
        <v>0</v>
      </c>
      <c r="K2363">
        <v>0</v>
      </c>
      <c r="L2363">
        <v>29</v>
      </c>
      <c r="M2363">
        <v>94</v>
      </c>
      <c r="N2363">
        <v>25</v>
      </c>
      <c r="O2363" t="s">
        <v>189</v>
      </c>
      <c r="P2363">
        <v>0</v>
      </c>
      <c r="Q236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363" t="str">
        <f>VLOOKUP(Analytics_mindset_case_studies_IntegrateCo_2015payroll[[#This Row],[Job_Code]],Analytics_mindset_case_studies_IntegrateCo_jobcodes[[Code_text]:[Job_Description]],2,FALSE)</f>
        <v>Installation</v>
      </c>
    </row>
    <row r="2364" spans="1:18" x14ac:dyDescent="0.3">
      <c r="A2364" s="1">
        <v>42083</v>
      </c>
      <c r="B2364">
        <v>27310031</v>
      </c>
      <c r="C2364">
        <v>380</v>
      </c>
      <c r="D2364">
        <v>1</v>
      </c>
      <c r="E2364">
        <v>1</v>
      </c>
      <c r="F2364" t="s">
        <v>65</v>
      </c>
      <c r="G2364">
        <v>25</v>
      </c>
      <c r="H2364">
        <v>0</v>
      </c>
      <c r="I2364">
        <v>50</v>
      </c>
      <c r="J2364">
        <v>0</v>
      </c>
      <c r="K2364">
        <v>0</v>
      </c>
      <c r="L2364">
        <v>99</v>
      </c>
      <c r="M2364">
        <v>315</v>
      </c>
      <c r="N2364">
        <v>82</v>
      </c>
      <c r="O2364" t="s">
        <v>189</v>
      </c>
      <c r="P2364">
        <v>50</v>
      </c>
      <c r="Q236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364" t="str">
        <f>VLOOKUP(Analytics_mindset_case_studies_IntegrateCo_2015payroll[[#This Row],[Job_Code]],Analytics_mindset_case_studies_IntegrateCo_jobcodes[[Code_text]:[Job_Description]],2,FALSE)</f>
        <v>Office</v>
      </c>
    </row>
    <row r="2365" spans="1:18" x14ac:dyDescent="0.3">
      <c r="A2365" s="1">
        <v>42083</v>
      </c>
      <c r="B2365">
        <v>27310031</v>
      </c>
      <c r="C2365">
        <v>380</v>
      </c>
      <c r="D2365">
        <v>1</v>
      </c>
      <c r="E2365">
        <v>1</v>
      </c>
      <c r="F2365" t="s">
        <v>74</v>
      </c>
      <c r="G2365">
        <v>15</v>
      </c>
      <c r="H2365">
        <v>0</v>
      </c>
      <c r="I2365">
        <v>30</v>
      </c>
      <c r="J2365">
        <v>0</v>
      </c>
      <c r="K2365">
        <v>0</v>
      </c>
      <c r="L2365">
        <v>59</v>
      </c>
      <c r="M2365">
        <v>188</v>
      </c>
      <c r="N2365">
        <v>49</v>
      </c>
      <c r="O2365" t="s">
        <v>189</v>
      </c>
      <c r="P2365">
        <v>30</v>
      </c>
      <c r="Q236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365" t="str">
        <f>VLOOKUP(Analytics_mindset_case_studies_IntegrateCo_2015payroll[[#This Row],[Job_Code]],Analytics_mindset_case_studies_IntegrateCo_jobcodes[[Code_text]:[Job_Description]],2,FALSE)</f>
        <v>Service</v>
      </c>
    </row>
    <row r="2366" spans="1:18" x14ac:dyDescent="0.3">
      <c r="A2366" s="1">
        <v>42083</v>
      </c>
      <c r="B2366">
        <v>27310031</v>
      </c>
      <c r="C2366">
        <v>181</v>
      </c>
      <c r="D2366">
        <v>1</v>
      </c>
      <c r="E2366">
        <v>1</v>
      </c>
      <c r="F2366" t="s">
        <v>84</v>
      </c>
      <c r="G2366">
        <v>8</v>
      </c>
      <c r="H2366">
        <v>0</v>
      </c>
      <c r="I2366">
        <v>23419</v>
      </c>
      <c r="J2366">
        <v>0</v>
      </c>
      <c r="K2366">
        <v>0</v>
      </c>
      <c r="L2366">
        <v>562</v>
      </c>
      <c r="M2366">
        <v>1791</v>
      </c>
      <c r="N2366">
        <v>386</v>
      </c>
      <c r="O2366" t="s">
        <v>190</v>
      </c>
      <c r="P2366">
        <v>23419</v>
      </c>
      <c r="Q236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2366" t="str">
        <f>VLOOKUP(Analytics_mindset_case_studies_IntegrateCo_2015payroll[[#This Row],[Job_Code]],Analytics_mindset_case_studies_IntegrateCo_jobcodes[[Code_text]:[Job_Description]],2,FALSE)</f>
        <v>Travel</v>
      </c>
    </row>
    <row r="2367" spans="1:18" x14ac:dyDescent="0.3">
      <c r="A2367" s="1">
        <v>42083</v>
      </c>
      <c r="B2367">
        <v>27310031</v>
      </c>
      <c r="C2367">
        <v>386</v>
      </c>
      <c r="D2367">
        <v>1</v>
      </c>
      <c r="E2367">
        <v>1</v>
      </c>
      <c r="F2367" t="s">
        <v>64</v>
      </c>
      <c r="G2367">
        <v>25</v>
      </c>
      <c r="H2367">
        <v>0</v>
      </c>
      <c r="I2367">
        <v>30</v>
      </c>
      <c r="J2367">
        <v>0</v>
      </c>
      <c r="K2367">
        <v>18</v>
      </c>
      <c r="L2367">
        <v>72</v>
      </c>
      <c r="M2367">
        <v>23</v>
      </c>
      <c r="N2367">
        <v>49</v>
      </c>
      <c r="O2367" t="s">
        <v>204</v>
      </c>
      <c r="P2367">
        <v>30</v>
      </c>
      <c r="Q236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367" t="str">
        <f>VLOOKUP(Analytics_mindset_case_studies_IntegrateCo_2015payroll[[#This Row],[Job_Code]],Analytics_mindset_case_studies_IntegrateCo_jobcodes[[Code_text]:[Job_Description]],2,FALSE)</f>
        <v>Office</v>
      </c>
    </row>
    <row r="2368" spans="1:18" x14ac:dyDescent="0.3">
      <c r="A2368" s="1">
        <v>42083</v>
      </c>
      <c r="B2368">
        <v>27310031</v>
      </c>
      <c r="C2368">
        <v>386</v>
      </c>
      <c r="D2368">
        <v>1</v>
      </c>
      <c r="E2368">
        <v>1</v>
      </c>
      <c r="F2368" t="s">
        <v>72</v>
      </c>
      <c r="G2368">
        <v>375</v>
      </c>
      <c r="H2368">
        <v>0</v>
      </c>
      <c r="I2368">
        <v>45</v>
      </c>
      <c r="J2368">
        <v>0</v>
      </c>
      <c r="K2368">
        <v>27</v>
      </c>
      <c r="L2368">
        <v>108</v>
      </c>
      <c r="M2368">
        <v>344</v>
      </c>
      <c r="N2368">
        <v>74</v>
      </c>
      <c r="O2368" t="s">
        <v>204</v>
      </c>
      <c r="P2368">
        <v>45</v>
      </c>
      <c r="Q236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368" t="str">
        <f>VLOOKUP(Analytics_mindset_case_studies_IntegrateCo_2015payroll[[#This Row],[Job_Code]],Analytics_mindset_case_studies_IntegrateCo_jobcodes[[Code_text]:[Job_Description]],2,FALSE)</f>
        <v>Sales</v>
      </c>
    </row>
    <row r="2369" spans="1:18" x14ac:dyDescent="0.3">
      <c r="A2369" s="1">
        <v>42083</v>
      </c>
      <c r="B2369">
        <v>27310031</v>
      </c>
      <c r="C2369">
        <v>117</v>
      </c>
      <c r="D2369">
        <v>1</v>
      </c>
      <c r="E2369">
        <v>1</v>
      </c>
      <c r="F2369" t="s">
        <v>78</v>
      </c>
      <c r="G2369">
        <v>10</v>
      </c>
      <c r="H2369">
        <v>0</v>
      </c>
      <c r="I2369">
        <v>150</v>
      </c>
      <c r="J2369">
        <v>0</v>
      </c>
      <c r="K2369">
        <v>0</v>
      </c>
      <c r="L2369">
        <v>36</v>
      </c>
      <c r="M2369">
        <v>1148</v>
      </c>
      <c r="N2369">
        <v>248</v>
      </c>
      <c r="O2369" t="s">
        <v>191</v>
      </c>
      <c r="P2369">
        <v>150</v>
      </c>
      <c r="Q236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369" t="str">
        <f>VLOOKUP(Analytics_mindset_case_studies_IntegrateCo_2015payroll[[#This Row],[Job_Code]],Analytics_mindset_case_studies_IntegrateCo_jobcodes[[Code_text]:[Job_Description]],2,FALSE)</f>
        <v>Service</v>
      </c>
    </row>
    <row r="2370" spans="1:18" x14ac:dyDescent="0.3">
      <c r="A2370" s="1">
        <v>42083</v>
      </c>
      <c r="B2370">
        <v>27310031</v>
      </c>
      <c r="C2370">
        <v>400</v>
      </c>
      <c r="D2370">
        <v>1</v>
      </c>
      <c r="E2370">
        <v>1</v>
      </c>
      <c r="F2370" t="s">
        <v>85</v>
      </c>
      <c r="G2370">
        <v>0</v>
      </c>
      <c r="H2370">
        <v>0</v>
      </c>
      <c r="I2370">
        <v>0</v>
      </c>
      <c r="J2370">
        <v>0</v>
      </c>
      <c r="K2370">
        <v>0</v>
      </c>
      <c r="L2370">
        <v>28</v>
      </c>
      <c r="M2370">
        <v>88</v>
      </c>
      <c r="N2370">
        <v>4</v>
      </c>
      <c r="O2370" t="s">
        <v>192</v>
      </c>
      <c r="P2370">
        <v>0</v>
      </c>
      <c r="Q237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370" t="str">
        <f>VLOOKUP(Analytics_mindset_case_studies_IntegrateCo_2015payroll[[#This Row],[Job_Code]],Analytics_mindset_case_studies_IntegrateCo_jobcodes[[Code_text]:[Job_Description]],2,FALSE)</f>
        <v>Installation</v>
      </c>
    </row>
    <row r="2371" spans="1:18" x14ac:dyDescent="0.3">
      <c r="A2371" s="1">
        <v>42083</v>
      </c>
      <c r="B2371">
        <v>27310031</v>
      </c>
      <c r="C2371">
        <v>400</v>
      </c>
      <c r="D2371">
        <v>1</v>
      </c>
      <c r="E2371">
        <v>1</v>
      </c>
      <c r="F2371" t="s">
        <v>58</v>
      </c>
      <c r="G2371">
        <v>27</v>
      </c>
      <c r="H2371">
        <v>0</v>
      </c>
      <c r="I2371">
        <v>55818</v>
      </c>
      <c r="J2371">
        <v>0</v>
      </c>
      <c r="K2371">
        <v>0</v>
      </c>
      <c r="L2371">
        <v>1028</v>
      </c>
      <c r="M2371">
        <v>3279</v>
      </c>
      <c r="N2371">
        <v>145</v>
      </c>
      <c r="O2371" t="s">
        <v>192</v>
      </c>
      <c r="P2371">
        <v>55818</v>
      </c>
      <c r="Q237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371" t="str">
        <f>VLOOKUP(Analytics_mindset_case_studies_IntegrateCo_2015payroll[[#This Row],[Job_Code]],Analytics_mindset_case_studies_IntegrateCo_jobcodes[[Code_text]:[Job_Description]],2,FALSE)</f>
        <v>Sales</v>
      </c>
    </row>
    <row r="2372" spans="1:18" x14ac:dyDescent="0.3">
      <c r="A2372" s="1">
        <v>42083</v>
      </c>
      <c r="B2372">
        <v>27310031</v>
      </c>
      <c r="C2372">
        <v>7</v>
      </c>
      <c r="D2372">
        <v>1</v>
      </c>
      <c r="E2372">
        <v>1</v>
      </c>
      <c r="F2372" t="s">
        <v>58</v>
      </c>
      <c r="G2372">
        <v>33</v>
      </c>
      <c r="H2372">
        <v>0</v>
      </c>
      <c r="I2372">
        <v>7555</v>
      </c>
      <c r="J2372">
        <v>0</v>
      </c>
      <c r="K2372">
        <v>0</v>
      </c>
      <c r="L2372">
        <v>1704</v>
      </c>
      <c r="M2372">
        <v>5431</v>
      </c>
      <c r="N2372">
        <v>1247</v>
      </c>
      <c r="O2372" t="s">
        <v>194</v>
      </c>
      <c r="P2372">
        <v>7555</v>
      </c>
      <c r="Q237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372" t="str">
        <f>VLOOKUP(Analytics_mindset_case_studies_IntegrateCo_2015payroll[[#This Row],[Job_Code]],Analytics_mindset_case_studies_IntegrateCo_jobcodes[[Code_text]:[Job_Description]],2,FALSE)</f>
        <v>Sales</v>
      </c>
    </row>
    <row r="2373" spans="1:18" x14ac:dyDescent="0.3">
      <c r="A2373" s="1">
        <v>42083</v>
      </c>
      <c r="B2373">
        <v>27310031</v>
      </c>
      <c r="C2373">
        <v>7</v>
      </c>
      <c r="D2373">
        <v>1</v>
      </c>
      <c r="E2373">
        <v>1</v>
      </c>
      <c r="F2373" t="s">
        <v>72</v>
      </c>
      <c r="G2373">
        <v>8</v>
      </c>
      <c r="H2373">
        <v>0</v>
      </c>
      <c r="I2373">
        <v>18315</v>
      </c>
      <c r="J2373">
        <v>0</v>
      </c>
      <c r="K2373">
        <v>0</v>
      </c>
      <c r="L2373">
        <v>413</v>
      </c>
      <c r="M2373">
        <v>1318</v>
      </c>
      <c r="N2373">
        <v>302</v>
      </c>
      <c r="O2373" t="s">
        <v>194</v>
      </c>
      <c r="P2373">
        <v>18315</v>
      </c>
      <c r="Q237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373" t="str">
        <f>VLOOKUP(Analytics_mindset_case_studies_IntegrateCo_2015payroll[[#This Row],[Job_Code]],Analytics_mindset_case_studies_IntegrateCo_jobcodes[[Code_text]:[Job_Description]],2,FALSE)</f>
        <v>Sales</v>
      </c>
    </row>
    <row r="2374" spans="1:18" x14ac:dyDescent="0.3">
      <c r="A2374" s="1">
        <v>42083</v>
      </c>
      <c r="B2374">
        <v>27310031</v>
      </c>
      <c r="C2374">
        <v>34</v>
      </c>
      <c r="D2374">
        <v>1</v>
      </c>
      <c r="E2374">
        <v>1</v>
      </c>
      <c r="F2374" t="s">
        <v>58</v>
      </c>
      <c r="G2374">
        <v>1</v>
      </c>
      <c r="H2374">
        <v>0</v>
      </c>
      <c r="I2374">
        <v>4285</v>
      </c>
      <c r="J2374">
        <v>0</v>
      </c>
      <c r="K2374">
        <v>0</v>
      </c>
      <c r="L2374">
        <v>98</v>
      </c>
      <c r="M2374">
        <v>312</v>
      </c>
      <c r="N2374">
        <v>71</v>
      </c>
      <c r="O2374" t="s">
        <v>195</v>
      </c>
      <c r="P2374">
        <v>4285</v>
      </c>
      <c r="Q237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374" t="str">
        <f>VLOOKUP(Analytics_mindset_case_studies_IntegrateCo_2015payroll[[#This Row],[Job_Code]],Analytics_mindset_case_studies_IntegrateCo_jobcodes[[Code_text]:[Job_Description]],2,FALSE)</f>
        <v>Sales</v>
      </c>
    </row>
    <row r="2375" spans="1:18" x14ac:dyDescent="0.3">
      <c r="A2375" s="1">
        <v>42083</v>
      </c>
      <c r="B2375">
        <v>27310031</v>
      </c>
      <c r="C2375">
        <v>34</v>
      </c>
      <c r="D2375">
        <v>1</v>
      </c>
      <c r="E2375">
        <v>1</v>
      </c>
      <c r="F2375" t="s">
        <v>84</v>
      </c>
      <c r="G2375">
        <v>8</v>
      </c>
      <c r="H2375">
        <v>0</v>
      </c>
      <c r="I2375">
        <v>34277</v>
      </c>
      <c r="J2375">
        <v>0</v>
      </c>
      <c r="K2375">
        <v>0</v>
      </c>
      <c r="L2375">
        <v>782</v>
      </c>
      <c r="M2375">
        <v>2494</v>
      </c>
      <c r="N2375">
        <v>566</v>
      </c>
      <c r="O2375" t="s">
        <v>195</v>
      </c>
      <c r="P2375">
        <v>34277</v>
      </c>
      <c r="Q237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2375" t="str">
        <f>VLOOKUP(Analytics_mindset_case_studies_IntegrateCo_2015payroll[[#This Row],[Job_Code]],Analytics_mindset_case_studies_IntegrateCo_jobcodes[[Code_text]:[Job_Description]],2,FALSE)</f>
        <v>Travel</v>
      </c>
    </row>
    <row r="2376" spans="1:18" x14ac:dyDescent="0.3">
      <c r="A2376" s="1">
        <v>42083</v>
      </c>
      <c r="B2376">
        <v>27310031</v>
      </c>
      <c r="C2376">
        <v>34</v>
      </c>
      <c r="D2376">
        <v>1</v>
      </c>
      <c r="E2376">
        <v>1</v>
      </c>
      <c r="F2376" t="s">
        <v>71</v>
      </c>
      <c r="G2376">
        <v>2</v>
      </c>
      <c r="H2376">
        <v>0</v>
      </c>
      <c r="I2376">
        <v>857</v>
      </c>
      <c r="J2376">
        <v>0</v>
      </c>
      <c r="K2376">
        <v>0</v>
      </c>
      <c r="L2376">
        <v>196</v>
      </c>
      <c r="M2376">
        <v>623</v>
      </c>
      <c r="N2376">
        <v>141</v>
      </c>
      <c r="O2376" t="s">
        <v>195</v>
      </c>
      <c r="P2376">
        <v>857</v>
      </c>
      <c r="Q237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376" t="str">
        <f>VLOOKUP(Analytics_mindset_case_studies_IntegrateCo_2015payroll[[#This Row],[Job_Code]],Analytics_mindset_case_studies_IntegrateCo_jobcodes[[Code_text]:[Job_Description]],2,FALSE)</f>
        <v>Proj Management</v>
      </c>
    </row>
    <row r="2377" spans="1:18" x14ac:dyDescent="0.3">
      <c r="A2377" s="1">
        <v>42083</v>
      </c>
      <c r="B2377">
        <v>27310031</v>
      </c>
      <c r="C2377">
        <v>336</v>
      </c>
      <c r="D2377">
        <v>1</v>
      </c>
      <c r="E2377">
        <v>1</v>
      </c>
      <c r="F2377" t="s">
        <v>85</v>
      </c>
      <c r="G2377">
        <v>0</v>
      </c>
      <c r="H2377">
        <v>0</v>
      </c>
      <c r="I2377">
        <v>0</v>
      </c>
      <c r="J2377">
        <v>0</v>
      </c>
      <c r="K2377">
        <v>0</v>
      </c>
      <c r="L2377">
        <v>36</v>
      </c>
      <c r="M2377">
        <v>115</v>
      </c>
      <c r="N2377">
        <v>25</v>
      </c>
      <c r="O2377" t="s">
        <v>196</v>
      </c>
      <c r="P2377">
        <v>0</v>
      </c>
      <c r="Q237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377" t="str">
        <f>VLOOKUP(Analytics_mindset_case_studies_IntegrateCo_2015payroll[[#This Row],[Job_Code]],Analytics_mindset_case_studies_IntegrateCo_jobcodes[[Code_text]:[Job_Description]],2,FALSE)</f>
        <v>Installation</v>
      </c>
    </row>
    <row r="2378" spans="1:18" x14ac:dyDescent="0.3">
      <c r="A2378" s="1">
        <v>42083</v>
      </c>
      <c r="B2378">
        <v>27310031</v>
      </c>
      <c r="C2378">
        <v>336</v>
      </c>
      <c r="D2378">
        <v>1</v>
      </c>
      <c r="E2378">
        <v>1</v>
      </c>
      <c r="F2378" t="s">
        <v>63</v>
      </c>
      <c r="G2378">
        <v>0</v>
      </c>
      <c r="H2378">
        <v>0</v>
      </c>
      <c r="I2378">
        <v>0</v>
      </c>
      <c r="J2378">
        <v>0</v>
      </c>
      <c r="K2378">
        <v>0</v>
      </c>
      <c r="L2378">
        <v>47</v>
      </c>
      <c r="M2378">
        <v>1499</v>
      </c>
      <c r="N2378">
        <v>323</v>
      </c>
      <c r="O2378" t="s">
        <v>196</v>
      </c>
      <c r="P2378">
        <v>0</v>
      </c>
      <c r="Q237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378" t="str">
        <f>VLOOKUP(Analytics_mindset_case_studies_IntegrateCo_2015payroll[[#This Row],[Job_Code]],Analytics_mindset_case_studies_IntegrateCo_jobcodes[[Code_text]:[Job_Description]],2,FALSE)</f>
        <v>New Foreign Manufacturing Plant</v>
      </c>
    </row>
    <row r="2379" spans="1:18" x14ac:dyDescent="0.3">
      <c r="A2379" s="1">
        <v>42083</v>
      </c>
      <c r="B2379">
        <v>27310031</v>
      </c>
      <c r="C2379">
        <v>345</v>
      </c>
      <c r="D2379">
        <v>1</v>
      </c>
      <c r="E2379">
        <v>1</v>
      </c>
      <c r="F2379" t="s">
        <v>63</v>
      </c>
      <c r="G2379">
        <v>0</v>
      </c>
      <c r="H2379">
        <v>0</v>
      </c>
      <c r="I2379">
        <v>0</v>
      </c>
      <c r="J2379">
        <v>0</v>
      </c>
      <c r="K2379">
        <v>0</v>
      </c>
      <c r="L2379">
        <v>845</v>
      </c>
      <c r="M2379">
        <v>2694</v>
      </c>
      <c r="N2379">
        <v>581</v>
      </c>
      <c r="O2379" t="s">
        <v>197</v>
      </c>
      <c r="P2379">
        <v>0</v>
      </c>
      <c r="Q237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379" t="str">
        <f>VLOOKUP(Analytics_mindset_case_studies_IntegrateCo_2015payroll[[#This Row],[Job_Code]],Analytics_mindset_case_studies_IntegrateCo_jobcodes[[Code_text]:[Job_Description]],2,FALSE)</f>
        <v>New Foreign Manufacturing Plant</v>
      </c>
    </row>
    <row r="2380" spans="1:18" x14ac:dyDescent="0.3">
      <c r="A2380" s="1">
        <v>42083</v>
      </c>
      <c r="B2380">
        <v>27310031</v>
      </c>
      <c r="C2380">
        <v>345</v>
      </c>
      <c r="D2380">
        <v>1</v>
      </c>
      <c r="E2380">
        <v>1</v>
      </c>
      <c r="F2380" t="s">
        <v>96</v>
      </c>
      <c r="G2380">
        <v>0</v>
      </c>
      <c r="H2380">
        <v>0</v>
      </c>
      <c r="I2380">
        <v>0</v>
      </c>
      <c r="J2380">
        <v>0</v>
      </c>
      <c r="K2380">
        <v>0</v>
      </c>
      <c r="L2380">
        <v>845</v>
      </c>
      <c r="M2380">
        <v>2692</v>
      </c>
      <c r="N2380">
        <v>581</v>
      </c>
      <c r="O2380" t="s">
        <v>197</v>
      </c>
      <c r="P2380">
        <v>0</v>
      </c>
      <c r="Q238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011</v>
      </c>
      <c r="R2380" t="str">
        <f>VLOOKUP(Analytics_mindset_case_studies_IntegrateCo_2015payroll[[#This Row],[Job_Code]],Analytics_mindset_case_studies_IntegrateCo_jobcodes[[Code_text]:[Job_Description]],2,FALSE)</f>
        <v>Internal Projects</v>
      </c>
    </row>
    <row r="2381" spans="1:18" x14ac:dyDescent="0.3">
      <c r="A2381" s="1">
        <v>42083</v>
      </c>
      <c r="B2381">
        <v>27310031</v>
      </c>
      <c r="C2381">
        <v>99</v>
      </c>
      <c r="D2381">
        <v>1</v>
      </c>
      <c r="E2381">
        <v>1</v>
      </c>
      <c r="F2381" t="s">
        <v>78</v>
      </c>
      <c r="G2381">
        <v>20</v>
      </c>
      <c r="H2381">
        <v>0</v>
      </c>
      <c r="I2381">
        <v>420</v>
      </c>
      <c r="J2381">
        <v>0</v>
      </c>
      <c r="K2381">
        <v>0</v>
      </c>
      <c r="L2381">
        <v>976</v>
      </c>
      <c r="M2381">
        <v>311</v>
      </c>
      <c r="N2381">
        <v>693</v>
      </c>
      <c r="O2381" t="s">
        <v>198</v>
      </c>
      <c r="P2381">
        <v>420</v>
      </c>
      <c r="Q238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381" t="str">
        <f>VLOOKUP(Analytics_mindset_case_studies_IntegrateCo_2015payroll[[#This Row],[Job_Code]],Analytics_mindset_case_studies_IntegrateCo_jobcodes[[Code_text]:[Job_Description]],2,FALSE)</f>
        <v>Service</v>
      </c>
    </row>
    <row r="2382" spans="1:18" x14ac:dyDescent="0.3">
      <c r="A2382" s="1">
        <v>42083</v>
      </c>
      <c r="B2382">
        <v>27310031</v>
      </c>
      <c r="C2382">
        <v>99</v>
      </c>
      <c r="D2382">
        <v>1</v>
      </c>
      <c r="E2382">
        <v>1</v>
      </c>
      <c r="F2382" t="s">
        <v>74</v>
      </c>
      <c r="G2382">
        <v>20</v>
      </c>
      <c r="H2382">
        <v>0</v>
      </c>
      <c r="I2382">
        <v>420</v>
      </c>
      <c r="J2382">
        <v>0</v>
      </c>
      <c r="K2382">
        <v>0</v>
      </c>
      <c r="L2382">
        <v>976</v>
      </c>
      <c r="M2382">
        <v>3112</v>
      </c>
      <c r="N2382">
        <v>693</v>
      </c>
      <c r="O2382" t="s">
        <v>198</v>
      </c>
      <c r="P2382">
        <v>420</v>
      </c>
      <c r="Q238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382" t="str">
        <f>VLOOKUP(Analytics_mindset_case_studies_IntegrateCo_2015payroll[[#This Row],[Job_Code]],Analytics_mindset_case_studies_IntegrateCo_jobcodes[[Code_text]:[Job_Description]],2,FALSE)</f>
        <v>Service</v>
      </c>
    </row>
    <row r="2383" spans="1:18" x14ac:dyDescent="0.3">
      <c r="A2383" s="1">
        <v>42083</v>
      </c>
      <c r="B2383">
        <v>27310031</v>
      </c>
      <c r="C2383">
        <v>25</v>
      </c>
      <c r="D2383">
        <v>1</v>
      </c>
      <c r="E2383">
        <v>1</v>
      </c>
      <c r="F2383" t="s">
        <v>64</v>
      </c>
      <c r="G2383">
        <v>215</v>
      </c>
      <c r="H2383">
        <v>0</v>
      </c>
      <c r="I2383">
        <v>4598</v>
      </c>
      <c r="J2383">
        <v>0</v>
      </c>
      <c r="K2383">
        <v>0</v>
      </c>
      <c r="L2383">
        <v>984</v>
      </c>
      <c r="M2383">
        <v>3135</v>
      </c>
      <c r="N2383">
        <v>55</v>
      </c>
      <c r="O2383" t="s">
        <v>199</v>
      </c>
      <c r="P2383">
        <v>4598</v>
      </c>
      <c r="Q238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383" t="str">
        <f>VLOOKUP(Analytics_mindset_case_studies_IntegrateCo_2015payroll[[#This Row],[Job_Code]],Analytics_mindset_case_studies_IntegrateCo_jobcodes[[Code_text]:[Job_Description]],2,FALSE)</f>
        <v>Office</v>
      </c>
    </row>
    <row r="2384" spans="1:18" x14ac:dyDescent="0.3">
      <c r="A2384" s="1">
        <v>42083</v>
      </c>
      <c r="B2384">
        <v>27310031</v>
      </c>
      <c r="C2384">
        <v>25</v>
      </c>
      <c r="D2384">
        <v>1</v>
      </c>
      <c r="E2384">
        <v>1</v>
      </c>
      <c r="F2384" t="s">
        <v>65</v>
      </c>
      <c r="G2384">
        <v>215</v>
      </c>
      <c r="H2384">
        <v>0</v>
      </c>
      <c r="I2384">
        <v>4598</v>
      </c>
      <c r="J2384">
        <v>0</v>
      </c>
      <c r="K2384">
        <v>0</v>
      </c>
      <c r="L2384">
        <v>983</v>
      </c>
      <c r="M2384">
        <v>3134</v>
      </c>
      <c r="N2384">
        <v>55</v>
      </c>
      <c r="O2384" t="s">
        <v>199</v>
      </c>
      <c r="P2384">
        <v>4598</v>
      </c>
      <c r="Q238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384" t="str">
        <f>VLOOKUP(Analytics_mindset_case_studies_IntegrateCo_2015payroll[[#This Row],[Job_Code]],Analytics_mindset_case_studies_IntegrateCo_jobcodes[[Code_text]:[Job_Description]],2,FALSE)</f>
        <v>Office</v>
      </c>
    </row>
    <row r="2385" spans="1:18" x14ac:dyDescent="0.3">
      <c r="A2385" s="1">
        <v>42083</v>
      </c>
      <c r="B2385">
        <v>27310031</v>
      </c>
      <c r="C2385">
        <v>184</v>
      </c>
      <c r="D2385">
        <v>1</v>
      </c>
      <c r="E2385">
        <v>1</v>
      </c>
      <c r="F2385" t="s">
        <v>85</v>
      </c>
      <c r="G2385">
        <v>0</v>
      </c>
      <c r="H2385">
        <v>0</v>
      </c>
      <c r="I2385">
        <v>0</v>
      </c>
      <c r="J2385">
        <v>0</v>
      </c>
      <c r="K2385">
        <v>0</v>
      </c>
      <c r="L2385">
        <v>33</v>
      </c>
      <c r="M2385">
        <v>106</v>
      </c>
      <c r="N2385">
        <v>25</v>
      </c>
      <c r="O2385" t="s">
        <v>200</v>
      </c>
      <c r="P2385">
        <v>0</v>
      </c>
      <c r="Q238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385" t="str">
        <f>VLOOKUP(Analytics_mindset_case_studies_IntegrateCo_2015payroll[[#This Row],[Job_Code]],Analytics_mindset_case_studies_IntegrateCo_jobcodes[[Code_text]:[Job_Description]],2,FALSE)</f>
        <v>Installation</v>
      </c>
    </row>
    <row r="2386" spans="1:18" x14ac:dyDescent="0.3">
      <c r="A2386" s="1">
        <v>42083</v>
      </c>
      <c r="B2386">
        <v>27310031</v>
      </c>
      <c r="C2386">
        <v>320</v>
      </c>
      <c r="D2386">
        <v>1</v>
      </c>
      <c r="E2386">
        <v>1</v>
      </c>
      <c r="F2386" t="s">
        <v>85</v>
      </c>
      <c r="G2386">
        <v>0</v>
      </c>
      <c r="H2386">
        <v>0</v>
      </c>
      <c r="I2386">
        <v>0</v>
      </c>
      <c r="J2386">
        <v>0</v>
      </c>
      <c r="K2386">
        <v>0</v>
      </c>
      <c r="L2386">
        <v>36</v>
      </c>
      <c r="M2386">
        <v>115</v>
      </c>
      <c r="N2386">
        <v>25</v>
      </c>
      <c r="O2386" t="s">
        <v>201</v>
      </c>
      <c r="P2386">
        <v>0</v>
      </c>
      <c r="Q238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386" t="str">
        <f>VLOOKUP(Analytics_mindset_case_studies_IntegrateCo_2015payroll[[#This Row],[Job_Code]],Analytics_mindset_case_studies_IntegrateCo_jobcodes[[Code_text]:[Job_Description]],2,FALSE)</f>
        <v>Installation</v>
      </c>
    </row>
    <row r="2387" spans="1:18" x14ac:dyDescent="0.3">
      <c r="A2387" s="1">
        <v>42083</v>
      </c>
      <c r="B2387">
        <v>27310031</v>
      </c>
      <c r="C2387">
        <v>320</v>
      </c>
      <c r="D2387">
        <v>1</v>
      </c>
      <c r="E2387">
        <v>1</v>
      </c>
      <c r="F2387" t="s">
        <v>58</v>
      </c>
      <c r="G2387">
        <v>20</v>
      </c>
      <c r="H2387">
        <v>0</v>
      </c>
      <c r="I2387">
        <v>71635</v>
      </c>
      <c r="J2387">
        <v>0</v>
      </c>
      <c r="K2387">
        <v>0</v>
      </c>
      <c r="L2387">
        <v>1719</v>
      </c>
      <c r="M2387">
        <v>5481</v>
      </c>
      <c r="N2387">
        <v>1182</v>
      </c>
      <c r="O2387" t="s">
        <v>201</v>
      </c>
      <c r="P2387">
        <v>71635</v>
      </c>
      <c r="Q238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387" t="str">
        <f>VLOOKUP(Analytics_mindset_case_studies_IntegrateCo_2015payroll[[#This Row],[Job_Code]],Analytics_mindset_case_studies_IntegrateCo_jobcodes[[Code_text]:[Job_Description]],2,FALSE)</f>
        <v>Sales</v>
      </c>
    </row>
    <row r="2388" spans="1:18" x14ac:dyDescent="0.3">
      <c r="A2388" s="1">
        <v>42083</v>
      </c>
      <c r="B2388">
        <v>27310031</v>
      </c>
      <c r="C2388">
        <v>343</v>
      </c>
      <c r="D2388">
        <v>1</v>
      </c>
      <c r="E2388">
        <v>1</v>
      </c>
      <c r="F2388" t="s">
        <v>85</v>
      </c>
      <c r="G2388">
        <v>0</v>
      </c>
      <c r="H2388">
        <v>0</v>
      </c>
      <c r="I2388">
        <v>0</v>
      </c>
      <c r="J2388">
        <v>0</v>
      </c>
      <c r="K2388">
        <v>0</v>
      </c>
      <c r="L2388">
        <v>31</v>
      </c>
      <c r="M2388">
        <v>99</v>
      </c>
      <c r="N2388">
        <v>25</v>
      </c>
      <c r="O2388" t="s">
        <v>202</v>
      </c>
      <c r="P2388">
        <v>0</v>
      </c>
      <c r="Q238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388" t="str">
        <f>VLOOKUP(Analytics_mindset_case_studies_IntegrateCo_2015payroll[[#This Row],[Job_Code]],Analytics_mindset_case_studies_IntegrateCo_jobcodes[[Code_text]:[Job_Description]],2,FALSE)</f>
        <v>Installation</v>
      </c>
    </row>
    <row r="2389" spans="1:18" x14ac:dyDescent="0.3">
      <c r="A2389" s="1">
        <v>42083</v>
      </c>
      <c r="B2389">
        <v>27310031</v>
      </c>
      <c r="C2389">
        <v>343</v>
      </c>
      <c r="D2389">
        <v>1</v>
      </c>
      <c r="E2389">
        <v>1</v>
      </c>
      <c r="F2389" t="s">
        <v>78</v>
      </c>
      <c r="G2389">
        <v>3</v>
      </c>
      <c r="H2389">
        <v>0</v>
      </c>
      <c r="I2389">
        <v>69</v>
      </c>
      <c r="J2389">
        <v>0</v>
      </c>
      <c r="K2389">
        <v>0</v>
      </c>
      <c r="L2389">
        <v>143</v>
      </c>
      <c r="M2389">
        <v>454</v>
      </c>
      <c r="N2389">
        <v>114</v>
      </c>
      <c r="O2389" t="s">
        <v>202</v>
      </c>
      <c r="P2389">
        <v>69</v>
      </c>
      <c r="Q238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389" t="str">
        <f>VLOOKUP(Analytics_mindset_case_studies_IntegrateCo_2015payroll[[#This Row],[Job_Code]],Analytics_mindset_case_studies_IntegrateCo_jobcodes[[Code_text]:[Job_Description]],2,FALSE)</f>
        <v>Service</v>
      </c>
    </row>
    <row r="2390" spans="1:18" x14ac:dyDescent="0.3">
      <c r="A2390" s="1">
        <v>42083</v>
      </c>
      <c r="B2390">
        <v>27310031</v>
      </c>
      <c r="C2390">
        <v>343</v>
      </c>
      <c r="D2390">
        <v>1</v>
      </c>
      <c r="E2390">
        <v>1</v>
      </c>
      <c r="F2390" t="s">
        <v>78</v>
      </c>
      <c r="G2390">
        <v>0</v>
      </c>
      <c r="H2390">
        <v>2</v>
      </c>
      <c r="I2390">
        <v>0</v>
      </c>
      <c r="J2390">
        <v>69</v>
      </c>
      <c r="K2390">
        <v>0</v>
      </c>
      <c r="L2390">
        <v>142</v>
      </c>
      <c r="M2390">
        <v>454</v>
      </c>
      <c r="N2390">
        <v>76</v>
      </c>
      <c r="O2390" t="s">
        <v>202</v>
      </c>
      <c r="P2390">
        <v>69</v>
      </c>
      <c r="Q239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390" t="str">
        <f>VLOOKUP(Analytics_mindset_case_studies_IntegrateCo_2015payroll[[#This Row],[Job_Code]],Analytics_mindset_case_studies_IntegrateCo_jobcodes[[Code_text]:[Job_Description]],2,FALSE)</f>
        <v>Service</v>
      </c>
    </row>
    <row r="2391" spans="1:18" x14ac:dyDescent="0.3">
      <c r="A2391" s="1">
        <v>42083</v>
      </c>
      <c r="B2391">
        <v>27310031</v>
      </c>
      <c r="C2391">
        <v>399</v>
      </c>
      <c r="D2391">
        <v>1</v>
      </c>
      <c r="E2391">
        <v>1</v>
      </c>
      <c r="F2391" t="s">
        <v>85</v>
      </c>
      <c r="G2391">
        <v>0</v>
      </c>
      <c r="H2391">
        <v>0</v>
      </c>
      <c r="I2391">
        <v>0</v>
      </c>
      <c r="J2391">
        <v>0</v>
      </c>
      <c r="K2391">
        <v>0</v>
      </c>
      <c r="L2391">
        <v>34</v>
      </c>
      <c r="M2391">
        <v>11</v>
      </c>
      <c r="N2391">
        <v>4</v>
      </c>
      <c r="O2391" t="s">
        <v>203</v>
      </c>
      <c r="P2391">
        <v>0</v>
      </c>
      <c r="Q239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391" t="str">
        <f>VLOOKUP(Analytics_mindset_case_studies_IntegrateCo_2015payroll[[#This Row],[Job_Code]],Analytics_mindset_case_studies_IntegrateCo_jobcodes[[Code_text]:[Job_Description]],2,FALSE)</f>
        <v>Installation</v>
      </c>
    </row>
    <row r="2392" spans="1:18" x14ac:dyDescent="0.3">
      <c r="A2392" s="1">
        <v>42083</v>
      </c>
      <c r="B2392">
        <v>27310031</v>
      </c>
      <c r="C2392">
        <v>399</v>
      </c>
      <c r="D2392">
        <v>1</v>
      </c>
      <c r="E2392">
        <v>1</v>
      </c>
      <c r="F2392" t="s">
        <v>72</v>
      </c>
      <c r="G2392">
        <v>40</v>
      </c>
      <c r="H2392">
        <v>0</v>
      </c>
      <c r="I2392">
        <v>86539</v>
      </c>
      <c r="J2392">
        <v>0</v>
      </c>
      <c r="K2392">
        <v>0</v>
      </c>
      <c r="L2392">
        <v>1986</v>
      </c>
      <c r="M2392">
        <v>6327</v>
      </c>
      <c r="N2392">
        <v>225</v>
      </c>
      <c r="O2392" t="s">
        <v>203</v>
      </c>
      <c r="P2392">
        <v>86539</v>
      </c>
      <c r="Q239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392" t="str">
        <f>VLOOKUP(Analytics_mindset_case_studies_IntegrateCo_2015payroll[[#This Row],[Job_Code]],Analytics_mindset_case_studies_IntegrateCo_jobcodes[[Code_text]:[Job_Description]],2,FALSE)</f>
        <v>Sales</v>
      </c>
    </row>
    <row r="2393" spans="1:18" x14ac:dyDescent="0.3">
      <c r="A2393" s="1">
        <v>42086</v>
      </c>
      <c r="B2393">
        <v>27310033</v>
      </c>
      <c r="C2393">
        <v>381</v>
      </c>
      <c r="D2393">
        <v>1</v>
      </c>
      <c r="E2393">
        <v>1</v>
      </c>
      <c r="F2393" t="s">
        <v>72</v>
      </c>
      <c r="G2393">
        <v>0</v>
      </c>
      <c r="H2393">
        <v>0</v>
      </c>
      <c r="I2393">
        <v>0</v>
      </c>
      <c r="J2393">
        <v>0</v>
      </c>
      <c r="K2393">
        <v>0</v>
      </c>
      <c r="L2393">
        <v>48</v>
      </c>
      <c r="M2393">
        <v>153</v>
      </c>
      <c r="N2393">
        <v>52</v>
      </c>
      <c r="O2393" t="s">
        <v>151</v>
      </c>
      <c r="P2393">
        <v>0</v>
      </c>
      <c r="Q239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393" t="str">
        <f>VLOOKUP(Analytics_mindset_case_studies_IntegrateCo_2015payroll[[#This Row],[Job_Code]],Analytics_mindset_case_studies_IntegrateCo_jobcodes[[Code_text]:[Job_Description]],2,FALSE)</f>
        <v>Sales</v>
      </c>
    </row>
    <row r="2394" spans="1:18" x14ac:dyDescent="0.3">
      <c r="A2394" s="1">
        <v>42090</v>
      </c>
      <c r="B2394">
        <v>27310035</v>
      </c>
      <c r="C2394">
        <v>195</v>
      </c>
      <c r="D2394">
        <v>1</v>
      </c>
      <c r="E2394">
        <v>1</v>
      </c>
      <c r="F2394" t="s">
        <v>85</v>
      </c>
      <c r="G2394">
        <v>0</v>
      </c>
      <c r="H2394">
        <v>0</v>
      </c>
      <c r="I2394">
        <v>0</v>
      </c>
      <c r="J2394">
        <v>0</v>
      </c>
      <c r="K2394">
        <v>0</v>
      </c>
      <c r="L2394">
        <v>34</v>
      </c>
      <c r="M2394">
        <v>107</v>
      </c>
      <c r="N2394">
        <v>4</v>
      </c>
      <c r="O2394" t="s">
        <v>121</v>
      </c>
      <c r="P2394">
        <v>0</v>
      </c>
      <c r="Q239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394" t="str">
        <f>VLOOKUP(Analytics_mindset_case_studies_IntegrateCo_2015payroll[[#This Row],[Job_Code]],Analytics_mindset_case_studies_IntegrateCo_jobcodes[[Code_text]:[Job_Description]],2,FALSE)</f>
        <v>Installation</v>
      </c>
    </row>
    <row r="2395" spans="1:18" x14ac:dyDescent="0.3">
      <c r="A2395" s="1">
        <v>42090</v>
      </c>
      <c r="B2395">
        <v>27310035</v>
      </c>
      <c r="C2395">
        <v>195</v>
      </c>
      <c r="D2395">
        <v>1</v>
      </c>
      <c r="E2395">
        <v>1</v>
      </c>
      <c r="F2395" t="s">
        <v>58</v>
      </c>
      <c r="G2395">
        <v>40</v>
      </c>
      <c r="H2395">
        <v>0</v>
      </c>
      <c r="I2395">
        <v>115715</v>
      </c>
      <c r="J2395">
        <v>0</v>
      </c>
      <c r="K2395">
        <v>0</v>
      </c>
      <c r="L2395">
        <v>2596</v>
      </c>
      <c r="M2395">
        <v>8276</v>
      </c>
      <c r="N2395">
        <v>301</v>
      </c>
      <c r="O2395" t="s">
        <v>121</v>
      </c>
      <c r="P2395">
        <v>115715</v>
      </c>
      <c r="Q239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395" t="str">
        <f>VLOOKUP(Analytics_mindset_case_studies_IntegrateCo_2015payroll[[#This Row],[Job_Code]],Analytics_mindset_case_studies_IntegrateCo_jobcodes[[Code_text]:[Job_Description]],2,FALSE)</f>
        <v>Sales</v>
      </c>
    </row>
    <row r="2396" spans="1:18" x14ac:dyDescent="0.3">
      <c r="A2396" s="1">
        <v>42090</v>
      </c>
      <c r="B2396">
        <v>27310035</v>
      </c>
      <c r="C2396">
        <v>404</v>
      </c>
      <c r="D2396">
        <v>1</v>
      </c>
      <c r="E2396">
        <v>1</v>
      </c>
      <c r="F2396" t="s">
        <v>84</v>
      </c>
      <c r="G2396">
        <v>3</v>
      </c>
      <c r="H2396">
        <v>0</v>
      </c>
      <c r="I2396">
        <v>649</v>
      </c>
      <c r="J2396">
        <v>0</v>
      </c>
      <c r="K2396">
        <v>0</v>
      </c>
      <c r="L2396">
        <v>153</v>
      </c>
      <c r="M2396">
        <v>488</v>
      </c>
      <c r="N2396">
        <v>107</v>
      </c>
      <c r="O2396" t="s">
        <v>205</v>
      </c>
      <c r="P2396">
        <v>649</v>
      </c>
      <c r="Q239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2396" t="str">
        <f>VLOOKUP(Analytics_mindset_case_studies_IntegrateCo_2015payroll[[#This Row],[Job_Code]],Analytics_mindset_case_studies_IntegrateCo_jobcodes[[Code_text]:[Job_Description]],2,FALSE)</f>
        <v>Travel</v>
      </c>
    </row>
    <row r="2397" spans="1:18" x14ac:dyDescent="0.3">
      <c r="A2397" s="1">
        <v>42090</v>
      </c>
      <c r="B2397">
        <v>27310035</v>
      </c>
      <c r="C2397">
        <v>106</v>
      </c>
      <c r="D2397">
        <v>1</v>
      </c>
      <c r="E2397">
        <v>1</v>
      </c>
      <c r="F2397" t="s">
        <v>85</v>
      </c>
      <c r="G2397">
        <v>0</v>
      </c>
      <c r="H2397">
        <v>0</v>
      </c>
      <c r="I2397">
        <v>0</v>
      </c>
      <c r="J2397">
        <v>0</v>
      </c>
      <c r="K2397">
        <v>0</v>
      </c>
      <c r="L2397">
        <v>36</v>
      </c>
      <c r="M2397">
        <v>115</v>
      </c>
      <c r="N2397">
        <v>25</v>
      </c>
      <c r="O2397" t="s">
        <v>122</v>
      </c>
      <c r="P2397">
        <v>0</v>
      </c>
      <c r="Q239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397" t="str">
        <f>VLOOKUP(Analytics_mindset_case_studies_IntegrateCo_2015payroll[[#This Row],[Job_Code]],Analytics_mindset_case_studies_IntegrateCo_jobcodes[[Code_text]:[Job_Description]],2,FALSE)</f>
        <v>Installation</v>
      </c>
    </row>
    <row r="2398" spans="1:18" x14ac:dyDescent="0.3">
      <c r="A2398" s="1">
        <v>42090</v>
      </c>
      <c r="B2398">
        <v>27310035</v>
      </c>
      <c r="C2398">
        <v>106</v>
      </c>
      <c r="D2398">
        <v>1</v>
      </c>
      <c r="E2398">
        <v>1</v>
      </c>
      <c r="F2398" t="s">
        <v>64</v>
      </c>
      <c r="G2398">
        <v>20</v>
      </c>
      <c r="H2398">
        <v>0</v>
      </c>
      <c r="I2398">
        <v>400</v>
      </c>
      <c r="J2398">
        <v>0</v>
      </c>
      <c r="K2398">
        <v>0</v>
      </c>
      <c r="L2398">
        <v>96</v>
      </c>
      <c r="M2398">
        <v>306</v>
      </c>
      <c r="N2398">
        <v>66</v>
      </c>
      <c r="O2398" t="s">
        <v>122</v>
      </c>
      <c r="P2398">
        <v>400</v>
      </c>
      <c r="Q239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398" t="str">
        <f>VLOOKUP(Analytics_mindset_case_studies_IntegrateCo_2015payroll[[#This Row],[Job_Code]],Analytics_mindset_case_studies_IntegrateCo_jobcodes[[Code_text]:[Job_Description]],2,FALSE)</f>
        <v>Office</v>
      </c>
    </row>
    <row r="2399" spans="1:18" x14ac:dyDescent="0.3">
      <c r="A2399" s="1">
        <v>42090</v>
      </c>
      <c r="B2399">
        <v>27310035</v>
      </c>
      <c r="C2399">
        <v>106</v>
      </c>
      <c r="D2399">
        <v>1</v>
      </c>
      <c r="E2399">
        <v>1</v>
      </c>
      <c r="F2399" t="s">
        <v>65</v>
      </c>
      <c r="G2399">
        <v>20</v>
      </c>
      <c r="H2399">
        <v>0</v>
      </c>
      <c r="I2399">
        <v>400</v>
      </c>
      <c r="J2399">
        <v>0</v>
      </c>
      <c r="K2399">
        <v>0</v>
      </c>
      <c r="L2399">
        <v>96</v>
      </c>
      <c r="M2399">
        <v>306</v>
      </c>
      <c r="N2399">
        <v>66</v>
      </c>
      <c r="O2399" t="s">
        <v>122</v>
      </c>
      <c r="P2399">
        <v>400</v>
      </c>
      <c r="Q239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399" t="str">
        <f>VLOOKUP(Analytics_mindset_case_studies_IntegrateCo_2015payroll[[#This Row],[Job_Code]],Analytics_mindset_case_studies_IntegrateCo_jobcodes[[Code_text]:[Job_Description]],2,FALSE)</f>
        <v>Office</v>
      </c>
    </row>
    <row r="2400" spans="1:18" x14ac:dyDescent="0.3">
      <c r="A2400" s="1">
        <v>42090</v>
      </c>
      <c r="B2400">
        <v>27310035</v>
      </c>
      <c r="C2400">
        <v>274</v>
      </c>
      <c r="D2400">
        <v>1</v>
      </c>
      <c r="E2400">
        <v>1</v>
      </c>
      <c r="F2400" t="s">
        <v>85</v>
      </c>
      <c r="G2400">
        <v>0</v>
      </c>
      <c r="H2400">
        <v>0</v>
      </c>
      <c r="I2400">
        <v>0</v>
      </c>
      <c r="J2400">
        <v>0</v>
      </c>
      <c r="K2400">
        <v>0</v>
      </c>
      <c r="L2400">
        <v>36</v>
      </c>
      <c r="M2400">
        <v>115</v>
      </c>
      <c r="N2400">
        <v>25</v>
      </c>
      <c r="O2400" t="s">
        <v>124</v>
      </c>
      <c r="P2400">
        <v>0</v>
      </c>
      <c r="Q240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400" t="str">
        <f>VLOOKUP(Analytics_mindset_case_studies_IntegrateCo_2015payroll[[#This Row],[Job_Code]],Analytics_mindset_case_studies_IntegrateCo_jobcodes[[Code_text]:[Job_Description]],2,FALSE)</f>
        <v>Installation</v>
      </c>
    </row>
    <row r="2401" spans="1:18" x14ac:dyDescent="0.3">
      <c r="A2401" s="1">
        <v>42090</v>
      </c>
      <c r="B2401">
        <v>27310035</v>
      </c>
      <c r="C2401">
        <v>1</v>
      </c>
      <c r="D2401">
        <v>1</v>
      </c>
      <c r="E2401">
        <v>1</v>
      </c>
      <c r="F2401" t="s">
        <v>64</v>
      </c>
      <c r="G2401">
        <v>17</v>
      </c>
      <c r="H2401">
        <v>0</v>
      </c>
      <c r="I2401">
        <v>4847</v>
      </c>
      <c r="J2401">
        <v>0</v>
      </c>
      <c r="K2401">
        <v>0</v>
      </c>
      <c r="L2401">
        <v>1021</v>
      </c>
      <c r="M2401">
        <v>3254</v>
      </c>
      <c r="N2401">
        <v>58</v>
      </c>
      <c r="O2401" t="s">
        <v>125</v>
      </c>
      <c r="P2401">
        <v>4847</v>
      </c>
      <c r="Q240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401" t="str">
        <f>VLOOKUP(Analytics_mindset_case_studies_IntegrateCo_2015payroll[[#This Row],[Job_Code]],Analytics_mindset_case_studies_IntegrateCo_jobcodes[[Code_text]:[Job_Description]],2,FALSE)</f>
        <v>Office</v>
      </c>
    </row>
    <row r="2402" spans="1:18" x14ac:dyDescent="0.3">
      <c r="A2402" s="1">
        <v>42090</v>
      </c>
      <c r="B2402">
        <v>27310035</v>
      </c>
      <c r="C2402">
        <v>1</v>
      </c>
      <c r="D2402">
        <v>1</v>
      </c>
      <c r="E2402">
        <v>1</v>
      </c>
      <c r="F2402" t="s">
        <v>65</v>
      </c>
      <c r="G2402">
        <v>17</v>
      </c>
      <c r="H2402">
        <v>0</v>
      </c>
      <c r="I2402">
        <v>4847</v>
      </c>
      <c r="J2402">
        <v>0</v>
      </c>
      <c r="K2402">
        <v>0</v>
      </c>
      <c r="L2402">
        <v>1021</v>
      </c>
      <c r="M2402">
        <v>3255</v>
      </c>
      <c r="N2402">
        <v>58</v>
      </c>
      <c r="O2402" t="s">
        <v>125</v>
      </c>
      <c r="P2402">
        <v>4847</v>
      </c>
      <c r="Q240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402" t="str">
        <f>VLOOKUP(Analytics_mindset_case_studies_IntegrateCo_2015payroll[[#This Row],[Job_Code]],Analytics_mindset_case_studies_IntegrateCo_jobcodes[[Code_text]:[Job_Description]],2,FALSE)</f>
        <v>Office</v>
      </c>
    </row>
    <row r="2403" spans="1:18" x14ac:dyDescent="0.3">
      <c r="A2403" s="1">
        <v>42090</v>
      </c>
      <c r="B2403">
        <v>27310035</v>
      </c>
      <c r="C2403">
        <v>391</v>
      </c>
      <c r="D2403">
        <v>2</v>
      </c>
      <c r="E2403">
        <v>2</v>
      </c>
      <c r="F2403" t="s">
        <v>85</v>
      </c>
      <c r="G2403">
        <v>0</v>
      </c>
      <c r="H2403">
        <v>0</v>
      </c>
      <c r="I2403">
        <v>0</v>
      </c>
      <c r="J2403">
        <v>0</v>
      </c>
      <c r="K2403">
        <v>0</v>
      </c>
      <c r="L2403">
        <v>65</v>
      </c>
      <c r="M2403">
        <v>104</v>
      </c>
      <c r="N2403">
        <v>33</v>
      </c>
      <c r="O2403" t="s">
        <v>126</v>
      </c>
      <c r="P2403">
        <v>0</v>
      </c>
      <c r="Q240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403" t="str">
        <f>VLOOKUP(Analytics_mindset_case_studies_IntegrateCo_2015payroll[[#This Row],[Job_Code]],Analytics_mindset_case_studies_IntegrateCo_jobcodes[[Code_text]:[Job_Description]],2,FALSE)</f>
        <v>Installation</v>
      </c>
    </row>
    <row r="2404" spans="1:18" x14ac:dyDescent="0.3">
      <c r="A2404" s="1">
        <v>42090</v>
      </c>
      <c r="B2404">
        <v>27310035</v>
      </c>
      <c r="C2404">
        <v>391</v>
      </c>
      <c r="D2404">
        <v>2</v>
      </c>
      <c r="E2404">
        <v>2</v>
      </c>
      <c r="F2404" t="s">
        <v>88</v>
      </c>
      <c r="G2404">
        <v>29</v>
      </c>
      <c r="H2404">
        <v>0</v>
      </c>
      <c r="I2404">
        <v>74675</v>
      </c>
      <c r="J2404">
        <v>0</v>
      </c>
      <c r="K2404">
        <v>0</v>
      </c>
      <c r="L2404">
        <v>3237</v>
      </c>
      <c r="M2404">
        <v>5159</v>
      </c>
      <c r="N2404">
        <v>1658</v>
      </c>
      <c r="O2404" t="s">
        <v>126</v>
      </c>
      <c r="P2404">
        <v>74675</v>
      </c>
      <c r="Q240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404" t="str">
        <f>VLOOKUP(Analytics_mindset_case_studies_IntegrateCo_2015payroll[[#This Row],[Job_Code]],Analytics_mindset_case_studies_IntegrateCo_jobcodes[[Code_text]:[Job_Description]],2,FALSE)</f>
        <v>Office</v>
      </c>
    </row>
    <row r="2405" spans="1:18" x14ac:dyDescent="0.3">
      <c r="A2405" s="1">
        <v>42090</v>
      </c>
      <c r="B2405">
        <v>27310035</v>
      </c>
      <c r="C2405">
        <v>259</v>
      </c>
      <c r="D2405">
        <v>1</v>
      </c>
      <c r="E2405">
        <v>1</v>
      </c>
      <c r="F2405" t="s">
        <v>85</v>
      </c>
      <c r="G2405">
        <v>0</v>
      </c>
      <c r="H2405">
        <v>0</v>
      </c>
      <c r="I2405">
        <v>0</v>
      </c>
      <c r="J2405">
        <v>0</v>
      </c>
      <c r="K2405">
        <v>0</v>
      </c>
      <c r="L2405">
        <v>35</v>
      </c>
      <c r="M2405">
        <v>111</v>
      </c>
      <c r="N2405">
        <v>25</v>
      </c>
      <c r="O2405" t="s">
        <v>127</v>
      </c>
      <c r="P2405">
        <v>0</v>
      </c>
      <c r="Q240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405" t="str">
        <f>VLOOKUP(Analytics_mindset_case_studies_IntegrateCo_2015payroll[[#This Row],[Job_Code]],Analytics_mindset_case_studies_IntegrateCo_jobcodes[[Code_text]:[Job_Description]],2,FALSE)</f>
        <v>Installation</v>
      </c>
    </row>
    <row r="2406" spans="1:18" x14ac:dyDescent="0.3">
      <c r="A2406" s="1">
        <v>42090</v>
      </c>
      <c r="B2406">
        <v>27310035</v>
      </c>
      <c r="C2406">
        <v>259</v>
      </c>
      <c r="D2406">
        <v>1</v>
      </c>
      <c r="E2406">
        <v>1</v>
      </c>
      <c r="F2406" t="s">
        <v>73</v>
      </c>
      <c r="G2406">
        <v>125</v>
      </c>
      <c r="H2406">
        <v>0</v>
      </c>
      <c r="I2406">
        <v>32188</v>
      </c>
      <c r="J2406">
        <v>0</v>
      </c>
      <c r="K2406">
        <v>0</v>
      </c>
      <c r="L2406">
        <v>747</v>
      </c>
      <c r="M2406">
        <v>238</v>
      </c>
      <c r="N2406">
        <v>531</v>
      </c>
      <c r="O2406" t="s">
        <v>127</v>
      </c>
      <c r="P2406">
        <v>32188</v>
      </c>
      <c r="Q240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406" t="str">
        <f>VLOOKUP(Analytics_mindset_case_studies_IntegrateCo_2015payroll[[#This Row],[Job_Code]],Analytics_mindset_case_studies_IntegrateCo_jobcodes[[Code_text]:[Job_Description]],2,FALSE)</f>
        <v>Proj Management</v>
      </c>
    </row>
    <row r="2407" spans="1:18" x14ac:dyDescent="0.3">
      <c r="A2407" s="1">
        <v>42090</v>
      </c>
      <c r="B2407">
        <v>27310035</v>
      </c>
      <c r="C2407">
        <v>259</v>
      </c>
      <c r="D2407">
        <v>1</v>
      </c>
      <c r="E2407">
        <v>1</v>
      </c>
      <c r="F2407" t="s">
        <v>89</v>
      </c>
      <c r="G2407">
        <v>5</v>
      </c>
      <c r="H2407">
        <v>0</v>
      </c>
      <c r="I2407">
        <v>1288</v>
      </c>
      <c r="J2407">
        <v>0</v>
      </c>
      <c r="K2407">
        <v>0</v>
      </c>
      <c r="L2407">
        <v>3</v>
      </c>
      <c r="M2407">
        <v>95</v>
      </c>
      <c r="N2407">
        <v>21</v>
      </c>
      <c r="O2407" t="s">
        <v>127</v>
      </c>
      <c r="P2407">
        <v>1288</v>
      </c>
      <c r="Q240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407" t="str">
        <f>VLOOKUP(Analytics_mindset_case_studies_IntegrateCo_2015payroll[[#This Row],[Job_Code]],Analytics_mindset_case_studies_IntegrateCo_jobcodes[[Code_text]:[Job_Description]],2,FALSE)</f>
        <v>Employee Training</v>
      </c>
    </row>
    <row r="2408" spans="1:18" x14ac:dyDescent="0.3">
      <c r="A2408" s="1">
        <v>42090</v>
      </c>
      <c r="B2408">
        <v>27310035</v>
      </c>
      <c r="C2408">
        <v>168</v>
      </c>
      <c r="D2408">
        <v>1</v>
      </c>
      <c r="E2408">
        <v>1</v>
      </c>
      <c r="F2408" t="s">
        <v>85</v>
      </c>
      <c r="G2408">
        <v>0</v>
      </c>
      <c r="H2408">
        <v>0</v>
      </c>
      <c r="I2408">
        <v>0</v>
      </c>
      <c r="J2408">
        <v>0</v>
      </c>
      <c r="K2408">
        <v>0</v>
      </c>
      <c r="L2408">
        <v>35</v>
      </c>
      <c r="M2408">
        <v>111</v>
      </c>
      <c r="N2408">
        <v>25</v>
      </c>
      <c r="O2408" t="s">
        <v>129</v>
      </c>
      <c r="P2408">
        <v>0</v>
      </c>
      <c r="Q240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408" t="str">
        <f>VLOOKUP(Analytics_mindset_case_studies_IntegrateCo_2015payroll[[#This Row],[Job_Code]],Analytics_mindset_case_studies_IntegrateCo_jobcodes[[Code_text]:[Job_Description]],2,FALSE)</f>
        <v>Installation</v>
      </c>
    </row>
    <row r="2409" spans="1:18" x14ac:dyDescent="0.3">
      <c r="A2409" s="1">
        <v>42090</v>
      </c>
      <c r="B2409">
        <v>27310035</v>
      </c>
      <c r="C2409">
        <v>168</v>
      </c>
      <c r="D2409">
        <v>1</v>
      </c>
      <c r="E2409">
        <v>1</v>
      </c>
      <c r="F2409" t="s">
        <v>90</v>
      </c>
      <c r="G2409">
        <v>2</v>
      </c>
      <c r="H2409">
        <v>0</v>
      </c>
      <c r="I2409">
        <v>75</v>
      </c>
      <c r="J2409">
        <v>0</v>
      </c>
      <c r="K2409">
        <v>0</v>
      </c>
      <c r="L2409">
        <v>174</v>
      </c>
      <c r="M2409">
        <v>555</v>
      </c>
      <c r="N2409">
        <v>124</v>
      </c>
      <c r="O2409" t="s">
        <v>129</v>
      </c>
      <c r="P2409">
        <v>75</v>
      </c>
      <c r="Q240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409" t="str">
        <f>VLOOKUP(Analytics_mindset_case_studies_IntegrateCo_2015payroll[[#This Row],[Job_Code]],Analytics_mindset_case_studies_IntegrateCo_jobcodes[[Code_text]:[Job_Description]],2,FALSE)</f>
        <v>Office</v>
      </c>
    </row>
    <row r="2410" spans="1:18" x14ac:dyDescent="0.3">
      <c r="A2410" s="1">
        <v>42090</v>
      </c>
      <c r="B2410">
        <v>27310035</v>
      </c>
      <c r="C2410">
        <v>168</v>
      </c>
      <c r="D2410">
        <v>1</v>
      </c>
      <c r="E2410">
        <v>1</v>
      </c>
      <c r="F2410" t="s">
        <v>100</v>
      </c>
      <c r="G2410">
        <v>8</v>
      </c>
      <c r="H2410">
        <v>0</v>
      </c>
      <c r="I2410">
        <v>300</v>
      </c>
      <c r="J2410">
        <v>0</v>
      </c>
      <c r="K2410">
        <v>0</v>
      </c>
      <c r="L2410">
        <v>698</v>
      </c>
      <c r="M2410">
        <v>2225</v>
      </c>
      <c r="N2410">
        <v>495</v>
      </c>
      <c r="O2410" t="s">
        <v>129</v>
      </c>
      <c r="P2410">
        <v>300</v>
      </c>
      <c r="Q241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410" t="str">
        <f>VLOOKUP(Analytics_mindset_case_studies_IntegrateCo_2015payroll[[#This Row],[Job_Code]],Analytics_mindset_case_studies_IntegrateCo_jobcodes[[Code_text]:[Job_Description]],2,FALSE)</f>
        <v>Sales</v>
      </c>
    </row>
    <row r="2411" spans="1:18" x14ac:dyDescent="0.3">
      <c r="A2411" s="1">
        <v>42090</v>
      </c>
      <c r="B2411">
        <v>27310035</v>
      </c>
      <c r="C2411">
        <v>249</v>
      </c>
      <c r="D2411">
        <v>1</v>
      </c>
      <c r="E2411">
        <v>1</v>
      </c>
      <c r="F2411" t="s">
        <v>72</v>
      </c>
      <c r="G2411">
        <v>24</v>
      </c>
      <c r="H2411">
        <v>0</v>
      </c>
      <c r="I2411">
        <v>98077</v>
      </c>
      <c r="J2411">
        <v>0</v>
      </c>
      <c r="K2411">
        <v>0</v>
      </c>
      <c r="L2411">
        <v>2203</v>
      </c>
      <c r="M2411">
        <v>7021</v>
      </c>
      <c r="N2411">
        <v>1618</v>
      </c>
      <c r="O2411" t="s">
        <v>131</v>
      </c>
      <c r="P2411">
        <v>98077</v>
      </c>
      <c r="Q241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411" t="str">
        <f>VLOOKUP(Analytics_mindset_case_studies_IntegrateCo_2015payroll[[#This Row],[Job_Code]],Analytics_mindset_case_studies_IntegrateCo_jobcodes[[Code_text]:[Job_Description]],2,FALSE)</f>
        <v>Sales</v>
      </c>
    </row>
    <row r="2412" spans="1:18" x14ac:dyDescent="0.3">
      <c r="A2412" s="1">
        <v>42090</v>
      </c>
      <c r="B2412">
        <v>27310036</v>
      </c>
      <c r="C2412">
        <v>249</v>
      </c>
      <c r="D2412">
        <v>1</v>
      </c>
      <c r="E2412">
        <v>1</v>
      </c>
      <c r="F2412" t="s">
        <v>72</v>
      </c>
      <c r="G2412">
        <v>0</v>
      </c>
      <c r="H2412">
        <v>0</v>
      </c>
      <c r="I2412">
        <v>0</v>
      </c>
      <c r="J2412">
        <v>0</v>
      </c>
      <c r="K2412">
        <v>0</v>
      </c>
      <c r="L2412">
        <v>0</v>
      </c>
      <c r="M2412">
        <v>0</v>
      </c>
      <c r="N2412">
        <v>0</v>
      </c>
      <c r="O2412" t="s">
        <v>131</v>
      </c>
      <c r="P2412">
        <v>0</v>
      </c>
      <c r="Q241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412" t="str">
        <f>VLOOKUP(Analytics_mindset_case_studies_IntegrateCo_2015payroll[[#This Row],[Job_Code]],Analytics_mindset_case_studies_IntegrateCo_jobcodes[[Code_text]:[Job_Description]],2,FALSE)</f>
        <v>Sales</v>
      </c>
    </row>
    <row r="2413" spans="1:18" x14ac:dyDescent="0.3">
      <c r="A2413" s="1">
        <v>42090</v>
      </c>
      <c r="B2413">
        <v>27310035</v>
      </c>
      <c r="C2413">
        <v>179</v>
      </c>
      <c r="D2413">
        <v>1</v>
      </c>
      <c r="E2413">
        <v>1</v>
      </c>
      <c r="F2413" t="s">
        <v>85</v>
      </c>
      <c r="G2413">
        <v>0</v>
      </c>
      <c r="H2413">
        <v>0</v>
      </c>
      <c r="I2413">
        <v>0</v>
      </c>
      <c r="J2413">
        <v>0</v>
      </c>
      <c r="K2413">
        <v>0</v>
      </c>
      <c r="L2413">
        <v>33</v>
      </c>
      <c r="M2413">
        <v>107</v>
      </c>
      <c r="N2413">
        <v>25</v>
      </c>
      <c r="O2413" t="s">
        <v>132</v>
      </c>
      <c r="P2413">
        <v>0</v>
      </c>
      <c r="Q241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413" t="str">
        <f>VLOOKUP(Analytics_mindset_case_studies_IntegrateCo_2015payroll[[#This Row],[Job_Code]],Analytics_mindset_case_studies_IntegrateCo_jobcodes[[Code_text]:[Job_Description]],2,FALSE)</f>
        <v>Installation</v>
      </c>
    </row>
    <row r="2414" spans="1:18" x14ac:dyDescent="0.3">
      <c r="A2414" s="1">
        <v>42090</v>
      </c>
      <c r="B2414">
        <v>27310035</v>
      </c>
      <c r="C2414">
        <v>179</v>
      </c>
      <c r="D2414">
        <v>1</v>
      </c>
      <c r="E2414">
        <v>1</v>
      </c>
      <c r="F2414" t="s">
        <v>71</v>
      </c>
      <c r="G2414">
        <v>8</v>
      </c>
      <c r="H2414">
        <v>0</v>
      </c>
      <c r="I2414">
        <v>301</v>
      </c>
      <c r="J2414">
        <v>0</v>
      </c>
      <c r="K2414">
        <v>0</v>
      </c>
      <c r="L2414">
        <v>675</v>
      </c>
      <c r="M2414">
        <v>2151</v>
      </c>
      <c r="N2414">
        <v>497</v>
      </c>
      <c r="O2414" t="s">
        <v>132</v>
      </c>
      <c r="P2414">
        <v>301</v>
      </c>
      <c r="Q241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414" t="str">
        <f>VLOOKUP(Analytics_mindset_case_studies_IntegrateCo_2015payroll[[#This Row],[Job_Code]],Analytics_mindset_case_studies_IntegrateCo_jobcodes[[Code_text]:[Job_Description]],2,FALSE)</f>
        <v>Proj Management</v>
      </c>
    </row>
    <row r="2415" spans="1:18" x14ac:dyDescent="0.3">
      <c r="A2415" s="1">
        <v>42090</v>
      </c>
      <c r="B2415">
        <v>27310035</v>
      </c>
      <c r="C2415">
        <v>179</v>
      </c>
      <c r="D2415">
        <v>1</v>
      </c>
      <c r="E2415">
        <v>1</v>
      </c>
      <c r="F2415" t="s">
        <v>63</v>
      </c>
      <c r="G2415">
        <v>0</v>
      </c>
      <c r="H2415">
        <v>0</v>
      </c>
      <c r="I2415">
        <v>0</v>
      </c>
      <c r="J2415">
        <v>0</v>
      </c>
      <c r="K2415">
        <v>0</v>
      </c>
      <c r="L2415">
        <v>675</v>
      </c>
      <c r="M2415">
        <v>2151</v>
      </c>
      <c r="N2415">
        <v>497</v>
      </c>
      <c r="O2415" t="s">
        <v>132</v>
      </c>
      <c r="P2415">
        <v>0</v>
      </c>
      <c r="Q241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415" t="str">
        <f>VLOOKUP(Analytics_mindset_case_studies_IntegrateCo_2015payroll[[#This Row],[Job_Code]],Analytics_mindset_case_studies_IntegrateCo_jobcodes[[Code_text]:[Job_Description]],2,FALSE)</f>
        <v>New Foreign Manufacturing Plant</v>
      </c>
    </row>
    <row r="2416" spans="1:18" x14ac:dyDescent="0.3">
      <c r="A2416" s="1">
        <v>42090</v>
      </c>
      <c r="B2416">
        <v>27310035</v>
      </c>
      <c r="C2416">
        <v>368</v>
      </c>
      <c r="D2416">
        <v>1</v>
      </c>
      <c r="E2416">
        <v>1</v>
      </c>
      <c r="F2416" t="s">
        <v>85</v>
      </c>
      <c r="G2416">
        <v>0</v>
      </c>
      <c r="H2416">
        <v>0</v>
      </c>
      <c r="I2416">
        <v>0</v>
      </c>
      <c r="J2416">
        <v>0</v>
      </c>
      <c r="K2416">
        <v>0</v>
      </c>
      <c r="L2416">
        <v>32</v>
      </c>
      <c r="M2416">
        <v>104</v>
      </c>
      <c r="N2416">
        <v>25</v>
      </c>
      <c r="O2416" t="s">
        <v>133</v>
      </c>
      <c r="P2416">
        <v>0</v>
      </c>
      <c r="Q241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416" t="str">
        <f>VLOOKUP(Analytics_mindset_case_studies_IntegrateCo_2015payroll[[#This Row],[Job_Code]],Analytics_mindset_case_studies_IntegrateCo_jobcodes[[Code_text]:[Job_Description]],2,FALSE)</f>
        <v>Installation</v>
      </c>
    </row>
    <row r="2417" spans="1:18" x14ac:dyDescent="0.3">
      <c r="A2417" s="1">
        <v>42090</v>
      </c>
      <c r="B2417">
        <v>27310035</v>
      </c>
      <c r="C2417">
        <v>368</v>
      </c>
      <c r="D2417">
        <v>1</v>
      </c>
      <c r="E2417">
        <v>1</v>
      </c>
      <c r="F2417" t="s">
        <v>89</v>
      </c>
      <c r="G2417">
        <v>1</v>
      </c>
      <c r="H2417">
        <v>0</v>
      </c>
      <c r="I2417">
        <v>245</v>
      </c>
      <c r="J2417">
        <v>0</v>
      </c>
      <c r="K2417">
        <v>0</v>
      </c>
      <c r="L2417">
        <v>53</v>
      </c>
      <c r="M2417">
        <v>168</v>
      </c>
      <c r="N2417">
        <v>4</v>
      </c>
      <c r="O2417" t="s">
        <v>133</v>
      </c>
      <c r="P2417">
        <v>245</v>
      </c>
      <c r="Q241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417" t="str">
        <f>VLOOKUP(Analytics_mindset_case_studies_IntegrateCo_2015payroll[[#This Row],[Job_Code]],Analytics_mindset_case_studies_IntegrateCo_jobcodes[[Code_text]:[Job_Description]],2,FALSE)</f>
        <v>Employee Training</v>
      </c>
    </row>
    <row r="2418" spans="1:18" x14ac:dyDescent="0.3">
      <c r="A2418" s="1">
        <v>42090</v>
      </c>
      <c r="B2418">
        <v>27310035</v>
      </c>
      <c r="C2418">
        <v>27</v>
      </c>
      <c r="D2418">
        <v>1</v>
      </c>
      <c r="E2418">
        <v>1</v>
      </c>
      <c r="F2418" t="s">
        <v>85</v>
      </c>
      <c r="G2418">
        <v>0</v>
      </c>
      <c r="H2418">
        <v>0</v>
      </c>
      <c r="I2418">
        <v>0</v>
      </c>
      <c r="J2418">
        <v>0</v>
      </c>
      <c r="K2418">
        <v>0</v>
      </c>
      <c r="L2418">
        <v>33</v>
      </c>
      <c r="M2418">
        <v>105</v>
      </c>
      <c r="N2418">
        <v>25</v>
      </c>
      <c r="O2418" t="s">
        <v>134</v>
      </c>
      <c r="P2418">
        <v>0</v>
      </c>
      <c r="Q241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418" t="str">
        <f>VLOOKUP(Analytics_mindset_case_studies_IntegrateCo_2015payroll[[#This Row],[Job_Code]],Analytics_mindset_case_studies_IntegrateCo_jobcodes[[Code_text]:[Job_Description]],2,FALSE)</f>
        <v>Installation</v>
      </c>
    </row>
    <row r="2419" spans="1:18" x14ac:dyDescent="0.3">
      <c r="A2419" s="1">
        <v>42090</v>
      </c>
      <c r="B2419">
        <v>27310035</v>
      </c>
      <c r="C2419">
        <v>27</v>
      </c>
      <c r="D2419">
        <v>1</v>
      </c>
      <c r="E2419">
        <v>1</v>
      </c>
      <c r="F2419" t="s">
        <v>65</v>
      </c>
      <c r="G2419">
        <v>8</v>
      </c>
      <c r="H2419">
        <v>0</v>
      </c>
      <c r="I2419">
        <v>244</v>
      </c>
      <c r="J2419">
        <v>0</v>
      </c>
      <c r="K2419">
        <v>0</v>
      </c>
      <c r="L2419">
        <v>537</v>
      </c>
      <c r="M2419">
        <v>1712</v>
      </c>
      <c r="N2419">
        <v>403</v>
      </c>
      <c r="O2419" t="s">
        <v>134</v>
      </c>
      <c r="P2419">
        <v>244</v>
      </c>
      <c r="Q241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419" t="str">
        <f>VLOOKUP(Analytics_mindset_case_studies_IntegrateCo_2015payroll[[#This Row],[Job_Code]],Analytics_mindset_case_studies_IntegrateCo_jobcodes[[Code_text]:[Job_Description]],2,FALSE)</f>
        <v>Office</v>
      </c>
    </row>
    <row r="2420" spans="1:18" x14ac:dyDescent="0.3">
      <c r="A2420" s="1">
        <v>42090</v>
      </c>
      <c r="B2420">
        <v>27310035</v>
      </c>
      <c r="C2420">
        <v>27</v>
      </c>
      <c r="D2420">
        <v>1</v>
      </c>
      <c r="E2420">
        <v>1</v>
      </c>
      <c r="F2420" t="s">
        <v>65</v>
      </c>
      <c r="G2420">
        <v>0</v>
      </c>
      <c r="H2420">
        <v>1</v>
      </c>
      <c r="I2420">
        <v>0</v>
      </c>
      <c r="J2420">
        <v>4575</v>
      </c>
      <c r="K2420">
        <v>0</v>
      </c>
      <c r="L2420">
        <v>101</v>
      </c>
      <c r="M2420">
        <v>32</v>
      </c>
      <c r="N2420">
        <v>5</v>
      </c>
      <c r="O2420" t="s">
        <v>134</v>
      </c>
      <c r="P2420">
        <v>4575</v>
      </c>
      <c r="Q242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420" t="str">
        <f>VLOOKUP(Analytics_mindset_case_studies_IntegrateCo_2015payroll[[#This Row],[Job_Code]],Analytics_mindset_case_studies_IntegrateCo_jobcodes[[Code_text]:[Job_Description]],2,FALSE)</f>
        <v>Office</v>
      </c>
    </row>
    <row r="2421" spans="1:18" x14ac:dyDescent="0.3">
      <c r="A2421" s="1">
        <v>42090</v>
      </c>
      <c r="B2421">
        <v>27310035</v>
      </c>
      <c r="C2421">
        <v>27</v>
      </c>
      <c r="D2421">
        <v>1</v>
      </c>
      <c r="E2421">
        <v>1</v>
      </c>
      <c r="F2421" t="s">
        <v>72</v>
      </c>
      <c r="G2421">
        <v>35</v>
      </c>
      <c r="H2421">
        <v>0</v>
      </c>
      <c r="I2421">
        <v>10675</v>
      </c>
      <c r="J2421">
        <v>0</v>
      </c>
      <c r="K2421">
        <v>0</v>
      </c>
      <c r="L2421">
        <v>235</v>
      </c>
      <c r="M2421">
        <v>749</v>
      </c>
      <c r="N2421">
        <v>176</v>
      </c>
      <c r="O2421" t="s">
        <v>134</v>
      </c>
      <c r="P2421">
        <v>10675</v>
      </c>
      <c r="Q242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421" t="str">
        <f>VLOOKUP(Analytics_mindset_case_studies_IntegrateCo_2015payroll[[#This Row],[Job_Code]],Analytics_mindset_case_studies_IntegrateCo_jobcodes[[Code_text]:[Job_Description]],2,FALSE)</f>
        <v>Sales</v>
      </c>
    </row>
    <row r="2422" spans="1:18" x14ac:dyDescent="0.3">
      <c r="A2422" s="1">
        <v>42090</v>
      </c>
      <c r="B2422">
        <v>27310035</v>
      </c>
      <c r="C2422">
        <v>27</v>
      </c>
      <c r="D2422">
        <v>1</v>
      </c>
      <c r="E2422">
        <v>1</v>
      </c>
      <c r="F2422" t="s">
        <v>72</v>
      </c>
      <c r="G2422">
        <v>0</v>
      </c>
      <c r="H2422">
        <v>2</v>
      </c>
      <c r="I2422">
        <v>0</v>
      </c>
      <c r="J2422">
        <v>915</v>
      </c>
      <c r="K2422">
        <v>0</v>
      </c>
      <c r="L2422">
        <v>202</v>
      </c>
      <c r="M2422">
        <v>641</v>
      </c>
      <c r="N2422">
        <v>101</v>
      </c>
      <c r="O2422" t="s">
        <v>134</v>
      </c>
      <c r="P2422">
        <v>915</v>
      </c>
      <c r="Q242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422" t="str">
        <f>VLOOKUP(Analytics_mindset_case_studies_IntegrateCo_2015payroll[[#This Row],[Job_Code]],Analytics_mindset_case_studies_IntegrateCo_jobcodes[[Code_text]:[Job_Description]],2,FALSE)</f>
        <v>Sales</v>
      </c>
    </row>
    <row r="2423" spans="1:18" x14ac:dyDescent="0.3">
      <c r="A2423" s="1">
        <v>42090</v>
      </c>
      <c r="B2423">
        <v>27310035</v>
      </c>
      <c r="C2423">
        <v>27</v>
      </c>
      <c r="D2423">
        <v>1</v>
      </c>
      <c r="E2423">
        <v>1</v>
      </c>
      <c r="F2423" t="s">
        <v>73</v>
      </c>
      <c r="G2423">
        <v>15</v>
      </c>
      <c r="H2423">
        <v>0</v>
      </c>
      <c r="I2423">
        <v>4575</v>
      </c>
      <c r="J2423">
        <v>0</v>
      </c>
      <c r="K2423">
        <v>0</v>
      </c>
      <c r="L2423">
        <v>101</v>
      </c>
      <c r="M2423">
        <v>321</v>
      </c>
      <c r="N2423">
        <v>75</v>
      </c>
      <c r="O2423" t="s">
        <v>134</v>
      </c>
      <c r="P2423">
        <v>4575</v>
      </c>
      <c r="Q242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423" t="str">
        <f>VLOOKUP(Analytics_mindset_case_studies_IntegrateCo_2015payroll[[#This Row],[Job_Code]],Analytics_mindset_case_studies_IntegrateCo_jobcodes[[Code_text]:[Job_Description]],2,FALSE)</f>
        <v>Proj Management</v>
      </c>
    </row>
    <row r="2424" spans="1:18" x14ac:dyDescent="0.3">
      <c r="A2424" s="1">
        <v>42090</v>
      </c>
      <c r="B2424">
        <v>27310035</v>
      </c>
      <c r="C2424">
        <v>27</v>
      </c>
      <c r="D2424">
        <v>1</v>
      </c>
      <c r="E2424">
        <v>1</v>
      </c>
      <c r="F2424" t="s">
        <v>73</v>
      </c>
      <c r="G2424">
        <v>0</v>
      </c>
      <c r="H2424">
        <v>5</v>
      </c>
      <c r="I2424">
        <v>0</v>
      </c>
      <c r="J2424">
        <v>2288</v>
      </c>
      <c r="K2424">
        <v>0</v>
      </c>
      <c r="L2424">
        <v>5</v>
      </c>
      <c r="M2424">
        <v>161</v>
      </c>
      <c r="N2424">
        <v>25</v>
      </c>
      <c r="O2424" t="s">
        <v>134</v>
      </c>
      <c r="P2424">
        <v>2288</v>
      </c>
      <c r="Q242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424" t="str">
        <f>VLOOKUP(Analytics_mindset_case_studies_IntegrateCo_2015payroll[[#This Row],[Job_Code]],Analytics_mindset_case_studies_IntegrateCo_jobcodes[[Code_text]:[Job_Description]],2,FALSE)</f>
        <v>Proj Management</v>
      </c>
    </row>
    <row r="2425" spans="1:18" x14ac:dyDescent="0.3">
      <c r="A2425" s="1">
        <v>42090</v>
      </c>
      <c r="B2425">
        <v>27310035</v>
      </c>
      <c r="C2425">
        <v>27</v>
      </c>
      <c r="D2425">
        <v>1</v>
      </c>
      <c r="E2425">
        <v>1</v>
      </c>
      <c r="F2425" t="s">
        <v>74</v>
      </c>
      <c r="G2425">
        <v>2</v>
      </c>
      <c r="H2425">
        <v>0</v>
      </c>
      <c r="I2425">
        <v>61</v>
      </c>
      <c r="J2425">
        <v>0</v>
      </c>
      <c r="K2425">
        <v>0</v>
      </c>
      <c r="L2425">
        <v>134</v>
      </c>
      <c r="M2425">
        <v>428</v>
      </c>
      <c r="N2425">
        <v>101</v>
      </c>
      <c r="O2425" t="s">
        <v>134</v>
      </c>
      <c r="P2425">
        <v>61</v>
      </c>
      <c r="Q242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425" t="str">
        <f>VLOOKUP(Analytics_mindset_case_studies_IntegrateCo_2015payroll[[#This Row],[Job_Code]],Analytics_mindset_case_studies_IntegrateCo_jobcodes[[Code_text]:[Job_Description]],2,FALSE)</f>
        <v>Service</v>
      </c>
    </row>
    <row r="2426" spans="1:18" x14ac:dyDescent="0.3">
      <c r="A2426" s="1">
        <v>42090</v>
      </c>
      <c r="B2426">
        <v>27310035</v>
      </c>
      <c r="C2426">
        <v>27</v>
      </c>
      <c r="D2426">
        <v>1</v>
      </c>
      <c r="E2426">
        <v>1</v>
      </c>
      <c r="F2426" t="s">
        <v>74</v>
      </c>
      <c r="G2426">
        <v>0</v>
      </c>
      <c r="H2426">
        <v>2</v>
      </c>
      <c r="I2426">
        <v>0</v>
      </c>
      <c r="J2426">
        <v>915</v>
      </c>
      <c r="K2426">
        <v>0</v>
      </c>
      <c r="L2426">
        <v>201</v>
      </c>
      <c r="M2426">
        <v>643</v>
      </c>
      <c r="N2426">
        <v>101</v>
      </c>
      <c r="O2426" t="s">
        <v>134</v>
      </c>
      <c r="P2426">
        <v>915</v>
      </c>
      <c r="Q242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426" t="str">
        <f>VLOOKUP(Analytics_mindset_case_studies_IntegrateCo_2015payroll[[#This Row],[Job_Code]],Analytics_mindset_case_studies_IntegrateCo_jobcodes[[Code_text]:[Job_Description]],2,FALSE)</f>
        <v>Service</v>
      </c>
    </row>
    <row r="2427" spans="1:18" x14ac:dyDescent="0.3">
      <c r="A2427" s="1">
        <v>42090</v>
      </c>
      <c r="B2427">
        <v>27310035</v>
      </c>
      <c r="C2427">
        <v>239</v>
      </c>
      <c r="D2427">
        <v>1</v>
      </c>
      <c r="E2427">
        <v>1</v>
      </c>
      <c r="F2427" t="s">
        <v>64</v>
      </c>
      <c r="G2427">
        <v>175</v>
      </c>
      <c r="H2427">
        <v>0</v>
      </c>
      <c r="I2427">
        <v>38097</v>
      </c>
      <c r="J2427">
        <v>0</v>
      </c>
      <c r="K2427">
        <v>0</v>
      </c>
      <c r="L2427">
        <v>862</v>
      </c>
      <c r="M2427">
        <v>2746</v>
      </c>
      <c r="N2427">
        <v>46</v>
      </c>
      <c r="O2427" t="s">
        <v>135</v>
      </c>
      <c r="P2427">
        <v>38097</v>
      </c>
      <c r="Q242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427" t="str">
        <f>VLOOKUP(Analytics_mindset_case_studies_IntegrateCo_2015payroll[[#This Row],[Job_Code]],Analytics_mindset_case_studies_IntegrateCo_jobcodes[[Code_text]:[Job_Description]],2,FALSE)</f>
        <v>Office</v>
      </c>
    </row>
    <row r="2428" spans="1:18" x14ac:dyDescent="0.3">
      <c r="A2428" s="1">
        <v>42090</v>
      </c>
      <c r="B2428">
        <v>27310035</v>
      </c>
      <c r="C2428">
        <v>239</v>
      </c>
      <c r="D2428">
        <v>1</v>
      </c>
      <c r="E2428">
        <v>1</v>
      </c>
      <c r="F2428" t="s">
        <v>106</v>
      </c>
      <c r="G2428">
        <v>15</v>
      </c>
      <c r="H2428">
        <v>0</v>
      </c>
      <c r="I2428">
        <v>3266</v>
      </c>
      <c r="J2428">
        <v>0</v>
      </c>
      <c r="K2428">
        <v>0</v>
      </c>
      <c r="L2428">
        <v>73</v>
      </c>
      <c r="M2428">
        <v>235</v>
      </c>
      <c r="N2428">
        <v>4</v>
      </c>
      <c r="O2428" t="s">
        <v>135</v>
      </c>
      <c r="P2428">
        <v>3266</v>
      </c>
      <c r="Q242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007</v>
      </c>
      <c r="R2428" t="str">
        <f>VLOOKUP(Analytics_mindset_case_studies_IntegrateCo_2015payroll[[#This Row],[Job_Code]],Analytics_mindset_case_studies_IntegrateCo_jobcodes[[Code_text]:[Job_Description]],2,FALSE)</f>
        <v>Customer Training</v>
      </c>
    </row>
    <row r="2429" spans="1:18" x14ac:dyDescent="0.3">
      <c r="A2429" s="1">
        <v>42090</v>
      </c>
      <c r="B2429">
        <v>27310035</v>
      </c>
      <c r="C2429">
        <v>239</v>
      </c>
      <c r="D2429">
        <v>1</v>
      </c>
      <c r="E2429">
        <v>1</v>
      </c>
      <c r="F2429" t="s">
        <v>65</v>
      </c>
      <c r="G2429">
        <v>175</v>
      </c>
      <c r="H2429">
        <v>0</v>
      </c>
      <c r="I2429">
        <v>38097</v>
      </c>
      <c r="J2429">
        <v>0</v>
      </c>
      <c r="K2429">
        <v>0</v>
      </c>
      <c r="L2429">
        <v>861</v>
      </c>
      <c r="M2429">
        <v>2746</v>
      </c>
      <c r="N2429">
        <v>46</v>
      </c>
      <c r="O2429" t="s">
        <v>135</v>
      </c>
      <c r="P2429">
        <v>38097</v>
      </c>
      <c r="Q242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429" t="str">
        <f>VLOOKUP(Analytics_mindset_case_studies_IntegrateCo_2015payroll[[#This Row],[Job_Code]],Analytics_mindset_case_studies_IntegrateCo_jobcodes[[Code_text]:[Job_Description]],2,FALSE)</f>
        <v>Office</v>
      </c>
    </row>
    <row r="2430" spans="1:18" x14ac:dyDescent="0.3">
      <c r="A2430" s="1">
        <v>42090</v>
      </c>
      <c r="B2430">
        <v>27310035</v>
      </c>
      <c r="C2430">
        <v>239</v>
      </c>
      <c r="D2430">
        <v>1</v>
      </c>
      <c r="E2430">
        <v>1</v>
      </c>
      <c r="F2430" t="s">
        <v>72</v>
      </c>
      <c r="G2430">
        <v>2</v>
      </c>
      <c r="H2430">
        <v>0</v>
      </c>
      <c r="I2430">
        <v>4354</v>
      </c>
      <c r="J2430">
        <v>0</v>
      </c>
      <c r="K2430">
        <v>0</v>
      </c>
      <c r="L2430">
        <v>99</v>
      </c>
      <c r="M2430">
        <v>314</v>
      </c>
      <c r="N2430">
        <v>5</v>
      </c>
      <c r="O2430" t="s">
        <v>135</v>
      </c>
      <c r="P2430">
        <v>4354</v>
      </c>
      <c r="Q243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430" t="str">
        <f>VLOOKUP(Analytics_mindset_case_studies_IntegrateCo_2015payroll[[#This Row],[Job_Code]],Analytics_mindset_case_studies_IntegrateCo_jobcodes[[Code_text]:[Job_Description]],2,FALSE)</f>
        <v>Sales</v>
      </c>
    </row>
    <row r="2431" spans="1:18" x14ac:dyDescent="0.3">
      <c r="A2431" s="1">
        <v>42090</v>
      </c>
      <c r="B2431">
        <v>27310035</v>
      </c>
      <c r="C2431">
        <v>239</v>
      </c>
      <c r="D2431">
        <v>1</v>
      </c>
      <c r="E2431">
        <v>1</v>
      </c>
      <c r="F2431" t="s">
        <v>72</v>
      </c>
      <c r="G2431">
        <v>0</v>
      </c>
      <c r="H2431">
        <v>1</v>
      </c>
      <c r="I2431">
        <v>0</v>
      </c>
      <c r="J2431">
        <v>3266</v>
      </c>
      <c r="K2431">
        <v>0</v>
      </c>
      <c r="L2431">
        <v>74</v>
      </c>
      <c r="M2431">
        <v>235</v>
      </c>
      <c r="N2431">
        <v>3</v>
      </c>
      <c r="O2431" t="s">
        <v>135</v>
      </c>
      <c r="P2431">
        <v>3266</v>
      </c>
      <c r="Q243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431" t="str">
        <f>VLOOKUP(Analytics_mindset_case_studies_IntegrateCo_2015payroll[[#This Row],[Job_Code]],Analytics_mindset_case_studies_IntegrateCo_jobcodes[[Code_text]:[Job_Description]],2,FALSE)</f>
        <v>Sales</v>
      </c>
    </row>
    <row r="2432" spans="1:18" x14ac:dyDescent="0.3">
      <c r="A2432" s="1">
        <v>42090</v>
      </c>
      <c r="B2432">
        <v>27310035</v>
      </c>
      <c r="C2432">
        <v>239</v>
      </c>
      <c r="D2432">
        <v>1</v>
      </c>
      <c r="E2432">
        <v>1</v>
      </c>
      <c r="F2432" t="s">
        <v>114</v>
      </c>
      <c r="G2432">
        <v>15</v>
      </c>
      <c r="H2432">
        <v>0</v>
      </c>
      <c r="I2432">
        <v>3266</v>
      </c>
      <c r="J2432">
        <v>0</v>
      </c>
      <c r="K2432">
        <v>0</v>
      </c>
      <c r="L2432">
        <v>74</v>
      </c>
      <c r="M2432">
        <v>236</v>
      </c>
      <c r="N2432">
        <v>4</v>
      </c>
      <c r="O2432" t="s">
        <v>135</v>
      </c>
      <c r="P2432">
        <v>3266</v>
      </c>
      <c r="Q243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007</v>
      </c>
      <c r="R2432" t="str">
        <f>VLOOKUP(Analytics_mindset_case_studies_IntegrateCo_2015payroll[[#This Row],[Job_Code]],Analytics_mindset_case_studies_IntegrateCo_jobcodes[[Code_text]:[Job_Description]],2,FALSE)</f>
        <v>Customer Training</v>
      </c>
    </row>
    <row r="2433" spans="1:18" x14ac:dyDescent="0.3">
      <c r="A2433" s="1">
        <v>42090</v>
      </c>
      <c r="B2433">
        <v>27310035</v>
      </c>
      <c r="C2433">
        <v>369</v>
      </c>
      <c r="D2433">
        <v>1</v>
      </c>
      <c r="E2433">
        <v>1</v>
      </c>
      <c r="F2433" t="s">
        <v>58</v>
      </c>
      <c r="G2433">
        <v>0</v>
      </c>
      <c r="H2433">
        <v>0</v>
      </c>
      <c r="I2433">
        <v>0</v>
      </c>
      <c r="J2433">
        <v>0</v>
      </c>
      <c r="K2433">
        <v>0</v>
      </c>
      <c r="L2433">
        <v>57</v>
      </c>
      <c r="M2433">
        <v>183</v>
      </c>
      <c r="N2433">
        <v>0</v>
      </c>
      <c r="O2433" t="s">
        <v>136</v>
      </c>
      <c r="P2433">
        <v>0</v>
      </c>
      <c r="Q243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433" t="str">
        <f>VLOOKUP(Analytics_mindset_case_studies_IntegrateCo_2015payroll[[#This Row],[Job_Code]],Analytics_mindset_case_studies_IntegrateCo_jobcodes[[Code_text]:[Job_Description]],2,FALSE)</f>
        <v>Sales</v>
      </c>
    </row>
    <row r="2434" spans="1:18" x14ac:dyDescent="0.3">
      <c r="A2434" s="1">
        <v>42090</v>
      </c>
      <c r="B2434">
        <v>27310035</v>
      </c>
      <c r="C2434">
        <v>38</v>
      </c>
      <c r="D2434">
        <v>1</v>
      </c>
      <c r="E2434">
        <v>1</v>
      </c>
      <c r="F2434" t="s">
        <v>85</v>
      </c>
      <c r="G2434">
        <v>0</v>
      </c>
      <c r="H2434">
        <v>0</v>
      </c>
      <c r="I2434">
        <v>0</v>
      </c>
      <c r="J2434">
        <v>0</v>
      </c>
      <c r="K2434">
        <v>0</v>
      </c>
      <c r="L2434">
        <v>35</v>
      </c>
      <c r="M2434">
        <v>112</v>
      </c>
      <c r="N2434">
        <v>4</v>
      </c>
      <c r="O2434" t="s">
        <v>137</v>
      </c>
      <c r="P2434">
        <v>0</v>
      </c>
      <c r="Q243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434" t="str">
        <f>VLOOKUP(Analytics_mindset_case_studies_IntegrateCo_2015payroll[[#This Row],[Job_Code]],Analytics_mindset_case_studies_IntegrateCo_jobcodes[[Code_text]:[Job_Description]],2,FALSE)</f>
        <v>Installation</v>
      </c>
    </row>
    <row r="2435" spans="1:18" x14ac:dyDescent="0.3">
      <c r="A2435" s="1">
        <v>42090</v>
      </c>
      <c r="B2435">
        <v>27310035</v>
      </c>
      <c r="C2435">
        <v>38</v>
      </c>
      <c r="D2435">
        <v>1</v>
      </c>
      <c r="E2435">
        <v>1</v>
      </c>
      <c r="F2435" t="s">
        <v>58</v>
      </c>
      <c r="G2435">
        <v>45</v>
      </c>
      <c r="H2435">
        <v>0</v>
      </c>
      <c r="I2435">
        <v>163454</v>
      </c>
      <c r="J2435">
        <v>0</v>
      </c>
      <c r="K2435">
        <v>0</v>
      </c>
      <c r="L2435">
        <v>3841</v>
      </c>
      <c r="M2435">
        <v>12244</v>
      </c>
      <c r="N2435">
        <v>425</v>
      </c>
      <c r="O2435" t="s">
        <v>137</v>
      </c>
      <c r="P2435">
        <v>163454</v>
      </c>
      <c r="Q243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435" t="str">
        <f>VLOOKUP(Analytics_mindset_case_studies_IntegrateCo_2015payroll[[#This Row],[Job_Code]],Analytics_mindset_case_studies_IntegrateCo_jobcodes[[Code_text]:[Job_Description]],2,FALSE)</f>
        <v>Sales</v>
      </c>
    </row>
    <row r="2436" spans="1:18" x14ac:dyDescent="0.3">
      <c r="A2436" s="1">
        <v>42090</v>
      </c>
      <c r="B2436">
        <v>27310035</v>
      </c>
      <c r="C2436">
        <v>169</v>
      </c>
      <c r="D2436">
        <v>1</v>
      </c>
      <c r="E2436">
        <v>1</v>
      </c>
      <c r="F2436" t="s">
        <v>85</v>
      </c>
      <c r="G2436">
        <v>0</v>
      </c>
      <c r="H2436">
        <v>0</v>
      </c>
      <c r="I2436">
        <v>0</v>
      </c>
      <c r="J2436">
        <v>0</v>
      </c>
      <c r="K2436">
        <v>0</v>
      </c>
      <c r="L2436">
        <v>35</v>
      </c>
      <c r="M2436">
        <v>111</v>
      </c>
      <c r="N2436">
        <v>25</v>
      </c>
      <c r="O2436" t="s">
        <v>138</v>
      </c>
      <c r="P2436">
        <v>0</v>
      </c>
      <c r="Q243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436" t="str">
        <f>VLOOKUP(Analytics_mindset_case_studies_IntegrateCo_2015payroll[[#This Row],[Job_Code]],Analytics_mindset_case_studies_IntegrateCo_jobcodes[[Code_text]:[Job_Description]],2,FALSE)</f>
        <v>Installation</v>
      </c>
    </row>
    <row r="2437" spans="1:18" x14ac:dyDescent="0.3">
      <c r="A2437" s="1">
        <v>42090</v>
      </c>
      <c r="B2437">
        <v>27310035</v>
      </c>
      <c r="C2437">
        <v>169</v>
      </c>
      <c r="D2437">
        <v>1</v>
      </c>
      <c r="E2437">
        <v>1</v>
      </c>
      <c r="F2437" t="s">
        <v>71</v>
      </c>
      <c r="G2437">
        <v>4</v>
      </c>
      <c r="H2437">
        <v>0</v>
      </c>
      <c r="I2437">
        <v>131</v>
      </c>
      <c r="J2437">
        <v>0</v>
      </c>
      <c r="K2437">
        <v>0</v>
      </c>
      <c r="L2437">
        <v>305</v>
      </c>
      <c r="M2437">
        <v>97</v>
      </c>
      <c r="N2437">
        <v>216</v>
      </c>
      <c r="O2437" t="s">
        <v>138</v>
      </c>
      <c r="P2437">
        <v>131</v>
      </c>
      <c r="Q243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437" t="str">
        <f>VLOOKUP(Analytics_mindset_case_studies_IntegrateCo_2015payroll[[#This Row],[Job_Code]],Analytics_mindset_case_studies_IntegrateCo_jobcodes[[Code_text]:[Job_Description]],2,FALSE)</f>
        <v>Proj Management</v>
      </c>
    </row>
    <row r="2438" spans="1:18" x14ac:dyDescent="0.3">
      <c r="A2438" s="1">
        <v>42090</v>
      </c>
      <c r="B2438">
        <v>27310035</v>
      </c>
      <c r="C2438">
        <v>44</v>
      </c>
      <c r="D2438">
        <v>4</v>
      </c>
      <c r="E2438">
        <v>4</v>
      </c>
      <c r="F2438" t="s">
        <v>92</v>
      </c>
      <c r="G2438">
        <v>40</v>
      </c>
      <c r="H2438">
        <v>0</v>
      </c>
      <c r="I2438">
        <v>3850</v>
      </c>
      <c r="J2438">
        <v>0</v>
      </c>
      <c r="K2438">
        <v>0</v>
      </c>
      <c r="L2438">
        <v>0</v>
      </c>
      <c r="M2438">
        <v>29453</v>
      </c>
      <c r="N2438">
        <v>462</v>
      </c>
      <c r="O2438" t="s">
        <v>139</v>
      </c>
      <c r="P2438">
        <v>3850</v>
      </c>
      <c r="Q243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438" t="str">
        <f>VLOOKUP(Analytics_mindset_case_studies_IntegrateCo_2015payroll[[#This Row],[Job_Code]],Analytics_mindset_case_studies_IntegrateCo_jobcodes[[Code_text]:[Job_Description]],2,FALSE)</f>
        <v>Office</v>
      </c>
    </row>
    <row r="2439" spans="1:18" x14ac:dyDescent="0.3">
      <c r="A2439" s="1">
        <v>42090</v>
      </c>
      <c r="B2439">
        <v>27310035</v>
      </c>
      <c r="C2439">
        <v>396</v>
      </c>
      <c r="D2439">
        <v>5</v>
      </c>
      <c r="E2439">
        <v>5</v>
      </c>
      <c r="F2439" t="s">
        <v>85</v>
      </c>
      <c r="G2439">
        <v>0</v>
      </c>
      <c r="H2439">
        <v>0</v>
      </c>
      <c r="I2439">
        <v>0</v>
      </c>
      <c r="J2439">
        <v>0</v>
      </c>
      <c r="K2439">
        <v>0</v>
      </c>
      <c r="L2439">
        <v>42</v>
      </c>
      <c r="M2439">
        <v>115</v>
      </c>
      <c r="N2439">
        <v>64</v>
      </c>
      <c r="O2439" t="s">
        <v>140</v>
      </c>
      <c r="P2439">
        <v>0</v>
      </c>
      <c r="Q243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439" t="str">
        <f>VLOOKUP(Analytics_mindset_case_studies_IntegrateCo_2015payroll[[#This Row],[Job_Code]],Analytics_mindset_case_studies_IntegrateCo_jobcodes[[Code_text]:[Job_Description]],2,FALSE)</f>
        <v>Installation</v>
      </c>
    </row>
    <row r="2440" spans="1:18" x14ac:dyDescent="0.3">
      <c r="A2440" s="1">
        <v>42090</v>
      </c>
      <c r="B2440">
        <v>27310035</v>
      </c>
      <c r="C2440">
        <v>396</v>
      </c>
      <c r="D2440">
        <v>5</v>
      </c>
      <c r="E2440">
        <v>5</v>
      </c>
      <c r="F2440" t="s">
        <v>93</v>
      </c>
      <c r="G2440">
        <v>1</v>
      </c>
      <c r="H2440">
        <v>0</v>
      </c>
      <c r="I2440">
        <v>32</v>
      </c>
      <c r="J2440">
        <v>0</v>
      </c>
      <c r="K2440">
        <v>0</v>
      </c>
      <c r="L2440">
        <v>9</v>
      </c>
      <c r="M2440">
        <v>244</v>
      </c>
      <c r="N2440">
        <v>137</v>
      </c>
      <c r="O2440" t="s">
        <v>140</v>
      </c>
      <c r="P2440">
        <v>32</v>
      </c>
      <c r="Q244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440" t="str">
        <f>VLOOKUP(Analytics_mindset_case_studies_IntegrateCo_2015payroll[[#This Row],[Job_Code]],Analytics_mindset_case_studies_IntegrateCo_jobcodes[[Code_text]:[Job_Description]],2,FALSE)</f>
        <v>Office</v>
      </c>
    </row>
    <row r="2441" spans="1:18" x14ac:dyDescent="0.3">
      <c r="A2441" s="1">
        <v>42090</v>
      </c>
      <c r="B2441">
        <v>27310035</v>
      </c>
      <c r="C2441">
        <v>396</v>
      </c>
      <c r="D2441">
        <v>5</v>
      </c>
      <c r="E2441">
        <v>5</v>
      </c>
      <c r="F2441" t="s">
        <v>94</v>
      </c>
      <c r="G2441">
        <v>5</v>
      </c>
      <c r="H2441">
        <v>0</v>
      </c>
      <c r="I2441">
        <v>160</v>
      </c>
      <c r="J2441">
        <v>0</v>
      </c>
      <c r="K2441">
        <v>0</v>
      </c>
      <c r="L2441">
        <v>448</v>
      </c>
      <c r="M2441">
        <v>1224</v>
      </c>
      <c r="N2441">
        <v>685</v>
      </c>
      <c r="O2441" t="s">
        <v>140</v>
      </c>
      <c r="P2441">
        <v>160</v>
      </c>
      <c r="Q244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441" t="str">
        <f>VLOOKUP(Analytics_mindset_case_studies_IntegrateCo_2015payroll[[#This Row],[Job_Code]],Analytics_mindset_case_studies_IntegrateCo_jobcodes[[Code_text]:[Job_Description]],2,FALSE)</f>
        <v>Proj Management</v>
      </c>
    </row>
    <row r="2442" spans="1:18" x14ac:dyDescent="0.3">
      <c r="A2442" s="1">
        <v>42090</v>
      </c>
      <c r="B2442">
        <v>27310035</v>
      </c>
      <c r="C2442">
        <v>204</v>
      </c>
      <c r="D2442">
        <v>1</v>
      </c>
      <c r="E2442">
        <v>1</v>
      </c>
      <c r="F2442" t="s">
        <v>85</v>
      </c>
      <c r="G2442">
        <v>0</v>
      </c>
      <c r="H2442">
        <v>0</v>
      </c>
      <c r="I2442">
        <v>0</v>
      </c>
      <c r="J2442">
        <v>0</v>
      </c>
      <c r="K2442">
        <v>0</v>
      </c>
      <c r="L2442">
        <v>34</v>
      </c>
      <c r="M2442">
        <v>109</v>
      </c>
      <c r="N2442">
        <v>25</v>
      </c>
      <c r="O2442" t="s">
        <v>141</v>
      </c>
      <c r="P2442">
        <v>0</v>
      </c>
      <c r="Q244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442" t="str">
        <f>VLOOKUP(Analytics_mindset_case_studies_IntegrateCo_2015payroll[[#This Row],[Job_Code]],Analytics_mindset_case_studies_IntegrateCo_jobcodes[[Code_text]:[Job_Description]],2,FALSE)</f>
        <v>Installation</v>
      </c>
    </row>
    <row r="2443" spans="1:18" x14ac:dyDescent="0.3">
      <c r="A2443" s="1">
        <v>42090</v>
      </c>
      <c r="B2443">
        <v>27310035</v>
      </c>
      <c r="C2443">
        <v>53</v>
      </c>
      <c r="D2443">
        <v>1</v>
      </c>
      <c r="E2443">
        <v>1</v>
      </c>
      <c r="F2443" t="s">
        <v>85</v>
      </c>
      <c r="G2443">
        <v>0</v>
      </c>
      <c r="H2443">
        <v>0</v>
      </c>
      <c r="I2443">
        <v>0</v>
      </c>
      <c r="J2443">
        <v>0</v>
      </c>
      <c r="K2443">
        <v>0</v>
      </c>
      <c r="L2443">
        <v>33</v>
      </c>
      <c r="M2443">
        <v>105</v>
      </c>
      <c r="N2443">
        <v>25</v>
      </c>
      <c r="O2443" t="s">
        <v>142</v>
      </c>
      <c r="P2443">
        <v>0</v>
      </c>
      <c r="Q244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443" t="str">
        <f>VLOOKUP(Analytics_mindset_case_studies_IntegrateCo_2015payroll[[#This Row],[Job_Code]],Analytics_mindset_case_studies_IntegrateCo_jobcodes[[Code_text]:[Job_Description]],2,FALSE)</f>
        <v>Installation</v>
      </c>
    </row>
    <row r="2444" spans="1:18" x14ac:dyDescent="0.3">
      <c r="A2444" s="1">
        <v>42090</v>
      </c>
      <c r="B2444">
        <v>27310035</v>
      </c>
      <c r="C2444">
        <v>15</v>
      </c>
      <c r="D2444">
        <v>1</v>
      </c>
      <c r="E2444">
        <v>1</v>
      </c>
      <c r="F2444" t="s">
        <v>85</v>
      </c>
      <c r="G2444">
        <v>0</v>
      </c>
      <c r="H2444">
        <v>0</v>
      </c>
      <c r="I2444">
        <v>0</v>
      </c>
      <c r="J2444">
        <v>0</v>
      </c>
      <c r="K2444">
        <v>0</v>
      </c>
      <c r="L2444">
        <v>32</v>
      </c>
      <c r="M2444">
        <v>102</v>
      </c>
      <c r="N2444">
        <v>25</v>
      </c>
      <c r="O2444" t="s">
        <v>143</v>
      </c>
      <c r="P2444">
        <v>0</v>
      </c>
      <c r="Q244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444" t="str">
        <f>VLOOKUP(Analytics_mindset_case_studies_IntegrateCo_2015payroll[[#This Row],[Job_Code]],Analytics_mindset_case_studies_IntegrateCo_jobcodes[[Code_text]:[Job_Description]],2,FALSE)</f>
        <v>Installation</v>
      </c>
    </row>
    <row r="2445" spans="1:18" x14ac:dyDescent="0.3">
      <c r="A2445" s="1">
        <v>42090</v>
      </c>
      <c r="B2445">
        <v>27310035</v>
      </c>
      <c r="C2445">
        <v>11</v>
      </c>
      <c r="D2445">
        <v>1</v>
      </c>
      <c r="E2445">
        <v>1</v>
      </c>
      <c r="F2445" t="s">
        <v>85</v>
      </c>
      <c r="G2445">
        <v>0</v>
      </c>
      <c r="H2445">
        <v>0</v>
      </c>
      <c r="I2445">
        <v>0</v>
      </c>
      <c r="J2445">
        <v>0</v>
      </c>
      <c r="K2445">
        <v>0</v>
      </c>
      <c r="L2445">
        <v>35</v>
      </c>
      <c r="M2445">
        <v>111</v>
      </c>
      <c r="N2445">
        <v>25</v>
      </c>
      <c r="O2445" t="s">
        <v>144</v>
      </c>
      <c r="P2445">
        <v>0</v>
      </c>
      <c r="Q244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445" t="str">
        <f>VLOOKUP(Analytics_mindset_case_studies_IntegrateCo_2015payroll[[#This Row],[Job_Code]],Analytics_mindset_case_studies_IntegrateCo_jobcodes[[Code_text]:[Job_Description]],2,FALSE)</f>
        <v>Installation</v>
      </c>
    </row>
    <row r="2446" spans="1:18" x14ac:dyDescent="0.3">
      <c r="A2446" s="1">
        <v>42090</v>
      </c>
      <c r="B2446">
        <v>27310035</v>
      </c>
      <c r="C2446">
        <v>11</v>
      </c>
      <c r="D2446">
        <v>1</v>
      </c>
      <c r="E2446">
        <v>1</v>
      </c>
      <c r="F2446" t="s">
        <v>71</v>
      </c>
      <c r="G2446">
        <v>6</v>
      </c>
      <c r="H2446">
        <v>0</v>
      </c>
      <c r="I2446">
        <v>22789</v>
      </c>
      <c r="J2446">
        <v>0</v>
      </c>
      <c r="K2446">
        <v>0</v>
      </c>
      <c r="L2446">
        <v>528</v>
      </c>
      <c r="M2446">
        <v>1684</v>
      </c>
      <c r="N2446">
        <v>376</v>
      </c>
      <c r="O2446" t="s">
        <v>144</v>
      </c>
      <c r="P2446">
        <v>22789</v>
      </c>
      <c r="Q244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446" t="str">
        <f>VLOOKUP(Analytics_mindset_case_studies_IntegrateCo_2015payroll[[#This Row],[Job_Code]],Analytics_mindset_case_studies_IntegrateCo_jobcodes[[Code_text]:[Job_Description]],2,FALSE)</f>
        <v>Proj Management</v>
      </c>
    </row>
    <row r="2447" spans="1:18" x14ac:dyDescent="0.3">
      <c r="A2447" s="1">
        <v>42090</v>
      </c>
      <c r="B2447">
        <v>27310035</v>
      </c>
      <c r="C2447">
        <v>20</v>
      </c>
      <c r="D2447">
        <v>1</v>
      </c>
      <c r="E2447">
        <v>1</v>
      </c>
      <c r="F2447" t="s">
        <v>72</v>
      </c>
      <c r="G2447">
        <v>37</v>
      </c>
      <c r="H2447">
        <v>0</v>
      </c>
      <c r="I2447">
        <v>115539</v>
      </c>
      <c r="J2447">
        <v>0</v>
      </c>
      <c r="K2447">
        <v>0</v>
      </c>
      <c r="L2447">
        <v>2448</v>
      </c>
      <c r="M2447">
        <v>7804</v>
      </c>
      <c r="N2447">
        <v>3</v>
      </c>
      <c r="O2447" t="s">
        <v>145</v>
      </c>
      <c r="P2447">
        <v>115539</v>
      </c>
      <c r="Q244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447" t="str">
        <f>VLOOKUP(Analytics_mindset_case_studies_IntegrateCo_2015payroll[[#This Row],[Job_Code]],Analytics_mindset_case_studies_IntegrateCo_jobcodes[[Code_text]:[Job_Description]],2,FALSE)</f>
        <v>Sales</v>
      </c>
    </row>
    <row r="2448" spans="1:18" x14ac:dyDescent="0.3">
      <c r="A2448" s="1">
        <v>42090</v>
      </c>
      <c r="B2448">
        <v>27310035</v>
      </c>
      <c r="C2448">
        <v>180</v>
      </c>
      <c r="D2448">
        <v>1</v>
      </c>
      <c r="E2448">
        <v>1</v>
      </c>
      <c r="F2448" t="s">
        <v>85</v>
      </c>
      <c r="G2448">
        <v>0</v>
      </c>
      <c r="H2448">
        <v>0</v>
      </c>
      <c r="I2448">
        <v>0</v>
      </c>
      <c r="J2448">
        <v>0</v>
      </c>
      <c r="K2448">
        <v>0</v>
      </c>
      <c r="L2448">
        <v>3</v>
      </c>
      <c r="M2448">
        <v>97</v>
      </c>
      <c r="N2448">
        <v>25</v>
      </c>
      <c r="O2448" t="s">
        <v>146</v>
      </c>
      <c r="P2448">
        <v>0</v>
      </c>
      <c r="Q244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448" t="str">
        <f>VLOOKUP(Analytics_mindset_case_studies_IntegrateCo_2015payroll[[#This Row],[Job_Code]],Analytics_mindset_case_studies_IntegrateCo_jobcodes[[Code_text]:[Job_Description]],2,FALSE)</f>
        <v>Installation</v>
      </c>
    </row>
    <row r="2449" spans="1:18" x14ac:dyDescent="0.3">
      <c r="A2449" s="1">
        <v>42090</v>
      </c>
      <c r="B2449">
        <v>27310035</v>
      </c>
      <c r="C2449">
        <v>180</v>
      </c>
      <c r="D2449">
        <v>1</v>
      </c>
      <c r="E2449">
        <v>1</v>
      </c>
      <c r="F2449" t="s">
        <v>78</v>
      </c>
      <c r="G2449">
        <v>15</v>
      </c>
      <c r="H2449">
        <v>0</v>
      </c>
      <c r="I2449">
        <v>3488</v>
      </c>
      <c r="J2449">
        <v>0</v>
      </c>
      <c r="K2449">
        <v>0</v>
      </c>
      <c r="L2449">
        <v>7</v>
      </c>
      <c r="M2449">
        <v>224</v>
      </c>
      <c r="N2449">
        <v>58</v>
      </c>
      <c r="O2449" t="s">
        <v>146</v>
      </c>
      <c r="P2449">
        <v>3488</v>
      </c>
      <c r="Q244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449" t="str">
        <f>VLOOKUP(Analytics_mindset_case_studies_IntegrateCo_2015payroll[[#This Row],[Job_Code]],Analytics_mindset_case_studies_IntegrateCo_jobcodes[[Code_text]:[Job_Description]],2,FALSE)</f>
        <v>Service</v>
      </c>
    </row>
    <row r="2450" spans="1:18" x14ac:dyDescent="0.3">
      <c r="A2450" s="1">
        <v>42090</v>
      </c>
      <c r="B2450">
        <v>27310035</v>
      </c>
      <c r="C2450">
        <v>180</v>
      </c>
      <c r="D2450">
        <v>1</v>
      </c>
      <c r="E2450">
        <v>1</v>
      </c>
      <c r="F2450" t="s">
        <v>87</v>
      </c>
      <c r="G2450">
        <v>5</v>
      </c>
      <c r="H2450">
        <v>0</v>
      </c>
      <c r="I2450">
        <v>1163</v>
      </c>
      <c r="J2450">
        <v>0</v>
      </c>
      <c r="K2450">
        <v>0</v>
      </c>
      <c r="L2450">
        <v>24</v>
      </c>
      <c r="M2450">
        <v>75</v>
      </c>
      <c r="N2450">
        <v>19</v>
      </c>
      <c r="O2450" t="s">
        <v>146</v>
      </c>
      <c r="P2450">
        <v>1163</v>
      </c>
      <c r="Q245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450" t="str">
        <f>VLOOKUP(Analytics_mindset_case_studies_IntegrateCo_2015payroll[[#This Row],[Job_Code]],Analytics_mindset_case_studies_IntegrateCo_jobcodes[[Code_text]:[Job_Description]],2,FALSE)</f>
        <v>Employee Training</v>
      </c>
    </row>
    <row r="2451" spans="1:18" x14ac:dyDescent="0.3">
      <c r="A2451" s="1">
        <v>42090</v>
      </c>
      <c r="B2451">
        <v>27310035</v>
      </c>
      <c r="C2451">
        <v>45</v>
      </c>
      <c r="D2451">
        <v>4</v>
      </c>
      <c r="E2451">
        <v>4</v>
      </c>
      <c r="F2451" t="s">
        <v>86</v>
      </c>
      <c r="G2451">
        <v>40</v>
      </c>
      <c r="H2451">
        <v>0</v>
      </c>
      <c r="I2451">
        <v>422564</v>
      </c>
      <c r="J2451">
        <v>0</v>
      </c>
      <c r="K2451">
        <v>0</v>
      </c>
      <c r="L2451">
        <v>0</v>
      </c>
      <c r="M2451">
        <v>31092</v>
      </c>
      <c r="N2451">
        <v>507</v>
      </c>
      <c r="O2451" t="s">
        <v>148</v>
      </c>
      <c r="P2451">
        <v>422564</v>
      </c>
      <c r="Q245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451" t="str">
        <f>VLOOKUP(Analytics_mindset_case_studies_IntegrateCo_2015payroll[[#This Row],[Job_Code]],Analytics_mindset_case_studies_IntegrateCo_jobcodes[[Code_text]:[Job_Description]],2,FALSE)</f>
        <v>Sales</v>
      </c>
    </row>
    <row r="2452" spans="1:18" x14ac:dyDescent="0.3">
      <c r="A2452" s="1">
        <v>42090</v>
      </c>
      <c r="B2452">
        <v>27310035</v>
      </c>
      <c r="C2452">
        <v>375</v>
      </c>
      <c r="D2452">
        <v>1</v>
      </c>
      <c r="E2452">
        <v>1</v>
      </c>
      <c r="F2452" t="s">
        <v>85</v>
      </c>
      <c r="G2452">
        <v>0</v>
      </c>
      <c r="H2452">
        <v>0</v>
      </c>
      <c r="I2452">
        <v>0</v>
      </c>
      <c r="J2452">
        <v>0</v>
      </c>
      <c r="K2452">
        <v>0</v>
      </c>
      <c r="L2452">
        <v>36</v>
      </c>
      <c r="M2452">
        <v>115</v>
      </c>
      <c r="N2452">
        <v>25</v>
      </c>
      <c r="O2452" t="s">
        <v>149</v>
      </c>
      <c r="P2452">
        <v>0</v>
      </c>
      <c r="Q245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452" t="str">
        <f>VLOOKUP(Analytics_mindset_case_studies_IntegrateCo_2015payroll[[#This Row],[Job_Code]],Analytics_mindset_case_studies_IntegrateCo_jobcodes[[Code_text]:[Job_Description]],2,FALSE)</f>
        <v>Installation</v>
      </c>
    </row>
    <row r="2453" spans="1:18" x14ac:dyDescent="0.3">
      <c r="A2453" s="1">
        <v>42090</v>
      </c>
      <c r="B2453">
        <v>27310035</v>
      </c>
      <c r="C2453">
        <v>375</v>
      </c>
      <c r="D2453">
        <v>1</v>
      </c>
      <c r="E2453">
        <v>1</v>
      </c>
      <c r="F2453" t="s">
        <v>73</v>
      </c>
      <c r="G2453">
        <v>65</v>
      </c>
      <c r="H2453">
        <v>0</v>
      </c>
      <c r="I2453">
        <v>1365</v>
      </c>
      <c r="J2453">
        <v>0</v>
      </c>
      <c r="K2453">
        <v>0</v>
      </c>
      <c r="L2453">
        <v>328</v>
      </c>
      <c r="M2453">
        <v>1044</v>
      </c>
      <c r="N2453">
        <v>225</v>
      </c>
      <c r="O2453" t="s">
        <v>149</v>
      </c>
      <c r="P2453">
        <v>1365</v>
      </c>
      <c r="Q245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453" t="str">
        <f>VLOOKUP(Analytics_mindset_case_studies_IntegrateCo_2015payroll[[#This Row],[Job_Code]],Analytics_mindset_case_studies_IntegrateCo_jobcodes[[Code_text]:[Job_Description]],2,FALSE)</f>
        <v>Proj Management</v>
      </c>
    </row>
    <row r="2454" spans="1:18" x14ac:dyDescent="0.3">
      <c r="A2454" s="1">
        <v>42090</v>
      </c>
      <c r="B2454">
        <v>27310035</v>
      </c>
      <c r="C2454">
        <v>375</v>
      </c>
      <c r="D2454">
        <v>1</v>
      </c>
      <c r="E2454">
        <v>1</v>
      </c>
      <c r="F2454" t="s">
        <v>74</v>
      </c>
      <c r="G2454">
        <v>15</v>
      </c>
      <c r="H2454">
        <v>0</v>
      </c>
      <c r="I2454">
        <v>315</v>
      </c>
      <c r="J2454">
        <v>0</v>
      </c>
      <c r="K2454">
        <v>0</v>
      </c>
      <c r="L2454">
        <v>76</v>
      </c>
      <c r="M2454">
        <v>24</v>
      </c>
      <c r="N2454">
        <v>52</v>
      </c>
      <c r="O2454" t="s">
        <v>149</v>
      </c>
      <c r="P2454">
        <v>315</v>
      </c>
      <c r="Q245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454" t="str">
        <f>VLOOKUP(Analytics_mindset_case_studies_IntegrateCo_2015payroll[[#This Row],[Job_Code]],Analytics_mindset_case_studies_IntegrateCo_jobcodes[[Code_text]:[Job_Description]],2,FALSE)</f>
        <v>Service</v>
      </c>
    </row>
    <row r="2455" spans="1:18" x14ac:dyDescent="0.3">
      <c r="A2455" s="1">
        <v>42090</v>
      </c>
      <c r="B2455">
        <v>27310035</v>
      </c>
      <c r="C2455">
        <v>19</v>
      </c>
      <c r="D2455">
        <v>1</v>
      </c>
      <c r="E2455">
        <v>1</v>
      </c>
      <c r="F2455" t="s">
        <v>74</v>
      </c>
      <c r="G2455">
        <v>2</v>
      </c>
      <c r="H2455">
        <v>0</v>
      </c>
      <c r="I2455">
        <v>54</v>
      </c>
      <c r="J2455">
        <v>0</v>
      </c>
      <c r="K2455">
        <v>0</v>
      </c>
      <c r="L2455">
        <v>125</v>
      </c>
      <c r="M2455">
        <v>399</v>
      </c>
      <c r="N2455">
        <v>89</v>
      </c>
      <c r="O2455" t="s">
        <v>150</v>
      </c>
      <c r="P2455">
        <v>54</v>
      </c>
      <c r="Q245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455" t="str">
        <f>VLOOKUP(Analytics_mindset_case_studies_IntegrateCo_2015payroll[[#This Row],[Job_Code]],Analytics_mindset_case_studies_IntegrateCo_jobcodes[[Code_text]:[Job_Description]],2,FALSE)</f>
        <v>Service</v>
      </c>
    </row>
    <row r="2456" spans="1:18" x14ac:dyDescent="0.3">
      <c r="A2456" s="1">
        <v>42090</v>
      </c>
      <c r="B2456">
        <v>27310035</v>
      </c>
      <c r="C2456">
        <v>19</v>
      </c>
      <c r="D2456">
        <v>1</v>
      </c>
      <c r="E2456">
        <v>1</v>
      </c>
      <c r="F2456" t="s">
        <v>70</v>
      </c>
      <c r="G2456">
        <v>0</v>
      </c>
      <c r="H2456">
        <v>0</v>
      </c>
      <c r="I2456">
        <v>0</v>
      </c>
      <c r="J2456">
        <v>0</v>
      </c>
      <c r="K2456">
        <v>0</v>
      </c>
      <c r="L2456">
        <v>437</v>
      </c>
      <c r="M2456">
        <v>1393</v>
      </c>
      <c r="N2456">
        <v>312</v>
      </c>
      <c r="O2456" t="s">
        <v>150</v>
      </c>
      <c r="P2456">
        <v>0</v>
      </c>
      <c r="Q245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456" t="str">
        <f>VLOOKUP(Analytics_mindset_case_studies_IntegrateCo_2015payroll[[#This Row],[Job_Code]],Analytics_mindset_case_studies_IntegrateCo_jobcodes[[Code_text]:[Job_Description]],2,FALSE)</f>
        <v>New Foreign Manufacturing Plant</v>
      </c>
    </row>
    <row r="2457" spans="1:18" x14ac:dyDescent="0.3">
      <c r="A2457" s="1">
        <v>42090</v>
      </c>
      <c r="B2457">
        <v>27310035</v>
      </c>
      <c r="C2457">
        <v>381</v>
      </c>
      <c r="D2457">
        <v>1</v>
      </c>
      <c r="E2457">
        <v>1</v>
      </c>
      <c r="F2457" t="s">
        <v>85</v>
      </c>
      <c r="G2457">
        <v>0</v>
      </c>
      <c r="H2457">
        <v>0</v>
      </c>
      <c r="I2457">
        <v>0</v>
      </c>
      <c r="J2457">
        <v>0</v>
      </c>
      <c r="K2457">
        <v>0</v>
      </c>
      <c r="L2457">
        <v>33</v>
      </c>
      <c r="M2457">
        <v>104</v>
      </c>
      <c r="N2457">
        <v>4</v>
      </c>
      <c r="O2457" t="s">
        <v>151</v>
      </c>
      <c r="P2457">
        <v>0</v>
      </c>
      <c r="Q245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457" t="str">
        <f>VLOOKUP(Analytics_mindset_case_studies_IntegrateCo_2015payroll[[#This Row],[Job_Code]],Analytics_mindset_case_studies_IntegrateCo_jobcodes[[Code_text]:[Job_Description]],2,FALSE)</f>
        <v>Installation</v>
      </c>
    </row>
    <row r="2458" spans="1:18" x14ac:dyDescent="0.3">
      <c r="A2458" s="1">
        <v>42090</v>
      </c>
      <c r="B2458">
        <v>27310035</v>
      </c>
      <c r="C2458">
        <v>381</v>
      </c>
      <c r="D2458">
        <v>1</v>
      </c>
      <c r="E2458">
        <v>1</v>
      </c>
      <c r="F2458" t="s">
        <v>72</v>
      </c>
      <c r="G2458">
        <v>40</v>
      </c>
      <c r="H2458">
        <v>0</v>
      </c>
      <c r="I2458">
        <v>86539</v>
      </c>
      <c r="J2458">
        <v>0</v>
      </c>
      <c r="K2458">
        <v>0</v>
      </c>
      <c r="L2458">
        <v>1886</v>
      </c>
      <c r="M2458">
        <v>6011</v>
      </c>
      <c r="N2458">
        <v>225</v>
      </c>
      <c r="O2458" t="s">
        <v>151</v>
      </c>
      <c r="P2458">
        <v>86539</v>
      </c>
      <c r="Q245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458" t="str">
        <f>VLOOKUP(Analytics_mindset_case_studies_IntegrateCo_2015payroll[[#This Row],[Job_Code]],Analytics_mindset_case_studies_IntegrateCo_jobcodes[[Code_text]:[Job_Description]],2,FALSE)</f>
        <v>Sales</v>
      </c>
    </row>
    <row r="2459" spans="1:18" x14ac:dyDescent="0.3">
      <c r="A2459" s="1">
        <v>42090</v>
      </c>
      <c r="B2459">
        <v>27310035</v>
      </c>
      <c r="C2459">
        <v>133</v>
      </c>
      <c r="D2459">
        <v>1</v>
      </c>
      <c r="E2459">
        <v>1</v>
      </c>
      <c r="F2459" t="s">
        <v>85</v>
      </c>
      <c r="G2459">
        <v>0</v>
      </c>
      <c r="H2459">
        <v>0</v>
      </c>
      <c r="I2459">
        <v>0</v>
      </c>
      <c r="J2459">
        <v>0</v>
      </c>
      <c r="K2459">
        <v>0</v>
      </c>
      <c r="L2459">
        <v>34</v>
      </c>
      <c r="M2459">
        <v>108</v>
      </c>
      <c r="N2459">
        <v>25</v>
      </c>
      <c r="O2459" t="s">
        <v>152</v>
      </c>
      <c r="P2459">
        <v>0</v>
      </c>
      <c r="Q245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459" t="str">
        <f>VLOOKUP(Analytics_mindset_case_studies_IntegrateCo_2015payroll[[#This Row],[Job_Code]],Analytics_mindset_case_studies_IntegrateCo_jobcodes[[Code_text]:[Job_Description]],2,FALSE)</f>
        <v>Installation</v>
      </c>
    </row>
    <row r="2460" spans="1:18" x14ac:dyDescent="0.3">
      <c r="A2460" s="1">
        <v>42090</v>
      </c>
      <c r="B2460">
        <v>27310035</v>
      </c>
      <c r="C2460">
        <v>133</v>
      </c>
      <c r="D2460">
        <v>1</v>
      </c>
      <c r="E2460">
        <v>1</v>
      </c>
      <c r="F2460" t="s">
        <v>73</v>
      </c>
      <c r="G2460">
        <v>7</v>
      </c>
      <c r="H2460">
        <v>0</v>
      </c>
      <c r="I2460">
        <v>20825</v>
      </c>
      <c r="J2460">
        <v>0</v>
      </c>
      <c r="K2460">
        <v>0</v>
      </c>
      <c r="L2460">
        <v>471</v>
      </c>
      <c r="M2460">
        <v>15</v>
      </c>
      <c r="N2460">
        <v>344</v>
      </c>
      <c r="O2460" t="s">
        <v>152</v>
      </c>
      <c r="P2460">
        <v>20825</v>
      </c>
      <c r="Q246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460" t="str">
        <f>VLOOKUP(Analytics_mindset_case_studies_IntegrateCo_2015payroll[[#This Row],[Job_Code]],Analytics_mindset_case_studies_IntegrateCo_jobcodes[[Code_text]:[Job_Description]],2,FALSE)</f>
        <v>Proj Management</v>
      </c>
    </row>
    <row r="2461" spans="1:18" x14ac:dyDescent="0.3">
      <c r="A2461" s="1">
        <v>42090</v>
      </c>
      <c r="B2461">
        <v>27310035</v>
      </c>
      <c r="C2461">
        <v>133</v>
      </c>
      <c r="D2461">
        <v>1</v>
      </c>
      <c r="E2461">
        <v>1</v>
      </c>
      <c r="F2461" t="s">
        <v>70</v>
      </c>
      <c r="G2461">
        <v>0</v>
      </c>
      <c r="H2461">
        <v>0</v>
      </c>
      <c r="I2461">
        <v>0</v>
      </c>
      <c r="J2461">
        <v>0</v>
      </c>
      <c r="K2461">
        <v>0</v>
      </c>
      <c r="L2461">
        <v>336</v>
      </c>
      <c r="M2461">
        <v>1071</v>
      </c>
      <c r="N2461">
        <v>245</v>
      </c>
      <c r="O2461" t="s">
        <v>152</v>
      </c>
      <c r="P2461">
        <v>0</v>
      </c>
      <c r="Q246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461" t="str">
        <f>VLOOKUP(Analytics_mindset_case_studies_IntegrateCo_2015payroll[[#This Row],[Job_Code]],Analytics_mindset_case_studies_IntegrateCo_jobcodes[[Code_text]:[Job_Description]],2,FALSE)</f>
        <v>New Foreign Manufacturing Plant</v>
      </c>
    </row>
    <row r="2462" spans="1:18" x14ac:dyDescent="0.3">
      <c r="A2462" s="1">
        <v>42090</v>
      </c>
      <c r="B2462">
        <v>27310035</v>
      </c>
      <c r="C2462">
        <v>406</v>
      </c>
      <c r="D2462">
        <v>1</v>
      </c>
      <c r="E2462">
        <v>1</v>
      </c>
      <c r="F2462" t="s">
        <v>64</v>
      </c>
      <c r="G2462">
        <v>2</v>
      </c>
      <c r="H2462">
        <v>0</v>
      </c>
      <c r="I2462">
        <v>10073</v>
      </c>
      <c r="J2462">
        <v>0</v>
      </c>
      <c r="K2462">
        <v>19</v>
      </c>
      <c r="L2462">
        <v>242</v>
      </c>
      <c r="M2462">
        <v>771</v>
      </c>
      <c r="N2462">
        <v>12</v>
      </c>
      <c r="O2462" t="s">
        <v>208</v>
      </c>
      <c r="P2462">
        <v>10073</v>
      </c>
      <c r="Q246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462" t="str">
        <f>VLOOKUP(Analytics_mindset_case_studies_IntegrateCo_2015payroll[[#This Row],[Job_Code]],Analytics_mindset_case_studies_IntegrateCo_jobcodes[[Code_text]:[Job_Description]],2,FALSE)</f>
        <v>Office</v>
      </c>
    </row>
    <row r="2463" spans="1:18" x14ac:dyDescent="0.3">
      <c r="A2463" s="1">
        <v>42090</v>
      </c>
      <c r="B2463">
        <v>27310035</v>
      </c>
      <c r="C2463">
        <v>406</v>
      </c>
      <c r="D2463">
        <v>1</v>
      </c>
      <c r="E2463">
        <v>1</v>
      </c>
      <c r="F2463" t="s">
        <v>58</v>
      </c>
      <c r="G2463">
        <v>28</v>
      </c>
      <c r="H2463">
        <v>0</v>
      </c>
      <c r="I2463">
        <v>141025</v>
      </c>
      <c r="J2463">
        <v>0</v>
      </c>
      <c r="K2463">
        <v>261</v>
      </c>
      <c r="L2463">
        <v>3385</v>
      </c>
      <c r="M2463">
        <v>10788</v>
      </c>
      <c r="N2463">
        <v>169</v>
      </c>
      <c r="O2463" t="s">
        <v>208</v>
      </c>
      <c r="P2463">
        <v>141025</v>
      </c>
      <c r="Q246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463" t="str">
        <f>VLOOKUP(Analytics_mindset_case_studies_IntegrateCo_2015payroll[[#This Row],[Job_Code]],Analytics_mindset_case_studies_IntegrateCo_jobcodes[[Code_text]:[Job_Description]],2,FALSE)</f>
        <v>Sales</v>
      </c>
    </row>
    <row r="2464" spans="1:18" x14ac:dyDescent="0.3">
      <c r="A2464" s="1">
        <v>42090</v>
      </c>
      <c r="B2464">
        <v>27310035</v>
      </c>
      <c r="C2464">
        <v>406</v>
      </c>
      <c r="D2464">
        <v>1</v>
      </c>
      <c r="E2464">
        <v>1</v>
      </c>
      <c r="F2464" t="s">
        <v>78</v>
      </c>
      <c r="G2464">
        <v>12</v>
      </c>
      <c r="H2464">
        <v>0</v>
      </c>
      <c r="I2464">
        <v>6044</v>
      </c>
      <c r="J2464">
        <v>0</v>
      </c>
      <c r="K2464">
        <v>112</v>
      </c>
      <c r="L2464">
        <v>145</v>
      </c>
      <c r="M2464">
        <v>4623</v>
      </c>
      <c r="N2464">
        <v>73</v>
      </c>
      <c r="O2464" t="s">
        <v>208</v>
      </c>
      <c r="P2464">
        <v>6044</v>
      </c>
      <c r="Q246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464" t="str">
        <f>VLOOKUP(Analytics_mindset_case_studies_IntegrateCo_2015payroll[[#This Row],[Job_Code]],Analytics_mindset_case_studies_IntegrateCo_jobcodes[[Code_text]:[Job_Description]],2,FALSE)</f>
        <v>Service</v>
      </c>
    </row>
    <row r="2465" spans="1:18" x14ac:dyDescent="0.3">
      <c r="A2465" s="1">
        <v>42090</v>
      </c>
      <c r="B2465">
        <v>27310035</v>
      </c>
      <c r="C2465">
        <v>402</v>
      </c>
      <c r="D2465">
        <v>5</v>
      </c>
      <c r="E2465">
        <v>5</v>
      </c>
      <c r="F2465" t="s">
        <v>85</v>
      </c>
      <c r="G2465">
        <v>0</v>
      </c>
      <c r="H2465">
        <v>0</v>
      </c>
      <c r="I2465">
        <v>0</v>
      </c>
      <c r="J2465">
        <v>0</v>
      </c>
      <c r="K2465">
        <v>0</v>
      </c>
      <c r="L2465">
        <v>42</v>
      </c>
      <c r="M2465">
        <v>105</v>
      </c>
      <c r="N2465">
        <v>64</v>
      </c>
      <c r="O2465" t="s">
        <v>153</v>
      </c>
      <c r="P2465">
        <v>0</v>
      </c>
      <c r="Q246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465" t="str">
        <f>VLOOKUP(Analytics_mindset_case_studies_IntegrateCo_2015payroll[[#This Row],[Job_Code]],Analytics_mindset_case_studies_IntegrateCo_jobcodes[[Code_text]:[Job_Description]],2,FALSE)</f>
        <v>Installation</v>
      </c>
    </row>
    <row r="2466" spans="1:18" x14ac:dyDescent="0.3">
      <c r="A2466" s="1">
        <v>42090</v>
      </c>
      <c r="B2466">
        <v>27310035</v>
      </c>
      <c r="C2466">
        <v>402</v>
      </c>
      <c r="D2466">
        <v>5</v>
      </c>
      <c r="E2466">
        <v>5</v>
      </c>
      <c r="F2466" t="s">
        <v>93</v>
      </c>
      <c r="G2466">
        <v>1</v>
      </c>
      <c r="H2466">
        <v>0</v>
      </c>
      <c r="I2466">
        <v>18</v>
      </c>
      <c r="J2466">
        <v>0</v>
      </c>
      <c r="K2466">
        <v>0</v>
      </c>
      <c r="L2466">
        <v>5</v>
      </c>
      <c r="M2466">
        <v>126</v>
      </c>
      <c r="N2466">
        <v>77</v>
      </c>
      <c r="O2466" t="s">
        <v>153</v>
      </c>
      <c r="P2466">
        <v>18</v>
      </c>
      <c r="Q246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466" t="str">
        <f>VLOOKUP(Analytics_mindset_case_studies_IntegrateCo_2015payroll[[#This Row],[Job_Code]],Analytics_mindset_case_studies_IntegrateCo_jobcodes[[Code_text]:[Job_Description]],2,FALSE)</f>
        <v>Office</v>
      </c>
    </row>
    <row r="2467" spans="1:18" x14ac:dyDescent="0.3">
      <c r="A2467" s="1">
        <v>42090</v>
      </c>
      <c r="B2467">
        <v>27310035</v>
      </c>
      <c r="C2467">
        <v>402</v>
      </c>
      <c r="D2467">
        <v>5</v>
      </c>
      <c r="E2467">
        <v>5</v>
      </c>
      <c r="F2467" t="s">
        <v>77</v>
      </c>
      <c r="G2467">
        <v>31</v>
      </c>
      <c r="H2467">
        <v>0</v>
      </c>
      <c r="I2467">
        <v>558</v>
      </c>
      <c r="J2467">
        <v>0</v>
      </c>
      <c r="K2467">
        <v>0</v>
      </c>
      <c r="L2467">
        <v>1563</v>
      </c>
      <c r="M2467">
        <v>3884</v>
      </c>
      <c r="N2467">
        <v>2388</v>
      </c>
      <c r="O2467" t="s">
        <v>153</v>
      </c>
      <c r="P2467">
        <v>558</v>
      </c>
      <c r="Q246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467" t="str">
        <f>VLOOKUP(Analytics_mindset_case_studies_IntegrateCo_2015payroll[[#This Row],[Job_Code]],Analytics_mindset_case_studies_IntegrateCo_jobcodes[[Code_text]:[Job_Description]],2,FALSE)</f>
        <v>Employee Training</v>
      </c>
    </row>
    <row r="2468" spans="1:18" x14ac:dyDescent="0.3">
      <c r="A2468" s="1">
        <v>42090</v>
      </c>
      <c r="B2468">
        <v>27310035</v>
      </c>
      <c r="C2468">
        <v>194</v>
      </c>
      <c r="D2468">
        <v>1</v>
      </c>
      <c r="E2468">
        <v>1</v>
      </c>
      <c r="F2468" t="s">
        <v>63</v>
      </c>
      <c r="G2468">
        <v>0</v>
      </c>
      <c r="H2468">
        <v>0</v>
      </c>
      <c r="I2468">
        <v>0</v>
      </c>
      <c r="J2468">
        <v>0</v>
      </c>
      <c r="K2468">
        <v>0</v>
      </c>
      <c r="L2468">
        <v>131</v>
      </c>
      <c r="M2468">
        <v>418</v>
      </c>
      <c r="N2468">
        <v>111</v>
      </c>
      <c r="O2468" t="s">
        <v>154</v>
      </c>
      <c r="P2468">
        <v>0</v>
      </c>
      <c r="Q246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468" t="str">
        <f>VLOOKUP(Analytics_mindset_case_studies_IntegrateCo_2015payroll[[#This Row],[Job_Code]],Analytics_mindset_case_studies_IntegrateCo_jobcodes[[Code_text]:[Job_Description]],2,FALSE)</f>
        <v>New Foreign Manufacturing Plant</v>
      </c>
    </row>
    <row r="2469" spans="1:18" x14ac:dyDescent="0.3">
      <c r="A2469" s="1">
        <v>42090</v>
      </c>
      <c r="B2469">
        <v>27310035</v>
      </c>
      <c r="C2469">
        <v>203</v>
      </c>
      <c r="D2469">
        <v>1</v>
      </c>
      <c r="E2469">
        <v>1</v>
      </c>
      <c r="F2469" t="s">
        <v>85</v>
      </c>
      <c r="G2469">
        <v>0</v>
      </c>
      <c r="H2469">
        <v>0</v>
      </c>
      <c r="I2469">
        <v>0</v>
      </c>
      <c r="J2469">
        <v>0</v>
      </c>
      <c r="K2469">
        <v>0</v>
      </c>
      <c r="L2469">
        <v>38</v>
      </c>
      <c r="M2469">
        <v>149</v>
      </c>
      <c r="N2469">
        <v>3</v>
      </c>
      <c r="O2469" t="s">
        <v>155</v>
      </c>
      <c r="P2469">
        <v>0</v>
      </c>
      <c r="Q246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469" t="str">
        <f>VLOOKUP(Analytics_mindset_case_studies_IntegrateCo_2015payroll[[#This Row],[Job_Code]],Analytics_mindset_case_studies_IntegrateCo_jobcodes[[Code_text]:[Job_Description]],2,FALSE)</f>
        <v>Installation</v>
      </c>
    </row>
    <row r="2470" spans="1:18" x14ac:dyDescent="0.3">
      <c r="A2470" s="1">
        <v>42090</v>
      </c>
      <c r="B2470">
        <v>27310035</v>
      </c>
      <c r="C2470">
        <v>203</v>
      </c>
      <c r="D2470">
        <v>1</v>
      </c>
      <c r="E2470">
        <v>1</v>
      </c>
      <c r="F2470" t="s">
        <v>64</v>
      </c>
      <c r="G2470">
        <v>6</v>
      </c>
      <c r="H2470">
        <v>0</v>
      </c>
      <c r="I2470">
        <v>38887</v>
      </c>
      <c r="J2470">
        <v>0</v>
      </c>
      <c r="K2470">
        <v>0</v>
      </c>
      <c r="L2470">
        <v>703</v>
      </c>
      <c r="M2470">
        <v>2765</v>
      </c>
      <c r="N2470">
        <v>47</v>
      </c>
      <c r="O2470" t="s">
        <v>155</v>
      </c>
      <c r="P2470">
        <v>38887</v>
      </c>
      <c r="Q247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470" t="str">
        <f>VLOOKUP(Analytics_mindset_case_studies_IntegrateCo_2015payroll[[#This Row],[Job_Code]],Analytics_mindset_case_studies_IntegrateCo_jobcodes[[Code_text]:[Job_Description]],2,FALSE)</f>
        <v>Office</v>
      </c>
    </row>
    <row r="2471" spans="1:18" x14ac:dyDescent="0.3">
      <c r="A2471" s="1">
        <v>42090</v>
      </c>
      <c r="B2471">
        <v>27310035</v>
      </c>
      <c r="C2471">
        <v>203</v>
      </c>
      <c r="D2471">
        <v>1</v>
      </c>
      <c r="E2471">
        <v>1</v>
      </c>
      <c r="F2471" t="s">
        <v>88</v>
      </c>
      <c r="G2471">
        <v>4</v>
      </c>
      <c r="H2471">
        <v>0</v>
      </c>
      <c r="I2471">
        <v>25925</v>
      </c>
      <c r="J2471">
        <v>0</v>
      </c>
      <c r="K2471">
        <v>0</v>
      </c>
      <c r="L2471">
        <v>469</v>
      </c>
      <c r="M2471">
        <v>1844</v>
      </c>
      <c r="N2471">
        <v>31</v>
      </c>
      <c r="O2471" t="s">
        <v>155</v>
      </c>
      <c r="P2471">
        <v>25925</v>
      </c>
      <c r="Q247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471" t="str">
        <f>VLOOKUP(Analytics_mindset_case_studies_IntegrateCo_2015payroll[[#This Row],[Job_Code]],Analytics_mindset_case_studies_IntegrateCo_jobcodes[[Code_text]:[Job_Description]],2,FALSE)</f>
        <v>Office</v>
      </c>
    </row>
    <row r="2472" spans="1:18" x14ac:dyDescent="0.3">
      <c r="A2472" s="1">
        <v>42090</v>
      </c>
      <c r="B2472">
        <v>27310035</v>
      </c>
      <c r="C2472">
        <v>203</v>
      </c>
      <c r="D2472">
        <v>1</v>
      </c>
      <c r="E2472">
        <v>1</v>
      </c>
      <c r="F2472" t="s">
        <v>78</v>
      </c>
      <c r="G2472">
        <v>6</v>
      </c>
      <c r="H2472">
        <v>0</v>
      </c>
      <c r="I2472">
        <v>38887</v>
      </c>
      <c r="J2472">
        <v>0</v>
      </c>
      <c r="K2472">
        <v>0</v>
      </c>
      <c r="L2472">
        <v>704</v>
      </c>
      <c r="M2472">
        <v>2765</v>
      </c>
      <c r="N2472">
        <v>47</v>
      </c>
      <c r="O2472" t="s">
        <v>155</v>
      </c>
      <c r="P2472">
        <v>38887</v>
      </c>
      <c r="Q247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472" t="str">
        <f>VLOOKUP(Analytics_mindset_case_studies_IntegrateCo_2015payroll[[#This Row],[Job_Code]],Analytics_mindset_case_studies_IntegrateCo_jobcodes[[Code_text]:[Job_Description]],2,FALSE)</f>
        <v>Service</v>
      </c>
    </row>
    <row r="2473" spans="1:18" x14ac:dyDescent="0.3">
      <c r="A2473" s="1">
        <v>42090</v>
      </c>
      <c r="B2473">
        <v>27310035</v>
      </c>
      <c r="C2473">
        <v>203</v>
      </c>
      <c r="D2473">
        <v>1</v>
      </c>
      <c r="E2473">
        <v>1</v>
      </c>
      <c r="F2473" t="s">
        <v>97</v>
      </c>
      <c r="G2473">
        <v>4</v>
      </c>
      <c r="H2473">
        <v>0</v>
      </c>
      <c r="I2473">
        <v>25924</v>
      </c>
      <c r="J2473">
        <v>0</v>
      </c>
      <c r="K2473">
        <v>0</v>
      </c>
      <c r="L2473">
        <v>469</v>
      </c>
      <c r="M2473">
        <v>1844</v>
      </c>
      <c r="N2473">
        <v>31</v>
      </c>
      <c r="O2473" t="s">
        <v>155</v>
      </c>
      <c r="P2473">
        <v>25924</v>
      </c>
      <c r="Q247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473" t="str">
        <f>VLOOKUP(Analytics_mindset_case_studies_IntegrateCo_2015payroll[[#This Row],[Job_Code]],Analytics_mindset_case_studies_IntegrateCo_jobcodes[[Code_text]:[Job_Description]],2,FALSE)</f>
        <v>Service</v>
      </c>
    </row>
    <row r="2474" spans="1:18" x14ac:dyDescent="0.3">
      <c r="A2474" s="1">
        <v>42090</v>
      </c>
      <c r="B2474">
        <v>27310035</v>
      </c>
      <c r="C2474">
        <v>203</v>
      </c>
      <c r="D2474">
        <v>1</v>
      </c>
      <c r="E2474">
        <v>1</v>
      </c>
      <c r="F2474" t="s">
        <v>65</v>
      </c>
      <c r="G2474">
        <v>6</v>
      </c>
      <c r="H2474">
        <v>0</v>
      </c>
      <c r="I2474">
        <v>38887</v>
      </c>
      <c r="J2474">
        <v>0</v>
      </c>
      <c r="K2474">
        <v>0</v>
      </c>
      <c r="L2474">
        <v>703</v>
      </c>
      <c r="M2474">
        <v>2764</v>
      </c>
      <c r="N2474">
        <v>47</v>
      </c>
      <c r="O2474" t="s">
        <v>155</v>
      </c>
      <c r="P2474">
        <v>38887</v>
      </c>
      <c r="Q247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474" t="str">
        <f>VLOOKUP(Analytics_mindset_case_studies_IntegrateCo_2015payroll[[#This Row],[Job_Code]],Analytics_mindset_case_studies_IntegrateCo_jobcodes[[Code_text]:[Job_Description]],2,FALSE)</f>
        <v>Office</v>
      </c>
    </row>
    <row r="2475" spans="1:18" x14ac:dyDescent="0.3">
      <c r="A2475" s="1">
        <v>42090</v>
      </c>
      <c r="B2475">
        <v>27310035</v>
      </c>
      <c r="C2475">
        <v>203</v>
      </c>
      <c r="D2475">
        <v>1</v>
      </c>
      <c r="E2475">
        <v>1</v>
      </c>
      <c r="F2475" t="s">
        <v>98</v>
      </c>
      <c r="G2475">
        <v>4</v>
      </c>
      <c r="H2475">
        <v>0</v>
      </c>
      <c r="I2475">
        <v>25925</v>
      </c>
      <c r="J2475">
        <v>0</v>
      </c>
      <c r="K2475">
        <v>0</v>
      </c>
      <c r="L2475">
        <v>468</v>
      </c>
      <c r="M2475">
        <v>1842</v>
      </c>
      <c r="N2475">
        <v>31</v>
      </c>
      <c r="O2475" t="s">
        <v>155</v>
      </c>
      <c r="P2475">
        <v>25925</v>
      </c>
      <c r="Q247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475" t="str">
        <f>VLOOKUP(Analytics_mindset_case_studies_IntegrateCo_2015payroll[[#This Row],[Job_Code]],Analytics_mindset_case_studies_IntegrateCo_jobcodes[[Code_text]:[Job_Description]],2,FALSE)</f>
        <v>Office</v>
      </c>
    </row>
    <row r="2476" spans="1:18" x14ac:dyDescent="0.3">
      <c r="A2476" s="1">
        <v>42090</v>
      </c>
      <c r="B2476">
        <v>27310035</v>
      </c>
      <c r="C2476">
        <v>203</v>
      </c>
      <c r="D2476">
        <v>1</v>
      </c>
      <c r="E2476">
        <v>1</v>
      </c>
      <c r="F2476" t="s">
        <v>74</v>
      </c>
      <c r="G2476">
        <v>6</v>
      </c>
      <c r="H2476">
        <v>0</v>
      </c>
      <c r="I2476">
        <v>38887</v>
      </c>
      <c r="J2476">
        <v>0</v>
      </c>
      <c r="K2476">
        <v>0</v>
      </c>
      <c r="L2476">
        <v>703</v>
      </c>
      <c r="M2476">
        <v>2765</v>
      </c>
      <c r="N2476">
        <v>47</v>
      </c>
      <c r="O2476" t="s">
        <v>155</v>
      </c>
      <c r="P2476">
        <v>38887</v>
      </c>
      <c r="Q247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476" t="str">
        <f>VLOOKUP(Analytics_mindset_case_studies_IntegrateCo_2015payroll[[#This Row],[Job_Code]],Analytics_mindset_case_studies_IntegrateCo_jobcodes[[Code_text]:[Job_Description]],2,FALSE)</f>
        <v>Service</v>
      </c>
    </row>
    <row r="2477" spans="1:18" x14ac:dyDescent="0.3">
      <c r="A2477" s="1">
        <v>42090</v>
      </c>
      <c r="B2477">
        <v>27310035</v>
      </c>
      <c r="C2477">
        <v>203</v>
      </c>
      <c r="D2477">
        <v>1</v>
      </c>
      <c r="E2477">
        <v>1</v>
      </c>
      <c r="F2477" t="s">
        <v>99</v>
      </c>
      <c r="G2477">
        <v>4</v>
      </c>
      <c r="H2477">
        <v>0</v>
      </c>
      <c r="I2477">
        <v>25924</v>
      </c>
      <c r="J2477">
        <v>0</v>
      </c>
      <c r="K2477">
        <v>0</v>
      </c>
      <c r="L2477">
        <v>469</v>
      </c>
      <c r="M2477">
        <v>1843</v>
      </c>
      <c r="N2477">
        <v>31</v>
      </c>
      <c r="O2477" t="s">
        <v>155</v>
      </c>
      <c r="P2477">
        <v>25924</v>
      </c>
      <c r="Q247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477" t="str">
        <f>VLOOKUP(Analytics_mindset_case_studies_IntegrateCo_2015payroll[[#This Row],[Job_Code]],Analytics_mindset_case_studies_IntegrateCo_jobcodes[[Code_text]:[Job_Description]],2,FALSE)</f>
        <v>Service</v>
      </c>
    </row>
    <row r="2478" spans="1:18" x14ac:dyDescent="0.3">
      <c r="A2478" s="1">
        <v>42090</v>
      </c>
      <c r="B2478">
        <v>27310035</v>
      </c>
      <c r="C2478">
        <v>357</v>
      </c>
      <c r="D2478">
        <v>1</v>
      </c>
      <c r="E2478">
        <v>1</v>
      </c>
      <c r="F2478" t="s">
        <v>85</v>
      </c>
      <c r="G2478">
        <v>0</v>
      </c>
      <c r="H2478">
        <v>0</v>
      </c>
      <c r="I2478">
        <v>0</v>
      </c>
      <c r="J2478">
        <v>0</v>
      </c>
      <c r="K2478">
        <v>0</v>
      </c>
      <c r="L2478">
        <v>3</v>
      </c>
      <c r="M2478">
        <v>96</v>
      </c>
      <c r="N2478">
        <v>25</v>
      </c>
      <c r="O2478" t="s">
        <v>156</v>
      </c>
      <c r="P2478">
        <v>0</v>
      </c>
      <c r="Q247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478" t="str">
        <f>VLOOKUP(Analytics_mindset_case_studies_IntegrateCo_2015payroll[[#This Row],[Job_Code]],Analytics_mindset_case_studies_IntegrateCo_jobcodes[[Code_text]:[Job_Description]],2,FALSE)</f>
        <v>Installation</v>
      </c>
    </row>
    <row r="2479" spans="1:18" x14ac:dyDescent="0.3">
      <c r="A2479" s="1">
        <v>42090</v>
      </c>
      <c r="B2479">
        <v>27310035</v>
      </c>
      <c r="C2479">
        <v>357</v>
      </c>
      <c r="D2479">
        <v>1</v>
      </c>
      <c r="E2479">
        <v>1</v>
      </c>
      <c r="F2479" t="s">
        <v>65</v>
      </c>
      <c r="G2479">
        <v>2</v>
      </c>
      <c r="H2479">
        <v>0</v>
      </c>
      <c r="I2479">
        <v>40</v>
      </c>
      <c r="J2479">
        <v>0</v>
      </c>
      <c r="K2479">
        <v>0</v>
      </c>
      <c r="L2479">
        <v>8</v>
      </c>
      <c r="M2479">
        <v>256</v>
      </c>
      <c r="N2479">
        <v>66</v>
      </c>
      <c r="O2479" t="s">
        <v>156</v>
      </c>
      <c r="P2479">
        <v>40</v>
      </c>
      <c r="Q247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479" t="str">
        <f>VLOOKUP(Analytics_mindset_case_studies_IntegrateCo_2015payroll[[#This Row],[Job_Code]],Analytics_mindset_case_studies_IntegrateCo_jobcodes[[Code_text]:[Job_Description]],2,FALSE)</f>
        <v>Office</v>
      </c>
    </row>
    <row r="2480" spans="1:18" x14ac:dyDescent="0.3">
      <c r="A2480" s="1">
        <v>42090</v>
      </c>
      <c r="B2480">
        <v>27310035</v>
      </c>
      <c r="C2480">
        <v>357</v>
      </c>
      <c r="D2480">
        <v>1</v>
      </c>
      <c r="E2480">
        <v>1</v>
      </c>
      <c r="F2480" t="s">
        <v>74</v>
      </c>
      <c r="G2480">
        <v>2</v>
      </c>
      <c r="H2480">
        <v>0</v>
      </c>
      <c r="I2480">
        <v>40</v>
      </c>
      <c r="J2480">
        <v>0</v>
      </c>
      <c r="K2480">
        <v>0</v>
      </c>
      <c r="L2480">
        <v>8</v>
      </c>
      <c r="M2480">
        <v>255</v>
      </c>
      <c r="N2480">
        <v>66</v>
      </c>
      <c r="O2480" t="s">
        <v>156</v>
      </c>
      <c r="P2480">
        <v>40</v>
      </c>
      <c r="Q248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480" t="str">
        <f>VLOOKUP(Analytics_mindset_case_studies_IntegrateCo_2015payroll[[#This Row],[Job_Code]],Analytics_mindset_case_studies_IntegrateCo_jobcodes[[Code_text]:[Job_Description]],2,FALSE)</f>
        <v>Service</v>
      </c>
    </row>
    <row r="2481" spans="1:18" x14ac:dyDescent="0.3">
      <c r="A2481" s="1">
        <v>42090</v>
      </c>
      <c r="B2481">
        <v>27310035</v>
      </c>
      <c r="C2481">
        <v>269</v>
      </c>
      <c r="D2481">
        <v>1</v>
      </c>
      <c r="E2481">
        <v>1</v>
      </c>
      <c r="F2481" t="s">
        <v>85</v>
      </c>
      <c r="G2481">
        <v>0</v>
      </c>
      <c r="H2481">
        <v>0</v>
      </c>
      <c r="I2481">
        <v>0</v>
      </c>
      <c r="J2481">
        <v>0</v>
      </c>
      <c r="K2481">
        <v>0</v>
      </c>
      <c r="L2481">
        <v>34</v>
      </c>
      <c r="M2481">
        <v>107</v>
      </c>
      <c r="N2481">
        <v>25</v>
      </c>
      <c r="O2481" t="s">
        <v>157</v>
      </c>
      <c r="P2481">
        <v>0</v>
      </c>
      <c r="Q248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481" t="str">
        <f>VLOOKUP(Analytics_mindset_case_studies_IntegrateCo_2015payroll[[#This Row],[Job_Code]],Analytics_mindset_case_studies_IntegrateCo_jobcodes[[Code_text]:[Job_Description]],2,FALSE)</f>
        <v>Installation</v>
      </c>
    </row>
    <row r="2482" spans="1:18" x14ac:dyDescent="0.3">
      <c r="A2482" s="1">
        <v>42090</v>
      </c>
      <c r="B2482">
        <v>27310035</v>
      </c>
      <c r="C2482">
        <v>269</v>
      </c>
      <c r="D2482">
        <v>1</v>
      </c>
      <c r="E2482">
        <v>1</v>
      </c>
      <c r="F2482" t="s">
        <v>79</v>
      </c>
      <c r="G2482">
        <v>6</v>
      </c>
      <c r="H2482">
        <v>0</v>
      </c>
      <c r="I2482">
        <v>168</v>
      </c>
      <c r="J2482">
        <v>0</v>
      </c>
      <c r="K2482">
        <v>0</v>
      </c>
      <c r="L2482">
        <v>377</v>
      </c>
      <c r="M2482">
        <v>1203</v>
      </c>
      <c r="N2482">
        <v>277</v>
      </c>
      <c r="O2482" t="s">
        <v>157</v>
      </c>
      <c r="P2482">
        <v>168</v>
      </c>
      <c r="Q248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482" t="str">
        <f>VLOOKUP(Analytics_mindset_case_studies_IntegrateCo_2015payroll[[#This Row],[Job_Code]],Analytics_mindset_case_studies_IntegrateCo_jobcodes[[Code_text]:[Job_Description]],2,FALSE)</f>
        <v>Proj Management</v>
      </c>
    </row>
    <row r="2483" spans="1:18" x14ac:dyDescent="0.3">
      <c r="A2483" s="1">
        <v>42090</v>
      </c>
      <c r="B2483">
        <v>27310035</v>
      </c>
      <c r="C2483">
        <v>269</v>
      </c>
      <c r="D2483">
        <v>1</v>
      </c>
      <c r="E2483">
        <v>1</v>
      </c>
      <c r="F2483" t="s">
        <v>79</v>
      </c>
      <c r="G2483">
        <v>0</v>
      </c>
      <c r="H2483">
        <v>2</v>
      </c>
      <c r="I2483">
        <v>0</v>
      </c>
      <c r="J2483">
        <v>84</v>
      </c>
      <c r="K2483">
        <v>0</v>
      </c>
      <c r="L2483">
        <v>188</v>
      </c>
      <c r="M2483">
        <v>601</v>
      </c>
      <c r="N2483">
        <v>92</v>
      </c>
      <c r="O2483" t="s">
        <v>157</v>
      </c>
      <c r="P2483">
        <v>84</v>
      </c>
      <c r="Q248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483" t="str">
        <f>VLOOKUP(Analytics_mindset_case_studies_IntegrateCo_2015payroll[[#This Row],[Job_Code]],Analytics_mindset_case_studies_IntegrateCo_jobcodes[[Code_text]:[Job_Description]],2,FALSE)</f>
        <v>Proj Management</v>
      </c>
    </row>
    <row r="2484" spans="1:18" x14ac:dyDescent="0.3">
      <c r="A2484" s="1">
        <v>42090</v>
      </c>
      <c r="B2484">
        <v>27310035</v>
      </c>
      <c r="C2484">
        <v>269</v>
      </c>
      <c r="D2484">
        <v>1</v>
      </c>
      <c r="E2484">
        <v>1</v>
      </c>
      <c r="F2484" t="s">
        <v>81</v>
      </c>
      <c r="G2484">
        <v>0</v>
      </c>
      <c r="H2484">
        <v>4</v>
      </c>
      <c r="I2484">
        <v>0</v>
      </c>
      <c r="J2484">
        <v>168</v>
      </c>
      <c r="K2484">
        <v>0</v>
      </c>
      <c r="L2484">
        <v>378</v>
      </c>
      <c r="M2484">
        <v>1203</v>
      </c>
      <c r="N2484">
        <v>185</v>
      </c>
      <c r="O2484" t="s">
        <v>157</v>
      </c>
      <c r="P2484">
        <v>168</v>
      </c>
      <c r="Q248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484" t="str">
        <f>VLOOKUP(Analytics_mindset_case_studies_IntegrateCo_2015payroll[[#This Row],[Job_Code]],Analytics_mindset_case_studies_IntegrateCo_jobcodes[[Code_text]:[Job_Description]],2,FALSE)</f>
        <v>Sales</v>
      </c>
    </row>
    <row r="2485" spans="1:18" x14ac:dyDescent="0.3">
      <c r="A2485" s="1">
        <v>42090</v>
      </c>
      <c r="B2485">
        <v>27310035</v>
      </c>
      <c r="C2485">
        <v>248</v>
      </c>
      <c r="D2485">
        <v>1</v>
      </c>
      <c r="E2485">
        <v>1</v>
      </c>
      <c r="F2485" t="s">
        <v>64</v>
      </c>
      <c r="G2485">
        <v>20</v>
      </c>
      <c r="H2485">
        <v>0</v>
      </c>
      <c r="I2485">
        <v>410</v>
      </c>
      <c r="J2485">
        <v>0</v>
      </c>
      <c r="K2485">
        <v>0</v>
      </c>
      <c r="L2485">
        <v>866</v>
      </c>
      <c r="M2485">
        <v>276</v>
      </c>
      <c r="N2485">
        <v>49</v>
      </c>
      <c r="O2485" t="s">
        <v>158</v>
      </c>
      <c r="P2485">
        <v>410</v>
      </c>
      <c r="Q248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485" t="str">
        <f>VLOOKUP(Analytics_mindset_case_studies_IntegrateCo_2015payroll[[#This Row],[Job_Code]],Analytics_mindset_case_studies_IntegrateCo_jobcodes[[Code_text]:[Job_Description]],2,FALSE)</f>
        <v>Office</v>
      </c>
    </row>
    <row r="2486" spans="1:18" x14ac:dyDescent="0.3">
      <c r="A2486" s="1">
        <v>42090</v>
      </c>
      <c r="B2486">
        <v>27310035</v>
      </c>
      <c r="C2486">
        <v>248</v>
      </c>
      <c r="D2486">
        <v>1</v>
      </c>
      <c r="E2486">
        <v>1</v>
      </c>
      <c r="F2486" t="s">
        <v>65</v>
      </c>
      <c r="G2486">
        <v>20</v>
      </c>
      <c r="H2486">
        <v>0</v>
      </c>
      <c r="I2486">
        <v>410</v>
      </c>
      <c r="J2486">
        <v>0</v>
      </c>
      <c r="K2486">
        <v>0</v>
      </c>
      <c r="L2486">
        <v>866</v>
      </c>
      <c r="M2486">
        <v>276</v>
      </c>
      <c r="N2486">
        <v>49</v>
      </c>
      <c r="O2486" t="s">
        <v>158</v>
      </c>
      <c r="P2486">
        <v>410</v>
      </c>
      <c r="Q248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486" t="str">
        <f>VLOOKUP(Analytics_mindset_case_studies_IntegrateCo_2015payroll[[#This Row],[Job_Code]],Analytics_mindset_case_studies_IntegrateCo_jobcodes[[Code_text]:[Job_Description]],2,FALSE)</f>
        <v>Office</v>
      </c>
    </row>
    <row r="2487" spans="1:18" x14ac:dyDescent="0.3">
      <c r="A2487" s="1">
        <v>42090</v>
      </c>
      <c r="B2487">
        <v>27310035</v>
      </c>
      <c r="C2487">
        <v>30</v>
      </c>
      <c r="D2487">
        <v>1</v>
      </c>
      <c r="E2487">
        <v>1</v>
      </c>
      <c r="F2487" t="s">
        <v>58</v>
      </c>
      <c r="G2487">
        <v>4</v>
      </c>
      <c r="H2487">
        <v>0</v>
      </c>
      <c r="I2487">
        <v>9747</v>
      </c>
      <c r="J2487">
        <v>0</v>
      </c>
      <c r="K2487">
        <v>0</v>
      </c>
      <c r="L2487">
        <v>197</v>
      </c>
      <c r="M2487">
        <v>628</v>
      </c>
      <c r="N2487">
        <v>12</v>
      </c>
      <c r="O2487" t="s">
        <v>159</v>
      </c>
      <c r="P2487">
        <v>9747</v>
      </c>
      <c r="Q248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487" t="str">
        <f>VLOOKUP(Analytics_mindset_case_studies_IntegrateCo_2015payroll[[#This Row],[Job_Code]],Analytics_mindset_case_studies_IntegrateCo_jobcodes[[Code_text]:[Job_Description]],2,FALSE)</f>
        <v>Sales</v>
      </c>
    </row>
    <row r="2488" spans="1:18" x14ac:dyDescent="0.3">
      <c r="A2488" s="1">
        <v>42090</v>
      </c>
      <c r="B2488">
        <v>27310035</v>
      </c>
      <c r="C2488">
        <v>30</v>
      </c>
      <c r="D2488">
        <v>1</v>
      </c>
      <c r="E2488">
        <v>1</v>
      </c>
      <c r="F2488" t="s">
        <v>84</v>
      </c>
      <c r="G2488">
        <v>5</v>
      </c>
      <c r="H2488">
        <v>0</v>
      </c>
      <c r="I2488">
        <v>12184</v>
      </c>
      <c r="J2488">
        <v>0</v>
      </c>
      <c r="K2488">
        <v>0</v>
      </c>
      <c r="L2488">
        <v>246</v>
      </c>
      <c r="M2488">
        <v>785</v>
      </c>
      <c r="N2488">
        <v>15</v>
      </c>
      <c r="O2488" t="s">
        <v>159</v>
      </c>
      <c r="P2488">
        <v>12184</v>
      </c>
      <c r="Q248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2488" t="str">
        <f>VLOOKUP(Analytics_mindset_case_studies_IntegrateCo_2015payroll[[#This Row],[Job_Code]],Analytics_mindset_case_studies_IntegrateCo_jobcodes[[Code_text]:[Job_Description]],2,FALSE)</f>
        <v>Travel</v>
      </c>
    </row>
    <row r="2489" spans="1:18" x14ac:dyDescent="0.3">
      <c r="A2489" s="1">
        <v>42090</v>
      </c>
      <c r="B2489">
        <v>27310035</v>
      </c>
      <c r="C2489">
        <v>30</v>
      </c>
      <c r="D2489">
        <v>1</v>
      </c>
      <c r="E2489">
        <v>1</v>
      </c>
      <c r="F2489" t="s">
        <v>63</v>
      </c>
      <c r="G2489">
        <v>0</v>
      </c>
      <c r="H2489">
        <v>0</v>
      </c>
      <c r="I2489">
        <v>0</v>
      </c>
      <c r="J2489">
        <v>0</v>
      </c>
      <c r="K2489">
        <v>0</v>
      </c>
      <c r="L2489">
        <v>197</v>
      </c>
      <c r="M2489">
        <v>628</v>
      </c>
      <c r="N2489">
        <v>12</v>
      </c>
      <c r="O2489" t="s">
        <v>159</v>
      </c>
      <c r="P2489">
        <v>0</v>
      </c>
      <c r="Q248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489" t="str">
        <f>VLOOKUP(Analytics_mindset_case_studies_IntegrateCo_2015payroll[[#This Row],[Job_Code]],Analytics_mindset_case_studies_IntegrateCo_jobcodes[[Code_text]:[Job_Description]],2,FALSE)</f>
        <v>New Foreign Manufacturing Plant</v>
      </c>
    </row>
    <row r="2490" spans="1:18" x14ac:dyDescent="0.3">
      <c r="A2490" s="1">
        <v>42090</v>
      </c>
      <c r="B2490">
        <v>27310035</v>
      </c>
      <c r="C2490">
        <v>403</v>
      </c>
      <c r="D2490">
        <v>1</v>
      </c>
      <c r="E2490">
        <v>1</v>
      </c>
      <c r="F2490" t="s">
        <v>89</v>
      </c>
      <c r="G2490">
        <v>1</v>
      </c>
      <c r="H2490">
        <v>0</v>
      </c>
      <c r="I2490">
        <v>17</v>
      </c>
      <c r="J2490">
        <v>0</v>
      </c>
      <c r="K2490">
        <v>0</v>
      </c>
      <c r="L2490">
        <v>32</v>
      </c>
      <c r="M2490">
        <v>101</v>
      </c>
      <c r="N2490">
        <v>28</v>
      </c>
      <c r="O2490" t="s">
        <v>160</v>
      </c>
      <c r="P2490">
        <v>17</v>
      </c>
      <c r="Q249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490" t="str">
        <f>VLOOKUP(Analytics_mindset_case_studies_IntegrateCo_2015payroll[[#This Row],[Job_Code]],Analytics_mindset_case_studies_IntegrateCo_jobcodes[[Code_text]:[Job_Description]],2,FALSE)</f>
        <v>Employee Training</v>
      </c>
    </row>
    <row r="2491" spans="1:18" x14ac:dyDescent="0.3">
      <c r="A2491" s="1">
        <v>42090</v>
      </c>
      <c r="B2491">
        <v>27310035</v>
      </c>
      <c r="C2491">
        <v>6</v>
      </c>
      <c r="D2491">
        <v>1</v>
      </c>
      <c r="E2491">
        <v>1</v>
      </c>
      <c r="F2491" t="s">
        <v>85</v>
      </c>
      <c r="G2491">
        <v>0</v>
      </c>
      <c r="H2491">
        <v>0</v>
      </c>
      <c r="I2491">
        <v>0</v>
      </c>
      <c r="J2491">
        <v>0</v>
      </c>
      <c r="K2491">
        <v>0</v>
      </c>
      <c r="L2491">
        <v>21</v>
      </c>
      <c r="M2491">
        <v>67</v>
      </c>
      <c r="N2491">
        <v>15</v>
      </c>
      <c r="O2491" t="s">
        <v>162</v>
      </c>
      <c r="P2491">
        <v>0</v>
      </c>
      <c r="Q249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491" t="str">
        <f>VLOOKUP(Analytics_mindset_case_studies_IntegrateCo_2015payroll[[#This Row],[Job_Code]],Analytics_mindset_case_studies_IntegrateCo_jobcodes[[Code_text]:[Job_Description]],2,FALSE)</f>
        <v>Installation</v>
      </c>
    </row>
    <row r="2492" spans="1:18" x14ac:dyDescent="0.3">
      <c r="A2492" s="1">
        <v>42090</v>
      </c>
      <c r="B2492">
        <v>27310035</v>
      </c>
      <c r="C2492">
        <v>6</v>
      </c>
      <c r="D2492">
        <v>1</v>
      </c>
      <c r="E2492">
        <v>1</v>
      </c>
      <c r="F2492" t="s">
        <v>63</v>
      </c>
      <c r="G2492">
        <v>0</v>
      </c>
      <c r="H2492">
        <v>0</v>
      </c>
      <c r="I2492">
        <v>0</v>
      </c>
      <c r="J2492">
        <v>0</v>
      </c>
      <c r="K2492">
        <v>0</v>
      </c>
      <c r="L2492">
        <v>1171</v>
      </c>
      <c r="M2492">
        <v>3731</v>
      </c>
      <c r="N2492">
        <v>835</v>
      </c>
      <c r="O2492" t="s">
        <v>162</v>
      </c>
      <c r="P2492">
        <v>0</v>
      </c>
      <c r="Q249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492" t="str">
        <f>VLOOKUP(Analytics_mindset_case_studies_IntegrateCo_2015payroll[[#This Row],[Job_Code]],Analytics_mindset_case_studies_IntegrateCo_jobcodes[[Code_text]:[Job_Description]],2,FALSE)</f>
        <v>New Foreign Manufacturing Plant</v>
      </c>
    </row>
    <row r="2493" spans="1:18" x14ac:dyDescent="0.3">
      <c r="A2493" s="1">
        <v>42090</v>
      </c>
      <c r="B2493">
        <v>27310035</v>
      </c>
      <c r="C2493">
        <v>210</v>
      </c>
      <c r="D2493">
        <v>2</v>
      </c>
      <c r="E2493">
        <v>2</v>
      </c>
      <c r="F2493" t="s">
        <v>85</v>
      </c>
      <c r="G2493">
        <v>0</v>
      </c>
      <c r="H2493">
        <v>0</v>
      </c>
      <c r="I2493">
        <v>0</v>
      </c>
      <c r="J2493">
        <v>0</v>
      </c>
      <c r="K2493">
        <v>0</v>
      </c>
      <c r="L2493">
        <v>43</v>
      </c>
      <c r="M2493">
        <v>69</v>
      </c>
      <c r="N2493">
        <v>2</v>
      </c>
      <c r="O2493" t="s">
        <v>163</v>
      </c>
      <c r="P2493">
        <v>0</v>
      </c>
      <c r="Q249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493" t="str">
        <f>VLOOKUP(Analytics_mindset_case_studies_IntegrateCo_2015payroll[[#This Row],[Job_Code]],Analytics_mindset_case_studies_IntegrateCo_jobcodes[[Code_text]:[Job_Description]],2,FALSE)</f>
        <v>Installation</v>
      </c>
    </row>
    <row r="2494" spans="1:18" x14ac:dyDescent="0.3">
      <c r="A2494" s="1">
        <v>42090</v>
      </c>
      <c r="B2494">
        <v>27310035</v>
      </c>
      <c r="C2494">
        <v>210</v>
      </c>
      <c r="D2494">
        <v>2</v>
      </c>
      <c r="E2494">
        <v>2</v>
      </c>
      <c r="F2494" t="s">
        <v>88</v>
      </c>
      <c r="G2494">
        <v>3</v>
      </c>
      <c r="H2494">
        <v>0</v>
      </c>
      <c r="I2494">
        <v>7134</v>
      </c>
      <c r="J2494">
        <v>0</v>
      </c>
      <c r="K2494">
        <v>0</v>
      </c>
      <c r="L2494">
        <v>343</v>
      </c>
      <c r="M2494">
        <v>546</v>
      </c>
      <c r="N2494">
        <v>158</v>
      </c>
      <c r="O2494" t="s">
        <v>163</v>
      </c>
      <c r="P2494">
        <v>7134</v>
      </c>
      <c r="Q249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494" t="str">
        <f>VLOOKUP(Analytics_mindset_case_studies_IntegrateCo_2015payroll[[#This Row],[Job_Code]],Analytics_mindset_case_studies_IntegrateCo_jobcodes[[Code_text]:[Job_Description]],2,FALSE)</f>
        <v>Office</v>
      </c>
    </row>
    <row r="2495" spans="1:18" x14ac:dyDescent="0.3">
      <c r="A2495" s="1">
        <v>42090</v>
      </c>
      <c r="B2495">
        <v>27310035</v>
      </c>
      <c r="C2495">
        <v>210</v>
      </c>
      <c r="D2495">
        <v>2</v>
      </c>
      <c r="E2495">
        <v>2</v>
      </c>
      <c r="F2495" t="s">
        <v>82</v>
      </c>
      <c r="G2495">
        <v>0</v>
      </c>
      <c r="H2495">
        <v>0</v>
      </c>
      <c r="I2495">
        <v>0</v>
      </c>
      <c r="J2495">
        <v>0</v>
      </c>
      <c r="K2495">
        <v>0</v>
      </c>
      <c r="L2495">
        <v>914</v>
      </c>
      <c r="M2495">
        <v>1456</v>
      </c>
      <c r="N2495">
        <v>422</v>
      </c>
      <c r="O2495" t="s">
        <v>163</v>
      </c>
      <c r="P2495">
        <v>0</v>
      </c>
      <c r="Q249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495" t="str">
        <f>VLOOKUP(Analytics_mindset_case_studies_IntegrateCo_2015payroll[[#This Row],[Job_Code]],Analytics_mindset_case_studies_IntegrateCo_jobcodes[[Code_text]:[Job_Description]],2,FALSE)</f>
        <v>New Foreign Manufacturing Plant</v>
      </c>
    </row>
    <row r="2496" spans="1:18" x14ac:dyDescent="0.3">
      <c r="A2496" s="1">
        <v>42090</v>
      </c>
      <c r="B2496">
        <v>27310035</v>
      </c>
      <c r="C2496">
        <v>210</v>
      </c>
      <c r="D2496">
        <v>2</v>
      </c>
      <c r="E2496">
        <v>2</v>
      </c>
      <c r="F2496" t="s">
        <v>111</v>
      </c>
      <c r="G2496">
        <v>0</v>
      </c>
      <c r="H2496">
        <v>0</v>
      </c>
      <c r="I2496">
        <v>0</v>
      </c>
      <c r="J2496">
        <v>0</v>
      </c>
      <c r="K2496">
        <v>0</v>
      </c>
      <c r="L2496">
        <v>913</v>
      </c>
      <c r="M2496">
        <v>1455</v>
      </c>
      <c r="N2496">
        <v>422</v>
      </c>
      <c r="O2496" t="s">
        <v>163</v>
      </c>
      <c r="P2496">
        <v>0</v>
      </c>
      <c r="Q249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2496" t="str">
        <f>VLOOKUP(Analytics_mindset_case_studies_IntegrateCo_2015payroll[[#This Row],[Job_Code]],Analytics_mindset_case_studies_IntegrateCo_jobcodes[[Code_text]:[Job_Description]],2,FALSE)</f>
        <v>Internal Auditing</v>
      </c>
    </row>
    <row r="2497" spans="1:18" x14ac:dyDescent="0.3">
      <c r="A2497" s="1">
        <v>42090</v>
      </c>
      <c r="B2497">
        <v>27310035</v>
      </c>
      <c r="C2497">
        <v>37</v>
      </c>
      <c r="D2497">
        <v>1</v>
      </c>
      <c r="E2497">
        <v>1</v>
      </c>
      <c r="F2497" t="s">
        <v>63</v>
      </c>
      <c r="G2497">
        <v>0</v>
      </c>
      <c r="H2497">
        <v>0</v>
      </c>
      <c r="I2497">
        <v>0</v>
      </c>
      <c r="J2497">
        <v>0</v>
      </c>
      <c r="K2497">
        <v>0</v>
      </c>
      <c r="L2497">
        <v>349</v>
      </c>
      <c r="M2497">
        <v>1113</v>
      </c>
      <c r="N2497">
        <v>303</v>
      </c>
      <c r="O2497" t="s">
        <v>164</v>
      </c>
      <c r="P2497">
        <v>0</v>
      </c>
      <c r="Q249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497" t="str">
        <f>VLOOKUP(Analytics_mindset_case_studies_IntegrateCo_2015payroll[[#This Row],[Job_Code]],Analytics_mindset_case_studies_IntegrateCo_jobcodes[[Code_text]:[Job_Description]],2,FALSE)</f>
        <v>New Foreign Manufacturing Plant</v>
      </c>
    </row>
    <row r="2498" spans="1:18" x14ac:dyDescent="0.3">
      <c r="A2498" s="1">
        <v>42090</v>
      </c>
      <c r="B2498">
        <v>27310035</v>
      </c>
      <c r="C2498">
        <v>35</v>
      </c>
      <c r="D2498">
        <v>1</v>
      </c>
      <c r="E2498">
        <v>1</v>
      </c>
      <c r="F2498" t="s">
        <v>58</v>
      </c>
      <c r="G2498">
        <v>44</v>
      </c>
      <c r="H2498">
        <v>0</v>
      </c>
      <c r="I2498">
        <v>115385</v>
      </c>
      <c r="J2498">
        <v>0</v>
      </c>
      <c r="K2498">
        <v>0</v>
      </c>
      <c r="L2498">
        <v>0</v>
      </c>
      <c r="M2498">
        <v>8153</v>
      </c>
      <c r="N2498">
        <v>3</v>
      </c>
      <c r="O2498" t="s">
        <v>165</v>
      </c>
      <c r="P2498">
        <v>115385</v>
      </c>
      <c r="Q249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498" t="str">
        <f>VLOOKUP(Analytics_mindset_case_studies_IntegrateCo_2015payroll[[#This Row],[Job_Code]],Analytics_mindset_case_studies_IntegrateCo_jobcodes[[Code_text]:[Job_Description]],2,FALSE)</f>
        <v>Sales</v>
      </c>
    </row>
    <row r="2499" spans="1:18" x14ac:dyDescent="0.3">
      <c r="A2499" s="1">
        <v>42090</v>
      </c>
      <c r="B2499">
        <v>27310036</v>
      </c>
      <c r="C2499">
        <v>35</v>
      </c>
      <c r="D2499">
        <v>1</v>
      </c>
      <c r="E2499">
        <v>1</v>
      </c>
      <c r="F2499" t="s">
        <v>58</v>
      </c>
      <c r="G2499">
        <v>0</v>
      </c>
      <c r="H2499">
        <v>0</v>
      </c>
      <c r="I2499">
        <v>0</v>
      </c>
      <c r="J2499">
        <v>0</v>
      </c>
      <c r="K2499">
        <v>0</v>
      </c>
      <c r="L2499">
        <v>0</v>
      </c>
      <c r="M2499">
        <v>0</v>
      </c>
      <c r="N2499">
        <v>0</v>
      </c>
      <c r="O2499" t="s">
        <v>165</v>
      </c>
      <c r="P2499">
        <v>0</v>
      </c>
      <c r="Q249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499" t="str">
        <f>VLOOKUP(Analytics_mindset_case_studies_IntegrateCo_2015payroll[[#This Row],[Job_Code]],Analytics_mindset_case_studies_IntegrateCo_jobcodes[[Code_text]:[Job_Description]],2,FALSE)</f>
        <v>Sales</v>
      </c>
    </row>
    <row r="2500" spans="1:18" x14ac:dyDescent="0.3">
      <c r="A2500" s="1">
        <v>42090</v>
      </c>
      <c r="B2500">
        <v>27310035</v>
      </c>
      <c r="C2500">
        <v>287</v>
      </c>
      <c r="D2500">
        <v>2</v>
      </c>
      <c r="E2500">
        <v>2</v>
      </c>
      <c r="F2500" t="s">
        <v>64</v>
      </c>
      <c r="G2500">
        <v>8</v>
      </c>
      <c r="H2500">
        <v>0</v>
      </c>
      <c r="I2500">
        <v>114</v>
      </c>
      <c r="J2500">
        <v>0</v>
      </c>
      <c r="K2500">
        <v>57</v>
      </c>
      <c r="L2500">
        <v>519</v>
      </c>
      <c r="M2500">
        <v>828</v>
      </c>
      <c r="N2500">
        <v>28</v>
      </c>
      <c r="O2500" t="s">
        <v>167</v>
      </c>
      <c r="P2500">
        <v>114</v>
      </c>
      <c r="Q250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500" t="str">
        <f>VLOOKUP(Analytics_mindset_case_studies_IntegrateCo_2015payroll[[#This Row],[Job_Code]],Analytics_mindset_case_studies_IntegrateCo_jobcodes[[Code_text]:[Job_Description]],2,FALSE)</f>
        <v>Office</v>
      </c>
    </row>
    <row r="2501" spans="1:18" x14ac:dyDescent="0.3">
      <c r="A2501" s="1">
        <v>42090</v>
      </c>
      <c r="B2501">
        <v>27310035</v>
      </c>
      <c r="C2501">
        <v>287</v>
      </c>
      <c r="D2501">
        <v>2</v>
      </c>
      <c r="E2501">
        <v>2</v>
      </c>
      <c r="F2501" t="s">
        <v>88</v>
      </c>
      <c r="G2501">
        <v>14</v>
      </c>
      <c r="H2501">
        <v>0</v>
      </c>
      <c r="I2501">
        <v>1995</v>
      </c>
      <c r="J2501">
        <v>0</v>
      </c>
      <c r="K2501">
        <v>101</v>
      </c>
      <c r="L2501">
        <v>909</v>
      </c>
      <c r="M2501">
        <v>1448</v>
      </c>
      <c r="N2501">
        <v>5</v>
      </c>
      <c r="O2501" t="s">
        <v>167</v>
      </c>
      <c r="P2501">
        <v>1995</v>
      </c>
      <c r="Q250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501" t="str">
        <f>VLOOKUP(Analytics_mindset_case_studies_IntegrateCo_2015payroll[[#This Row],[Job_Code]],Analytics_mindset_case_studies_IntegrateCo_jobcodes[[Code_text]:[Job_Description]],2,FALSE)</f>
        <v>Office</v>
      </c>
    </row>
    <row r="2502" spans="1:18" x14ac:dyDescent="0.3">
      <c r="A2502" s="1">
        <v>42090</v>
      </c>
      <c r="B2502">
        <v>27310035</v>
      </c>
      <c r="C2502">
        <v>287</v>
      </c>
      <c r="D2502">
        <v>2</v>
      </c>
      <c r="E2502">
        <v>2</v>
      </c>
      <c r="F2502" t="s">
        <v>97</v>
      </c>
      <c r="G2502">
        <v>14</v>
      </c>
      <c r="H2502">
        <v>0</v>
      </c>
      <c r="I2502">
        <v>1995</v>
      </c>
      <c r="J2502">
        <v>0</v>
      </c>
      <c r="K2502">
        <v>101</v>
      </c>
      <c r="L2502">
        <v>908</v>
      </c>
      <c r="M2502">
        <v>1449</v>
      </c>
      <c r="N2502">
        <v>5</v>
      </c>
      <c r="O2502" t="s">
        <v>167</v>
      </c>
      <c r="P2502">
        <v>1995</v>
      </c>
      <c r="Q250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502" t="str">
        <f>VLOOKUP(Analytics_mindset_case_studies_IntegrateCo_2015payroll[[#This Row],[Job_Code]],Analytics_mindset_case_studies_IntegrateCo_jobcodes[[Code_text]:[Job_Description]],2,FALSE)</f>
        <v>Service</v>
      </c>
    </row>
    <row r="2503" spans="1:18" x14ac:dyDescent="0.3">
      <c r="A2503" s="1">
        <v>42090</v>
      </c>
      <c r="B2503">
        <v>27310035</v>
      </c>
      <c r="C2503">
        <v>287</v>
      </c>
      <c r="D2503">
        <v>2</v>
      </c>
      <c r="E2503">
        <v>2</v>
      </c>
      <c r="F2503" t="s">
        <v>82</v>
      </c>
      <c r="G2503">
        <v>0</v>
      </c>
      <c r="H2503">
        <v>0</v>
      </c>
      <c r="I2503">
        <v>0</v>
      </c>
      <c r="J2503">
        <v>0</v>
      </c>
      <c r="K2503">
        <v>29</v>
      </c>
      <c r="L2503">
        <v>26</v>
      </c>
      <c r="M2503">
        <v>413</v>
      </c>
      <c r="N2503">
        <v>14</v>
      </c>
      <c r="O2503" t="s">
        <v>167</v>
      </c>
      <c r="P2503">
        <v>0</v>
      </c>
      <c r="Q250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503" t="str">
        <f>VLOOKUP(Analytics_mindset_case_studies_IntegrateCo_2015payroll[[#This Row],[Job_Code]],Analytics_mindset_case_studies_IntegrateCo_jobcodes[[Code_text]:[Job_Description]],2,FALSE)</f>
        <v>New Foreign Manufacturing Plant</v>
      </c>
    </row>
    <row r="2504" spans="1:18" x14ac:dyDescent="0.3">
      <c r="A2504" s="1">
        <v>42090</v>
      </c>
      <c r="B2504">
        <v>27310035</v>
      </c>
      <c r="C2504">
        <v>405</v>
      </c>
      <c r="D2504">
        <v>1</v>
      </c>
      <c r="E2504">
        <v>1</v>
      </c>
      <c r="F2504" t="s">
        <v>64</v>
      </c>
      <c r="G2504">
        <v>20</v>
      </c>
      <c r="H2504">
        <v>0</v>
      </c>
      <c r="I2504">
        <v>340</v>
      </c>
      <c r="J2504">
        <v>0</v>
      </c>
      <c r="K2504">
        <v>204</v>
      </c>
      <c r="L2504">
        <v>816</v>
      </c>
      <c r="M2504">
        <v>2601</v>
      </c>
      <c r="N2504">
        <v>561</v>
      </c>
      <c r="O2504" t="s">
        <v>206</v>
      </c>
      <c r="P2504">
        <v>340</v>
      </c>
      <c r="Q250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504" t="str">
        <f>VLOOKUP(Analytics_mindset_case_studies_IntegrateCo_2015payroll[[#This Row],[Job_Code]],Analytics_mindset_case_studies_IntegrateCo_jobcodes[[Code_text]:[Job_Description]],2,FALSE)</f>
        <v>Office</v>
      </c>
    </row>
    <row r="2505" spans="1:18" x14ac:dyDescent="0.3">
      <c r="A2505" s="1">
        <v>42090</v>
      </c>
      <c r="B2505">
        <v>27310035</v>
      </c>
      <c r="C2505">
        <v>405</v>
      </c>
      <c r="D2505">
        <v>1</v>
      </c>
      <c r="E2505">
        <v>1</v>
      </c>
      <c r="F2505" t="s">
        <v>65</v>
      </c>
      <c r="G2505">
        <v>20</v>
      </c>
      <c r="H2505">
        <v>0</v>
      </c>
      <c r="I2505">
        <v>340</v>
      </c>
      <c r="J2505">
        <v>0</v>
      </c>
      <c r="K2505">
        <v>204</v>
      </c>
      <c r="L2505">
        <v>816</v>
      </c>
      <c r="M2505">
        <v>2601</v>
      </c>
      <c r="N2505">
        <v>561</v>
      </c>
      <c r="O2505" t="s">
        <v>206</v>
      </c>
      <c r="P2505">
        <v>340</v>
      </c>
      <c r="Q250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505" t="str">
        <f>VLOOKUP(Analytics_mindset_case_studies_IntegrateCo_2015payroll[[#This Row],[Job_Code]],Analytics_mindset_case_studies_IntegrateCo_jobcodes[[Code_text]:[Job_Description]],2,FALSE)</f>
        <v>Office</v>
      </c>
    </row>
    <row r="2506" spans="1:18" x14ac:dyDescent="0.3">
      <c r="A2506" s="1">
        <v>42090</v>
      </c>
      <c r="B2506">
        <v>27310035</v>
      </c>
      <c r="C2506">
        <v>153</v>
      </c>
      <c r="D2506">
        <v>1</v>
      </c>
      <c r="E2506">
        <v>1</v>
      </c>
      <c r="F2506" t="s">
        <v>63</v>
      </c>
      <c r="G2506">
        <v>0</v>
      </c>
      <c r="H2506">
        <v>0</v>
      </c>
      <c r="I2506">
        <v>0</v>
      </c>
      <c r="J2506">
        <v>0</v>
      </c>
      <c r="K2506">
        <v>1</v>
      </c>
      <c r="L2506">
        <v>132</v>
      </c>
      <c r="M2506">
        <v>422</v>
      </c>
      <c r="N2506">
        <v>99</v>
      </c>
      <c r="O2506" t="s">
        <v>170</v>
      </c>
      <c r="P2506">
        <v>0</v>
      </c>
      <c r="Q250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506" t="str">
        <f>VLOOKUP(Analytics_mindset_case_studies_IntegrateCo_2015payroll[[#This Row],[Job_Code]],Analytics_mindset_case_studies_IntegrateCo_jobcodes[[Code_text]:[Job_Description]],2,FALSE)</f>
        <v>New Foreign Manufacturing Plant</v>
      </c>
    </row>
    <row r="2507" spans="1:18" x14ac:dyDescent="0.3">
      <c r="A2507" s="1">
        <v>42090</v>
      </c>
      <c r="B2507">
        <v>27310035</v>
      </c>
      <c r="C2507">
        <v>13</v>
      </c>
      <c r="D2507">
        <v>1</v>
      </c>
      <c r="E2507">
        <v>1</v>
      </c>
      <c r="F2507" t="s">
        <v>58</v>
      </c>
      <c r="G2507">
        <v>6</v>
      </c>
      <c r="H2507">
        <v>0</v>
      </c>
      <c r="I2507">
        <v>27924</v>
      </c>
      <c r="J2507">
        <v>0</v>
      </c>
      <c r="K2507">
        <v>0</v>
      </c>
      <c r="L2507">
        <v>67</v>
      </c>
      <c r="M2507">
        <v>2137</v>
      </c>
      <c r="N2507">
        <v>461</v>
      </c>
      <c r="O2507" t="s">
        <v>171</v>
      </c>
      <c r="P2507">
        <v>27924</v>
      </c>
      <c r="Q250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507" t="str">
        <f>VLOOKUP(Analytics_mindset_case_studies_IntegrateCo_2015payroll[[#This Row],[Job_Code]],Analytics_mindset_case_studies_IntegrateCo_jobcodes[[Code_text]:[Job_Description]],2,FALSE)</f>
        <v>Sales</v>
      </c>
    </row>
    <row r="2508" spans="1:18" x14ac:dyDescent="0.3">
      <c r="A2508" s="1">
        <v>42090</v>
      </c>
      <c r="B2508">
        <v>27310035</v>
      </c>
      <c r="C2508">
        <v>13</v>
      </c>
      <c r="D2508">
        <v>1</v>
      </c>
      <c r="E2508">
        <v>1</v>
      </c>
      <c r="F2508" t="s">
        <v>84</v>
      </c>
      <c r="G2508">
        <v>8</v>
      </c>
      <c r="H2508">
        <v>0</v>
      </c>
      <c r="I2508">
        <v>37231</v>
      </c>
      <c r="J2508">
        <v>0</v>
      </c>
      <c r="K2508">
        <v>0</v>
      </c>
      <c r="L2508">
        <v>894</v>
      </c>
      <c r="M2508">
        <v>2848</v>
      </c>
      <c r="N2508">
        <v>614</v>
      </c>
      <c r="O2508" t="s">
        <v>171</v>
      </c>
      <c r="P2508">
        <v>37231</v>
      </c>
      <c r="Q250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2508" t="str">
        <f>VLOOKUP(Analytics_mindset_case_studies_IntegrateCo_2015payroll[[#This Row],[Job_Code]],Analytics_mindset_case_studies_IntegrateCo_jobcodes[[Code_text]:[Job_Description]],2,FALSE)</f>
        <v>Travel</v>
      </c>
    </row>
    <row r="2509" spans="1:18" x14ac:dyDescent="0.3">
      <c r="A2509" s="1">
        <v>42090</v>
      </c>
      <c r="B2509">
        <v>27310035</v>
      </c>
      <c r="C2509">
        <v>13</v>
      </c>
      <c r="D2509">
        <v>1</v>
      </c>
      <c r="E2509">
        <v>1</v>
      </c>
      <c r="F2509" t="s">
        <v>106</v>
      </c>
      <c r="G2509">
        <v>17</v>
      </c>
      <c r="H2509">
        <v>0</v>
      </c>
      <c r="I2509">
        <v>79115</v>
      </c>
      <c r="J2509">
        <v>0</v>
      </c>
      <c r="K2509">
        <v>0</v>
      </c>
      <c r="L2509">
        <v>1899</v>
      </c>
      <c r="M2509">
        <v>6052</v>
      </c>
      <c r="N2509">
        <v>1305</v>
      </c>
      <c r="O2509" t="s">
        <v>171</v>
      </c>
      <c r="P2509">
        <v>79115</v>
      </c>
      <c r="Q250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007</v>
      </c>
      <c r="R2509" t="str">
        <f>VLOOKUP(Analytics_mindset_case_studies_IntegrateCo_2015payroll[[#This Row],[Job_Code]],Analytics_mindset_case_studies_IntegrateCo_jobcodes[[Code_text]:[Job_Description]],2,FALSE)</f>
        <v>Customer Training</v>
      </c>
    </row>
    <row r="2510" spans="1:18" x14ac:dyDescent="0.3">
      <c r="A2510" s="1">
        <v>42090</v>
      </c>
      <c r="B2510">
        <v>27310035</v>
      </c>
      <c r="C2510">
        <v>358</v>
      </c>
      <c r="D2510">
        <v>1</v>
      </c>
      <c r="E2510">
        <v>1</v>
      </c>
      <c r="F2510" t="s">
        <v>64</v>
      </c>
      <c r="G2510">
        <v>3825</v>
      </c>
      <c r="H2510">
        <v>0</v>
      </c>
      <c r="I2510">
        <v>60244</v>
      </c>
      <c r="J2510">
        <v>0</v>
      </c>
      <c r="K2510">
        <v>284</v>
      </c>
      <c r="L2510">
        <v>1136</v>
      </c>
      <c r="M2510">
        <v>3622</v>
      </c>
      <c r="N2510">
        <v>72</v>
      </c>
      <c r="O2510" t="s">
        <v>172</v>
      </c>
      <c r="P2510">
        <v>60244</v>
      </c>
      <c r="Q251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510" t="str">
        <f>VLOOKUP(Analytics_mindset_case_studies_IntegrateCo_2015payroll[[#This Row],[Job_Code]],Analytics_mindset_case_studies_IntegrateCo_jobcodes[[Code_text]:[Job_Description]],2,FALSE)</f>
        <v>Office</v>
      </c>
    </row>
    <row r="2511" spans="1:18" x14ac:dyDescent="0.3">
      <c r="A2511" s="1">
        <v>42090</v>
      </c>
      <c r="B2511">
        <v>27310035</v>
      </c>
      <c r="C2511">
        <v>358</v>
      </c>
      <c r="D2511">
        <v>1</v>
      </c>
      <c r="E2511">
        <v>1</v>
      </c>
      <c r="F2511" t="s">
        <v>63</v>
      </c>
      <c r="G2511">
        <v>0</v>
      </c>
      <c r="H2511">
        <v>0</v>
      </c>
      <c r="I2511">
        <v>0</v>
      </c>
      <c r="J2511">
        <v>0</v>
      </c>
      <c r="K2511">
        <v>13</v>
      </c>
      <c r="L2511">
        <v>52</v>
      </c>
      <c r="M2511">
        <v>165</v>
      </c>
      <c r="N2511">
        <v>3</v>
      </c>
      <c r="O2511" t="s">
        <v>172</v>
      </c>
      <c r="P2511">
        <v>0</v>
      </c>
      <c r="Q251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511" t="str">
        <f>VLOOKUP(Analytics_mindset_case_studies_IntegrateCo_2015payroll[[#This Row],[Job_Code]],Analytics_mindset_case_studies_IntegrateCo_jobcodes[[Code_text]:[Job_Description]],2,FALSE)</f>
        <v>New Foreign Manufacturing Plant</v>
      </c>
    </row>
    <row r="2512" spans="1:18" x14ac:dyDescent="0.3">
      <c r="A2512" s="1">
        <v>42090</v>
      </c>
      <c r="B2512">
        <v>27310035</v>
      </c>
      <c r="C2512">
        <v>281</v>
      </c>
      <c r="D2512">
        <v>1</v>
      </c>
      <c r="E2512">
        <v>1</v>
      </c>
      <c r="F2512" t="s">
        <v>85</v>
      </c>
      <c r="G2512">
        <v>0</v>
      </c>
      <c r="H2512">
        <v>0</v>
      </c>
      <c r="I2512">
        <v>0</v>
      </c>
      <c r="J2512">
        <v>0</v>
      </c>
      <c r="K2512">
        <v>0</v>
      </c>
      <c r="L2512">
        <v>43</v>
      </c>
      <c r="M2512">
        <v>138</v>
      </c>
      <c r="N2512">
        <v>3</v>
      </c>
      <c r="O2512" t="s">
        <v>207</v>
      </c>
      <c r="P2512">
        <v>0</v>
      </c>
      <c r="Q251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512" t="str">
        <f>VLOOKUP(Analytics_mindset_case_studies_IntegrateCo_2015payroll[[#This Row],[Job_Code]],Analytics_mindset_case_studies_IntegrateCo_jobcodes[[Code_text]:[Job_Description]],2,FALSE)</f>
        <v>Installation</v>
      </c>
    </row>
    <row r="2513" spans="1:18" x14ac:dyDescent="0.3">
      <c r="A2513" s="1">
        <v>42090</v>
      </c>
      <c r="B2513">
        <v>27310035</v>
      </c>
      <c r="C2513">
        <v>281</v>
      </c>
      <c r="D2513">
        <v>1</v>
      </c>
      <c r="E2513">
        <v>1</v>
      </c>
      <c r="F2513" t="s">
        <v>65</v>
      </c>
      <c r="G2513">
        <v>5</v>
      </c>
      <c r="H2513">
        <v>0</v>
      </c>
      <c r="I2513">
        <v>130</v>
      </c>
      <c r="J2513">
        <v>0</v>
      </c>
      <c r="K2513">
        <v>0</v>
      </c>
      <c r="L2513">
        <v>312</v>
      </c>
      <c r="M2513">
        <v>995</v>
      </c>
      <c r="N2513">
        <v>215</v>
      </c>
      <c r="O2513" t="s">
        <v>207</v>
      </c>
      <c r="P2513">
        <v>130</v>
      </c>
      <c r="Q251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513" t="str">
        <f>VLOOKUP(Analytics_mindset_case_studies_IntegrateCo_2015payroll[[#This Row],[Job_Code]],Analytics_mindset_case_studies_IntegrateCo_jobcodes[[Code_text]:[Job_Description]],2,FALSE)</f>
        <v>Office</v>
      </c>
    </row>
    <row r="2514" spans="1:18" x14ac:dyDescent="0.3">
      <c r="A2514" s="1">
        <v>42090</v>
      </c>
      <c r="B2514">
        <v>27310035</v>
      </c>
      <c r="C2514">
        <v>316</v>
      </c>
      <c r="D2514">
        <v>1</v>
      </c>
      <c r="E2514">
        <v>1</v>
      </c>
      <c r="F2514" t="s">
        <v>85</v>
      </c>
      <c r="G2514">
        <v>0</v>
      </c>
      <c r="H2514">
        <v>0</v>
      </c>
      <c r="I2514">
        <v>0</v>
      </c>
      <c r="J2514">
        <v>0</v>
      </c>
      <c r="K2514">
        <v>0</v>
      </c>
      <c r="L2514">
        <v>35</v>
      </c>
      <c r="M2514">
        <v>111</v>
      </c>
      <c r="N2514">
        <v>25</v>
      </c>
      <c r="O2514" t="s">
        <v>173</v>
      </c>
      <c r="P2514">
        <v>0</v>
      </c>
      <c r="Q251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514" t="str">
        <f>VLOOKUP(Analytics_mindset_case_studies_IntegrateCo_2015payroll[[#This Row],[Job_Code]],Analytics_mindset_case_studies_IntegrateCo_jobcodes[[Code_text]:[Job_Description]],2,FALSE)</f>
        <v>Installation</v>
      </c>
    </row>
    <row r="2515" spans="1:18" x14ac:dyDescent="0.3">
      <c r="A2515" s="1">
        <v>42090</v>
      </c>
      <c r="B2515">
        <v>27310035</v>
      </c>
      <c r="C2515">
        <v>316</v>
      </c>
      <c r="D2515">
        <v>1</v>
      </c>
      <c r="E2515">
        <v>1</v>
      </c>
      <c r="F2515" t="s">
        <v>63</v>
      </c>
      <c r="G2515">
        <v>0</v>
      </c>
      <c r="H2515">
        <v>0</v>
      </c>
      <c r="I2515">
        <v>0</v>
      </c>
      <c r="J2515">
        <v>0</v>
      </c>
      <c r="K2515">
        <v>0</v>
      </c>
      <c r="L2515">
        <v>243</v>
      </c>
      <c r="M2515">
        <v>775</v>
      </c>
      <c r="N2515">
        <v>173</v>
      </c>
      <c r="O2515" t="s">
        <v>173</v>
      </c>
      <c r="P2515">
        <v>0</v>
      </c>
      <c r="Q251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515" t="str">
        <f>VLOOKUP(Analytics_mindset_case_studies_IntegrateCo_2015payroll[[#This Row],[Job_Code]],Analytics_mindset_case_studies_IntegrateCo_jobcodes[[Code_text]:[Job_Description]],2,FALSE)</f>
        <v>New Foreign Manufacturing Plant</v>
      </c>
    </row>
    <row r="2516" spans="1:18" x14ac:dyDescent="0.3">
      <c r="A2516" s="1">
        <v>42090</v>
      </c>
      <c r="B2516">
        <v>27310035</v>
      </c>
      <c r="C2516">
        <v>314</v>
      </c>
      <c r="D2516">
        <v>1</v>
      </c>
      <c r="E2516">
        <v>1</v>
      </c>
      <c r="F2516" t="s">
        <v>85</v>
      </c>
      <c r="G2516">
        <v>0</v>
      </c>
      <c r="H2516">
        <v>0</v>
      </c>
      <c r="I2516">
        <v>0</v>
      </c>
      <c r="J2516">
        <v>0</v>
      </c>
      <c r="K2516">
        <v>0</v>
      </c>
      <c r="L2516">
        <v>22</v>
      </c>
      <c r="M2516">
        <v>69</v>
      </c>
      <c r="N2516">
        <v>15</v>
      </c>
      <c r="O2516" t="s">
        <v>174</v>
      </c>
      <c r="P2516">
        <v>0</v>
      </c>
      <c r="Q251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516" t="str">
        <f>VLOOKUP(Analytics_mindset_case_studies_IntegrateCo_2015payroll[[#This Row],[Job_Code]],Analytics_mindset_case_studies_IntegrateCo_jobcodes[[Code_text]:[Job_Description]],2,FALSE)</f>
        <v>Installation</v>
      </c>
    </row>
    <row r="2517" spans="1:18" x14ac:dyDescent="0.3">
      <c r="A2517" s="1">
        <v>42090</v>
      </c>
      <c r="B2517">
        <v>27310035</v>
      </c>
      <c r="C2517">
        <v>314</v>
      </c>
      <c r="D2517">
        <v>1</v>
      </c>
      <c r="E2517">
        <v>1</v>
      </c>
      <c r="F2517" t="s">
        <v>108</v>
      </c>
      <c r="G2517">
        <v>0</v>
      </c>
      <c r="H2517">
        <v>0</v>
      </c>
      <c r="I2517">
        <v>0</v>
      </c>
      <c r="J2517">
        <v>0</v>
      </c>
      <c r="K2517">
        <v>0</v>
      </c>
      <c r="L2517">
        <v>208</v>
      </c>
      <c r="M2517">
        <v>665</v>
      </c>
      <c r="N2517">
        <v>144</v>
      </c>
      <c r="O2517" t="s">
        <v>174</v>
      </c>
      <c r="P2517">
        <v>0</v>
      </c>
      <c r="Q251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517" t="str">
        <f>VLOOKUP(Analytics_mindset_case_studies_IntegrateCo_2015payroll[[#This Row],[Job_Code]],Analytics_mindset_case_studies_IntegrateCo_jobcodes[[Code_text]:[Job_Description]],2,FALSE)</f>
        <v>New Foreign Manufacturing Plant</v>
      </c>
    </row>
    <row r="2518" spans="1:18" x14ac:dyDescent="0.3">
      <c r="A2518" s="1">
        <v>42090</v>
      </c>
      <c r="B2518">
        <v>27310035</v>
      </c>
      <c r="C2518">
        <v>39</v>
      </c>
      <c r="D2518">
        <v>1</v>
      </c>
      <c r="E2518">
        <v>1</v>
      </c>
      <c r="F2518" t="s">
        <v>101</v>
      </c>
      <c r="G2518">
        <v>30</v>
      </c>
      <c r="H2518">
        <v>0</v>
      </c>
      <c r="I2518">
        <v>2175</v>
      </c>
      <c r="J2518">
        <v>0</v>
      </c>
      <c r="K2518">
        <v>32</v>
      </c>
      <c r="L2518">
        <v>126</v>
      </c>
      <c r="M2518">
        <v>402</v>
      </c>
      <c r="N2518">
        <v>359</v>
      </c>
      <c r="O2518" t="s">
        <v>175</v>
      </c>
      <c r="P2518">
        <v>2175</v>
      </c>
      <c r="Q251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518" t="str">
        <f>VLOOKUP(Analytics_mindset_case_studies_IntegrateCo_2015payroll[[#This Row],[Job_Code]],Analytics_mindset_case_studies_IntegrateCo_jobcodes[[Code_text]:[Job_Description]],2,FALSE)</f>
        <v>Installation</v>
      </c>
    </row>
    <row r="2519" spans="1:18" x14ac:dyDescent="0.3">
      <c r="A2519" s="1">
        <v>42090</v>
      </c>
      <c r="B2519">
        <v>27310035</v>
      </c>
      <c r="C2519">
        <v>18</v>
      </c>
      <c r="D2519">
        <v>1</v>
      </c>
      <c r="E2519">
        <v>1</v>
      </c>
      <c r="F2519" t="s">
        <v>64</v>
      </c>
      <c r="G2519">
        <v>115</v>
      </c>
      <c r="H2519">
        <v>0</v>
      </c>
      <c r="I2519">
        <v>230</v>
      </c>
      <c r="J2519">
        <v>0</v>
      </c>
      <c r="K2519">
        <v>138</v>
      </c>
      <c r="L2519">
        <v>552</v>
      </c>
      <c r="M2519">
        <v>176</v>
      </c>
      <c r="N2519">
        <v>28</v>
      </c>
      <c r="O2519" t="s">
        <v>177</v>
      </c>
      <c r="P2519">
        <v>230</v>
      </c>
      <c r="Q251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519" t="str">
        <f>VLOOKUP(Analytics_mindset_case_studies_IntegrateCo_2015payroll[[#This Row],[Job_Code]],Analytics_mindset_case_studies_IntegrateCo_jobcodes[[Code_text]:[Job_Description]],2,FALSE)</f>
        <v>Office</v>
      </c>
    </row>
    <row r="2520" spans="1:18" x14ac:dyDescent="0.3">
      <c r="A2520" s="1">
        <v>42090</v>
      </c>
      <c r="B2520">
        <v>27310035</v>
      </c>
      <c r="C2520">
        <v>18</v>
      </c>
      <c r="D2520">
        <v>1</v>
      </c>
      <c r="E2520">
        <v>1</v>
      </c>
      <c r="F2520" t="s">
        <v>65</v>
      </c>
      <c r="G2520">
        <v>115</v>
      </c>
      <c r="H2520">
        <v>0</v>
      </c>
      <c r="I2520">
        <v>230</v>
      </c>
      <c r="J2520">
        <v>0</v>
      </c>
      <c r="K2520">
        <v>138</v>
      </c>
      <c r="L2520">
        <v>552</v>
      </c>
      <c r="M2520">
        <v>1759</v>
      </c>
      <c r="N2520">
        <v>28</v>
      </c>
      <c r="O2520" t="s">
        <v>177</v>
      </c>
      <c r="P2520">
        <v>230</v>
      </c>
      <c r="Q252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520" t="str">
        <f>VLOOKUP(Analytics_mindset_case_studies_IntegrateCo_2015payroll[[#This Row],[Job_Code]],Analytics_mindset_case_studies_IntegrateCo_jobcodes[[Code_text]:[Job_Description]],2,FALSE)</f>
        <v>Office</v>
      </c>
    </row>
    <row r="2521" spans="1:18" x14ac:dyDescent="0.3">
      <c r="A2521" s="1">
        <v>42090</v>
      </c>
      <c r="B2521">
        <v>27310035</v>
      </c>
      <c r="C2521">
        <v>23</v>
      </c>
      <c r="D2521">
        <v>1</v>
      </c>
      <c r="E2521">
        <v>1</v>
      </c>
      <c r="F2521" t="s">
        <v>63</v>
      </c>
      <c r="G2521">
        <v>0</v>
      </c>
      <c r="H2521">
        <v>0</v>
      </c>
      <c r="I2521">
        <v>0</v>
      </c>
      <c r="J2521">
        <v>0</v>
      </c>
      <c r="K2521">
        <v>0</v>
      </c>
      <c r="L2521">
        <v>322</v>
      </c>
      <c r="M2521">
        <v>1028</v>
      </c>
      <c r="N2521">
        <v>238</v>
      </c>
      <c r="O2521" t="s">
        <v>178</v>
      </c>
      <c r="P2521">
        <v>0</v>
      </c>
      <c r="Q252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521" t="str">
        <f>VLOOKUP(Analytics_mindset_case_studies_IntegrateCo_2015payroll[[#This Row],[Job_Code]],Analytics_mindset_case_studies_IntegrateCo_jobcodes[[Code_text]:[Job_Description]],2,FALSE)</f>
        <v>New Foreign Manufacturing Plant</v>
      </c>
    </row>
    <row r="2522" spans="1:18" x14ac:dyDescent="0.3">
      <c r="A2522" s="1">
        <v>42090</v>
      </c>
      <c r="B2522">
        <v>27310035</v>
      </c>
      <c r="C2522">
        <v>401</v>
      </c>
      <c r="D2522">
        <v>2</v>
      </c>
      <c r="E2522">
        <v>2</v>
      </c>
      <c r="F2522" t="s">
        <v>85</v>
      </c>
      <c r="G2522">
        <v>0</v>
      </c>
      <c r="H2522">
        <v>0</v>
      </c>
      <c r="I2522">
        <v>0</v>
      </c>
      <c r="J2522">
        <v>0</v>
      </c>
      <c r="K2522">
        <v>0</v>
      </c>
      <c r="L2522">
        <v>56</v>
      </c>
      <c r="M2522">
        <v>89</v>
      </c>
      <c r="N2522">
        <v>33</v>
      </c>
      <c r="O2522" t="s">
        <v>179</v>
      </c>
      <c r="P2522">
        <v>0</v>
      </c>
      <c r="Q252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522" t="str">
        <f>VLOOKUP(Analytics_mindset_case_studies_IntegrateCo_2015payroll[[#This Row],[Job_Code]],Analytics_mindset_case_studies_IntegrateCo_jobcodes[[Code_text]:[Job_Description]],2,FALSE)</f>
        <v>Installation</v>
      </c>
    </row>
    <row r="2523" spans="1:18" x14ac:dyDescent="0.3">
      <c r="A2523" s="1">
        <v>42090</v>
      </c>
      <c r="B2523">
        <v>27310035</v>
      </c>
      <c r="C2523">
        <v>401</v>
      </c>
      <c r="D2523">
        <v>2</v>
      </c>
      <c r="E2523">
        <v>2</v>
      </c>
      <c r="F2523" t="s">
        <v>88</v>
      </c>
      <c r="G2523">
        <v>12</v>
      </c>
      <c r="H2523">
        <v>0</v>
      </c>
      <c r="I2523">
        <v>312</v>
      </c>
      <c r="J2523">
        <v>0</v>
      </c>
      <c r="K2523">
        <v>0</v>
      </c>
      <c r="L2523">
        <v>1157</v>
      </c>
      <c r="M2523">
        <v>1844</v>
      </c>
      <c r="N2523">
        <v>693</v>
      </c>
      <c r="O2523" t="s">
        <v>179</v>
      </c>
      <c r="P2523">
        <v>312</v>
      </c>
      <c r="Q252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523" t="str">
        <f>VLOOKUP(Analytics_mindset_case_studies_IntegrateCo_2015payroll[[#This Row],[Job_Code]],Analytics_mindset_case_studies_IntegrateCo_jobcodes[[Code_text]:[Job_Description]],2,FALSE)</f>
        <v>Office</v>
      </c>
    </row>
    <row r="2524" spans="1:18" x14ac:dyDescent="0.3">
      <c r="A2524" s="1">
        <v>42090</v>
      </c>
      <c r="B2524">
        <v>27310035</v>
      </c>
      <c r="C2524">
        <v>401</v>
      </c>
      <c r="D2524">
        <v>2</v>
      </c>
      <c r="E2524">
        <v>2</v>
      </c>
      <c r="F2524" t="s">
        <v>107</v>
      </c>
      <c r="G2524">
        <v>3</v>
      </c>
      <c r="H2524">
        <v>0</v>
      </c>
      <c r="I2524">
        <v>78</v>
      </c>
      <c r="J2524">
        <v>0</v>
      </c>
      <c r="K2524">
        <v>0</v>
      </c>
      <c r="L2524">
        <v>29</v>
      </c>
      <c r="M2524">
        <v>46</v>
      </c>
      <c r="N2524">
        <v>173</v>
      </c>
      <c r="O2524" t="s">
        <v>179</v>
      </c>
      <c r="P2524">
        <v>78</v>
      </c>
      <c r="Q252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524" t="str">
        <f>VLOOKUP(Analytics_mindset_case_studies_IntegrateCo_2015payroll[[#This Row],[Job_Code]],Analytics_mindset_case_studies_IntegrateCo_jobcodes[[Code_text]:[Job_Description]],2,FALSE)</f>
        <v>Sales</v>
      </c>
    </row>
    <row r="2525" spans="1:18" x14ac:dyDescent="0.3">
      <c r="A2525" s="1">
        <v>42090</v>
      </c>
      <c r="B2525">
        <v>27310035</v>
      </c>
      <c r="C2525">
        <v>401</v>
      </c>
      <c r="D2525">
        <v>2</v>
      </c>
      <c r="E2525">
        <v>2</v>
      </c>
      <c r="F2525" t="s">
        <v>113</v>
      </c>
      <c r="G2525">
        <v>22</v>
      </c>
      <c r="H2525">
        <v>0</v>
      </c>
      <c r="I2525">
        <v>572</v>
      </c>
      <c r="J2525">
        <v>0</v>
      </c>
      <c r="K2525">
        <v>0</v>
      </c>
      <c r="L2525">
        <v>2121</v>
      </c>
      <c r="M2525">
        <v>3381</v>
      </c>
      <c r="N2525">
        <v>127</v>
      </c>
      <c r="O2525" t="s">
        <v>179</v>
      </c>
      <c r="P2525">
        <v>572</v>
      </c>
      <c r="Q252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525" t="str">
        <f>VLOOKUP(Analytics_mindset_case_studies_IntegrateCo_2015payroll[[#This Row],[Job_Code]],Analytics_mindset_case_studies_IntegrateCo_jobcodes[[Code_text]:[Job_Description]],2,FALSE)</f>
        <v>Employee Training</v>
      </c>
    </row>
    <row r="2526" spans="1:18" x14ac:dyDescent="0.3">
      <c r="A2526" s="1">
        <v>42090</v>
      </c>
      <c r="B2526">
        <v>27310035</v>
      </c>
      <c r="C2526">
        <v>407</v>
      </c>
      <c r="D2526">
        <v>1</v>
      </c>
      <c r="E2526">
        <v>1</v>
      </c>
      <c r="F2526" t="s">
        <v>89</v>
      </c>
      <c r="G2526">
        <v>1</v>
      </c>
      <c r="H2526">
        <v>0</v>
      </c>
      <c r="I2526">
        <v>16</v>
      </c>
      <c r="J2526">
        <v>0</v>
      </c>
      <c r="K2526">
        <v>1</v>
      </c>
      <c r="L2526">
        <v>38</v>
      </c>
      <c r="M2526">
        <v>122</v>
      </c>
      <c r="N2526">
        <v>26</v>
      </c>
      <c r="O2526" t="s">
        <v>209</v>
      </c>
      <c r="P2526">
        <v>16</v>
      </c>
      <c r="Q252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526" t="str">
        <f>VLOOKUP(Analytics_mindset_case_studies_IntegrateCo_2015payroll[[#This Row],[Job_Code]],Analytics_mindset_case_studies_IntegrateCo_jobcodes[[Code_text]:[Job_Description]],2,FALSE)</f>
        <v>Employee Training</v>
      </c>
    </row>
    <row r="2527" spans="1:18" x14ac:dyDescent="0.3">
      <c r="A2527" s="1">
        <v>42090</v>
      </c>
      <c r="B2527">
        <v>27310035</v>
      </c>
      <c r="C2527">
        <v>3</v>
      </c>
      <c r="D2527">
        <v>1</v>
      </c>
      <c r="E2527">
        <v>1</v>
      </c>
      <c r="F2527" t="s">
        <v>64</v>
      </c>
      <c r="G2527">
        <v>32</v>
      </c>
      <c r="H2527">
        <v>0</v>
      </c>
      <c r="I2527">
        <v>24616</v>
      </c>
      <c r="J2527">
        <v>0</v>
      </c>
      <c r="K2527">
        <v>0</v>
      </c>
      <c r="L2527">
        <v>0</v>
      </c>
      <c r="M2527">
        <v>18646</v>
      </c>
      <c r="N2527">
        <v>295</v>
      </c>
      <c r="O2527" t="s">
        <v>180</v>
      </c>
      <c r="P2527">
        <v>24616</v>
      </c>
      <c r="Q252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527" t="str">
        <f>VLOOKUP(Analytics_mindset_case_studies_IntegrateCo_2015payroll[[#This Row],[Job_Code]],Analytics_mindset_case_studies_IntegrateCo_jobcodes[[Code_text]:[Job_Description]],2,FALSE)</f>
        <v>Office</v>
      </c>
    </row>
    <row r="2528" spans="1:18" x14ac:dyDescent="0.3">
      <c r="A2528" s="1">
        <v>42090</v>
      </c>
      <c r="B2528">
        <v>27310035</v>
      </c>
      <c r="C2528">
        <v>3</v>
      </c>
      <c r="D2528">
        <v>1</v>
      </c>
      <c r="E2528">
        <v>1</v>
      </c>
      <c r="F2528" t="s">
        <v>63</v>
      </c>
      <c r="G2528">
        <v>0</v>
      </c>
      <c r="H2528">
        <v>0</v>
      </c>
      <c r="I2528">
        <v>0</v>
      </c>
      <c r="J2528">
        <v>0</v>
      </c>
      <c r="K2528">
        <v>0</v>
      </c>
      <c r="L2528">
        <v>0</v>
      </c>
      <c r="M2528">
        <v>4662</v>
      </c>
      <c r="N2528">
        <v>74</v>
      </c>
      <c r="O2528" t="s">
        <v>180</v>
      </c>
      <c r="P2528">
        <v>0</v>
      </c>
      <c r="Q252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528" t="str">
        <f>VLOOKUP(Analytics_mindset_case_studies_IntegrateCo_2015payroll[[#This Row],[Job_Code]],Analytics_mindset_case_studies_IntegrateCo_jobcodes[[Code_text]:[Job_Description]],2,FALSE)</f>
        <v>New Foreign Manufacturing Plant</v>
      </c>
    </row>
    <row r="2529" spans="1:18" x14ac:dyDescent="0.3">
      <c r="A2529" s="1">
        <v>42090</v>
      </c>
      <c r="B2529">
        <v>27310035</v>
      </c>
      <c r="C2529">
        <v>374</v>
      </c>
      <c r="D2529">
        <v>5</v>
      </c>
      <c r="E2529">
        <v>5</v>
      </c>
      <c r="F2529" t="s">
        <v>64</v>
      </c>
      <c r="G2529">
        <v>6</v>
      </c>
      <c r="H2529">
        <v>0</v>
      </c>
      <c r="I2529">
        <v>126</v>
      </c>
      <c r="J2529">
        <v>0</v>
      </c>
      <c r="K2529">
        <v>0</v>
      </c>
      <c r="L2529">
        <v>353</v>
      </c>
      <c r="M2529">
        <v>82</v>
      </c>
      <c r="N2529">
        <v>48</v>
      </c>
      <c r="O2529" t="s">
        <v>181</v>
      </c>
      <c r="P2529">
        <v>126</v>
      </c>
      <c r="Q252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529" t="str">
        <f>VLOOKUP(Analytics_mindset_case_studies_IntegrateCo_2015payroll[[#This Row],[Job_Code]],Analytics_mindset_case_studies_IntegrateCo_jobcodes[[Code_text]:[Job_Description]],2,FALSE)</f>
        <v>Office</v>
      </c>
    </row>
    <row r="2530" spans="1:18" x14ac:dyDescent="0.3">
      <c r="A2530" s="1">
        <v>42090</v>
      </c>
      <c r="B2530">
        <v>27310035</v>
      </c>
      <c r="C2530">
        <v>374</v>
      </c>
      <c r="D2530">
        <v>5</v>
      </c>
      <c r="E2530">
        <v>5</v>
      </c>
      <c r="F2530" t="s">
        <v>93</v>
      </c>
      <c r="G2530">
        <v>185</v>
      </c>
      <c r="H2530">
        <v>0</v>
      </c>
      <c r="I2530">
        <v>3885</v>
      </c>
      <c r="J2530">
        <v>0</v>
      </c>
      <c r="K2530">
        <v>0</v>
      </c>
      <c r="L2530">
        <v>1088</v>
      </c>
      <c r="M2530">
        <v>253</v>
      </c>
      <c r="N2530">
        <v>148</v>
      </c>
      <c r="O2530" t="s">
        <v>181</v>
      </c>
      <c r="P2530">
        <v>3885</v>
      </c>
      <c r="Q253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530" t="str">
        <f>VLOOKUP(Analytics_mindset_case_studies_IntegrateCo_2015payroll[[#This Row],[Job_Code]],Analytics_mindset_case_studies_IntegrateCo_jobcodes[[Code_text]:[Job_Description]],2,FALSE)</f>
        <v>Office</v>
      </c>
    </row>
    <row r="2531" spans="1:18" x14ac:dyDescent="0.3">
      <c r="A2531" s="1">
        <v>42090</v>
      </c>
      <c r="B2531">
        <v>27310035</v>
      </c>
      <c r="C2531">
        <v>374</v>
      </c>
      <c r="D2531">
        <v>5</v>
      </c>
      <c r="E2531">
        <v>5</v>
      </c>
      <c r="F2531" t="s">
        <v>78</v>
      </c>
      <c r="G2531">
        <v>135</v>
      </c>
      <c r="H2531">
        <v>0</v>
      </c>
      <c r="I2531">
        <v>2835</v>
      </c>
      <c r="J2531">
        <v>0</v>
      </c>
      <c r="K2531">
        <v>0</v>
      </c>
      <c r="L2531">
        <v>794</v>
      </c>
      <c r="M2531">
        <v>1846</v>
      </c>
      <c r="N2531">
        <v>108</v>
      </c>
      <c r="O2531" t="s">
        <v>181</v>
      </c>
      <c r="P2531">
        <v>2835</v>
      </c>
      <c r="Q253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531" t="str">
        <f>VLOOKUP(Analytics_mindset_case_studies_IntegrateCo_2015payroll[[#This Row],[Job_Code]],Analytics_mindset_case_studies_IntegrateCo_jobcodes[[Code_text]:[Job_Description]],2,FALSE)</f>
        <v>Service</v>
      </c>
    </row>
    <row r="2532" spans="1:18" x14ac:dyDescent="0.3">
      <c r="A2532" s="1">
        <v>42090</v>
      </c>
      <c r="B2532">
        <v>27310035</v>
      </c>
      <c r="C2532">
        <v>374</v>
      </c>
      <c r="D2532">
        <v>5</v>
      </c>
      <c r="E2532">
        <v>5</v>
      </c>
      <c r="F2532" t="s">
        <v>103</v>
      </c>
      <c r="G2532">
        <v>2</v>
      </c>
      <c r="H2532">
        <v>0</v>
      </c>
      <c r="I2532">
        <v>42</v>
      </c>
      <c r="J2532">
        <v>0</v>
      </c>
      <c r="K2532">
        <v>0</v>
      </c>
      <c r="L2532">
        <v>117</v>
      </c>
      <c r="M2532">
        <v>274</v>
      </c>
      <c r="N2532">
        <v>16</v>
      </c>
      <c r="O2532" t="s">
        <v>181</v>
      </c>
      <c r="P2532">
        <v>42</v>
      </c>
      <c r="Q253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532" t="str">
        <f>VLOOKUP(Analytics_mindset_case_studies_IntegrateCo_2015payroll[[#This Row],[Job_Code]],Analytics_mindset_case_studies_IntegrateCo_jobcodes[[Code_text]:[Job_Description]],2,FALSE)</f>
        <v>Service</v>
      </c>
    </row>
    <row r="2533" spans="1:18" x14ac:dyDescent="0.3">
      <c r="A2533" s="1">
        <v>42090</v>
      </c>
      <c r="B2533">
        <v>27310035</v>
      </c>
      <c r="C2533">
        <v>201</v>
      </c>
      <c r="D2533">
        <v>1</v>
      </c>
      <c r="E2533">
        <v>1</v>
      </c>
      <c r="F2533" t="s">
        <v>85</v>
      </c>
      <c r="G2533">
        <v>0</v>
      </c>
      <c r="H2533">
        <v>0</v>
      </c>
      <c r="I2533">
        <v>0</v>
      </c>
      <c r="J2533">
        <v>0</v>
      </c>
      <c r="K2533">
        <v>0</v>
      </c>
      <c r="L2533">
        <v>36</v>
      </c>
      <c r="M2533">
        <v>115</v>
      </c>
      <c r="N2533">
        <v>25</v>
      </c>
      <c r="O2533" t="s">
        <v>182</v>
      </c>
      <c r="P2533">
        <v>0</v>
      </c>
      <c r="Q253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533" t="str">
        <f>VLOOKUP(Analytics_mindset_case_studies_IntegrateCo_2015payroll[[#This Row],[Job_Code]],Analytics_mindset_case_studies_IntegrateCo_jobcodes[[Code_text]:[Job_Description]],2,FALSE)</f>
        <v>Installation</v>
      </c>
    </row>
    <row r="2534" spans="1:18" x14ac:dyDescent="0.3">
      <c r="A2534" s="1">
        <v>42090</v>
      </c>
      <c r="B2534">
        <v>27310035</v>
      </c>
      <c r="C2534">
        <v>192</v>
      </c>
      <c r="D2534">
        <v>5</v>
      </c>
      <c r="E2534">
        <v>5</v>
      </c>
      <c r="F2534" t="s">
        <v>85</v>
      </c>
      <c r="G2534">
        <v>0</v>
      </c>
      <c r="H2534">
        <v>0</v>
      </c>
      <c r="I2534">
        <v>0</v>
      </c>
      <c r="J2534">
        <v>0</v>
      </c>
      <c r="K2534">
        <v>0</v>
      </c>
      <c r="L2534">
        <v>34</v>
      </c>
      <c r="M2534">
        <v>81</v>
      </c>
      <c r="N2534">
        <v>51</v>
      </c>
      <c r="O2534" t="s">
        <v>183</v>
      </c>
      <c r="P2534">
        <v>0</v>
      </c>
      <c r="Q253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534" t="str">
        <f>VLOOKUP(Analytics_mindset_case_studies_IntegrateCo_2015payroll[[#This Row],[Job_Code]],Analytics_mindset_case_studies_IntegrateCo_jobcodes[[Code_text]:[Job_Description]],2,FALSE)</f>
        <v>Installation</v>
      </c>
    </row>
    <row r="2535" spans="1:18" x14ac:dyDescent="0.3">
      <c r="A2535" s="1">
        <v>42090</v>
      </c>
      <c r="B2535">
        <v>27310035</v>
      </c>
      <c r="C2535">
        <v>192</v>
      </c>
      <c r="D2535">
        <v>5</v>
      </c>
      <c r="E2535">
        <v>5</v>
      </c>
      <c r="F2535" t="s">
        <v>107</v>
      </c>
      <c r="G2535">
        <v>8</v>
      </c>
      <c r="H2535">
        <v>0</v>
      </c>
      <c r="I2535">
        <v>19231</v>
      </c>
      <c r="J2535">
        <v>0</v>
      </c>
      <c r="K2535">
        <v>0</v>
      </c>
      <c r="L2535">
        <v>538</v>
      </c>
      <c r="M2535">
        <v>1313</v>
      </c>
      <c r="N2535">
        <v>823</v>
      </c>
      <c r="O2535" t="s">
        <v>183</v>
      </c>
      <c r="P2535">
        <v>19231</v>
      </c>
      <c r="Q253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535" t="str">
        <f>VLOOKUP(Analytics_mindset_case_studies_IntegrateCo_2015payroll[[#This Row],[Job_Code]],Analytics_mindset_case_studies_IntegrateCo_jobcodes[[Code_text]:[Job_Description]],2,FALSE)</f>
        <v>Sales</v>
      </c>
    </row>
    <row r="2536" spans="1:18" x14ac:dyDescent="0.3">
      <c r="A2536" s="1">
        <v>42090</v>
      </c>
      <c r="B2536">
        <v>27310035</v>
      </c>
      <c r="C2536">
        <v>192</v>
      </c>
      <c r="D2536">
        <v>5</v>
      </c>
      <c r="E2536">
        <v>5</v>
      </c>
      <c r="F2536" t="s">
        <v>104</v>
      </c>
      <c r="G2536">
        <v>32</v>
      </c>
      <c r="H2536">
        <v>0</v>
      </c>
      <c r="I2536">
        <v>76923</v>
      </c>
      <c r="J2536">
        <v>0</v>
      </c>
      <c r="K2536">
        <v>0</v>
      </c>
      <c r="L2536">
        <v>2154</v>
      </c>
      <c r="M2536">
        <v>525</v>
      </c>
      <c r="N2536">
        <v>3292</v>
      </c>
      <c r="O2536" t="s">
        <v>183</v>
      </c>
      <c r="P2536">
        <v>76923</v>
      </c>
      <c r="Q253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536" t="str">
        <f>VLOOKUP(Analytics_mindset_case_studies_IntegrateCo_2015payroll[[#This Row],[Job_Code]],Analytics_mindset_case_studies_IntegrateCo_jobcodes[[Code_text]:[Job_Description]],2,FALSE)</f>
        <v>Sales</v>
      </c>
    </row>
    <row r="2537" spans="1:18" x14ac:dyDescent="0.3">
      <c r="A2537" s="1">
        <v>42090</v>
      </c>
      <c r="B2537">
        <v>27310035</v>
      </c>
      <c r="C2537">
        <v>398</v>
      </c>
      <c r="D2537">
        <v>1</v>
      </c>
      <c r="E2537">
        <v>1</v>
      </c>
      <c r="F2537" t="s">
        <v>89</v>
      </c>
      <c r="G2537">
        <v>3</v>
      </c>
      <c r="H2537">
        <v>0</v>
      </c>
      <c r="I2537">
        <v>36</v>
      </c>
      <c r="J2537">
        <v>0</v>
      </c>
      <c r="K2537">
        <v>22</v>
      </c>
      <c r="L2537">
        <v>86</v>
      </c>
      <c r="M2537">
        <v>275</v>
      </c>
      <c r="N2537">
        <v>59</v>
      </c>
      <c r="O2537" t="s">
        <v>184</v>
      </c>
      <c r="P2537">
        <v>36</v>
      </c>
      <c r="Q253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537" t="str">
        <f>VLOOKUP(Analytics_mindset_case_studies_IntegrateCo_2015payroll[[#This Row],[Job_Code]],Analytics_mindset_case_studies_IntegrateCo_jobcodes[[Code_text]:[Job_Description]],2,FALSE)</f>
        <v>Employee Training</v>
      </c>
    </row>
    <row r="2538" spans="1:18" x14ac:dyDescent="0.3">
      <c r="A2538" s="1">
        <v>42090</v>
      </c>
      <c r="B2538">
        <v>27310035</v>
      </c>
      <c r="C2538">
        <v>276</v>
      </c>
      <c r="D2538">
        <v>1</v>
      </c>
      <c r="E2538">
        <v>1</v>
      </c>
      <c r="F2538" t="s">
        <v>85</v>
      </c>
      <c r="G2538">
        <v>0</v>
      </c>
      <c r="H2538">
        <v>0</v>
      </c>
      <c r="I2538">
        <v>0</v>
      </c>
      <c r="J2538">
        <v>0</v>
      </c>
      <c r="K2538">
        <v>0</v>
      </c>
      <c r="L2538">
        <v>34</v>
      </c>
      <c r="M2538">
        <v>107</v>
      </c>
      <c r="N2538">
        <v>25</v>
      </c>
      <c r="O2538" t="s">
        <v>185</v>
      </c>
      <c r="P2538">
        <v>0</v>
      </c>
      <c r="Q253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538" t="str">
        <f>VLOOKUP(Analytics_mindset_case_studies_IntegrateCo_2015payroll[[#This Row],[Job_Code]],Analytics_mindset_case_studies_IntegrateCo_jobcodes[[Code_text]:[Job_Description]],2,FALSE)</f>
        <v>Installation</v>
      </c>
    </row>
    <row r="2539" spans="1:18" x14ac:dyDescent="0.3">
      <c r="A2539" s="1">
        <v>42090</v>
      </c>
      <c r="B2539">
        <v>27310035</v>
      </c>
      <c r="C2539">
        <v>352</v>
      </c>
      <c r="D2539">
        <v>1</v>
      </c>
      <c r="E2539">
        <v>1</v>
      </c>
      <c r="F2539" t="s">
        <v>85</v>
      </c>
      <c r="G2539">
        <v>0</v>
      </c>
      <c r="H2539">
        <v>0</v>
      </c>
      <c r="I2539">
        <v>0</v>
      </c>
      <c r="J2539">
        <v>0</v>
      </c>
      <c r="K2539">
        <v>0</v>
      </c>
      <c r="L2539">
        <v>18</v>
      </c>
      <c r="M2539">
        <v>59</v>
      </c>
      <c r="N2539">
        <v>15</v>
      </c>
      <c r="O2539" t="s">
        <v>186</v>
      </c>
      <c r="P2539">
        <v>0</v>
      </c>
      <c r="Q253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539" t="str">
        <f>VLOOKUP(Analytics_mindset_case_studies_IntegrateCo_2015payroll[[#This Row],[Job_Code]],Analytics_mindset_case_studies_IntegrateCo_jobcodes[[Code_text]:[Job_Description]],2,FALSE)</f>
        <v>Installation</v>
      </c>
    </row>
    <row r="2540" spans="1:18" x14ac:dyDescent="0.3">
      <c r="A2540" s="1">
        <v>42090</v>
      </c>
      <c r="B2540">
        <v>27310035</v>
      </c>
      <c r="C2540">
        <v>352</v>
      </c>
      <c r="D2540">
        <v>1</v>
      </c>
      <c r="E2540">
        <v>1</v>
      </c>
      <c r="F2540" t="s">
        <v>89</v>
      </c>
      <c r="G2540">
        <v>1</v>
      </c>
      <c r="H2540">
        <v>0</v>
      </c>
      <c r="I2540">
        <v>19</v>
      </c>
      <c r="J2540">
        <v>0</v>
      </c>
      <c r="K2540">
        <v>0</v>
      </c>
      <c r="L2540">
        <v>39</v>
      </c>
      <c r="M2540">
        <v>125</v>
      </c>
      <c r="N2540">
        <v>31</v>
      </c>
      <c r="O2540" t="s">
        <v>186</v>
      </c>
      <c r="P2540">
        <v>19</v>
      </c>
      <c r="Q254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540" t="str">
        <f>VLOOKUP(Analytics_mindset_case_studies_IntegrateCo_2015payroll[[#This Row],[Job_Code]],Analytics_mindset_case_studies_IntegrateCo_jobcodes[[Code_text]:[Job_Description]],2,FALSE)</f>
        <v>Employee Training</v>
      </c>
    </row>
    <row r="2541" spans="1:18" x14ac:dyDescent="0.3">
      <c r="A2541" s="1">
        <v>42090</v>
      </c>
      <c r="B2541">
        <v>27310035</v>
      </c>
      <c r="C2541">
        <v>352</v>
      </c>
      <c r="D2541">
        <v>1</v>
      </c>
      <c r="E2541">
        <v>1</v>
      </c>
      <c r="F2541" t="s">
        <v>70</v>
      </c>
      <c r="G2541">
        <v>0</v>
      </c>
      <c r="H2541">
        <v>0</v>
      </c>
      <c r="I2541">
        <v>0</v>
      </c>
      <c r="J2541">
        <v>0</v>
      </c>
      <c r="K2541">
        <v>0</v>
      </c>
      <c r="L2541">
        <v>391</v>
      </c>
      <c r="M2541">
        <v>1245</v>
      </c>
      <c r="N2541">
        <v>313</v>
      </c>
      <c r="O2541" t="s">
        <v>186</v>
      </c>
      <c r="P2541">
        <v>0</v>
      </c>
      <c r="Q254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541" t="str">
        <f>VLOOKUP(Analytics_mindset_case_studies_IntegrateCo_2015payroll[[#This Row],[Job_Code]],Analytics_mindset_case_studies_IntegrateCo_jobcodes[[Code_text]:[Job_Description]],2,FALSE)</f>
        <v>New Foreign Manufacturing Plant</v>
      </c>
    </row>
    <row r="2542" spans="1:18" x14ac:dyDescent="0.3">
      <c r="A2542" s="1">
        <v>42090</v>
      </c>
      <c r="B2542">
        <v>27310035</v>
      </c>
      <c r="C2542">
        <v>199</v>
      </c>
      <c r="D2542">
        <v>1</v>
      </c>
      <c r="E2542">
        <v>1</v>
      </c>
      <c r="F2542" t="s">
        <v>85</v>
      </c>
      <c r="G2542">
        <v>0</v>
      </c>
      <c r="H2542">
        <v>0</v>
      </c>
      <c r="I2542">
        <v>0</v>
      </c>
      <c r="J2542">
        <v>0</v>
      </c>
      <c r="K2542">
        <v>0</v>
      </c>
      <c r="L2542">
        <v>33</v>
      </c>
      <c r="M2542">
        <v>106</v>
      </c>
      <c r="N2542">
        <v>25</v>
      </c>
      <c r="O2542" t="s">
        <v>187</v>
      </c>
      <c r="P2542">
        <v>0</v>
      </c>
      <c r="Q254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542" t="str">
        <f>VLOOKUP(Analytics_mindset_case_studies_IntegrateCo_2015payroll[[#This Row],[Job_Code]],Analytics_mindset_case_studies_IntegrateCo_jobcodes[[Code_text]:[Job_Description]],2,FALSE)</f>
        <v>Installation</v>
      </c>
    </row>
    <row r="2543" spans="1:18" x14ac:dyDescent="0.3">
      <c r="A2543" s="1">
        <v>42090</v>
      </c>
      <c r="B2543">
        <v>27310035</v>
      </c>
      <c r="C2543">
        <v>199</v>
      </c>
      <c r="D2543">
        <v>1</v>
      </c>
      <c r="E2543">
        <v>1</v>
      </c>
      <c r="F2543" t="s">
        <v>78</v>
      </c>
      <c r="G2543">
        <v>75</v>
      </c>
      <c r="H2543">
        <v>0</v>
      </c>
      <c r="I2543">
        <v>26775</v>
      </c>
      <c r="J2543">
        <v>0</v>
      </c>
      <c r="K2543">
        <v>0</v>
      </c>
      <c r="L2543">
        <v>592</v>
      </c>
      <c r="M2543">
        <v>1889</v>
      </c>
      <c r="N2543">
        <v>442</v>
      </c>
      <c r="O2543" t="s">
        <v>187</v>
      </c>
      <c r="P2543">
        <v>26775</v>
      </c>
      <c r="Q254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543" t="str">
        <f>VLOOKUP(Analytics_mindset_case_studies_IntegrateCo_2015payroll[[#This Row],[Job_Code]],Analytics_mindset_case_studies_IntegrateCo_jobcodes[[Code_text]:[Job_Description]],2,FALSE)</f>
        <v>Service</v>
      </c>
    </row>
    <row r="2544" spans="1:18" x14ac:dyDescent="0.3">
      <c r="A2544" s="1">
        <v>42090</v>
      </c>
      <c r="B2544">
        <v>27310035</v>
      </c>
      <c r="C2544">
        <v>199</v>
      </c>
      <c r="D2544">
        <v>1</v>
      </c>
      <c r="E2544">
        <v>1</v>
      </c>
      <c r="F2544" t="s">
        <v>78</v>
      </c>
      <c r="G2544">
        <v>0</v>
      </c>
      <c r="H2544">
        <v>3</v>
      </c>
      <c r="I2544">
        <v>0</v>
      </c>
      <c r="J2544">
        <v>16065</v>
      </c>
      <c r="K2544">
        <v>0</v>
      </c>
      <c r="L2544">
        <v>355</v>
      </c>
      <c r="M2544">
        <v>1133</v>
      </c>
      <c r="N2544">
        <v>177</v>
      </c>
      <c r="O2544" t="s">
        <v>187</v>
      </c>
      <c r="P2544">
        <v>16065</v>
      </c>
      <c r="Q254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544" t="str">
        <f>VLOOKUP(Analytics_mindset_case_studies_IntegrateCo_2015payroll[[#This Row],[Job_Code]],Analytics_mindset_case_studies_IntegrateCo_jobcodes[[Code_text]:[Job_Description]],2,FALSE)</f>
        <v>Service</v>
      </c>
    </row>
    <row r="2545" spans="1:18" x14ac:dyDescent="0.3">
      <c r="A2545" s="1">
        <v>42090</v>
      </c>
      <c r="B2545">
        <v>27310035</v>
      </c>
      <c r="C2545">
        <v>199</v>
      </c>
      <c r="D2545">
        <v>1</v>
      </c>
      <c r="E2545">
        <v>1</v>
      </c>
      <c r="F2545" t="s">
        <v>87</v>
      </c>
      <c r="G2545">
        <v>5</v>
      </c>
      <c r="H2545">
        <v>0</v>
      </c>
      <c r="I2545">
        <v>1785</v>
      </c>
      <c r="J2545">
        <v>0</v>
      </c>
      <c r="K2545">
        <v>0</v>
      </c>
      <c r="L2545">
        <v>4</v>
      </c>
      <c r="M2545">
        <v>126</v>
      </c>
      <c r="N2545">
        <v>29</v>
      </c>
      <c r="O2545" t="s">
        <v>187</v>
      </c>
      <c r="P2545">
        <v>1785</v>
      </c>
      <c r="Q254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545" t="str">
        <f>VLOOKUP(Analytics_mindset_case_studies_IntegrateCo_2015payroll[[#This Row],[Job_Code]],Analytics_mindset_case_studies_IntegrateCo_jobcodes[[Code_text]:[Job_Description]],2,FALSE)</f>
        <v>Employee Training</v>
      </c>
    </row>
    <row r="2546" spans="1:18" x14ac:dyDescent="0.3">
      <c r="A2546" s="1">
        <v>42090</v>
      </c>
      <c r="B2546">
        <v>27310035</v>
      </c>
      <c r="C2546">
        <v>260</v>
      </c>
      <c r="D2546">
        <v>1</v>
      </c>
      <c r="E2546">
        <v>1</v>
      </c>
      <c r="F2546" t="s">
        <v>85</v>
      </c>
      <c r="G2546">
        <v>0</v>
      </c>
      <c r="H2546">
        <v>0</v>
      </c>
      <c r="I2546">
        <v>0</v>
      </c>
      <c r="J2546">
        <v>0</v>
      </c>
      <c r="K2546">
        <v>0</v>
      </c>
      <c r="L2546">
        <v>34</v>
      </c>
      <c r="M2546">
        <v>108</v>
      </c>
      <c r="N2546">
        <v>25</v>
      </c>
      <c r="O2546" t="s">
        <v>188</v>
      </c>
      <c r="P2546">
        <v>0</v>
      </c>
      <c r="Q254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546" t="str">
        <f>VLOOKUP(Analytics_mindset_case_studies_IntegrateCo_2015payroll[[#This Row],[Job_Code]],Analytics_mindset_case_studies_IntegrateCo_jobcodes[[Code_text]:[Job_Description]],2,FALSE)</f>
        <v>Installation</v>
      </c>
    </row>
    <row r="2547" spans="1:18" x14ac:dyDescent="0.3">
      <c r="A2547" s="1">
        <v>42090</v>
      </c>
      <c r="B2547">
        <v>27310035</v>
      </c>
      <c r="C2547">
        <v>380</v>
      </c>
      <c r="D2547">
        <v>1</v>
      </c>
      <c r="E2547">
        <v>1</v>
      </c>
      <c r="F2547" t="s">
        <v>85</v>
      </c>
      <c r="G2547">
        <v>0</v>
      </c>
      <c r="H2547">
        <v>0</v>
      </c>
      <c r="I2547">
        <v>0</v>
      </c>
      <c r="J2547">
        <v>0</v>
      </c>
      <c r="K2547">
        <v>0</v>
      </c>
      <c r="L2547">
        <v>29</v>
      </c>
      <c r="M2547">
        <v>92</v>
      </c>
      <c r="N2547">
        <v>25</v>
      </c>
      <c r="O2547" t="s">
        <v>189</v>
      </c>
      <c r="P2547">
        <v>0</v>
      </c>
      <c r="Q254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547" t="str">
        <f>VLOOKUP(Analytics_mindset_case_studies_IntegrateCo_2015payroll[[#This Row],[Job_Code]],Analytics_mindset_case_studies_IntegrateCo_jobcodes[[Code_text]:[Job_Description]],2,FALSE)</f>
        <v>Installation</v>
      </c>
    </row>
    <row r="2548" spans="1:18" x14ac:dyDescent="0.3">
      <c r="A2548" s="1">
        <v>42090</v>
      </c>
      <c r="B2548">
        <v>27310035</v>
      </c>
      <c r="C2548">
        <v>380</v>
      </c>
      <c r="D2548">
        <v>1</v>
      </c>
      <c r="E2548">
        <v>1</v>
      </c>
      <c r="F2548" t="s">
        <v>65</v>
      </c>
      <c r="G2548">
        <v>15</v>
      </c>
      <c r="H2548">
        <v>0</v>
      </c>
      <c r="I2548">
        <v>30</v>
      </c>
      <c r="J2548">
        <v>0</v>
      </c>
      <c r="K2548">
        <v>0</v>
      </c>
      <c r="L2548">
        <v>58</v>
      </c>
      <c r="M2548">
        <v>185</v>
      </c>
      <c r="N2548">
        <v>49</v>
      </c>
      <c r="O2548" t="s">
        <v>189</v>
      </c>
      <c r="P2548">
        <v>30</v>
      </c>
      <c r="Q254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548" t="str">
        <f>VLOOKUP(Analytics_mindset_case_studies_IntegrateCo_2015payroll[[#This Row],[Job_Code]],Analytics_mindset_case_studies_IntegrateCo_jobcodes[[Code_text]:[Job_Description]],2,FALSE)</f>
        <v>Office</v>
      </c>
    </row>
    <row r="2549" spans="1:18" x14ac:dyDescent="0.3">
      <c r="A2549" s="1">
        <v>42090</v>
      </c>
      <c r="B2549">
        <v>27310035</v>
      </c>
      <c r="C2549">
        <v>386</v>
      </c>
      <c r="D2549">
        <v>1</v>
      </c>
      <c r="E2549">
        <v>1</v>
      </c>
      <c r="F2549" t="s">
        <v>64</v>
      </c>
      <c r="G2549">
        <v>21</v>
      </c>
      <c r="H2549">
        <v>0</v>
      </c>
      <c r="I2549">
        <v>252</v>
      </c>
      <c r="J2549">
        <v>0</v>
      </c>
      <c r="K2549">
        <v>152</v>
      </c>
      <c r="L2549">
        <v>604</v>
      </c>
      <c r="M2549">
        <v>1929</v>
      </c>
      <c r="N2549">
        <v>416</v>
      </c>
      <c r="O2549" t="s">
        <v>204</v>
      </c>
      <c r="P2549">
        <v>252</v>
      </c>
      <c r="Q254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549" t="str">
        <f>VLOOKUP(Analytics_mindset_case_studies_IntegrateCo_2015payroll[[#This Row],[Job_Code]],Analytics_mindset_case_studies_IntegrateCo_jobcodes[[Code_text]:[Job_Description]],2,FALSE)</f>
        <v>Office</v>
      </c>
    </row>
    <row r="2550" spans="1:18" x14ac:dyDescent="0.3">
      <c r="A2550" s="1">
        <v>42090</v>
      </c>
      <c r="B2550">
        <v>27310035</v>
      </c>
      <c r="C2550">
        <v>117</v>
      </c>
      <c r="D2550">
        <v>1</v>
      </c>
      <c r="E2550">
        <v>1</v>
      </c>
      <c r="F2550" t="s">
        <v>78</v>
      </c>
      <c r="G2550">
        <v>10</v>
      </c>
      <c r="H2550">
        <v>0</v>
      </c>
      <c r="I2550">
        <v>150</v>
      </c>
      <c r="J2550">
        <v>0</v>
      </c>
      <c r="K2550">
        <v>0</v>
      </c>
      <c r="L2550">
        <v>36</v>
      </c>
      <c r="M2550">
        <v>1148</v>
      </c>
      <c r="N2550">
        <v>248</v>
      </c>
      <c r="O2550" t="s">
        <v>191</v>
      </c>
      <c r="P2550">
        <v>150</v>
      </c>
      <c r="Q255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550" t="str">
        <f>VLOOKUP(Analytics_mindset_case_studies_IntegrateCo_2015payroll[[#This Row],[Job_Code]],Analytics_mindset_case_studies_IntegrateCo_jobcodes[[Code_text]:[Job_Description]],2,FALSE)</f>
        <v>Service</v>
      </c>
    </row>
    <row r="2551" spans="1:18" x14ac:dyDescent="0.3">
      <c r="A2551" s="1">
        <v>42090</v>
      </c>
      <c r="B2551">
        <v>27310035</v>
      </c>
      <c r="C2551">
        <v>400</v>
      </c>
      <c r="D2551">
        <v>1</v>
      </c>
      <c r="E2551">
        <v>1</v>
      </c>
      <c r="F2551" t="s">
        <v>85</v>
      </c>
      <c r="G2551">
        <v>0</v>
      </c>
      <c r="H2551">
        <v>0</v>
      </c>
      <c r="I2551">
        <v>0</v>
      </c>
      <c r="J2551">
        <v>0</v>
      </c>
      <c r="K2551">
        <v>0</v>
      </c>
      <c r="L2551">
        <v>28</v>
      </c>
      <c r="M2551">
        <v>9</v>
      </c>
      <c r="N2551">
        <v>4</v>
      </c>
      <c r="O2551" t="s">
        <v>192</v>
      </c>
      <c r="P2551">
        <v>0</v>
      </c>
      <c r="Q255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551" t="str">
        <f>VLOOKUP(Analytics_mindset_case_studies_IntegrateCo_2015payroll[[#This Row],[Job_Code]],Analytics_mindset_case_studies_IntegrateCo_jobcodes[[Code_text]:[Job_Description]],2,FALSE)</f>
        <v>Installation</v>
      </c>
    </row>
    <row r="2552" spans="1:18" x14ac:dyDescent="0.3">
      <c r="A2552" s="1">
        <v>42090</v>
      </c>
      <c r="B2552">
        <v>27310035</v>
      </c>
      <c r="C2552">
        <v>400</v>
      </c>
      <c r="D2552">
        <v>1</v>
      </c>
      <c r="E2552">
        <v>1</v>
      </c>
      <c r="F2552" t="s">
        <v>58</v>
      </c>
      <c r="G2552">
        <v>29</v>
      </c>
      <c r="H2552">
        <v>0</v>
      </c>
      <c r="I2552">
        <v>59952</v>
      </c>
      <c r="J2552">
        <v>0</v>
      </c>
      <c r="K2552">
        <v>0</v>
      </c>
      <c r="L2552">
        <v>1127</v>
      </c>
      <c r="M2552">
        <v>3593</v>
      </c>
      <c r="N2552">
        <v>156</v>
      </c>
      <c r="O2552" t="s">
        <v>192</v>
      </c>
      <c r="P2552">
        <v>59952</v>
      </c>
      <c r="Q255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552" t="str">
        <f>VLOOKUP(Analytics_mindset_case_studies_IntegrateCo_2015payroll[[#This Row],[Job_Code]],Analytics_mindset_case_studies_IntegrateCo_jobcodes[[Code_text]:[Job_Description]],2,FALSE)</f>
        <v>Sales</v>
      </c>
    </row>
    <row r="2553" spans="1:18" x14ac:dyDescent="0.3">
      <c r="A2553" s="1">
        <v>42090</v>
      </c>
      <c r="B2553">
        <v>27310035</v>
      </c>
      <c r="C2553">
        <v>7</v>
      </c>
      <c r="D2553">
        <v>1</v>
      </c>
      <c r="E2553">
        <v>1</v>
      </c>
      <c r="F2553" t="s">
        <v>58</v>
      </c>
      <c r="G2553">
        <v>375</v>
      </c>
      <c r="H2553">
        <v>0</v>
      </c>
      <c r="I2553">
        <v>86886</v>
      </c>
      <c r="J2553">
        <v>0</v>
      </c>
      <c r="K2553">
        <v>0</v>
      </c>
      <c r="L2553">
        <v>196</v>
      </c>
      <c r="M2553">
        <v>6247</v>
      </c>
      <c r="N2553">
        <v>1434</v>
      </c>
      <c r="O2553" t="s">
        <v>194</v>
      </c>
      <c r="P2553">
        <v>86886</v>
      </c>
      <c r="Q255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553" t="str">
        <f>VLOOKUP(Analytics_mindset_case_studies_IntegrateCo_2015payroll[[#This Row],[Job_Code]],Analytics_mindset_case_studies_IntegrateCo_jobcodes[[Code_text]:[Job_Description]],2,FALSE)</f>
        <v>Sales</v>
      </c>
    </row>
    <row r="2554" spans="1:18" x14ac:dyDescent="0.3">
      <c r="A2554" s="1">
        <v>42090</v>
      </c>
      <c r="B2554">
        <v>27310035</v>
      </c>
      <c r="C2554">
        <v>7</v>
      </c>
      <c r="D2554">
        <v>1</v>
      </c>
      <c r="E2554">
        <v>1</v>
      </c>
      <c r="F2554" t="s">
        <v>72</v>
      </c>
      <c r="G2554">
        <v>4</v>
      </c>
      <c r="H2554">
        <v>0</v>
      </c>
      <c r="I2554">
        <v>9268</v>
      </c>
      <c r="J2554">
        <v>0</v>
      </c>
      <c r="K2554">
        <v>0</v>
      </c>
      <c r="L2554">
        <v>209</v>
      </c>
      <c r="M2554">
        <v>666</v>
      </c>
      <c r="N2554">
        <v>153</v>
      </c>
      <c r="O2554" t="s">
        <v>194</v>
      </c>
      <c r="P2554">
        <v>9268</v>
      </c>
      <c r="Q255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554" t="str">
        <f>VLOOKUP(Analytics_mindset_case_studies_IntegrateCo_2015payroll[[#This Row],[Job_Code]],Analytics_mindset_case_studies_IntegrateCo_jobcodes[[Code_text]:[Job_Description]],2,FALSE)</f>
        <v>Sales</v>
      </c>
    </row>
    <row r="2555" spans="1:18" x14ac:dyDescent="0.3">
      <c r="A2555" s="1">
        <v>42090</v>
      </c>
      <c r="B2555">
        <v>27310035</v>
      </c>
      <c r="C2555">
        <v>34</v>
      </c>
      <c r="D2555">
        <v>1</v>
      </c>
      <c r="E2555">
        <v>1</v>
      </c>
      <c r="F2555" t="s">
        <v>84</v>
      </c>
      <c r="G2555">
        <v>8</v>
      </c>
      <c r="H2555">
        <v>0</v>
      </c>
      <c r="I2555">
        <v>33687</v>
      </c>
      <c r="J2555">
        <v>0</v>
      </c>
      <c r="K2555">
        <v>0</v>
      </c>
      <c r="L2555">
        <v>769</v>
      </c>
      <c r="M2555">
        <v>245</v>
      </c>
      <c r="N2555">
        <v>556</v>
      </c>
      <c r="O2555" t="s">
        <v>195</v>
      </c>
      <c r="P2555">
        <v>33687</v>
      </c>
      <c r="Q255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2555" t="str">
        <f>VLOOKUP(Analytics_mindset_case_studies_IntegrateCo_2015payroll[[#This Row],[Job_Code]],Analytics_mindset_case_studies_IntegrateCo_jobcodes[[Code_text]:[Job_Description]],2,FALSE)</f>
        <v>Travel</v>
      </c>
    </row>
    <row r="2556" spans="1:18" x14ac:dyDescent="0.3">
      <c r="A2556" s="1">
        <v>42090</v>
      </c>
      <c r="B2556">
        <v>27310035</v>
      </c>
      <c r="C2556">
        <v>34</v>
      </c>
      <c r="D2556">
        <v>1</v>
      </c>
      <c r="E2556">
        <v>1</v>
      </c>
      <c r="F2556" t="s">
        <v>71</v>
      </c>
      <c r="G2556">
        <v>1</v>
      </c>
      <c r="H2556">
        <v>0</v>
      </c>
      <c r="I2556">
        <v>4211</v>
      </c>
      <c r="J2556">
        <v>0</v>
      </c>
      <c r="K2556">
        <v>0</v>
      </c>
      <c r="L2556">
        <v>96</v>
      </c>
      <c r="M2556">
        <v>307</v>
      </c>
      <c r="N2556">
        <v>69</v>
      </c>
      <c r="O2556" t="s">
        <v>195</v>
      </c>
      <c r="P2556">
        <v>4211</v>
      </c>
      <c r="Q255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556" t="str">
        <f>VLOOKUP(Analytics_mindset_case_studies_IntegrateCo_2015payroll[[#This Row],[Job_Code]],Analytics_mindset_case_studies_IntegrateCo_jobcodes[[Code_text]:[Job_Description]],2,FALSE)</f>
        <v>Proj Management</v>
      </c>
    </row>
    <row r="2557" spans="1:18" x14ac:dyDescent="0.3">
      <c r="A2557" s="1">
        <v>42090</v>
      </c>
      <c r="B2557">
        <v>27310035</v>
      </c>
      <c r="C2557">
        <v>34</v>
      </c>
      <c r="D2557">
        <v>1</v>
      </c>
      <c r="E2557">
        <v>1</v>
      </c>
      <c r="F2557" t="s">
        <v>72</v>
      </c>
      <c r="G2557">
        <v>2</v>
      </c>
      <c r="H2557">
        <v>0</v>
      </c>
      <c r="I2557">
        <v>8422</v>
      </c>
      <c r="J2557">
        <v>0</v>
      </c>
      <c r="K2557">
        <v>0</v>
      </c>
      <c r="L2557">
        <v>192</v>
      </c>
      <c r="M2557">
        <v>612</v>
      </c>
      <c r="N2557">
        <v>139</v>
      </c>
      <c r="O2557" t="s">
        <v>195</v>
      </c>
      <c r="P2557">
        <v>8422</v>
      </c>
      <c r="Q255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557" t="str">
        <f>VLOOKUP(Analytics_mindset_case_studies_IntegrateCo_2015payroll[[#This Row],[Job_Code]],Analytics_mindset_case_studies_IntegrateCo_jobcodes[[Code_text]:[Job_Description]],2,FALSE)</f>
        <v>Sales</v>
      </c>
    </row>
    <row r="2558" spans="1:18" x14ac:dyDescent="0.3">
      <c r="A2558" s="1">
        <v>42090</v>
      </c>
      <c r="B2558">
        <v>27310035</v>
      </c>
      <c r="C2558">
        <v>34</v>
      </c>
      <c r="D2558">
        <v>1</v>
      </c>
      <c r="E2558">
        <v>1</v>
      </c>
      <c r="F2558" t="s">
        <v>114</v>
      </c>
      <c r="G2558">
        <v>1</v>
      </c>
      <c r="H2558">
        <v>0</v>
      </c>
      <c r="I2558">
        <v>4211</v>
      </c>
      <c r="J2558">
        <v>0</v>
      </c>
      <c r="K2558">
        <v>0</v>
      </c>
      <c r="L2558">
        <v>96</v>
      </c>
      <c r="M2558">
        <v>306</v>
      </c>
      <c r="N2558">
        <v>69</v>
      </c>
      <c r="O2558" t="s">
        <v>195</v>
      </c>
      <c r="P2558">
        <v>4211</v>
      </c>
      <c r="Q255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007</v>
      </c>
      <c r="R2558" t="str">
        <f>VLOOKUP(Analytics_mindset_case_studies_IntegrateCo_2015payroll[[#This Row],[Job_Code]],Analytics_mindset_case_studies_IntegrateCo_jobcodes[[Code_text]:[Job_Description]],2,FALSE)</f>
        <v>Customer Training</v>
      </c>
    </row>
    <row r="2559" spans="1:18" x14ac:dyDescent="0.3">
      <c r="A2559" s="1">
        <v>42090</v>
      </c>
      <c r="B2559">
        <v>27310035</v>
      </c>
      <c r="C2559">
        <v>336</v>
      </c>
      <c r="D2559">
        <v>1</v>
      </c>
      <c r="E2559">
        <v>1</v>
      </c>
      <c r="F2559" t="s">
        <v>85</v>
      </c>
      <c r="G2559">
        <v>0</v>
      </c>
      <c r="H2559">
        <v>0</v>
      </c>
      <c r="I2559">
        <v>0</v>
      </c>
      <c r="J2559">
        <v>0</v>
      </c>
      <c r="K2559">
        <v>0</v>
      </c>
      <c r="L2559">
        <v>36</v>
      </c>
      <c r="M2559">
        <v>115</v>
      </c>
      <c r="N2559">
        <v>25</v>
      </c>
      <c r="O2559" t="s">
        <v>196</v>
      </c>
      <c r="P2559">
        <v>0</v>
      </c>
      <c r="Q255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559" t="str">
        <f>VLOOKUP(Analytics_mindset_case_studies_IntegrateCo_2015payroll[[#This Row],[Job_Code]],Analytics_mindset_case_studies_IntegrateCo_jobcodes[[Code_text]:[Job_Description]],2,FALSE)</f>
        <v>Installation</v>
      </c>
    </row>
    <row r="2560" spans="1:18" x14ac:dyDescent="0.3">
      <c r="A2560" s="1">
        <v>42090</v>
      </c>
      <c r="B2560">
        <v>27310035</v>
      </c>
      <c r="C2560">
        <v>345</v>
      </c>
      <c r="D2560">
        <v>1</v>
      </c>
      <c r="E2560">
        <v>1</v>
      </c>
      <c r="F2560" t="s">
        <v>63</v>
      </c>
      <c r="G2560">
        <v>0</v>
      </c>
      <c r="H2560">
        <v>0</v>
      </c>
      <c r="I2560">
        <v>0</v>
      </c>
      <c r="J2560">
        <v>0</v>
      </c>
      <c r="K2560">
        <v>0</v>
      </c>
      <c r="L2560">
        <v>211</v>
      </c>
      <c r="M2560">
        <v>674</v>
      </c>
      <c r="N2560">
        <v>145</v>
      </c>
      <c r="O2560" t="s">
        <v>197</v>
      </c>
      <c r="P2560">
        <v>0</v>
      </c>
      <c r="Q256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560" t="str">
        <f>VLOOKUP(Analytics_mindset_case_studies_IntegrateCo_2015payroll[[#This Row],[Job_Code]],Analytics_mindset_case_studies_IntegrateCo_jobcodes[[Code_text]:[Job_Description]],2,FALSE)</f>
        <v>New Foreign Manufacturing Plant</v>
      </c>
    </row>
    <row r="2561" spans="1:18" x14ac:dyDescent="0.3">
      <c r="A2561" s="1">
        <v>42090</v>
      </c>
      <c r="B2561">
        <v>27310035</v>
      </c>
      <c r="C2561">
        <v>99</v>
      </c>
      <c r="D2561">
        <v>1</v>
      </c>
      <c r="E2561">
        <v>1</v>
      </c>
      <c r="F2561" t="s">
        <v>78</v>
      </c>
      <c r="G2561">
        <v>20</v>
      </c>
      <c r="H2561">
        <v>0</v>
      </c>
      <c r="I2561">
        <v>420</v>
      </c>
      <c r="J2561">
        <v>0</v>
      </c>
      <c r="K2561">
        <v>0</v>
      </c>
      <c r="L2561">
        <v>976</v>
      </c>
      <c r="M2561">
        <v>311</v>
      </c>
      <c r="N2561">
        <v>693</v>
      </c>
      <c r="O2561" t="s">
        <v>198</v>
      </c>
      <c r="P2561">
        <v>420</v>
      </c>
      <c r="Q256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561" t="str">
        <f>VLOOKUP(Analytics_mindset_case_studies_IntegrateCo_2015payroll[[#This Row],[Job_Code]],Analytics_mindset_case_studies_IntegrateCo_jobcodes[[Code_text]:[Job_Description]],2,FALSE)</f>
        <v>Service</v>
      </c>
    </row>
    <row r="2562" spans="1:18" x14ac:dyDescent="0.3">
      <c r="A2562" s="1">
        <v>42090</v>
      </c>
      <c r="B2562">
        <v>27310035</v>
      </c>
      <c r="C2562">
        <v>99</v>
      </c>
      <c r="D2562">
        <v>1</v>
      </c>
      <c r="E2562">
        <v>1</v>
      </c>
      <c r="F2562" t="s">
        <v>74</v>
      </c>
      <c r="G2562">
        <v>20</v>
      </c>
      <c r="H2562">
        <v>0</v>
      </c>
      <c r="I2562">
        <v>420</v>
      </c>
      <c r="J2562">
        <v>0</v>
      </c>
      <c r="K2562">
        <v>0</v>
      </c>
      <c r="L2562">
        <v>976</v>
      </c>
      <c r="M2562">
        <v>3112</v>
      </c>
      <c r="N2562">
        <v>693</v>
      </c>
      <c r="O2562" t="s">
        <v>198</v>
      </c>
      <c r="P2562">
        <v>420</v>
      </c>
      <c r="Q256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562" t="str">
        <f>VLOOKUP(Analytics_mindset_case_studies_IntegrateCo_2015payroll[[#This Row],[Job_Code]],Analytics_mindset_case_studies_IntegrateCo_jobcodes[[Code_text]:[Job_Description]],2,FALSE)</f>
        <v>Service</v>
      </c>
    </row>
    <row r="2563" spans="1:18" x14ac:dyDescent="0.3">
      <c r="A2563" s="1">
        <v>42090</v>
      </c>
      <c r="B2563">
        <v>27310035</v>
      </c>
      <c r="C2563">
        <v>25</v>
      </c>
      <c r="D2563">
        <v>1</v>
      </c>
      <c r="E2563">
        <v>1</v>
      </c>
      <c r="F2563" t="s">
        <v>64</v>
      </c>
      <c r="G2563">
        <v>22</v>
      </c>
      <c r="H2563">
        <v>0</v>
      </c>
      <c r="I2563">
        <v>4598</v>
      </c>
      <c r="J2563">
        <v>0</v>
      </c>
      <c r="K2563">
        <v>0</v>
      </c>
      <c r="L2563">
        <v>984</v>
      </c>
      <c r="M2563">
        <v>3135</v>
      </c>
      <c r="N2563">
        <v>55</v>
      </c>
      <c r="O2563" t="s">
        <v>199</v>
      </c>
      <c r="P2563">
        <v>4598</v>
      </c>
      <c r="Q256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563" t="str">
        <f>VLOOKUP(Analytics_mindset_case_studies_IntegrateCo_2015payroll[[#This Row],[Job_Code]],Analytics_mindset_case_studies_IntegrateCo_jobcodes[[Code_text]:[Job_Description]],2,FALSE)</f>
        <v>Office</v>
      </c>
    </row>
    <row r="2564" spans="1:18" x14ac:dyDescent="0.3">
      <c r="A2564" s="1">
        <v>42090</v>
      </c>
      <c r="B2564">
        <v>27310035</v>
      </c>
      <c r="C2564">
        <v>25</v>
      </c>
      <c r="D2564">
        <v>1</v>
      </c>
      <c r="E2564">
        <v>1</v>
      </c>
      <c r="F2564" t="s">
        <v>65</v>
      </c>
      <c r="G2564">
        <v>22</v>
      </c>
      <c r="H2564">
        <v>0</v>
      </c>
      <c r="I2564">
        <v>4598</v>
      </c>
      <c r="J2564">
        <v>0</v>
      </c>
      <c r="K2564">
        <v>0</v>
      </c>
      <c r="L2564">
        <v>983</v>
      </c>
      <c r="M2564">
        <v>3134</v>
      </c>
      <c r="N2564">
        <v>55</v>
      </c>
      <c r="O2564" t="s">
        <v>199</v>
      </c>
      <c r="P2564">
        <v>4598</v>
      </c>
      <c r="Q256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564" t="str">
        <f>VLOOKUP(Analytics_mindset_case_studies_IntegrateCo_2015payroll[[#This Row],[Job_Code]],Analytics_mindset_case_studies_IntegrateCo_jobcodes[[Code_text]:[Job_Description]],2,FALSE)</f>
        <v>Office</v>
      </c>
    </row>
    <row r="2565" spans="1:18" x14ac:dyDescent="0.3">
      <c r="A2565" s="1">
        <v>42090</v>
      </c>
      <c r="B2565">
        <v>27310035</v>
      </c>
      <c r="C2565">
        <v>184</v>
      </c>
      <c r="D2565">
        <v>1</v>
      </c>
      <c r="E2565">
        <v>1</v>
      </c>
      <c r="F2565" t="s">
        <v>85</v>
      </c>
      <c r="G2565">
        <v>0</v>
      </c>
      <c r="H2565">
        <v>0</v>
      </c>
      <c r="I2565">
        <v>0</v>
      </c>
      <c r="J2565">
        <v>0</v>
      </c>
      <c r="K2565">
        <v>0</v>
      </c>
      <c r="L2565">
        <v>33</v>
      </c>
      <c r="M2565">
        <v>106</v>
      </c>
      <c r="N2565">
        <v>25</v>
      </c>
      <c r="O2565" t="s">
        <v>200</v>
      </c>
      <c r="P2565">
        <v>0</v>
      </c>
      <c r="Q256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565" t="str">
        <f>VLOOKUP(Analytics_mindset_case_studies_IntegrateCo_2015payroll[[#This Row],[Job_Code]],Analytics_mindset_case_studies_IntegrateCo_jobcodes[[Code_text]:[Job_Description]],2,FALSE)</f>
        <v>Installation</v>
      </c>
    </row>
    <row r="2566" spans="1:18" x14ac:dyDescent="0.3">
      <c r="A2566" s="1">
        <v>42090</v>
      </c>
      <c r="B2566">
        <v>27310035</v>
      </c>
      <c r="C2566">
        <v>320</v>
      </c>
      <c r="D2566">
        <v>1</v>
      </c>
      <c r="E2566">
        <v>1</v>
      </c>
      <c r="F2566" t="s">
        <v>85</v>
      </c>
      <c r="G2566">
        <v>0</v>
      </c>
      <c r="H2566">
        <v>0</v>
      </c>
      <c r="I2566">
        <v>0</v>
      </c>
      <c r="J2566">
        <v>0</v>
      </c>
      <c r="K2566">
        <v>0</v>
      </c>
      <c r="L2566">
        <v>36</v>
      </c>
      <c r="M2566">
        <v>115</v>
      </c>
      <c r="N2566">
        <v>25</v>
      </c>
      <c r="O2566" t="s">
        <v>201</v>
      </c>
      <c r="P2566">
        <v>0</v>
      </c>
      <c r="Q256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566" t="str">
        <f>VLOOKUP(Analytics_mindset_case_studies_IntegrateCo_2015payroll[[#This Row],[Job_Code]],Analytics_mindset_case_studies_IntegrateCo_jobcodes[[Code_text]:[Job_Description]],2,FALSE)</f>
        <v>Installation</v>
      </c>
    </row>
    <row r="2567" spans="1:18" x14ac:dyDescent="0.3">
      <c r="A2567" s="1">
        <v>42090</v>
      </c>
      <c r="B2567">
        <v>27310035</v>
      </c>
      <c r="C2567">
        <v>320</v>
      </c>
      <c r="D2567">
        <v>1</v>
      </c>
      <c r="E2567">
        <v>1</v>
      </c>
      <c r="F2567" t="s">
        <v>58</v>
      </c>
      <c r="G2567">
        <v>16</v>
      </c>
      <c r="H2567">
        <v>0</v>
      </c>
      <c r="I2567">
        <v>57308</v>
      </c>
      <c r="J2567">
        <v>0</v>
      </c>
      <c r="K2567">
        <v>0</v>
      </c>
      <c r="L2567">
        <v>1375</v>
      </c>
      <c r="M2567">
        <v>4384</v>
      </c>
      <c r="N2567">
        <v>946</v>
      </c>
      <c r="O2567" t="s">
        <v>201</v>
      </c>
      <c r="P2567">
        <v>57308</v>
      </c>
      <c r="Q256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567" t="str">
        <f>VLOOKUP(Analytics_mindset_case_studies_IntegrateCo_2015payroll[[#This Row],[Job_Code]],Analytics_mindset_case_studies_IntegrateCo_jobcodes[[Code_text]:[Job_Description]],2,FALSE)</f>
        <v>Sales</v>
      </c>
    </row>
    <row r="2568" spans="1:18" x14ac:dyDescent="0.3">
      <c r="A2568" s="1">
        <v>42090</v>
      </c>
      <c r="B2568">
        <v>27310035</v>
      </c>
      <c r="C2568">
        <v>320</v>
      </c>
      <c r="D2568">
        <v>1</v>
      </c>
      <c r="E2568">
        <v>1</v>
      </c>
      <c r="F2568" t="s">
        <v>84</v>
      </c>
      <c r="G2568">
        <v>4</v>
      </c>
      <c r="H2568">
        <v>0</v>
      </c>
      <c r="I2568">
        <v>14327</v>
      </c>
      <c r="J2568">
        <v>0</v>
      </c>
      <c r="K2568">
        <v>0</v>
      </c>
      <c r="L2568">
        <v>344</v>
      </c>
      <c r="M2568">
        <v>1097</v>
      </c>
      <c r="N2568">
        <v>236</v>
      </c>
      <c r="O2568" t="s">
        <v>201</v>
      </c>
      <c r="P2568">
        <v>14327</v>
      </c>
      <c r="Q256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2568" t="str">
        <f>VLOOKUP(Analytics_mindset_case_studies_IntegrateCo_2015payroll[[#This Row],[Job_Code]],Analytics_mindset_case_studies_IntegrateCo_jobcodes[[Code_text]:[Job_Description]],2,FALSE)</f>
        <v>Travel</v>
      </c>
    </row>
    <row r="2569" spans="1:18" x14ac:dyDescent="0.3">
      <c r="A2569" s="1">
        <v>42090</v>
      </c>
      <c r="B2569">
        <v>27310035</v>
      </c>
      <c r="C2569">
        <v>343</v>
      </c>
      <c r="D2569">
        <v>1</v>
      </c>
      <c r="E2569">
        <v>1</v>
      </c>
      <c r="F2569" t="s">
        <v>85</v>
      </c>
      <c r="G2569">
        <v>0</v>
      </c>
      <c r="H2569">
        <v>0</v>
      </c>
      <c r="I2569">
        <v>0</v>
      </c>
      <c r="J2569">
        <v>0</v>
      </c>
      <c r="K2569">
        <v>0</v>
      </c>
      <c r="L2569">
        <v>31</v>
      </c>
      <c r="M2569">
        <v>99</v>
      </c>
      <c r="N2569">
        <v>25</v>
      </c>
      <c r="O2569" t="s">
        <v>202</v>
      </c>
      <c r="P2569">
        <v>0</v>
      </c>
      <c r="Q256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569" t="str">
        <f>VLOOKUP(Analytics_mindset_case_studies_IntegrateCo_2015payroll[[#This Row],[Job_Code]],Analytics_mindset_case_studies_IntegrateCo_jobcodes[[Code_text]:[Job_Description]],2,FALSE)</f>
        <v>Installation</v>
      </c>
    </row>
    <row r="2570" spans="1:18" x14ac:dyDescent="0.3">
      <c r="A2570" s="1">
        <v>42090</v>
      </c>
      <c r="B2570">
        <v>27310035</v>
      </c>
      <c r="C2570">
        <v>343</v>
      </c>
      <c r="D2570">
        <v>1</v>
      </c>
      <c r="E2570">
        <v>1</v>
      </c>
      <c r="F2570" t="s">
        <v>78</v>
      </c>
      <c r="G2570">
        <v>3</v>
      </c>
      <c r="H2570">
        <v>0</v>
      </c>
      <c r="I2570">
        <v>69</v>
      </c>
      <c r="J2570">
        <v>0</v>
      </c>
      <c r="K2570">
        <v>0</v>
      </c>
      <c r="L2570">
        <v>142</v>
      </c>
      <c r="M2570">
        <v>453</v>
      </c>
      <c r="N2570">
        <v>114</v>
      </c>
      <c r="O2570" t="s">
        <v>202</v>
      </c>
      <c r="P2570">
        <v>69</v>
      </c>
      <c r="Q257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570" t="str">
        <f>VLOOKUP(Analytics_mindset_case_studies_IntegrateCo_2015payroll[[#This Row],[Job_Code]],Analytics_mindset_case_studies_IntegrateCo_jobcodes[[Code_text]:[Job_Description]],2,FALSE)</f>
        <v>Service</v>
      </c>
    </row>
    <row r="2571" spans="1:18" x14ac:dyDescent="0.3">
      <c r="A2571" s="1">
        <v>42090</v>
      </c>
      <c r="B2571">
        <v>27310035</v>
      </c>
      <c r="C2571">
        <v>343</v>
      </c>
      <c r="D2571">
        <v>1</v>
      </c>
      <c r="E2571">
        <v>1</v>
      </c>
      <c r="F2571" t="s">
        <v>78</v>
      </c>
      <c r="G2571">
        <v>0</v>
      </c>
      <c r="H2571">
        <v>2</v>
      </c>
      <c r="I2571">
        <v>0</v>
      </c>
      <c r="J2571">
        <v>69</v>
      </c>
      <c r="K2571">
        <v>0</v>
      </c>
      <c r="L2571">
        <v>142</v>
      </c>
      <c r="M2571">
        <v>452</v>
      </c>
      <c r="N2571">
        <v>76</v>
      </c>
      <c r="O2571" t="s">
        <v>202</v>
      </c>
      <c r="P2571">
        <v>69</v>
      </c>
      <c r="Q257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571" t="str">
        <f>VLOOKUP(Analytics_mindset_case_studies_IntegrateCo_2015payroll[[#This Row],[Job_Code]],Analytics_mindset_case_studies_IntegrateCo_jobcodes[[Code_text]:[Job_Description]],2,FALSE)</f>
        <v>Service</v>
      </c>
    </row>
    <row r="2572" spans="1:18" x14ac:dyDescent="0.3">
      <c r="A2572" s="1">
        <v>42090</v>
      </c>
      <c r="B2572">
        <v>27310035</v>
      </c>
      <c r="C2572">
        <v>399</v>
      </c>
      <c r="D2572">
        <v>1</v>
      </c>
      <c r="E2572">
        <v>1</v>
      </c>
      <c r="F2572" t="s">
        <v>85</v>
      </c>
      <c r="G2572">
        <v>0</v>
      </c>
      <c r="H2572">
        <v>0</v>
      </c>
      <c r="I2572">
        <v>0</v>
      </c>
      <c r="J2572">
        <v>0</v>
      </c>
      <c r="K2572">
        <v>0</v>
      </c>
      <c r="L2572">
        <v>34</v>
      </c>
      <c r="M2572">
        <v>11</v>
      </c>
      <c r="N2572">
        <v>4</v>
      </c>
      <c r="O2572" t="s">
        <v>203</v>
      </c>
      <c r="P2572">
        <v>0</v>
      </c>
      <c r="Q257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572" t="str">
        <f>VLOOKUP(Analytics_mindset_case_studies_IntegrateCo_2015payroll[[#This Row],[Job_Code]],Analytics_mindset_case_studies_IntegrateCo_jobcodes[[Code_text]:[Job_Description]],2,FALSE)</f>
        <v>Installation</v>
      </c>
    </row>
    <row r="2573" spans="1:18" x14ac:dyDescent="0.3">
      <c r="A2573" s="1">
        <v>42090</v>
      </c>
      <c r="B2573">
        <v>27310035</v>
      </c>
      <c r="C2573">
        <v>399</v>
      </c>
      <c r="D2573">
        <v>1</v>
      </c>
      <c r="E2573">
        <v>1</v>
      </c>
      <c r="F2573" t="s">
        <v>72</v>
      </c>
      <c r="G2573">
        <v>40</v>
      </c>
      <c r="H2573">
        <v>0</v>
      </c>
      <c r="I2573">
        <v>86539</v>
      </c>
      <c r="J2573">
        <v>0</v>
      </c>
      <c r="K2573">
        <v>0</v>
      </c>
      <c r="L2573">
        <v>1986</v>
      </c>
      <c r="M2573">
        <v>6327</v>
      </c>
      <c r="N2573">
        <v>225</v>
      </c>
      <c r="O2573" t="s">
        <v>203</v>
      </c>
      <c r="P2573">
        <v>86539</v>
      </c>
      <c r="Q257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573" t="str">
        <f>VLOOKUP(Analytics_mindset_case_studies_IntegrateCo_2015payroll[[#This Row],[Job_Code]],Analytics_mindset_case_studies_IntegrateCo_jobcodes[[Code_text]:[Job_Description]],2,FALSE)</f>
        <v>Sales</v>
      </c>
    </row>
    <row r="2574" spans="1:18" x14ac:dyDescent="0.3">
      <c r="A2574" s="1">
        <v>42097</v>
      </c>
      <c r="B2574">
        <v>27310037</v>
      </c>
      <c r="C2574">
        <v>195</v>
      </c>
      <c r="D2574">
        <v>1</v>
      </c>
      <c r="E2574">
        <v>1</v>
      </c>
      <c r="F2574" t="s">
        <v>85</v>
      </c>
      <c r="G2574">
        <v>0</v>
      </c>
      <c r="H2574">
        <v>0</v>
      </c>
      <c r="I2574">
        <v>0</v>
      </c>
      <c r="J2574">
        <v>0</v>
      </c>
      <c r="K2574">
        <v>0</v>
      </c>
      <c r="L2574">
        <v>34</v>
      </c>
      <c r="M2574">
        <v>107</v>
      </c>
      <c r="N2574">
        <v>4</v>
      </c>
      <c r="O2574" t="s">
        <v>121</v>
      </c>
      <c r="P2574">
        <v>0</v>
      </c>
      <c r="Q257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574" t="str">
        <f>VLOOKUP(Analytics_mindset_case_studies_IntegrateCo_2015payroll[[#This Row],[Job_Code]],Analytics_mindset_case_studies_IntegrateCo_jobcodes[[Code_text]:[Job_Description]],2,FALSE)</f>
        <v>Installation</v>
      </c>
    </row>
    <row r="2575" spans="1:18" x14ac:dyDescent="0.3">
      <c r="A2575" s="1">
        <v>42097</v>
      </c>
      <c r="B2575">
        <v>27310037</v>
      </c>
      <c r="C2575">
        <v>195</v>
      </c>
      <c r="D2575">
        <v>1</v>
      </c>
      <c r="E2575">
        <v>1</v>
      </c>
      <c r="F2575" t="s">
        <v>58</v>
      </c>
      <c r="G2575">
        <v>22</v>
      </c>
      <c r="H2575">
        <v>0</v>
      </c>
      <c r="I2575">
        <v>63643</v>
      </c>
      <c r="J2575">
        <v>0</v>
      </c>
      <c r="K2575">
        <v>0</v>
      </c>
      <c r="L2575">
        <v>1428</v>
      </c>
      <c r="M2575">
        <v>4552</v>
      </c>
      <c r="N2575">
        <v>165</v>
      </c>
      <c r="O2575" t="s">
        <v>121</v>
      </c>
      <c r="P2575">
        <v>63643</v>
      </c>
      <c r="Q257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575" t="str">
        <f>VLOOKUP(Analytics_mindset_case_studies_IntegrateCo_2015payroll[[#This Row],[Job_Code]],Analytics_mindset_case_studies_IntegrateCo_jobcodes[[Code_text]:[Job_Description]],2,FALSE)</f>
        <v>Sales</v>
      </c>
    </row>
    <row r="2576" spans="1:18" x14ac:dyDescent="0.3">
      <c r="A2576" s="1">
        <v>42097</v>
      </c>
      <c r="B2576">
        <v>27310037</v>
      </c>
      <c r="C2576">
        <v>195</v>
      </c>
      <c r="D2576">
        <v>1</v>
      </c>
      <c r="E2576">
        <v>1</v>
      </c>
      <c r="F2576" t="s">
        <v>63</v>
      </c>
      <c r="G2576">
        <v>0</v>
      </c>
      <c r="H2576">
        <v>0</v>
      </c>
      <c r="I2576">
        <v>0</v>
      </c>
      <c r="J2576">
        <v>0</v>
      </c>
      <c r="K2576">
        <v>0</v>
      </c>
      <c r="L2576">
        <v>1168</v>
      </c>
      <c r="M2576">
        <v>3724</v>
      </c>
      <c r="N2576">
        <v>135</v>
      </c>
      <c r="O2576" t="s">
        <v>121</v>
      </c>
      <c r="P2576">
        <v>0</v>
      </c>
      <c r="Q257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576" t="str">
        <f>VLOOKUP(Analytics_mindset_case_studies_IntegrateCo_2015payroll[[#This Row],[Job_Code]],Analytics_mindset_case_studies_IntegrateCo_jobcodes[[Code_text]:[Job_Description]],2,FALSE)</f>
        <v>New Foreign Manufacturing Plant</v>
      </c>
    </row>
    <row r="2577" spans="1:18" x14ac:dyDescent="0.3">
      <c r="A2577" s="1">
        <v>42097</v>
      </c>
      <c r="B2577">
        <v>27310037</v>
      </c>
      <c r="C2577">
        <v>404</v>
      </c>
      <c r="D2577">
        <v>1</v>
      </c>
      <c r="E2577">
        <v>1</v>
      </c>
      <c r="F2577" t="s">
        <v>87</v>
      </c>
      <c r="G2577">
        <v>20</v>
      </c>
      <c r="H2577">
        <v>0</v>
      </c>
      <c r="I2577">
        <v>4327</v>
      </c>
      <c r="J2577">
        <v>0</v>
      </c>
      <c r="K2577">
        <v>0</v>
      </c>
      <c r="L2577">
        <v>102</v>
      </c>
      <c r="M2577">
        <v>3252</v>
      </c>
      <c r="N2577">
        <v>714</v>
      </c>
      <c r="O2577" t="s">
        <v>205</v>
      </c>
      <c r="P2577">
        <v>4327</v>
      </c>
      <c r="Q257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577" t="str">
        <f>VLOOKUP(Analytics_mindset_case_studies_IntegrateCo_2015payroll[[#This Row],[Job_Code]],Analytics_mindset_case_studies_IntegrateCo_jobcodes[[Code_text]:[Job_Description]],2,FALSE)</f>
        <v>Employee Training</v>
      </c>
    </row>
    <row r="2578" spans="1:18" x14ac:dyDescent="0.3">
      <c r="A2578" s="1">
        <v>42097</v>
      </c>
      <c r="B2578">
        <v>27310037</v>
      </c>
      <c r="C2578">
        <v>106</v>
      </c>
      <c r="D2578">
        <v>1</v>
      </c>
      <c r="E2578">
        <v>1</v>
      </c>
      <c r="F2578" t="s">
        <v>85</v>
      </c>
      <c r="G2578">
        <v>0</v>
      </c>
      <c r="H2578">
        <v>0</v>
      </c>
      <c r="I2578">
        <v>0</v>
      </c>
      <c r="J2578">
        <v>0</v>
      </c>
      <c r="K2578">
        <v>0</v>
      </c>
      <c r="L2578">
        <v>36</v>
      </c>
      <c r="M2578">
        <v>115</v>
      </c>
      <c r="N2578">
        <v>25</v>
      </c>
      <c r="O2578" t="s">
        <v>122</v>
      </c>
      <c r="P2578">
        <v>0</v>
      </c>
      <c r="Q257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578" t="str">
        <f>VLOOKUP(Analytics_mindset_case_studies_IntegrateCo_2015payroll[[#This Row],[Job_Code]],Analytics_mindset_case_studies_IntegrateCo_jobcodes[[Code_text]:[Job_Description]],2,FALSE)</f>
        <v>Installation</v>
      </c>
    </row>
    <row r="2579" spans="1:18" x14ac:dyDescent="0.3">
      <c r="A2579" s="1">
        <v>42097</v>
      </c>
      <c r="B2579">
        <v>27310037</v>
      </c>
      <c r="C2579">
        <v>106</v>
      </c>
      <c r="D2579">
        <v>1</v>
      </c>
      <c r="E2579">
        <v>1</v>
      </c>
      <c r="F2579" t="s">
        <v>64</v>
      </c>
      <c r="G2579">
        <v>20</v>
      </c>
      <c r="H2579">
        <v>0</v>
      </c>
      <c r="I2579">
        <v>4425</v>
      </c>
      <c r="J2579">
        <v>0</v>
      </c>
      <c r="K2579">
        <v>0</v>
      </c>
      <c r="L2579">
        <v>1062</v>
      </c>
      <c r="M2579">
        <v>3386</v>
      </c>
      <c r="N2579">
        <v>73</v>
      </c>
      <c r="O2579" t="s">
        <v>122</v>
      </c>
      <c r="P2579">
        <v>4425</v>
      </c>
      <c r="Q257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579" t="str">
        <f>VLOOKUP(Analytics_mindset_case_studies_IntegrateCo_2015payroll[[#This Row],[Job_Code]],Analytics_mindset_case_studies_IntegrateCo_jobcodes[[Code_text]:[Job_Description]],2,FALSE)</f>
        <v>Office</v>
      </c>
    </row>
    <row r="2580" spans="1:18" x14ac:dyDescent="0.3">
      <c r="A2580" s="1">
        <v>42097</v>
      </c>
      <c r="B2580">
        <v>27310037</v>
      </c>
      <c r="C2580">
        <v>106</v>
      </c>
      <c r="D2580">
        <v>1</v>
      </c>
      <c r="E2580">
        <v>1</v>
      </c>
      <c r="F2580" t="s">
        <v>65</v>
      </c>
      <c r="G2580">
        <v>20</v>
      </c>
      <c r="H2580">
        <v>0</v>
      </c>
      <c r="I2580">
        <v>4425</v>
      </c>
      <c r="J2580">
        <v>0</v>
      </c>
      <c r="K2580">
        <v>0</v>
      </c>
      <c r="L2580">
        <v>1062</v>
      </c>
      <c r="M2580">
        <v>3384</v>
      </c>
      <c r="N2580">
        <v>73</v>
      </c>
      <c r="O2580" t="s">
        <v>122</v>
      </c>
      <c r="P2580">
        <v>4425</v>
      </c>
      <c r="Q258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580" t="str">
        <f>VLOOKUP(Analytics_mindset_case_studies_IntegrateCo_2015payroll[[#This Row],[Job_Code]],Analytics_mindset_case_studies_IntegrateCo_jobcodes[[Code_text]:[Job_Description]],2,FALSE)</f>
        <v>Office</v>
      </c>
    </row>
    <row r="2581" spans="1:18" x14ac:dyDescent="0.3">
      <c r="A2581" s="1">
        <v>42097</v>
      </c>
      <c r="B2581">
        <v>27310037</v>
      </c>
      <c r="C2581">
        <v>274</v>
      </c>
      <c r="D2581">
        <v>1</v>
      </c>
      <c r="E2581">
        <v>1</v>
      </c>
      <c r="F2581" t="s">
        <v>85</v>
      </c>
      <c r="G2581">
        <v>0</v>
      </c>
      <c r="H2581">
        <v>0</v>
      </c>
      <c r="I2581">
        <v>0</v>
      </c>
      <c r="J2581">
        <v>0</v>
      </c>
      <c r="K2581">
        <v>0</v>
      </c>
      <c r="L2581">
        <v>36</v>
      </c>
      <c r="M2581">
        <v>115</v>
      </c>
      <c r="N2581">
        <v>25</v>
      </c>
      <c r="O2581" t="s">
        <v>124</v>
      </c>
      <c r="P2581">
        <v>0</v>
      </c>
      <c r="Q258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581" t="str">
        <f>VLOOKUP(Analytics_mindset_case_studies_IntegrateCo_2015payroll[[#This Row],[Job_Code]],Analytics_mindset_case_studies_IntegrateCo_jobcodes[[Code_text]:[Job_Description]],2,FALSE)</f>
        <v>Installation</v>
      </c>
    </row>
    <row r="2582" spans="1:18" x14ac:dyDescent="0.3">
      <c r="A2582" s="1">
        <v>42097</v>
      </c>
      <c r="B2582">
        <v>27310037</v>
      </c>
      <c r="C2582">
        <v>1</v>
      </c>
      <c r="D2582">
        <v>1</v>
      </c>
      <c r="E2582">
        <v>1</v>
      </c>
      <c r="F2582" t="s">
        <v>64</v>
      </c>
      <c r="G2582">
        <v>21</v>
      </c>
      <c r="H2582">
        <v>0</v>
      </c>
      <c r="I2582">
        <v>50482</v>
      </c>
      <c r="J2582">
        <v>0</v>
      </c>
      <c r="K2582">
        <v>0</v>
      </c>
      <c r="L2582">
        <v>1063</v>
      </c>
      <c r="M2582">
        <v>339</v>
      </c>
      <c r="N2582">
        <v>61</v>
      </c>
      <c r="O2582" t="s">
        <v>125</v>
      </c>
      <c r="P2582">
        <v>50482</v>
      </c>
      <c r="Q258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582" t="str">
        <f>VLOOKUP(Analytics_mindset_case_studies_IntegrateCo_2015payroll[[#This Row],[Job_Code]],Analytics_mindset_case_studies_IntegrateCo_jobcodes[[Code_text]:[Job_Description]],2,FALSE)</f>
        <v>Office</v>
      </c>
    </row>
    <row r="2583" spans="1:18" x14ac:dyDescent="0.3">
      <c r="A2583" s="1">
        <v>42097</v>
      </c>
      <c r="B2583">
        <v>27310037</v>
      </c>
      <c r="C2583">
        <v>1</v>
      </c>
      <c r="D2583">
        <v>1</v>
      </c>
      <c r="E2583">
        <v>1</v>
      </c>
      <c r="F2583" t="s">
        <v>65</v>
      </c>
      <c r="G2583">
        <v>21</v>
      </c>
      <c r="H2583">
        <v>0</v>
      </c>
      <c r="I2583">
        <v>50482</v>
      </c>
      <c r="J2583">
        <v>0</v>
      </c>
      <c r="K2583">
        <v>0</v>
      </c>
      <c r="L2583">
        <v>1064</v>
      </c>
      <c r="M2583">
        <v>3389</v>
      </c>
      <c r="N2583">
        <v>61</v>
      </c>
      <c r="O2583" t="s">
        <v>125</v>
      </c>
      <c r="P2583">
        <v>50482</v>
      </c>
      <c r="Q258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583" t="str">
        <f>VLOOKUP(Analytics_mindset_case_studies_IntegrateCo_2015payroll[[#This Row],[Job_Code]],Analytics_mindset_case_studies_IntegrateCo_jobcodes[[Code_text]:[Job_Description]],2,FALSE)</f>
        <v>Office</v>
      </c>
    </row>
    <row r="2584" spans="1:18" x14ac:dyDescent="0.3">
      <c r="A2584" s="1">
        <v>42097</v>
      </c>
      <c r="B2584">
        <v>27310037</v>
      </c>
      <c r="C2584">
        <v>391</v>
      </c>
      <c r="D2584">
        <v>2</v>
      </c>
      <c r="E2584">
        <v>2</v>
      </c>
      <c r="F2584" t="s">
        <v>85</v>
      </c>
      <c r="G2584">
        <v>0</v>
      </c>
      <c r="H2584">
        <v>0</v>
      </c>
      <c r="I2584">
        <v>0</v>
      </c>
      <c r="J2584">
        <v>0</v>
      </c>
      <c r="K2584">
        <v>0</v>
      </c>
      <c r="L2584">
        <v>65</v>
      </c>
      <c r="M2584">
        <v>104</v>
      </c>
      <c r="N2584">
        <v>33</v>
      </c>
      <c r="O2584" t="s">
        <v>126</v>
      </c>
      <c r="P2584">
        <v>0</v>
      </c>
      <c r="Q258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584" t="str">
        <f>VLOOKUP(Analytics_mindset_case_studies_IntegrateCo_2015payroll[[#This Row],[Job_Code]],Analytics_mindset_case_studies_IntegrateCo_jobcodes[[Code_text]:[Job_Description]],2,FALSE)</f>
        <v>Installation</v>
      </c>
    </row>
    <row r="2585" spans="1:18" x14ac:dyDescent="0.3">
      <c r="A2585" s="1">
        <v>42097</v>
      </c>
      <c r="B2585">
        <v>27310037</v>
      </c>
      <c r="C2585">
        <v>391</v>
      </c>
      <c r="D2585">
        <v>2</v>
      </c>
      <c r="E2585">
        <v>2</v>
      </c>
      <c r="F2585" t="s">
        <v>88</v>
      </c>
      <c r="G2585">
        <v>29</v>
      </c>
      <c r="H2585">
        <v>0</v>
      </c>
      <c r="I2585">
        <v>74675</v>
      </c>
      <c r="J2585">
        <v>0</v>
      </c>
      <c r="K2585">
        <v>0</v>
      </c>
      <c r="L2585">
        <v>3237</v>
      </c>
      <c r="M2585">
        <v>5159</v>
      </c>
      <c r="N2585">
        <v>1658</v>
      </c>
      <c r="O2585" t="s">
        <v>126</v>
      </c>
      <c r="P2585">
        <v>74675</v>
      </c>
      <c r="Q258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585" t="str">
        <f>VLOOKUP(Analytics_mindset_case_studies_IntegrateCo_2015payroll[[#This Row],[Job_Code]],Analytics_mindset_case_studies_IntegrateCo_jobcodes[[Code_text]:[Job_Description]],2,FALSE)</f>
        <v>Office</v>
      </c>
    </row>
    <row r="2586" spans="1:18" x14ac:dyDescent="0.3">
      <c r="A2586" s="1">
        <v>42097</v>
      </c>
      <c r="B2586">
        <v>27310037</v>
      </c>
      <c r="C2586">
        <v>259</v>
      </c>
      <c r="D2586">
        <v>1</v>
      </c>
      <c r="E2586">
        <v>1</v>
      </c>
      <c r="F2586" t="s">
        <v>85</v>
      </c>
      <c r="G2586">
        <v>0</v>
      </c>
      <c r="H2586">
        <v>0</v>
      </c>
      <c r="I2586">
        <v>0</v>
      </c>
      <c r="J2586">
        <v>0</v>
      </c>
      <c r="K2586">
        <v>0</v>
      </c>
      <c r="L2586">
        <v>35</v>
      </c>
      <c r="M2586">
        <v>111</v>
      </c>
      <c r="N2586">
        <v>25</v>
      </c>
      <c r="O2586" t="s">
        <v>127</v>
      </c>
      <c r="P2586">
        <v>0</v>
      </c>
      <c r="Q258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586" t="str">
        <f>VLOOKUP(Analytics_mindset_case_studies_IntegrateCo_2015payroll[[#This Row],[Job_Code]],Analytics_mindset_case_studies_IntegrateCo_jobcodes[[Code_text]:[Job_Description]],2,FALSE)</f>
        <v>Installation</v>
      </c>
    </row>
    <row r="2587" spans="1:18" x14ac:dyDescent="0.3">
      <c r="A2587" s="1">
        <v>42097</v>
      </c>
      <c r="B2587">
        <v>27310037</v>
      </c>
      <c r="C2587">
        <v>259</v>
      </c>
      <c r="D2587">
        <v>1</v>
      </c>
      <c r="E2587">
        <v>1</v>
      </c>
      <c r="F2587" t="s">
        <v>73</v>
      </c>
      <c r="G2587">
        <v>7</v>
      </c>
      <c r="H2587">
        <v>0</v>
      </c>
      <c r="I2587">
        <v>18025</v>
      </c>
      <c r="J2587">
        <v>0</v>
      </c>
      <c r="K2587">
        <v>0</v>
      </c>
      <c r="L2587">
        <v>418</v>
      </c>
      <c r="M2587">
        <v>1333</v>
      </c>
      <c r="N2587">
        <v>297</v>
      </c>
      <c r="O2587" t="s">
        <v>127</v>
      </c>
      <c r="P2587">
        <v>18025</v>
      </c>
      <c r="Q258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587" t="str">
        <f>VLOOKUP(Analytics_mindset_case_studies_IntegrateCo_2015payroll[[#This Row],[Job_Code]],Analytics_mindset_case_studies_IntegrateCo_jobcodes[[Code_text]:[Job_Description]],2,FALSE)</f>
        <v>Proj Management</v>
      </c>
    </row>
    <row r="2588" spans="1:18" x14ac:dyDescent="0.3">
      <c r="A2588" s="1">
        <v>42097</v>
      </c>
      <c r="B2588">
        <v>27310037</v>
      </c>
      <c r="C2588">
        <v>259</v>
      </c>
      <c r="D2588">
        <v>1</v>
      </c>
      <c r="E2588">
        <v>1</v>
      </c>
      <c r="F2588" t="s">
        <v>89</v>
      </c>
      <c r="G2588">
        <v>5</v>
      </c>
      <c r="H2588">
        <v>0</v>
      </c>
      <c r="I2588">
        <v>1288</v>
      </c>
      <c r="J2588">
        <v>0</v>
      </c>
      <c r="K2588">
        <v>0</v>
      </c>
      <c r="L2588">
        <v>3</v>
      </c>
      <c r="M2588">
        <v>95</v>
      </c>
      <c r="N2588">
        <v>21</v>
      </c>
      <c r="O2588" t="s">
        <v>127</v>
      </c>
      <c r="P2588">
        <v>1288</v>
      </c>
      <c r="Q258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588" t="str">
        <f>VLOOKUP(Analytics_mindset_case_studies_IntegrateCo_2015payroll[[#This Row],[Job_Code]],Analytics_mindset_case_studies_IntegrateCo_jobcodes[[Code_text]:[Job_Description]],2,FALSE)</f>
        <v>Employee Training</v>
      </c>
    </row>
    <row r="2589" spans="1:18" x14ac:dyDescent="0.3">
      <c r="A2589" s="1">
        <v>42097</v>
      </c>
      <c r="B2589">
        <v>27310037</v>
      </c>
      <c r="C2589">
        <v>168</v>
      </c>
      <c r="D2589">
        <v>1</v>
      </c>
      <c r="E2589">
        <v>1</v>
      </c>
      <c r="F2589" t="s">
        <v>85</v>
      </c>
      <c r="G2589">
        <v>0</v>
      </c>
      <c r="H2589">
        <v>0</v>
      </c>
      <c r="I2589">
        <v>0</v>
      </c>
      <c r="J2589">
        <v>0</v>
      </c>
      <c r="K2589">
        <v>0</v>
      </c>
      <c r="L2589">
        <v>35</v>
      </c>
      <c r="M2589">
        <v>111</v>
      </c>
      <c r="N2589">
        <v>25</v>
      </c>
      <c r="O2589" t="s">
        <v>129</v>
      </c>
      <c r="P2589">
        <v>0</v>
      </c>
      <c r="Q258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589" t="str">
        <f>VLOOKUP(Analytics_mindset_case_studies_IntegrateCo_2015payroll[[#This Row],[Job_Code]],Analytics_mindset_case_studies_IntegrateCo_jobcodes[[Code_text]:[Job_Description]],2,FALSE)</f>
        <v>Installation</v>
      </c>
    </row>
    <row r="2590" spans="1:18" x14ac:dyDescent="0.3">
      <c r="A2590" s="1">
        <v>42097</v>
      </c>
      <c r="B2590">
        <v>27310037</v>
      </c>
      <c r="C2590">
        <v>168</v>
      </c>
      <c r="D2590">
        <v>1</v>
      </c>
      <c r="E2590">
        <v>1</v>
      </c>
      <c r="F2590" t="s">
        <v>63</v>
      </c>
      <c r="G2590">
        <v>0</v>
      </c>
      <c r="H2590">
        <v>0</v>
      </c>
      <c r="I2590">
        <v>0</v>
      </c>
      <c r="J2590">
        <v>0</v>
      </c>
      <c r="K2590">
        <v>0</v>
      </c>
      <c r="L2590">
        <v>1396</v>
      </c>
      <c r="M2590">
        <v>4448</v>
      </c>
      <c r="N2590">
        <v>99</v>
      </c>
      <c r="O2590" t="s">
        <v>129</v>
      </c>
      <c r="P2590">
        <v>0</v>
      </c>
      <c r="Q259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590" t="str">
        <f>VLOOKUP(Analytics_mindset_case_studies_IntegrateCo_2015payroll[[#This Row],[Job_Code]],Analytics_mindset_case_studies_IntegrateCo_jobcodes[[Code_text]:[Job_Description]],2,FALSE)</f>
        <v>New Foreign Manufacturing Plant</v>
      </c>
    </row>
    <row r="2591" spans="1:18" x14ac:dyDescent="0.3">
      <c r="A2591" s="1">
        <v>42097</v>
      </c>
      <c r="B2591">
        <v>27310037</v>
      </c>
      <c r="C2591">
        <v>249</v>
      </c>
      <c r="D2591">
        <v>1</v>
      </c>
      <c r="E2591">
        <v>1</v>
      </c>
      <c r="F2591" t="s">
        <v>72</v>
      </c>
      <c r="G2591">
        <v>17</v>
      </c>
      <c r="H2591">
        <v>0</v>
      </c>
      <c r="I2591">
        <v>69471</v>
      </c>
      <c r="J2591">
        <v>0</v>
      </c>
      <c r="K2591">
        <v>0</v>
      </c>
      <c r="L2591">
        <v>156</v>
      </c>
      <c r="M2591">
        <v>4973</v>
      </c>
      <c r="N2591">
        <v>1146</v>
      </c>
      <c r="O2591" t="s">
        <v>131</v>
      </c>
      <c r="P2591">
        <v>69471</v>
      </c>
      <c r="Q259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591" t="str">
        <f>VLOOKUP(Analytics_mindset_case_studies_IntegrateCo_2015payroll[[#This Row],[Job_Code]],Analytics_mindset_case_studies_IntegrateCo_jobcodes[[Code_text]:[Job_Description]],2,FALSE)</f>
        <v>Sales</v>
      </c>
    </row>
    <row r="2592" spans="1:18" x14ac:dyDescent="0.3">
      <c r="A2592" s="1">
        <v>42097</v>
      </c>
      <c r="B2592">
        <v>27310037</v>
      </c>
      <c r="C2592">
        <v>249</v>
      </c>
      <c r="D2592">
        <v>1</v>
      </c>
      <c r="E2592">
        <v>1</v>
      </c>
      <c r="F2592" t="s">
        <v>73</v>
      </c>
      <c r="G2592">
        <v>4</v>
      </c>
      <c r="H2592">
        <v>0</v>
      </c>
      <c r="I2592">
        <v>16346</v>
      </c>
      <c r="J2592">
        <v>0</v>
      </c>
      <c r="K2592">
        <v>0</v>
      </c>
      <c r="L2592">
        <v>367</v>
      </c>
      <c r="M2592">
        <v>117</v>
      </c>
      <c r="N2592">
        <v>27</v>
      </c>
      <c r="O2592" t="s">
        <v>131</v>
      </c>
      <c r="P2592">
        <v>16346</v>
      </c>
      <c r="Q259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592" t="str">
        <f>VLOOKUP(Analytics_mindset_case_studies_IntegrateCo_2015payroll[[#This Row],[Job_Code]],Analytics_mindset_case_studies_IntegrateCo_jobcodes[[Code_text]:[Job_Description]],2,FALSE)</f>
        <v>Proj Management</v>
      </c>
    </row>
    <row r="2593" spans="1:18" x14ac:dyDescent="0.3">
      <c r="A2593" s="1">
        <v>42097</v>
      </c>
      <c r="B2593">
        <v>27310037</v>
      </c>
      <c r="C2593">
        <v>179</v>
      </c>
      <c r="D2593">
        <v>1</v>
      </c>
      <c r="E2593">
        <v>1</v>
      </c>
      <c r="F2593" t="s">
        <v>85</v>
      </c>
      <c r="G2593">
        <v>0</v>
      </c>
      <c r="H2593">
        <v>0</v>
      </c>
      <c r="I2593">
        <v>0</v>
      </c>
      <c r="J2593">
        <v>0</v>
      </c>
      <c r="K2593">
        <v>0</v>
      </c>
      <c r="L2593">
        <v>34</v>
      </c>
      <c r="M2593">
        <v>107</v>
      </c>
      <c r="N2593">
        <v>25</v>
      </c>
      <c r="O2593" t="s">
        <v>132</v>
      </c>
      <c r="P2593">
        <v>0</v>
      </c>
      <c r="Q259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593" t="str">
        <f>VLOOKUP(Analytics_mindset_case_studies_IntegrateCo_2015payroll[[#This Row],[Job_Code]],Analytics_mindset_case_studies_IntegrateCo_jobcodes[[Code_text]:[Job_Description]],2,FALSE)</f>
        <v>Installation</v>
      </c>
    </row>
    <row r="2594" spans="1:18" x14ac:dyDescent="0.3">
      <c r="A2594" s="1">
        <v>42097</v>
      </c>
      <c r="B2594">
        <v>27310037</v>
      </c>
      <c r="C2594">
        <v>179</v>
      </c>
      <c r="D2594">
        <v>1</v>
      </c>
      <c r="E2594">
        <v>1</v>
      </c>
      <c r="F2594" t="s">
        <v>71</v>
      </c>
      <c r="G2594">
        <v>13</v>
      </c>
      <c r="H2594">
        <v>0</v>
      </c>
      <c r="I2594">
        <v>43269</v>
      </c>
      <c r="J2594">
        <v>0</v>
      </c>
      <c r="K2594">
        <v>0</v>
      </c>
      <c r="L2594">
        <v>97</v>
      </c>
      <c r="M2594">
        <v>3091</v>
      </c>
      <c r="N2594">
        <v>714</v>
      </c>
      <c r="O2594" t="s">
        <v>132</v>
      </c>
      <c r="P2594">
        <v>43269</v>
      </c>
      <c r="Q259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594" t="str">
        <f>VLOOKUP(Analytics_mindset_case_studies_IntegrateCo_2015payroll[[#This Row],[Job_Code]],Analytics_mindset_case_studies_IntegrateCo_jobcodes[[Code_text]:[Job_Description]],2,FALSE)</f>
        <v>Proj Management</v>
      </c>
    </row>
    <row r="2595" spans="1:18" x14ac:dyDescent="0.3">
      <c r="A2595" s="1">
        <v>42097</v>
      </c>
      <c r="B2595">
        <v>27310037</v>
      </c>
      <c r="C2595">
        <v>179</v>
      </c>
      <c r="D2595">
        <v>1</v>
      </c>
      <c r="E2595">
        <v>1</v>
      </c>
      <c r="F2595" t="s">
        <v>63</v>
      </c>
      <c r="G2595">
        <v>0</v>
      </c>
      <c r="H2595">
        <v>0</v>
      </c>
      <c r="I2595">
        <v>0</v>
      </c>
      <c r="J2595">
        <v>0</v>
      </c>
      <c r="K2595">
        <v>0</v>
      </c>
      <c r="L2595">
        <v>1193</v>
      </c>
      <c r="M2595">
        <v>3804</v>
      </c>
      <c r="N2595">
        <v>879</v>
      </c>
      <c r="O2595" t="s">
        <v>132</v>
      </c>
      <c r="P2595">
        <v>0</v>
      </c>
      <c r="Q259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595" t="str">
        <f>VLOOKUP(Analytics_mindset_case_studies_IntegrateCo_2015payroll[[#This Row],[Job_Code]],Analytics_mindset_case_studies_IntegrateCo_jobcodes[[Code_text]:[Job_Description]],2,FALSE)</f>
        <v>New Foreign Manufacturing Plant</v>
      </c>
    </row>
    <row r="2596" spans="1:18" x14ac:dyDescent="0.3">
      <c r="A2596" s="1">
        <v>42097</v>
      </c>
      <c r="B2596">
        <v>27310037</v>
      </c>
      <c r="C2596">
        <v>368</v>
      </c>
      <c r="D2596">
        <v>1</v>
      </c>
      <c r="E2596">
        <v>1</v>
      </c>
      <c r="F2596" t="s">
        <v>85</v>
      </c>
      <c r="G2596">
        <v>0</v>
      </c>
      <c r="H2596">
        <v>0</v>
      </c>
      <c r="I2596">
        <v>0</v>
      </c>
      <c r="J2596">
        <v>0</v>
      </c>
      <c r="K2596">
        <v>0</v>
      </c>
      <c r="L2596">
        <v>32</v>
      </c>
      <c r="M2596">
        <v>102</v>
      </c>
      <c r="N2596">
        <v>25</v>
      </c>
      <c r="O2596" t="s">
        <v>133</v>
      </c>
      <c r="P2596">
        <v>0</v>
      </c>
      <c r="Q259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596" t="str">
        <f>VLOOKUP(Analytics_mindset_case_studies_IntegrateCo_2015payroll[[#This Row],[Job_Code]],Analytics_mindset_case_studies_IntegrateCo_jobcodes[[Code_text]:[Job_Description]],2,FALSE)</f>
        <v>Installation</v>
      </c>
    </row>
    <row r="2597" spans="1:18" x14ac:dyDescent="0.3">
      <c r="A2597" s="1">
        <v>42097</v>
      </c>
      <c r="B2597">
        <v>27310037</v>
      </c>
      <c r="C2597">
        <v>368</v>
      </c>
      <c r="D2597">
        <v>1</v>
      </c>
      <c r="E2597">
        <v>1</v>
      </c>
      <c r="F2597" t="s">
        <v>89</v>
      </c>
      <c r="G2597">
        <v>25</v>
      </c>
      <c r="H2597">
        <v>0</v>
      </c>
      <c r="I2597">
        <v>6125</v>
      </c>
      <c r="J2597">
        <v>0</v>
      </c>
      <c r="K2597">
        <v>0</v>
      </c>
      <c r="L2597">
        <v>131</v>
      </c>
      <c r="M2597">
        <v>418</v>
      </c>
      <c r="N2597">
        <v>101</v>
      </c>
      <c r="O2597" t="s">
        <v>133</v>
      </c>
      <c r="P2597">
        <v>6125</v>
      </c>
      <c r="Q259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597" t="str">
        <f>VLOOKUP(Analytics_mindset_case_studies_IntegrateCo_2015payroll[[#This Row],[Job_Code]],Analytics_mindset_case_studies_IntegrateCo_jobcodes[[Code_text]:[Job_Description]],2,FALSE)</f>
        <v>Employee Training</v>
      </c>
    </row>
    <row r="2598" spans="1:18" x14ac:dyDescent="0.3">
      <c r="A2598" s="1">
        <v>42097</v>
      </c>
      <c r="B2598">
        <v>27310037</v>
      </c>
      <c r="C2598">
        <v>27</v>
      </c>
      <c r="D2598">
        <v>1</v>
      </c>
      <c r="E2598">
        <v>1</v>
      </c>
      <c r="F2598" t="s">
        <v>85</v>
      </c>
      <c r="G2598">
        <v>0</v>
      </c>
      <c r="H2598">
        <v>0</v>
      </c>
      <c r="I2598">
        <v>0</v>
      </c>
      <c r="J2598">
        <v>0</v>
      </c>
      <c r="K2598">
        <v>0</v>
      </c>
      <c r="L2598">
        <v>33</v>
      </c>
      <c r="M2598">
        <v>106</v>
      </c>
      <c r="N2598">
        <v>25</v>
      </c>
      <c r="O2598" t="s">
        <v>134</v>
      </c>
      <c r="P2598">
        <v>0</v>
      </c>
      <c r="Q259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598" t="str">
        <f>VLOOKUP(Analytics_mindset_case_studies_IntegrateCo_2015payroll[[#This Row],[Job_Code]],Analytics_mindset_case_studies_IntegrateCo_jobcodes[[Code_text]:[Job_Description]],2,FALSE)</f>
        <v>Installation</v>
      </c>
    </row>
    <row r="2599" spans="1:18" x14ac:dyDescent="0.3">
      <c r="A2599" s="1">
        <v>42097</v>
      </c>
      <c r="B2599">
        <v>27310037</v>
      </c>
      <c r="C2599">
        <v>27</v>
      </c>
      <c r="D2599">
        <v>1</v>
      </c>
      <c r="E2599">
        <v>1</v>
      </c>
      <c r="F2599" t="s">
        <v>65</v>
      </c>
      <c r="G2599">
        <v>5</v>
      </c>
      <c r="H2599">
        <v>0</v>
      </c>
      <c r="I2599">
        <v>1525</v>
      </c>
      <c r="J2599">
        <v>0</v>
      </c>
      <c r="K2599">
        <v>0</v>
      </c>
      <c r="L2599">
        <v>34</v>
      </c>
      <c r="M2599">
        <v>1082</v>
      </c>
      <c r="N2599">
        <v>252</v>
      </c>
      <c r="O2599" t="s">
        <v>134</v>
      </c>
      <c r="P2599">
        <v>1525</v>
      </c>
      <c r="Q259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599" t="str">
        <f>VLOOKUP(Analytics_mindset_case_studies_IntegrateCo_2015payroll[[#This Row],[Job_Code]],Analytics_mindset_case_studies_IntegrateCo_jobcodes[[Code_text]:[Job_Description]],2,FALSE)</f>
        <v>Office</v>
      </c>
    </row>
    <row r="2600" spans="1:18" x14ac:dyDescent="0.3">
      <c r="A2600" s="1">
        <v>42097</v>
      </c>
      <c r="B2600">
        <v>27310037</v>
      </c>
      <c r="C2600">
        <v>27</v>
      </c>
      <c r="D2600">
        <v>1</v>
      </c>
      <c r="E2600">
        <v>1</v>
      </c>
      <c r="F2600" t="s">
        <v>65</v>
      </c>
      <c r="G2600">
        <v>0</v>
      </c>
      <c r="H2600">
        <v>15</v>
      </c>
      <c r="I2600">
        <v>0</v>
      </c>
      <c r="J2600">
        <v>6863</v>
      </c>
      <c r="K2600">
        <v>0</v>
      </c>
      <c r="L2600">
        <v>153</v>
      </c>
      <c r="M2600">
        <v>487</v>
      </c>
      <c r="N2600">
        <v>75</v>
      </c>
      <c r="O2600" t="s">
        <v>134</v>
      </c>
      <c r="P2600">
        <v>6863</v>
      </c>
      <c r="Q260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600" t="str">
        <f>VLOOKUP(Analytics_mindset_case_studies_IntegrateCo_2015payroll[[#This Row],[Job_Code]],Analytics_mindset_case_studies_IntegrateCo_jobcodes[[Code_text]:[Job_Description]],2,FALSE)</f>
        <v>Office</v>
      </c>
    </row>
    <row r="2601" spans="1:18" x14ac:dyDescent="0.3">
      <c r="A2601" s="1">
        <v>42097</v>
      </c>
      <c r="B2601">
        <v>27310037</v>
      </c>
      <c r="C2601">
        <v>27</v>
      </c>
      <c r="D2601">
        <v>1</v>
      </c>
      <c r="E2601">
        <v>1</v>
      </c>
      <c r="F2601" t="s">
        <v>72</v>
      </c>
      <c r="G2601">
        <v>65</v>
      </c>
      <c r="H2601">
        <v>0</v>
      </c>
      <c r="I2601">
        <v>19825</v>
      </c>
      <c r="J2601">
        <v>0</v>
      </c>
      <c r="K2601">
        <v>0</v>
      </c>
      <c r="L2601">
        <v>442</v>
      </c>
      <c r="M2601">
        <v>1408</v>
      </c>
      <c r="N2601">
        <v>327</v>
      </c>
      <c r="O2601" t="s">
        <v>134</v>
      </c>
      <c r="P2601">
        <v>19825</v>
      </c>
      <c r="Q260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601" t="str">
        <f>VLOOKUP(Analytics_mindset_case_studies_IntegrateCo_2015payroll[[#This Row],[Job_Code]],Analytics_mindset_case_studies_IntegrateCo_jobcodes[[Code_text]:[Job_Description]],2,FALSE)</f>
        <v>Sales</v>
      </c>
    </row>
    <row r="2602" spans="1:18" x14ac:dyDescent="0.3">
      <c r="A2602" s="1">
        <v>42097</v>
      </c>
      <c r="B2602">
        <v>27310037</v>
      </c>
      <c r="C2602">
        <v>27</v>
      </c>
      <c r="D2602">
        <v>1</v>
      </c>
      <c r="E2602">
        <v>1</v>
      </c>
      <c r="F2602" t="s">
        <v>73</v>
      </c>
      <c r="G2602">
        <v>15</v>
      </c>
      <c r="H2602">
        <v>0</v>
      </c>
      <c r="I2602">
        <v>4575</v>
      </c>
      <c r="J2602">
        <v>0</v>
      </c>
      <c r="K2602">
        <v>0</v>
      </c>
      <c r="L2602">
        <v>101</v>
      </c>
      <c r="M2602">
        <v>325</v>
      </c>
      <c r="N2602">
        <v>75</v>
      </c>
      <c r="O2602" t="s">
        <v>134</v>
      </c>
      <c r="P2602">
        <v>4575</v>
      </c>
      <c r="Q260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602" t="str">
        <f>VLOOKUP(Analytics_mindset_case_studies_IntegrateCo_2015payroll[[#This Row],[Job_Code]],Analytics_mindset_case_studies_IntegrateCo_jobcodes[[Code_text]:[Job_Description]],2,FALSE)</f>
        <v>Proj Management</v>
      </c>
    </row>
    <row r="2603" spans="1:18" x14ac:dyDescent="0.3">
      <c r="A2603" s="1">
        <v>42097</v>
      </c>
      <c r="B2603">
        <v>27310037</v>
      </c>
      <c r="C2603">
        <v>27</v>
      </c>
      <c r="D2603">
        <v>1</v>
      </c>
      <c r="E2603">
        <v>1</v>
      </c>
      <c r="F2603" t="s">
        <v>74</v>
      </c>
      <c r="G2603">
        <v>2</v>
      </c>
      <c r="H2603">
        <v>0</v>
      </c>
      <c r="I2603">
        <v>61</v>
      </c>
      <c r="J2603">
        <v>0</v>
      </c>
      <c r="K2603">
        <v>0</v>
      </c>
      <c r="L2603">
        <v>136</v>
      </c>
      <c r="M2603">
        <v>433</v>
      </c>
      <c r="N2603">
        <v>101</v>
      </c>
      <c r="O2603" t="s">
        <v>134</v>
      </c>
      <c r="P2603">
        <v>61</v>
      </c>
      <c r="Q260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603" t="str">
        <f>VLOOKUP(Analytics_mindset_case_studies_IntegrateCo_2015payroll[[#This Row],[Job_Code]],Analytics_mindset_case_studies_IntegrateCo_jobcodes[[Code_text]:[Job_Description]],2,FALSE)</f>
        <v>Service</v>
      </c>
    </row>
    <row r="2604" spans="1:18" x14ac:dyDescent="0.3">
      <c r="A2604" s="1">
        <v>42097</v>
      </c>
      <c r="B2604">
        <v>27310037</v>
      </c>
      <c r="C2604">
        <v>27</v>
      </c>
      <c r="D2604">
        <v>1</v>
      </c>
      <c r="E2604">
        <v>1</v>
      </c>
      <c r="F2604" t="s">
        <v>74</v>
      </c>
      <c r="G2604">
        <v>0</v>
      </c>
      <c r="H2604">
        <v>2</v>
      </c>
      <c r="I2604">
        <v>0</v>
      </c>
      <c r="J2604">
        <v>915</v>
      </c>
      <c r="K2604">
        <v>0</v>
      </c>
      <c r="L2604">
        <v>203</v>
      </c>
      <c r="M2604">
        <v>65</v>
      </c>
      <c r="N2604">
        <v>101</v>
      </c>
      <c r="O2604" t="s">
        <v>134</v>
      </c>
      <c r="P2604">
        <v>915</v>
      </c>
      <c r="Q260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604" t="str">
        <f>VLOOKUP(Analytics_mindset_case_studies_IntegrateCo_2015payroll[[#This Row],[Job_Code]],Analytics_mindset_case_studies_IntegrateCo_jobcodes[[Code_text]:[Job_Description]],2,FALSE)</f>
        <v>Service</v>
      </c>
    </row>
    <row r="2605" spans="1:18" x14ac:dyDescent="0.3">
      <c r="A2605" s="1">
        <v>42097</v>
      </c>
      <c r="B2605">
        <v>27310037</v>
      </c>
      <c r="C2605">
        <v>27</v>
      </c>
      <c r="D2605">
        <v>1</v>
      </c>
      <c r="E2605">
        <v>1</v>
      </c>
      <c r="F2605" t="s">
        <v>89</v>
      </c>
      <c r="G2605">
        <v>5</v>
      </c>
      <c r="H2605">
        <v>0</v>
      </c>
      <c r="I2605">
        <v>1525</v>
      </c>
      <c r="J2605">
        <v>0</v>
      </c>
      <c r="K2605">
        <v>0</v>
      </c>
      <c r="L2605">
        <v>34</v>
      </c>
      <c r="M2605">
        <v>108</v>
      </c>
      <c r="N2605">
        <v>25</v>
      </c>
      <c r="O2605" t="s">
        <v>134</v>
      </c>
      <c r="P2605">
        <v>1525</v>
      </c>
      <c r="Q260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605" t="str">
        <f>VLOOKUP(Analytics_mindset_case_studies_IntegrateCo_2015payroll[[#This Row],[Job_Code]],Analytics_mindset_case_studies_IntegrateCo_jobcodes[[Code_text]:[Job_Description]],2,FALSE)</f>
        <v>Employee Training</v>
      </c>
    </row>
    <row r="2606" spans="1:18" x14ac:dyDescent="0.3">
      <c r="A2606" s="1">
        <v>42097</v>
      </c>
      <c r="B2606">
        <v>27310037</v>
      </c>
      <c r="C2606">
        <v>239</v>
      </c>
      <c r="D2606">
        <v>1</v>
      </c>
      <c r="E2606">
        <v>1</v>
      </c>
      <c r="F2606" t="s">
        <v>64</v>
      </c>
      <c r="G2606">
        <v>1525</v>
      </c>
      <c r="H2606">
        <v>0</v>
      </c>
      <c r="I2606">
        <v>33199</v>
      </c>
      <c r="J2606">
        <v>0</v>
      </c>
      <c r="K2606">
        <v>0</v>
      </c>
      <c r="L2606">
        <v>746</v>
      </c>
      <c r="M2606">
        <v>238</v>
      </c>
      <c r="N2606">
        <v>4</v>
      </c>
      <c r="O2606" t="s">
        <v>135</v>
      </c>
      <c r="P2606">
        <v>33199</v>
      </c>
      <c r="Q260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606" t="str">
        <f>VLOOKUP(Analytics_mindset_case_studies_IntegrateCo_2015payroll[[#This Row],[Job_Code]],Analytics_mindset_case_studies_IntegrateCo_jobcodes[[Code_text]:[Job_Description]],2,FALSE)</f>
        <v>Office</v>
      </c>
    </row>
    <row r="2607" spans="1:18" x14ac:dyDescent="0.3">
      <c r="A2607" s="1">
        <v>42097</v>
      </c>
      <c r="B2607">
        <v>27310037</v>
      </c>
      <c r="C2607">
        <v>239</v>
      </c>
      <c r="D2607">
        <v>1</v>
      </c>
      <c r="E2607">
        <v>1</v>
      </c>
      <c r="F2607" t="s">
        <v>106</v>
      </c>
      <c r="G2607">
        <v>175</v>
      </c>
      <c r="H2607">
        <v>0</v>
      </c>
      <c r="I2607">
        <v>381</v>
      </c>
      <c r="J2607">
        <v>0</v>
      </c>
      <c r="K2607">
        <v>0</v>
      </c>
      <c r="L2607">
        <v>85</v>
      </c>
      <c r="M2607">
        <v>273</v>
      </c>
      <c r="N2607">
        <v>5</v>
      </c>
      <c r="O2607" t="s">
        <v>135</v>
      </c>
      <c r="P2607">
        <v>381</v>
      </c>
      <c r="Q260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007</v>
      </c>
      <c r="R2607" t="str">
        <f>VLOOKUP(Analytics_mindset_case_studies_IntegrateCo_2015payroll[[#This Row],[Job_Code]],Analytics_mindset_case_studies_IntegrateCo_jobcodes[[Code_text]:[Job_Description]],2,FALSE)</f>
        <v>Customer Training</v>
      </c>
    </row>
    <row r="2608" spans="1:18" x14ac:dyDescent="0.3">
      <c r="A2608" s="1">
        <v>42097</v>
      </c>
      <c r="B2608">
        <v>27310037</v>
      </c>
      <c r="C2608">
        <v>239</v>
      </c>
      <c r="D2608">
        <v>1</v>
      </c>
      <c r="E2608">
        <v>1</v>
      </c>
      <c r="F2608" t="s">
        <v>65</v>
      </c>
      <c r="G2608">
        <v>1525</v>
      </c>
      <c r="H2608">
        <v>0</v>
      </c>
      <c r="I2608">
        <v>33199</v>
      </c>
      <c r="J2608">
        <v>0</v>
      </c>
      <c r="K2608">
        <v>0</v>
      </c>
      <c r="L2608">
        <v>747</v>
      </c>
      <c r="M2608">
        <v>2379</v>
      </c>
      <c r="N2608">
        <v>4</v>
      </c>
      <c r="O2608" t="s">
        <v>135</v>
      </c>
      <c r="P2608">
        <v>33199</v>
      </c>
      <c r="Q260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608" t="str">
        <f>VLOOKUP(Analytics_mindset_case_studies_IntegrateCo_2015payroll[[#This Row],[Job_Code]],Analytics_mindset_case_studies_IntegrateCo_jobcodes[[Code_text]:[Job_Description]],2,FALSE)</f>
        <v>Office</v>
      </c>
    </row>
    <row r="2609" spans="1:18" x14ac:dyDescent="0.3">
      <c r="A2609" s="1">
        <v>42097</v>
      </c>
      <c r="B2609">
        <v>27310037</v>
      </c>
      <c r="C2609">
        <v>239</v>
      </c>
      <c r="D2609">
        <v>1</v>
      </c>
      <c r="E2609">
        <v>1</v>
      </c>
      <c r="F2609" t="s">
        <v>72</v>
      </c>
      <c r="G2609">
        <v>4</v>
      </c>
      <c r="H2609">
        <v>0</v>
      </c>
      <c r="I2609">
        <v>8708</v>
      </c>
      <c r="J2609">
        <v>0</v>
      </c>
      <c r="K2609">
        <v>0</v>
      </c>
      <c r="L2609">
        <v>196</v>
      </c>
      <c r="M2609">
        <v>625</v>
      </c>
      <c r="N2609">
        <v>1</v>
      </c>
      <c r="O2609" t="s">
        <v>135</v>
      </c>
      <c r="P2609">
        <v>8708</v>
      </c>
      <c r="Q260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609" t="str">
        <f>VLOOKUP(Analytics_mindset_case_studies_IntegrateCo_2015payroll[[#This Row],[Job_Code]],Analytics_mindset_case_studies_IntegrateCo_jobcodes[[Code_text]:[Job_Description]],2,FALSE)</f>
        <v>Sales</v>
      </c>
    </row>
    <row r="2610" spans="1:18" x14ac:dyDescent="0.3">
      <c r="A2610" s="1">
        <v>42097</v>
      </c>
      <c r="B2610">
        <v>27310037</v>
      </c>
      <c r="C2610">
        <v>239</v>
      </c>
      <c r="D2610">
        <v>1</v>
      </c>
      <c r="E2610">
        <v>1</v>
      </c>
      <c r="F2610" t="s">
        <v>114</v>
      </c>
      <c r="G2610">
        <v>175</v>
      </c>
      <c r="H2610">
        <v>0</v>
      </c>
      <c r="I2610">
        <v>381</v>
      </c>
      <c r="J2610">
        <v>0</v>
      </c>
      <c r="K2610">
        <v>0</v>
      </c>
      <c r="L2610">
        <v>86</v>
      </c>
      <c r="M2610">
        <v>273</v>
      </c>
      <c r="N2610">
        <v>5</v>
      </c>
      <c r="O2610" t="s">
        <v>135</v>
      </c>
      <c r="P2610">
        <v>381</v>
      </c>
      <c r="Q261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007</v>
      </c>
      <c r="R2610" t="str">
        <f>VLOOKUP(Analytics_mindset_case_studies_IntegrateCo_2015payroll[[#This Row],[Job_Code]],Analytics_mindset_case_studies_IntegrateCo_jobcodes[[Code_text]:[Job_Description]],2,FALSE)</f>
        <v>Customer Training</v>
      </c>
    </row>
    <row r="2611" spans="1:18" x14ac:dyDescent="0.3">
      <c r="A2611" s="1">
        <v>42097</v>
      </c>
      <c r="B2611">
        <v>27310037</v>
      </c>
      <c r="C2611">
        <v>38</v>
      </c>
      <c r="D2611">
        <v>1</v>
      </c>
      <c r="E2611">
        <v>1</v>
      </c>
      <c r="F2611" t="s">
        <v>85</v>
      </c>
      <c r="G2611">
        <v>0</v>
      </c>
      <c r="H2611">
        <v>0</v>
      </c>
      <c r="I2611">
        <v>0</v>
      </c>
      <c r="J2611">
        <v>0</v>
      </c>
      <c r="K2611">
        <v>0</v>
      </c>
      <c r="L2611">
        <v>28</v>
      </c>
      <c r="M2611">
        <v>112</v>
      </c>
      <c r="N2611">
        <v>4</v>
      </c>
      <c r="O2611" t="s">
        <v>137</v>
      </c>
      <c r="P2611">
        <v>0</v>
      </c>
      <c r="Q261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611" t="str">
        <f>VLOOKUP(Analytics_mindset_case_studies_IntegrateCo_2015payroll[[#This Row],[Job_Code]],Analytics_mindset_case_studies_IntegrateCo_jobcodes[[Code_text]:[Job_Description]],2,FALSE)</f>
        <v>Installation</v>
      </c>
    </row>
    <row r="2612" spans="1:18" x14ac:dyDescent="0.3">
      <c r="A2612" s="1">
        <v>42097</v>
      </c>
      <c r="B2612">
        <v>27310037</v>
      </c>
      <c r="C2612">
        <v>38</v>
      </c>
      <c r="D2612">
        <v>1</v>
      </c>
      <c r="E2612">
        <v>1</v>
      </c>
      <c r="F2612" t="s">
        <v>58</v>
      </c>
      <c r="G2612">
        <v>43</v>
      </c>
      <c r="H2612">
        <v>0</v>
      </c>
      <c r="I2612">
        <v>163454</v>
      </c>
      <c r="J2612">
        <v>0</v>
      </c>
      <c r="K2612">
        <v>0</v>
      </c>
      <c r="L2612">
        <v>3016</v>
      </c>
      <c r="M2612">
        <v>12244</v>
      </c>
      <c r="N2612">
        <v>425</v>
      </c>
      <c r="O2612" t="s">
        <v>137</v>
      </c>
      <c r="P2612">
        <v>163454</v>
      </c>
      <c r="Q261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612" t="str">
        <f>VLOOKUP(Analytics_mindset_case_studies_IntegrateCo_2015payroll[[#This Row],[Job_Code]],Analytics_mindset_case_studies_IntegrateCo_jobcodes[[Code_text]:[Job_Description]],2,FALSE)</f>
        <v>Sales</v>
      </c>
    </row>
    <row r="2613" spans="1:18" x14ac:dyDescent="0.3">
      <c r="A2613" s="1">
        <v>42097</v>
      </c>
      <c r="B2613">
        <v>27310037</v>
      </c>
      <c r="C2613">
        <v>169</v>
      </c>
      <c r="D2613">
        <v>1</v>
      </c>
      <c r="E2613">
        <v>1</v>
      </c>
      <c r="F2613" t="s">
        <v>85</v>
      </c>
      <c r="G2613">
        <v>0</v>
      </c>
      <c r="H2613">
        <v>0</v>
      </c>
      <c r="I2613">
        <v>0</v>
      </c>
      <c r="J2613">
        <v>0</v>
      </c>
      <c r="K2613">
        <v>0</v>
      </c>
      <c r="L2613">
        <v>35</v>
      </c>
      <c r="M2613">
        <v>11</v>
      </c>
      <c r="N2613">
        <v>25</v>
      </c>
      <c r="O2613" t="s">
        <v>138</v>
      </c>
      <c r="P2613">
        <v>0</v>
      </c>
      <c r="Q261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613" t="str">
        <f>VLOOKUP(Analytics_mindset_case_studies_IntegrateCo_2015payroll[[#This Row],[Job_Code]],Analytics_mindset_case_studies_IntegrateCo_jobcodes[[Code_text]:[Job_Description]],2,FALSE)</f>
        <v>Installation</v>
      </c>
    </row>
    <row r="2614" spans="1:18" x14ac:dyDescent="0.3">
      <c r="A2614" s="1">
        <v>42097</v>
      </c>
      <c r="B2614">
        <v>27310037</v>
      </c>
      <c r="C2614">
        <v>169</v>
      </c>
      <c r="D2614">
        <v>1</v>
      </c>
      <c r="E2614">
        <v>1</v>
      </c>
      <c r="F2614" t="s">
        <v>71</v>
      </c>
      <c r="G2614">
        <v>3</v>
      </c>
      <c r="H2614">
        <v>0</v>
      </c>
      <c r="I2614">
        <v>9825</v>
      </c>
      <c r="J2614">
        <v>0</v>
      </c>
      <c r="K2614">
        <v>0</v>
      </c>
      <c r="L2614">
        <v>228</v>
      </c>
      <c r="M2614">
        <v>727</v>
      </c>
      <c r="N2614">
        <v>162</v>
      </c>
      <c r="O2614" t="s">
        <v>138</v>
      </c>
      <c r="P2614">
        <v>9825</v>
      </c>
      <c r="Q261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614" t="str">
        <f>VLOOKUP(Analytics_mindset_case_studies_IntegrateCo_2015payroll[[#This Row],[Job_Code]],Analytics_mindset_case_studies_IntegrateCo_jobcodes[[Code_text]:[Job_Description]],2,FALSE)</f>
        <v>Proj Management</v>
      </c>
    </row>
    <row r="2615" spans="1:18" x14ac:dyDescent="0.3">
      <c r="A2615" s="1">
        <v>42097</v>
      </c>
      <c r="B2615">
        <v>27310037</v>
      </c>
      <c r="C2615">
        <v>44</v>
      </c>
      <c r="D2615">
        <v>4</v>
      </c>
      <c r="E2615">
        <v>4</v>
      </c>
      <c r="F2615" t="s">
        <v>92</v>
      </c>
      <c r="G2615">
        <v>40</v>
      </c>
      <c r="H2615">
        <v>0</v>
      </c>
      <c r="I2615">
        <v>3850</v>
      </c>
      <c r="J2615">
        <v>0</v>
      </c>
      <c r="K2615">
        <v>0</v>
      </c>
      <c r="L2615">
        <v>0</v>
      </c>
      <c r="M2615">
        <v>29453</v>
      </c>
      <c r="N2615">
        <v>462</v>
      </c>
      <c r="O2615" t="s">
        <v>139</v>
      </c>
      <c r="P2615">
        <v>3850</v>
      </c>
      <c r="Q261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615" t="str">
        <f>VLOOKUP(Analytics_mindset_case_studies_IntegrateCo_2015payroll[[#This Row],[Job_Code]],Analytics_mindset_case_studies_IntegrateCo_jobcodes[[Code_text]:[Job_Description]],2,FALSE)</f>
        <v>Office</v>
      </c>
    </row>
    <row r="2616" spans="1:18" x14ac:dyDescent="0.3">
      <c r="A2616" s="1">
        <v>42097</v>
      </c>
      <c r="B2616">
        <v>27310037</v>
      </c>
      <c r="C2616">
        <v>396</v>
      </c>
      <c r="D2616">
        <v>5</v>
      </c>
      <c r="E2616">
        <v>5</v>
      </c>
      <c r="F2616" t="s">
        <v>85</v>
      </c>
      <c r="G2616">
        <v>0</v>
      </c>
      <c r="H2616">
        <v>0</v>
      </c>
      <c r="I2616">
        <v>0</v>
      </c>
      <c r="J2616">
        <v>0</v>
      </c>
      <c r="K2616">
        <v>0</v>
      </c>
      <c r="L2616">
        <v>34</v>
      </c>
      <c r="M2616">
        <v>91</v>
      </c>
      <c r="N2616">
        <v>51</v>
      </c>
      <c r="O2616" t="s">
        <v>140</v>
      </c>
      <c r="P2616">
        <v>0</v>
      </c>
      <c r="Q261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616" t="str">
        <f>VLOOKUP(Analytics_mindset_case_studies_IntegrateCo_2015payroll[[#This Row],[Job_Code]],Analytics_mindset_case_studies_IntegrateCo_jobcodes[[Code_text]:[Job_Description]],2,FALSE)</f>
        <v>Installation</v>
      </c>
    </row>
    <row r="2617" spans="1:18" x14ac:dyDescent="0.3">
      <c r="A2617" s="1">
        <v>42097</v>
      </c>
      <c r="B2617">
        <v>27310037</v>
      </c>
      <c r="C2617">
        <v>396</v>
      </c>
      <c r="D2617">
        <v>5</v>
      </c>
      <c r="E2617">
        <v>5</v>
      </c>
      <c r="F2617" t="s">
        <v>93</v>
      </c>
      <c r="G2617">
        <v>1</v>
      </c>
      <c r="H2617">
        <v>0</v>
      </c>
      <c r="I2617">
        <v>32</v>
      </c>
      <c r="J2617">
        <v>0</v>
      </c>
      <c r="K2617">
        <v>0</v>
      </c>
      <c r="L2617">
        <v>9</v>
      </c>
      <c r="M2617">
        <v>244</v>
      </c>
      <c r="N2617">
        <v>137</v>
      </c>
      <c r="O2617" t="s">
        <v>140</v>
      </c>
      <c r="P2617">
        <v>32</v>
      </c>
      <c r="Q261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617" t="str">
        <f>VLOOKUP(Analytics_mindset_case_studies_IntegrateCo_2015payroll[[#This Row],[Job_Code]],Analytics_mindset_case_studies_IntegrateCo_jobcodes[[Code_text]:[Job_Description]],2,FALSE)</f>
        <v>Office</v>
      </c>
    </row>
    <row r="2618" spans="1:18" x14ac:dyDescent="0.3">
      <c r="A2618" s="1">
        <v>42097</v>
      </c>
      <c r="B2618">
        <v>27310037</v>
      </c>
      <c r="C2618">
        <v>396</v>
      </c>
      <c r="D2618">
        <v>5</v>
      </c>
      <c r="E2618">
        <v>5</v>
      </c>
      <c r="F2618" t="s">
        <v>104</v>
      </c>
      <c r="G2618">
        <v>4</v>
      </c>
      <c r="H2618">
        <v>0</v>
      </c>
      <c r="I2618">
        <v>128</v>
      </c>
      <c r="J2618">
        <v>0</v>
      </c>
      <c r="K2618">
        <v>0</v>
      </c>
      <c r="L2618">
        <v>359</v>
      </c>
      <c r="M2618">
        <v>98</v>
      </c>
      <c r="N2618">
        <v>548</v>
      </c>
      <c r="O2618" t="s">
        <v>140</v>
      </c>
      <c r="P2618">
        <v>128</v>
      </c>
      <c r="Q261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618" t="str">
        <f>VLOOKUP(Analytics_mindset_case_studies_IntegrateCo_2015payroll[[#This Row],[Job_Code]],Analytics_mindset_case_studies_IntegrateCo_jobcodes[[Code_text]:[Job_Description]],2,FALSE)</f>
        <v>Sales</v>
      </c>
    </row>
    <row r="2619" spans="1:18" x14ac:dyDescent="0.3">
      <c r="A2619" s="1">
        <v>42097</v>
      </c>
      <c r="B2619">
        <v>27310037</v>
      </c>
      <c r="C2619">
        <v>396</v>
      </c>
      <c r="D2619">
        <v>5</v>
      </c>
      <c r="E2619">
        <v>5</v>
      </c>
      <c r="F2619" t="s">
        <v>94</v>
      </c>
      <c r="G2619">
        <v>5</v>
      </c>
      <c r="H2619">
        <v>0</v>
      </c>
      <c r="I2619">
        <v>160</v>
      </c>
      <c r="J2619">
        <v>0</v>
      </c>
      <c r="K2619">
        <v>0</v>
      </c>
      <c r="L2619">
        <v>448</v>
      </c>
      <c r="M2619">
        <v>1224</v>
      </c>
      <c r="N2619">
        <v>685</v>
      </c>
      <c r="O2619" t="s">
        <v>140</v>
      </c>
      <c r="P2619">
        <v>160</v>
      </c>
      <c r="Q261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619" t="str">
        <f>VLOOKUP(Analytics_mindset_case_studies_IntegrateCo_2015payroll[[#This Row],[Job_Code]],Analytics_mindset_case_studies_IntegrateCo_jobcodes[[Code_text]:[Job_Description]],2,FALSE)</f>
        <v>Proj Management</v>
      </c>
    </row>
    <row r="2620" spans="1:18" x14ac:dyDescent="0.3">
      <c r="A2620" s="1">
        <v>42097</v>
      </c>
      <c r="B2620">
        <v>27310037</v>
      </c>
      <c r="C2620">
        <v>396</v>
      </c>
      <c r="D2620">
        <v>5</v>
      </c>
      <c r="E2620">
        <v>5</v>
      </c>
      <c r="F2620" t="s">
        <v>83</v>
      </c>
      <c r="G2620">
        <v>0</v>
      </c>
      <c r="H2620">
        <v>0</v>
      </c>
      <c r="I2620">
        <v>0</v>
      </c>
      <c r="J2620">
        <v>0</v>
      </c>
      <c r="K2620">
        <v>0</v>
      </c>
      <c r="L2620">
        <v>716</v>
      </c>
      <c r="M2620">
        <v>1958</v>
      </c>
      <c r="N2620">
        <v>1096</v>
      </c>
      <c r="O2620" t="s">
        <v>140</v>
      </c>
      <c r="P2620">
        <v>0</v>
      </c>
      <c r="Q262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620" t="str">
        <f>VLOOKUP(Analytics_mindset_case_studies_IntegrateCo_2015payroll[[#This Row],[Job_Code]],Analytics_mindset_case_studies_IntegrateCo_jobcodes[[Code_text]:[Job_Description]],2,FALSE)</f>
        <v>New Foreign Manufacturing Plant</v>
      </c>
    </row>
    <row r="2621" spans="1:18" x14ac:dyDescent="0.3">
      <c r="A2621" s="1">
        <v>42097</v>
      </c>
      <c r="B2621">
        <v>27310037</v>
      </c>
      <c r="C2621">
        <v>204</v>
      </c>
      <c r="D2621">
        <v>1</v>
      </c>
      <c r="E2621">
        <v>1</v>
      </c>
      <c r="F2621" t="s">
        <v>85</v>
      </c>
      <c r="G2621">
        <v>0</v>
      </c>
      <c r="H2621">
        <v>0</v>
      </c>
      <c r="I2621">
        <v>0</v>
      </c>
      <c r="J2621">
        <v>0</v>
      </c>
      <c r="K2621">
        <v>0</v>
      </c>
      <c r="L2621">
        <v>27</v>
      </c>
      <c r="M2621">
        <v>86</v>
      </c>
      <c r="N2621">
        <v>2</v>
      </c>
      <c r="O2621" t="s">
        <v>141</v>
      </c>
      <c r="P2621">
        <v>0</v>
      </c>
      <c r="Q262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621" t="str">
        <f>VLOOKUP(Analytics_mindset_case_studies_IntegrateCo_2015payroll[[#This Row],[Job_Code]],Analytics_mindset_case_studies_IntegrateCo_jobcodes[[Code_text]:[Job_Description]],2,FALSE)</f>
        <v>Installation</v>
      </c>
    </row>
    <row r="2622" spans="1:18" x14ac:dyDescent="0.3">
      <c r="A2622" s="1">
        <v>42097</v>
      </c>
      <c r="B2622">
        <v>27310037</v>
      </c>
      <c r="C2622">
        <v>204</v>
      </c>
      <c r="D2622">
        <v>1</v>
      </c>
      <c r="E2622">
        <v>1</v>
      </c>
      <c r="F2622" t="s">
        <v>63</v>
      </c>
      <c r="G2622">
        <v>0</v>
      </c>
      <c r="H2622">
        <v>0</v>
      </c>
      <c r="I2622">
        <v>0</v>
      </c>
      <c r="J2622">
        <v>0</v>
      </c>
      <c r="K2622">
        <v>0</v>
      </c>
      <c r="L2622">
        <v>274</v>
      </c>
      <c r="M2622">
        <v>874</v>
      </c>
      <c r="N2622">
        <v>2</v>
      </c>
      <c r="O2622" t="s">
        <v>141</v>
      </c>
      <c r="P2622">
        <v>0</v>
      </c>
      <c r="Q262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622" t="str">
        <f>VLOOKUP(Analytics_mindset_case_studies_IntegrateCo_2015payroll[[#This Row],[Job_Code]],Analytics_mindset_case_studies_IntegrateCo_jobcodes[[Code_text]:[Job_Description]],2,FALSE)</f>
        <v>New Foreign Manufacturing Plant</v>
      </c>
    </row>
    <row r="2623" spans="1:18" x14ac:dyDescent="0.3">
      <c r="A2623" s="1">
        <v>42097</v>
      </c>
      <c r="B2623">
        <v>27310037</v>
      </c>
      <c r="C2623">
        <v>53</v>
      </c>
      <c r="D2623">
        <v>1</v>
      </c>
      <c r="E2623">
        <v>1</v>
      </c>
      <c r="F2623" t="s">
        <v>85</v>
      </c>
      <c r="G2623">
        <v>0</v>
      </c>
      <c r="H2623">
        <v>0</v>
      </c>
      <c r="I2623">
        <v>0</v>
      </c>
      <c r="J2623">
        <v>0</v>
      </c>
      <c r="K2623">
        <v>0</v>
      </c>
      <c r="L2623">
        <v>33</v>
      </c>
      <c r="M2623">
        <v>106</v>
      </c>
      <c r="N2623">
        <v>25</v>
      </c>
      <c r="O2623" t="s">
        <v>142</v>
      </c>
      <c r="P2623">
        <v>0</v>
      </c>
      <c r="Q262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623" t="str">
        <f>VLOOKUP(Analytics_mindset_case_studies_IntegrateCo_2015payroll[[#This Row],[Job_Code]],Analytics_mindset_case_studies_IntegrateCo_jobcodes[[Code_text]:[Job_Description]],2,FALSE)</f>
        <v>Installation</v>
      </c>
    </row>
    <row r="2624" spans="1:18" x14ac:dyDescent="0.3">
      <c r="A2624" s="1">
        <v>42097</v>
      </c>
      <c r="B2624">
        <v>27310037</v>
      </c>
      <c r="C2624">
        <v>15</v>
      </c>
      <c r="D2624">
        <v>1</v>
      </c>
      <c r="E2624">
        <v>1</v>
      </c>
      <c r="F2624" t="s">
        <v>85</v>
      </c>
      <c r="G2624">
        <v>0</v>
      </c>
      <c r="H2624">
        <v>0</v>
      </c>
      <c r="I2624">
        <v>0</v>
      </c>
      <c r="J2624">
        <v>0</v>
      </c>
      <c r="K2624">
        <v>0</v>
      </c>
      <c r="L2624">
        <v>32</v>
      </c>
      <c r="M2624">
        <v>102</v>
      </c>
      <c r="N2624">
        <v>25</v>
      </c>
      <c r="O2624" t="s">
        <v>143</v>
      </c>
      <c r="P2624">
        <v>0</v>
      </c>
      <c r="Q262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624" t="str">
        <f>VLOOKUP(Analytics_mindset_case_studies_IntegrateCo_2015payroll[[#This Row],[Job_Code]],Analytics_mindset_case_studies_IntegrateCo_jobcodes[[Code_text]:[Job_Description]],2,FALSE)</f>
        <v>Installation</v>
      </c>
    </row>
    <row r="2625" spans="1:18" x14ac:dyDescent="0.3">
      <c r="A2625" s="1">
        <v>42097</v>
      </c>
      <c r="B2625">
        <v>27310037</v>
      </c>
      <c r="C2625">
        <v>11</v>
      </c>
      <c r="D2625">
        <v>1</v>
      </c>
      <c r="E2625">
        <v>1</v>
      </c>
      <c r="F2625" t="s">
        <v>85</v>
      </c>
      <c r="G2625">
        <v>0</v>
      </c>
      <c r="H2625">
        <v>0</v>
      </c>
      <c r="I2625">
        <v>0</v>
      </c>
      <c r="J2625">
        <v>0</v>
      </c>
      <c r="K2625">
        <v>0</v>
      </c>
      <c r="L2625">
        <v>35</v>
      </c>
      <c r="M2625">
        <v>111</v>
      </c>
      <c r="N2625">
        <v>25</v>
      </c>
      <c r="O2625" t="s">
        <v>144</v>
      </c>
      <c r="P2625">
        <v>0</v>
      </c>
      <c r="Q262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625" t="str">
        <f>VLOOKUP(Analytics_mindset_case_studies_IntegrateCo_2015payroll[[#This Row],[Job_Code]],Analytics_mindset_case_studies_IntegrateCo_jobcodes[[Code_text]:[Job_Description]],2,FALSE)</f>
        <v>Installation</v>
      </c>
    </row>
    <row r="2626" spans="1:18" x14ac:dyDescent="0.3">
      <c r="A2626" s="1">
        <v>42097</v>
      </c>
      <c r="B2626">
        <v>27310037</v>
      </c>
      <c r="C2626">
        <v>11</v>
      </c>
      <c r="D2626">
        <v>1</v>
      </c>
      <c r="E2626">
        <v>1</v>
      </c>
      <c r="F2626" t="s">
        <v>71</v>
      </c>
      <c r="G2626">
        <v>6</v>
      </c>
      <c r="H2626">
        <v>0</v>
      </c>
      <c r="I2626">
        <v>22789</v>
      </c>
      <c r="J2626">
        <v>0</v>
      </c>
      <c r="K2626">
        <v>0</v>
      </c>
      <c r="L2626">
        <v>528</v>
      </c>
      <c r="M2626">
        <v>1684</v>
      </c>
      <c r="N2626">
        <v>376</v>
      </c>
      <c r="O2626" t="s">
        <v>144</v>
      </c>
      <c r="P2626">
        <v>22789</v>
      </c>
      <c r="Q262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626" t="str">
        <f>VLOOKUP(Analytics_mindset_case_studies_IntegrateCo_2015payroll[[#This Row],[Job_Code]],Analytics_mindset_case_studies_IntegrateCo_jobcodes[[Code_text]:[Job_Description]],2,FALSE)</f>
        <v>Proj Management</v>
      </c>
    </row>
    <row r="2627" spans="1:18" x14ac:dyDescent="0.3">
      <c r="A2627" s="1">
        <v>42097</v>
      </c>
      <c r="B2627">
        <v>27310037</v>
      </c>
      <c r="C2627">
        <v>20</v>
      </c>
      <c r="D2627">
        <v>1</v>
      </c>
      <c r="E2627">
        <v>1</v>
      </c>
      <c r="F2627" t="s">
        <v>72</v>
      </c>
      <c r="G2627">
        <v>40</v>
      </c>
      <c r="H2627">
        <v>0</v>
      </c>
      <c r="I2627">
        <v>115539</v>
      </c>
      <c r="J2627">
        <v>0</v>
      </c>
      <c r="K2627">
        <v>0</v>
      </c>
      <c r="L2627">
        <v>2448</v>
      </c>
      <c r="M2627">
        <v>7804</v>
      </c>
      <c r="N2627">
        <v>3</v>
      </c>
      <c r="O2627" t="s">
        <v>145</v>
      </c>
      <c r="P2627">
        <v>115539</v>
      </c>
      <c r="Q262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627" t="str">
        <f>VLOOKUP(Analytics_mindset_case_studies_IntegrateCo_2015payroll[[#This Row],[Job_Code]],Analytics_mindset_case_studies_IntegrateCo_jobcodes[[Code_text]:[Job_Description]],2,FALSE)</f>
        <v>Sales</v>
      </c>
    </row>
    <row r="2628" spans="1:18" x14ac:dyDescent="0.3">
      <c r="A2628" s="1">
        <v>42097</v>
      </c>
      <c r="B2628">
        <v>27310037</v>
      </c>
      <c r="C2628">
        <v>180</v>
      </c>
      <c r="D2628">
        <v>1</v>
      </c>
      <c r="E2628">
        <v>1</v>
      </c>
      <c r="F2628" t="s">
        <v>85</v>
      </c>
      <c r="G2628">
        <v>0</v>
      </c>
      <c r="H2628">
        <v>0</v>
      </c>
      <c r="I2628">
        <v>0</v>
      </c>
      <c r="J2628">
        <v>0</v>
      </c>
      <c r="K2628">
        <v>0</v>
      </c>
      <c r="L2628">
        <v>3</v>
      </c>
      <c r="M2628">
        <v>96</v>
      </c>
      <c r="N2628">
        <v>25</v>
      </c>
      <c r="O2628" t="s">
        <v>146</v>
      </c>
      <c r="P2628">
        <v>0</v>
      </c>
      <c r="Q262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628" t="str">
        <f>VLOOKUP(Analytics_mindset_case_studies_IntegrateCo_2015payroll[[#This Row],[Job_Code]],Analytics_mindset_case_studies_IntegrateCo_jobcodes[[Code_text]:[Job_Description]],2,FALSE)</f>
        <v>Installation</v>
      </c>
    </row>
    <row r="2629" spans="1:18" x14ac:dyDescent="0.3">
      <c r="A2629" s="1">
        <v>42097</v>
      </c>
      <c r="B2629">
        <v>27310037</v>
      </c>
      <c r="C2629">
        <v>180</v>
      </c>
      <c r="D2629">
        <v>1</v>
      </c>
      <c r="E2629">
        <v>1</v>
      </c>
      <c r="F2629" t="s">
        <v>78</v>
      </c>
      <c r="G2629">
        <v>35</v>
      </c>
      <c r="H2629">
        <v>0</v>
      </c>
      <c r="I2629">
        <v>8138</v>
      </c>
      <c r="J2629">
        <v>0</v>
      </c>
      <c r="K2629">
        <v>0</v>
      </c>
      <c r="L2629">
        <v>164</v>
      </c>
      <c r="M2629">
        <v>522</v>
      </c>
      <c r="N2629">
        <v>134</v>
      </c>
      <c r="O2629" t="s">
        <v>146</v>
      </c>
      <c r="P2629">
        <v>8138</v>
      </c>
      <c r="Q262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629" t="str">
        <f>VLOOKUP(Analytics_mindset_case_studies_IntegrateCo_2015payroll[[#This Row],[Job_Code]],Analytics_mindset_case_studies_IntegrateCo_jobcodes[[Code_text]:[Job_Description]],2,FALSE)</f>
        <v>Service</v>
      </c>
    </row>
    <row r="2630" spans="1:18" x14ac:dyDescent="0.3">
      <c r="A2630" s="1">
        <v>42097</v>
      </c>
      <c r="B2630">
        <v>27310037</v>
      </c>
      <c r="C2630">
        <v>180</v>
      </c>
      <c r="D2630">
        <v>1</v>
      </c>
      <c r="E2630">
        <v>1</v>
      </c>
      <c r="F2630" t="s">
        <v>87</v>
      </c>
      <c r="G2630">
        <v>5</v>
      </c>
      <c r="H2630">
        <v>0</v>
      </c>
      <c r="I2630">
        <v>1163</v>
      </c>
      <c r="J2630">
        <v>0</v>
      </c>
      <c r="K2630">
        <v>0</v>
      </c>
      <c r="L2630">
        <v>23</v>
      </c>
      <c r="M2630">
        <v>75</v>
      </c>
      <c r="N2630">
        <v>19</v>
      </c>
      <c r="O2630" t="s">
        <v>146</v>
      </c>
      <c r="P2630">
        <v>1163</v>
      </c>
      <c r="Q263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630" t="str">
        <f>VLOOKUP(Analytics_mindset_case_studies_IntegrateCo_2015payroll[[#This Row],[Job_Code]],Analytics_mindset_case_studies_IntegrateCo_jobcodes[[Code_text]:[Job_Description]],2,FALSE)</f>
        <v>Employee Training</v>
      </c>
    </row>
    <row r="2631" spans="1:18" x14ac:dyDescent="0.3">
      <c r="A2631" s="1">
        <v>42097</v>
      </c>
      <c r="B2631">
        <v>27310037</v>
      </c>
      <c r="C2631">
        <v>45</v>
      </c>
      <c r="D2631">
        <v>4</v>
      </c>
      <c r="E2631">
        <v>4</v>
      </c>
      <c r="F2631" t="s">
        <v>86</v>
      </c>
      <c r="G2631">
        <v>40</v>
      </c>
      <c r="H2631">
        <v>0</v>
      </c>
      <c r="I2631">
        <v>422564</v>
      </c>
      <c r="J2631">
        <v>0</v>
      </c>
      <c r="K2631">
        <v>0</v>
      </c>
      <c r="L2631">
        <v>0</v>
      </c>
      <c r="M2631">
        <v>31092</v>
      </c>
      <c r="N2631">
        <v>507</v>
      </c>
      <c r="O2631" t="s">
        <v>148</v>
      </c>
      <c r="P2631">
        <v>422564</v>
      </c>
      <c r="Q263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631" t="str">
        <f>VLOOKUP(Analytics_mindset_case_studies_IntegrateCo_2015payroll[[#This Row],[Job_Code]],Analytics_mindset_case_studies_IntegrateCo_jobcodes[[Code_text]:[Job_Description]],2,FALSE)</f>
        <v>Sales</v>
      </c>
    </row>
    <row r="2632" spans="1:18" x14ac:dyDescent="0.3">
      <c r="A2632" s="1">
        <v>42097</v>
      </c>
      <c r="B2632">
        <v>27310037</v>
      </c>
      <c r="C2632">
        <v>375</v>
      </c>
      <c r="D2632">
        <v>1</v>
      </c>
      <c r="E2632">
        <v>1</v>
      </c>
      <c r="F2632" t="s">
        <v>85</v>
      </c>
      <c r="G2632">
        <v>0</v>
      </c>
      <c r="H2632">
        <v>0</v>
      </c>
      <c r="I2632">
        <v>0</v>
      </c>
      <c r="J2632">
        <v>0</v>
      </c>
      <c r="K2632">
        <v>0</v>
      </c>
      <c r="L2632">
        <v>36</v>
      </c>
      <c r="M2632">
        <v>115</v>
      </c>
      <c r="N2632">
        <v>25</v>
      </c>
      <c r="O2632" t="s">
        <v>149</v>
      </c>
      <c r="P2632">
        <v>0</v>
      </c>
      <c r="Q263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632" t="str">
        <f>VLOOKUP(Analytics_mindset_case_studies_IntegrateCo_2015payroll[[#This Row],[Job_Code]],Analytics_mindset_case_studies_IntegrateCo_jobcodes[[Code_text]:[Job_Description]],2,FALSE)</f>
        <v>Installation</v>
      </c>
    </row>
    <row r="2633" spans="1:18" x14ac:dyDescent="0.3">
      <c r="A2633" s="1">
        <v>42097</v>
      </c>
      <c r="B2633">
        <v>27310037</v>
      </c>
      <c r="C2633">
        <v>375</v>
      </c>
      <c r="D2633">
        <v>1</v>
      </c>
      <c r="E2633">
        <v>1</v>
      </c>
      <c r="F2633" t="s">
        <v>73</v>
      </c>
      <c r="G2633">
        <v>3</v>
      </c>
      <c r="H2633">
        <v>0</v>
      </c>
      <c r="I2633">
        <v>66</v>
      </c>
      <c r="J2633">
        <v>0</v>
      </c>
      <c r="K2633">
        <v>0</v>
      </c>
      <c r="L2633">
        <v>158</v>
      </c>
      <c r="M2633">
        <v>505</v>
      </c>
      <c r="N2633">
        <v>109</v>
      </c>
      <c r="O2633" t="s">
        <v>149</v>
      </c>
      <c r="P2633">
        <v>66</v>
      </c>
      <c r="Q263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633" t="str">
        <f>VLOOKUP(Analytics_mindset_case_studies_IntegrateCo_2015payroll[[#This Row],[Job_Code]],Analytics_mindset_case_studies_IntegrateCo_jobcodes[[Code_text]:[Job_Description]],2,FALSE)</f>
        <v>Proj Management</v>
      </c>
    </row>
    <row r="2634" spans="1:18" x14ac:dyDescent="0.3">
      <c r="A2634" s="1">
        <v>42097</v>
      </c>
      <c r="B2634">
        <v>27310037</v>
      </c>
      <c r="C2634">
        <v>19</v>
      </c>
      <c r="D2634">
        <v>1</v>
      </c>
      <c r="E2634">
        <v>1</v>
      </c>
      <c r="F2634" t="s">
        <v>74</v>
      </c>
      <c r="G2634">
        <v>2</v>
      </c>
      <c r="H2634">
        <v>0</v>
      </c>
      <c r="I2634">
        <v>54</v>
      </c>
      <c r="J2634">
        <v>0</v>
      </c>
      <c r="K2634">
        <v>0</v>
      </c>
      <c r="L2634">
        <v>125</v>
      </c>
      <c r="M2634">
        <v>399</v>
      </c>
      <c r="N2634">
        <v>89</v>
      </c>
      <c r="O2634" t="s">
        <v>150</v>
      </c>
      <c r="P2634">
        <v>54</v>
      </c>
      <c r="Q263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634" t="str">
        <f>VLOOKUP(Analytics_mindset_case_studies_IntegrateCo_2015payroll[[#This Row],[Job_Code]],Analytics_mindset_case_studies_IntegrateCo_jobcodes[[Code_text]:[Job_Description]],2,FALSE)</f>
        <v>Service</v>
      </c>
    </row>
    <row r="2635" spans="1:18" x14ac:dyDescent="0.3">
      <c r="A2635" s="1">
        <v>42097</v>
      </c>
      <c r="B2635">
        <v>27310037</v>
      </c>
      <c r="C2635">
        <v>381</v>
      </c>
      <c r="D2635">
        <v>1</v>
      </c>
      <c r="E2635">
        <v>1</v>
      </c>
      <c r="F2635" t="s">
        <v>85</v>
      </c>
      <c r="G2635">
        <v>0</v>
      </c>
      <c r="H2635">
        <v>0</v>
      </c>
      <c r="I2635">
        <v>0</v>
      </c>
      <c r="J2635">
        <v>0</v>
      </c>
      <c r="K2635">
        <v>0</v>
      </c>
      <c r="L2635">
        <v>33</v>
      </c>
      <c r="M2635">
        <v>104</v>
      </c>
      <c r="N2635">
        <v>4</v>
      </c>
      <c r="O2635" t="s">
        <v>151</v>
      </c>
      <c r="P2635">
        <v>0</v>
      </c>
      <c r="Q263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635" t="str">
        <f>VLOOKUP(Analytics_mindset_case_studies_IntegrateCo_2015payroll[[#This Row],[Job_Code]],Analytics_mindset_case_studies_IntegrateCo_jobcodes[[Code_text]:[Job_Description]],2,FALSE)</f>
        <v>Installation</v>
      </c>
    </row>
    <row r="2636" spans="1:18" x14ac:dyDescent="0.3">
      <c r="A2636" s="1">
        <v>42097</v>
      </c>
      <c r="B2636">
        <v>27310037</v>
      </c>
      <c r="C2636">
        <v>381</v>
      </c>
      <c r="D2636">
        <v>1</v>
      </c>
      <c r="E2636">
        <v>1</v>
      </c>
      <c r="F2636" t="s">
        <v>72</v>
      </c>
      <c r="G2636">
        <v>40</v>
      </c>
      <c r="H2636">
        <v>0</v>
      </c>
      <c r="I2636">
        <v>86539</v>
      </c>
      <c r="J2636">
        <v>0</v>
      </c>
      <c r="K2636">
        <v>0</v>
      </c>
      <c r="L2636">
        <v>1886</v>
      </c>
      <c r="M2636">
        <v>6011</v>
      </c>
      <c r="N2636">
        <v>225</v>
      </c>
      <c r="O2636" t="s">
        <v>151</v>
      </c>
      <c r="P2636">
        <v>86539</v>
      </c>
      <c r="Q263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636" t="str">
        <f>VLOOKUP(Analytics_mindset_case_studies_IntegrateCo_2015payroll[[#This Row],[Job_Code]],Analytics_mindset_case_studies_IntegrateCo_jobcodes[[Code_text]:[Job_Description]],2,FALSE)</f>
        <v>Sales</v>
      </c>
    </row>
    <row r="2637" spans="1:18" x14ac:dyDescent="0.3">
      <c r="A2637" s="1">
        <v>42097</v>
      </c>
      <c r="B2637">
        <v>27310037</v>
      </c>
      <c r="C2637">
        <v>133</v>
      </c>
      <c r="D2637">
        <v>1</v>
      </c>
      <c r="E2637">
        <v>1</v>
      </c>
      <c r="F2637" t="s">
        <v>85</v>
      </c>
      <c r="G2637">
        <v>0</v>
      </c>
      <c r="H2637">
        <v>0</v>
      </c>
      <c r="I2637">
        <v>0</v>
      </c>
      <c r="J2637">
        <v>0</v>
      </c>
      <c r="K2637">
        <v>0</v>
      </c>
      <c r="L2637">
        <v>34</v>
      </c>
      <c r="M2637">
        <v>108</v>
      </c>
      <c r="N2637">
        <v>25</v>
      </c>
      <c r="O2637" t="s">
        <v>152</v>
      </c>
      <c r="P2637">
        <v>0</v>
      </c>
      <c r="Q263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637" t="str">
        <f>VLOOKUP(Analytics_mindset_case_studies_IntegrateCo_2015payroll[[#This Row],[Job_Code]],Analytics_mindset_case_studies_IntegrateCo_jobcodes[[Code_text]:[Job_Description]],2,FALSE)</f>
        <v>Installation</v>
      </c>
    </row>
    <row r="2638" spans="1:18" x14ac:dyDescent="0.3">
      <c r="A2638" s="1">
        <v>42097</v>
      </c>
      <c r="B2638">
        <v>27310037</v>
      </c>
      <c r="C2638">
        <v>133</v>
      </c>
      <c r="D2638">
        <v>1</v>
      </c>
      <c r="E2638">
        <v>1</v>
      </c>
      <c r="F2638" t="s">
        <v>73</v>
      </c>
      <c r="G2638">
        <v>4</v>
      </c>
      <c r="H2638">
        <v>0</v>
      </c>
      <c r="I2638">
        <v>119</v>
      </c>
      <c r="J2638">
        <v>0</v>
      </c>
      <c r="K2638">
        <v>0</v>
      </c>
      <c r="L2638">
        <v>269</v>
      </c>
      <c r="M2638">
        <v>858</v>
      </c>
      <c r="N2638">
        <v>196</v>
      </c>
      <c r="O2638" t="s">
        <v>152</v>
      </c>
      <c r="P2638">
        <v>119</v>
      </c>
      <c r="Q263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638" t="str">
        <f>VLOOKUP(Analytics_mindset_case_studies_IntegrateCo_2015payroll[[#This Row],[Job_Code]],Analytics_mindset_case_studies_IntegrateCo_jobcodes[[Code_text]:[Job_Description]],2,FALSE)</f>
        <v>Proj Management</v>
      </c>
    </row>
    <row r="2639" spans="1:18" x14ac:dyDescent="0.3">
      <c r="A2639" s="1">
        <v>42097</v>
      </c>
      <c r="B2639">
        <v>27310037</v>
      </c>
      <c r="C2639">
        <v>406</v>
      </c>
      <c r="D2639">
        <v>1</v>
      </c>
      <c r="E2639">
        <v>1</v>
      </c>
      <c r="F2639" t="s">
        <v>64</v>
      </c>
      <c r="G2639">
        <v>17</v>
      </c>
      <c r="H2639">
        <v>0</v>
      </c>
      <c r="I2639">
        <v>80812</v>
      </c>
      <c r="J2639">
        <v>0</v>
      </c>
      <c r="K2639">
        <v>0</v>
      </c>
      <c r="L2639">
        <v>194</v>
      </c>
      <c r="M2639">
        <v>6182</v>
      </c>
      <c r="N2639">
        <v>97</v>
      </c>
      <c r="O2639" t="s">
        <v>208</v>
      </c>
      <c r="P2639">
        <v>80812</v>
      </c>
      <c r="Q263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639" t="str">
        <f>VLOOKUP(Analytics_mindset_case_studies_IntegrateCo_2015payroll[[#This Row],[Job_Code]],Analytics_mindset_case_studies_IntegrateCo_jobcodes[[Code_text]:[Job_Description]],2,FALSE)</f>
        <v>Office</v>
      </c>
    </row>
    <row r="2640" spans="1:18" x14ac:dyDescent="0.3">
      <c r="A2640" s="1">
        <v>42097</v>
      </c>
      <c r="B2640">
        <v>27310037</v>
      </c>
      <c r="C2640">
        <v>406</v>
      </c>
      <c r="D2640">
        <v>1</v>
      </c>
      <c r="E2640">
        <v>1</v>
      </c>
      <c r="F2640" t="s">
        <v>58</v>
      </c>
      <c r="G2640">
        <v>5</v>
      </c>
      <c r="H2640">
        <v>0</v>
      </c>
      <c r="I2640">
        <v>23768</v>
      </c>
      <c r="J2640">
        <v>0</v>
      </c>
      <c r="K2640">
        <v>0</v>
      </c>
      <c r="L2640">
        <v>57</v>
      </c>
      <c r="M2640">
        <v>1818</v>
      </c>
      <c r="N2640">
        <v>29</v>
      </c>
      <c r="O2640" t="s">
        <v>208</v>
      </c>
      <c r="P2640">
        <v>23768</v>
      </c>
      <c r="Q264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640" t="str">
        <f>VLOOKUP(Analytics_mindset_case_studies_IntegrateCo_2015payroll[[#This Row],[Job_Code]],Analytics_mindset_case_studies_IntegrateCo_jobcodes[[Code_text]:[Job_Description]],2,FALSE)</f>
        <v>Sales</v>
      </c>
    </row>
    <row r="2641" spans="1:18" x14ac:dyDescent="0.3">
      <c r="A2641" s="1">
        <v>42097</v>
      </c>
      <c r="B2641">
        <v>27310037</v>
      </c>
      <c r="C2641">
        <v>406</v>
      </c>
      <c r="D2641">
        <v>1</v>
      </c>
      <c r="E2641">
        <v>1</v>
      </c>
      <c r="F2641" t="s">
        <v>71</v>
      </c>
      <c r="G2641">
        <v>1</v>
      </c>
      <c r="H2641">
        <v>0</v>
      </c>
      <c r="I2641">
        <v>4754</v>
      </c>
      <c r="J2641">
        <v>0</v>
      </c>
      <c r="K2641">
        <v>0</v>
      </c>
      <c r="L2641">
        <v>114</v>
      </c>
      <c r="M2641">
        <v>364</v>
      </c>
      <c r="N2641">
        <v>6</v>
      </c>
      <c r="O2641" t="s">
        <v>208</v>
      </c>
      <c r="P2641">
        <v>4754</v>
      </c>
      <c r="Q264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641" t="str">
        <f>VLOOKUP(Analytics_mindset_case_studies_IntegrateCo_2015payroll[[#This Row],[Job_Code]],Analytics_mindset_case_studies_IntegrateCo_jobcodes[[Code_text]:[Job_Description]],2,FALSE)</f>
        <v>Proj Management</v>
      </c>
    </row>
    <row r="2642" spans="1:18" x14ac:dyDescent="0.3">
      <c r="A2642" s="1">
        <v>42097</v>
      </c>
      <c r="B2642">
        <v>27310037</v>
      </c>
      <c r="C2642">
        <v>406</v>
      </c>
      <c r="D2642">
        <v>1</v>
      </c>
      <c r="E2642">
        <v>1</v>
      </c>
      <c r="F2642" t="s">
        <v>78</v>
      </c>
      <c r="G2642">
        <v>215</v>
      </c>
      <c r="H2642">
        <v>0</v>
      </c>
      <c r="I2642">
        <v>102204</v>
      </c>
      <c r="J2642">
        <v>0</v>
      </c>
      <c r="K2642">
        <v>0</v>
      </c>
      <c r="L2642">
        <v>2453</v>
      </c>
      <c r="M2642">
        <v>7818</v>
      </c>
      <c r="N2642">
        <v>123</v>
      </c>
      <c r="O2642" t="s">
        <v>208</v>
      </c>
      <c r="P2642">
        <v>102204</v>
      </c>
      <c r="Q264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642" t="str">
        <f>VLOOKUP(Analytics_mindset_case_studies_IntegrateCo_2015payroll[[#This Row],[Job_Code]],Analytics_mindset_case_studies_IntegrateCo_jobcodes[[Code_text]:[Job_Description]],2,FALSE)</f>
        <v>Service</v>
      </c>
    </row>
    <row r="2643" spans="1:18" x14ac:dyDescent="0.3">
      <c r="A2643" s="1">
        <v>42097</v>
      </c>
      <c r="B2643">
        <v>27310037</v>
      </c>
      <c r="C2643">
        <v>402</v>
      </c>
      <c r="D2643">
        <v>5</v>
      </c>
      <c r="E2643">
        <v>5</v>
      </c>
      <c r="F2643" t="s">
        <v>85</v>
      </c>
      <c r="G2643">
        <v>0</v>
      </c>
      <c r="H2643">
        <v>0</v>
      </c>
      <c r="I2643">
        <v>0</v>
      </c>
      <c r="J2643">
        <v>0</v>
      </c>
      <c r="K2643">
        <v>0</v>
      </c>
      <c r="L2643">
        <v>42</v>
      </c>
      <c r="M2643">
        <v>105</v>
      </c>
      <c r="N2643">
        <v>64</v>
      </c>
      <c r="O2643" t="s">
        <v>153</v>
      </c>
      <c r="P2643">
        <v>0</v>
      </c>
      <c r="Q264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643" t="str">
        <f>VLOOKUP(Analytics_mindset_case_studies_IntegrateCo_2015payroll[[#This Row],[Job_Code]],Analytics_mindset_case_studies_IntegrateCo_jobcodes[[Code_text]:[Job_Description]],2,FALSE)</f>
        <v>Installation</v>
      </c>
    </row>
    <row r="2644" spans="1:18" x14ac:dyDescent="0.3">
      <c r="A2644" s="1">
        <v>42097</v>
      </c>
      <c r="B2644">
        <v>27310037</v>
      </c>
      <c r="C2644">
        <v>402</v>
      </c>
      <c r="D2644">
        <v>5</v>
      </c>
      <c r="E2644">
        <v>5</v>
      </c>
      <c r="F2644" t="s">
        <v>93</v>
      </c>
      <c r="G2644">
        <v>1</v>
      </c>
      <c r="H2644">
        <v>0</v>
      </c>
      <c r="I2644">
        <v>18</v>
      </c>
      <c r="J2644">
        <v>0</v>
      </c>
      <c r="K2644">
        <v>0</v>
      </c>
      <c r="L2644">
        <v>5</v>
      </c>
      <c r="M2644">
        <v>126</v>
      </c>
      <c r="N2644">
        <v>77</v>
      </c>
      <c r="O2644" t="s">
        <v>153</v>
      </c>
      <c r="P2644">
        <v>18</v>
      </c>
      <c r="Q264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644" t="str">
        <f>VLOOKUP(Analytics_mindset_case_studies_IntegrateCo_2015payroll[[#This Row],[Job_Code]],Analytics_mindset_case_studies_IntegrateCo_jobcodes[[Code_text]:[Job_Description]],2,FALSE)</f>
        <v>Office</v>
      </c>
    </row>
    <row r="2645" spans="1:18" x14ac:dyDescent="0.3">
      <c r="A2645" s="1">
        <v>42097</v>
      </c>
      <c r="B2645">
        <v>27310037</v>
      </c>
      <c r="C2645">
        <v>402</v>
      </c>
      <c r="D2645">
        <v>5</v>
      </c>
      <c r="E2645">
        <v>5</v>
      </c>
      <c r="F2645" t="s">
        <v>77</v>
      </c>
      <c r="G2645">
        <v>27</v>
      </c>
      <c r="H2645">
        <v>0</v>
      </c>
      <c r="I2645">
        <v>486</v>
      </c>
      <c r="J2645">
        <v>0</v>
      </c>
      <c r="K2645">
        <v>0</v>
      </c>
      <c r="L2645">
        <v>1361</v>
      </c>
      <c r="M2645">
        <v>3383</v>
      </c>
      <c r="N2645">
        <v>208</v>
      </c>
      <c r="O2645" t="s">
        <v>153</v>
      </c>
      <c r="P2645">
        <v>486</v>
      </c>
      <c r="Q264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645" t="str">
        <f>VLOOKUP(Analytics_mindset_case_studies_IntegrateCo_2015payroll[[#This Row],[Job_Code]],Analytics_mindset_case_studies_IntegrateCo_jobcodes[[Code_text]:[Job_Description]],2,FALSE)</f>
        <v>Employee Training</v>
      </c>
    </row>
    <row r="2646" spans="1:18" x14ac:dyDescent="0.3">
      <c r="A2646" s="1">
        <v>42097</v>
      </c>
      <c r="B2646">
        <v>27310037</v>
      </c>
      <c r="C2646">
        <v>203</v>
      </c>
      <c r="D2646">
        <v>1</v>
      </c>
      <c r="E2646">
        <v>1</v>
      </c>
      <c r="F2646" t="s">
        <v>85</v>
      </c>
      <c r="G2646">
        <v>0</v>
      </c>
      <c r="H2646">
        <v>0</v>
      </c>
      <c r="I2646">
        <v>0</v>
      </c>
      <c r="J2646">
        <v>0</v>
      </c>
      <c r="K2646">
        <v>0</v>
      </c>
      <c r="L2646">
        <v>0</v>
      </c>
      <c r="M2646">
        <v>149</v>
      </c>
      <c r="N2646">
        <v>3</v>
      </c>
      <c r="O2646" t="s">
        <v>155</v>
      </c>
      <c r="P2646">
        <v>0</v>
      </c>
      <c r="Q264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646" t="str">
        <f>VLOOKUP(Analytics_mindset_case_studies_IntegrateCo_2015payroll[[#This Row],[Job_Code]],Analytics_mindset_case_studies_IntegrateCo_jobcodes[[Code_text]:[Job_Description]],2,FALSE)</f>
        <v>Installation</v>
      </c>
    </row>
    <row r="2647" spans="1:18" x14ac:dyDescent="0.3">
      <c r="A2647" s="1">
        <v>42097</v>
      </c>
      <c r="B2647">
        <v>27310037</v>
      </c>
      <c r="C2647">
        <v>203</v>
      </c>
      <c r="D2647">
        <v>1</v>
      </c>
      <c r="E2647">
        <v>1</v>
      </c>
      <c r="F2647" t="s">
        <v>64</v>
      </c>
      <c r="G2647">
        <v>8</v>
      </c>
      <c r="H2647">
        <v>0</v>
      </c>
      <c r="I2647">
        <v>51849</v>
      </c>
      <c r="J2647">
        <v>0</v>
      </c>
      <c r="K2647">
        <v>0</v>
      </c>
      <c r="L2647">
        <v>0</v>
      </c>
      <c r="M2647">
        <v>3687</v>
      </c>
      <c r="N2647">
        <v>62</v>
      </c>
      <c r="O2647" t="s">
        <v>155</v>
      </c>
      <c r="P2647">
        <v>51849</v>
      </c>
      <c r="Q264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647" t="str">
        <f>VLOOKUP(Analytics_mindset_case_studies_IntegrateCo_2015payroll[[#This Row],[Job_Code]],Analytics_mindset_case_studies_IntegrateCo_jobcodes[[Code_text]:[Job_Description]],2,FALSE)</f>
        <v>Office</v>
      </c>
    </row>
    <row r="2648" spans="1:18" x14ac:dyDescent="0.3">
      <c r="A2648" s="1">
        <v>42097</v>
      </c>
      <c r="B2648">
        <v>27310037</v>
      </c>
      <c r="C2648">
        <v>203</v>
      </c>
      <c r="D2648">
        <v>1</v>
      </c>
      <c r="E2648">
        <v>1</v>
      </c>
      <c r="F2648" t="s">
        <v>78</v>
      </c>
      <c r="G2648">
        <v>8</v>
      </c>
      <c r="H2648">
        <v>0</v>
      </c>
      <c r="I2648">
        <v>51849</v>
      </c>
      <c r="J2648">
        <v>0</v>
      </c>
      <c r="K2648">
        <v>0</v>
      </c>
      <c r="L2648">
        <v>0</v>
      </c>
      <c r="M2648">
        <v>3687</v>
      </c>
      <c r="N2648">
        <v>62</v>
      </c>
      <c r="O2648" t="s">
        <v>155</v>
      </c>
      <c r="P2648">
        <v>51849</v>
      </c>
      <c r="Q264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648" t="str">
        <f>VLOOKUP(Analytics_mindset_case_studies_IntegrateCo_2015payroll[[#This Row],[Job_Code]],Analytics_mindset_case_studies_IntegrateCo_jobcodes[[Code_text]:[Job_Description]],2,FALSE)</f>
        <v>Service</v>
      </c>
    </row>
    <row r="2649" spans="1:18" x14ac:dyDescent="0.3">
      <c r="A2649" s="1">
        <v>42097</v>
      </c>
      <c r="B2649">
        <v>27310037</v>
      </c>
      <c r="C2649">
        <v>203</v>
      </c>
      <c r="D2649">
        <v>1</v>
      </c>
      <c r="E2649">
        <v>1</v>
      </c>
      <c r="F2649" t="s">
        <v>63</v>
      </c>
      <c r="G2649">
        <v>0</v>
      </c>
      <c r="H2649">
        <v>0</v>
      </c>
      <c r="I2649">
        <v>0</v>
      </c>
      <c r="J2649">
        <v>0</v>
      </c>
      <c r="K2649">
        <v>0</v>
      </c>
      <c r="L2649">
        <v>0</v>
      </c>
      <c r="M2649">
        <v>1843</v>
      </c>
      <c r="N2649">
        <v>31</v>
      </c>
      <c r="O2649" t="s">
        <v>155</v>
      </c>
      <c r="P2649">
        <v>0</v>
      </c>
      <c r="Q264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649" t="str">
        <f>VLOOKUP(Analytics_mindset_case_studies_IntegrateCo_2015payroll[[#This Row],[Job_Code]],Analytics_mindset_case_studies_IntegrateCo_jobcodes[[Code_text]:[Job_Description]],2,FALSE)</f>
        <v>New Foreign Manufacturing Plant</v>
      </c>
    </row>
    <row r="2650" spans="1:18" x14ac:dyDescent="0.3">
      <c r="A2650" s="1">
        <v>42097</v>
      </c>
      <c r="B2650">
        <v>27310037</v>
      </c>
      <c r="C2650">
        <v>203</v>
      </c>
      <c r="D2650">
        <v>1</v>
      </c>
      <c r="E2650">
        <v>1</v>
      </c>
      <c r="F2650" t="s">
        <v>65</v>
      </c>
      <c r="G2650">
        <v>8</v>
      </c>
      <c r="H2650">
        <v>0</v>
      </c>
      <c r="I2650">
        <v>51849</v>
      </c>
      <c r="J2650">
        <v>0</v>
      </c>
      <c r="K2650">
        <v>0</v>
      </c>
      <c r="L2650">
        <v>0</v>
      </c>
      <c r="M2650">
        <v>3685</v>
      </c>
      <c r="N2650">
        <v>62</v>
      </c>
      <c r="O2650" t="s">
        <v>155</v>
      </c>
      <c r="P2650">
        <v>51849</v>
      </c>
      <c r="Q265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650" t="str">
        <f>VLOOKUP(Analytics_mindset_case_studies_IntegrateCo_2015payroll[[#This Row],[Job_Code]],Analytics_mindset_case_studies_IntegrateCo_jobcodes[[Code_text]:[Job_Description]],2,FALSE)</f>
        <v>Office</v>
      </c>
    </row>
    <row r="2651" spans="1:18" x14ac:dyDescent="0.3">
      <c r="A2651" s="1">
        <v>42097</v>
      </c>
      <c r="B2651">
        <v>27310037</v>
      </c>
      <c r="C2651">
        <v>203</v>
      </c>
      <c r="D2651">
        <v>1</v>
      </c>
      <c r="E2651">
        <v>1</v>
      </c>
      <c r="F2651" t="s">
        <v>74</v>
      </c>
      <c r="G2651">
        <v>8</v>
      </c>
      <c r="H2651">
        <v>0</v>
      </c>
      <c r="I2651">
        <v>51849</v>
      </c>
      <c r="J2651">
        <v>0</v>
      </c>
      <c r="K2651">
        <v>0</v>
      </c>
      <c r="L2651">
        <v>0</v>
      </c>
      <c r="M2651">
        <v>3686</v>
      </c>
      <c r="N2651">
        <v>62</v>
      </c>
      <c r="O2651" t="s">
        <v>155</v>
      </c>
      <c r="P2651">
        <v>51849</v>
      </c>
      <c r="Q265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651" t="str">
        <f>VLOOKUP(Analytics_mindset_case_studies_IntegrateCo_2015payroll[[#This Row],[Job_Code]],Analytics_mindset_case_studies_IntegrateCo_jobcodes[[Code_text]:[Job_Description]],2,FALSE)</f>
        <v>Service</v>
      </c>
    </row>
    <row r="2652" spans="1:18" x14ac:dyDescent="0.3">
      <c r="A2652" s="1">
        <v>42097</v>
      </c>
      <c r="B2652">
        <v>27310037</v>
      </c>
      <c r="C2652">
        <v>203</v>
      </c>
      <c r="D2652">
        <v>1</v>
      </c>
      <c r="E2652">
        <v>1</v>
      </c>
      <c r="F2652" t="s">
        <v>70</v>
      </c>
      <c r="G2652">
        <v>0</v>
      </c>
      <c r="H2652">
        <v>0</v>
      </c>
      <c r="I2652">
        <v>0</v>
      </c>
      <c r="J2652">
        <v>0</v>
      </c>
      <c r="K2652">
        <v>0</v>
      </c>
      <c r="L2652">
        <v>0</v>
      </c>
      <c r="M2652">
        <v>1844</v>
      </c>
      <c r="N2652">
        <v>31</v>
      </c>
      <c r="O2652" t="s">
        <v>155</v>
      </c>
      <c r="P2652">
        <v>0</v>
      </c>
      <c r="Q265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652" t="str">
        <f>VLOOKUP(Analytics_mindset_case_studies_IntegrateCo_2015payroll[[#This Row],[Job_Code]],Analytics_mindset_case_studies_IntegrateCo_jobcodes[[Code_text]:[Job_Description]],2,FALSE)</f>
        <v>New Foreign Manufacturing Plant</v>
      </c>
    </row>
    <row r="2653" spans="1:18" x14ac:dyDescent="0.3">
      <c r="A2653" s="1">
        <v>42097</v>
      </c>
      <c r="B2653">
        <v>27310037</v>
      </c>
      <c r="C2653">
        <v>357</v>
      </c>
      <c r="D2653">
        <v>1</v>
      </c>
      <c r="E2653">
        <v>1</v>
      </c>
      <c r="F2653" t="s">
        <v>85</v>
      </c>
      <c r="G2653">
        <v>0</v>
      </c>
      <c r="H2653">
        <v>0</v>
      </c>
      <c r="I2653">
        <v>0</v>
      </c>
      <c r="J2653">
        <v>0</v>
      </c>
      <c r="K2653">
        <v>0</v>
      </c>
      <c r="L2653">
        <v>12</v>
      </c>
      <c r="M2653">
        <v>38</v>
      </c>
      <c r="N2653">
        <v>1</v>
      </c>
      <c r="O2653" t="s">
        <v>156</v>
      </c>
      <c r="P2653">
        <v>0</v>
      </c>
      <c r="Q265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653" t="str">
        <f>VLOOKUP(Analytics_mindset_case_studies_IntegrateCo_2015payroll[[#This Row],[Job_Code]],Analytics_mindset_case_studies_IntegrateCo_jobcodes[[Code_text]:[Job_Description]],2,FALSE)</f>
        <v>Installation</v>
      </c>
    </row>
    <row r="2654" spans="1:18" x14ac:dyDescent="0.3">
      <c r="A2654" s="1">
        <v>42097</v>
      </c>
      <c r="B2654">
        <v>27310037</v>
      </c>
      <c r="C2654">
        <v>357</v>
      </c>
      <c r="D2654">
        <v>1</v>
      </c>
      <c r="E2654">
        <v>1</v>
      </c>
      <c r="F2654" t="s">
        <v>70</v>
      </c>
      <c r="G2654">
        <v>0</v>
      </c>
      <c r="H2654">
        <v>0</v>
      </c>
      <c r="I2654">
        <v>0</v>
      </c>
      <c r="J2654">
        <v>0</v>
      </c>
      <c r="K2654">
        <v>0</v>
      </c>
      <c r="L2654">
        <v>688</v>
      </c>
      <c r="M2654">
        <v>2194</v>
      </c>
      <c r="N2654">
        <v>578</v>
      </c>
      <c r="O2654" t="s">
        <v>156</v>
      </c>
      <c r="P2654">
        <v>0</v>
      </c>
      <c r="Q265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654" t="str">
        <f>VLOOKUP(Analytics_mindset_case_studies_IntegrateCo_2015payroll[[#This Row],[Job_Code]],Analytics_mindset_case_studies_IntegrateCo_jobcodes[[Code_text]:[Job_Description]],2,FALSE)</f>
        <v>New Foreign Manufacturing Plant</v>
      </c>
    </row>
    <row r="2655" spans="1:18" x14ac:dyDescent="0.3">
      <c r="A2655" s="1">
        <v>42097</v>
      </c>
      <c r="B2655">
        <v>27310037</v>
      </c>
      <c r="C2655">
        <v>269</v>
      </c>
      <c r="D2655">
        <v>1</v>
      </c>
      <c r="E2655">
        <v>1</v>
      </c>
      <c r="F2655" t="s">
        <v>85</v>
      </c>
      <c r="G2655">
        <v>0</v>
      </c>
      <c r="H2655">
        <v>0</v>
      </c>
      <c r="I2655">
        <v>0</v>
      </c>
      <c r="J2655">
        <v>0</v>
      </c>
      <c r="K2655">
        <v>0</v>
      </c>
      <c r="L2655">
        <v>34</v>
      </c>
      <c r="M2655">
        <v>107</v>
      </c>
      <c r="N2655">
        <v>25</v>
      </c>
      <c r="O2655" t="s">
        <v>157</v>
      </c>
      <c r="P2655">
        <v>0</v>
      </c>
      <c r="Q265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655" t="str">
        <f>VLOOKUP(Analytics_mindset_case_studies_IntegrateCo_2015payroll[[#This Row],[Job_Code]],Analytics_mindset_case_studies_IntegrateCo_jobcodes[[Code_text]:[Job_Description]],2,FALSE)</f>
        <v>Installation</v>
      </c>
    </row>
    <row r="2656" spans="1:18" x14ac:dyDescent="0.3">
      <c r="A2656" s="1">
        <v>42097</v>
      </c>
      <c r="B2656">
        <v>27310037</v>
      </c>
      <c r="C2656">
        <v>269</v>
      </c>
      <c r="D2656">
        <v>1</v>
      </c>
      <c r="E2656">
        <v>1</v>
      </c>
      <c r="F2656" t="s">
        <v>79</v>
      </c>
      <c r="G2656">
        <v>4</v>
      </c>
      <c r="H2656">
        <v>0</v>
      </c>
      <c r="I2656">
        <v>112</v>
      </c>
      <c r="J2656">
        <v>0</v>
      </c>
      <c r="K2656">
        <v>0</v>
      </c>
      <c r="L2656">
        <v>253</v>
      </c>
      <c r="M2656">
        <v>805</v>
      </c>
      <c r="N2656">
        <v>185</v>
      </c>
      <c r="O2656" t="s">
        <v>157</v>
      </c>
      <c r="P2656">
        <v>112</v>
      </c>
      <c r="Q265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656" t="str">
        <f>VLOOKUP(Analytics_mindset_case_studies_IntegrateCo_2015payroll[[#This Row],[Job_Code]],Analytics_mindset_case_studies_IntegrateCo_jobcodes[[Code_text]:[Job_Description]],2,FALSE)</f>
        <v>Proj Management</v>
      </c>
    </row>
    <row r="2657" spans="1:18" x14ac:dyDescent="0.3">
      <c r="A2657" s="1">
        <v>42097</v>
      </c>
      <c r="B2657">
        <v>27310037</v>
      </c>
      <c r="C2657">
        <v>269</v>
      </c>
      <c r="D2657">
        <v>1</v>
      </c>
      <c r="E2657">
        <v>1</v>
      </c>
      <c r="F2657" t="s">
        <v>79</v>
      </c>
      <c r="G2657">
        <v>0</v>
      </c>
      <c r="H2657">
        <v>4</v>
      </c>
      <c r="I2657">
        <v>0</v>
      </c>
      <c r="J2657">
        <v>168</v>
      </c>
      <c r="K2657">
        <v>0</v>
      </c>
      <c r="L2657">
        <v>378</v>
      </c>
      <c r="M2657">
        <v>1207</v>
      </c>
      <c r="N2657">
        <v>185</v>
      </c>
      <c r="O2657" t="s">
        <v>157</v>
      </c>
      <c r="P2657">
        <v>168</v>
      </c>
      <c r="Q265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657" t="str">
        <f>VLOOKUP(Analytics_mindset_case_studies_IntegrateCo_2015payroll[[#This Row],[Job_Code]],Analytics_mindset_case_studies_IntegrateCo_jobcodes[[Code_text]:[Job_Description]],2,FALSE)</f>
        <v>Proj Management</v>
      </c>
    </row>
    <row r="2658" spans="1:18" x14ac:dyDescent="0.3">
      <c r="A2658" s="1">
        <v>42097</v>
      </c>
      <c r="B2658">
        <v>27310037</v>
      </c>
      <c r="C2658">
        <v>269</v>
      </c>
      <c r="D2658">
        <v>1</v>
      </c>
      <c r="E2658">
        <v>1</v>
      </c>
      <c r="F2658" t="s">
        <v>81</v>
      </c>
      <c r="G2658">
        <v>5</v>
      </c>
      <c r="H2658">
        <v>0</v>
      </c>
      <c r="I2658">
        <v>140</v>
      </c>
      <c r="J2658">
        <v>0</v>
      </c>
      <c r="K2658">
        <v>0</v>
      </c>
      <c r="L2658">
        <v>316</v>
      </c>
      <c r="M2658">
        <v>1006</v>
      </c>
      <c r="N2658">
        <v>231</v>
      </c>
      <c r="O2658" t="s">
        <v>157</v>
      </c>
      <c r="P2658">
        <v>140</v>
      </c>
      <c r="Q265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658" t="str">
        <f>VLOOKUP(Analytics_mindset_case_studies_IntegrateCo_2015payroll[[#This Row],[Job_Code]],Analytics_mindset_case_studies_IntegrateCo_jobcodes[[Code_text]:[Job_Description]],2,FALSE)</f>
        <v>Sales</v>
      </c>
    </row>
    <row r="2659" spans="1:18" x14ac:dyDescent="0.3">
      <c r="A2659" s="1">
        <v>42097</v>
      </c>
      <c r="B2659">
        <v>27310037</v>
      </c>
      <c r="C2659">
        <v>269</v>
      </c>
      <c r="D2659">
        <v>1</v>
      </c>
      <c r="E2659">
        <v>1</v>
      </c>
      <c r="F2659" t="s">
        <v>81</v>
      </c>
      <c r="G2659">
        <v>0</v>
      </c>
      <c r="H2659">
        <v>2</v>
      </c>
      <c r="I2659">
        <v>0</v>
      </c>
      <c r="J2659">
        <v>84</v>
      </c>
      <c r="K2659">
        <v>0</v>
      </c>
      <c r="L2659">
        <v>19</v>
      </c>
      <c r="M2659">
        <v>603</v>
      </c>
      <c r="N2659">
        <v>92</v>
      </c>
      <c r="O2659" t="s">
        <v>157</v>
      </c>
      <c r="P2659">
        <v>84</v>
      </c>
      <c r="Q265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659" t="str">
        <f>VLOOKUP(Analytics_mindset_case_studies_IntegrateCo_2015payroll[[#This Row],[Job_Code]],Analytics_mindset_case_studies_IntegrateCo_jobcodes[[Code_text]:[Job_Description]],2,FALSE)</f>
        <v>Sales</v>
      </c>
    </row>
    <row r="2660" spans="1:18" x14ac:dyDescent="0.3">
      <c r="A2660" s="1">
        <v>42097</v>
      </c>
      <c r="B2660">
        <v>27310037</v>
      </c>
      <c r="C2660">
        <v>248</v>
      </c>
      <c r="D2660">
        <v>1</v>
      </c>
      <c r="E2660">
        <v>1</v>
      </c>
      <c r="F2660" t="s">
        <v>64</v>
      </c>
      <c r="G2660">
        <v>13</v>
      </c>
      <c r="H2660">
        <v>0</v>
      </c>
      <c r="I2660">
        <v>2665</v>
      </c>
      <c r="J2660">
        <v>0</v>
      </c>
      <c r="K2660">
        <v>0</v>
      </c>
      <c r="L2660">
        <v>563</v>
      </c>
      <c r="M2660">
        <v>1794</v>
      </c>
      <c r="N2660">
        <v>32</v>
      </c>
      <c r="O2660" t="s">
        <v>158</v>
      </c>
      <c r="P2660">
        <v>2665</v>
      </c>
      <c r="Q266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660" t="str">
        <f>VLOOKUP(Analytics_mindset_case_studies_IntegrateCo_2015payroll[[#This Row],[Job_Code]],Analytics_mindset_case_studies_IntegrateCo_jobcodes[[Code_text]:[Job_Description]],2,FALSE)</f>
        <v>Office</v>
      </c>
    </row>
    <row r="2661" spans="1:18" x14ac:dyDescent="0.3">
      <c r="A2661" s="1">
        <v>42097</v>
      </c>
      <c r="B2661">
        <v>27310037</v>
      </c>
      <c r="C2661">
        <v>248</v>
      </c>
      <c r="D2661">
        <v>1</v>
      </c>
      <c r="E2661">
        <v>1</v>
      </c>
      <c r="F2661" t="s">
        <v>63</v>
      </c>
      <c r="G2661">
        <v>0</v>
      </c>
      <c r="H2661">
        <v>0</v>
      </c>
      <c r="I2661">
        <v>0</v>
      </c>
      <c r="J2661">
        <v>0</v>
      </c>
      <c r="K2661">
        <v>0</v>
      </c>
      <c r="L2661">
        <v>303</v>
      </c>
      <c r="M2661">
        <v>966</v>
      </c>
      <c r="N2661">
        <v>17</v>
      </c>
      <c r="O2661" t="s">
        <v>158</v>
      </c>
      <c r="P2661">
        <v>0</v>
      </c>
      <c r="Q266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661" t="str">
        <f>VLOOKUP(Analytics_mindset_case_studies_IntegrateCo_2015payroll[[#This Row],[Job_Code]],Analytics_mindset_case_studies_IntegrateCo_jobcodes[[Code_text]:[Job_Description]],2,FALSE)</f>
        <v>New Foreign Manufacturing Plant</v>
      </c>
    </row>
    <row r="2662" spans="1:18" x14ac:dyDescent="0.3">
      <c r="A2662" s="1">
        <v>42097</v>
      </c>
      <c r="B2662">
        <v>27310037</v>
      </c>
      <c r="C2662">
        <v>248</v>
      </c>
      <c r="D2662">
        <v>1</v>
      </c>
      <c r="E2662">
        <v>1</v>
      </c>
      <c r="F2662" t="s">
        <v>65</v>
      </c>
      <c r="G2662">
        <v>13</v>
      </c>
      <c r="H2662">
        <v>0</v>
      </c>
      <c r="I2662">
        <v>2665</v>
      </c>
      <c r="J2662">
        <v>0</v>
      </c>
      <c r="K2662">
        <v>0</v>
      </c>
      <c r="L2662">
        <v>563</v>
      </c>
      <c r="M2662">
        <v>1794</v>
      </c>
      <c r="N2662">
        <v>32</v>
      </c>
      <c r="O2662" t="s">
        <v>158</v>
      </c>
      <c r="P2662">
        <v>2665</v>
      </c>
      <c r="Q266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662" t="str">
        <f>VLOOKUP(Analytics_mindset_case_studies_IntegrateCo_2015payroll[[#This Row],[Job_Code]],Analytics_mindset_case_studies_IntegrateCo_jobcodes[[Code_text]:[Job_Description]],2,FALSE)</f>
        <v>Office</v>
      </c>
    </row>
    <row r="2663" spans="1:18" x14ac:dyDescent="0.3">
      <c r="A2663" s="1">
        <v>42097</v>
      </c>
      <c r="B2663">
        <v>27310037</v>
      </c>
      <c r="C2663">
        <v>248</v>
      </c>
      <c r="D2663">
        <v>1</v>
      </c>
      <c r="E2663">
        <v>1</v>
      </c>
      <c r="F2663" t="s">
        <v>70</v>
      </c>
      <c r="G2663">
        <v>0</v>
      </c>
      <c r="H2663">
        <v>0</v>
      </c>
      <c r="I2663">
        <v>0</v>
      </c>
      <c r="J2663">
        <v>0</v>
      </c>
      <c r="K2663">
        <v>0</v>
      </c>
      <c r="L2663">
        <v>303</v>
      </c>
      <c r="M2663">
        <v>966</v>
      </c>
      <c r="N2663">
        <v>17</v>
      </c>
      <c r="O2663" t="s">
        <v>158</v>
      </c>
      <c r="P2663">
        <v>0</v>
      </c>
      <c r="Q266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663" t="str">
        <f>VLOOKUP(Analytics_mindset_case_studies_IntegrateCo_2015payroll[[#This Row],[Job_Code]],Analytics_mindset_case_studies_IntegrateCo_jobcodes[[Code_text]:[Job_Description]],2,FALSE)</f>
        <v>New Foreign Manufacturing Plant</v>
      </c>
    </row>
    <row r="2664" spans="1:18" x14ac:dyDescent="0.3">
      <c r="A2664" s="1">
        <v>42097</v>
      </c>
      <c r="B2664">
        <v>27310037</v>
      </c>
      <c r="C2664">
        <v>30</v>
      </c>
      <c r="D2664">
        <v>1</v>
      </c>
      <c r="E2664">
        <v>1</v>
      </c>
      <c r="F2664" t="s">
        <v>58</v>
      </c>
      <c r="G2664">
        <v>3</v>
      </c>
      <c r="H2664">
        <v>0</v>
      </c>
      <c r="I2664">
        <v>731</v>
      </c>
      <c r="J2664">
        <v>0</v>
      </c>
      <c r="K2664">
        <v>0</v>
      </c>
      <c r="L2664">
        <v>148</v>
      </c>
      <c r="M2664">
        <v>47</v>
      </c>
      <c r="N2664">
        <v>9</v>
      </c>
      <c r="O2664" t="s">
        <v>159</v>
      </c>
      <c r="P2664">
        <v>731</v>
      </c>
      <c r="Q266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664" t="str">
        <f>VLOOKUP(Analytics_mindset_case_studies_IntegrateCo_2015payroll[[#This Row],[Job_Code]],Analytics_mindset_case_studies_IntegrateCo_jobcodes[[Code_text]:[Job_Description]],2,FALSE)</f>
        <v>Sales</v>
      </c>
    </row>
    <row r="2665" spans="1:18" x14ac:dyDescent="0.3">
      <c r="A2665" s="1">
        <v>42097</v>
      </c>
      <c r="B2665">
        <v>27310037</v>
      </c>
      <c r="C2665">
        <v>30</v>
      </c>
      <c r="D2665">
        <v>1</v>
      </c>
      <c r="E2665">
        <v>1</v>
      </c>
      <c r="F2665" t="s">
        <v>84</v>
      </c>
      <c r="G2665">
        <v>5</v>
      </c>
      <c r="H2665">
        <v>0</v>
      </c>
      <c r="I2665">
        <v>12184</v>
      </c>
      <c r="J2665">
        <v>0</v>
      </c>
      <c r="K2665">
        <v>0</v>
      </c>
      <c r="L2665">
        <v>246</v>
      </c>
      <c r="M2665">
        <v>785</v>
      </c>
      <c r="N2665">
        <v>15</v>
      </c>
      <c r="O2665" t="s">
        <v>159</v>
      </c>
      <c r="P2665">
        <v>12184</v>
      </c>
      <c r="Q266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2665" t="str">
        <f>VLOOKUP(Analytics_mindset_case_studies_IntegrateCo_2015payroll[[#This Row],[Job_Code]],Analytics_mindset_case_studies_IntegrateCo_jobcodes[[Code_text]:[Job_Description]],2,FALSE)</f>
        <v>Travel</v>
      </c>
    </row>
    <row r="2666" spans="1:18" x14ac:dyDescent="0.3">
      <c r="A2666" s="1">
        <v>42097</v>
      </c>
      <c r="B2666">
        <v>27310037</v>
      </c>
      <c r="C2666">
        <v>30</v>
      </c>
      <c r="D2666">
        <v>1</v>
      </c>
      <c r="E2666">
        <v>1</v>
      </c>
      <c r="F2666" t="s">
        <v>63</v>
      </c>
      <c r="G2666">
        <v>0</v>
      </c>
      <c r="H2666">
        <v>0</v>
      </c>
      <c r="I2666">
        <v>0</v>
      </c>
      <c r="J2666">
        <v>0</v>
      </c>
      <c r="K2666">
        <v>0</v>
      </c>
      <c r="L2666">
        <v>197</v>
      </c>
      <c r="M2666">
        <v>627</v>
      </c>
      <c r="N2666">
        <v>12</v>
      </c>
      <c r="O2666" t="s">
        <v>159</v>
      </c>
      <c r="P2666">
        <v>0</v>
      </c>
      <c r="Q266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666" t="str">
        <f>VLOOKUP(Analytics_mindset_case_studies_IntegrateCo_2015payroll[[#This Row],[Job_Code]],Analytics_mindset_case_studies_IntegrateCo_jobcodes[[Code_text]:[Job_Description]],2,FALSE)</f>
        <v>New Foreign Manufacturing Plant</v>
      </c>
    </row>
    <row r="2667" spans="1:18" x14ac:dyDescent="0.3">
      <c r="A2667" s="1">
        <v>42097</v>
      </c>
      <c r="B2667">
        <v>27310037</v>
      </c>
      <c r="C2667">
        <v>403</v>
      </c>
      <c r="D2667">
        <v>1</v>
      </c>
      <c r="E2667">
        <v>1</v>
      </c>
      <c r="F2667" t="s">
        <v>89</v>
      </c>
      <c r="G2667">
        <v>25</v>
      </c>
      <c r="H2667">
        <v>0</v>
      </c>
      <c r="I2667">
        <v>425</v>
      </c>
      <c r="J2667">
        <v>0</v>
      </c>
      <c r="K2667">
        <v>0</v>
      </c>
      <c r="L2667">
        <v>77</v>
      </c>
      <c r="M2667">
        <v>245</v>
      </c>
      <c r="N2667">
        <v>7</v>
      </c>
      <c r="O2667" t="s">
        <v>160</v>
      </c>
      <c r="P2667">
        <v>425</v>
      </c>
      <c r="Q266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667" t="str">
        <f>VLOOKUP(Analytics_mindset_case_studies_IntegrateCo_2015payroll[[#This Row],[Job_Code]],Analytics_mindset_case_studies_IntegrateCo_jobcodes[[Code_text]:[Job_Description]],2,FALSE)</f>
        <v>Employee Training</v>
      </c>
    </row>
    <row r="2668" spans="1:18" x14ac:dyDescent="0.3">
      <c r="A2668" s="1">
        <v>42097</v>
      </c>
      <c r="B2668">
        <v>27310037</v>
      </c>
      <c r="C2668">
        <v>6</v>
      </c>
      <c r="D2668">
        <v>1</v>
      </c>
      <c r="E2668">
        <v>1</v>
      </c>
      <c r="F2668" t="s">
        <v>85</v>
      </c>
      <c r="G2668">
        <v>0</v>
      </c>
      <c r="H2668">
        <v>0</v>
      </c>
      <c r="I2668">
        <v>0</v>
      </c>
      <c r="J2668">
        <v>0</v>
      </c>
      <c r="K2668">
        <v>0</v>
      </c>
      <c r="L2668">
        <v>21</v>
      </c>
      <c r="M2668">
        <v>67</v>
      </c>
      <c r="N2668">
        <v>15</v>
      </c>
      <c r="O2668" t="s">
        <v>162</v>
      </c>
      <c r="P2668">
        <v>0</v>
      </c>
      <c r="Q266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668" t="str">
        <f>VLOOKUP(Analytics_mindset_case_studies_IntegrateCo_2015payroll[[#This Row],[Job_Code]],Analytics_mindset_case_studies_IntegrateCo_jobcodes[[Code_text]:[Job_Description]],2,FALSE)</f>
        <v>Installation</v>
      </c>
    </row>
    <row r="2669" spans="1:18" x14ac:dyDescent="0.3">
      <c r="A2669" s="1">
        <v>42097</v>
      </c>
      <c r="B2669">
        <v>27310037</v>
      </c>
      <c r="C2669">
        <v>6</v>
      </c>
      <c r="D2669">
        <v>1</v>
      </c>
      <c r="E2669">
        <v>1</v>
      </c>
      <c r="F2669" t="s">
        <v>63</v>
      </c>
      <c r="G2669">
        <v>0</v>
      </c>
      <c r="H2669">
        <v>0</v>
      </c>
      <c r="I2669">
        <v>0</v>
      </c>
      <c r="J2669">
        <v>0</v>
      </c>
      <c r="K2669">
        <v>0</v>
      </c>
      <c r="L2669">
        <v>1018</v>
      </c>
      <c r="M2669">
        <v>3244</v>
      </c>
      <c r="N2669">
        <v>726</v>
      </c>
      <c r="O2669" t="s">
        <v>162</v>
      </c>
      <c r="P2669">
        <v>0</v>
      </c>
      <c r="Q266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669" t="str">
        <f>VLOOKUP(Analytics_mindset_case_studies_IntegrateCo_2015payroll[[#This Row],[Job_Code]],Analytics_mindset_case_studies_IntegrateCo_jobcodes[[Code_text]:[Job_Description]],2,FALSE)</f>
        <v>New Foreign Manufacturing Plant</v>
      </c>
    </row>
    <row r="2670" spans="1:18" x14ac:dyDescent="0.3">
      <c r="A2670" s="1">
        <v>42097</v>
      </c>
      <c r="B2670">
        <v>27310037</v>
      </c>
      <c r="C2670">
        <v>210</v>
      </c>
      <c r="D2670">
        <v>2</v>
      </c>
      <c r="E2670">
        <v>2</v>
      </c>
      <c r="F2670" t="s">
        <v>85</v>
      </c>
      <c r="G2670">
        <v>0</v>
      </c>
      <c r="H2670">
        <v>0</v>
      </c>
      <c r="I2670">
        <v>0</v>
      </c>
      <c r="J2670">
        <v>0</v>
      </c>
      <c r="K2670">
        <v>0</v>
      </c>
      <c r="L2670">
        <v>72</v>
      </c>
      <c r="M2670">
        <v>115</v>
      </c>
      <c r="N2670">
        <v>33</v>
      </c>
      <c r="O2670" t="s">
        <v>163</v>
      </c>
      <c r="P2670">
        <v>0</v>
      </c>
      <c r="Q267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670" t="str">
        <f>VLOOKUP(Analytics_mindset_case_studies_IntegrateCo_2015payroll[[#This Row],[Job_Code]],Analytics_mindset_case_studies_IntegrateCo_jobcodes[[Code_text]:[Job_Description]],2,FALSE)</f>
        <v>Installation</v>
      </c>
    </row>
    <row r="2671" spans="1:18" x14ac:dyDescent="0.3">
      <c r="A2671" s="1">
        <v>42097</v>
      </c>
      <c r="B2671">
        <v>27310037</v>
      </c>
      <c r="C2671">
        <v>210</v>
      </c>
      <c r="D2671">
        <v>2</v>
      </c>
      <c r="E2671">
        <v>2</v>
      </c>
      <c r="F2671" t="s">
        <v>88</v>
      </c>
      <c r="G2671">
        <v>22</v>
      </c>
      <c r="H2671">
        <v>0</v>
      </c>
      <c r="I2671">
        <v>52316</v>
      </c>
      <c r="J2671">
        <v>0</v>
      </c>
      <c r="K2671">
        <v>0</v>
      </c>
      <c r="L2671">
        <v>2511</v>
      </c>
      <c r="M2671">
        <v>4002</v>
      </c>
      <c r="N2671">
        <v>1161</v>
      </c>
      <c r="O2671" t="s">
        <v>163</v>
      </c>
      <c r="P2671">
        <v>52316</v>
      </c>
      <c r="Q267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671" t="str">
        <f>VLOOKUP(Analytics_mindset_case_studies_IntegrateCo_2015payroll[[#This Row],[Job_Code]],Analytics_mindset_case_studies_IntegrateCo_jobcodes[[Code_text]:[Job_Description]],2,FALSE)</f>
        <v>Office</v>
      </c>
    </row>
    <row r="2672" spans="1:18" x14ac:dyDescent="0.3">
      <c r="A2672" s="1">
        <v>42097</v>
      </c>
      <c r="B2672">
        <v>27310037</v>
      </c>
      <c r="C2672">
        <v>210</v>
      </c>
      <c r="D2672">
        <v>2</v>
      </c>
      <c r="E2672">
        <v>2</v>
      </c>
      <c r="F2672" t="s">
        <v>107</v>
      </c>
      <c r="G2672">
        <v>4</v>
      </c>
      <c r="H2672">
        <v>0</v>
      </c>
      <c r="I2672">
        <v>9512</v>
      </c>
      <c r="J2672">
        <v>0</v>
      </c>
      <c r="K2672">
        <v>0</v>
      </c>
      <c r="L2672">
        <v>457</v>
      </c>
      <c r="M2672">
        <v>727</v>
      </c>
      <c r="N2672">
        <v>211</v>
      </c>
      <c r="O2672" t="s">
        <v>163</v>
      </c>
      <c r="P2672">
        <v>9512</v>
      </c>
      <c r="Q267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672" t="str">
        <f>VLOOKUP(Analytics_mindset_case_studies_IntegrateCo_2015payroll[[#This Row],[Job_Code]],Analytics_mindset_case_studies_IntegrateCo_jobcodes[[Code_text]:[Job_Description]],2,FALSE)</f>
        <v>Sales</v>
      </c>
    </row>
    <row r="2673" spans="1:18" x14ac:dyDescent="0.3">
      <c r="A2673" s="1">
        <v>42097</v>
      </c>
      <c r="B2673">
        <v>27310037</v>
      </c>
      <c r="C2673">
        <v>210</v>
      </c>
      <c r="D2673">
        <v>2</v>
      </c>
      <c r="E2673">
        <v>2</v>
      </c>
      <c r="F2673" t="s">
        <v>97</v>
      </c>
      <c r="G2673">
        <v>5</v>
      </c>
      <c r="H2673">
        <v>0</v>
      </c>
      <c r="I2673">
        <v>1189</v>
      </c>
      <c r="J2673">
        <v>0</v>
      </c>
      <c r="K2673">
        <v>0</v>
      </c>
      <c r="L2673">
        <v>571</v>
      </c>
      <c r="M2673">
        <v>909</v>
      </c>
      <c r="N2673">
        <v>264</v>
      </c>
      <c r="O2673" t="s">
        <v>163</v>
      </c>
      <c r="P2673">
        <v>1189</v>
      </c>
      <c r="Q267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673" t="str">
        <f>VLOOKUP(Analytics_mindset_case_studies_IntegrateCo_2015payroll[[#This Row],[Job_Code]],Analytics_mindset_case_studies_IntegrateCo_jobcodes[[Code_text]:[Job_Description]],2,FALSE)</f>
        <v>Service</v>
      </c>
    </row>
    <row r="2674" spans="1:18" x14ac:dyDescent="0.3">
      <c r="A2674" s="1">
        <v>42097</v>
      </c>
      <c r="B2674">
        <v>27310037</v>
      </c>
      <c r="C2674">
        <v>35</v>
      </c>
      <c r="D2674">
        <v>1</v>
      </c>
      <c r="E2674">
        <v>1</v>
      </c>
      <c r="F2674" t="s">
        <v>58</v>
      </c>
      <c r="G2674">
        <v>40</v>
      </c>
      <c r="H2674">
        <v>0</v>
      </c>
      <c r="I2674">
        <v>115385</v>
      </c>
      <c r="J2674">
        <v>0</v>
      </c>
      <c r="K2674">
        <v>0</v>
      </c>
      <c r="L2674">
        <v>0</v>
      </c>
      <c r="M2674">
        <v>8153</v>
      </c>
      <c r="N2674">
        <v>3</v>
      </c>
      <c r="O2674" t="s">
        <v>165</v>
      </c>
      <c r="P2674">
        <v>115385</v>
      </c>
      <c r="Q267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674" t="str">
        <f>VLOOKUP(Analytics_mindset_case_studies_IntegrateCo_2015payroll[[#This Row],[Job_Code]],Analytics_mindset_case_studies_IntegrateCo_jobcodes[[Code_text]:[Job_Description]],2,FALSE)</f>
        <v>Sales</v>
      </c>
    </row>
    <row r="2675" spans="1:18" x14ac:dyDescent="0.3">
      <c r="A2675" s="1">
        <v>42097</v>
      </c>
      <c r="B2675">
        <v>27310037</v>
      </c>
      <c r="C2675">
        <v>287</v>
      </c>
      <c r="D2675">
        <v>2</v>
      </c>
      <c r="E2675">
        <v>2</v>
      </c>
      <c r="F2675" t="s">
        <v>64</v>
      </c>
      <c r="G2675">
        <v>5</v>
      </c>
      <c r="H2675">
        <v>0</v>
      </c>
      <c r="I2675">
        <v>7125</v>
      </c>
      <c r="J2675">
        <v>0</v>
      </c>
      <c r="K2675">
        <v>0</v>
      </c>
      <c r="L2675">
        <v>325</v>
      </c>
      <c r="M2675">
        <v>517</v>
      </c>
      <c r="N2675">
        <v>18</v>
      </c>
      <c r="O2675" t="s">
        <v>167</v>
      </c>
      <c r="P2675">
        <v>7125</v>
      </c>
      <c r="Q267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675" t="str">
        <f>VLOOKUP(Analytics_mindset_case_studies_IntegrateCo_2015payroll[[#This Row],[Job_Code]],Analytics_mindset_case_studies_IntegrateCo_jobcodes[[Code_text]:[Job_Description]],2,FALSE)</f>
        <v>Office</v>
      </c>
    </row>
    <row r="2676" spans="1:18" x14ac:dyDescent="0.3">
      <c r="A2676" s="1">
        <v>42097</v>
      </c>
      <c r="B2676">
        <v>27310037</v>
      </c>
      <c r="C2676">
        <v>287</v>
      </c>
      <c r="D2676">
        <v>2</v>
      </c>
      <c r="E2676">
        <v>2</v>
      </c>
      <c r="F2676" t="s">
        <v>88</v>
      </c>
      <c r="G2676">
        <v>15</v>
      </c>
      <c r="H2676">
        <v>0</v>
      </c>
      <c r="I2676">
        <v>21375</v>
      </c>
      <c r="J2676">
        <v>0</v>
      </c>
      <c r="K2676">
        <v>0</v>
      </c>
      <c r="L2676">
        <v>974</v>
      </c>
      <c r="M2676">
        <v>1552</v>
      </c>
      <c r="N2676">
        <v>53</v>
      </c>
      <c r="O2676" t="s">
        <v>167</v>
      </c>
      <c r="P2676">
        <v>21375</v>
      </c>
      <c r="Q267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676" t="str">
        <f>VLOOKUP(Analytics_mindset_case_studies_IntegrateCo_2015payroll[[#This Row],[Job_Code]],Analytics_mindset_case_studies_IntegrateCo_jobcodes[[Code_text]:[Job_Description]],2,FALSE)</f>
        <v>Office</v>
      </c>
    </row>
    <row r="2677" spans="1:18" x14ac:dyDescent="0.3">
      <c r="A2677" s="1">
        <v>42097</v>
      </c>
      <c r="B2677">
        <v>27310037</v>
      </c>
      <c r="C2677">
        <v>287</v>
      </c>
      <c r="D2677">
        <v>2</v>
      </c>
      <c r="E2677">
        <v>2</v>
      </c>
      <c r="F2677" t="s">
        <v>97</v>
      </c>
      <c r="G2677">
        <v>15</v>
      </c>
      <c r="H2677">
        <v>0</v>
      </c>
      <c r="I2677">
        <v>21375</v>
      </c>
      <c r="J2677">
        <v>0</v>
      </c>
      <c r="K2677">
        <v>0</v>
      </c>
      <c r="L2677">
        <v>973</v>
      </c>
      <c r="M2677">
        <v>1552</v>
      </c>
      <c r="N2677">
        <v>53</v>
      </c>
      <c r="O2677" t="s">
        <v>167</v>
      </c>
      <c r="P2677">
        <v>21375</v>
      </c>
      <c r="Q267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677" t="str">
        <f>VLOOKUP(Analytics_mindset_case_studies_IntegrateCo_2015payroll[[#This Row],[Job_Code]],Analytics_mindset_case_studies_IntegrateCo_jobcodes[[Code_text]:[Job_Description]],2,FALSE)</f>
        <v>Service</v>
      </c>
    </row>
    <row r="2678" spans="1:18" x14ac:dyDescent="0.3">
      <c r="A2678" s="1">
        <v>42097</v>
      </c>
      <c r="B2678">
        <v>27310037</v>
      </c>
      <c r="C2678">
        <v>287</v>
      </c>
      <c r="D2678">
        <v>2</v>
      </c>
      <c r="E2678">
        <v>2</v>
      </c>
      <c r="F2678" t="s">
        <v>82</v>
      </c>
      <c r="G2678">
        <v>0</v>
      </c>
      <c r="H2678">
        <v>0</v>
      </c>
      <c r="I2678">
        <v>0</v>
      </c>
      <c r="J2678">
        <v>0</v>
      </c>
      <c r="K2678">
        <v>0</v>
      </c>
      <c r="L2678">
        <v>324</v>
      </c>
      <c r="M2678">
        <v>517</v>
      </c>
      <c r="N2678">
        <v>18</v>
      </c>
      <c r="O2678" t="s">
        <v>167</v>
      </c>
      <c r="P2678">
        <v>0</v>
      </c>
      <c r="Q267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678" t="str">
        <f>VLOOKUP(Analytics_mindset_case_studies_IntegrateCo_2015payroll[[#This Row],[Job_Code]],Analytics_mindset_case_studies_IntegrateCo_jobcodes[[Code_text]:[Job_Description]],2,FALSE)</f>
        <v>New Foreign Manufacturing Plant</v>
      </c>
    </row>
    <row r="2679" spans="1:18" x14ac:dyDescent="0.3">
      <c r="A2679" s="1">
        <v>42097</v>
      </c>
      <c r="B2679">
        <v>27310037</v>
      </c>
      <c r="C2679">
        <v>255</v>
      </c>
      <c r="D2679">
        <v>1</v>
      </c>
      <c r="E2679">
        <v>1</v>
      </c>
      <c r="F2679" t="s">
        <v>85</v>
      </c>
      <c r="G2679">
        <v>0</v>
      </c>
      <c r="H2679">
        <v>0</v>
      </c>
      <c r="I2679">
        <v>0</v>
      </c>
      <c r="J2679">
        <v>0</v>
      </c>
      <c r="K2679">
        <v>0</v>
      </c>
      <c r="L2679">
        <v>35</v>
      </c>
      <c r="M2679">
        <v>11</v>
      </c>
      <c r="N2679">
        <v>25</v>
      </c>
      <c r="O2679" t="s">
        <v>169</v>
      </c>
      <c r="P2679">
        <v>0</v>
      </c>
      <c r="Q267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679" t="str">
        <f>VLOOKUP(Analytics_mindset_case_studies_IntegrateCo_2015payroll[[#This Row],[Job_Code]],Analytics_mindset_case_studies_IntegrateCo_jobcodes[[Code_text]:[Job_Description]],2,FALSE)</f>
        <v>Installation</v>
      </c>
    </row>
    <row r="2680" spans="1:18" x14ac:dyDescent="0.3">
      <c r="A2680" s="1">
        <v>42097</v>
      </c>
      <c r="B2680">
        <v>27310037</v>
      </c>
      <c r="C2680">
        <v>405</v>
      </c>
      <c r="D2680">
        <v>1</v>
      </c>
      <c r="E2680">
        <v>1</v>
      </c>
      <c r="F2680" t="s">
        <v>64</v>
      </c>
      <c r="G2680">
        <v>20</v>
      </c>
      <c r="H2680">
        <v>0</v>
      </c>
      <c r="I2680">
        <v>340</v>
      </c>
      <c r="J2680">
        <v>0</v>
      </c>
      <c r="K2680">
        <v>193</v>
      </c>
      <c r="L2680">
        <v>816</v>
      </c>
      <c r="M2680">
        <v>2601</v>
      </c>
      <c r="N2680">
        <v>561</v>
      </c>
      <c r="O2680" t="s">
        <v>206</v>
      </c>
      <c r="P2680">
        <v>340</v>
      </c>
      <c r="Q268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680" t="str">
        <f>VLOOKUP(Analytics_mindset_case_studies_IntegrateCo_2015payroll[[#This Row],[Job_Code]],Analytics_mindset_case_studies_IntegrateCo_jobcodes[[Code_text]:[Job_Description]],2,FALSE)</f>
        <v>Office</v>
      </c>
    </row>
    <row r="2681" spans="1:18" x14ac:dyDescent="0.3">
      <c r="A2681" s="1">
        <v>42097</v>
      </c>
      <c r="B2681">
        <v>27310037</v>
      </c>
      <c r="C2681">
        <v>405</v>
      </c>
      <c r="D2681">
        <v>1</v>
      </c>
      <c r="E2681">
        <v>1</v>
      </c>
      <c r="F2681" t="s">
        <v>65</v>
      </c>
      <c r="G2681">
        <v>20</v>
      </c>
      <c r="H2681">
        <v>0</v>
      </c>
      <c r="I2681">
        <v>340</v>
      </c>
      <c r="J2681">
        <v>0</v>
      </c>
      <c r="K2681">
        <v>193</v>
      </c>
      <c r="L2681">
        <v>816</v>
      </c>
      <c r="M2681">
        <v>2601</v>
      </c>
      <c r="N2681">
        <v>561</v>
      </c>
      <c r="O2681" t="s">
        <v>206</v>
      </c>
      <c r="P2681">
        <v>340</v>
      </c>
      <c r="Q268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681" t="str">
        <f>VLOOKUP(Analytics_mindset_case_studies_IntegrateCo_2015payroll[[#This Row],[Job_Code]],Analytics_mindset_case_studies_IntegrateCo_jobcodes[[Code_text]:[Job_Description]],2,FALSE)</f>
        <v>Office</v>
      </c>
    </row>
    <row r="2682" spans="1:18" x14ac:dyDescent="0.3">
      <c r="A2682" s="1">
        <v>42097</v>
      </c>
      <c r="B2682">
        <v>27310037</v>
      </c>
      <c r="C2682">
        <v>13</v>
      </c>
      <c r="D2682">
        <v>1</v>
      </c>
      <c r="E2682">
        <v>1</v>
      </c>
      <c r="F2682" t="s">
        <v>106</v>
      </c>
      <c r="G2682">
        <v>40</v>
      </c>
      <c r="H2682">
        <v>0</v>
      </c>
      <c r="I2682">
        <v>186154</v>
      </c>
      <c r="J2682">
        <v>0</v>
      </c>
      <c r="K2682">
        <v>0</v>
      </c>
      <c r="L2682">
        <v>384</v>
      </c>
      <c r="M2682">
        <v>14241</v>
      </c>
      <c r="N2682">
        <v>3072</v>
      </c>
      <c r="O2682" t="s">
        <v>171</v>
      </c>
      <c r="P2682">
        <v>186154</v>
      </c>
      <c r="Q268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007</v>
      </c>
      <c r="R2682" t="str">
        <f>VLOOKUP(Analytics_mindset_case_studies_IntegrateCo_2015payroll[[#This Row],[Job_Code]],Analytics_mindset_case_studies_IntegrateCo_jobcodes[[Code_text]:[Job_Description]],2,FALSE)</f>
        <v>Customer Training</v>
      </c>
    </row>
    <row r="2683" spans="1:18" x14ac:dyDescent="0.3">
      <c r="A2683" s="1">
        <v>42097</v>
      </c>
      <c r="B2683">
        <v>27310037</v>
      </c>
      <c r="C2683">
        <v>358</v>
      </c>
      <c r="D2683">
        <v>1</v>
      </c>
      <c r="E2683">
        <v>1</v>
      </c>
      <c r="F2683" t="s">
        <v>64</v>
      </c>
      <c r="G2683">
        <v>40</v>
      </c>
      <c r="H2683">
        <v>0</v>
      </c>
      <c r="I2683">
        <v>630</v>
      </c>
      <c r="J2683">
        <v>0</v>
      </c>
      <c r="K2683">
        <v>251</v>
      </c>
      <c r="L2683">
        <v>1188</v>
      </c>
      <c r="M2683">
        <v>3787</v>
      </c>
      <c r="N2683">
        <v>76</v>
      </c>
      <c r="O2683" t="s">
        <v>172</v>
      </c>
      <c r="P2683">
        <v>630</v>
      </c>
      <c r="Q268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683" t="str">
        <f>VLOOKUP(Analytics_mindset_case_studies_IntegrateCo_2015payroll[[#This Row],[Job_Code]],Analytics_mindset_case_studies_IntegrateCo_jobcodes[[Code_text]:[Job_Description]],2,FALSE)</f>
        <v>Office</v>
      </c>
    </row>
    <row r="2684" spans="1:18" x14ac:dyDescent="0.3">
      <c r="A2684" s="1">
        <v>42097</v>
      </c>
      <c r="B2684">
        <v>27310037</v>
      </c>
      <c r="C2684">
        <v>281</v>
      </c>
      <c r="D2684">
        <v>1</v>
      </c>
      <c r="E2684">
        <v>1</v>
      </c>
      <c r="F2684" t="s">
        <v>85</v>
      </c>
      <c r="G2684">
        <v>0</v>
      </c>
      <c r="H2684">
        <v>0</v>
      </c>
      <c r="I2684">
        <v>0</v>
      </c>
      <c r="J2684">
        <v>0</v>
      </c>
      <c r="K2684">
        <v>0</v>
      </c>
      <c r="L2684">
        <v>36</v>
      </c>
      <c r="M2684">
        <v>115</v>
      </c>
      <c r="N2684">
        <v>25</v>
      </c>
      <c r="O2684" t="s">
        <v>207</v>
      </c>
      <c r="P2684">
        <v>0</v>
      </c>
      <c r="Q268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684" t="str">
        <f>VLOOKUP(Analytics_mindset_case_studies_IntegrateCo_2015payroll[[#This Row],[Job_Code]],Analytics_mindset_case_studies_IntegrateCo_jobcodes[[Code_text]:[Job_Description]],2,FALSE)</f>
        <v>Installation</v>
      </c>
    </row>
    <row r="2685" spans="1:18" x14ac:dyDescent="0.3">
      <c r="A2685" s="1">
        <v>42097</v>
      </c>
      <c r="B2685">
        <v>27310037</v>
      </c>
      <c r="C2685">
        <v>281</v>
      </c>
      <c r="D2685">
        <v>1</v>
      </c>
      <c r="E2685">
        <v>1</v>
      </c>
      <c r="F2685" t="s">
        <v>65</v>
      </c>
      <c r="G2685">
        <v>15</v>
      </c>
      <c r="H2685">
        <v>0</v>
      </c>
      <c r="I2685">
        <v>39</v>
      </c>
      <c r="J2685">
        <v>0</v>
      </c>
      <c r="K2685">
        <v>0</v>
      </c>
      <c r="L2685">
        <v>94</v>
      </c>
      <c r="M2685">
        <v>299</v>
      </c>
      <c r="N2685">
        <v>64</v>
      </c>
      <c r="O2685" t="s">
        <v>207</v>
      </c>
      <c r="P2685">
        <v>39</v>
      </c>
      <c r="Q268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685" t="str">
        <f>VLOOKUP(Analytics_mindset_case_studies_IntegrateCo_2015payroll[[#This Row],[Job_Code]],Analytics_mindset_case_studies_IntegrateCo_jobcodes[[Code_text]:[Job_Description]],2,FALSE)</f>
        <v>Office</v>
      </c>
    </row>
    <row r="2686" spans="1:18" x14ac:dyDescent="0.3">
      <c r="A2686" s="1">
        <v>42097</v>
      </c>
      <c r="B2686">
        <v>27310037</v>
      </c>
      <c r="C2686">
        <v>281</v>
      </c>
      <c r="D2686">
        <v>1</v>
      </c>
      <c r="E2686">
        <v>1</v>
      </c>
      <c r="F2686" t="s">
        <v>65</v>
      </c>
      <c r="G2686">
        <v>0</v>
      </c>
      <c r="H2686">
        <v>2</v>
      </c>
      <c r="I2686">
        <v>0</v>
      </c>
      <c r="J2686">
        <v>78</v>
      </c>
      <c r="K2686">
        <v>0</v>
      </c>
      <c r="L2686">
        <v>187</v>
      </c>
      <c r="M2686">
        <v>597</v>
      </c>
      <c r="N2686">
        <v>86</v>
      </c>
      <c r="O2686" t="s">
        <v>207</v>
      </c>
      <c r="P2686">
        <v>78</v>
      </c>
      <c r="Q268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686" t="str">
        <f>VLOOKUP(Analytics_mindset_case_studies_IntegrateCo_2015payroll[[#This Row],[Job_Code]],Analytics_mindset_case_studies_IntegrateCo_jobcodes[[Code_text]:[Job_Description]],2,FALSE)</f>
        <v>Office</v>
      </c>
    </row>
    <row r="2687" spans="1:18" x14ac:dyDescent="0.3">
      <c r="A2687" s="1">
        <v>42097</v>
      </c>
      <c r="B2687">
        <v>27310037</v>
      </c>
      <c r="C2687">
        <v>316</v>
      </c>
      <c r="D2687">
        <v>1</v>
      </c>
      <c r="E2687">
        <v>1</v>
      </c>
      <c r="F2687" t="s">
        <v>85</v>
      </c>
      <c r="G2687">
        <v>0</v>
      </c>
      <c r="H2687">
        <v>0</v>
      </c>
      <c r="I2687">
        <v>0</v>
      </c>
      <c r="J2687">
        <v>0</v>
      </c>
      <c r="K2687">
        <v>0</v>
      </c>
      <c r="L2687">
        <v>28</v>
      </c>
      <c r="M2687">
        <v>89</v>
      </c>
      <c r="N2687">
        <v>2</v>
      </c>
      <c r="O2687" t="s">
        <v>173</v>
      </c>
      <c r="P2687">
        <v>0</v>
      </c>
      <c r="Q268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687" t="str">
        <f>VLOOKUP(Analytics_mindset_case_studies_IntegrateCo_2015payroll[[#This Row],[Job_Code]],Analytics_mindset_case_studies_IntegrateCo_jobcodes[[Code_text]:[Job_Description]],2,FALSE)</f>
        <v>Installation</v>
      </c>
    </row>
    <row r="2688" spans="1:18" x14ac:dyDescent="0.3">
      <c r="A2688" s="1">
        <v>42097</v>
      </c>
      <c r="B2688">
        <v>27310037</v>
      </c>
      <c r="C2688">
        <v>316</v>
      </c>
      <c r="D2688">
        <v>1</v>
      </c>
      <c r="E2688">
        <v>1</v>
      </c>
      <c r="F2688" t="s">
        <v>63</v>
      </c>
      <c r="G2688">
        <v>0</v>
      </c>
      <c r="H2688">
        <v>0</v>
      </c>
      <c r="I2688">
        <v>0</v>
      </c>
      <c r="J2688">
        <v>0</v>
      </c>
      <c r="K2688">
        <v>0</v>
      </c>
      <c r="L2688">
        <v>243</v>
      </c>
      <c r="M2688">
        <v>775</v>
      </c>
      <c r="N2688">
        <v>173</v>
      </c>
      <c r="O2688" t="s">
        <v>173</v>
      </c>
      <c r="P2688">
        <v>0</v>
      </c>
      <c r="Q268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688" t="str">
        <f>VLOOKUP(Analytics_mindset_case_studies_IntegrateCo_2015payroll[[#This Row],[Job_Code]],Analytics_mindset_case_studies_IntegrateCo_jobcodes[[Code_text]:[Job_Description]],2,FALSE)</f>
        <v>New Foreign Manufacturing Plant</v>
      </c>
    </row>
    <row r="2689" spans="1:18" x14ac:dyDescent="0.3">
      <c r="A2689" s="1">
        <v>42097</v>
      </c>
      <c r="B2689">
        <v>27310037</v>
      </c>
      <c r="C2689">
        <v>314</v>
      </c>
      <c r="D2689">
        <v>1</v>
      </c>
      <c r="E2689">
        <v>1</v>
      </c>
      <c r="F2689" t="s">
        <v>85</v>
      </c>
      <c r="G2689">
        <v>0</v>
      </c>
      <c r="H2689">
        <v>0</v>
      </c>
      <c r="I2689">
        <v>0</v>
      </c>
      <c r="J2689">
        <v>0</v>
      </c>
      <c r="K2689">
        <v>0</v>
      </c>
      <c r="L2689">
        <v>36</v>
      </c>
      <c r="M2689">
        <v>115</v>
      </c>
      <c r="N2689">
        <v>25</v>
      </c>
      <c r="O2689" t="s">
        <v>174</v>
      </c>
      <c r="P2689">
        <v>0</v>
      </c>
      <c r="Q268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689" t="str">
        <f>VLOOKUP(Analytics_mindset_case_studies_IntegrateCo_2015payroll[[#This Row],[Job_Code]],Analytics_mindset_case_studies_IntegrateCo_jobcodes[[Code_text]:[Job_Description]],2,FALSE)</f>
        <v>Installation</v>
      </c>
    </row>
    <row r="2690" spans="1:18" x14ac:dyDescent="0.3">
      <c r="A2690" s="1">
        <v>42097</v>
      </c>
      <c r="B2690">
        <v>27310037</v>
      </c>
      <c r="C2690">
        <v>39</v>
      </c>
      <c r="D2690">
        <v>1</v>
      </c>
      <c r="E2690">
        <v>1</v>
      </c>
      <c r="F2690" t="s">
        <v>101</v>
      </c>
      <c r="G2690">
        <v>30</v>
      </c>
      <c r="H2690">
        <v>0</v>
      </c>
      <c r="I2690">
        <v>2175</v>
      </c>
      <c r="J2690">
        <v>0</v>
      </c>
      <c r="K2690">
        <v>32</v>
      </c>
      <c r="L2690">
        <v>126</v>
      </c>
      <c r="M2690">
        <v>402</v>
      </c>
      <c r="N2690">
        <v>359</v>
      </c>
      <c r="O2690" t="s">
        <v>175</v>
      </c>
      <c r="P2690">
        <v>2175</v>
      </c>
      <c r="Q269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690" t="str">
        <f>VLOOKUP(Analytics_mindset_case_studies_IntegrateCo_2015payroll[[#This Row],[Job_Code]],Analytics_mindset_case_studies_IntegrateCo_jobcodes[[Code_text]:[Job_Description]],2,FALSE)</f>
        <v>Installation</v>
      </c>
    </row>
    <row r="2691" spans="1:18" x14ac:dyDescent="0.3">
      <c r="A2691" s="1">
        <v>42097</v>
      </c>
      <c r="B2691">
        <v>27310037</v>
      </c>
      <c r="C2691">
        <v>18</v>
      </c>
      <c r="D2691">
        <v>1</v>
      </c>
      <c r="E2691">
        <v>1</v>
      </c>
      <c r="F2691" t="s">
        <v>64</v>
      </c>
      <c r="G2691">
        <v>115</v>
      </c>
      <c r="H2691">
        <v>0</v>
      </c>
      <c r="I2691">
        <v>230</v>
      </c>
      <c r="J2691">
        <v>0</v>
      </c>
      <c r="K2691">
        <v>138</v>
      </c>
      <c r="L2691">
        <v>552</v>
      </c>
      <c r="M2691">
        <v>176</v>
      </c>
      <c r="N2691">
        <v>28</v>
      </c>
      <c r="O2691" t="s">
        <v>177</v>
      </c>
      <c r="P2691">
        <v>230</v>
      </c>
      <c r="Q269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691" t="str">
        <f>VLOOKUP(Analytics_mindset_case_studies_IntegrateCo_2015payroll[[#This Row],[Job_Code]],Analytics_mindset_case_studies_IntegrateCo_jobcodes[[Code_text]:[Job_Description]],2,FALSE)</f>
        <v>Office</v>
      </c>
    </row>
    <row r="2692" spans="1:18" x14ac:dyDescent="0.3">
      <c r="A2692" s="1">
        <v>42097</v>
      </c>
      <c r="B2692">
        <v>27310037</v>
      </c>
      <c r="C2692">
        <v>18</v>
      </c>
      <c r="D2692">
        <v>1</v>
      </c>
      <c r="E2692">
        <v>1</v>
      </c>
      <c r="F2692" t="s">
        <v>65</v>
      </c>
      <c r="G2692">
        <v>115</v>
      </c>
      <c r="H2692">
        <v>0</v>
      </c>
      <c r="I2692">
        <v>230</v>
      </c>
      <c r="J2692">
        <v>0</v>
      </c>
      <c r="K2692">
        <v>138</v>
      </c>
      <c r="L2692">
        <v>552</v>
      </c>
      <c r="M2692">
        <v>1759</v>
      </c>
      <c r="N2692">
        <v>28</v>
      </c>
      <c r="O2692" t="s">
        <v>177</v>
      </c>
      <c r="P2692">
        <v>230</v>
      </c>
      <c r="Q269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692" t="str">
        <f>VLOOKUP(Analytics_mindset_case_studies_IntegrateCo_2015payroll[[#This Row],[Job_Code]],Analytics_mindset_case_studies_IntegrateCo_jobcodes[[Code_text]:[Job_Description]],2,FALSE)</f>
        <v>Office</v>
      </c>
    </row>
    <row r="2693" spans="1:18" x14ac:dyDescent="0.3">
      <c r="A2693" s="1">
        <v>42097</v>
      </c>
      <c r="B2693">
        <v>27310037</v>
      </c>
      <c r="C2693">
        <v>23</v>
      </c>
      <c r="D2693">
        <v>1</v>
      </c>
      <c r="E2693">
        <v>1</v>
      </c>
      <c r="F2693" t="s">
        <v>63</v>
      </c>
      <c r="G2693">
        <v>0</v>
      </c>
      <c r="H2693">
        <v>0</v>
      </c>
      <c r="I2693">
        <v>0</v>
      </c>
      <c r="J2693">
        <v>0</v>
      </c>
      <c r="K2693">
        <v>0</v>
      </c>
      <c r="L2693">
        <v>161</v>
      </c>
      <c r="M2693">
        <v>513</v>
      </c>
      <c r="N2693">
        <v>119</v>
      </c>
      <c r="O2693" t="s">
        <v>178</v>
      </c>
      <c r="P2693">
        <v>0</v>
      </c>
      <c r="Q269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693" t="str">
        <f>VLOOKUP(Analytics_mindset_case_studies_IntegrateCo_2015payroll[[#This Row],[Job_Code]],Analytics_mindset_case_studies_IntegrateCo_jobcodes[[Code_text]:[Job_Description]],2,FALSE)</f>
        <v>New Foreign Manufacturing Plant</v>
      </c>
    </row>
    <row r="2694" spans="1:18" x14ac:dyDescent="0.3">
      <c r="A2694" s="1">
        <v>42097</v>
      </c>
      <c r="B2694">
        <v>27310037</v>
      </c>
      <c r="C2694">
        <v>401</v>
      </c>
      <c r="D2694">
        <v>2</v>
      </c>
      <c r="E2694">
        <v>2</v>
      </c>
      <c r="F2694" t="s">
        <v>85</v>
      </c>
      <c r="G2694">
        <v>0</v>
      </c>
      <c r="H2694">
        <v>0</v>
      </c>
      <c r="I2694">
        <v>0</v>
      </c>
      <c r="J2694">
        <v>0</v>
      </c>
      <c r="K2694">
        <v>0</v>
      </c>
      <c r="L2694">
        <v>56</v>
      </c>
      <c r="M2694">
        <v>89</v>
      </c>
      <c r="N2694">
        <v>33</v>
      </c>
      <c r="O2694" t="s">
        <v>179</v>
      </c>
      <c r="P2694">
        <v>0</v>
      </c>
      <c r="Q269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694" t="str">
        <f>VLOOKUP(Analytics_mindset_case_studies_IntegrateCo_2015payroll[[#This Row],[Job_Code]],Analytics_mindset_case_studies_IntegrateCo_jobcodes[[Code_text]:[Job_Description]],2,FALSE)</f>
        <v>Installation</v>
      </c>
    </row>
    <row r="2695" spans="1:18" x14ac:dyDescent="0.3">
      <c r="A2695" s="1">
        <v>42097</v>
      </c>
      <c r="B2695">
        <v>27310037</v>
      </c>
      <c r="C2695">
        <v>401</v>
      </c>
      <c r="D2695">
        <v>2</v>
      </c>
      <c r="E2695">
        <v>2</v>
      </c>
      <c r="F2695" t="s">
        <v>88</v>
      </c>
      <c r="G2695">
        <v>14</v>
      </c>
      <c r="H2695">
        <v>0</v>
      </c>
      <c r="I2695">
        <v>364</v>
      </c>
      <c r="J2695">
        <v>0</v>
      </c>
      <c r="K2695">
        <v>0</v>
      </c>
      <c r="L2695">
        <v>135</v>
      </c>
      <c r="M2695">
        <v>2152</v>
      </c>
      <c r="N2695">
        <v>808</v>
      </c>
      <c r="O2695" t="s">
        <v>179</v>
      </c>
      <c r="P2695">
        <v>364</v>
      </c>
      <c r="Q269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695" t="str">
        <f>VLOOKUP(Analytics_mindset_case_studies_IntegrateCo_2015payroll[[#This Row],[Job_Code]],Analytics_mindset_case_studies_IntegrateCo_jobcodes[[Code_text]:[Job_Description]],2,FALSE)</f>
        <v>Office</v>
      </c>
    </row>
    <row r="2696" spans="1:18" x14ac:dyDescent="0.3">
      <c r="A2696" s="1">
        <v>42097</v>
      </c>
      <c r="B2696">
        <v>27310037</v>
      </c>
      <c r="C2696">
        <v>407</v>
      </c>
      <c r="D2696">
        <v>1</v>
      </c>
      <c r="E2696">
        <v>1</v>
      </c>
      <c r="F2696" t="s">
        <v>85</v>
      </c>
      <c r="G2696">
        <v>0</v>
      </c>
      <c r="H2696">
        <v>0</v>
      </c>
      <c r="I2696">
        <v>0</v>
      </c>
      <c r="J2696">
        <v>0</v>
      </c>
      <c r="K2696">
        <v>9</v>
      </c>
      <c r="L2696">
        <v>36</v>
      </c>
      <c r="M2696">
        <v>115</v>
      </c>
      <c r="N2696">
        <v>25</v>
      </c>
      <c r="O2696" t="s">
        <v>209</v>
      </c>
      <c r="P2696">
        <v>0</v>
      </c>
      <c r="Q269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696" t="str">
        <f>VLOOKUP(Analytics_mindset_case_studies_IntegrateCo_2015payroll[[#This Row],[Job_Code]],Analytics_mindset_case_studies_IntegrateCo_jobcodes[[Code_text]:[Job_Description]],2,FALSE)</f>
        <v>Installation</v>
      </c>
    </row>
    <row r="2697" spans="1:18" x14ac:dyDescent="0.3">
      <c r="A2697" s="1">
        <v>42097</v>
      </c>
      <c r="B2697">
        <v>27310037</v>
      </c>
      <c r="C2697">
        <v>407</v>
      </c>
      <c r="D2697">
        <v>1</v>
      </c>
      <c r="E2697">
        <v>1</v>
      </c>
      <c r="F2697" t="s">
        <v>89</v>
      </c>
      <c r="G2697">
        <v>1</v>
      </c>
      <c r="H2697">
        <v>0</v>
      </c>
      <c r="I2697">
        <v>16</v>
      </c>
      <c r="J2697">
        <v>0</v>
      </c>
      <c r="K2697">
        <v>1</v>
      </c>
      <c r="L2697">
        <v>38</v>
      </c>
      <c r="M2697">
        <v>122</v>
      </c>
      <c r="N2697">
        <v>26</v>
      </c>
      <c r="O2697" t="s">
        <v>209</v>
      </c>
      <c r="P2697">
        <v>16</v>
      </c>
      <c r="Q269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697" t="str">
        <f>VLOOKUP(Analytics_mindset_case_studies_IntegrateCo_2015payroll[[#This Row],[Job_Code]],Analytics_mindset_case_studies_IntegrateCo_jobcodes[[Code_text]:[Job_Description]],2,FALSE)</f>
        <v>Employee Training</v>
      </c>
    </row>
    <row r="2698" spans="1:18" x14ac:dyDescent="0.3">
      <c r="A2698" s="1">
        <v>42097</v>
      </c>
      <c r="B2698">
        <v>27310037</v>
      </c>
      <c r="C2698">
        <v>3</v>
      </c>
      <c r="D2698">
        <v>1</v>
      </c>
      <c r="E2698">
        <v>1</v>
      </c>
      <c r="F2698" t="s">
        <v>64</v>
      </c>
      <c r="G2698">
        <v>40</v>
      </c>
      <c r="H2698">
        <v>0</v>
      </c>
      <c r="I2698">
        <v>3077</v>
      </c>
      <c r="J2698">
        <v>0</v>
      </c>
      <c r="K2698">
        <v>0</v>
      </c>
      <c r="L2698">
        <v>0</v>
      </c>
      <c r="M2698">
        <v>23308</v>
      </c>
      <c r="N2698">
        <v>369</v>
      </c>
      <c r="O2698" t="s">
        <v>180</v>
      </c>
      <c r="P2698">
        <v>3077</v>
      </c>
      <c r="Q269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698" t="str">
        <f>VLOOKUP(Analytics_mindset_case_studies_IntegrateCo_2015payroll[[#This Row],[Job_Code]],Analytics_mindset_case_studies_IntegrateCo_jobcodes[[Code_text]:[Job_Description]],2,FALSE)</f>
        <v>Office</v>
      </c>
    </row>
    <row r="2699" spans="1:18" x14ac:dyDescent="0.3">
      <c r="A2699" s="1">
        <v>42097</v>
      </c>
      <c r="B2699">
        <v>27310037</v>
      </c>
      <c r="C2699">
        <v>374</v>
      </c>
      <c r="D2699">
        <v>5</v>
      </c>
      <c r="E2699">
        <v>5</v>
      </c>
      <c r="F2699" t="s">
        <v>64</v>
      </c>
      <c r="G2699">
        <v>65</v>
      </c>
      <c r="H2699">
        <v>0</v>
      </c>
      <c r="I2699">
        <v>1365</v>
      </c>
      <c r="J2699">
        <v>0</v>
      </c>
      <c r="K2699">
        <v>0</v>
      </c>
      <c r="L2699">
        <v>382</v>
      </c>
      <c r="M2699">
        <v>888</v>
      </c>
      <c r="N2699">
        <v>52</v>
      </c>
      <c r="O2699" t="s">
        <v>181</v>
      </c>
      <c r="P2699">
        <v>1365</v>
      </c>
      <c r="Q269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699" t="str">
        <f>VLOOKUP(Analytics_mindset_case_studies_IntegrateCo_2015payroll[[#This Row],[Job_Code]],Analytics_mindset_case_studies_IntegrateCo_jobcodes[[Code_text]:[Job_Description]],2,FALSE)</f>
        <v>Office</v>
      </c>
    </row>
    <row r="2700" spans="1:18" x14ac:dyDescent="0.3">
      <c r="A2700" s="1">
        <v>42097</v>
      </c>
      <c r="B2700">
        <v>27310037</v>
      </c>
      <c r="C2700">
        <v>374</v>
      </c>
      <c r="D2700">
        <v>5</v>
      </c>
      <c r="E2700">
        <v>5</v>
      </c>
      <c r="F2700" t="s">
        <v>93</v>
      </c>
      <c r="G2700">
        <v>155</v>
      </c>
      <c r="H2700">
        <v>0</v>
      </c>
      <c r="I2700">
        <v>3255</v>
      </c>
      <c r="J2700">
        <v>0</v>
      </c>
      <c r="K2700">
        <v>0</v>
      </c>
      <c r="L2700">
        <v>911</v>
      </c>
      <c r="M2700">
        <v>212</v>
      </c>
      <c r="N2700">
        <v>124</v>
      </c>
      <c r="O2700" t="s">
        <v>181</v>
      </c>
      <c r="P2700">
        <v>3255</v>
      </c>
      <c r="Q270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700" t="str">
        <f>VLOOKUP(Analytics_mindset_case_studies_IntegrateCo_2015payroll[[#This Row],[Job_Code]],Analytics_mindset_case_studies_IntegrateCo_jobcodes[[Code_text]:[Job_Description]],2,FALSE)</f>
        <v>Office</v>
      </c>
    </row>
    <row r="2701" spans="1:18" x14ac:dyDescent="0.3">
      <c r="A2701" s="1">
        <v>42097</v>
      </c>
      <c r="B2701">
        <v>27310037</v>
      </c>
      <c r="C2701">
        <v>374</v>
      </c>
      <c r="D2701">
        <v>5</v>
      </c>
      <c r="E2701">
        <v>5</v>
      </c>
      <c r="F2701" t="s">
        <v>78</v>
      </c>
      <c r="G2701">
        <v>16</v>
      </c>
      <c r="H2701">
        <v>0</v>
      </c>
      <c r="I2701">
        <v>336</v>
      </c>
      <c r="J2701">
        <v>0</v>
      </c>
      <c r="K2701">
        <v>0</v>
      </c>
      <c r="L2701">
        <v>941</v>
      </c>
      <c r="M2701">
        <v>2188</v>
      </c>
      <c r="N2701">
        <v>128</v>
      </c>
      <c r="O2701" t="s">
        <v>181</v>
      </c>
      <c r="P2701">
        <v>336</v>
      </c>
      <c r="Q270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701" t="str">
        <f>VLOOKUP(Analytics_mindset_case_studies_IntegrateCo_2015payroll[[#This Row],[Job_Code]],Analytics_mindset_case_studies_IntegrateCo_jobcodes[[Code_text]:[Job_Description]],2,FALSE)</f>
        <v>Service</v>
      </c>
    </row>
    <row r="2702" spans="1:18" x14ac:dyDescent="0.3">
      <c r="A2702" s="1">
        <v>42097</v>
      </c>
      <c r="B2702">
        <v>27310037</v>
      </c>
      <c r="C2702">
        <v>374</v>
      </c>
      <c r="D2702">
        <v>5</v>
      </c>
      <c r="E2702">
        <v>5</v>
      </c>
      <c r="F2702" t="s">
        <v>103</v>
      </c>
      <c r="G2702">
        <v>2</v>
      </c>
      <c r="H2702">
        <v>0</v>
      </c>
      <c r="I2702">
        <v>42</v>
      </c>
      <c r="J2702">
        <v>0</v>
      </c>
      <c r="K2702">
        <v>0</v>
      </c>
      <c r="L2702">
        <v>118</v>
      </c>
      <c r="M2702">
        <v>274</v>
      </c>
      <c r="N2702">
        <v>16</v>
      </c>
      <c r="O2702" t="s">
        <v>181</v>
      </c>
      <c r="P2702">
        <v>42</v>
      </c>
      <c r="Q270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702" t="str">
        <f>VLOOKUP(Analytics_mindset_case_studies_IntegrateCo_2015payroll[[#This Row],[Job_Code]],Analytics_mindset_case_studies_IntegrateCo_jobcodes[[Code_text]:[Job_Description]],2,FALSE)</f>
        <v>Service</v>
      </c>
    </row>
    <row r="2703" spans="1:18" x14ac:dyDescent="0.3">
      <c r="A2703" s="1">
        <v>42097</v>
      </c>
      <c r="B2703">
        <v>27310037</v>
      </c>
      <c r="C2703">
        <v>201</v>
      </c>
      <c r="D2703">
        <v>1</v>
      </c>
      <c r="E2703">
        <v>1</v>
      </c>
      <c r="F2703" t="s">
        <v>85</v>
      </c>
      <c r="G2703">
        <v>0</v>
      </c>
      <c r="H2703">
        <v>0</v>
      </c>
      <c r="I2703">
        <v>0</v>
      </c>
      <c r="J2703">
        <v>0</v>
      </c>
      <c r="K2703">
        <v>0</v>
      </c>
      <c r="L2703">
        <v>36</v>
      </c>
      <c r="M2703">
        <v>115</v>
      </c>
      <c r="N2703">
        <v>25</v>
      </c>
      <c r="O2703" t="s">
        <v>182</v>
      </c>
      <c r="P2703">
        <v>0</v>
      </c>
      <c r="Q270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703" t="str">
        <f>VLOOKUP(Analytics_mindset_case_studies_IntegrateCo_2015payroll[[#This Row],[Job_Code]],Analytics_mindset_case_studies_IntegrateCo_jobcodes[[Code_text]:[Job_Description]],2,FALSE)</f>
        <v>Installation</v>
      </c>
    </row>
    <row r="2704" spans="1:18" x14ac:dyDescent="0.3">
      <c r="A2704" s="1">
        <v>42097</v>
      </c>
      <c r="B2704">
        <v>27310037</v>
      </c>
      <c r="C2704">
        <v>192</v>
      </c>
      <c r="D2704">
        <v>5</v>
      </c>
      <c r="E2704">
        <v>5</v>
      </c>
      <c r="F2704" t="s">
        <v>85</v>
      </c>
      <c r="G2704">
        <v>0</v>
      </c>
      <c r="H2704">
        <v>0</v>
      </c>
      <c r="I2704">
        <v>0</v>
      </c>
      <c r="J2704">
        <v>0</v>
      </c>
      <c r="K2704">
        <v>0</v>
      </c>
      <c r="L2704">
        <v>34</v>
      </c>
      <c r="M2704">
        <v>82</v>
      </c>
      <c r="N2704">
        <v>51</v>
      </c>
      <c r="O2704" t="s">
        <v>183</v>
      </c>
      <c r="P2704">
        <v>0</v>
      </c>
      <c r="Q270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704" t="str">
        <f>VLOOKUP(Analytics_mindset_case_studies_IntegrateCo_2015payroll[[#This Row],[Job_Code]],Analytics_mindset_case_studies_IntegrateCo_jobcodes[[Code_text]:[Job_Description]],2,FALSE)</f>
        <v>Installation</v>
      </c>
    </row>
    <row r="2705" spans="1:18" x14ac:dyDescent="0.3">
      <c r="A2705" s="1">
        <v>42097</v>
      </c>
      <c r="B2705">
        <v>27310037</v>
      </c>
      <c r="C2705">
        <v>192</v>
      </c>
      <c r="D2705">
        <v>5</v>
      </c>
      <c r="E2705">
        <v>5</v>
      </c>
      <c r="F2705" t="s">
        <v>107</v>
      </c>
      <c r="G2705">
        <v>20</v>
      </c>
      <c r="H2705">
        <v>0</v>
      </c>
      <c r="I2705">
        <v>48077</v>
      </c>
      <c r="J2705">
        <v>0</v>
      </c>
      <c r="K2705">
        <v>0</v>
      </c>
      <c r="L2705">
        <v>1346</v>
      </c>
      <c r="M2705">
        <v>3281</v>
      </c>
      <c r="N2705">
        <v>2058</v>
      </c>
      <c r="O2705" t="s">
        <v>183</v>
      </c>
      <c r="P2705">
        <v>48077</v>
      </c>
      <c r="Q270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705" t="str">
        <f>VLOOKUP(Analytics_mindset_case_studies_IntegrateCo_2015payroll[[#This Row],[Job_Code]],Analytics_mindset_case_studies_IntegrateCo_jobcodes[[Code_text]:[Job_Description]],2,FALSE)</f>
        <v>Sales</v>
      </c>
    </row>
    <row r="2706" spans="1:18" x14ac:dyDescent="0.3">
      <c r="A2706" s="1">
        <v>42097</v>
      </c>
      <c r="B2706">
        <v>27310037</v>
      </c>
      <c r="C2706">
        <v>192</v>
      </c>
      <c r="D2706">
        <v>5</v>
      </c>
      <c r="E2706">
        <v>5</v>
      </c>
      <c r="F2706" t="s">
        <v>104</v>
      </c>
      <c r="G2706">
        <v>20</v>
      </c>
      <c r="H2706">
        <v>0</v>
      </c>
      <c r="I2706">
        <v>48077</v>
      </c>
      <c r="J2706">
        <v>0</v>
      </c>
      <c r="K2706">
        <v>0</v>
      </c>
      <c r="L2706">
        <v>1346</v>
      </c>
      <c r="M2706">
        <v>3281</v>
      </c>
      <c r="N2706">
        <v>2058</v>
      </c>
      <c r="O2706" t="s">
        <v>183</v>
      </c>
      <c r="P2706">
        <v>48077</v>
      </c>
      <c r="Q270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706" t="str">
        <f>VLOOKUP(Analytics_mindset_case_studies_IntegrateCo_2015payroll[[#This Row],[Job_Code]],Analytics_mindset_case_studies_IntegrateCo_jobcodes[[Code_text]:[Job_Description]],2,FALSE)</f>
        <v>Sales</v>
      </c>
    </row>
    <row r="2707" spans="1:18" x14ac:dyDescent="0.3">
      <c r="A2707" s="1">
        <v>42097</v>
      </c>
      <c r="B2707">
        <v>27310037</v>
      </c>
      <c r="C2707">
        <v>398</v>
      </c>
      <c r="D2707">
        <v>1</v>
      </c>
      <c r="E2707">
        <v>1</v>
      </c>
      <c r="F2707" t="s">
        <v>95</v>
      </c>
      <c r="G2707">
        <v>25</v>
      </c>
      <c r="H2707">
        <v>0</v>
      </c>
      <c r="I2707">
        <v>30</v>
      </c>
      <c r="J2707">
        <v>0</v>
      </c>
      <c r="K2707">
        <v>18</v>
      </c>
      <c r="L2707">
        <v>72</v>
      </c>
      <c r="M2707">
        <v>229</v>
      </c>
      <c r="N2707">
        <v>49</v>
      </c>
      <c r="O2707" t="s">
        <v>184</v>
      </c>
      <c r="P2707">
        <v>30</v>
      </c>
      <c r="Q270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707" t="str">
        <f>VLOOKUP(Analytics_mindset_case_studies_IntegrateCo_2015payroll[[#This Row],[Job_Code]],Analytics_mindset_case_studies_IntegrateCo_jobcodes[[Code_text]:[Job_Description]],2,FALSE)</f>
        <v>Installation</v>
      </c>
    </row>
    <row r="2708" spans="1:18" x14ac:dyDescent="0.3">
      <c r="A2708" s="1">
        <v>42097</v>
      </c>
      <c r="B2708">
        <v>27310037</v>
      </c>
      <c r="C2708">
        <v>398</v>
      </c>
      <c r="D2708">
        <v>1</v>
      </c>
      <c r="E2708">
        <v>1</v>
      </c>
      <c r="F2708" t="s">
        <v>89</v>
      </c>
      <c r="G2708">
        <v>5</v>
      </c>
      <c r="H2708">
        <v>0</v>
      </c>
      <c r="I2708">
        <v>6</v>
      </c>
      <c r="J2708">
        <v>0</v>
      </c>
      <c r="K2708">
        <v>4</v>
      </c>
      <c r="L2708">
        <v>14</v>
      </c>
      <c r="M2708">
        <v>46</v>
      </c>
      <c r="N2708">
        <v>1</v>
      </c>
      <c r="O2708" t="s">
        <v>184</v>
      </c>
      <c r="P2708">
        <v>6</v>
      </c>
      <c r="Q270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708" t="str">
        <f>VLOOKUP(Analytics_mindset_case_studies_IntegrateCo_2015payroll[[#This Row],[Job_Code]],Analytics_mindset_case_studies_IntegrateCo_jobcodes[[Code_text]:[Job_Description]],2,FALSE)</f>
        <v>Employee Training</v>
      </c>
    </row>
    <row r="2709" spans="1:18" x14ac:dyDescent="0.3">
      <c r="A2709" s="1">
        <v>42097</v>
      </c>
      <c r="B2709">
        <v>27310037</v>
      </c>
      <c r="C2709">
        <v>276</v>
      </c>
      <c r="D2709">
        <v>1</v>
      </c>
      <c r="E2709">
        <v>1</v>
      </c>
      <c r="F2709" t="s">
        <v>85</v>
      </c>
      <c r="G2709">
        <v>0</v>
      </c>
      <c r="H2709">
        <v>0</v>
      </c>
      <c r="I2709">
        <v>0</v>
      </c>
      <c r="J2709">
        <v>0</v>
      </c>
      <c r="K2709">
        <v>0</v>
      </c>
      <c r="L2709">
        <v>34</v>
      </c>
      <c r="M2709">
        <v>107</v>
      </c>
      <c r="N2709">
        <v>25</v>
      </c>
      <c r="O2709" t="s">
        <v>185</v>
      </c>
      <c r="P2709">
        <v>0</v>
      </c>
      <c r="Q270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709" t="str">
        <f>VLOOKUP(Analytics_mindset_case_studies_IntegrateCo_2015payroll[[#This Row],[Job_Code]],Analytics_mindset_case_studies_IntegrateCo_jobcodes[[Code_text]:[Job_Description]],2,FALSE)</f>
        <v>Installation</v>
      </c>
    </row>
    <row r="2710" spans="1:18" x14ac:dyDescent="0.3">
      <c r="A2710" s="1">
        <v>42097</v>
      </c>
      <c r="B2710">
        <v>27310037</v>
      </c>
      <c r="C2710">
        <v>352</v>
      </c>
      <c r="D2710">
        <v>1</v>
      </c>
      <c r="E2710">
        <v>1</v>
      </c>
      <c r="F2710" t="s">
        <v>85</v>
      </c>
      <c r="G2710">
        <v>0</v>
      </c>
      <c r="H2710">
        <v>0</v>
      </c>
      <c r="I2710">
        <v>0</v>
      </c>
      <c r="J2710">
        <v>0</v>
      </c>
      <c r="K2710">
        <v>0</v>
      </c>
      <c r="L2710">
        <v>32</v>
      </c>
      <c r="M2710">
        <v>101</v>
      </c>
      <c r="N2710">
        <v>25</v>
      </c>
      <c r="O2710" t="s">
        <v>186</v>
      </c>
      <c r="P2710">
        <v>0</v>
      </c>
      <c r="Q271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710" t="str">
        <f>VLOOKUP(Analytics_mindset_case_studies_IntegrateCo_2015payroll[[#This Row],[Job_Code]],Analytics_mindset_case_studies_IntegrateCo_jobcodes[[Code_text]:[Job_Description]],2,FALSE)</f>
        <v>Installation</v>
      </c>
    </row>
    <row r="2711" spans="1:18" x14ac:dyDescent="0.3">
      <c r="A2711" s="1">
        <v>42097</v>
      </c>
      <c r="B2711">
        <v>27310037</v>
      </c>
      <c r="C2711">
        <v>352</v>
      </c>
      <c r="D2711">
        <v>1</v>
      </c>
      <c r="E2711">
        <v>1</v>
      </c>
      <c r="F2711" t="s">
        <v>89</v>
      </c>
      <c r="G2711">
        <v>5</v>
      </c>
      <c r="H2711">
        <v>0</v>
      </c>
      <c r="I2711">
        <v>95</v>
      </c>
      <c r="J2711">
        <v>0</v>
      </c>
      <c r="K2711">
        <v>0</v>
      </c>
      <c r="L2711">
        <v>2</v>
      </c>
      <c r="M2711">
        <v>64</v>
      </c>
      <c r="N2711">
        <v>16</v>
      </c>
      <c r="O2711" t="s">
        <v>186</v>
      </c>
      <c r="P2711">
        <v>95</v>
      </c>
      <c r="Q271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711" t="str">
        <f>VLOOKUP(Analytics_mindset_case_studies_IntegrateCo_2015payroll[[#This Row],[Job_Code]],Analytics_mindset_case_studies_IntegrateCo_jobcodes[[Code_text]:[Job_Description]],2,FALSE)</f>
        <v>Employee Training</v>
      </c>
    </row>
    <row r="2712" spans="1:18" x14ac:dyDescent="0.3">
      <c r="A2712" s="1">
        <v>42097</v>
      </c>
      <c r="B2712">
        <v>27310037</v>
      </c>
      <c r="C2712">
        <v>199</v>
      </c>
      <c r="D2712">
        <v>1</v>
      </c>
      <c r="E2712">
        <v>1</v>
      </c>
      <c r="F2712" t="s">
        <v>85</v>
      </c>
      <c r="G2712">
        <v>0</v>
      </c>
      <c r="H2712">
        <v>0</v>
      </c>
      <c r="I2712">
        <v>0</v>
      </c>
      <c r="J2712">
        <v>0</v>
      </c>
      <c r="K2712">
        <v>0</v>
      </c>
      <c r="L2712">
        <v>33</v>
      </c>
      <c r="M2712">
        <v>105</v>
      </c>
      <c r="N2712">
        <v>25</v>
      </c>
      <c r="O2712" t="s">
        <v>187</v>
      </c>
      <c r="P2712">
        <v>0</v>
      </c>
      <c r="Q271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712" t="str">
        <f>VLOOKUP(Analytics_mindset_case_studies_IntegrateCo_2015payroll[[#This Row],[Job_Code]],Analytics_mindset_case_studies_IntegrateCo_jobcodes[[Code_text]:[Job_Description]],2,FALSE)</f>
        <v>Installation</v>
      </c>
    </row>
    <row r="2713" spans="1:18" x14ac:dyDescent="0.3">
      <c r="A2713" s="1">
        <v>42097</v>
      </c>
      <c r="B2713">
        <v>27310037</v>
      </c>
      <c r="C2713">
        <v>199</v>
      </c>
      <c r="D2713">
        <v>1</v>
      </c>
      <c r="E2713">
        <v>1</v>
      </c>
      <c r="F2713" t="s">
        <v>78</v>
      </c>
      <c r="G2713">
        <v>7</v>
      </c>
      <c r="H2713">
        <v>0</v>
      </c>
      <c r="I2713">
        <v>2499</v>
      </c>
      <c r="J2713">
        <v>0</v>
      </c>
      <c r="K2713">
        <v>0</v>
      </c>
      <c r="L2713">
        <v>546</v>
      </c>
      <c r="M2713">
        <v>174</v>
      </c>
      <c r="N2713">
        <v>412</v>
      </c>
      <c r="O2713" t="s">
        <v>187</v>
      </c>
      <c r="P2713">
        <v>2499</v>
      </c>
      <c r="Q271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713" t="str">
        <f>VLOOKUP(Analytics_mindset_case_studies_IntegrateCo_2015payroll[[#This Row],[Job_Code]],Analytics_mindset_case_studies_IntegrateCo_jobcodes[[Code_text]:[Job_Description]],2,FALSE)</f>
        <v>Service</v>
      </c>
    </row>
    <row r="2714" spans="1:18" x14ac:dyDescent="0.3">
      <c r="A2714" s="1">
        <v>42097</v>
      </c>
      <c r="B2714">
        <v>27310037</v>
      </c>
      <c r="C2714">
        <v>199</v>
      </c>
      <c r="D2714">
        <v>1</v>
      </c>
      <c r="E2714">
        <v>1</v>
      </c>
      <c r="F2714" t="s">
        <v>87</v>
      </c>
      <c r="G2714">
        <v>5</v>
      </c>
      <c r="H2714">
        <v>0</v>
      </c>
      <c r="I2714">
        <v>1785</v>
      </c>
      <c r="J2714">
        <v>0</v>
      </c>
      <c r="K2714">
        <v>0</v>
      </c>
      <c r="L2714">
        <v>39</v>
      </c>
      <c r="M2714">
        <v>124</v>
      </c>
      <c r="N2714">
        <v>29</v>
      </c>
      <c r="O2714" t="s">
        <v>187</v>
      </c>
      <c r="P2714">
        <v>1785</v>
      </c>
      <c r="Q271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714" t="str">
        <f>VLOOKUP(Analytics_mindset_case_studies_IntegrateCo_2015payroll[[#This Row],[Job_Code]],Analytics_mindset_case_studies_IntegrateCo_jobcodes[[Code_text]:[Job_Description]],2,FALSE)</f>
        <v>Employee Training</v>
      </c>
    </row>
    <row r="2715" spans="1:18" x14ac:dyDescent="0.3">
      <c r="A2715" s="1">
        <v>42097</v>
      </c>
      <c r="B2715">
        <v>27310037</v>
      </c>
      <c r="C2715">
        <v>260</v>
      </c>
      <c r="D2715">
        <v>1</v>
      </c>
      <c r="E2715">
        <v>1</v>
      </c>
      <c r="F2715" t="s">
        <v>85</v>
      </c>
      <c r="G2715">
        <v>0</v>
      </c>
      <c r="H2715">
        <v>0</v>
      </c>
      <c r="I2715">
        <v>0</v>
      </c>
      <c r="J2715">
        <v>0</v>
      </c>
      <c r="K2715">
        <v>0</v>
      </c>
      <c r="L2715">
        <v>34</v>
      </c>
      <c r="M2715">
        <v>109</v>
      </c>
      <c r="N2715">
        <v>25</v>
      </c>
      <c r="O2715" t="s">
        <v>188</v>
      </c>
      <c r="P2715">
        <v>0</v>
      </c>
      <c r="Q271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715" t="str">
        <f>VLOOKUP(Analytics_mindset_case_studies_IntegrateCo_2015payroll[[#This Row],[Job_Code]],Analytics_mindset_case_studies_IntegrateCo_jobcodes[[Code_text]:[Job_Description]],2,FALSE)</f>
        <v>Installation</v>
      </c>
    </row>
    <row r="2716" spans="1:18" x14ac:dyDescent="0.3">
      <c r="A2716" s="1">
        <v>42097</v>
      </c>
      <c r="B2716">
        <v>27310037</v>
      </c>
      <c r="C2716">
        <v>380</v>
      </c>
      <c r="D2716">
        <v>1</v>
      </c>
      <c r="E2716">
        <v>1</v>
      </c>
      <c r="F2716" t="s">
        <v>85</v>
      </c>
      <c r="G2716">
        <v>0</v>
      </c>
      <c r="H2716">
        <v>0</v>
      </c>
      <c r="I2716">
        <v>0</v>
      </c>
      <c r="J2716">
        <v>0</v>
      </c>
      <c r="K2716">
        <v>0</v>
      </c>
      <c r="L2716">
        <v>29</v>
      </c>
      <c r="M2716">
        <v>92</v>
      </c>
      <c r="N2716">
        <v>25</v>
      </c>
      <c r="O2716" t="s">
        <v>189</v>
      </c>
      <c r="P2716">
        <v>0</v>
      </c>
      <c r="Q271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716" t="str">
        <f>VLOOKUP(Analytics_mindset_case_studies_IntegrateCo_2015payroll[[#This Row],[Job_Code]],Analytics_mindset_case_studies_IntegrateCo_jobcodes[[Code_text]:[Job_Description]],2,FALSE)</f>
        <v>Installation</v>
      </c>
    </row>
    <row r="2717" spans="1:18" x14ac:dyDescent="0.3">
      <c r="A2717" s="1">
        <v>42097</v>
      </c>
      <c r="B2717">
        <v>27310037</v>
      </c>
      <c r="C2717">
        <v>380</v>
      </c>
      <c r="D2717">
        <v>1</v>
      </c>
      <c r="E2717">
        <v>1</v>
      </c>
      <c r="F2717" t="s">
        <v>65</v>
      </c>
      <c r="G2717">
        <v>1</v>
      </c>
      <c r="H2717">
        <v>0</v>
      </c>
      <c r="I2717">
        <v>20</v>
      </c>
      <c r="J2717">
        <v>0</v>
      </c>
      <c r="K2717">
        <v>0</v>
      </c>
      <c r="L2717">
        <v>39</v>
      </c>
      <c r="M2717">
        <v>124</v>
      </c>
      <c r="N2717">
        <v>33</v>
      </c>
      <c r="O2717" t="s">
        <v>189</v>
      </c>
      <c r="P2717">
        <v>20</v>
      </c>
      <c r="Q271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717" t="str">
        <f>VLOOKUP(Analytics_mindset_case_studies_IntegrateCo_2015payroll[[#This Row],[Job_Code]],Analytics_mindset_case_studies_IntegrateCo_jobcodes[[Code_text]:[Job_Description]],2,FALSE)</f>
        <v>Office</v>
      </c>
    </row>
    <row r="2718" spans="1:18" x14ac:dyDescent="0.3">
      <c r="A2718" s="1">
        <v>42097</v>
      </c>
      <c r="B2718">
        <v>27310037</v>
      </c>
      <c r="C2718">
        <v>386</v>
      </c>
      <c r="D2718">
        <v>1</v>
      </c>
      <c r="E2718">
        <v>1</v>
      </c>
      <c r="F2718" t="s">
        <v>64</v>
      </c>
      <c r="G2718">
        <v>6</v>
      </c>
      <c r="H2718">
        <v>0</v>
      </c>
      <c r="I2718">
        <v>72</v>
      </c>
      <c r="J2718">
        <v>0</v>
      </c>
      <c r="K2718">
        <v>43</v>
      </c>
      <c r="L2718">
        <v>173</v>
      </c>
      <c r="M2718">
        <v>552</v>
      </c>
      <c r="N2718">
        <v>119</v>
      </c>
      <c r="O2718" t="s">
        <v>204</v>
      </c>
      <c r="P2718">
        <v>72</v>
      </c>
      <c r="Q271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718" t="str">
        <f>VLOOKUP(Analytics_mindset_case_studies_IntegrateCo_2015payroll[[#This Row],[Job_Code]],Analytics_mindset_case_studies_IntegrateCo_jobcodes[[Code_text]:[Job_Description]],2,FALSE)</f>
        <v>Office</v>
      </c>
    </row>
    <row r="2719" spans="1:18" x14ac:dyDescent="0.3">
      <c r="A2719" s="1">
        <v>42097</v>
      </c>
      <c r="B2719">
        <v>27310037</v>
      </c>
      <c r="C2719">
        <v>117</v>
      </c>
      <c r="D2719">
        <v>1</v>
      </c>
      <c r="E2719">
        <v>1</v>
      </c>
      <c r="F2719" t="s">
        <v>78</v>
      </c>
      <c r="G2719">
        <v>10</v>
      </c>
      <c r="H2719">
        <v>0</v>
      </c>
      <c r="I2719">
        <v>150</v>
      </c>
      <c r="J2719">
        <v>0</v>
      </c>
      <c r="K2719">
        <v>0</v>
      </c>
      <c r="L2719">
        <v>36</v>
      </c>
      <c r="M2719">
        <v>1148</v>
      </c>
      <c r="N2719">
        <v>248</v>
      </c>
      <c r="O2719" t="s">
        <v>191</v>
      </c>
      <c r="P2719">
        <v>150</v>
      </c>
      <c r="Q271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719" t="str">
        <f>VLOOKUP(Analytics_mindset_case_studies_IntegrateCo_2015payroll[[#This Row],[Job_Code]],Analytics_mindset_case_studies_IntegrateCo_jobcodes[[Code_text]:[Job_Description]],2,FALSE)</f>
        <v>Service</v>
      </c>
    </row>
    <row r="2720" spans="1:18" x14ac:dyDescent="0.3">
      <c r="A2720" s="1">
        <v>42097</v>
      </c>
      <c r="B2720">
        <v>27310037</v>
      </c>
      <c r="C2720">
        <v>400</v>
      </c>
      <c r="D2720">
        <v>1</v>
      </c>
      <c r="E2720">
        <v>1</v>
      </c>
      <c r="F2720" t="s">
        <v>85</v>
      </c>
      <c r="G2720">
        <v>0</v>
      </c>
      <c r="H2720">
        <v>0</v>
      </c>
      <c r="I2720">
        <v>0</v>
      </c>
      <c r="J2720">
        <v>0</v>
      </c>
      <c r="K2720">
        <v>0</v>
      </c>
      <c r="L2720">
        <v>3</v>
      </c>
      <c r="M2720">
        <v>96</v>
      </c>
      <c r="N2720">
        <v>4</v>
      </c>
      <c r="O2720" t="s">
        <v>192</v>
      </c>
      <c r="P2720">
        <v>0</v>
      </c>
      <c r="Q272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720" t="str">
        <f>VLOOKUP(Analytics_mindset_case_studies_IntegrateCo_2015payroll[[#This Row],[Job_Code]],Analytics_mindset_case_studies_IntegrateCo_jobcodes[[Code_text]:[Job_Description]],2,FALSE)</f>
        <v>Installation</v>
      </c>
    </row>
    <row r="2721" spans="1:18" x14ac:dyDescent="0.3">
      <c r="A2721" s="1">
        <v>42097</v>
      </c>
      <c r="B2721">
        <v>27310037</v>
      </c>
      <c r="C2721">
        <v>400</v>
      </c>
      <c r="D2721">
        <v>1</v>
      </c>
      <c r="E2721">
        <v>1</v>
      </c>
      <c r="F2721" t="s">
        <v>58</v>
      </c>
      <c r="G2721">
        <v>435</v>
      </c>
      <c r="H2721">
        <v>0</v>
      </c>
      <c r="I2721">
        <v>82693</v>
      </c>
      <c r="J2721">
        <v>0</v>
      </c>
      <c r="K2721">
        <v>0</v>
      </c>
      <c r="L2721">
        <v>1671</v>
      </c>
      <c r="M2721">
        <v>5327</v>
      </c>
      <c r="N2721">
        <v>215</v>
      </c>
      <c r="O2721" t="s">
        <v>192</v>
      </c>
      <c r="P2721">
        <v>82693</v>
      </c>
      <c r="Q272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721" t="str">
        <f>VLOOKUP(Analytics_mindset_case_studies_IntegrateCo_2015payroll[[#This Row],[Job_Code]],Analytics_mindset_case_studies_IntegrateCo_jobcodes[[Code_text]:[Job_Description]],2,FALSE)</f>
        <v>Sales</v>
      </c>
    </row>
    <row r="2722" spans="1:18" x14ac:dyDescent="0.3">
      <c r="A2722" s="1">
        <v>42097</v>
      </c>
      <c r="B2722">
        <v>27310037</v>
      </c>
      <c r="C2722">
        <v>7</v>
      </c>
      <c r="D2722">
        <v>1</v>
      </c>
      <c r="E2722">
        <v>1</v>
      </c>
      <c r="F2722" t="s">
        <v>58</v>
      </c>
      <c r="G2722">
        <v>38</v>
      </c>
      <c r="H2722">
        <v>0</v>
      </c>
      <c r="I2722">
        <v>89118</v>
      </c>
      <c r="J2722">
        <v>0</v>
      </c>
      <c r="K2722">
        <v>0</v>
      </c>
      <c r="L2722">
        <v>201</v>
      </c>
      <c r="M2722">
        <v>6407</v>
      </c>
      <c r="N2722">
        <v>147</v>
      </c>
      <c r="O2722" t="s">
        <v>194</v>
      </c>
      <c r="P2722">
        <v>89118</v>
      </c>
      <c r="Q272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722" t="str">
        <f>VLOOKUP(Analytics_mindset_case_studies_IntegrateCo_2015payroll[[#This Row],[Job_Code]],Analytics_mindset_case_studies_IntegrateCo_jobcodes[[Code_text]:[Job_Description]],2,FALSE)</f>
        <v>Sales</v>
      </c>
    </row>
    <row r="2723" spans="1:18" x14ac:dyDescent="0.3">
      <c r="A2723" s="1">
        <v>42097</v>
      </c>
      <c r="B2723">
        <v>27310037</v>
      </c>
      <c r="C2723">
        <v>7</v>
      </c>
      <c r="D2723">
        <v>1</v>
      </c>
      <c r="E2723">
        <v>1</v>
      </c>
      <c r="F2723" t="s">
        <v>72</v>
      </c>
      <c r="G2723">
        <v>3</v>
      </c>
      <c r="H2723">
        <v>0</v>
      </c>
      <c r="I2723">
        <v>7036</v>
      </c>
      <c r="J2723">
        <v>0</v>
      </c>
      <c r="K2723">
        <v>0</v>
      </c>
      <c r="L2723">
        <v>159</v>
      </c>
      <c r="M2723">
        <v>506</v>
      </c>
      <c r="N2723">
        <v>116</v>
      </c>
      <c r="O2723" t="s">
        <v>194</v>
      </c>
      <c r="P2723">
        <v>7036</v>
      </c>
      <c r="Q272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723" t="str">
        <f>VLOOKUP(Analytics_mindset_case_studies_IntegrateCo_2015payroll[[#This Row],[Job_Code]],Analytics_mindset_case_studies_IntegrateCo_jobcodes[[Code_text]:[Job_Description]],2,FALSE)</f>
        <v>Sales</v>
      </c>
    </row>
    <row r="2724" spans="1:18" x14ac:dyDescent="0.3">
      <c r="A2724" s="1">
        <v>42097</v>
      </c>
      <c r="B2724">
        <v>27310037</v>
      </c>
      <c r="C2724">
        <v>34</v>
      </c>
      <c r="D2724">
        <v>1</v>
      </c>
      <c r="E2724">
        <v>1</v>
      </c>
      <c r="F2724" t="s">
        <v>84</v>
      </c>
      <c r="G2724">
        <v>7</v>
      </c>
      <c r="H2724">
        <v>0</v>
      </c>
      <c r="I2724">
        <v>29993</v>
      </c>
      <c r="J2724">
        <v>0</v>
      </c>
      <c r="K2724">
        <v>0</v>
      </c>
      <c r="L2724">
        <v>28</v>
      </c>
      <c r="M2724">
        <v>2182</v>
      </c>
      <c r="N2724">
        <v>495</v>
      </c>
      <c r="O2724" t="s">
        <v>195</v>
      </c>
      <c r="P2724">
        <v>29993</v>
      </c>
      <c r="Q272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2724" t="str">
        <f>VLOOKUP(Analytics_mindset_case_studies_IntegrateCo_2015payroll[[#This Row],[Job_Code]],Analytics_mindset_case_studies_IntegrateCo_jobcodes[[Code_text]:[Job_Description]],2,FALSE)</f>
        <v>Travel</v>
      </c>
    </row>
    <row r="2725" spans="1:18" x14ac:dyDescent="0.3">
      <c r="A2725" s="1">
        <v>42097</v>
      </c>
      <c r="B2725">
        <v>27310037</v>
      </c>
      <c r="C2725">
        <v>34</v>
      </c>
      <c r="D2725">
        <v>1</v>
      </c>
      <c r="E2725">
        <v>1</v>
      </c>
      <c r="F2725" t="s">
        <v>72</v>
      </c>
      <c r="G2725">
        <v>9</v>
      </c>
      <c r="H2725">
        <v>0</v>
      </c>
      <c r="I2725">
        <v>38563</v>
      </c>
      <c r="J2725">
        <v>0</v>
      </c>
      <c r="K2725">
        <v>0</v>
      </c>
      <c r="L2725">
        <v>36</v>
      </c>
      <c r="M2725">
        <v>2804</v>
      </c>
      <c r="N2725">
        <v>636</v>
      </c>
      <c r="O2725" t="s">
        <v>195</v>
      </c>
      <c r="P2725">
        <v>38563</v>
      </c>
      <c r="Q272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725" t="str">
        <f>VLOOKUP(Analytics_mindset_case_studies_IntegrateCo_2015payroll[[#This Row],[Job_Code]],Analytics_mindset_case_studies_IntegrateCo_jobcodes[[Code_text]:[Job_Description]],2,FALSE)</f>
        <v>Sales</v>
      </c>
    </row>
    <row r="2726" spans="1:18" x14ac:dyDescent="0.3">
      <c r="A2726" s="1">
        <v>42097</v>
      </c>
      <c r="B2726">
        <v>27310037</v>
      </c>
      <c r="C2726">
        <v>336</v>
      </c>
      <c r="D2726">
        <v>1</v>
      </c>
      <c r="E2726">
        <v>1</v>
      </c>
      <c r="F2726" t="s">
        <v>85</v>
      </c>
      <c r="G2726">
        <v>0</v>
      </c>
      <c r="H2726">
        <v>0</v>
      </c>
      <c r="I2726">
        <v>0</v>
      </c>
      <c r="J2726">
        <v>0</v>
      </c>
      <c r="K2726">
        <v>0</v>
      </c>
      <c r="L2726">
        <v>36</v>
      </c>
      <c r="M2726">
        <v>115</v>
      </c>
      <c r="N2726">
        <v>25</v>
      </c>
      <c r="O2726" t="s">
        <v>196</v>
      </c>
      <c r="P2726">
        <v>0</v>
      </c>
      <c r="Q272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726" t="str">
        <f>VLOOKUP(Analytics_mindset_case_studies_IntegrateCo_2015payroll[[#This Row],[Job_Code]],Analytics_mindset_case_studies_IntegrateCo_jobcodes[[Code_text]:[Job_Description]],2,FALSE)</f>
        <v>Installation</v>
      </c>
    </row>
    <row r="2727" spans="1:18" x14ac:dyDescent="0.3">
      <c r="A2727" s="1">
        <v>42097</v>
      </c>
      <c r="B2727">
        <v>27310037</v>
      </c>
      <c r="C2727">
        <v>99</v>
      </c>
      <c r="D2727">
        <v>1</v>
      </c>
      <c r="E2727">
        <v>1</v>
      </c>
      <c r="F2727" t="s">
        <v>78</v>
      </c>
      <c r="G2727">
        <v>165</v>
      </c>
      <c r="H2727">
        <v>0</v>
      </c>
      <c r="I2727">
        <v>3465</v>
      </c>
      <c r="J2727">
        <v>0</v>
      </c>
      <c r="K2727">
        <v>0</v>
      </c>
      <c r="L2727">
        <v>805</v>
      </c>
      <c r="M2727">
        <v>2567</v>
      </c>
      <c r="N2727">
        <v>572</v>
      </c>
      <c r="O2727" t="s">
        <v>198</v>
      </c>
      <c r="P2727">
        <v>3465</v>
      </c>
      <c r="Q272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727" t="str">
        <f>VLOOKUP(Analytics_mindset_case_studies_IntegrateCo_2015payroll[[#This Row],[Job_Code]],Analytics_mindset_case_studies_IntegrateCo_jobcodes[[Code_text]:[Job_Description]],2,FALSE)</f>
        <v>Service</v>
      </c>
    </row>
    <row r="2728" spans="1:18" x14ac:dyDescent="0.3">
      <c r="A2728" s="1">
        <v>42097</v>
      </c>
      <c r="B2728">
        <v>27310037</v>
      </c>
      <c r="C2728">
        <v>99</v>
      </c>
      <c r="D2728">
        <v>1</v>
      </c>
      <c r="E2728">
        <v>1</v>
      </c>
      <c r="F2728" t="s">
        <v>63</v>
      </c>
      <c r="G2728">
        <v>0</v>
      </c>
      <c r="H2728">
        <v>0</v>
      </c>
      <c r="I2728">
        <v>0</v>
      </c>
      <c r="J2728">
        <v>0</v>
      </c>
      <c r="K2728">
        <v>0</v>
      </c>
      <c r="L2728">
        <v>171</v>
      </c>
      <c r="M2728">
        <v>545</v>
      </c>
      <c r="N2728">
        <v>121</v>
      </c>
      <c r="O2728" t="s">
        <v>198</v>
      </c>
      <c r="P2728">
        <v>0</v>
      </c>
      <c r="Q272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728" t="str">
        <f>VLOOKUP(Analytics_mindset_case_studies_IntegrateCo_2015payroll[[#This Row],[Job_Code]],Analytics_mindset_case_studies_IntegrateCo_jobcodes[[Code_text]:[Job_Description]],2,FALSE)</f>
        <v>New Foreign Manufacturing Plant</v>
      </c>
    </row>
    <row r="2729" spans="1:18" x14ac:dyDescent="0.3">
      <c r="A2729" s="1">
        <v>42097</v>
      </c>
      <c r="B2729">
        <v>27310037</v>
      </c>
      <c r="C2729">
        <v>99</v>
      </c>
      <c r="D2729">
        <v>1</v>
      </c>
      <c r="E2729">
        <v>1</v>
      </c>
      <c r="F2729" t="s">
        <v>74</v>
      </c>
      <c r="G2729">
        <v>165</v>
      </c>
      <c r="H2729">
        <v>0</v>
      </c>
      <c r="I2729">
        <v>3465</v>
      </c>
      <c r="J2729">
        <v>0</v>
      </c>
      <c r="K2729">
        <v>0</v>
      </c>
      <c r="L2729">
        <v>805</v>
      </c>
      <c r="M2729">
        <v>2566</v>
      </c>
      <c r="N2729">
        <v>572</v>
      </c>
      <c r="O2729" t="s">
        <v>198</v>
      </c>
      <c r="P2729">
        <v>3465</v>
      </c>
      <c r="Q272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729" t="str">
        <f>VLOOKUP(Analytics_mindset_case_studies_IntegrateCo_2015payroll[[#This Row],[Job_Code]],Analytics_mindset_case_studies_IntegrateCo_jobcodes[[Code_text]:[Job_Description]],2,FALSE)</f>
        <v>Service</v>
      </c>
    </row>
    <row r="2730" spans="1:18" x14ac:dyDescent="0.3">
      <c r="A2730" s="1">
        <v>42097</v>
      </c>
      <c r="B2730">
        <v>27310037</v>
      </c>
      <c r="C2730">
        <v>99</v>
      </c>
      <c r="D2730">
        <v>1</v>
      </c>
      <c r="E2730">
        <v>1</v>
      </c>
      <c r="F2730" t="s">
        <v>70</v>
      </c>
      <c r="G2730">
        <v>0</v>
      </c>
      <c r="H2730">
        <v>0</v>
      </c>
      <c r="I2730">
        <v>0</v>
      </c>
      <c r="J2730">
        <v>0</v>
      </c>
      <c r="K2730">
        <v>0</v>
      </c>
      <c r="L2730">
        <v>171</v>
      </c>
      <c r="M2730">
        <v>544</v>
      </c>
      <c r="N2730">
        <v>121</v>
      </c>
      <c r="O2730" t="s">
        <v>198</v>
      </c>
      <c r="P2730">
        <v>0</v>
      </c>
      <c r="Q273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730" t="str">
        <f>VLOOKUP(Analytics_mindset_case_studies_IntegrateCo_2015payroll[[#This Row],[Job_Code]],Analytics_mindset_case_studies_IntegrateCo_jobcodes[[Code_text]:[Job_Description]],2,FALSE)</f>
        <v>New Foreign Manufacturing Plant</v>
      </c>
    </row>
    <row r="2731" spans="1:18" x14ac:dyDescent="0.3">
      <c r="A2731" s="1">
        <v>42097</v>
      </c>
      <c r="B2731">
        <v>27310037</v>
      </c>
      <c r="C2731">
        <v>25</v>
      </c>
      <c r="D2731">
        <v>1</v>
      </c>
      <c r="E2731">
        <v>1</v>
      </c>
      <c r="F2731" t="s">
        <v>64</v>
      </c>
      <c r="G2731">
        <v>65</v>
      </c>
      <c r="H2731">
        <v>0</v>
      </c>
      <c r="I2731">
        <v>14944</v>
      </c>
      <c r="J2731">
        <v>0</v>
      </c>
      <c r="K2731">
        <v>0</v>
      </c>
      <c r="L2731">
        <v>32</v>
      </c>
      <c r="M2731">
        <v>1019</v>
      </c>
      <c r="N2731">
        <v>18</v>
      </c>
      <c r="O2731" t="s">
        <v>199</v>
      </c>
      <c r="P2731">
        <v>14944</v>
      </c>
      <c r="Q273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731" t="str">
        <f>VLOOKUP(Analytics_mindset_case_studies_IntegrateCo_2015payroll[[#This Row],[Job_Code]],Analytics_mindset_case_studies_IntegrateCo_jobcodes[[Code_text]:[Job_Description]],2,FALSE)</f>
        <v>Office</v>
      </c>
    </row>
    <row r="2732" spans="1:18" x14ac:dyDescent="0.3">
      <c r="A2732" s="1">
        <v>42097</v>
      </c>
      <c r="B2732">
        <v>27310037</v>
      </c>
      <c r="C2732">
        <v>25</v>
      </c>
      <c r="D2732">
        <v>1</v>
      </c>
      <c r="E2732">
        <v>1</v>
      </c>
      <c r="F2732" t="s">
        <v>63</v>
      </c>
      <c r="G2732">
        <v>0</v>
      </c>
      <c r="H2732">
        <v>0</v>
      </c>
      <c r="I2732">
        <v>0</v>
      </c>
      <c r="J2732">
        <v>0</v>
      </c>
      <c r="K2732">
        <v>0</v>
      </c>
      <c r="L2732">
        <v>664</v>
      </c>
      <c r="M2732">
        <v>2116</v>
      </c>
      <c r="N2732">
        <v>37</v>
      </c>
      <c r="O2732" t="s">
        <v>199</v>
      </c>
      <c r="P2732">
        <v>0</v>
      </c>
      <c r="Q273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732" t="str">
        <f>VLOOKUP(Analytics_mindset_case_studies_IntegrateCo_2015payroll[[#This Row],[Job_Code]],Analytics_mindset_case_studies_IntegrateCo_jobcodes[[Code_text]:[Job_Description]],2,FALSE)</f>
        <v>New Foreign Manufacturing Plant</v>
      </c>
    </row>
    <row r="2733" spans="1:18" x14ac:dyDescent="0.3">
      <c r="A2733" s="1">
        <v>42097</v>
      </c>
      <c r="B2733">
        <v>27310037</v>
      </c>
      <c r="C2733">
        <v>25</v>
      </c>
      <c r="D2733">
        <v>1</v>
      </c>
      <c r="E2733">
        <v>1</v>
      </c>
      <c r="F2733" t="s">
        <v>65</v>
      </c>
      <c r="G2733">
        <v>65</v>
      </c>
      <c r="H2733">
        <v>0</v>
      </c>
      <c r="I2733">
        <v>14944</v>
      </c>
      <c r="J2733">
        <v>0</v>
      </c>
      <c r="K2733">
        <v>0</v>
      </c>
      <c r="L2733">
        <v>319</v>
      </c>
      <c r="M2733">
        <v>1018</v>
      </c>
      <c r="N2733">
        <v>18</v>
      </c>
      <c r="O2733" t="s">
        <v>199</v>
      </c>
      <c r="P2733">
        <v>14944</v>
      </c>
      <c r="Q273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733" t="str">
        <f>VLOOKUP(Analytics_mindset_case_studies_IntegrateCo_2015payroll[[#This Row],[Job_Code]],Analytics_mindset_case_studies_IntegrateCo_jobcodes[[Code_text]:[Job_Description]],2,FALSE)</f>
        <v>Office</v>
      </c>
    </row>
    <row r="2734" spans="1:18" x14ac:dyDescent="0.3">
      <c r="A2734" s="1">
        <v>42097</v>
      </c>
      <c r="B2734">
        <v>27310037</v>
      </c>
      <c r="C2734">
        <v>25</v>
      </c>
      <c r="D2734">
        <v>1</v>
      </c>
      <c r="E2734">
        <v>1</v>
      </c>
      <c r="F2734" t="s">
        <v>70</v>
      </c>
      <c r="G2734">
        <v>0</v>
      </c>
      <c r="H2734">
        <v>0</v>
      </c>
      <c r="I2734">
        <v>0</v>
      </c>
      <c r="J2734">
        <v>0</v>
      </c>
      <c r="K2734">
        <v>0</v>
      </c>
      <c r="L2734">
        <v>664</v>
      </c>
      <c r="M2734">
        <v>2116</v>
      </c>
      <c r="N2734">
        <v>37</v>
      </c>
      <c r="O2734" t="s">
        <v>199</v>
      </c>
      <c r="P2734">
        <v>0</v>
      </c>
      <c r="Q273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734" t="str">
        <f>VLOOKUP(Analytics_mindset_case_studies_IntegrateCo_2015payroll[[#This Row],[Job_Code]],Analytics_mindset_case_studies_IntegrateCo_jobcodes[[Code_text]:[Job_Description]],2,FALSE)</f>
        <v>New Foreign Manufacturing Plant</v>
      </c>
    </row>
    <row r="2735" spans="1:18" x14ac:dyDescent="0.3">
      <c r="A2735" s="1">
        <v>42097</v>
      </c>
      <c r="B2735">
        <v>27310037</v>
      </c>
      <c r="C2735">
        <v>184</v>
      </c>
      <c r="D2735">
        <v>1</v>
      </c>
      <c r="E2735">
        <v>1</v>
      </c>
      <c r="F2735" t="s">
        <v>85</v>
      </c>
      <c r="G2735">
        <v>0</v>
      </c>
      <c r="H2735">
        <v>0</v>
      </c>
      <c r="I2735">
        <v>0</v>
      </c>
      <c r="J2735">
        <v>0</v>
      </c>
      <c r="K2735">
        <v>0</v>
      </c>
      <c r="L2735">
        <v>33</v>
      </c>
      <c r="M2735">
        <v>106</v>
      </c>
      <c r="N2735">
        <v>25</v>
      </c>
      <c r="O2735" t="s">
        <v>200</v>
      </c>
      <c r="P2735">
        <v>0</v>
      </c>
      <c r="Q273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735" t="str">
        <f>VLOOKUP(Analytics_mindset_case_studies_IntegrateCo_2015payroll[[#This Row],[Job_Code]],Analytics_mindset_case_studies_IntegrateCo_jobcodes[[Code_text]:[Job_Description]],2,FALSE)</f>
        <v>Installation</v>
      </c>
    </row>
    <row r="2736" spans="1:18" x14ac:dyDescent="0.3">
      <c r="A2736" s="1">
        <v>42097</v>
      </c>
      <c r="B2736">
        <v>27310037</v>
      </c>
      <c r="C2736">
        <v>320</v>
      </c>
      <c r="D2736">
        <v>1</v>
      </c>
      <c r="E2736">
        <v>1</v>
      </c>
      <c r="F2736" t="s">
        <v>85</v>
      </c>
      <c r="G2736">
        <v>0</v>
      </c>
      <c r="H2736">
        <v>0</v>
      </c>
      <c r="I2736">
        <v>0</v>
      </c>
      <c r="J2736">
        <v>0</v>
      </c>
      <c r="K2736">
        <v>0</v>
      </c>
      <c r="L2736">
        <v>36</v>
      </c>
      <c r="M2736">
        <v>115</v>
      </c>
      <c r="N2736">
        <v>25</v>
      </c>
      <c r="O2736" t="s">
        <v>201</v>
      </c>
      <c r="P2736">
        <v>0</v>
      </c>
      <c r="Q273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736" t="str">
        <f>VLOOKUP(Analytics_mindset_case_studies_IntegrateCo_2015payroll[[#This Row],[Job_Code]],Analytics_mindset_case_studies_IntegrateCo_jobcodes[[Code_text]:[Job_Description]],2,FALSE)</f>
        <v>Installation</v>
      </c>
    </row>
    <row r="2737" spans="1:18" x14ac:dyDescent="0.3">
      <c r="A2737" s="1">
        <v>42097</v>
      </c>
      <c r="B2737">
        <v>27310037</v>
      </c>
      <c r="C2737">
        <v>320</v>
      </c>
      <c r="D2737">
        <v>1</v>
      </c>
      <c r="E2737">
        <v>1</v>
      </c>
      <c r="F2737" t="s">
        <v>58</v>
      </c>
      <c r="G2737">
        <v>8</v>
      </c>
      <c r="H2737">
        <v>0</v>
      </c>
      <c r="I2737">
        <v>28654</v>
      </c>
      <c r="J2737">
        <v>0</v>
      </c>
      <c r="K2737">
        <v>0</v>
      </c>
      <c r="L2737">
        <v>688</v>
      </c>
      <c r="M2737">
        <v>2193</v>
      </c>
      <c r="N2737">
        <v>473</v>
      </c>
      <c r="O2737" t="s">
        <v>201</v>
      </c>
      <c r="P2737">
        <v>28654</v>
      </c>
      <c r="Q273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737" t="str">
        <f>VLOOKUP(Analytics_mindset_case_studies_IntegrateCo_2015payroll[[#This Row],[Job_Code]],Analytics_mindset_case_studies_IntegrateCo_jobcodes[[Code_text]:[Job_Description]],2,FALSE)</f>
        <v>Sales</v>
      </c>
    </row>
    <row r="2738" spans="1:18" x14ac:dyDescent="0.3">
      <c r="A2738" s="1">
        <v>42097</v>
      </c>
      <c r="B2738">
        <v>27310037</v>
      </c>
      <c r="C2738">
        <v>320</v>
      </c>
      <c r="D2738">
        <v>1</v>
      </c>
      <c r="E2738">
        <v>1</v>
      </c>
      <c r="F2738" t="s">
        <v>84</v>
      </c>
      <c r="G2738">
        <v>12</v>
      </c>
      <c r="H2738">
        <v>0</v>
      </c>
      <c r="I2738">
        <v>42981</v>
      </c>
      <c r="J2738">
        <v>0</v>
      </c>
      <c r="K2738">
        <v>0</v>
      </c>
      <c r="L2738">
        <v>1031</v>
      </c>
      <c r="M2738">
        <v>3288</v>
      </c>
      <c r="N2738">
        <v>709</v>
      </c>
      <c r="O2738" t="s">
        <v>201</v>
      </c>
      <c r="P2738">
        <v>42981</v>
      </c>
      <c r="Q273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2738" t="str">
        <f>VLOOKUP(Analytics_mindset_case_studies_IntegrateCo_2015payroll[[#This Row],[Job_Code]],Analytics_mindset_case_studies_IntegrateCo_jobcodes[[Code_text]:[Job_Description]],2,FALSE)</f>
        <v>Travel</v>
      </c>
    </row>
    <row r="2739" spans="1:18" x14ac:dyDescent="0.3">
      <c r="A2739" s="1">
        <v>42097</v>
      </c>
      <c r="B2739">
        <v>27310037</v>
      </c>
      <c r="C2739">
        <v>320</v>
      </c>
      <c r="D2739">
        <v>1</v>
      </c>
      <c r="E2739">
        <v>1</v>
      </c>
      <c r="F2739" t="s">
        <v>106</v>
      </c>
      <c r="G2739">
        <v>8</v>
      </c>
      <c r="H2739">
        <v>0</v>
      </c>
      <c r="I2739">
        <v>28654</v>
      </c>
      <c r="J2739">
        <v>0</v>
      </c>
      <c r="K2739">
        <v>0</v>
      </c>
      <c r="L2739">
        <v>688</v>
      </c>
      <c r="M2739">
        <v>2192</v>
      </c>
      <c r="N2739">
        <v>473</v>
      </c>
      <c r="O2739" t="s">
        <v>201</v>
      </c>
      <c r="P2739">
        <v>28654</v>
      </c>
      <c r="Q273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007</v>
      </c>
      <c r="R2739" t="str">
        <f>VLOOKUP(Analytics_mindset_case_studies_IntegrateCo_2015payroll[[#This Row],[Job_Code]],Analytics_mindset_case_studies_IntegrateCo_jobcodes[[Code_text]:[Job_Description]],2,FALSE)</f>
        <v>Customer Training</v>
      </c>
    </row>
    <row r="2740" spans="1:18" x14ac:dyDescent="0.3">
      <c r="A2740" s="1">
        <v>42097</v>
      </c>
      <c r="B2740">
        <v>27310037</v>
      </c>
      <c r="C2740">
        <v>343</v>
      </c>
      <c r="D2740">
        <v>1</v>
      </c>
      <c r="E2740">
        <v>1</v>
      </c>
      <c r="F2740" t="s">
        <v>85</v>
      </c>
      <c r="G2740">
        <v>0</v>
      </c>
      <c r="H2740">
        <v>0</v>
      </c>
      <c r="I2740">
        <v>0</v>
      </c>
      <c r="J2740">
        <v>0</v>
      </c>
      <c r="K2740">
        <v>0</v>
      </c>
      <c r="L2740">
        <v>3</v>
      </c>
      <c r="M2740">
        <v>97</v>
      </c>
      <c r="N2740">
        <v>25</v>
      </c>
      <c r="O2740" t="s">
        <v>202</v>
      </c>
      <c r="P2740">
        <v>0</v>
      </c>
      <c r="Q274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740" t="str">
        <f>VLOOKUP(Analytics_mindset_case_studies_IntegrateCo_2015payroll[[#This Row],[Job_Code]],Analytics_mindset_case_studies_IntegrateCo_jobcodes[[Code_text]:[Job_Description]],2,FALSE)</f>
        <v>Installation</v>
      </c>
    </row>
    <row r="2741" spans="1:18" x14ac:dyDescent="0.3">
      <c r="A2741" s="1">
        <v>42097</v>
      </c>
      <c r="B2741">
        <v>27310037</v>
      </c>
      <c r="C2741">
        <v>343</v>
      </c>
      <c r="D2741">
        <v>1</v>
      </c>
      <c r="E2741">
        <v>1</v>
      </c>
      <c r="F2741" t="s">
        <v>78</v>
      </c>
      <c r="G2741">
        <v>15</v>
      </c>
      <c r="H2741">
        <v>0</v>
      </c>
      <c r="I2741">
        <v>345</v>
      </c>
      <c r="J2741">
        <v>0</v>
      </c>
      <c r="K2741">
        <v>0</v>
      </c>
      <c r="L2741">
        <v>71</v>
      </c>
      <c r="M2741">
        <v>225</v>
      </c>
      <c r="N2741">
        <v>57</v>
      </c>
      <c r="O2741" t="s">
        <v>202</v>
      </c>
      <c r="P2741">
        <v>345</v>
      </c>
      <c r="Q274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741" t="str">
        <f>VLOOKUP(Analytics_mindset_case_studies_IntegrateCo_2015payroll[[#This Row],[Job_Code]],Analytics_mindset_case_studies_IntegrateCo_jobcodes[[Code_text]:[Job_Description]],2,FALSE)</f>
        <v>Service</v>
      </c>
    </row>
    <row r="2742" spans="1:18" x14ac:dyDescent="0.3">
      <c r="A2742" s="1">
        <v>42097</v>
      </c>
      <c r="B2742">
        <v>27310037</v>
      </c>
      <c r="C2742">
        <v>399</v>
      </c>
      <c r="D2742">
        <v>1</v>
      </c>
      <c r="E2742">
        <v>1</v>
      </c>
      <c r="F2742" t="s">
        <v>85</v>
      </c>
      <c r="G2742">
        <v>0</v>
      </c>
      <c r="H2742">
        <v>0</v>
      </c>
      <c r="I2742">
        <v>0</v>
      </c>
      <c r="J2742">
        <v>0</v>
      </c>
      <c r="K2742">
        <v>0</v>
      </c>
      <c r="L2742">
        <v>34</v>
      </c>
      <c r="M2742">
        <v>11</v>
      </c>
      <c r="N2742">
        <v>4</v>
      </c>
      <c r="O2742" t="s">
        <v>203</v>
      </c>
      <c r="P2742">
        <v>0</v>
      </c>
      <c r="Q274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742" t="str">
        <f>VLOOKUP(Analytics_mindset_case_studies_IntegrateCo_2015payroll[[#This Row],[Job_Code]],Analytics_mindset_case_studies_IntegrateCo_jobcodes[[Code_text]:[Job_Description]],2,FALSE)</f>
        <v>Installation</v>
      </c>
    </row>
    <row r="2743" spans="1:18" x14ac:dyDescent="0.3">
      <c r="A2743" s="1">
        <v>42097</v>
      </c>
      <c r="B2743">
        <v>27310037</v>
      </c>
      <c r="C2743">
        <v>399</v>
      </c>
      <c r="D2743">
        <v>1</v>
      </c>
      <c r="E2743">
        <v>1</v>
      </c>
      <c r="F2743" t="s">
        <v>72</v>
      </c>
      <c r="G2743">
        <v>40</v>
      </c>
      <c r="H2743">
        <v>0</v>
      </c>
      <c r="I2743">
        <v>86539</v>
      </c>
      <c r="J2743">
        <v>0</v>
      </c>
      <c r="K2743">
        <v>0</v>
      </c>
      <c r="L2743">
        <v>1986</v>
      </c>
      <c r="M2743">
        <v>6327</v>
      </c>
      <c r="N2743">
        <v>225</v>
      </c>
      <c r="O2743" t="s">
        <v>203</v>
      </c>
      <c r="P2743">
        <v>86539</v>
      </c>
      <c r="Q274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743" t="str">
        <f>VLOOKUP(Analytics_mindset_case_studies_IntegrateCo_2015payroll[[#This Row],[Job_Code]],Analytics_mindset_case_studies_IntegrateCo_jobcodes[[Code_text]:[Job_Description]],2,FALSE)</f>
        <v>Sales</v>
      </c>
    </row>
    <row r="2744" spans="1:18" x14ac:dyDescent="0.3">
      <c r="A2744" s="1">
        <v>42104</v>
      </c>
      <c r="B2744">
        <v>27310039</v>
      </c>
      <c r="C2744">
        <v>195</v>
      </c>
      <c r="D2744">
        <v>1</v>
      </c>
      <c r="E2744">
        <v>1</v>
      </c>
      <c r="F2744" t="s">
        <v>85</v>
      </c>
      <c r="G2744">
        <v>0</v>
      </c>
      <c r="H2744">
        <v>0</v>
      </c>
      <c r="I2744">
        <v>0</v>
      </c>
      <c r="J2744">
        <v>0</v>
      </c>
      <c r="K2744">
        <v>0</v>
      </c>
      <c r="L2744">
        <v>34</v>
      </c>
      <c r="M2744">
        <v>107</v>
      </c>
      <c r="N2744">
        <v>4</v>
      </c>
      <c r="O2744" t="s">
        <v>121</v>
      </c>
      <c r="P2744">
        <v>0</v>
      </c>
      <c r="Q274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744" t="str">
        <f>VLOOKUP(Analytics_mindset_case_studies_IntegrateCo_2015payroll[[#This Row],[Job_Code]],Analytics_mindset_case_studies_IntegrateCo_jobcodes[[Code_text]:[Job_Description]],2,FALSE)</f>
        <v>Installation</v>
      </c>
    </row>
    <row r="2745" spans="1:18" x14ac:dyDescent="0.3">
      <c r="A2745" s="1">
        <v>42104</v>
      </c>
      <c r="B2745">
        <v>27310039</v>
      </c>
      <c r="C2745">
        <v>195</v>
      </c>
      <c r="D2745">
        <v>1</v>
      </c>
      <c r="E2745">
        <v>1</v>
      </c>
      <c r="F2745" t="s">
        <v>58</v>
      </c>
      <c r="G2745">
        <v>40</v>
      </c>
      <c r="H2745">
        <v>0</v>
      </c>
      <c r="I2745">
        <v>115715</v>
      </c>
      <c r="J2745">
        <v>0</v>
      </c>
      <c r="K2745">
        <v>0</v>
      </c>
      <c r="L2745">
        <v>2596</v>
      </c>
      <c r="M2745">
        <v>8276</v>
      </c>
      <c r="N2745">
        <v>301</v>
      </c>
      <c r="O2745" t="s">
        <v>121</v>
      </c>
      <c r="P2745">
        <v>115715</v>
      </c>
      <c r="Q274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745" t="str">
        <f>VLOOKUP(Analytics_mindset_case_studies_IntegrateCo_2015payroll[[#This Row],[Job_Code]],Analytics_mindset_case_studies_IntegrateCo_jobcodes[[Code_text]:[Job_Description]],2,FALSE)</f>
        <v>Sales</v>
      </c>
    </row>
    <row r="2746" spans="1:18" x14ac:dyDescent="0.3">
      <c r="A2746" s="1">
        <v>42104</v>
      </c>
      <c r="B2746">
        <v>27310039</v>
      </c>
      <c r="C2746">
        <v>404</v>
      </c>
      <c r="D2746">
        <v>1</v>
      </c>
      <c r="E2746">
        <v>1</v>
      </c>
      <c r="F2746" t="s">
        <v>87</v>
      </c>
      <c r="G2746">
        <v>3</v>
      </c>
      <c r="H2746">
        <v>0</v>
      </c>
      <c r="I2746">
        <v>649</v>
      </c>
      <c r="J2746">
        <v>0</v>
      </c>
      <c r="K2746">
        <v>0</v>
      </c>
      <c r="L2746">
        <v>153</v>
      </c>
      <c r="M2746">
        <v>488</v>
      </c>
      <c r="N2746">
        <v>107</v>
      </c>
      <c r="O2746" t="s">
        <v>205</v>
      </c>
      <c r="P2746">
        <v>649</v>
      </c>
      <c r="Q274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746" t="str">
        <f>VLOOKUP(Analytics_mindset_case_studies_IntegrateCo_2015payroll[[#This Row],[Job_Code]],Analytics_mindset_case_studies_IntegrateCo_jobcodes[[Code_text]:[Job_Description]],2,FALSE)</f>
        <v>Employee Training</v>
      </c>
    </row>
    <row r="2747" spans="1:18" x14ac:dyDescent="0.3">
      <c r="A2747" s="1">
        <v>42104</v>
      </c>
      <c r="B2747">
        <v>27310039</v>
      </c>
      <c r="C2747">
        <v>106</v>
      </c>
      <c r="D2747">
        <v>1</v>
      </c>
      <c r="E2747">
        <v>1</v>
      </c>
      <c r="F2747" t="s">
        <v>85</v>
      </c>
      <c r="G2747">
        <v>0</v>
      </c>
      <c r="H2747">
        <v>0</v>
      </c>
      <c r="I2747">
        <v>0</v>
      </c>
      <c r="J2747">
        <v>0</v>
      </c>
      <c r="K2747">
        <v>0</v>
      </c>
      <c r="L2747">
        <v>36</v>
      </c>
      <c r="M2747">
        <v>115</v>
      </c>
      <c r="N2747">
        <v>25</v>
      </c>
      <c r="O2747" t="s">
        <v>122</v>
      </c>
      <c r="P2747">
        <v>0</v>
      </c>
      <c r="Q274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747" t="str">
        <f>VLOOKUP(Analytics_mindset_case_studies_IntegrateCo_2015payroll[[#This Row],[Job_Code]],Analytics_mindset_case_studies_IntegrateCo_jobcodes[[Code_text]:[Job_Description]],2,FALSE)</f>
        <v>Installation</v>
      </c>
    </row>
    <row r="2748" spans="1:18" x14ac:dyDescent="0.3">
      <c r="A2748" s="1">
        <v>42104</v>
      </c>
      <c r="B2748">
        <v>27310039</v>
      </c>
      <c r="C2748">
        <v>106</v>
      </c>
      <c r="D2748">
        <v>1</v>
      </c>
      <c r="E2748">
        <v>1</v>
      </c>
      <c r="F2748" t="s">
        <v>64</v>
      </c>
      <c r="G2748">
        <v>20</v>
      </c>
      <c r="H2748">
        <v>0</v>
      </c>
      <c r="I2748">
        <v>4425</v>
      </c>
      <c r="J2748">
        <v>0</v>
      </c>
      <c r="K2748">
        <v>0</v>
      </c>
      <c r="L2748">
        <v>1062</v>
      </c>
      <c r="M2748">
        <v>3386</v>
      </c>
      <c r="N2748">
        <v>73</v>
      </c>
      <c r="O2748" t="s">
        <v>122</v>
      </c>
      <c r="P2748">
        <v>4425</v>
      </c>
      <c r="Q274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748" t="str">
        <f>VLOOKUP(Analytics_mindset_case_studies_IntegrateCo_2015payroll[[#This Row],[Job_Code]],Analytics_mindset_case_studies_IntegrateCo_jobcodes[[Code_text]:[Job_Description]],2,FALSE)</f>
        <v>Office</v>
      </c>
    </row>
    <row r="2749" spans="1:18" x14ac:dyDescent="0.3">
      <c r="A2749" s="1">
        <v>42104</v>
      </c>
      <c r="B2749">
        <v>27310039</v>
      </c>
      <c r="C2749">
        <v>106</v>
      </c>
      <c r="D2749">
        <v>1</v>
      </c>
      <c r="E2749">
        <v>1</v>
      </c>
      <c r="F2749" t="s">
        <v>65</v>
      </c>
      <c r="G2749">
        <v>20</v>
      </c>
      <c r="H2749">
        <v>0</v>
      </c>
      <c r="I2749">
        <v>4425</v>
      </c>
      <c r="J2749">
        <v>0</v>
      </c>
      <c r="K2749">
        <v>0</v>
      </c>
      <c r="L2749">
        <v>1062</v>
      </c>
      <c r="M2749">
        <v>3384</v>
      </c>
      <c r="N2749">
        <v>73</v>
      </c>
      <c r="O2749" t="s">
        <v>122</v>
      </c>
      <c r="P2749">
        <v>4425</v>
      </c>
      <c r="Q274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749" t="str">
        <f>VLOOKUP(Analytics_mindset_case_studies_IntegrateCo_2015payroll[[#This Row],[Job_Code]],Analytics_mindset_case_studies_IntegrateCo_jobcodes[[Code_text]:[Job_Description]],2,FALSE)</f>
        <v>Office</v>
      </c>
    </row>
    <row r="2750" spans="1:18" x14ac:dyDescent="0.3">
      <c r="A2750" s="1">
        <v>42104</v>
      </c>
      <c r="B2750">
        <v>27310039</v>
      </c>
      <c r="C2750">
        <v>274</v>
      </c>
      <c r="D2750">
        <v>1</v>
      </c>
      <c r="E2750">
        <v>1</v>
      </c>
      <c r="F2750" t="s">
        <v>85</v>
      </c>
      <c r="G2750">
        <v>0</v>
      </c>
      <c r="H2750">
        <v>0</v>
      </c>
      <c r="I2750">
        <v>0</v>
      </c>
      <c r="J2750">
        <v>0</v>
      </c>
      <c r="K2750">
        <v>0</v>
      </c>
      <c r="L2750">
        <v>36</v>
      </c>
      <c r="M2750">
        <v>115</v>
      </c>
      <c r="N2750">
        <v>25</v>
      </c>
      <c r="O2750" t="s">
        <v>124</v>
      </c>
      <c r="P2750">
        <v>0</v>
      </c>
      <c r="Q275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750" t="str">
        <f>VLOOKUP(Analytics_mindset_case_studies_IntegrateCo_2015payroll[[#This Row],[Job_Code]],Analytics_mindset_case_studies_IntegrateCo_jobcodes[[Code_text]:[Job_Description]],2,FALSE)</f>
        <v>Installation</v>
      </c>
    </row>
    <row r="2751" spans="1:18" x14ac:dyDescent="0.3">
      <c r="A2751" s="1">
        <v>42104</v>
      </c>
      <c r="B2751">
        <v>27310039</v>
      </c>
      <c r="C2751">
        <v>1</v>
      </c>
      <c r="D2751">
        <v>1</v>
      </c>
      <c r="E2751">
        <v>1</v>
      </c>
      <c r="F2751" t="s">
        <v>64</v>
      </c>
      <c r="G2751">
        <v>17</v>
      </c>
      <c r="H2751">
        <v>0</v>
      </c>
      <c r="I2751">
        <v>4847</v>
      </c>
      <c r="J2751">
        <v>0</v>
      </c>
      <c r="K2751">
        <v>0</v>
      </c>
      <c r="L2751">
        <v>1021</v>
      </c>
      <c r="M2751">
        <v>3254</v>
      </c>
      <c r="N2751">
        <v>58</v>
      </c>
      <c r="O2751" t="s">
        <v>125</v>
      </c>
      <c r="P2751">
        <v>4847</v>
      </c>
      <c r="Q275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751" t="str">
        <f>VLOOKUP(Analytics_mindset_case_studies_IntegrateCo_2015payroll[[#This Row],[Job_Code]],Analytics_mindset_case_studies_IntegrateCo_jobcodes[[Code_text]:[Job_Description]],2,FALSE)</f>
        <v>Office</v>
      </c>
    </row>
    <row r="2752" spans="1:18" x14ac:dyDescent="0.3">
      <c r="A2752" s="1">
        <v>42104</v>
      </c>
      <c r="B2752">
        <v>27310039</v>
      </c>
      <c r="C2752">
        <v>1</v>
      </c>
      <c r="D2752">
        <v>1</v>
      </c>
      <c r="E2752">
        <v>1</v>
      </c>
      <c r="F2752" t="s">
        <v>65</v>
      </c>
      <c r="G2752">
        <v>17</v>
      </c>
      <c r="H2752">
        <v>0</v>
      </c>
      <c r="I2752">
        <v>4847</v>
      </c>
      <c r="J2752">
        <v>0</v>
      </c>
      <c r="K2752">
        <v>0</v>
      </c>
      <c r="L2752">
        <v>1021</v>
      </c>
      <c r="M2752">
        <v>3255</v>
      </c>
      <c r="N2752">
        <v>58</v>
      </c>
      <c r="O2752" t="s">
        <v>125</v>
      </c>
      <c r="P2752">
        <v>4847</v>
      </c>
      <c r="Q275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752" t="str">
        <f>VLOOKUP(Analytics_mindset_case_studies_IntegrateCo_2015payroll[[#This Row],[Job_Code]],Analytics_mindset_case_studies_IntegrateCo_jobcodes[[Code_text]:[Job_Description]],2,FALSE)</f>
        <v>Office</v>
      </c>
    </row>
    <row r="2753" spans="1:18" x14ac:dyDescent="0.3">
      <c r="A2753" s="1">
        <v>42104</v>
      </c>
      <c r="B2753">
        <v>27310039</v>
      </c>
      <c r="C2753">
        <v>259</v>
      </c>
      <c r="D2753">
        <v>1</v>
      </c>
      <c r="E2753">
        <v>1</v>
      </c>
      <c r="F2753" t="s">
        <v>85</v>
      </c>
      <c r="G2753">
        <v>0</v>
      </c>
      <c r="H2753">
        <v>0</v>
      </c>
      <c r="I2753">
        <v>0</v>
      </c>
      <c r="J2753">
        <v>0</v>
      </c>
      <c r="K2753">
        <v>0</v>
      </c>
      <c r="L2753">
        <v>35</v>
      </c>
      <c r="M2753">
        <v>11</v>
      </c>
      <c r="N2753">
        <v>25</v>
      </c>
      <c r="O2753" t="s">
        <v>127</v>
      </c>
      <c r="P2753">
        <v>0</v>
      </c>
      <c r="Q275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753" t="str">
        <f>VLOOKUP(Analytics_mindset_case_studies_IntegrateCo_2015payroll[[#This Row],[Job_Code]],Analytics_mindset_case_studies_IntegrateCo_jobcodes[[Code_text]:[Job_Description]],2,FALSE)</f>
        <v>Installation</v>
      </c>
    </row>
    <row r="2754" spans="1:18" x14ac:dyDescent="0.3">
      <c r="A2754" s="1">
        <v>42104</v>
      </c>
      <c r="B2754">
        <v>27310039</v>
      </c>
      <c r="C2754">
        <v>259</v>
      </c>
      <c r="D2754">
        <v>1</v>
      </c>
      <c r="E2754">
        <v>1</v>
      </c>
      <c r="F2754" t="s">
        <v>73</v>
      </c>
      <c r="G2754">
        <v>145</v>
      </c>
      <c r="H2754">
        <v>0</v>
      </c>
      <c r="I2754">
        <v>37338</v>
      </c>
      <c r="J2754">
        <v>0</v>
      </c>
      <c r="K2754">
        <v>0</v>
      </c>
      <c r="L2754">
        <v>863</v>
      </c>
      <c r="M2754">
        <v>275</v>
      </c>
      <c r="N2754">
        <v>616</v>
      </c>
      <c r="O2754" t="s">
        <v>127</v>
      </c>
      <c r="P2754">
        <v>37338</v>
      </c>
      <c r="Q275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754" t="str">
        <f>VLOOKUP(Analytics_mindset_case_studies_IntegrateCo_2015payroll[[#This Row],[Job_Code]],Analytics_mindset_case_studies_IntegrateCo_jobcodes[[Code_text]:[Job_Description]],2,FALSE)</f>
        <v>Proj Management</v>
      </c>
    </row>
    <row r="2755" spans="1:18" x14ac:dyDescent="0.3">
      <c r="A2755" s="1">
        <v>42104</v>
      </c>
      <c r="B2755">
        <v>27310039</v>
      </c>
      <c r="C2755">
        <v>259</v>
      </c>
      <c r="D2755">
        <v>1</v>
      </c>
      <c r="E2755">
        <v>1</v>
      </c>
      <c r="F2755" t="s">
        <v>89</v>
      </c>
      <c r="G2755">
        <v>5</v>
      </c>
      <c r="H2755">
        <v>0</v>
      </c>
      <c r="I2755">
        <v>1288</v>
      </c>
      <c r="J2755">
        <v>0</v>
      </c>
      <c r="K2755">
        <v>0</v>
      </c>
      <c r="L2755">
        <v>3</v>
      </c>
      <c r="M2755">
        <v>95</v>
      </c>
      <c r="N2755">
        <v>21</v>
      </c>
      <c r="O2755" t="s">
        <v>127</v>
      </c>
      <c r="P2755">
        <v>1288</v>
      </c>
      <c r="Q275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755" t="str">
        <f>VLOOKUP(Analytics_mindset_case_studies_IntegrateCo_2015payroll[[#This Row],[Job_Code]],Analytics_mindset_case_studies_IntegrateCo_jobcodes[[Code_text]:[Job_Description]],2,FALSE)</f>
        <v>Employee Training</v>
      </c>
    </row>
    <row r="2756" spans="1:18" x14ac:dyDescent="0.3">
      <c r="A2756" s="1">
        <v>42104</v>
      </c>
      <c r="B2756">
        <v>27310039</v>
      </c>
      <c r="C2756">
        <v>168</v>
      </c>
      <c r="D2756">
        <v>1</v>
      </c>
      <c r="E2756">
        <v>1</v>
      </c>
      <c r="F2756" t="s">
        <v>85</v>
      </c>
      <c r="G2756">
        <v>0</v>
      </c>
      <c r="H2756">
        <v>0</v>
      </c>
      <c r="I2756">
        <v>0</v>
      </c>
      <c r="J2756">
        <v>0</v>
      </c>
      <c r="K2756">
        <v>0</v>
      </c>
      <c r="L2756">
        <v>35</v>
      </c>
      <c r="M2756">
        <v>111</v>
      </c>
      <c r="N2756">
        <v>25</v>
      </c>
      <c r="O2756" t="s">
        <v>129</v>
      </c>
      <c r="P2756">
        <v>0</v>
      </c>
      <c r="Q275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756" t="str">
        <f>VLOOKUP(Analytics_mindset_case_studies_IntegrateCo_2015payroll[[#This Row],[Job_Code]],Analytics_mindset_case_studies_IntegrateCo_jobcodes[[Code_text]:[Job_Description]],2,FALSE)</f>
        <v>Installation</v>
      </c>
    </row>
    <row r="2757" spans="1:18" x14ac:dyDescent="0.3">
      <c r="A2757" s="1">
        <v>42104</v>
      </c>
      <c r="B2757">
        <v>27310039</v>
      </c>
      <c r="C2757">
        <v>168</v>
      </c>
      <c r="D2757">
        <v>1</v>
      </c>
      <c r="E2757">
        <v>1</v>
      </c>
      <c r="F2757" t="s">
        <v>90</v>
      </c>
      <c r="G2757">
        <v>4</v>
      </c>
      <c r="H2757">
        <v>0</v>
      </c>
      <c r="I2757">
        <v>150</v>
      </c>
      <c r="J2757">
        <v>0</v>
      </c>
      <c r="K2757">
        <v>0</v>
      </c>
      <c r="L2757">
        <v>349</v>
      </c>
      <c r="M2757">
        <v>1112</v>
      </c>
      <c r="N2757">
        <v>248</v>
      </c>
      <c r="O2757" t="s">
        <v>129</v>
      </c>
      <c r="P2757">
        <v>150</v>
      </c>
      <c r="Q275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757" t="str">
        <f>VLOOKUP(Analytics_mindset_case_studies_IntegrateCo_2015payroll[[#This Row],[Job_Code]],Analytics_mindset_case_studies_IntegrateCo_jobcodes[[Code_text]:[Job_Description]],2,FALSE)</f>
        <v>Office</v>
      </c>
    </row>
    <row r="2758" spans="1:18" x14ac:dyDescent="0.3">
      <c r="A2758" s="1">
        <v>42104</v>
      </c>
      <c r="B2758">
        <v>27310039</v>
      </c>
      <c r="C2758">
        <v>168</v>
      </c>
      <c r="D2758">
        <v>1</v>
      </c>
      <c r="E2758">
        <v>1</v>
      </c>
      <c r="F2758" t="s">
        <v>100</v>
      </c>
      <c r="G2758">
        <v>8</v>
      </c>
      <c r="H2758">
        <v>0</v>
      </c>
      <c r="I2758">
        <v>300</v>
      </c>
      <c r="J2758">
        <v>0</v>
      </c>
      <c r="K2758">
        <v>0</v>
      </c>
      <c r="L2758">
        <v>698</v>
      </c>
      <c r="M2758">
        <v>2225</v>
      </c>
      <c r="N2758">
        <v>495</v>
      </c>
      <c r="O2758" t="s">
        <v>129</v>
      </c>
      <c r="P2758">
        <v>300</v>
      </c>
      <c r="Q275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758" t="str">
        <f>VLOOKUP(Analytics_mindset_case_studies_IntegrateCo_2015payroll[[#This Row],[Job_Code]],Analytics_mindset_case_studies_IntegrateCo_jobcodes[[Code_text]:[Job_Description]],2,FALSE)</f>
        <v>Sales</v>
      </c>
    </row>
    <row r="2759" spans="1:18" x14ac:dyDescent="0.3">
      <c r="A2759" s="1">
        <v>42104</v>
      </c>
      <c r="B2759">
        <v>27310039</v>
      </c>
      <c r="C2759">
        <v>249</v>
      </c>
      <c r="D2759">
        <v>1</v>
      </c>
      <c r="E2759">
        <v>1</v>
      </c>
      <c r="F2759" t="s">
        <v>72</v>
      </c>
      <c r="G2759">
        <v>31</v>
      </c>
      <c r="H2759">
        <v>0</v>
      </c>
      <c r="I2759">
        <v>126683</v>
      </c>
      <c r="J2759">
        <v>0</v>
      </c>
      <c r="K2759">
        <v>0</v>
      </c>
      <c r="L2759">
        <v>2845</v>
      </c>
      <c r="M2759">
        <v>9068</v>
      </c>
      <c r="N2759">
        <v>209</v>
      </c>
      <c r="O2759" t="s">
        <v>131</v>
      </c>
      <c r="P2759">
        <v>126683</v>
      </c>
      <c r="Q275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759" t="str">
        <f>VLOOKUP(Analytics_mindset_case_studies_IntegrateCo_2015payroll[[#This Row],[Job_Code]],Analytics_mindset_case_studies_IntegrateCo_jobcodes[[Code_text]:[Job_Description]],2,FALSE)</f>
        <v>Sales</v>
      </c>
    </row>
    <row r="2760" spans="1:18" x14ac:dyDescent="0.3">
      <c r="A2760" s="1">
        <v>42104</v>
      </c>
      <c r="B2760">
        <v>27310039</v>
      </c>
      <c r="C2760">
        <v>249</v>
      </c>
      <c r="D2760">
        <v>1</v>
      </c>
      <c r="E2760">
        <v>1</v>
      </c>
      <c r="F2760" t="s">
        <v>73</v>
      </c>
      <c r="G2760">
        <v>3</v>
      </c>
      <c r="H2760">
        <v>0</v>
      </c>
      <c r="I2760">
        <v>1226</v>
      </c>
      <c r="J2760">
        <v>0</v>
      </c>
      <c r="K2760">
        <v>0</v>
      </c>
      <c r="L2760">
        <v>275</v>
      </c>
      <c r="M2760">
        <v>878</v>
      </c>
      <c r="N2760">
        <v>202</v>
      </c>
      <c r="O2760" t="s">
        <v>131</v>
      </c>
      <c r="P2760">
        <v>1226</v>
      </c>
      <c r="Q276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760" t="str">
        <f>VLOOKUP(Analytics_mindset_case_studies_IntegrateCo_2015payroll[[#This Row],[Job_Code]],Analytics_mindset_case_studies_IntegrateCo_jobcodes[[Code_text]:[Job_Description]],2,FALSE)</f>
        <v>Proj Management</v>
      </c>
    </row>
    <row r="2761" spans="1:18" x14ac:dyDescent="0.3">
      <c r="A2761" s="1">
        <v>42104</v>
      </c>
      <c r="B2761">
        <v>27310039</v>
      </c>
      <c r="C2761">
        <v>179</v>
      </c>
      <c r="D2761">
        <v>1</v>
      </c>
      <c r="E2761">
        <v>1</v>
      </c>
      <c r="F2761" t="s">
        <v>85</v>
      </c>
      <c r="G2761">
        <v>0</v>
      </c>
      <c r="H2761">
        <v>0</v>
      </c>
      <c r="I2761">
        <v>0</v>
      </c>
      <c r="J2761">
        <v>0</v>
      </c>
      <c r="K2761">
        <v>0</v>
      </c>
      <c r="L2761">
        <v>34</v>
      </c>
      <c r="M2761">
        <v>107</v>
      </c>
      <c r="N2761">
        <v>25</v>
      </c>
      <c r="O2761" t="s">
        <v>132</v>
      </c>
      <c r="P2761">
        <v>0</v>
      </c>
      <c r="Q276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761" t="str">
        <f>VLOOKUP(Analytics_mindset_case_studies_IntegrateCo_2015payroll[[#This Row],[Job_Code]],Analytics_mindset_case_studies_IntegrateCo_jobcodes[[Code_text]:[Job_Description]],2,FALSE)</f>
        <v>Installation</v>
      </c>
    </row>
    <row r="2762" spans="1:18" x14ac:dyDescent="0.3">
      <c r="A2762" s="1">
        <v>42104</v>
      </c>
      <c r="B2762">
        <v>27310039</v>
      </c>
      <c r="C2762">
        <v>179</v>
      </c>
      <c r="D2762">
        <v>1</v>
      </c>
      <c r="E2762">
        <v>1</v>
      </c>
      <c r="F2762" t="s">
        <v>71</v>
      </c>
      <c r="G2762">
        <v>13</v>
      </c>
      <c r="H2762">
        <v>0</v>
      </c>
      <c r="I2762">
        <v>500</v>
      </c>
      <c r="J2762">
        <v>0</v>
      </c>
      <c r="K2762">
        <v>0</v>
      </c>
      <c r="L2762">
        <v>1121</v>
      </c>
      <c r="M2762">
        <v>3572</v>
      </c>
      <c r="N2762">
        <v>825</v>
      </c>
      <c r="O2762" t="s">
        <v>132</v>
      </c>
      <c r="P2762">
        <v>500</v>
      </c>
      <c r="Q276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762" t="str">
        <f>VLOOKUP(Analytics_mindset_case_studies_IntegrateCo_2015payroll[[#This Row],[Job_Code]],Analytics_mindset_case_studies_IntegrateCo_jobcodes[[Code_text]:[Job_Description]],2,FALSE)</f>
        <v>Proj Management</v>
      </c>
    </row>
    <row r="2763" spans="1:18" x14ac:dyDescent="0.3">
      <c r="A2763" s="1">
        <v>42104</v>
      </c>
      <c r="B2763">
        <v>27310039</v>
      </c>
      <c r="C2763">
        <v>368</v>
      </c>
      <c r="D2763">
        <v>1</v>
      </c>
      <c r="E2763">
        <v>1</v>
      </c>
      <c r="F2763" t="s">
        <v>85</v>
      </c>
      <c r="G2763">
        <v>0</v>
      </c>
      <c r="H2763">
        <v>0</v>
      </c>
      <c r="I2763">
        <v>0</v>
      </c>
      <c r="J2763">
        <v>0</v>
      </c>
      <c r="K2763">
        <v>0</v>
      </c>
      <c r="L2763">
        <v>32</v>
      </c>
      <c r="M2763">
        <v>101</v>
      </c>
      <c r="N2763">
        <v>25</v>
      </c>
      <c r="O2763" t="s">
        <v>133</v>
      </c>
      <c r="P2763">
        <v>0</v>
      </c>
      <c r="Q276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763" t="str">
        <f>VLOOKUP(Analytics_mindset_case_studies_IntegrateCo_2015payroll[[#This Row],[Job_Code]],Analytics_mindset_case_studies_IntegrateCo_jobcodes[[Code_text]:[Job_Description]],2,FALSE)</f>
        <v>Installation</v>
      </c>
    </row>
    <row r="2764" spans="1:18" x14ac:dyDescent="0.3">
      <c r="A2764" s="1">
        <v>42104</v>
      </c>
      <c r="B2764">
        <v>27310039</v>
      </c>
      <c r="C2764">
        <v>27</v>
      </c>
      <c r="D2764">
        <v>1</v>
      </c>
      <c r="E2764">
        <v>1</v>
      </c>
      <c r="F2764" t="s">
        <v>85</v>
      </c>
      <c r="G2764">
        <v>0</v>
      </c>
      <c r="H2764">
        <v>0</v>
      </c>
      <c r="I2764">
        <v>0</v>
      </c>
      <c r="J2764">
        <v>0</v>
      </c>
      <c r="K2764">
        <v>0</v>
      </c>
      <c r="L2764">
        <v>33</v>
      </c>
      <c r="M2764">
        <v>105</v>
      </c>
      <c r="N2764">
        <v>25</v>
      </c>
      <c r="O2764" t="s">
        <v>134</v>
      </c>
      <c r="P2764">
        <v>0</v>
      </c>
      <c r="Q276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764" t="str">
        <f>VLOOKUP(Analytics_mindset_case_studies_IntegrateCo_2015payroll[[#This Row],[Job_Code]],Analytics_mindset_case_studies_IntegrateCo_jobcodes[[Code_text]:[Job_Description]],2,FALSE)</f>
        <v>Installation</v>
      </c>
    </row>
    <row r="2765" spans="1:18" x14ac:dyDescent="0.3">
      <c r="A2765" s="1">
        <v>42104</v>
      </c>
      <c r="B2765">
        <v>27310039</v>
      </c>
      <c r="C2765">
        <v>27</v>
      </c>
      <c r="D2765">
        <v>1</v>
      </c>
      <c r="E2765">
        <v>1</v>
      </c>
      <c r="F2765" t="s">
        <v>65</v>
      </c>
      <c r="G2765">
        <v>8</v>
      </c>
      <c r="H2765">
        <v>0</v>
      </c>
      <c r="I2765">
        <v>244</v>
      </c>
      <c r="J2765">
        <v>0</v>
      </c>
      <c r="K2765">
        <v>0</v>
      </c>
      <c r="L2765">
        <v>534</v>
      </c>
      <c r="M2765">
        <v>1703</v>
      </c>
      <c r="N2765">
        <v>403</v>
      </c>
      <c r="O2765" t="s">
        <v>134</v>
      </c>
      <c r="P2765">
        <v>244</v>
      </c>
      <c r="Q276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765" t="str">
        <f>VLOOKUP(Analytics_mindset_case_studies_IntegrateCo_2015payroll[[#This Row],[Job_Code]],Analytics_mindset_case_studies_IntegrateCo_jobcodes[[Code_text]:[Job_Description]],2,FALSE)</f>
        <v>Office</v>
      </c>
    </row>
    <row r="2766" spans="1:18" x14ac:dyDescent="0.3">
      <c r="A2766" s="1">
        <v>42104</v>
      </c>
      <c r="B2766">
        <v>27310039</v>
      </c>
      <c r="C2766">
        <v>27</v>
      </c>
      <c r="D2766">
        <v>1</v>
      </c>
      <c r="E2766">
        <v>1</v>
      </c>
      <c r="F2766" t="s">
        <v>72</v>
      </c>
      <c r="G2766">
        <v>3</v>
      </c>
      <c r="H2766">
        <v>0</v>
      </c>
      <c r="I2766">
        <v>915</v>
      </c>
      <c r="J2766">
        <v>0</v>
      </c>
      <c r="K2766">
        <v>0</v>
      </c>
      <c r="L2766">
        <v>201</v>
      </c>
      <c r="M2766">
        <v>639</v>
      </c>
      <c r="N2766">
        <v>151</v>
      </c>
      <c r="O2766" t="s">
        <v>134</v>
      </c>
      <c r="P2766">
        <v>915</v>
      </c>
      <c r="Q276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766" t="str">
        <f>VLOOKUP(Analytics_mindset_case_studies_IntegrateCo_2015payroll[[#This Row],[Job_Code]],Analytics_mindset_case_studies_IntegrateCo_jobcodes[[Code_text]:[Job_Description]],2,FALSE)</f>
        <v>Sales</v>
      </c>
    </row>
    <row r="2767" spans="1:18" x14ac:dyDescent="0.3">
      <c r="A2767" s="1">
        <v>42104</v>
      </c>
      <c r="B2767">
        <v>27310039</v>
      </c>
      <c r="C2767">
        <v>27</v>
      </c>
      <c r="D2767">
        <v>1</v>
      </c>
      <c r="E2767">
        <v>1</v>
      </c>
      <c r="F2767" t="s">
        <v>72</v>
      </c>
      <c r="G2767">
        <v>0</v>
      </c>
      <c r="H2767">
        <v>15</v>
      </c>
      <c r="I2767">
        <v>0</v>
      </c>
      <c r="J2767">
        <v>6863</v>
      </c>
      <c r="K2767">
        <v>0</v>
      </c>
      <c r="L2767">
        <v>151</v>
      </c>
      <c r="M2767">
        <v>479</v>
      </c>
      <c r="N2767">
        <v>75</v>
      </c>
      <c r="O2767" t="s">
        <v>134</v>
      </c>
      <c r="P2767">
        <v>6863</v>
      </c>
      <c r="Q276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767" t="str">
        <f>VLOOKUP(Analytics_mindset_case_studies_IntegrateCo_2015payroll[[#This Row],[Job_Code]],Analytics_mindset_case_studies_IntegrateCo_jobcodes[[Code_text]:[Job_Description]],2,FALSE)</f>
        <v>Sales</v>
      </c>
    </row>
    <row r="2768" spans="1:18" x14ac:dyDescent="0.3">
      <c r="A2768" s="1">
        <v>42104</v>
      </c>
      <c r="B2768">
        <v>27310039</v>
      </c>
      <c r="C2768">
        <v>27</v>
      </c>
      <c r="D2768">
        <v>1</v>
      </c>
      <c r="E2768">
        <v>1</v>
      </c>
      <c r="F2768" t="s">
        <v>73</v>
      </c>
      <c r="G2768">
        <v>25</v>
      </c>
      <c r="H2768">
        <v>0</v>
      </c>
      <c r="I2768">
        <v>7625</v>
      </c>
      <c r="J2768">
        <v>0</v>
      </c>
      <c r="K2768">
        <v>0</v>
      </c>
      <c r="L2768">
        <v>167</v>
      </c>
      <c r="M2768">
        <v>532</v>
      </c>
      <c r="N2768">
        <v>126</v>
      </c>
      <c r="O2768" t="s">
        <v>134</v>
      </c>
      <c r="P2768">
        <v>7625</v>
      </c>
      <c r="Q276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768" t="str">
        <f>VLOOKUP(Analytics_mindset_case_studies_IntegrateCo_2015payroll[[#This Row],[Job_Code]],Analytics_mindset_case_studies_IntegrateCo_jobcodes[[Code_text]:[Job_Description]],2,FALSE)</f>
        <v>Proj Management</v>
      </c>
    </row>
    <row r="2769" spans="1:18" x14ac:dyDescent="0.3">
      <c r="A2769" s="1">
        <v>42104</v>
      </c>
      <c r="B2769">
        <v>27310039</v>
      </c>
      <c r="C2769">
        <v>27</v>
      </c>
      <c r="D2769">
        <v>1</v>
      </c>
      <c r="E2769">
        <v>1</v>
      </c>
      <c r="F2769" t="s">
        <v>74</v>
      </c>
      <c r="G2769">
        <v>3</v>
      </c>
      <c r="H2769">
        <v>0</v>
      </c>
      <c r="I2769">
        <v>915</v>
      </c>
      <c r="J2769">
        <v>0</v>
      </c>
      <c r="K2769">
        <v>0</v>
      </c>
      <c r="L2769">
        <v>2</v>
      </c>
      <c r="M2769">
        <v>638</v>
      </c>
      <c r="N2769">
        <v>151</v>
      </c>
      <c r="O2769" t="s">
        <v>134</v>
      </c>
      <c r="P2769">
        <v>915</v>
      </c>
      <c r="Q276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769" t="str">
        <f>VLOOKUP(Analytics_mindset_case_studies_IntegrateCo_2015payroll[[#This Row],[Job_Code]],Analytics_mindset_case_studies_IntegrateCo_jobcodes[[Code_text]:[Job_Description]],2,FALSE)</f>
        <v>Service</v>
      </c>
    </row>
    <row r="2770" spans="1:18" x14ac:dyDescent="0.3">
      <c r="A2770" s="1">
        <v>42104</v>
      </c>
      <c r="B2770">
        <v>27310039</v>
      </c>
      <c r="C2770">
        <v>27</v>
      </c>
      <c r="D2770">
        <v>1</v>
      </c>
      <c r="E2770">
        <v>1</v>
      </c>
      <c r="F2770" t="s">
        <v>89</v>
      </c>
      <c r="G2770">
        <v>2</v>
      </c>
      <c r="H2770">
        <v>0</v>
      </c>
      <c r="I2770">
        <v>61</v>
      </c>
      <c r="J2770">
        <v>0</v>
      </c>
      <c r="K2770">
        <v>0</v>
      </c>
      <c r="L2770">
        <v>133</v>
      </c>
      <c r="M2770">
        <v>425</v>
      </c>
      <c r="N2770">
        <v>101</v>
      </c>
      <c r="O2770" t="s">
        <v>134</v>
      </c>
      <c r="P2770">
        <v>61</v>
      </c>
      <c r="Q277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770" t="str">
        <f>VLOOKUP(Analytics_mindset_case_studies_IntegrateCo_2015payroll[[#This Row],[Job_Code]],Analytics_mindset_case_studies_IntegrateCo_jobcodes[[Code_text]:[Job_Description]],2,FALSE)</f>
        <v>Employee Training</v>
      </c>
    </row>
    <row r="2771" spans="1:18" x14ac:dyDescent="0.3">
      <c r="A2771" s="1">
        <v>42104</v>
      </c>
      <c r="B2771">
        <v>27310039</v>
      </c>
      <c r="C2771">
        <v>27</v>
      </c>
      <c r="D2771">
        <v>1</v>
      </c>
      <c r="E2771">
        <v>1</v>
      </c>
      <c r="F2771" t="s">
        <v>89</v>
      </c>
      <c r="G2771">
        <v>0</v>
      </c>
      <c r="H2771">
        <v>3</v>
      </c>
      <c r="I2771">
        <v>0</v>
      </c>
      <c r="J2771">
        <v>13725</v>
      </c>
      <c r="K2771">
        <v>0</v>
      </c>
      <c r="L2771">
        <v>3</v>
      </c>
      <c r="M2771">
        <v>957</v>
      </c>
      <c r="N2771">
        <v>151</v>
      </c>
      <c r="O2771" t="s">
        <v>134</v>
      </c>
      <c r="P2771">
        <v>13725</v>
      </c>
      <c r="Q277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771" t="str">
        <f>VLOOKUP(Analytics_mindset_case_studies_IntegrateCo_2015payroll[[#This Row],[Job_Code]],Analytics_mindset_case_studies_IntegrateCo_jobcodes[[Code_text]:[Job_Description]],2,FALSE)</f>
        <v>Employee Training</v>
      </c>
    </row>
    <row r="2772" spans="1:18" x14ac:dyDescent="0.3">
      <c r="A2772" s="1">
        <v>42104</v>
      </c>
      <c r="B2772">
        <v>27310039</v>
      </c>
      <c r="C2772">
        <v>239</v>
      </c>
      <c r="D2772">
        <v>1</v>
      </c>
      <c r="E2772">
        <v>1</v>
      </c>
      <c r="F2772" t="s">
        <v>64</v>
      </c>
      <c r="G2772">
        <v>19</v>
      </c>
      <c r="H2772">
        <v>0</v>
      </c>
      <c r="I2772">
        <v>41363</v>
      </c>
      <c r="J2772">
        <v>0</v>
      </c>
      <c r="K2772">
        <v>0</v>
      </c>
      <c r="L2772">
        <v>93</v>
      </c>
      <c r="M2772">
        <v>2964</v>
      </c>
      <c r="N2772">
        <v>5</v>
      </c>
      <c r="O2772" t="s">
        <v>135</v>
      </c>
      <c r="P2772">
        <v>41363</v>
      </c>
      <c r="Q277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772" t="str">
        <f>VLOOKUP(Analytics_mindset_case_studies_IntegrateCo_2015payroll[[#This Row],[Job_Code]],Analytics_mindset_case_studies_IntegrateCo_jobcodes[[Code_text]:[Job_Description]],2,FALSE)</f>
        <v>Office</v>
      </c>
    </row>
    <row r="2773" spans="1:18" x14ac:dyDescent="0.3">
      <c r="A2773" s="1">
        <v>42104</v>
      </c>
      <c r="B2773">
        <v>27310039</v>
      </c>
      <c r="C2773">
        <v>239</v>
      </c>
      <c r="D2773">
        <v>1</v>
      </c>
      <c r="E2773">
        <v>1</v>
      </c>
      <c r="F2773" t="s">
        <v>65</v>
      </c>
      <c r="G2773">
        <v>1875</v>
      </c>
      <c r="H2773">
        <v>0</v>
      </c>
      <c r="I2773">
        <v>40819</v>
      </c>
      <c r="J2773">
        <v>0</v>
      </c>
      <c r="K2773">
        <v>0</v>
      </c>
      <c r="L2773">
        <v>917</v>
      </c>
      <c r="M2773">
        <v>2924</v>
      </c>
      <c r="N2773">
        <v>49</v>
      </c>
      <c r="O2773" t="s">
        <v>135</v>
      </c>
      <c r="P2773">
        <v>40819</v>
      </c>
      <c r="Q277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773" t="str">
        <f>VLOOKUP(Analytics_mindset_case_studies_IntegrateCo_2015payroll[[#This Row],[Job_Code]],Analytics_mindset_case_studies_IntegrateCo_jobcodes[[Code_text]:[Job_Description]],2,FALSE)</f>
        <v>Office</v>
      </c>
    </row>
    <row r="2774" spans="1:18" x14ac:dyDescent="0.3">
      <c r="A2774" s="1">
        <v>42104</v>
      </c>
      <c r="B2774">
        <v>27310039</v>
      </c>
      <c r="C2774">
        <v>38</v>
      </c>
      <c r="D2774">
        <v>1</v>
      </c>
      <c r="E2774">
        <v>1</v>
      </c>
      <c r="F2774" t="s">
        <v>85</v>
      </c>
      <c r="G2774">
        <v>0</v>
      </c>
      <c r="H2774">
        <v>0</v>
      </c>
      <c r="I2774">
        <v>0</v>
      </c>
      <c r="J2774">
        <v>0</v>
      </c>
      <c r="K2774">
        <v>0</v>
      </c>
      <c r="L2774">
        <v>0</v>
      </c>
      <c r="M2774">
        <v>112</v>
      </c>
      <c r="N2774">
        <v>4</v>
      </c>
      <c r="O2774" t="s">
        <v>137</v>
      </c>
      <c r="P2774">
        <v>0</v>
      </c>
      <c r="Q277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774" t="str">
        <f>VLOOKUP(Analytics_mindset_case_studies_IntegrateCo_2015payroll[[#This Row],[Job_Code]],Analytics_mindset_case_studies_IntegrateCo_jobcodes[[Code_text]:[Job_Description]],2,FALSE)</f>
        <v>Installation</v>
      </c>
    </row>
    <row r="2775" spans="1:18" x14ac:dyDescent="0.3">
      <c r="A2775" s="1">
        <v>42104</v>
      </c>
      <c r="B2775">
        <v>27310039</v>
      </c>
      <c r="C2775">
        <v>38</v>
      </c>
      <c r="D2775">
        <v>1</v>
      </c>
      <c r="E2775">
        <v>1</v>
      </c>
      <c r="F2775" t="s">
        <v>58</v>
      </c>
      <c r="G2775">
        <v>43</v>
      </c>
      <c r="H2775">
        <v>0</v>
      </c>
      <c r="I2775">
        <v>163454</v>
      </c>
      <c r="J2775">
        <v>0</v>
      </c>
      <c r="K2775">
        <v>0</v>
      </c>
      <c r="L2775">
        <v>0</v>
      </c>
      <c r="M2775">
        <v>12244</v>
      </c>
      <c r="N2775">
        <v>425</v>
      </c>
      <c r="O2775" t="s">
        <v>137</v>
      </c>
      <c r="P2775">
        <v>163454</v>
      </c>
      <c r="Q277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775" t="str">
        <f>VLOOKUP(Analytics_mindset_case_studies_IntegrateCo_2015payroll[[#This Row],[Job_Code]],Analytics_mindset_case_studies_IntegrateCo_jobcodes[[Code_text]:[Job_Description]],2,FALSE)</f>
        <v>Sales</v>
      </c>
    </row>
    <row r="2776" spans="1:18" x14ac:dyDescent="0.3">
      <c r="A2776" s="1">
        <v>42104</v>
      </c>
      <c r="B2776">
        <v>27310039</v>
      </c>
      <c r="C2776">
        <v>169</v>
      </c>
      <c r="D2776">
        <v>1</v>
      </c>
      <c r="E2776">
        <v>1</v>
      </c>
      <c r="F2776" t="s">
        <v>85</v>
      </c>
      <c r="G2776">
        <v>0</v>
      </c>
      <c r="H2776">
        <v>0</v>
      </c>
      <c r="I2776">
        <v>0</v>
      </c>
      <c r="J2776">
        <v>0</v>
      </c>
      <c r="K2776">
        <v>0</v>
      </c>
      <c r="L2776">
        <v>35</v>
      </c>
      <c r="M2776">
        <v>111</v>
      </c>
      <c r="N2776">
        <v>25</v>
      </c>
      <c r="O2776" t="s">
        <v>138</v>
      </c>
      <c r="P2776">
        <v>0</v>
      </c>
      <c r="Q277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776" t="str">
        <f>VLOOKUP(Analytics_mindset_case_studies_IntegrateCo_2015payroll[[#This Row],[Job_Code]],Analytics_mindset_case_studies_IntegrateCo_jobcodes[[Code_text]:[Job_Description]],2,FALSE)</f>
        <v>Installation</v>
      </c>
    </row>
    <row r="2777" spans="1:18" x14ac:dyDescent="0.3">
      <c r="A2777" s="1">
        <v>42104</v>
      </c>
      <c r="B2777">
        <v>27310039</v>
      </c>
      <c r="C2777">
        <v>169</v>
      </c>
      <c r="D2777">
        <v>1</v>
      </c>
      <c r="E2777">
        <v>1</v>
      </c>
      <c r="F2777" t="s">
        <v>71</v>
      </c>
      <c r="G2777">
        <v>4</v>
      </c>
      <c r="H2777">
        <v>0</v>
      </c>
      <c r="I2777">
        <v>131</v>
      </c>
      <c r="J2777">
        <v>0</v>
      </c>
      <c r="K2777">
        <v>0</v>
      </c>
      <c r="L2777">
        <v>304</v>
      </c>
      <c r="M2777">
        <v>968</v>
      </c>
      <c r="N2777">
        <v>216</v>
      </c>
      <c r="O2777" t="s">
        <v>138</v>
      </c>
      <c r="P2777">
        <v>131</v>
      </c>
      <c r="Q277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777" t="str">
        <f>VLOOKUP(Analytics_mindset_case_studies_IntegrateCo_2015payroll[[#This Row],[Job_Code]],Analytics_mindset_case_studies_IntegrateCo_jobcodes[[Code_text]:[Job_Description]],2,FALSE)</f>
        <v>Proj Management</v>
      </c>
    </row>
    <row r="2778" spans="1:18" x14ac:dyDescent="0.3">
      <c r="A2778" s="1">
        <v>42104</v>
      </c>
      <c r="B2778">
        <v>27310039</v>
      </c>
      <c r="C2778">
        <v>169</v>
      </c>
      <c r="D2778">
        <v>1</v>
      </c>
      <c r="E2778">
        <v>1</v>
      </c>
      <c r="F2778" t="s">
        <v>63</v>
      </c>
      <c r="G2778">
        <v>0</v>
      </c>
      <c r="H2778">
        <v>0</v>
      </c>
      <c r="I2778">
        <v>0</v>
      </c>
      <c r="J2778">
        <v>0</v>
      </c>
      <c r="K2778">
        <v>0</v>
      </c>
      <c r="L2778">
        <v>303</v>
      </c>
      <c r="M2778">
        <v>968</v>
      </c>
      <c r="N2778">
        <v>216</v>
      </c>
      <c r="O2778" t="s">
        <v>138</v>
      </c>
      <c r="P2778">
        <v>0</v>
      </c>
      <c r="Q277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778" t="str">
        <f>VLOOKUP(Analytics_mindset_case_studies_IntegrateCo_2015payroll[[#This Row],[Job_Code]],Analytics_mindset_case_studies_IntegrateCo_jobcodes[[Code_text]:[Job_Description]],2,FALSE)</f>
        <v>New Foreign Manufacturing Plant</v>
      </c>
    </row>
    <row r="2779" spans="1:18" x14ac:dyDescent="0.3">
      <c r="A2779" s="1">
        <v>42104</v>
      </c>
      <c r="B2779">
        <v>27310039</v>
      </c>
      <c r="C2779">
        <v>44</v>
      </c>
      <c r="D2779">
        <v>4</v>
      </c>
      <c r="E2779">
        <v>4</v>
      </c>
      <c r="F2779" t="s">
        <v>92</v>
      </c>
      <c r="G2779">
        <v>40</v>
      </c>
      <c r="H2779">
        <v>0</v>
      </c>
      <c r="I2779">
        <v>3850</v>
      </c>
      <c r="J2779">
        <v>0</v>
      </c>
      <c r="K2779">
        <v>0</v>
      </c>
      <c r="L2779">
        <v>0</v>
      </c>
      <c r="M2779">
        <v>29453</v>
      </c>
      <c r="N2779">
        <v>462</v>
      </c>
      <c r="O2779" t="s">
        <v>139</v>
      </c>
      <c r="P2779">
        <v>3850</v>
      </c>
      <c r="Q277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779" t="str">
        <f>VLOOKUP(Analytics_mindset_case_studies_IntegrateCo_2015payroll[[#This Row],[Job_Code]],Analytics_mindset_case_studies_IntegrateCo_jobcodes[[Code_text]:[Job_Description]],2,FALSE)</f>
        <v>Office</v>
      </c>
    </row>
    <row r="2780" spans="1:18" x14ac:dyDescent="0.3">
      <c r="A2780" s="1">
        <v>42104</v>
      </c>
      <c r="B2780">
        <v>27310039</v>
      </c>
      <c r="C2780">
        <v>396</v>
      </c>
      <c r="D2780">
        <v>5</v>
      </c>
      <c r="E2780">
        <v>5</v>
      </c>
      <c r="F2780" t="s">
        <v>85</v>
      </c>
      <c r="G2780">
        <v>0</v>
      </c>
      <c r="H2780">
        <v>0</v>
      </c>
      <c r="I2780">
        <v>0</v>
      </c>
      <c r="J2780">
        <v>0</v>
      </c>
      <c r="K2780">
        <v>0</v>
      </c>
      <c r="L2780">
        <v>17</v>
      </c>
      <c r="M2780">
        <v>46</v>
      </c>
      <c r="N2780">
        <v>26</v>
      </c>
      <c r="O2780" t="s">
        <v>140</v>
      </c>
      <c r="P2780">
        <v>0</v>
      </c>
      <c r="Q278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780" t="str">
        <f>VLOOKUP(Analytics_mindset_case_studies_IntegrateCo_2015payroll[[#This Row],[Job_Code]],Analytics_mindset_case_studies_IntegrateCo_jobcodes[[Code_text]:[Job_Description]],2,FALSE)</f>
        <v>Installation</v>
      </c>
    </row>
    <row r="2781" spans="1:18" x14ac:dyDescent="0.3">
      <c r="A2781" s="1">
        <v>42104</v>
      </c>
      <c r="B2781">
        <v>27310039</v>
      </c>
      <c r="C2781">
        <v>396</v>
      </c>
      <c r="D2781">
        <v>5</v>
      </c>
      <c r="E2781">
        <v>5</v>
      </c>
      <c r="F2781" t="s">
        <v>93</v>
      </c>
      <c r="G2781">
        <v>1</v>
      </c>
      <c r="H2781">
        <v>0</v>
      </c>
      <c r="I2781">
        <v>32</v>
      </c>
      <c r="J2781">
        <v>0</v>
      </c>
      <c r="K2781">
        <v>0</v>
      </c>
      <c r="L2781">
        <v>9</v>
      </c>
      <c r="M2781">
        <v>244</v>
      </c>
      <c r="N2781">
        <v>137</v>
      </c>
      <c r="O2781" t="s">
        <v>140</v>
      </c>
      <c r="P2781">
        <v>32</v>
      </c>
      <c r="Q278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781" t="str">
        <f>VLOOKUP(Analytics_mindset_case_studies_IntegrateCo_2015payroll[[#This Row],[Job_Code]],Analytics_mindset_case_studies_IntegrateCo_jobcodes[[Code_text]:[Job_Description]],2,FALSE)</f>
        <v>Office</v>
      </c>
    </row>
    <row r="2782" spans="1:18" x14ac:dyDescent="0.3">
      <c r="A2782" s="1">
        <v>42104</v>
      </c>
      <c r="B2782">
        <v>27310039</v>
      </c>
      <c r="C2782">
        <v>396</v>
      </c>
      <c r="D2782">
        <v>5</v>
      </c>
      <c r="E2782">
        <v>5</v>
      </c>
      <c r="F2782" t="s">
        <v>104</v>
      </c>
      <c r="G2782">
        <v>4</v>
      </c>
      <c r="H2782">
        <v>0</v>
      </c>
      <c r="I2782">
        <v>128</v>
      </c>
      <c r="J2782">
        <v>0</v>
      </c>
      <c r="K2782">
        <v>0</v>
      </c>
      <c r="L2782">
        <v>358</v>
      </c>
      <c r="M2782">
        <v>978</v>
      </c>
      <c r="N2782">
        <v>548</v>
      </c>
      <c r="O2782" t="s">
        <v>140</v>
      </c>
      <c r="P2782">
        <v>128</v>
      </c>
      <c r="Q278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782" t="str">
        <f>VLOOKUP(Analytics_mindset_case_studies_IntegrateCo_2015payroll[[#This Row],[Job_Code]],Analytics_mindset_case_studies_IntegrateCo_jobcodes[[Code_text]:[Job_Description]],2,FALSE)</f>
        <v>Sales</v>
      </c>
    </row>
    <row r="2783" spans="1:18" x14ac:dyDescent="0.3">
      <c r="A2783" s="1">
        <v>42104</v>
      </c>
      <c r="B2783">
        <v>27310039</v>
      </c>
      <c r="C2783">
        <v>396</v>
      </c>
      <c r="D2783">
        <v>5</v>
      </c>
      <c r="E2783">
        <v>5</v>
      </c>
      <c r="F2783" t="s">
        <v>94</v>
      </c>
      <c r="G2783">
        <v>2</v>
      </c>
      <c r="H2783">
        <v>0</v>
      </c>
      <c r="I2783">
        <v>64</v>
      </c>
      <c r="J2783">
        <v>0</v>
      </c>
      <c r="K2783">
        <v>0</v>
      </c>
      <c r="L2783">
        <v>179</v>
      </c>
      <c r="M2783">
        <v>49</v>
      </c>
      <c r="N2783">
        <v>274</v>
      </c>
      <c r="O2783" t="s">
        <v>140</v>
      </c>
      <c r="P2783">
        <v>64</v>
      </c>
      <c r="Q278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783" t="str">
        <f>VLOOKUP(Analytics_mindset_case_studies_IntegrateCo_2015payroll[[#This Row],[Job_Code]],Analytics_mindset_case_studies_IntegrateCo_jobcodes[[Code_text]:[Job_Description]],2,FALSE)</f>
        <v>Proj Management</v>
      </c>
    </row>
    <row r="2784" spans="1:18" x14ac:dyDescent="0.3">
      <c r="A2784" s="1">
        <v>42104</v>
      </c>
      <c r="B2784">
        <v>27310039</v>
      </c>
      <c r="C2784">
        <v>396</v>
      </c>
      <c r="D2784">
        <v>5</v>
      </c>
      <c r="E2784">
        <v>5</v>
      </c>
      <c r="F2784" t="s">
        <v>77</v>
      </c>
      <c r="G2784">
        <v>21</v>
      </c>
      <c r="H2784">
        <v>0</v>
      </c>
      <c r="I2784">
        <v>672</v>
      </c>
      <c r="J2784">
        <v>0</v>
      </c>
      <c r="K2784">
        <v>0</v>
      </c>
      <c r="L2784">
        <v>1882</v>
      </c>
      <c r="M2784">
        <v>5142</v>
      </c>
      <c r="N2784">
        <v>2876</v>
      </c>
      <c r="O2784" t="s">
        <v>140</v>
      </c>
      <c r="P2784">
        <v>672</v>
      </c>
      <c r="Q278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784" t="str">
        <f>VLOOKUP(Analytics_mindset_case_studies_IntegrateCo_2015payroll[[#This Row],[Job_Code]],Analytics_mindset_case_studies_IntegrateCo_jobcodes[[Code_text]:[Job_Description]],2,FALSE)</f>
        <v>Employee Training</v>
      </c>
    </row>
    <row r="2785" spans="1:18" x14ac:dyDescent="0.3">
      <c r="A2785" s="1">
        <v>42104</v>
      </c>
      <c r="B2785">
        <v>27310040</v>
      </c>
      <c r="C2785">
        <v>396</v>
      </c>
      <c r="D2785">
        <v>5</v>
      </c>
      <c r="E2785">
        <v>5</v>
      </c>
      <c r="F2785" t="s">
        <v>77</v>
      </c>
      <c r="G2785">
        <v>0</v>
      </c>
      <c r="H2785">
        <v>0</v>
      </c>
      <c r="I2785">
        <v>0</v>
      </c>
      <c r="J2785">
        <v>0</v>
      </c>
      <c r="K2785">
        <v>0</v>
      </c>
      <c r="L2785">
        <v>0</v>
      </c>
      <c r="M2785">
        <v>0</v>
      </c>
      <c r="N2785">
        <v>0</v>
      </c>
      <c r="O2785" t="s">
        <v>140</v>
      </c>
      <c r="P2785">
        <v>0</v>
      </c>
      <c r="Q278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785" t="str">
        <f>VLOOKUP(Analytics_mindset_case_studies_IntegrateCo_2015payroll[[#This Row],[Job_Code]],Analytics_mindset_case_studies_IntegrateCo_jobcodes[[Code_text]:[Job_Description]],2,FALSE)</f>
        <v>Employee Training</v>
      </c>
    </row>
    <row r="2786" spans="1:18" x14ac:dyDescent="0.3">
      <c r="A2786" s="1">
        <v>42104</v>
      </c>
      <c r="B2786">
        <v>27310039</v>
      </c>
      <c r="C2786">
        <v>204</v>
      </c>
      <c r="D2786">
        <v>1</v>
      </c>
      <c r="E2786">
        <v>1</v>
      </c>
      <c r="F2786" t="s">
        <v>85</v>
      </c>
      <c r="G2786">
        <v>0</v>
      </c>
      <c r="H2786">
        <v>0</v>
      </c>
      <c r="I2786">
        <v>0</v>
      </c>
      <c r="J2786">
        <v>0</v>
      </c>
      <c r="K2786">
        <v>0</v>
      </c>
      <c r="L2786">
        <v>27</v>
      </c>
      <c r="M2786">
        <v>86</v>
      </c>
      <c r="N2786">
        <v>2</v>
      </c>
      <c r="O2786" t="s">
        <v>141</v>
      </c>
      <c r="P2786">
        <v>0</v>
      </c>
      <c r="Q278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786" t="str">
        <f>VLOOKUP(Analytics_mindset_case_studies_IntegrateCo_2015payroll[[#This Row],[Job_Code]],Analytics_mindset_case_studies_IntegrateCo_jobcodes[[Code_text]:[Job_Description]],2,FALSE)</f>
        <v>Installation</v>
      </c>
    </row>
    <row r="2787" spans="1:18" x14ac:dyDescent="0.3">
      <c r="A2787" s="1">
        <v>42104</v>
      </c>
      <c r="B2787">
        <v>27310039</v>
      </c>
      <c r="C2787">
        <v>204</v>
      </c>
      <c r="D2787">
        <v>1</v>
      </c>
      <c r="E2787">
        <v>1</v>
      </c>
      <c r="F2787" t="s">
        <v>63</v>
      </c>
      <c r="G2787">
        <v>0</v>
      </c>
      <c r="H2787">
        <v>0</v>
      </c>
      <c r="I2787">
        <v>0</v>
      </c>
      <c r="J2787">
        <v>0</v>
      </c>
      <c r="K2787">
        <v>0</v>
      </c>
      <c r="L2787">
        <v>274</v>
      </c>
      <c r="M2787">
        <v>874</v>
      </c>
      <c r="N2787">
        <v>2</v>
      </c>
      <c r="O2787" t="s">
        <v>141</v>
      </c>
      <c r="P2787">
        <v>0</v>
      </c>
      <c r="Q278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787" t="str">
        <f>VLOOKUP(Analytics_mindset_case_studies_IntegrateCo_2015payroll[[#This Row],[Job_Code]],Analytics_mindset_case_studies_IntegrateCo_jobcodes[[Code_text]:[Job_Description]],2,FALSE)</f>
        <v>New Foreign Manufacturing Plant</v>
      </c>
    </row>
    <row r="2788" spans="1:18" x14ac:dyDescent="0.3">
      <c r="A2788" s="1">
        <v>42104</v>
      </c>
      <c r="B2788">
        <v>27310039</v>
      </c>
      <c r="C2788">
        <v>53</v>
      </c>
      <c r="D2788">
        <v>1</v>
      </c>
      <c r="E2788">
        <v>1</v>
      </c>
      <c r="F2788" t="s">
        <v>85</v>
      </c>
      <c r="G2788">
        <v>0</v>
      </c>
      <c r="H2788">
        <v>0</v>
      </c>
      <c r="I2788">
        <v>0</v>
      </c>
      <c r="J2788">
        <v>0</v>
      </c>
      <c r="K2788">
        <v>0</v>
      </c>
      <c r="L2788">
        <v>33</v>
      </c>
      <c r="M2788">
        <v>105</v>
      </c>
      <c r="N2788">
        <v>25</v>
      </c>
      <c r="O2788" t="s">
        <v>142</v>
      </c>
      <c r="P2788">
        <v>0</v>
      </c>
      <c r="Q278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788" t="str">
        <f>VLOOKUP(Analytics_mindset_case_studies_IntegrateCo_2015payroll[[#This Row],[Job_Code]],Analytics_mindset_case_studies_IntegrateCo_jobcodes[[Code_text]:[Job_Description]],2,FALSE)</f>
        <v>Installation</v>
      </c>
    </row>
    <row r="2789" spans="1:18" x14ac:dyDescent="0.3">
      <c r="A2789" s="1">
        <v>42104</v>
      </c>
      <c r="B2789">
        <v>27310039</v>
      </c>
      <c r="C2789">
        <v>53</v>
      </c>
      <c r="D2789">
        <v>1</v>
      </c>
      <c r="E2789">
        <v>1</v>
      </c>
      <c r="F2789" t="s">
        <v>63</v>
      </c>
      <c r="G2789">
        <v>0</v>
      </c>
      <c r="H2789">
        <v>0</v>
      </c>
      <c r="I2789">
        <v>0</v>
      </c>
      <c r="J2789">
        <v>0</v>
      </c>
      <c r="K2789">
        <v>0</v>
      </c>
      <c r="L2789">
        <v>441</v>
      </c>
      <c r="M2789">
        <v>1406</v>
      </c>
      <c r="N2789">
        <v>33</v>
      </c>
      <c r="O2789" t="s">
        <v>142</v>
      </c>
      <c r="P2789">
        <v>0</v>
      </c>
      <c r="Q278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789" t="str">
        <f>VLOOKUP(Analytics_mindset_case_studies_IntegrateCo_2015payroll[[#This Row],[Job_Code]],Analytics_mindset_case_studies_IntegrateCo_jobcodes[[Code_text]:[Job_Description]],2,FALSE)</f>
        <v>New Foreign Manufacturing Plant</v>
      </c>
    </row>
    <row r="2790" spans="1:18" x14ac:dyDescent="0.3">
      <c r="A2790" s="1">
        <v>42104</v>
      </c>
      <c r="B2790">
        <v>27310039</v>
      </c>
      <c r="C2790">
        <v>15</v>
      </c>
      <c r="D2790">
        <v>1</v>
      </c>
      <c r="E2790">
        <v>1</v>
      </c>
      <c r="F2790" t="s">
        <v>85</v>
      </c>
      <c r="G2790">
        <v>0</v>
      </c>
      <c r="H2790">
        <v>0</v>
      </c>
      <c r="I2790">
        <v>0</v>
      </c>
      <c r="J2790">
        <v>0</v>
      </c>
      <c r="K2790">
        <v>0</v>
      </c>
      <c r="L2790">
        <v>32</v>
      </c>
      <c r="M2790">
        <v>102</v>
      </c>
      <c r="N2790">
        <v>25</v>
      </c>
      <c r="O2790" t="s">
        <v>143</v>
      </c>
      <c r="P2790">
        <v>0</v>
      </c>
      <c r="Q279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790" t="str">
        <f>VLOOKUP(Analytics_mindset_case_studies_IntegrateCo_2015payroll[[#This Row],[Job_Code]],Analytics_mindset_case_studies_IntegrateCo_jobcodes[[Code_text]:[Job_Description]],2,FALSE)</f>
        <v>Installation</v>
      </c>
    </row>
    <row r="2791" spans="1:18" x14ac:dyDescent="0.3">
      <c r="A2791" s="1">
        <v>42104</v>
      </c>
      <c r="B2791">
        <v>27310039</v>
      </c>
      <c r="C2791">
        <v>11</v>
      </c>
      <c r="D2791">
        <v>1</v>
      </c>
      <c r="E2791">
        <v>1</v>
      </c>
      <c r="F2791" t="s">
        <v>85</v>
      </c>
      <c r="G2791">
        <v>0</v>
      </c>
      <c r="H2791">
        <v>0</v>
      </c>
      <c r="I2791">
        <v>0</v>
      </c>
      <c r="J2791">
        <v>0</v>
      </c>
      <c r="K2791">
        <v>0</v>
      </c>
      <c r="L2791">
        <v>35</v>
      </c>
      <c r="M2791">
        <v>111</v>
      </c>
      <c r="N2791">
        <v>25</v>
      </c>
      <c r="O2791" t="s">
        <v>144</v>
      </c>
      <c r="P2791">
        <v>0</v>
      </c>
      <c r="Q279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791" t="str">
        <f>VLOOKUP(Analytics_mindset_case_studies_IntegrateCo_2015payroll[[#This Row],[Job_Code]],Analytics_mindset_case_studies_IntegrateCo_jobcodes[[Code_text]:[Job_Description]],2,FALSE)</f>
        <v>Installation</v>
      </c>
    </row>
    <row r="2792" spans="1:18" x14ac:dyDescent="0.3">
      <c r="A2792" s="1">
        <v>42104</v>
      </c>
      <c r="B2792">
        <v>27310039</v>
      </c>
      <c r="C2792">
        <v>11</v>
      </c>
      <c r="D2792">
        <v>1</v>
      </c>
      <c r="E2792">
        <v>1</v>
      </c>
      <c r="F2792" t="s">
        <v>71</v>
      </c>
      <c r="G2792">
        <v>6</v>
      </c>
      <c r="H2792">
        <v>0</v>
      </c>
      <c r="I2792">
        <v>21704</v>
      </c>
      <c r="J2792">
        <v>0</v>
      </c>
      <c r="K2792">
        <v>0</v>
      </c>
      <c r="L2792">
        <v>503</v>
      </c>
      <c r="M2792">
        <v>1604</v>
      </c>
      <c r="N2792">
        <v>358</v>
      </c>
      <c r="O2792" t="s">
        <v>144</v>
      </c>
      <c r="P2792">
        <v>21704</v>
      </c>
      <c r="Q279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792" t="str">
        <f>VLOOKUP(Analytics_mindset_case_studies_IntegrateCo_2015payroll[[#This Row],[Job_Code]],Analytics_mindset_case_studies_IntegrateCo_jobcodes[[Code_text]:[Job_Description]],2,FALSE)</f>
        <v>Proj Management</v>
      </c>
    </row>
    <row r="2793" spans="1:18" x14ac:dyDescent="0.3">
      <c r="A2793" s="1">
        <v>42104</v>
      </c>
      <c r="B2793">
        <v>27310039</v>
      </c>
      <c r="C2793">
        <v>20</v>
      </c>
      <c r="D2793">
        <v>1</v>
      </c>
      <c r="E2793">
        <v>1</v>
      </c>
      <c r="F2793" t="s">
        <v>72</v>
      </c>
      <c r="G2793">
        <v>45</v>
      </c>
      <c r="H2793">
        <v>0</v>
      </c>
      <c r="I2793">
        <v>115539</v>
      </c>
      <c r="J2793">
        <v>0</v>
      </c>
      <c r="K2793">
        <v>0</v>
      </c>
      <c r="L2793">
        <v>2448</v>
      </c>
      <c r="M2793">
        <v>7804</v>
      </c>
      <c r="N2793">
        <v>3</v>
      </c>
      <c r="O2793" t="s">
        <v>145</v>
      </c>
      <c r="P2793">
        <v>115539</v>
      </c>
      <c r="Q279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793" t="str">
        <f>VLOOKUP(Analytics_mindset_case_studies_IntegrateCo_2015payroll[[#This Row],[Job_Code]],Analytics_mindset_case_studies_IntegrateCo_jobcodes[[Code_text]:[Job_Description]],2,FALSE)</f>
        <v>Sales</v>
      </c>
    </row>
    <row r="2794" spans="1:18" x14ac:dyDescent="0.3">
      <c r="A2794" s="1">
        <v>42104</v>
      </c>
      <c r="B2794">
        <v>27310039</v>
      </c>
      <c r="C2794">
        <v>180</v>
      </c>
      <c r="D2794">
        <v>1</v>
      </c>
      <c r="E2794">
        <v>1</v>
      </c>
      <c r="F2794" t="s">
        <v>85</v>
      </c>
      <c r="G2794">
        <v>0</v>
      </c>
      <c r="H2794">
        <v>0</v>
      </c>
      <c r="I2794">
        <v>0</v>
      </c>
      <c r="J2794">
        <v>0</v>
      </c>
      <c r="K2794">
        <v>0</v>
      </c>
      <c r="L2794">
        <v>31</v>
      </c>
      <c r="M2794">
        <v>98</v>
      </c>
      <c r="N2794">
        <v>25</v>
      </c>
      <c r="O2794" t="s">
        <v>146</v>
      </c>
      <c r="P2794">
        <v>0</v>
      </c>
      <c r="Q279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794" t="str">
        <f>VLOOKUP(Analytics_mindset_case_studies_IntegrateCo_2015payroll[[#This Row],[Job_Code]],Analytics_mindset_case_studies_IntegrateCo_jobcodes[[Code_text]:[Job_Description]],2,FALSE)</f>
        <v>Installation</v>
      </c>
    </row>
    <row r="2795" spans="1:18" x14ac:dyDescent="0.3">
      <c r="A2795" s="1">
        <v>42104</v>
      </c>
      <c r="B2795">
        <v>27310039</v>
      </c>
      <c r="C2795">
        <v>180</v>
      </c>
      <c r="D2795">
        <v>1</v>
      </c>
      <c r="E2795">
        <v>1</v>
      </c>
      <c r="F2795" t="s">
        <v>78</v>
      </c>
      <c r="G2795">
        <v>2</v>
      </c>
      <c r="H2795">
        <v>0</v>
      </c>
      <c r="I2795">
        <v>465</v>
      </c>
      <c r="J2795">
        <v>0</v>
      </c>
      <c r="K2795">
        <v>0</v>
      </c>
      <c r="L2795">
        <v>96</v>
      </c>
      <c r="M2795">
        <v>304</v>
      </c>
      <c r="N2795">
        <v>77</v>
      </c>
      <c r="O2795" t="s">
        <v>146</v>
      </c>
      <c r="P2795">
        <v>465</v>
      </c>
      <c r="Q279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795" t="str">
        <f>VLOOKUP(Analytics_mindset_case_studies_IntegrateCo_2015payroll[[#This Row],[Job_Code]],Analytics_mindset_case_studies_IntegrateCo_jobcodes[[Code_text]:[Job_Description]],2,FALSE)</f>
        <v>Service</v>
      </c>
    </row>
    <row r="2796" spans="1:18" x14ac:dyDescent="0.3">
      <c r="A2796" s="1">
        <v>42104</v>
      </c>
      <c r="B2796">
        <v>27310039</v>
      </c>
      <c r="C2796">
        <v>180</v>
      </c>
      <c r="D2796">
        <v>1</v>
      </c>
      <c r="E2796">
        <v>1</v>
      </c>
      <c r="F2796" t="s">
        <v>78</v>
      </c>
      <c r="G2796">
        <v>0</v>
      </c>
      <c r="H2796">
        <v>2</v>
      </c>
      <c r="I2796">
        <v>0</v>
      </c>
      <c r="J2796">
        <v>6975</v>
      </c>
      <c r="K2796">
        <v>0</v>
      </c>
      <c r="L2796">
        <v>143</v>
      </c>
      <c r="M2796">
        <v>458</v>
      </c>
      <c r="N2796">
        <v>77</v>
      </c>
      <c r="O2796" t="s">
        <v>146</v>
      </c>
      <c r="P2796">
        <v>6975</v>
      </c>
      <c r="Q279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796" t="str">
        <f>VLOOKUP(Analytics_mindset_case_studies_IntegrateCo_2015payroll[[#This Row],[Job_Code]],Analytics_mindset_case_studies_IntegrateCo_jobcodes[[Code_text]:[Job_Description]],2,FALSE)</f>
        <v>Service</v>
      </c>
    </row>
    <row r="2797" spans="1:18" x14ac:dyDescent="0.3">
      <c r="A2797" s="1">
        <v>42104</v>
      </c>
      <c r="B2797">
        <v>27310039</v>
      </c>
      <c r="C2797">
        <v>180</v>
      </c>
      <c r="D2797">
        <v>1</v>
      </c>
      <c r="E2797">
        <v>1</v>
      </c>
      <c r="F2797" t="s">
        <v>87</v>
      </c>
      <c r="G2797">
        <v>5</v>
      </c>
      <c r="H2797">
        <v>0</v>
      </c>
      <c r="I2797">
        <v>1163</v>
      </c>
      <c r="J2797">
        <v>0</v>
      </c>
      <c r="K2797">
        <v>0</v>
      </c>
      <c r="L2797">
        <v>24</v>
      </c>
      <c r="M2797">
        <v>77</v>
      </c>
      <c r="N2797">
        <v>19</v>
      </c>
      <c r="O2797" t="s">
        <v>146</v>
      </c>
      <c r="P2797">
        <v>1163</v>
      </c>
      <c r="Q279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797" t="str">
        <f>VLOOKUP(Analytics_mindset_case_studies_IntegrateCo_2015payroll[[#This Row],[Job_Code]],Analytics_mindset_case_studies_IntegrateCo_jobcodes[[Code_text]:[Job_Description]],2,FALSE)</f>
        <v>Employee Training</v>
      </c>
    </row>
    <row r="2798" spans="1:18" x14ac:dyDescent="0.3">
      <c r="A2798" s="1">
        <v>42104</v>
      </c>
      <c r="B2798">
        <v>27310039</v>
      </c>
      <c r="C2798">
        <v>45</v>
      </c>
      <c r="D2798">
        <v>4</v>
      </c>
      <c r="E2798">
        <v>4</v>
      </c>
      <c r="F2798" t="s">
        <v>86</v>
      </c>
      <c r="G2798">
        <v>40</v>
      </c>
      <c r="H2798">
        <v>0</v>
      </c>
      <c r="I2798">
        <v>422564</v>
      </c>
      <c r="J2798">
        <v>0</v>
      </c>
      <c r="K2798">
        <v>0</v>
      </c>
      <c r="L2798">
        <v>0</v>
      </c>
      <c r="M2798">
        <v>31092</v>
      </c>
      <c r="N2798">
        <v>507</v>
      </c>
      <c r="O2798" t="s">
        <v>148</v>
      </c>
      <c r="P2798">
        <v>422564</v>
      </c>
      <c r="Q279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798" t="str">
        <f>VLOOKUP(Analytics_mindset_case_studies_IntegrateCo_2015payroll[[#This Row],[Job_Code]],Analytics_mindset_case_studies_IntegrateCo_jobcodes[[Code_text]:[Job_Description]],2,FALSE)</f>
        <v>Sales</v>
      </c>
    </row>
    <row r="2799" spans="1:18" x14ac:dyDescent="0.3">
      <c r="A2799" s="1">
        <v>42104</v>
      </c>
      <c r="B2799">
        <v>27310039</v>
      </c>
      <c r="C2799">
        <v>375</v>
      </c>
      <c r="D2799">
        <v>1</v>
      </c>
      <c r="E2799">
        <v>1</v>
      </c>
      <c r="F2799" t="s">
        <v>85</v>
      </c>
      <c r="G2799">
        <v>0</v>
      </c>
      <c r="H2799">
        <v>0</v>
      </c>
      <c r="I2799">
        <v>0</v>
      </c>
      <c r="J2799">
        <v>0</v>
      </c>
      <c r="K2799">
        <v>0</v>
      </c>
      <c r="L2799">
        <v>36</v>
      </c>
      <c r="M2799">
        <v>115</v>
      </c>
      <c r="N2799">
        <v>25</v>
      </c>
      <c r="O2799" t="s">
        <v>149</v>
      </c>
      <c r="P2799">
        <v>0</v>
      </c>
      <c r="Q279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799" t="str">
        <f>VLOOKUP(Analytics_mindset_case_studies_IntegrateCo_2015payroll[[#This Row],[Job_Code]],Analytics_mindset_case_studies_IntegrateCo_jobcodes[[Code_text]:[Job_Description]],2,FALSE)</f>
        <v>Installation</v>
      </c>
    </row>
    <row r="2800" spans="1:18" x14ac:dyDescent="0.3">
      <c r="A2800" s="1">
        <v>42104</v>
      </c>
      <c r="B2800">
        <v>27310039</v>
      </c>
      <c r="C2800">
        <v>375</v>
      </c>
      <c r="D2800">
        <v>1</v>
      </c>
      <c r="E2800">
        <v>1</v>
      </c>
      <c r="F2800" t="s">
        <v>73</v>
      </c>
      <c r="G2800">
        <v>5</v>
      </c>
      <c r="H2800">
        <v>0</v>
      </c>
      <c r="I2800">
        <v>110</v>
      </c>
      <c r="J2800">
        <v>0</v>
      </c>
      <c r="K2800">
        <v>0</v>
      </c>
      <c r="L2800">
        <v>264</v>
      </c>
      <c r="M2800">
        <v>842</v>
      </c>
      <c r="N2800">
        <v>181</v>
      </c>
      <c r="O2800" t="s">
        <v>149</v>
      </c>
      <c r="P2800">
        <v>110</v>
      </c>
      <c r="Q280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800" t="str">
        <f>VLOOKUP(Analytics_mindset_case_studies_IntegrateCo_2015payroll[[#This Row],[Job_Code]],Analytics_mindset_case_studies_IntegrateCo_jobcodes[[Code_text]:[Job_Description]],2,FALSE)</f>
        <v>Proj Management</v>
      </c>
    </row>
    <row r="2801" spans="1:18" x14ac:dyDescent="0.3">
      <c r="A2801" s="1">
        <v>42104</v>
      </c>
      <c r="B2801">
        <v>27310039</v>
      </c>
      <c r="C2801">
        <v>375</v>
      </c>
      <c r="D2801">
        <v>1</v>
      </c>
      <c r="E2801">
        <v>1</v>
      </c>
      <c r="F2801" t="s">
        <v>89</v>
      </c>
      <c r="G2801">
        <v>2</v>
      </c>
      <c r="H2801">
        <v>0</v>
      </c>
      <c r="I2801">
        <v>44</v>
      </c>
      <c r="J2801">
        <v>0</v>
      </c>
      <c r="K2801">
        <v>0</v>
      </c>
      <c r="L2801">
        <v>106</v>
      </c>
      <c r="M2801">
        <v>337</v>
      </c>
      <c r="N2801">
        <v>73</v>
      </c>
      <c r="O2801" t="s">
        <v>149</v>
      </c>
      <c r="P2801">
        <v>44</v>
      </c>
      <c r="Q280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801" t="str">
        <f>VLOOKUP(Analytics_mindset_case_studies_IntegrateCo_2015payroll[[#This Row],[Job_Code]],Analytics_mindset_case_studies_IntegrateCo_jobcodes[[Code_text]:[Job_Description]],2,FALSE)</f>
        <v>Employee Training</v>
      </c>
    </row>
    <row r="2802" spans="1:18" x14ac:dyDescent="0.3">
      <c r="A2802" s="1">
        <v>42104</v>
      </c>
      <c r="B2802">
        <v>27310039</v>
      </c>
      <c r="C2802">
        <v>19</v>
      </c>
      <c r="D2802">
        <v>1</v>
      </c>
      <c r="E2802">
        <v>1</v>
      </c>
      <c r="F2802" t="s">
        <v>72</v>
      </c>
      <c r="G2802">
        <v>3</v>
      </c>
      <c r="H2802">
        <v>0</v>
      </c>
      <c r="I2802">
        <v>81</v>
      </c>
      <c r="J2802">
        <v>0</v>
      </c>
      <c r="K2802">
        <v>0</v>
      </c>
      <c r="L2802">
        <v>188</v>
      </c>
      <c r="M2802">
        <v>598</v>
      </c>
      <c r="N2802">
        <v>134</v>
      </c>
      <c r="O2802" t="s">
        <v>150</v>
      </c>
      <c r="P2802">
        <v>81</v>
      </c>
      <c r="Q280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802" t="str">
        <f>VLOOKUP(Analytics_mindset_case_studies_IntegrateCo_2015payroll[[#This Row],[Job_Code]],Analytics_mindset_case_studies_IntegrateCo_jobcodes[[Code_text]:[Job_Description]],2,FALSE)</f>
        <v>Sales</v>
      </c>
    </row>
    <row r="2803" spans="1:18" x14ac:dyDescent="0.3">
      <c r="A2803" s="1">
        <v>42104</v>
      </c>
      <c r="B2803">
        <v>27310039</v>
      </c>
      <c r="C2803">
        <v>19</v>
      </c>
      <c r="D2803">
        <v>1</v>
      </c>
      <c r="E2803">
        <v>1</v>
      </c>
      <c r="F2803" t="s">
        <v>74</v>
      </c>
      <c r="G2803">
        <v>4</v>
      </c>
      <c r="H2803">
        <v>0</v>
      </c>
      <c r="I2803">
        <v>108</v>
      </c>
      <c r="J2803">
        <v>0</v>
      </c>
      <c r="K2803">
        <v>0</v>
      </c>
      <c r="L2803">
        <v>25</v>
      </c>
      <c r="M2803">
        <v>797</v>
      </c>
      <c r="N2803">
        <v>178</v>
      </c>
      <c r="O2803" t="s">
        <v>150</v>
      </c>
      <c r="P2803">
        <v>108</v>
      </c>
      <c r="Q280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803" t="str">
        <f>VLOOKUP(Analytics_mindset_case_studies_IntegrateCo_2015payroll[[#This Row],[Job_Code]],Analytics_mindset_case_studies_IntegrateCo_jobcodes[[Code_text]:[Job_Description]],2,FALSE)</f>
        <v>Service</v>
      </c>
    </row>
    <row r="2804" spans="1:18" x14ac:dyDescent="0.3">
      <c r="A2804" s="1">
        <v>42104</v>
      </c>
      <c r="B2804">
        <v>27310039</v>
      </c>
      <c r="C2804">
        <v>19</v>
      </c>
      <c r="D2804">
        <v>1</v>
      </c>
      <c r="E2804">
        <v>1</v>
      </c>
      <c r="F2804" t="s">
        <v>89</v>
      </c>
      <c r="G2804">
        <v>3</v>
      </c>
      <c r="H2804">
        <v>0</v>
      </c>
      <c r="I2804">
        <v>81</v>
      </c>
      <c r="J2804">
        <v>0</v>
      </c>
      <c r="K2804">
        <v>0</v>
      </c>
      <c r="L2804">
        <v>187</v>
      </c>
      <c r="M2804">
        <v>597</v>
      </c>
      <c r="N2804">
        <v>134</v>
      </c>
      <c r="O2804" t="s">
        <v>150</v>
      </c>
      <c r="P2804">
        <v>81</v>
      </c>
      <c r="Q280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804" t="str">
        <f>VLOOKUP(Analytics_mindset_case_studies_IntegrateCo_2015payroll[[#This Row],[Job_Code]],Analytics_mindset_case_studies_IntegrateCo_jobcodes[[Code_text]:[Job_Description]],2,FALSE)</f>
        <v>Employee Training</v>
      </c>
    </row>
    <row r="2805" spans="1:18" x14ac:dyDescent="0.3">
      <c r="A2805" s="1">
        <v>42104</v>
      </c>
      <c r="B2805">
        <v>27310039</v>
      </c>
      <c r="C2805">
        <v>381</v>
      </c>
      <c r="D2805">
        <v>1</v>
      </c>
      <c r="E2805">
        <v>1</v>
      </c>
      <c r="F2805" t="s">
        <v>85</v>
      </c>
      <c r="G2805">
        <v>0</v>
      </c>
      <c r="H2805">
        <v>0</v>
      </c>
      <c r="I2805">
        <v>0</v>
      </c>
      <c r="J2805">
        <v>0</v>
      </c>
      <c r="K2805">
        <v>0</v>
      </c>
      <c r="L2805">
        <v>33</v>
      </c>
      <c r="M2805">
        <v>104</v>
      </c>
      <c r="N2805">
        <v>4</v>
      </c>
      <c r="O2805" t="s">
        <v>151</v>
      </c>
      <c r="P2805">
        <v>0</v>
      </c>
      <c r="Q280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805" t="str">
        <f>VLOOKUP(Analytics_mindset_case_studies_IntegrateCo_2015payroll[[#This Row],[Job_Code]],Analytics_mindset_case_studies_IntegrateCo_jobcodes[[Code_text]:[Job_Description]],2,FALSE)</f>
        <v>Installation</v>
      </c>
    </row>
    <row r="2806" spans="1:18" x14ac:dyDescent="0.3">
      <c r="A2806" s="1">
        <v>42104</v>
      </c>
      <c r="B2806">
        <v>27310039</v>
      </c>
      <c r="C2806">
        <v>381</v>
      </c>
      <c r="D2806">
        <v>1</v>
      </c>
      <c r="E2806">
        <v>1</v>
      </c>
      <c r="F2806" t="s">
        <v>72</v>
      </c>
      <c r="G2806">
        <v>40</v>
      </c>
      <c r="H2806">
        <v>0</v>
      </c>
      <c r="I2806">
        <v>86539</v>
      </c>
      <c r="J2806">
        <v>0</v>
      </c>
      <c r="K2806">
        <v>0</v>
      </c>
      <c r="L2806">
        <v>1886</v>
      </c>
      <c r="M2806">
        <v>6011</v>
      </c>
      <c r="N2806">
        <v>225</v>
      </c>
      <c r="O2806" t="s">
        <v>151</v>
      </c>
      <c r="P2806">
        <v>86539</v>
      </c>
      <c r="Q280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806" t="str">
        <f>VLOOKUP(Analytics_mindset_case_studies_IntegrateCo_2015payroll[[#This Row],[Job_Code]],Analytics_mindset_case_studies_IntegrateCo_jobcodes[[Code_text]:[Job_Description]],2,FALSE)</f>
        <v>Sales</v>
      </c>
    </row>
    <row r="2807" spans="1:18" x14ac:dyDescent="0.3">
      <c r="A2807" s="1">
        <v>42104</v>
      </c>
      <c r="B2807">
        <v>27310039</v>
      </c>
      <c r="C2807">
        <v>133</v>
      </c>
      <c r="D2807">
        <v>1</v>
      </c>
      <c r="E2807">
        <v>1</v>
      </c>
      <c r="F2807" t="s">
        <v>70</v>
      </c>
      <c r="G2807">
        <v>0</v>
      </c>
      <c r="H2807">
        <v>0</v>
      </c>
      <c r="I2807">
        <v>0</v>
      </c>
      <c r="J2807">
        <v>0</v>
      </c>
      <c r="K2807">
        <v>0</v>
      </c>
      <c r="L2807">
        <v>2687</v>
      </c>
      <c r="M2807">
        <v>8566</v>
      </c>
      <c r="N2807">
        <v>1964</v>
      </c>
      <c r="O2807" t="s">
        <v>152</v>
      </c>
      <c r="P2807">
        <v>0</v>
      </c>
      <c r="Q280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807" t="str">
        <f>VLOOKUP(Analytics_mindset_case_studies_IntegrateCo_2015payroll[[#This Row],[Job_Code]],Analytics_mindset_case_studies_IntegrateCo_jobcodes[[Code_text]:[Job_Description]],2,FALSE)</f>
        <v>New Foreign Manufacturing Plant</v>
      </c>
    </row>
    <row r="2808" spans="1:18" x14ac:dyDescent="0.3">
      <c r="A2808" s="1">
        <v>42104</v>
      </c>
      <c r="B2808">
        <v>27310039</v>
      </c>
      <c r="C2808">
        <v>406</v>
      </c>
      <c r="D2808">
        <v>1</v>
      </c>
      <c r="E2808">
        <v>1</v>
      </c>
      <c r="F2808" t="s">
        <v>64</v>
      </c>
      <c r="G2808">
        <v>75</v>
      </c>
      <c r="H2808">
        <v>0</v>
      </c>
      <c r="I2808">
        <v>38696</v>
      </c>
      <c r="J2808">
        <v>0</v>
      </c>
      <c r="K2808">
        <v>0</v>
      </c>
      <c r="L2808">
        <v>929</v>
      </c>
      <c r="M2808">
        <v>296</v>
      </c>
      <c r="N2808">
        <v>46</v>
      </c>
      <c r="O2808" t="s">
        <v>208</v>
      </c>
      <c r="P2808">
        <v>38696</v>
      </c>
      <c r="Q280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808" t="str">
        <f>VLOOKUP(Analytics_mindset_case_studies_IntegrateCo_2015payroll[[#This Row],[Job_Code]],Analytics_mindset_case_studies_IntegrateCo_jobcodes[[Code_text]:[Job_Description]],2,FALSE)</f>
        <v>Office</v>
      </c>
    </row>
    <row r="2809" spans="1:18" x14ac:dyDescent="0.3">
      <c r="A2809" s="1">
        <v>42104</v>
      </c>
      <c r="B2809">
        <v>27310039</v>
      </c>
      <c r="C2809">
        <v>406</v>
      </c>
      <c r="D2809">
        <v>1</v>
      </c>
      <c r="E2809">
        <v>1</v>
      </c>
      <c r="F2809" t="s">
        <v>58</v>
      </c>
      <c r="G2809">
        <v>14</v>
      </c>
      <c r="H2809">
        <v>0</v>
      </c>
      <c r="I2809">
        <v>72232</v>
      </c>
      <c r="J2809">
        <v>0</v>
      </c>
      <c r="K2809">
        <v>0</v>
      </c>
      <c r="L2809">
        <v>1733</v>
      </c>
      <c r="M2809">
        <v>5525</v>
      </c>
      <c r="N2809">
        <v>87</v>
      </c>
      <c r="O2809" t="s">
        <v>208</v>
      </c>
      <c r="P2809">
        <v>72232</v>
      </c>
      <c r="Q280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809" t="str">
        <f>VLOOKUP(Analytics_mindset_case_studies_IntegrateCo_2015payroll[[#This Row],[Job_Code]],Analytics_mindset_case_studies_IntegrateCo_jobcodes[[Code_text]:[Job_Description]],2,FALSE)</f>
        <v>Sales</v>
      </c>
    </row>
    <row r="2810" spans="1:18" x14ac:dyDescent="0.3">
      <c r="A2810" s="1">
        <v>42104</v>
      </c>
      <c r="B2810">
        <v>27310039</v>
      </c>
      <c r="C2810">
        <v>406</v>
      </c>
      <c r="D2810">
        <v>1</v>
      </c>
      <c r="E2810">
        <v>1</v>
      </c>
      <c r="F2810" t="s">
        <v>71</v>
      </c>
      <c r="G2810">
        <v>1</v>
      </c>
      <c r="H2810">
        <v>0</v>
      </c>
      <c r="I2810">
        <v>516</v>
      </c>
      <c r="J2810">
        <v>0</v>
      </c>
      <c r="K2810">
        <v>0</v>
      </c>
      <c r="L2810">
        <v>124</v>
      </c>
      <c r="M2810">
        <v>395</v>
      </c>
      <c r="N2810">
        <v>6</v>
      </c>
      <c r="O2810" t="s">
        <v>208</v>
      </c>
      <c r="P2810">
        <v>516</v>
      </c>
      <c r="Q281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810" t="str">
        <f>VLOOKUP(Analytics_mindset_case_studies_IntegrateCo_2015payroll[[#This Row],[Job_Code]],Analytics_mindset_case_studies_IntegrateCo_jobcodes[[Code_text]:[Job_Description]],2,FALSE)</f>
        <v>Proj Management</v>
      </c>
    </row>
    <row r="2811" spans="1:18" x14ac:dyDescent="0.3">
      <c r="A2811" s="1">
        <v>42104</v>
      </c>
      <c r="B2811">
        <v>27310039</v>
      </c>
      <c r="C2811">
        <v>406</v>
      </c>
      <c r="D2811">
        <v>1</v>
      </c>
      <c r="E2811">
        <v>1</v>
      </c>
      <c r="F2811" t="s">
        <v>78</v>
      </c>
      <c r="G2811">
        <v>185</v>
      </c>
      <c r="H2811">
        <v>0</v>
      </c>
      <c r="I2811">
        <v>9545</v>
      </c>
      <c r="J2811">
        <v>0</v>
      </c>
      <c r="K2811">
        <v>0</v>
      </c>
      <c r="L2811">
        <v>2291</v>
      </c>
      <c r="M2811">
        <v>7302</v>
      </c>
      <c r="N2811">
        <v>115</v>
      </c>
      <c r="O2811" t="s">
        <v>208</v>
      </c>
      <c r="P2811">
        <v>9545</v>
      </c>
      <c r="Q281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811" t="str">
        <f>VLOOKUP(Analytics_mindset_case_studies_IntegrateCo_2015payroll[[#This Row],[Job_Code]],Analytics_mindset_case_studies_IntegrateCo_jobcodes[[Code_text]:[Job_Description]],2,FALSE)</f>
        <v>Service</v>
      </c>
    </row>
    <row r="2812" spans="1:18" x14ac:dyDescent="0.3">
      <c r="A2812" s="1">
        <v>42104</v>
      </c>
      <c r="B2812">
        <v>27310039</v>
      </c>
      <c r="C2812">
        <v>402</v>
      </c>
      <c r="D2812">
        <v>5</v>
      </c>
      <c r="E2812">
        <v>5</v>
      </c>
      <c r="F2812" t="s">
        <v>85</v>
      </c>
      <c r="G2812">
        <v>0</v>
      </c>
      <c r="H2812">
        <v>0</v>
      </c>
      <c r="I2812">
        <v>0</v>
      </c>
      <c r="J2812">
        <v>0</v>
      </c>
      <c r="K2812">
        <v>0</v>
      </c>
      <c r="L2812">
        <v>33</v>
      </c>
      <c r="M2812">
        <v>81</v>
      </c>
      <c r="N2812">
        <v>51</v>
      </c>
      <c r="O2812" t="s">
        <v>153</v>
      </c>
      <c r="P2812">
        <v>0</v>
      </c>
      <c r="Q281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812" t="str">
        <f>VLOOKUP(Analytics_mindset_case_studies_IntegrateCo_2015payroll[[#This Row],[Job_Code]],Analytics_mindset_case_studies_IntegrateCo_jobcodes[[Code_text]:[Job_Description]],2,FALSE)</f>
        <v>Installation</v>
      </c>
    </row>
    <row r="2813" spans="1:18" x14ac:dyDescent="0.3">
      <c r="A2813" s="1">
        <v>42104</v>
      </c>
      <c r="B2813">
        <v>27310039</v>
      </c>
      <c r="C2813">
        <v>402</v>
      </c>
      <c r="D2813">
        <v>5</v>
      </c>
      <c r="E2813">
        <v>5</v>
      </c>
      <c r="F2813" t="s">
        <v>93</v>
      </c>
      <c r="G2813">
        <v>1</v>
      </c>
      <c r="H2813">
        <v>0</v>
      </c>
      <c r="I2813">
        <v>18</v>
      </c>
      <c r="J2813">
        <v>0</v>
      </c>
      <c r="K2813">
        <v>0</v>
      </c>
      <c r="L2813">
        <v>5</v>
      </c>
      <c r="M2813">
        <v>122</v>
      </c>
      <c r="N2813">
        <v>77</v>
      </c>
      <c r="O2813" t="s">
        <v>153</v>
      </c>
      <c r="P2813">
        <v>18</v>
      </c>
      <c r="Q281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813" t="str">
        <f>VLOOKUP(Analytics_mindset_case_studies_IntegrateCo_2015payroll[[#This Row],[Job_Code]],Analytics_mindset_case_studies_IntegrateCo_jobcodes[[Code_text]:[Job_Description]],2,FALSE)</f>
        <v>Office</v>
      </c>
    </row>
    <row r="2814" spans="1:18" x14ac:dyDescent="0.3">
      <c r="A2814" s="1">
        <v>42104</v>
      </c>
      <c r="B2814">
        <v>27310039</v>
      </c>
      <c r="C2814">
        <v>402</v>
      </c>
      <c r="D2814">
        <v>5</v>
      </c>
      <c r="E2814">
        <v>5</v>
      </c>
      <c r="F2814" t="s">
        <v>104</v>
      </c>
      <c r="G2814">
        <v>4</v>
      </c>
      <c r="H2814">
        <v>0</v>
      </c>
      <c r="I2814">
        <v>72</v>
      </c>
      <c r="J2814">
        <v>0</v>
      </c>
      <c r="K2814">
        <v>0</v>
      </c>
      <c r="L2814">
        <v>202</v>
      </c>
      <c r="M2814">
        <v>489</v>
      </c>
      <c r="N2814">
        <v>308</v>
      </c>
      <c r="O2814" t="s">
        <v>153</v>
      </c>
      <c r="P2814">
        <v>72</v>
      </c>
      <c r="Q281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814" t="str">
        <f>VLOOKUP(Analytics_mindset_case_studies_IntegrateCo_2015payroll[[#This Row],[Job_Code]],Analytics_mindset_case_studies_IntegrateCo_jobcodes[[Code_text]:[Job_Description]],2,FALSE)</f>
        <v>Sales</v>
      </c>
    </row>
    <row r="2815" spans="1:18" x14ac:dyDescent="0.3">
      <c r="A2815" s="1">
        <v>42104</v>
      </c>
      <c r="B2815">
        <v>27310039</v>
      </c>
      <c r="C2815">
        <v>402</v>
      </c>
      <c r="D2815">
        <v>5</v>
      </c>
      <c r="E2815">
        <v>5</v>
      </c>
      <c r="F2815" t="s">
        <v>77</v>
      </c>
      <c r="G2815">
        <v>19</v>
      </c>
      <c r="H2815">
        <v>0</v>
      </c>
      <c r="I2815">
        <v>342</v>
      </c>
      <c r="J2815">
        <v>0</v>
      </c>
      <c r="K2815">
        <v>0</v>
      </c>
      <c r="L2815">
        <v>958</v>
      </c>
      <c r="M2815">
        <v>2323</v>
      </c>
      <c r="N2815">
        <v>1464</v>
      </c>
      <c r="O2815" t="s">
        <v>153</v>
      </c>
      <c r="P2815">
        <v>342</v>
      </c>
      <c r="Q281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815" t="str">
        <f>VLOOKUP(Analytics_mindset_case_studies_IntegrateCo_2015payroll[[#This Row],[Job_Code]],Analytics_mindset_case_studies_IntegrateCo_jobcodes[[Code_text]:[Job_Description]],2,FALSE)</f>
        <v>Employee Training</v>
      </c>
    </row>
    <row r="2816" spans="1:18" x14ac:dyDescent="0.3">
      <c r="A2816" s="1">
        <v>42104</v>
      </c>
      <c r="B2816">
        <v>27310039</v>
      </c>
      <c r="C2816">
        <v>203</v>
      </c>
      <c r="D2816">
        <v>1</v>
      </c>
      <c r="E2816">
        <v>1</v>
      </c>
      <c r="F2816" t="s">
        <v>85</v>
      </c>
      <c r="G2816">
        <v>0</v>
      </c>
      <c r="H2816">
        <v>0</v>
      </c>
      <c r="I2816">
        <v>0</v>
      </c>
      <c r="J2816">
        <v>0</v>
      </c>
      <c r="K2816">
        <v>0</v>
      </c>
      <c r="L2816">
        <v>0</v>
      </c>
      <c r="M2816">
        <v>149</v>
      </c>
      <c r="N2816">
        <v>3</v>
      </c>
      <c r="O2816" t="s">
        <v>155</v>
      </c>
      <c r="P2816">
        <v>0</v>
      </c>
      <c r="Q281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816" t="str">
        <f>VLOOKUP(Analytics_mindset_case_studies_IntegrateCo_2015payroll[[#This Row],[Job_Code]],Analytics_mindset_case_studies_IntegrateCo_jobcodes[[Code_text]:[Job_Description]],2,FALSE)</f>
        <v>Installation</v>
      </c>
    </row>
    <row r="2817" spans="1:18" x14ac:dyDescent="0.3">
      <c r="A2817" s="1">
        <v>42104</v>
      </c>
      <c r="B2817">
        <v>27310039</v>
      </c>
      <c r="C2817">
        <v>203</v>
      </c>
      <c r="D2817">
        <v>1</v>
      </c>
      <c r="E2817">
        <v>1</v>
      </c>
      <c r="F2817" t="s">
        <v>64</v>
      </c>
      <c r="G2817">
        <v>4</v>
      </c>
      <c r="H2817">
        <v>0</v>
      </c>
      <c r="I2817">
        <v>25925</v>
      </c>
      <c r="J2817">
        <v>0</v>
      </c>
      <c r="K2817">
        <v>0</v>
      </c>
      <c r="L2817">
        <v>0</v>
      </c>
      <c r="M2817">
        <v>1843</v>
      </c>
      <c r="N2817">
        <v>31</v>
      </c>
      <c r="O2817" t="s">
        <v>155</v>
      </c>
      <c r="P2817">
        <v>25925</v>
      </c>
      <c r="Q281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817" t="str">
        <f>VLOOKUP(Analytics_mindset_case_studies_IntegrateCo_2015payroll[[#This Row],[Job_Code]],Analytics_mindset_case_studies_IntegrateCo_jobcodes[[Code_text]:[Job_Description]],2,FALSE)</f>
        <v>Office</v>
      </c>
    </row>
    <row r="2818" spans="1:18" x14ac:dyDescent="0.3">
      <c r="A2818" s="1">
        <v>42104</v>
      </c>
      <c r="B2818">
        <v>27310039</v>
      </c>
      <c r="C2818">
        <v>203</v>
      </c>
      <c r="D2818">
        <v>1</v>
      </c>
      <c r="E2818">
        <v>1</v>
      </c>
      <c r="F2818" t="s">
        <v>88</v>
      </c>
      <c r="G2818">
        <v>4</v>
      </c>
      <c r="H2818">
        <v>0</v>
      </c>
      <c r="I2818">
        <v>25924</v>
      </c>
      <c r="J2818">
        <v>0</v>
      </c>
      <c r="K2818">
        <v>0</v>
      </c>
      <c r="L2818">
        <v>0</v>
      </c>
      <c r="M2818">
        <v>1843</v>
      </c>
      <c r="N2818">
        <v>31</v>
      </c>
      <c r="O2818" t="s">
        <v>155</v>
      </c>
      <c r="P2818">
        <v>25924</v>
      </c>
      <c r="Q281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818" t="str">
        <f>VLOOKUP(Analytics_mindset_case_studies_IntegrateCo_2015payroll[[#This Row],[Job_Code]],Analytics_mindset_case_studies_IntegrateCo_jobcodes[[Code_text]:[Job_Description]],2,FALSE)</f>
        <v>Office</v>
      </c>
    </row>
    <row r="2819" spans="1:18" x14ac:dyDescent="0.3">
      <c r="A2819" s="1">
        <v>42104</v>
      </c>
      <c r="B2819">
        <v>27310039</v>
      </c>
      <c r="C2819">
        <v>203</v>
      </c>
      <c r="D2819">
        <v>1</v>
      </c>
      <c r="E2819">
        <v>1</v>
      </c>
      <c r="F2819" t="s">
        <v>78</v>
      </c>
      <c r="G2819">
        <v>4</v>
      </c>
      <c r="H2819">
        <v>0</v>
      </c>
      <c r="I2819">
        <v>25925</v>
      </c>
      <c r="J2819">
        <v>0</v>
      </c>
      <c r="K2819">
        <v>0</v>
      </c>
      <c r="L2819">
        <v>0</v>
      </c>
      <c r="M2819">
        <v>1842</v>
      </c>
      <c r="N2819">
        <v>31</v>
      </c>
      <c r="O2819" t="s">
        <v>155</v>
      </c>
      <c r="P2819">
        <v>25925</v>
      </c>
      <c r="Q281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819" t="str">
        <f>VLOOKUP(Analytics_mindset_case_studies_IntegrateCo_2015payroll[[#This Row],[Job_Code]],Analytics_mindset_case_studies_IntegrateCo_jobcodes[[Code_text]:[Job_Description]],2,FALSE)</f>
        <v>Service</v>
      </c>
    </row>
    <row r="2820" spans="1:18" x14ac:dyDescent="0.3">
      <c r="A2820" s="1">
        <v>42104</v>
      </c>
      <c r="B2820">
        <v>27310039</v>
      </c>
      <c r="C2820">
        <v>203</v>
      </c>
      <c r="D2820">
        <v>1</v>
      </c>
      <c r="E2820">
        <v>1</v>
      </c>
      <c r="F2820" t="s">
        <v>97</v>
      </c>
      <c r="G2820">
        <v>4</v>
      </c>
      <c r="H2820">
        <v>0</v>
      </c>
      <c r="I2820">
        <v>25924</v>
      </c>
      <c r="J2820">
        <v>0</v>
      </c>
      <c r="K2820">
        <v>0</v>
      </c>
      <c r="L2820">
        <v>0</v>
      </c>
      <c r="M2820">
        <v>1844</v>
      </c>
      <c r="N2820">
        <v>31</v>
      </c>
      <c r="O2820" t="s">
        <v>155</v>
      </c>
      <c r="P2820">
        <v>25924</v>
      </c>
      <c r="Q282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820" t="str">
        <f>VLOOKUP(Analytics_mindset_case_studies_IntegrateCo_2015payroll[[#This Row],[Job_Code]],Analytics_mindset_case_studies_IntegrateCo_jobcodes[[Code_text]:[Job_Description]],2,FALSE)</f>
        <v>Service</v>
      </c>
    </row>
    <row r="2821" spans="1:18" x14ac:dyDescent="0.3">
      <c r="A2821" s="1">
        <v>42104</v>
      </c>
      <c r="B2821">
        <v>27310039</v>
      </c>
      <c r="C2821">
        <v>203</v>
      </c>
      <c r="D2821">
        <v>1</v>
      </c>
      <c r="E2821">
        <v>1</v>
      </c>
      <c r="F2821" t="s">
        <v>63</v>
      </c>
      <c r="G2821">
        <v>0</v>
      </c>
      <c r="H2821">
        <v>0</v>
      </c>
      <c r="I2821">
        <v>0</v>
      </c>
      <c r="J2821">
        <v>0</v>
      </c>
      <c r="K2821">
        <v>0</v>
      </c>
      <c r="L2821">
        <v>0</v>
      </c>
      <c r="M2821">
        <v>1844</v>
      </c>
      <c r="N2821">
        <v>31</v>
      </c>
      <c r="O2821" t="s">
        <v>155</v>
      </c>
      <c r="P2821">
        <v>0</v>
      </c>
      <c r="Q282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821" t="str">
        <f>VLOOKUP(Analytics_mindset_case_studies_IntegrateCo_2015payroll[[#This Row],[Job_Code]],Analytics_mindset_case_studies_IntegrateCo_jobcodes[[Code_text]:[Job_Description]],2,FALSE)</f>
        <v>New Foreign Manufacturing Plant</v>
      </c>
    </row>
    <row r="2822" spans="1:18" x14ac:dyDescent="0.3">
      <c r="A2822" s="1">
        <v>42104</v>
      </c>
      <c r="B2822">
        <v>27310039</v>
      </c>
      <c r="C2822">
        <v>203</v>
      </c>
      <c r="D2822">
        <v>1</v>
      </c>
      <c r="E2822">
        <v>1</v>
      </c>
      <c r="F2822" t="s">
        <v>65</v>
      </c>
      <c r="G2822">
        <v>4</v>
      </c>
      <c r="H2822">
        <v>0</v>
      </c>
      <c r="I2822">
        <v>25925</v>
      </c>
      <c r="J2822">
        <v>0</v>
      </c>
      <c r="K2822">
        <v>0</v>
      </c>
      <c r="L2822">
        <v>0</v>
      </c>
      <c r="M2822">
        <v>1844</v>
      </c>
      <c r="N2822">
        <v>31</v>
      </c>
      <c r="O2822" t="s">
        <v>155</v>
      </c>
      <c r="P2822">
        <v>25925</v>
      </c>
      <c r="Q282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822" t="str">
        <f>VLOOKUP(Analytics_mindset_case_studies_IntegrateCo_2015payroll[[#This Row],[Job_Code]],Analytics_mindset_case_studies_IntegrateCo_jobcodes[[Code_text]:[Job_Description]],2,FALSE)</f>
        <v>Office</v>
      </c>
    </row>
    <row r="2823" spans="1:18" x14ac:dyDescent="0.3">
      <c r="A2823" s="1">
        <v>42104</v>
      </c>
      <c r="B2823">
        <v>27310039</v>
      </c>
      <c r="C2823">
        <v>203</v>
      </c>
      <c r="D2823">
        <v>1</v>
      </c>
      <c r="E2823">
        <v>1</v>
      </c>
      <c r="F2823" t="s">
        <v>98</v>
      </c>
      <c r="G2823">
        <v>4</v>
      </c>
      <c r="H2823">
        <v>0</v>
      </c>
      <c r="I2823">
        <v>25924</v>
      </c>
      <c r="J2823">
        <v>0</v>
      </c>
      <c r="K2823">
        <v>0</v>
      </c>
      <c r="L2823">
        <v>0</v>
      </c>
      <c r="M2823">
        <v>1843</v>
      </c>
      <c r="N2823">
        <v>31</v>
      </c>
      <c r="O2823" t="s">
        <v>155</v>
      </c>
      <c r="P2823">
        <v>25924</v>
      </c>
      <c r="Q282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823" t="str">
        <f>VLOOKUP(Analytics_mindset_case_studies_IntegrateCo_2015payroll[[#This Row],[Job_Code]],Analytics_mindset_case_studies_IntegrateCo_jobcodes[[Code_text]:[Job_Description]],2,FALSE)</f>
        <v>Office</v>
      </c>
    </row>
    <row r="2824" spans="1:18" x14ac:dyDescent="0.3">
      <c r="A2824" s="1">
        <v>42104</v>
      </c>
      <c r="B2824">
        <v>27310039</v>
      </c>
      <c r="C2824">
        <v>203</v>
      </c>
      <c r="D2824">
        <v>1</v>
      </c>
      <c r="E2824">
        <v>1</v>
      </c>
      <c r="F2824" t="s">
        <v>74</v>
      </c>
      <c r="G2824">
        <v>4</v>
      </c>
      <c r="H2824">
        <v>0</v>
      </c>
      <c r="I2824">
        <v>25925</v>
      </c>
      <c r="J2824">
        <v>0</v>
      </c>
      <c r="K2824">
        <v>0</v>
      </c>
      <c r="L2824">
        <v>0</v>
      </c>
      <c r="M2824">
        <v>1844</v>
      </c>
      <c r="N2824">
        <v>31</v>
      </c>
      <c r="O2824" t="s">
        <v>155</v>
      </c>
      <c r="P2824">
        <v>25925</v>
      </c>
      <c r="Q282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824" t="str">
        <f>VLOOKUP(Analytics_mindset_case_studies_IntegrateCo_2015payroll[[#This Row],[Job_Code]],Analytics_mindset_case_studies_IntegrateCo_jobcodes[[Code_text]:[Job_Description]],2,FALSE)</f>
        <v>Service</v>
      </c>
    </row>
    <row r="2825" spans="1:18" x14ac:dyDescent="0.3">
      <c r="A2825" s="1">
        <v>42104</v>
      </c>
      <c r="B2825">
        <v>27310039</v>
      </c>
      <c r="C2825">
        <v>203</v>
      </c>
      <c r="D2825">
        <v>1</v>
      </c>
      <c r="E2825">
        <v>1</v>
      </c>
      <c r="F2825" t="s">
        <v>99</v>
      </c>
      <c r="G2825">
        <v>4</v>
      </c>
      <c r="H2825">
        <v>0</v>
      </c>
      <c r="I2825">
        <v>25924</v>
      </c>
      <c r="J2825">
        <v>0</v>
      </c>
      <c r="K2825">
        <v>0</v>
      </c>
      <c r="L2825">
        <v>0</v>
      </c>
      <c r="M2825">
        <v>1842</v>
      </c>
      <c r="N2825">
        <v>31</v>
      </c>
      <c r="O2825" t="s">
        <v>155</v>
      </c>
      <c r="P2825">
        <v>25924</v>
      </c>
      <c r="Q282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825" t="str">
        <f>VLOOKUP(Analytics_mindset_case_studies_IntegrateCo_2015payroll[[#This Row],[Job_Code]],Analytics_mindset_case_studies_IntegrateCo_jobcodes[[Code_text]:[Job_Description]],2,FALSE)</f>
        <v>Service</v>
      </c>
    </row>
    <row r="2826" spans="1:18" x14ac:dyDescent="0.3">
      <c r="A2826" s="1">
        <v>42104</v>
      </c>
      <c r="B2826">
        <v>27310039</v>
      </c>
      <c r="C2826">
        <v>203</v>
      </c>
      <c r="D2826">
        <v>1</v>
      </c>
      <c r="E2826">
        <v>1</v>
      </c>
      <c r="F2826" t="s">
        <v>70</v>
      </c>
      <c r="G2826">
        <v>0</v>
      </c>
      <c r="H2826">
        <v>0</v>
      </c>
      <c r="I2826">
        <v>0</v>
      </c>
      <c r="J2826">
        <v>0</v>
      </c>
      <c r="K2826">
        <v>0</v>
      </c>
      <c r="L2826">
        <v>0</v>
      </c>
      <c r="M2826">
        <v>1843</v>
      </c>
      <c r="N2826">
        <v>31</v>
      </c>
      <c r="O2826" t="s">
        <v>155</v>
      </c>
      <c r="P2826">
        <v>0</v>
      </c>
      <c r="Q282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826" t="str">
        <f>VLOOKUP(Analytics_mindset_case_studies_IntegrateCo_2015payroll[[#This Row],[Job_Code]],Analytics_mindset_case_studies_IntegrateCo_jobcodes[[Code_text]:[Job_Description]],2,FALSE)</f>
        <v>New Foreign Manufacturing Plant</v>
      </c>
    </row>
    <row r="2827" spans="1:18" x14ac:dyDescent="0.3">
      <c r="A2827" s="1">
        <v>42104</v>
      </c>
      <c r="B2827">
        <v>27310039</v>
      </c>
      <c r="C2827">
        <v>357</v>
      </c>
      <c r="D2827">
        <v>1</v>
      </c>
      <c r="E2827">
        <v>1</v>
      </c>
      <c r="F2827" t="s">
        <v>85</v>
      </c>
      <c r="G2827">
        <v>0</v>
      </c>
      <c r="H2827">
        <v>0</v>
      </c>
      <c r="I2827">
        <v>0</v>
      </c>
      <c r="J2827">
        <v>0</v>
      </c>
      <c r="K2827">
        <v>0</v>
      </c>
      <c r="L2827">
        <v>12</v>
      </c>
      <c r="M2827">
        <v>38</v>
      </c>
      <c r="N2827">
        <v>1</v>
      </c>
      <c r="O2827" t="s">
        <v>156</v>
      </c>
      <c r="P2827">
        <v>0</v>
      </c>
      <c r="Q282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827" t="str">
        <f>VLOOKUP(Analytics_mindset_case_studies_IntegrateCo_2015payroll[[#This Row],[Job_Code]],Analytics_mindset_case_studies_IntegrateCo_jobcodes[[Code_text]:[Job_Description]],2,FALSE)</f>
        <v>Installation</v>
      </c>
    </row>
    <row r="2828" spans="1:18" x14ac:dyDescent="0.3">
      <c r="A2828" s="1">
        <v>42104</v>
      </c>
      <c r="B2828">
        <v>27310039</v>
      </c>
      <c r="C2828">
        <v>357</v>
      </c>
      <c r="D2828">
        <v>1</v>
      </c>
      <c r="E2828">
        <v>1</v>
      </c>
      <c r="F2828" t="s">
        <v>74</v>
      </c>
      <c r="G2828">
        <v>5</v>
      </c>
      <c r="H2828">
        <v>0</v>
      </c>
      <c r="I2828">
        <v>10</v>
      </c>
      <c r="J2828">
        <v>0</v>
      </c>
      <c r="K2828">
        <v>0</v>
      </c>
      <c r="L2828">
        <v>2</v>
      </c>
      <c r="M2828">
        <v>63</v>
      </c>
      <c r="N2828">
        <v>17</v>
      </c>
      <c r="O2828" t="s">
        <v>156</v>
      </c>
      <c r="P2828">
        <v>10</v>
      </c>
      <c r="Q282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828" t="str">
        <f>VLOOKUP(Analytics_mindset_case_studies_IntegrateCo_2015payroll[[#This Row],[Job_Code]],Analytics_mindset_case_studies_IntegrateCo_jobcodes[[Code_text]:[Job_Description]],2,FALSE)</f>
        <v>Service</v>
      </c>
    </row>
    <row r="2829" spans="1:18" x14ac:dyDescent="0.3">
      <c r="A2829" s="1">
        <v>42104</v>
      </c>
      <c r="B2829">
        <v>27310039</v>
      </c>
      <c r="C2829">
        <v>357</v>
      </c>
      <c r="D2829">
        <v>1</v>
      </c>
      <c r="E2829">
        <v>1</v>
      </c>
      <c r="F2829" t="s">
        <v>70</v>
      </c>
      <c r="G2829">
        <v>0</v>
      </c>
      <c r="H2829">
        <v>0</v>
      </c>
      <c r="I2829">
        <v>0</v>
      </c>
      <c r="J2829">
        <v>0</v>
      </c>
      <c r="K2829">
        <v>0</v>
      </c>
      <c r="L2829">
        <v>924</v>
      </c>
      <c r="M2829">
        <v>2946</v>
      </c>
      <c r="N2829">
        <v>775</v>
      </c>
      <c r="O2829" t="s">
        <v>156</v>
      </c>
      <c r="P2829">
        <v>0</v>
      </c>
      <c r="Q282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829" t="str">
        <f>VLOOKUP(Analytics_mindset_case_studies_IntegrateCo_2015payroll[[#This Row],[Job_Code]],Analytics_mindset_case_studies_IntegrateCo_jobcodes[[Code_text]:[Job_Description]],2,FALSE)</f>
        <v>New Foreign Manufacturing Plant</v>
      </c>
    </row>
    <row r="2830" spans="1:18" x14ac:dyDescent="0.3">
      <c r="A2830" s="1">
        <v>42104</v>
      </c>
      <c r="B2830">
        <v>27310039</v>
      </c>
      <c r="C2830">
        <v>269</v>
      </c>
      <c r="D2830">
        <v>1</v>
      </c>
      <c r="E2830">
        <v>1</v>
      </c>
      <c r="F2830" t="s">
        <v>85</v>
      </c>
      <c r="G2830">
        <v>0</v>
      </c>
      <c r="H2830">
        <v>0</v>
      </c>
      <c r="I2830">
        <v>0</v>
      </c>
      <c r="J2830">
        <v>0</v>
      </c>
      <c r="K2830">
        <v>0</v>
      </c>
      <c r="L2830">
        <v>34</v>
      </c>
      <c r="M2830">
        <v>107</v>
      </c>
      <c r="N2830">
        <v>25</v>
      </c>
      <c r="O2830" t="s">
        <v>157</v>
      </c>
      <c r="P2830">
        <v>0</v>
      </c>
      <c r="Q283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830" t="str">
        <f>VLOOKUP(Analytics_mindset_case_studies_IntegrateCo_2015payroll[[#This Row],[Job_Code]],Analytics_mindset_case_studies_IntegrateCo_jobcodes[[Code_text]:[Job_Description]],2,FALSE)</f>
        <v>Installation</v>
      </c>
    </row>
    <row r="2831" spans="1:18" x14ac:dyDescent="0.3">
      <c r="A2831" s="1">
        <v>42104</v>
      </c>
      <c r="B2831">
        <v>27310039</v>
      </c>
      <c r="C2831">
        <v>269</v>
      </c>
      <c r="D2831">
        <v>1</v>
      </c>
      <c r="E2831">
        <v>1</v>
      </c>
      <c r="F2831" t="s">
        <v>79</v>
      </c>
      <c r="G2831">
        <v>5</v>
      </c>
      <c r="H2831">
        <v>0</v>
      </c>
      <c r="I2831">
        <v>140</v>
      </c>
      <c r="J2831">
        <v>0</v>
      </c>
      <c r="K2831">
        <v>0</v>
      </c>
      <c r="L2831">
        <v>315</v>
      </c>
      <c r="M2831">
        <v>1002</v>
      </c>
      <c r="N2831">
        <v>231</v>
      </c>
      <c r="O2831" t="s">
        <v>157</v>
      </c>
      <c r="P2831">
        <v>140</v>
      </c>
      <c r="Q283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831" t="str">
        <f>VLOOKUP(Analytics_mindset_case_studies_IntegrateCo_2015payroll[[#This Row],[Job_Code]],Analytics_mindset_case_studies_IntegrateCo_jobcodes[[Code_text]:[Job_Description]],2,FALSE)</f>
        <v>Proj Management</v>
      </c>
    </row>
    <row r="2832" spans="1:18" x14ac:dyDescent="0.3">
      <c r="A2832" s="1">
        <v>42104</v>
      </c>
      <c r="B2832">
        <v>27310039</v>
      </c>
      <c r="C2832">
        <v>269</v>
      </c>
      <c r="D2832">
        <v>1</v>
      </c>
      <c r="E2832">
        <v>1</v>
      </c>
      <c r="F2832" t="s">
        <v>79</v>
      </c>
      <c r="G2832">
        <v>0</v>
      </c>
      <c r="H2832">
        <v>4</v>
      </c>
      <c r="I2832">
        <v>0</v>
      </c>
      <c r="J2832">
        <v>168</v>
      </c>
      <c r="K2832">
        <v>0</v>
      </c>
      <c r="L2832">
        <v>377</v>
      </c>
      <c r="M2832">
        <v>1203</v>
      </c>
      <c r="N2832">
        <v>185</v>
      </c>
      <c r="O2832" t="s">
        <v>157</v>
      </c>
      <c r="P2832">
        <v>168</v>
      </c>
      <c r="Q283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832" t="str">
        <f>VLOOKUP(Analytics_mindset_case_studies_IntegrateCo_2015payroll[[#This Row],[Job_Code]],Analytics_mindset_case_studies_IntegrateCo_jobcodes[[Code_text]:[Job_Description]],2,FALSE)</f>
        <v>Proj Management</v>
      </c>
    </row>
    <row r="2833" spans="1:18" x14ac:dyDescent="0.3">
      <c r="A2833" s="1">
        <v>42104</v>
      </c>
      <c r="B2833">
        <v>27310039</v>
      </c>
      <c r="C2833">
        <v>269</v>
      </c>
      <c r="D2833">
        <v>1</v>
      </c>
      <c r="E2833">
        <v>1</v>
      </c>
      <c r="F2833" t="s">
        <v>81</v>
      </c>
      <c r="G2833">
        <v>3</v>
      </c>
      <c r="H2833">
        <v>0</v>
      </c>
      <c r="I2833">
        <v>84</v>
      </c>
      <c r="J2833">
        <v>0</v>
      </c>
      <c r="K2833">
        <v>0</v>
      </c>
      <c r="L2833">
        <v>189</v>
      </c>
      <c r="M2833">
        <v>602</v>
      </c>
      <c r="N2833">
        <v>139</v>
      </c>
      <c r="O2833" t="s">
        <v>157</v>
      </c>
      <c r="P2833">
        <v>84</v>
      </c>
      <c r="Q283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833" t="str">
        <f>VLOOKUP(Analytics_mindset_case_studies_IntegrateCo_2015payroll[[#This Row],[Job_Code]],Analytics_mindset_case_studies_IntegrateCo_jobcodes[[Code_text]:[Job_Description]],2,FALSE)</f>
        <v>Sales</v>
      </c>
    </row>
    <row r="2834" spans="1:18" x14ac:dyDescent="0.3">
      <c r="A2834" s="1">
        <v>42104</v>
      </c>
      <c r="B2834">
        <v>27310039</v>
      </c>
      <c r="C2834">
        <v>248</v>
      </c>
      <c r="D2834">
        <v>1</v>
      </c>
      <c r="E2834">
        <v>1</v>
      </c>
      <c r="F2834" t="s">
        <v>64</v>
      </c>
      <c r="G2834">
        <v>18</v>
      </c>
      <c r="H2834">
        <v>0</v>
      </c>
      <c r="I2834">
        <v>369</v>
      </c>
      <c r="J2834">
        <v>0</v>
      </c>
      <c r="K2834">
        <v>0</v>
      </c>
      <c r="L2834">
        <v>779</v>
      </c>
      <c r="M2834">
        <v>2484</v>
      </c>
      <c r="N2834">
        <v>44</v>
      </c>
      <c r="O2834" t="s">
        <v>158</v>
      </c>
      <c r="P2834">
        <v>369</v>
      </c>
      <c r="Q283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834" t="str">
        <f>VLOOKUP(Analytics_mindset_case_studies_IntegrateCo_2015payroll[[#This Row],[Job_Code]],Analytics_mindset_case_studies_IntegrateCo_jobcodes[[Code_text]:[Job_Description]],2,FALSE)</f>
        <v>Office</v>
      </c>
    </row>
    <row r="2835" spans="1:18" x14ac:dyDescent="0.3">
      <c r="A2835" s="1">
        <v>42104</v>
      </c>
      <c r="B2835">
        <v>27310039</v>
      </c>
      <c r="C2835">
        <v>248</v>
      </c>
      <c r="D2835">
        <v>1</v>
      </c>
      <c r="E2835">
        <v>1</v>
      </c>
      <c r="F2835" t="s">
        <v>63</v>
      </c>
      <c r="G2835">
        <v>0</v>
      </c>
      <c r="H2835">
        <v>0</v>
      </c>
      <c r="I2835">
        <v>0</v>
      </c>
      <c r="J2835">
        <v>0</v>
      </c>
      <c r="K2835">
        <v>0</v>
      </c>
      <c r="L2835">
        <v>86</v>
      </c>
      <c r="M2835">
        <v>276</v>
      </c>
      <c r="N2835">
        <v>5</v>
      </c>
      <c r="O2835" t="s">
        <v>158</v>
      </c>
      <c r="P2835">
        <v>0</v>
      </c>
      <c r="Q283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835" t="str">
        <f>VLOOKUP(Analytics_mindset_case_studies_IntegrateCo_2015payroll[[#This Row],[Job_Code]],Analytics_mindset_case_studies_IntegrateCo_jobcodes[[Code_text]:[Job_Description]],2,FALSE)</f>
        <v>New Foreign Manufacturing Plant</v>
      </c>
    </row>
    <row r="2836" spans="1:18" x14ac:dyDescent="0.3">
      <c r="A2836" s="1">
        <v>42104</v>
      </c>
      <c r="B2836">
        <v>27310039</v>
      </c>
      <c r="C2836">
        <v>248</v>
      </c>
      <c r="D2836">
        <v>1</v>
      </c>
      <c r="E2836">
        <v>1</v>
      </c>
      <c r="F2836" t="s">
        <v>65</v>
      </c>
      <c r="G2836">
        <v>18</v>
      </c>
      <c r="H2836">
        <v>0</v>
      </c>
      <c r="I2836">
        <v>369</v>
      </c>
      <c r="J2836">
        <v>0</v>
      </c>
      <c r="K2836">
        <v>0</v>
      </c>
      <c r="L2836">
        <v>78</v>
      </c>
      <c r="M2836">
        <v>2484</v>
      </c>
      <c r="N2836">
        <v>44</v>
      </c>
      <c r="O2836" t="s">
        <v>158</v>
      </c>
      <c r="P2836">
        <v>369</v>
      </c>
      <c r="Q283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836" t="str">
        <f>VLOOKUP(Analytics_mindset_case_studies_IntegrateCo_2015payroll[[#This Row],[Job_Code]],Analytics_mindset_case_studies_IntegrateCo_jobcodes[[Code_text]:[Job_Description]],2,FALSE)</f>
        <v>Office</v>
      </c>
    </row>
    <row r="2837" spans="1:18" x14ac:dyDescent="0.3">
      <c r="A2837" s="1">
        <v>42104</v>
      </c>
      <c r="B2837">
        <v>27310039</v>
      </c>
      <c r="C2837">
        <v>248</v>
      </c>
      <c r="D2837">
        <v>1</v>
      </c>
      <c r="E2837">
        <v>1</v>
      </c>
      <c r="F2837" t="s">
        <v>70</v>
      </c>
      <c r="G2837">
        <v>0</v>
      </c>
      <c r="H2837">
        <v>0</v>
      </c>
      <c r="I2837">
        <v>0</v>
      </c>
      <c r="J2837">
        <v>0</v>
      </c>
      <c r="K2837">
        <v>0</v>
      </c>
      <c r="L2837">
        <v>87</v>
      </c>
      <c r="M2837">
        <v>276</v>
      </c>
      <c r="N2837">
        <v>5</v>
      </c>
      <c r="O2837" t="s">
        <v>158</v>
      </c>
      <c r="P2837">
        <v>0</v>
      </c>
      <c r="Q283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837" t="str">
        <f>VLOOKUP(Analytics_mindset_case_studies_IntegrateCo_2015payroll[[#This Row],[Job_Code]],Analytics_mindset_case_studies_IntegrateCo_jobcodes[[Code_text]:[Job_Description]],2,FALSE)</f>
        <v>New Foreign Manufacturing Plant</v>
      </c>
    </row>
    <row r="2838" spans="1:18" x14ac:dyDescent="0.3">
      <c r="A2838" s="1">
        <v>42104</v>
      </c>
      <c r="B2838">
        <v>27310039</v>
      </c>
      <c r="C2838">
        <v>30</v>
      </c>
      <c r="D2838">
        <v>1</v>
      </c>
      <c r="E2838">
        <v>1</v>
      </c>
      <c r="F2838" t="s">
        <v>64</v>
      </c>
      <c r="G2838">
        <v>2</v>
      </c>
      <c r="H2838">
        <v>0</v>
      </c>
      <c r="I2838">
        <v>4873</v>
      </c>
      <c r="J2838">
        <v>0</v>
      </c>
      <c r="K2838">
        <v>0</v>
      </c>
      <c r="L2838">
        <v>99</v>
      </c>
      <c r="M2838">
        <v>314</v>
      </c>
      <c r="N2838">
        <v>6</v>
      </c>
      <c r="O2838" t="s">
        <v>159</v>
      </c>
      <c r="P2838">
        <v>4873</v>
      </c>
      <c r="Q283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838" t="str">
        <f>VLOOKUP(Analytics_mindset_case_studies_IntegrateCo_2015payroll[[#This Row],[Job_Code]],Analytics_mindset_case_studies_IntegrateCo_jobcodes[[Code_text]:[Job_Description]],2,FALSE)</f>
        <v>Office</v>
      </c>
    </row>
    <row r="2839" spans="1:18" x14ac:dyDescent="0.3">
      <c r="A2839" s="1">
        <v>42104</v>
      </c>
      <c r="B2839">
        <v>27310039</v>
      </c>
      <c r="C2839">
        <v>30</v>
      </c>
      <c r="D2839">
        <v>1</v>
      </c>
      <c r="E2839">
        <v>1</v>
      </c>
      <c r="F2839" t="s">
        <v>58</v>
      </c>
      <c r="G2839">
        <v>25</v>
      </c>
      <c r="H2839">
        <v>0</v>
      </c>
      <c r="I2839">
        <v>6092</v>
      </c>
      <c r="J2839">
        <v>0</v>
      </c>
      <c r="K2839">
        <v>0</v>
      </c>
      <c r="L2839">
        <v>123</v>
      </c>
      <c r="M2839">
        <v>392</v>
      </c>
      <c r="N2839">
        <v>7</v>
      </c>
      <c r="O2839" t="s">
        <v>159</v>
      </c>
      <c r="P2839">
        <v>6092</v>
      </c>
      <c r="Q283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839" t="str">
        <f>VLOOKUP(Analytics_mindset_case_studies_IntegrateCo_2015payroll[[#This Row],[Job_Code]],Analytics_mindset_case_studies_IntegrateCo_jobcodes[[Code_text]:[Job_Description]],2,FALSE)</f>
        <v>Sales</v>
      </c>
    </row>
    <row r="2840" spans="1:18" x14ac:dyDescent="0.3">
      <c r="A2840" s="1">
        <v>42104</v>
      </c>
      <c r="B2840">
        <v>27310039</v>
      </c>
      <c r="C2840">
        <v>30</v>
      </c>
      <c r="D2840">
        <v>1</v>
      </c>
      <c r="E2840">
        <v>1</v>
      </c>
      <c r="F2840" t="s">
        <v>84</v>
      </c>
      <c r="G2840">
        <v>4</v>
      </c>
      <c r="H2840">
        <v>0</v>
      </c>
      <c r="I2840">
        <v>9747</v>
      </c>
      <c r="J2840">
        <v>0</v>
      </c>
      <c r="K2840">
        <v>0</v>
      </c>
      <c r="L2840">
        <v>197</v>
      </c>
      <c r="M2840">
        <v>628</v>
      </c>
      <c r="N2840">
        <v>12</v>
      </c>
      <c r="O2840" t="s">
        <v>159</v>
      </c>
      <c r="P2840">
        <v>9747</v>
      </c>
      <c r="Q284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2840" t="str">
        <f>VLOOKUP(Analytics_mindset_case_studies_IntegrateCo_2015payroll[[#This Row],[Job_Code]],Analytics_mindset_case_studies_IntegrateCo_jobcodes[[Code_text]:[Job_Description]],2,FALSE)</f>
        <v>Travel</v>
      </c>
    </row>
    <row r="2841" spans="1:18" x14ac:dyDescent="0.3">
      <c r="A2841" s="1">
        <v>42104</v>
      </c>
      <c r="B2841">
        <v>27310039</v>
      </c>
      <c r="C2841">
        <v>30</v>
      </c>
      <c r="D2841">
        <v>1</v>
      </c>
      <c r="E2841">
        <v>1</v>
      </c>
      <c r="F2841" t="s">
        <v>63</v>
      </c>
      <c r="G2841">
        <v>0</v>
      </c>
      <c r="H2841">
        <v>0</v>
      </c>
      <c r="I2841">
        <v>0</v>
      </c>
      <c r="J2841">
        <v>0</v>
      </c>
      <c r="K2841">
        <v>0</v>
      </c>
      <c r="L2841">
        <v>394</v>
      </c>
      <c r="M2841">
        <v>1255</v>
      </c>
      <c r="N2841">
        <v>23</v>
      </c>
      <c r="O2841" t="s">
        <v>159</v>
      </c>
      <c r="P2841">
        <v>0</v>
      </c>
      <c r="Q284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841" t="str">
        <f>VLOOKUP(Analytics_mindset_case_studies_IntegrateCo_2015payroll[[#This Row],[Job_Code]],Analytics_mindset_case_studies_IntegrateCo_jobcodes[[Code_text]:[Job_Description]],2,FALSE)</f>
        <v>New Foreign Manufacturing Plant</v>
      </c>
    </row>
    <row r="2842" spans="1:18" x14ac:dyDescent="0.3">
      <c r="A2842" s="1">
        <v>42104</v>
      </c>
      <c r="B2842">
        <v>27310039</v>
      </c>
      <c r="C2842">
        <v>30</v>
      </c>
      <c r="D2842">
        <v>1</v>
      </c>
      <c r="E2842">
        <v>1</v>
      </c>
      <c r="F2842" t="s">
        <v>112</v>
      </c>
      <c r="G2842">
        <v>1</v>
      </c>
      <c r="H2842">
        <v>0</v>
      </c>
      <c r="I2842">
        <v>2437</v>
      </c>
      <c r="J2842">
        <v>0</v>
      </c>
      <c r="K2842">
        <v>0</v>
      </c>
      <c r="L2842">
        <v>49</v>
      </c>
      <c r="M2842">
        <v>157</v>
      </c>
      <c r="N2842">
        <v>3</v>
      </c>
      <c r="O2842" t="s">
        <v>159</v>
      </c>
      <c r="P2842">
        <v>2437</v>
      </c>
      <c r="Q284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2842" t="str">
        <f>VLOOKUP(Analytics_mindset_case_studies_IntegrateCo_2015payroll[[#This Row],[Job_Code]],Analytics_mindset_case_studies_IntegrateCo_jobcodes[[Code_text]:[Job_Description]],2,FALSE)</f>
        <v>Travel</v>
      </c>
    </row>
    <row r="2843" spans="1:18" x14ac:dyDescent="0.3">
      <c r="A2843" s="1">
        <v>42104</v>
      </c>
      <c r="B2843">
        <v>27310039</v>
      </c>
      <c r="C2843">
        <v>6</v>
      </c>
      <c r="D2843">
        <v>1</v>
      </c>
      <c r="E2843">
        <v>1</v>
      </c>
      <c r="F2843" t="s">
        <v>85</v>
      </c>
      <c r="G2843">
        <v>0</v>
      </c>
      <c r="H2843">
        <v>0</v>
      </c>
      <c r="I2843">
        <v>0</v>
      </c>
      <c r="J2843">
        <v>0</v>
      </c>
      <c r="K2843">
        <v>0</v>
      </c>
      <c r="L2843">
        <v>21</v>
      </c>
      <c r="M2843">
        <v>66</v>
      </c>
      <c r="N2843">
        <v>15</v>
      </c>
      <c r="O2843" t="s">
        <v>162</v>
      </c>
      <c r="P2843">
        <v>0</v>
      </c>
      <c r="Q284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843" t="str">
        <f>VLOOKUP(Analytics_mindset_case_studies_IntegrateCo_2015payroll[[#This Row],[Job_Code]],Analytics_mindset_case_studies_IntegrateCo_jobcodes[[Code_text]:[Job_Description]],2,FALSE)</f>
        <v>Installation</v>
      </c>
    </row>
    <row r="2844" spans="1:18" x14ac:dyDescent="0.3">
      <c r="A2844" s="1">
        <v>42104</v>
      </c>
      <c r="B2844">
        <v>27310039</v>
      </c>
      <c r="C2844">
        <v>6</v>
      </c>
      <c r="D2844">
        <v>1</v>
      </c>
      <c r="E2844">
        <v>1</v>
      </c>
      <c r="F2844" t="s">
        <v>63</v>
      </c>
      <c r="G2844">
        <v>0</v>
      </c>
      <c r="H2844">
        <v>0</v>
      </c>
      <c r="I2844">
        <v>0</v>
      </c>
      <c r="J2844">
        <v>0</v>
      </c>
      <c r="K2844">
        <v>0</v>
      </c>
      <c r="L2844">
        <v>814</v>
      </c>
      <c r="M2844">
        <v>2596</v>
      </c>
      <c r="N2844">
        <v>581</v>
      </c>
      <c r="O2844" t="s">
        <v>162</v>
      </c>
      <c r="P2844">
        <v>0</v>
      </c>
      <c r="Q284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844" t="str">
        <f>VLOOKUP(Analytics_mindset_case_studies_IntegrateCo_2015payroll[[#This Row],[Job_Code]],Analytics_mindset_case_studies_IntegrateCo_jobcodes[[Code_text]:[Job_Description]],2,FALSE)</f>
        <v>New Foreign Manufacturing Plant</v>
      </c>
    </row>
    <row r="2845" spans="1:18" x14ac:dyDescent="0.3">
      <c r="A2845" s="1">
        <v>42104</v>
      </c>
      <c r="B2845">
        <v>27310039</v>
      </c>
      <c r="C2845">
        <v>210</v>
      </c>
      <c r="D2845">
        <v>2</v>
      </c>
      <c r="E2845">
        <v>2</v>
      </c>
      <c r="F2845" t="s">
        <v>85</v>
      </c>
      <c r="G2845">
        <v>0</v>
      </c>
      <c r="H2845">
        <v>0</v>
      </c>
      <c r="I2845">
        <v>0</v>
      </c>
      <c r="J2845">
        <v>0</v>
      </c>
      <c r="K2845">
        <v>0</v>
      </c>
      <c r="L2845">
        <v>72</v>
      </c>
      <c r="M2845">
        <v>115</v>
      </c>
      <c r="N2845">
        <v>33</v>
      </c>
      <c r="O2845" t="s">
        <v>163</v>
      </c>
      <c r="P2845">
        <v>0</v>
      </c>
      <c r="Q284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845" t="str">
        <f>VLOOKUP(Analytics_mindset_case_studies_IntegrateCo_2015payroll[[#This Row],[Job_Code]],Analytics_mindset_case_studies_IntegrateCo_jobcodes[[Code_text]:[Job_Description]],2,FALSE)</f>
        <v>Installation</v>
      </c>
    </row>
    <row r="2846" spans="1:18" x14ac:dyDescent="0.3">
      <c r="A2846" s="1">
        <v>42104</v>
      </c>
      <c r="B2846">
        <v>27310039</v>
      </c>
      <c r="C2846">
        <v>210</v>
      </c>
      <c r="D2846">
        <v>2</v>
      </c>
      <c r="E2846">
        <v>2</v>
      </c>
      <c r="F2846" t="s">
        <v>88</v>
      </c>
      <c r="G2846">
        <v>16</v>
      </c>
      <c r="H2846">
        <v>0</v>
      </c>
      <c r="I2846">
        <v>38048</v>
      </c>
      <c r="J2846">
        <v>0</v>
      </c>
      <c r="K2846">
        <v>0</v>
      </c>
      <c r="L2846">
        <v>1826</v>
      </c>
      <c r="M2846">
        <v>2911</v>
      </c>
      <c r="N2846">
        <v>845</v>
      </c>
      <c r="O2846" t="s">
        <v>163</v>
      </c>
      <c r="P2846">
        <v>38048</v>
      </c>
      <c r="Q284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846" t="str">
        <f>VLOOKUP(Analytics_mindset_case_studies_IntegrateCo_2015payroll[[#This Row],[Job_Code]],Analytics_mindset_case_studies_IntegrateCo_jobcodes[[Code_text]:[Job_Description]],2,FALSE)</f>
        <v>Office</v>
      </c>
    </row>
    <row r="2847" spans="1:18" x14ac:dyDescent="0.3">
      <c r="A2847" s="1">
        <v>42104</v>
      </c>
      <c r="B2847">
        <v>27310039</v>
      </c>
      <c r="C2847">
        <v>210</v>
      </c>
      <c r="D2847">
        <v>2</v>
      </c>
      <c r="E2847">
        <v>2</v>
      </c>
      <c r="F2847" t="s">
        <v>107</v>
      </c>
      <c r="G2847">
        <v>9</v>
      </c>
      <c r="H2847">
        <v>0</v>
      </c>
      <c r="I2847">
        <v>21402</v>
      </c>
      <c r="J2847">
        <v>0</v>
      </c>
      <c r="K2847">
        <v>0</v>
      </c>
      <c r="L2847">
        <v>1027</v>
      </c>
      <c r="M2847">
        <v>1638</v>
      </c>
      <c r="N2847">
        <v>475</v>
      </c>
      <c r="O2847" t="s">
        <v>163</v>
      </c>
      <c r="P2847">
        <v>21402</v>
      </c>
      <c r="Q284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847" t="str">
        <f>VLOOKUP(Analytics_mindset_case_studies_IntegrateCo_2015payroll[[#This Row],[Job_Code]],Analytics_mindset_case_studies_IntegrateCo_jobcodes[[Code_text]:[Job_Description]],2,FALSE)</f>
        <v>Sales</v>
      </c>
    </row>
    <row r="2848" spans="1:18" x14ac:dyDescent="0.3">
      <c r="A2848" s="1">
        <v>42104</v>
      </c>
      <c r="B2848">
        <v>27310039</v>
      </c>
      <c r="C2848">
        <v>210</v>
      </c>
      <c r="D2848">
        <v>2</v>
      </c>
      <c r="E2848">
        <v>2</v>
      </c>
      <c r="F2848" t="s">
        <v>97</v>
      </c>
      <c r="G2848">
        <v>1</v>
      </c>
      <c r="H2848">
        <v>0</v>
      </c>
      <c r="I2848">
        <v>2378</v>
      </c>
      <c r="J2848">
        <v>0</v>
      </c>
      <c r="K2848">
        <v>0</v>
      </c>
      <c r="L2848">
        <v>114</v>
      </c>
      <c r="M2848">
        <v>182</v>
      </c>
      <c r="N2848">
        <v>53</v>
      </c>
      <c r="O2848" t="s">
        <v>163</v>
      </c>
      <c r="P2848">
        <v>2378</v>
      </c>
      <c r="Q284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848" t="str">
        <f>VLOOKUP(Analytics_mindset_case_studies_IntegrateCo_2015payroll[[#This Row],[Job_Code]],Analytics_mindset_case_studies_IntegrateCo_jobcodes[[Code_text]:[Job_Description]],2,FALSE)</f>
        <v>Service</v>
      </c>
    </row>
    <row r="2849" spans="1:18" x14ac:dyDescent="0.3">
      <c r="A2849" s="1">
        <v>42104</v>
      </c>
      <c r="B2849">
        <v>27310039</v>
      </c>
      <c r="C2849">
        <v>35</v>
      </c>
      <c r="D2849">
        <v>1</v>
      </c>
      <c r="E2849">
        <v>1</v>
      </c>
      <c r="F2849" t="s">
        <v>58</v>
      </c>
      <c r="G2849">
        <v>40</v>
      </c>
      <c r="H2849">
        <v>0</v>
      </c>
      <c r="I2849">
        <v>115385</v>
      </c>
      <c r="J2849">
        <v>0</v>
      </c>
      <c r="K2849">
        <v>0</v>
      </c>
      <c r="L2849">
        <v>0</v>
      </c>
      <c r="M2849">
        <v>8153</v>
      </c>
      <c r="N2849">
        <v>3</v>
      </c>
      <c r="O2849" t="s">
        <v>165</v>
      </c>
      <c r="P2849">
        <v>115385</v>
      </c>
      <c r="Q284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849" t="str">
        <f>VLOOKUP(Analytics_mindset_case_studies_IntegrateCo_2015payroll[[#This Row],[Job_Code]],Analytics_mindset_case_studies_IntegrateCo_jobcodes[[Code_text]:[Job_Description]],2,FALSE)</f>
        <v>Sales</v>
      </c>
    </row>
    <row r="2850" spans="1:18" x14ac:dyDescent="0.3">
      <c r="A2850" s="1">
        <v>42104</v>
      </c>
      <c r="B2850">
        <v>27310040</v>
      </c>
      <c r="C2850">
        <v>35</v>
      </c>
      <c r="D2850">
        <v>1</v>
      </c>
      <c r="E2850">
        <v>1</v>
      </c>
      <c r="F2850" t="s">
        <v>58</v>
      </c>
      <c r="G2850">
        <v>0</v>
      </c>
      <c r="H2850">
        <v>0</v>
      </c>
      <c r="I2850">
        <v>0</v>
      </c>
      <c r="J2850">
        <v>0</v>
      </c>
      <c r="K2850">
        <v>0</v>
      </c>
      <c r="L2850">
        <v>0</v>
      </c>
      <c r="M2850">
        <v>0</v>
      </c>
      <c r="N2850">
        <v>0</v>
      </c>
      <c r="O2850" t="s">
        <v>165</v>
      </c>
      <c r="P2850">
        <v>0</v>
      </c>
      <c r="Q285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850" t="str">
        <f>VLOOKUP(Analytics_mindset_case_studies_IntegrateCo_2015payroll[[#This Row],[Job_Code]],Analytics_mindset_case_studies_IntegrateCo_jobcodes[[Code_text]:[Job_Description]],2,FALSE)</f>
        <v>Sales</v>
      </c>
    </row>
    <row r="2851" spans="1:18" x14ac:dyDescent="0.3">
      <c r="A2851" s="1">
        <v>42104</v>
      </c>
      <c r="B2851">
        <v>27310039</v>
      </c>
      <c r="C2851">
        <v>287</v>
      </c>
      <c r="D2851">
        <v>2</v>
      </c>
      <c r="E2851">
        <v>2</v>
      </c>
      <c r="F2851" t="s">
        <v>64</v>
      </c>
      <c r="G2851">
        <v>5</v>
      </c>
      <c r="H2851">
        <v>0</v>
      </c>
      <c r="I2851">
        <v>7125</v>
      </c>
      <c r="J2851">
        <v>0</v>
      </c>
      <c r="K2851">
        <v>0</v>
      </c>
      <c r="L2851">
        <v>324</v>
      </c>
      <c r="M2851">
        <v>517</v>
      </c>
      <c r="N2851">
        <v>18</v>
      </c>
      <c r="O2851" t="s">
        <v>167</v>
      </c>
      <c r="P2851">
        <v>7125</v>
      </c>
      <c r="Q285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851" t="str">
        <f>VLOOKUP(Analytics_mindset_case_studies_IntegrateCo_2015payroll[[#This Row],[Job_Code]],Analytics_mindset_case_studies_IntegrateCo_jobcodes[[Code_text]:[Job_Description]],2,FALSE)</f>
        <v>Office</v>
      </c>
    </row>
    <row r="2852" spans="1:18" x14ac:dyDescent="0.3">
      <c r="A2852" s="1">
        <v>42104</v>
      </c>
      <c r="B2852">
        <v>27310039</v>
      </c>
      <c r="C2852">
        <v>287</v>
      </c>
      <c r="D2852">
        <v>2</v>
      </c>
      <c r="E2852">
        <v>2</v>
      </c>
      <c r="F2852" t="s">
        <v>88</v>
      </c>
      <c r="G2852">
        <v>175</v>
      </c>
      <c r="H2852">
        <v>0</v>
      </c>
      <c r="I2852">
        <v>24938</v>
      </c>
      <c r="J2852">
        <v>0</v>
      </c>
      <c r="K2852">
        <v>0</v>
      </c>
      <c r="L2852">
        <v>1136</v>
      </c>
      <c r="M2852">
        <v>181</v>
      </c>
      <c r="N2852">
        <v>62</v>
      </c>
      <c r="O2852" t="s">
        <v>167</v>
      </c>
      <c r="P2852">
        <v>24938</v>
      </c>
      <c r="Q285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852" t="str">
        <f>VLOOKUP(Analytics_mindset_case_studies_IntegrateCo_2015payroll[[#This Row],[Job_Code]],Analytics_mindset_case_studies_IntegrateCo_jobcodes[[Code_text]:[Job_Description]],2,FALSE)</f>
        <v>Office</v>
      </c>
    </row>
    <row r="2853" spans="1:18" x14ac:dyDescent="0.3">
      <c r="A2853" s="1">
        <v>42104</v>
      </c>
      <c r="B2853">
        <v>27310039</v>
      </c>
      <c r="C2853">
        <v>287</v>
      </c>
      <c r="D2853">
        <v>2</v>
      </c>
      <c r="E2853">
        <v>2</v>
      </c>
      <c r="F2853" t="s">
        <v>97</v>
      </c>
      <c r="G2853">
        <v>175</v>
      </c>
      <c r="H2853">
        <v>0</v>
      </c>
      <c r="I2853">
        <v>24938</v>
      </c>
      <c r="J2853">
        <v>0</v>
      </c>
      <c r="K2853">
        <v>0</v>
      </c>
      <c r="L2853">
        <v>1136</v>
      </c>
      <c r="M2853">
        <v>1811</v>
      </c>
      <c r="N2853">
        <v>62</v>
      </c>
      <c r="O2853" t="s">
        <v>167</v>
      </c>
      <c r="P2853">
        <v>24938</v>
      </c>
      <c r="Q285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853" t="str">
        <f>VLOOKUP(Analytics_mindset_case_studies_IntegrateCo_2015payroll[[#This Row],[Job_Code]],Analytics_mindset_case_studies_IntegrateCo_jobcodes[[Code_text]:[Job_Description]],2,FALSE)</f>
        <v>Service</v>
      </c>
    </row>
    <row r="2854" spans="1:18" x14ac:dyDescent="0.3">
      <c r="A2854" s="1">
        <v>42104</v>
      </c>
      <c r="B2854">
        <v>27310039</v>
      </c>
      <c r="C2854">
        <v>255</v>
      </c>
      <c r="D2854">
        <v>1</v>
      </c>
      <c r="E2854">
        <v>1</v>
      </c>
      <c r="F2854" t="s">
        <v>85</v>
      </c>
      <c r="G2854">
        <v>0</v>
      </c>
      <c r="H2854">
        <v>0</v>
      </c>
      <c r="I2854">
        <v>0</v>
      </c>
      <c r="J2854">
        <v>0</v>
      </c>
      <c r="K2854">
        <v>0</v>
      </c>
      <c r="L2854">
        <v>34</v>
      </c>
      <c r="M2854">
        <v>11</v>
      </c>
      <c r="N2854">
        <v>25</v>
      </c>
      <c r="O2854" t="s">
        <v>169</v>
      </c>
      <c r="P2854">
        <v>0</v>
      </c>
      <c r="Q285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854" t="str">
        <f>VLOOKUP(Analytics_mindset_case_studies_IntegrateCo_2015payroll[[#This Row],[Job_Code]],Analytics_mindset_case_studies_IntegrateCo_jobcodes[[Code_text]:[Job_Description]],2,FALSE)</f>
        <v>Installation</v>
      </c>
    </row>
    <row r="2855" spans="1:18" x14ac:dyDescent="0.3">
      <c r="A2855" s="1">
        <v>42104</v>
      </c>
      <c r="B2855">
        <v>27310039</v>
      </c>
      <c r="C2855">
        <v>405</v>
      </c>
      <c r="D2855">
        <v>1</v>
      </c>
      <c r="E2855">
        <v>1</v>
      </c>
      <c r="F2855" t="s">
        <v>64</v>
      </c>
      <c r="G2855">
        <v>20</v>
      </c>
      <c r="H2855">
        <v>0</v>
      </c>
      <c r="I2855">
        <v>340</v>
      </c>
      <c r="J2855">
        <v>0</v>
      </c>
      <c r="K2855">
        <v>0</v>
      </c>
      <c r="L2855">
        <v>816</v>
      </c>
      <c r="M2855">
        <v>2601</v>
      </c>
      <c r="N2855">
        <v>561</v>
      </c>
      <c r="O2855" t="s">
        <v>206</v>
      </c>
      <c r="P2855">
        <v>340</v>
      </c>
      <c r="Q285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855" t="str">
        <f>VLOOKUP(Analytics_mindset_case_studies_IntegrateCo_2015payroll[[#This Row],[Job_Code]],Analytics_mindset_case_studies_IntegrateCo_jobcodes[[Code_text]:[Job_Description]],2,FALSE)</f>
        <v>Office</v>
      </c>
    </row>
    <row r="2856" spans="1:18" x14ac:dyDescent="0.3">
      <c r="A2856" s="1">
        <v>42104</v>
      </c>
      <c r="B2856">
        <v>27310039</v>
      </c>
      <c r="C2856">
        <v>405</v>
      </c>
      <c r="D2856">
        <v>1</v>
      </c>
      <c r="E2856">
        <v>1</v>
      </c>
      <c r="F2856" t="s">
        <v>65</v>
      </c>
      <c r="G2856">
        <v>20</v>
      </c>
      <c r="H2856">
        <v>0</v>
      </c>
      <c r="I2856">
        <v>340</v>
      </c>
      <c r="J2856">
        <v>0</v>
      </c>
      <c r="K2856">
        <v>0</v>
      </c>
      <c r="L2856">
        <v>816</v>
      </c>
      <c r="M2856">
        <v>2601</v>
      </c>
      <c r="N2856">
        <v>561</v>
      </c>
      <c r="O2856" t="s">
        <v>206</v>
      </c>
      <c r="P2856">
        <v>340</v>
      </c>
      <c r="Q285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856" t="str">
        <f>VLOOKUP(Analytics_mindset_case_studies_IntegrateCo_2015payroll[[#This Row],[Job_Code]],Analytics_mindset_case_studies_IntegrateCo_jobcodes[[Code_text]:[Job_Description]],2,FALSE)</f>
        <v>Office</v>
      </c>
    </row>
    <row r="2857" spans="1:18" x14ac:dyDescent="0.3">
      <c r="A2857" s="1">
        <v>42104</v>
      </c>
      <c r="B2857">
        <v>27310039</v>
      </c>
      <c r="C2857">
        <v>13</v>
      </c>
      <c r="D2857">
        <v>1</v>
      </c>
      <c r="E2857">
        <v>1</v>
      </c>
      <c r="F2857" t="s">
        <v>58</v>
      </c>
      <c r="G2857">
        <v>16</v>
      </c>
      <c r="H2857">
        <v>0</v>
      </c>
      <c r="I2857">
        <v>74462</v>
      </c>
      <c r="J2857">
        <v>0</v>
      </c>
      <c r="K2857">
        <v>0</v>
      </c>
      <c r="L2857">
        <v>0</v>
      </c>
      <c r="M2857">
        <v>5697</v>
      </c>
      <c r="N2857">
        <v>1229</v>
      </c>
      <c r="O2857" t="s">
        <v>171</v>
      </c>
      <c r="P2857">
        <v>74462</v>
      </c>
      <c r="Q285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857" t="str">
        <f>VLOOKUP(Analytics_mindset_case_studies_IntegrateCo_2015payroll[[#This Row],[Job_Code]],Analytics_mindset_case_studies_IntegrateCo_jobcodes[[Code_text]:[Job_Description]],2,FALSE)</f>
        <v>Sales</v>
      </c>
    </row>
    <row r="2858" spans="1:18" x14ac:dyDescent="0.3">
      <c r="A2858" s="1">
        <v>42104</v>
      </c>
      <c r="B2858">
        <v>27310039</v>
      </c>
      <c r="C2858">
        <v>13</v>
      </c>
      <c r="D2858">
        <v>1</v>
      </c>
      <c r="E2858">
        <v>1</v>
      </c>
      <c r="F2858" t="s">
        <v>84</v>
      </c>
      <c r="G2858">
        <v>9</v>
      </c>
      <c r="H2858">
        <v>0</v>
      </c>
      <c r="I2858">
        <v>41885</v>
      </c>
      <c r="J2858">
        <v>0</v>
      </c>
      <c r="K2858">
        <v>0</v>
      </c>
      <c r="L2858">
        <v>0</v>
      </c>
      <c r="M2858">
        <v>3204</v>
      </c>
      <c r="N2858">
        <v>691</v>
      </c>
      <c r="O2858" t="s">
        <v>171</v>
      </c>
      <c r="P2858">
        <v>41885</v>
      </c>
      <c r="Q285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2858" t="str">
        <f>VLOOKUP(Analytics_mindset_case_studies_IntegrateCo_2015payroll[[#This Row],[Job_Code]],Analytics_mindset_case_studies_IntegrateCo_jobcodes[[Code_text]:[Job_Description]],2,FALSE)</f>
        <v>Travel</v>
      </c>
    </row>
    <row r="2859" spans="1:18" x14ac:dyDescent="0.3">
      <c r="A2859" s="1">
        <v>42104</v>
      </c>
      <c r="B2859">
        <v>27310039</v>
      </c>
      <c r="C2859">
        <v>13</v>
      </c>
      <c r="D2859">
        <v>1</v>
      </c>
      <c r="E2859">
        <v>1</v>
      </c>
      <c r="F2859" t="s">
        <v>106</v>
      </c>
      <c r="G2859">
        <v>2</v>
      </c>
      <c r="H2859">
        <v>0</v>
      </c>
      <c r="I2859">
        <v>9308</v>
      </c>
      <c r="J2859">
        <v>0</v>
      </c>
      <c r="K2859">
        <v>0</v>
      </c>
      <c r="L2859">
        <v>0</v>
      </c>
      <c r="M2859">
        <v>712</v>
      </c>
      <c r="N2859">
        <v>154</v>
      </c>
      <c r="O2859" t="s">
        <v>171</v>
      </c>
      <c r="P2859">
        <v>9308</v>
      </c>
      <c r="Q285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007</v>
      </c>
      <c r="R2859" t="str">
        <f>VLOOKUP(Analytics_mindset_case_studies_IntegrateCo_2015payroll[[#This Row],[Job_Code]],Analytics_mindset_case_studies_IntegrateCo_jobcodes[[Code_text]:[Job_Description]],2,FALSE)</f>
        <v>Customer Training</v>
      </c>
    </row>
    <row r="2860" spans="1:18" x14ac:dyDescent="0.3">
      <c r="A2860" s="1">
        <v>42104</v>
      </c>
      <c r="B2860">
        <v>27310039</v>
      </c>
      <c r="C2860">
        <v>358</v>
      </c>
      <c r="D2860">
        <v>1</v>
      </c>
      <c r="E2860">
        <v>1</v>
      </c>
      <c r="F2860" t="s">
        <v>64</v>
      </c>
      <c r="G2860">
        <v>2825</v>
      </c>
      <c r="H2860">
        <v>0</v>
      </c>
      <c r="I2860">
        <v>44494</v>
      </c>
      <c r="J2860">
        <v>0</v>
      </c>
      <c r="K2860">
        <v>0</v>
      </c>
      <c r="L2860">
        <v>839</v>
      </c>
      <c r="M2860">
        <v>2675</v>
      </c>
      <c r="N2860">
        <v>53</v>
      </c>
      <c r="O2860" t="s">
        <v>172</v>
      </c>
      <c r="P2860">
        <v>44494</v>
      </c>
      <c r="Q286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860" t="str">
        <f>VLOOKUP(Analytics_mindset_case_studies_IntegrateCo_2015payroll[[#This Row],[Job_Code]],Analytics_mindset_case_studies_IntegrateCo_jobcodes[[Code_text]:[Job_Description]],2,FALSE)</f>
        <v>Office</v>
      </c>
    </row>
    <row r="2861" spans="1:18" x14ac:dyDescent="0.3">
      <c r="A2861" s="1">
        <v>42104</v>
      </c>
      <c r="B2861">
        <v>27310039</v>
      </c>
      <c r="C2861">
        <v>358</v>
      </c>
      <c r="D2861">
        <v>1</v>
      </c>
      <c r="E2861">
        <v>1</v>
      </c>
      <c r="F2861" t="s">
        <v>63</v>
      </c>
      <c r="G2861">
        <v>0</v>
      </c>
      <c r="H2861">
        <v>0</v>
      </c>
      <c r="I2861">
        <v>0</v>
      </c>
      <c r="J2861">
        <v>0</v>
      </c>
      <c r="K2861">
        <v>0</v>
      </c>
      <c r="L2861">
        <v>349</v>
      </c>
      <c r="M2861">
        <v>1112</v>
      </c>
      <c r="N2861">
        <v>22</v>
      </c>
      <c r="O2861" t="s">
        <v>172</v>
      </c>
      <c r="P2861">
        <v>0</v>
      </c>
      <c r="Q286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861" t="str">
        <f>VLOOKUP(Analytics_mindset_case_studies_IntegrateCo_2015payroll[[#This Row],[Job_Code]],Analytics_mindset_case_studies_IntegrateCo_jobcodes[[Code_text]:[Job_Description]],2,FALSE)</f>
        <v>New Foreign Manufacturing Plant</v>
      </c>
    </row>
    <row r="2862" spans="1:18" x14ac:dyDescent="0.3">
      <c r="A2862" s="1">
        <v>42104</v>
      </c>
      <c r="B2862">
        <v>27310039</v>
      </c>
      <c r="C2862">
        <v>281</v>
      </c>
      <c r="D2862">
        <v>1</v>
      </c>
      <c r="E2862">
        <v>1</v>
      </c>
      <c r="F2862" t="s">
        <v>85</v>
      </c>
      <c r="G2862">
        <v>0</v>
      </c>
      <c r="H2862">
        <v>0</v>
      </c>
      <c r="I2862">
        <v>0</v>
      </c>
      <c r="J2862">
        <v>0</v>
      </c>
      <c r="K2862">
        <v>0</v>
      </c>
      <c r="L2862">
        <v>36</v>
      </c>
      <c r="M2862">
        <v>115</v>
      </c>
      <c r="N2862">
        <v>25</v>
      </c>
      <c r="O2862" t="s">
        <v>207</v>
      </c>
      <c r="P2862">
        <v>0</v>
      </c>
      <c r="Q286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862" t="str">
        <f>VLOOKUP(Analytics_mindset_case_studies_IntegrateCo_2015payroll[[#This Row],[Job_Code]],Analytics_mindset_case_studies_IntegrateCo_jobcodes[[Code_text]:[Job_Description]],2,FALSE)</f>
        <v>Installation</v>
      </c>
    </row>
    <row r="2863" spans="1:18" x14ac:dyDescent="0.3">
      <c r="A2863" s="1">
        <v>42104</v>
      </c>
      <c r="B2863">
        <v>27310039</v>
      </c>
      <c r="C2863">
        <v>281</v>
      </c>
      <c r="D2863">
        <v>1</v>
      </c>
      <c r="E2863">
        <v>1</v>
      </c>
      <c r="F2863" t="s">
        <v>65</v>
      </c>
      <c r="G2863">
        <v>3</v>
      </c>
      <c r="H2863">
        <v>0</v>
      </c>
      <c r="I2863">
        <v>78</v>
      </c>
      <c r="J2863">
        <v>0</v>
      </c>
      <c r="K2863">
        <v>0</v>
      </c>
      <c r="L2863">
        <v>187</v>
      </c>
      <c r="M2863">
        <v>597</v>
      </c>
      <c r="N2863">
        <v>129</v>
      </c>
      <c r="O2863" t="s">
        <v>207</v>
      </c>
      <c r="P2863">
        <v>78</v>
      </c>
      <c r="Q286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863" t="str">
        <f>VLOOKUP(Analytics_mindset_case_studies_IntegrateCo_2015payroll[[#This Row],[Job_Code]],Analytics_mindset_case_studies_IntegrateCo_jobcodes[[Code_text]:[Job_Description]],2,FALSE)</f>
        <v>Office</v>
      </c>
    </row>
    <row r="2864" spans="1:18" x14ac:dyDescent="0.3">
      <c r="A2864" s="1">
        <v>42104</v>
      </c>
      <c r="B2864">
        <v>27310039</v>
      </c>
      <c r="C2864">
        <v>281</v>
      </c>
      <c r="D2864">
        <v>1</v>
      </c>
      <c r="E2864">
        <v>1</v>
      </c>
      <c r="F2864" t="s">
        <v>74</v>
      </c>
      <c r="G2864">
        <v>25</v>
      </c>
      <c r="H2864">
        <v>0</v>
      </c>
      <c r="I2864">
        <v>65</v>
      </c>
      <c r="J2864">
        <v>0</v>
      </c>
      <c r="K2864">
        <v>0</v>
      </c>
      <c r="L2864">
        <v>156</v>
      </c>
      <c r="M2864">
        <v>497</v>
      </c>
      <c r="N2864">
        <v>107</v>
      </c>
      <c r="O2864" t="s">
        <v>207</v>
      </c>
      <c r="P2864">
        <v>65</v>
      </c>
      <c r="Q286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864" t="str">
        <f>VLOOKUP(Analytics_mindset_case_studies_IntegrateCo_2015payroll[[#This Row],[Job_Code]],Analytics_mindset_case_studies_IntegrateCo_jobcodes[[Code_text]:[Job_Description]],2,FALSE)</f>
        <v>Service</v>
      </c>
    </row>
    <row r="2865" spans="1:18" x14ac:dyDescent="0.3">
      <c r="A2865" s="1">
        <v>42104</v>
      </c>
      <c r="B2865">
        <v>27310039</v>
      </c>
      <c r="C2865">
        <v>281</v>
      </c>
      <c r="D2865">
        <v>1</v>
      </c>
      <c r="E2865">
        <v>1</v>
      </c>
      <c r="F2865" t="s">
        <v>74</v>
      </c>
      <c r="G2865">
        <v>0</v>
      </c>
      <c r="H2865">
        <v>2</v>
      </c>
      <c r="I2865">
        <v>0</v>
      </c>
      <c r="J2865">
        <v>78</v>
      </c>
      <c r="K2865">
        <v>0</v>
      </c>
      <c r="L2865">
        <v>187</v>
      </c>
      <c r="M2865">
        <v>597</v>
      </c>
      <c r="N2865">
        <v>86</v>
      </c>
      <c r="O2865" t="s">
        <v>207</v>
      </c>
      <c r="P2865">
        <v>78</v>
      </c>
      <c r="Q286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865" t="str">
        <f>VLOOKUP(Analytics_mindset_case_studies_IntegrateCo_2015payroll[[#This Row],[Job_Code]],Analytics_mindset_case_studies_IntegrateCo_jobcodes[[Code_text]:[Job_Description]],2,FALSE)</f>
        <v>Service</v>
      </c>
    </row>
    <row r="2866" spans="1:18" x14ac:dyDescent="0.3">
      <c r="A2866" s="1">
        <v>42104</v>
      </c>
      <c r="B2866">
        <v>27310039</v>
      </c>
      <c r="C2866">
        <v>316</v>
      </c>
      <c r="D2866">
        <v>1</v>
      </c>
      <c r="E2866">
        <v>1</v>
      </c>
      <c r="F2866" t="s">
        <v>85</v>
      </c>
      <c r="G2866">
        <v>0</v>
      </c>
      <c r="H2866">
        <v>0</v>
      </c>
      <c r="I2866">
        <v>0</v>
      </c>
      <c r="J2866">
        <v>0</v>
      </c>
      <c r="K2866">
        <v>0</v>
      </c>
      <c r="L2866">
        <v>28</v>
      </c>
      <c r="M2866">
        <v>89</v>
      </c>
      <c r="N2866">
        <v>2</v>
      </c>
      <c r="O2866" t="s">
        <v>173</v>
      </c>
      <c r="P2866">
        <v>0</v>
      </c>
      <c r="Q286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866" t="str">
        <f>VLOOKUP(Analytics_mindset_case_studies_IntegrateCo_2015payroll[[#This Row],[Job_Code]],Analytics_mindset_case_studies_IntegrateCo_jobcodes[[Code_text]:[Job_Description]],2,FALSE)</f>
        <v>Installation</v>
      </c>
    </row>
    <row r="2867" spans="1:18" x14ac:dyDescent="0.3">
      <c r="A2867" s="1">
        <v>42104</v>
      </c>
      <c r="B2867">
        <v>27310039</v>
      </c>
      <c r="C2867">
        <v>316</v>
      </c>
      <c r="D2867">
        <v>1</v>
      </c>
      <c r="E2867">
        <v>1</v>
      </c>
      <c r="F2867" t="s">
        <v>63</v>
      </c>
      <c r="G2867">
        <v>0</v>
      </c>
      <c r="H2867">
        <v>0</v>
      </c>
      <c r="I2867">
        <v>0</v>
      </c>
      <c r="J2867">
        <v>0</v>
      </c>
      <c r="K2867">
        <v>0</v>
      </c>
      <c r="L2867">
        <v>365</v>
      </c>
      <c r="M2867">
        <v>1163</v>
      </c>
      <c r="N2867">
        <v>26</v>
      </c>
      <c r="O2867" t="s">
        <v>173</v>
      </c>
      <c r="P2867">
        <v>0</v>
      </c>
      <c r="Q286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867" t="str">
        <f>VLOOKUP(Analytics_mindset_case_studies_IntegrateCo_2015payroll[[#This Row],[Job_Code]],Analytics_mindset_case_studies_IntegrateCo_jobcodes[[Code_text]:[Job_Description]],2,FALSE)</f>
        <v>New Foreign Manufacturing Plant</v>
      </c>
    </row>
    <row r="2868" spans="1:18" x14ac:dyDescent="0.3">
      <c r="A2868" s="1">
        <v>42104</v>
      </c>
      <c r="B2868">
        <v>27310039</v>
      </c>
      <c r="C2868">
        <v>316</v>
      </c>
      <c r="D2868">
        <v>1</v>
      </c>
      <c r="E2868">
        <v>1</v>
      </c>
      <c r="F2868" t="s">
        <v>75</v>
      </c>
      <c r="G2868">
        <v>0</v>
      </c>
      <c r="H2868">
        <v>0</v>
      </c>
      <c r="I2868">
        <v>0</v>
      </c>
      <c r="J2868">
        <v>0</v>
      </c>
      <c r="K2868">
        <v>0</v>
      </c>
      <c r="L2868">
        <v>486</v>
      </c>
      <c r="M2868">
        <v>1551</v>
      </c>
      <c r="N2868">
        <v>346</v>
      </c>
      <c r="O2868" t="s">
        <v>173</v>
      </c>
      <c r="P2868">
        <v>0</v>
      </c>
      <c r="Q286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2868" t="str">
        <f>VLOOKUP(Analytics_mindset_case_studies_IntegrateCo_2015payroll[[#This Row],[Job_Code]],Analytics_mindset_case_studies_IntegrateCo_jobcodes[[Code_text]:[Job_Description]],2,FALSE)</f>
        <v>Internal Auditing</v>
      </c>
    </row>
    <row r="2869" spans="1:18" x14ac:dyDescent="0.3">
      <c r="A2869" s="1">
        <v>42104</v>
      </c>
      <c r="B2869">
        <v>27310039</v>
      </c>
      <c r="C2869">
        <v>314</v>
      </c>
      <c r="D2869">
        <v>1</v>
      </c>
      <c r="E2869">
        <v>1</v>
      </c>
      <c r="F2869" t="s">
        <v>85</v>
      </c>
      <c r="G2869">
        <v>0</v>
      </c>
      <c r="H2869">
        <v>0</v>
      </c>
      <c r="I2869">
        <v>0</v>
      </c>
      <c r="J2869">
        <v>0</v>
      </c>
      <c r="K2869">
        <v>0</v>
      </c>
      <c r="L2869">
        <v>29</v>
      </c>
      <c r="M2869">
        <v>91</v>
      </c>
      <c r="N2869">
        <v>2</v>
      </c>
      <c r="O2869" t="s">
        <v>174</v>
      </c>
      <c r="P2869">
        <v>0</v>
      </c>
      <c r="Q286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869" t="str">
        <f>VLOOKUP(Analytics_mindset_case_studies_IntegrateCo_2015payroll[[#This Row],[Job_Code]],Analytics_mindset_case_studies_IntegrateCo_jobcodes[[Code_text]:[Job_Description]],2,FALSE)</f>
        <v>Installation</v>
      </c>
    </row>
    <row r="2870" spans="1:18" x14ac:dyDescent="0.3">
      <c r="A2870" s="1">
        <v>42104</v>
      </c>
      <c r="B2870">
        <v>27310039</v>
      </c>
      <c r="C2870">
        <v>39</v>
      </c>
      <c r="D2870">
        <v>1</v>
      </c>
      <c r="E2870">
        <v>1</v>
      </c>
      <c r="F2870" t="s">
        <v>101</v>
      </c>
      <c r="G2870">
        <v>30</v>
      </c>
      <c r="H2870">
        <v>0</v>
      </c>
      <c r="I2870">
        <v>2175</v>
      </c>
      <c r="J2870">
        <v>0</v>
      </c>
      <c r="K2870">
        <v>32</v>
      </c>
      <c r="L2870">
        <v>126</v>
      </c>
      <c r="M2870">
        <v>402</v>
      </c>
      <c r="N2870">
        <v>359</v>
      </c>
      <c r="O2870" t="s">
        <v>175</v>
      </c>
      <c r="P2870">
        <v>2175</v>
      </c>
      <c r="Q287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870" t="str">
        <f>VLOOKUP(Analytics_mindset_case_studies_IntegrateCo_2015payroll[[#This Row],[Job_Code]],Analytics_mindset_case_studies_IntegrateCo_jobcodes[[Code_text]:[Job_Description]],2,FALSE)</f>
        <v>Installation</v>
      </c>
    </row>
    <row r="2871" spans="1:18" x14ac:dyDescent="0.3">
      <c r="A2871" s="1">
        <v>42104</v>
      </c>
      <c r="B2871">
        <v>27310039</v>
      </c>
      <c r="C2871">
        <v>22</v>
      </c>
      <c r="D2871">
        <v>1</v>
      </c>
      <c r="E2871">
        <v>1</v>
      </c>
      <c r="F2871" t="s">
        <v>84</v>
      </c>
      <c r="G2871">
        <v>3</v>
      </c>
      <c r="H2871">
        <v>0</v>
      </c>
      <c r="I2871">
        <v>9614</v>
      </c>
      <c r="J2871">
        <v>0</v>
      </c>
      <c r="K2871">
        <v>0</v>
      </c>
      <c r="L2871">
        <v>21</v>
      </c>
      <c r="M2871">
        <v>67</v>
      </c>
      <c r="N2871">
        <v>159</v>
      </c>
      <c r="O2871" t="s">
        <v>176</v>
      </c>
      <c r="P2871">
        <v>9614</v>
      </c>
      <c r="Q287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2871" t="str">
        <f>VLOOKUP(Analytics_mindset_case_studies_IntegrateCo_2015payroll[[#This Row],[Job_Code]],Analytics_mindset_case_studies_IntegrateCo_jobcodes[[Code_text]:[Job_Description]],2,FALSE)</f>
        <v>Travel</v>
      </c>
    </row>
    <row r="2872" spans="1:18" x14ac:dyDescent="0.3">
      <c r="A2872" s="1">
        <v>42104</v>
      </c>
      <c r="B2872">
        <v>27310039</v>
      </c>
      <c r="C2872">
        <v>18</v>
      </c>
      <c r="D2872">
        <v>1</v>
      </c>
      <c r="E2872">
        <v>1</v>
      </c>
      <c r="F2872" t="s">
        <v>64</v>
      </c>
      <c r="G2872">
        <v>115</v>
      </c>
      <c r="H2872">
        <v>0</v>
      </c>
      <c r="I2872">
        <v>230</v>
      </c>
      <c r="J2872">
        <v>0</v>
      </c>
      <c r="K2872">
        <v>138</v>
      </c>
      <c r="L2872">
        <v>552</v>
      </c>
      <c r="M2872">
        <v>176</v>
      </c>
      <c r="N2872">
        <v>28</v>
      </c>
      <c r="O2872" t="s">
        <v>177</v>
      </c>
      <c r="P2872">
        <v>230</v>
      </c>
      <c r="Q287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872" t="str">
        <f>VLOOKUP(Analytics_mindset_case_studies_IntegrateCo_2015payroll[[#This Row],[Job_Code]],Analytics_mindset_case_studies_IntegrateCo_jobcodes[[Code_text]:[Job_Description]],2,FALSE)</f>
        <v>Office</v>
      </c>
    </row>
    <row r="2873" spans="1:18" x14ac:dyDescent="0.3">
      <c r="A2873" s="1">
        <v>42104</v>
      </c>
      <c r="B2873">
        <v>27310039</v>
      </c>
      <c r="C2873">
        <v>18</v>
      </c>
      <c r="D2873">
        <v>1</v>
      </c>
      <c r="E2873">
        <v>1</v>
      </c>
      <c r="F2873" t="s">
        <v>65</v>
      </c>
      <c r="G2873">
        <v>115</v>
      </c>
      <c r="H2873">
        <v>0</v>
      </c>
      <c r="I2873">
        <v>230</v>
      </c>
      <c r="J2873">
        <v>0</v>
      </c>
      <c r="K2873">
        <v>138</v>
      </c>
      <c r="L2873">
        <v>552</v>
      </c>
      <c r="M2873">
        <v>1759</v>
      </c>
      <c r="N2873">
        <v>28</v>
      </c>
      <c r="O2873" t="s">
        <v>177</v>
      </c>
      <c r="P2873">
        <v>230</v>
      </c>
      <c r="Q287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873" t="str">
        <f>VLOOKUP(Analytics_mindset_case_studies_IntegrateCo_2015payroll[[#This Row],[Job_Code]],Analytics_mindset_case_studies_IntegrateCo_jobcodes[[Code_text]:[Job_Description]],2,FALSE)</f>
        <v>Office</v>
      </c>
    </row>
    <row r="2874" spans="1:18" x14ac:dyDescent="0.3">
      <c r="A2874" s="1">
        <v>42104</v>
      </c>
      <c r="B2874">
        <v>27310039</v>
      </c>
      <c r="C2874">
        <v>23</v>
      </c>
      <c r="D2874">
        <v>1</v>
      </c>
      <c r="E2874">
        <v>1</v>
      </c>
      <c r="F2874" t="s">
        <v>84</v>
      </c>
      <c r="G2874">
        <v>2</v>
      </c>
      <c r="H2874">
        <v>0</v>
      </c>
      <c r="I2874">
        <v>7211</v>
      </c>
      <c r="J2874">
        <v>0</v>
      </c>
      <c r="K2874">
        <v>0</v>
      </c>
      <c r="L2874">
        <v>161</v>
      </c>
      <c r="M2874">
        <v>515</v>
      </c>
      <c r="N2874">
        <v>119</v>
      </c>
      <c r="O2874" t="s">
        <v>178</v>
      </c>
      <c r="P2874">
        <v>7211</v>
      </c>
      <c r="Q287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2874" t="str">
        <f>VLOOKUP(Analytics_mindset_case_studies_IntegrateCo_2015payroll[[#This Row],[Job_Code]],Analytics_mindset_case_studies_IntegrateCo_jobcodes[[Code_text]:[Job_Description]],2,FALSE)</f>
        <v>Travel</v>
      </c>
    </row>
    <row r="2875" spans="1:18" x14ac:dyDescent="0.3">
      <c r="A2875" s="1">
        <v>42104</v>
      </c>
      <c r="B2875">
        <v>27310039</v>
      </c>
      <c r="C2875">
        <v>23</v>
      </c>
      <c r="D2875">
        <v>1</v>
      </c>
      <c r="E2875">
        <v>1</v>
      </c>
      <c r="F2875" t="s">
        <v>63</v>
      </c>
      <c r="G2875">
        <v>0</v>
      </c>
      <c r="H2875">
        <v>0</v>
      </c>
      <c r="I2875">
        <v>0</v>
      </c>
      <c r="J2875">
        <v>0</v>
      </c>
      <c r="K2875">
        <v>0</v>
      </c>
      <c r="L2875">
        <v>645</v>
      </c>
      <c r="M2875">
        <v>2054</v>
      </c>
      <c r="N2875">
        <v>476</v>
      </c>
      <c r="O2875" t="s">
        <v>178</v>
      </c>
      <c r="P2875">
        <v>0</v>
      </c>
      <c r="Q287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875" t="str">
        <f>VLOOKUP(Analytics_mindset_case_studies_IntegrateCo_2015payroll[[#This Row],[Job_Code]],Analytics_mindset_case_studies_IntegrateCo_jobcodes[[Code_text]:[Job_Description]],2,FALSE)</f>
        <v>New Foreign Manufacturing Plant</v>
      </c>
    </row>
    <row r="2876" spans="1:18" x14ac:dyDescent="0.3">
      <c r="A2876" s="1">
        <v>42104</v>
      </c>
      <c r="B2876">
        <v>27310039</v>
      </c>
      <c r="C2876">
        <v>401</v>
      </c>
      <c r="D2876">
        <v>2</v>
      </c>
      <c r="E2876">
        <v>2</v>
      </c>
      <c r="F2876" t="s">
        <v>85</v>
      </c>
      <c r="G2876">
        <v>0</v>
      </c>
      <c r="H2876">
        <v>0</v>
      </c>
      <c r="I2876">
        <v>0</v>
      </c>
      <c r="J2876">
        <v>0</v>
      </c>
      <c r="K2876">
        <v>0</v>
      </c>
      <c r="L2876">
        <v>63</v>
      </c>
      <c r="M2876">
        <v>1</v>
      </c>
      <c r="N2876">
        <v>33</v>
      </c>
      <c r="O2876" t="s">
        <v>179</v>
      </c>
      <c r="P2876">
        <v>0</v>
      </c>
      <c r="Q287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876" t="str">
        <f>VLOOKUP(Analytics_mindset_case_studies_IntegrateCo_2015payroll[[#This Row],[Job_Code]],Analytics_mindset_case_studies_IntegrateCo_jobcodes[[Code_text]:[Job_Description]],2,FALSE)</f>
        <v>Installation</v>
      </c>
    </row>
    <row r="2877" spans="1:18" x14ac:dyDescent="0.3">
      <c r="A2877" s="1">
        <v>42104</v>
      </c>
      <c r="B2877">
        <v>27310039</v>
      </c>
      <c r="C2877">
        <v>401</v>
      </c>
      <c r="D2877">
        <v>2</v>
      </c>
      <c r="E2877">
        <v>2</v>
      </c>
      <c r="F2877" t="s">
        <v>88</v>
      </c>
      <c r="G2877">
        <v>23</v>
      </c>
      <c r="H2877">
        <v>0</v>
      </c>
      <c r="I2877">
        <v>598</v>
      </c>
      <c r="J2877">
        <v>0</v>
      </c>
      <c r="K2877">
        <v>0</v>
      </c>
      <c r="L2877">
        <v>2514</v>
      </c>
      <c r="M2877">
        <v>4007</v>
      </c>
      <c r="N2877">
        <v>1328</v>
      </c>
      <c r="O2877" t="s">
        <v>179</v>
      </c>
      <c r="P2877">
        <v>598</v>
      </c>
      <c r="Q287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877" t="str">
        <f>VLOOKUP(Analytics_mindset_case_studies_IntegrateCo_2015payroll[[#This Row],[Job_Code]],Analytics_mindset_case_studies_IntegrateCo_jobcodes[[Code_text]:[Job_Description]],2,FALSE)</f>
        <v>Office</v>
      </c>
    </row>
    <row r="2878" spans="1:18" x14ac:dyDescent="0.3">
      <c r="A2878" s="1">
        <v>42104</v>
      </c>
      <c r="B2878">
        <v>27310039</v>
      </c>
      <c r="C2878">
        <v>401</v>
      </c>
      <c r="D2878">
        <v>2</v>
      </c>
      <c r="E2878">
        <v>2</v>
      </c>
      <c r="F2878" t="s">
        <v>107</v>
      </c>
      <c r="G2878">
        <v>1</v>
      </c>
      <c r="H2878">
        <v>0</v>
      </c>
      <c r="I2878">
        <v>26</v>
      </c>
      <c r="J2878">
        <v>0</v>
      </c>
      <c r="K2878">
        <v>0</v>
      </c>
      <c r="L2878">
        <v>109</v>
      </c>
      <c r="M2878">
        <v>174</v>
      </c>
      <c r="N2878">
        <v>58</v>
      </c>
      <c r="O2878" t="s">
        <v>179</v>
      </c>
      <c r="P2878">
        <v>26</v>
      </c>
      <c r="Q287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878" t="str">
        <f>VLOOKUP(Analytics_mindset_case_studies_IntegrateCo_2015payroll[[#This Row],[Job_Code]],Analytics_mindset_case_studies_IntegrateCo_jobcodes[[Code_text]:[Job_Description]],2,FALSE)</f>
        <v>Sales</v>
      </c>
    </row>
    <row r="2879" spans="1:18" x14ac:dyDescent="0.3">
      <c r="A2879" s="1">
        <v>42104</v>
      </c>
      <c r="B2879">
        <v>27310039</v>
      </c>
      <c r="C2879">
        <v>401</v>
      </c>
      <c r="D2879">
        <v>2</v>
      </c>
      <c r="E2879">
        <v>2</v>
      </c>
      <c r="F2879" t="s">
        <v>109</v>
      </c>
      <c r="G2879">
        <v>2</v>
      </c>
      <c r="H2879">
        <v>0</v>
      </c>
      <c r="I2879">
        <v>52</v>
      </c>
      <c r="J2879">
        <v>0</v>
      </c>
      <c r="K2879">
        <v>0</v>
      </c>
      <c r="L2879">
        <v>219</v>
      </c>
      <c r="M2879">
        <v>349</v>
      </c>
      <c r="N2879">
        <v>115</v>
      </c>
      <c r="O2879" t="s">
        <v>179</v>
      </c>
      <c r="P2879">
        <v>52</v>
      </c>
      <c r="Q287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2879" t="str">
        <f>VLOOKUP(Analytics_mindset_case_studies_IntegrateCo_2015payroll[[#This Row],[Job_Code]],Analytics_mindset_case_studies_IntegrateCo_jobcodes[[Code_text]:[Job_Description]],2,FALSE)</f>
        <v>Travel</v>
      </c>
    </row>
    <row r="2880" spans="1:18" x14ac:dyDescent="0.3">
      <c r="A2880" s="1">
        <v>42104</v>
      </c>
      <c r="B2880">
        <v>27310039</v>
      </c>
      <c r="C2880">
        <v>407</v>
      </c>
      <c r="D2880">
        <v>1</v>
      </c>
      <c r="E2880">
        <v>1</v>
      </c>
      <c r="F2880" t="s">
        <v>89</v>
      </c>
      <c r="G2880">
        <v>35</v>
      </c>
      <c r="H2880">
        <v>0</v>
      </c>
      <c r="I2880">
        <v>56</v>
      </c>
      <c r="J2880">
        <v>0</v>
      </c>
      <c r="K2880">
        <v>34</v>
      </c>
      <c r="L2880">
        <v>134</v>
      </c>
      <c r="M2880">
        <v>43</v>
      </c>
      <c r="N2880">
        <v>92</v>
      </c>
      <c r="O2880" t="s">
        <v>209</v>
      </c>
      <c r="P2880">
        <v>56</v>
      </c>
      <c r="Q288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880" t="str">
        <f>VLOOKUP(Analytics_mindset_case_studies_IntegrateCo_2015payroll[[#This Row],[Job_Code]],Analytics_mindset_case_studies_IntegrateCo_jobcodes[[Code_text]:[Job_Description]],2,FALSE)</f>
        <v>Employee Training</v>
      </c>
    </row>
    <row r="2881" spans="1:18" x14ac:dyDescent="0.3">
      <c r="A2881" s="1">
        <v>42104</v>
      </c>
      <c r="B2881">
        <v>27310039</v>
      </c>
      <c r="C2881">
        <v>3</v>
      </c>
      <c r="D2881">
        <v>1</v>
      </c>
      <c r="E2881">
        <v>1</v>
      </c>
      <c r="F2881" t="s">
        <v>64</v>
      </c>
      <c r="G2881">
        <v>24</v>
      </c>
      <c r="H2881">
        <v>0</v>
      </c>
      <c r="I2881">
        <v>18462</v>
      </c>
      <c r="J2881">
        <v>0</v>
      </c>
      <c r="K2881">
        <v>0</v>
      </c>
      <c r="L2881">
        <v>0</v>
      </c>
      <c r="M2881">
        <v>13985</v>
      </c>
      <c r="N2881">
        <v>222</v>
      </c>
      <c r="O2881" t="s">
        <v>180</v>
      </c>
      <c r="P2881">
        <v>18462</v>
      </c>
      <c r="Q288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881" t="str">
        <f>VLOOKUP(Analytics_mindset_case_studies_IntegrateCo_2015payroll[[#This Row],[Job_Code]],Analytics_mindset_case_studies_IntegrateCo_jobcodes[[Code_text]:[Job_Description]],2,FALSE)</f>
        <v>Office</v>
      </c>
    </row>
    <row r="2882" spans="1:18" x14ac:dyDescent="0.3">
      <c r="A2882" s="1">
        <v>42104</v>
      </c>
      <c r="B2882">
        <v>27310039</v>
      </c>
      <c r="C2882">
        <v>3</v>
      </c>
      <c r="D2882">
        <v>1</v>
      </c>
      <c r="E2882">
        <v>1</v>
      </c>
      <c r="F2882" t="s">
        <v>88</v>
      </c>
      <c r="G2882">
        <v>2</v>
      </c>
      <c r="H2882">
        <v>0</v>
      </c>
      <c r="I2882">
        <v>15385</v>
      </c>
      <c r="J2882">
        <v>0</v>
      </c>
      <c r="K2882">
        <v>0</v>
      </c>
      <c r="L2882">
        <v>0</v>
      </c>
      <c r="M2882">
        <v>1164</v>
      </c>
      <c r="N2882">
        <v>18</v>
      </c>
      <c r="O2882" t="s">
        <v>180</v>
      </c>
      <c r="P2882">
        <v>15385</v>
      </c>
      <c r="Q288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882" t="str">
        <f>VLOOKUP(Analytics_mindset_case_studies_IntegrateCo_2015payroll[[#This Row],[Job_Code]],Analytics_mindset_case_studies_IntegrateCo_jobcodes[[Code_text]:[Job_Description]],2,FALSE)</f>
        <v>Office</v>
      </c>
    </row>
    <row r="2883" spans="1:18" x14ac:dyDescent="0.3">
      <c r="A2883" s="1">
        <v>42104</v>
      </c>
      <c r="B2883">
        <v>27310039</v>
      </c>
      <c r="C2883">
        <v>3</v>
      </c>
      <c r="D2883">
        <v>1</v>
      </c>
      <c r="E2883">
        <v>1</v>
      </c>
      <c r="F2883" t="s">
        <v>58</v>
      </c>
      <c r="G2883">
        <v>6</v>
      </c>
      <c r="H2883">
        <v>0</v>
      </c>
      <c r="I2883">
        <v>46155</v>
      </c>
      <c r="J2883">
        <v>0</v>
      </c>
      <c r="K2883">
        <v>0</v>
      </c>
      <c r="L2883">
        <v>0</v>
      </c>
      <c r="M2883">
        <v>3497</v>
      </c>
      <c r="N2883">
        <v>55</v>
      </c>
      <c r="O2883" t="s">
        <v>180</v>
      </c>
      <c r="P2883">
        <v>46155</v>
      </c>
      <c r="Q288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883" t="str">
        <f>VLOOKUP(Analytics_mindset_case_studies_IntegrateCo_2015payroll[[#This Row],[Job_Code]],Analytics_mindset_case_studies_IntegrateCo_jobcodes[[Code_text]:[Job_Description]],2,FALSE)</f>
        <v>Sales</v>
      </c>
    </row>
    <row r="2884" spans="1:18" x14ac:dyDescent="0.3">
      <c r="A2884" s="1">
        <v>42104</v>
      </c>
      <c r="B2884">
        <v>27310039</v>
      </c>
      <c r="C2884">
        <v>3</v>
      </c>
      <c r="D2884">
        <v>1</v>
      </c>
      <c r="E2884">
        <v>1</v>
      </c>
      <c r="F2884" t="s">
        <v>63</v>
      </c>
      <c r="G2884">
        <v>0</v>
      </c>
      <c r="H2884">
        <v>0</v>
      </c>
      <c r="I2884">
        <v>0</v>
      </c>
      <c r="J2884">
        <v>0</v>
      </c>
      <c r="K2884">
        <v>0</v>
      </c>
      <c r="L2884">
        <v>0</v>
      </c>
      <c r="M2884">
        <v>4662</v>
      </c>
      <c r="N2884">
        <v>74</v>
      </c>
      <c r="O2884" t="s">
        <v>180</v>
      </c>
      <c r="P2884">
        <v>0</v>
      </c>
      <c r="Q288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884" t="str">
        <f>VLOOKUP(Analytics_mindset_case_studies_IntegrateCo_2015payroll[[#This Row],[Job_Code]],Analytics_mindset_case_studies_IntegrateCo_jobcodes[[Code_text]:[Job_Description]],2,FALSE)</f>
        <v>New Foreign Manufacturing Plant</v>
      </c>
    </row>
    <row r="2885" spans="1:18" x14ac:dyDescent="0.3">
      <c r="A2885" s="1">
        <v>42104</v>
      </c>
      <c r="B2885">
        <v>27310039</v>
      </c>
      <c r="C2885">
        <v>374</v>
      </c>
      <c r="D2885">
        <v>5</v>
      </c>
      <c r="E2885">
        <v>5</v>
      </c>
      <c r="F2885" t="s">
        <v>64</v>
      </c>
      <c r="G2885">
        <v>45</v>
      </c>
      <c r="H2885">
        <v>0</v>
      </c>
      <c r="I2885">
        <v>945</v>
      </c>
      <c r="J2885">
        <v>0</v>
      </c>
      <c r="K2885">
        <v>0</v>
      </c>
      <c r="L2885">
        <v>265</v>
      </c>
      <c r="M2885">
        <v>616</v>
      </c>
      <c r="N2885">
        <v>36</v>
      </c>
      <c r="O2885" t="s">
        <v>181</v>
      </c>
      <c r="P2885">
        <v>945</v>
      </c>
      <c r="Q288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885" t="str">
        <f>VLOOKUP(Analytics_mindset_case_studies_IntegrateCo_2015payroll[[#This Row],[Job_Code]],Analytics_mindset_case_studies_IntegrateCo_jobcodes[[Code_text]:[Job_Description]],2,FALSE)</f>
        <v>Office</v>
      </c>
    </row>
    <row r="2886" spans="1:18" x14ac:dyDescent="0.3">
      <c r="A2886" s="1">
        <v>42104</v>
      </c>
      <c r="B2886">
        <v>27310039</v>
      </c>
      <c r="C2886">
        <v>374</v>
      </c>
      <c r="D2886">
        <v>5</v>
      </c>
      <c r="E2886">
        <v>5</v>
      </c>
      <c r="F2886" t="s">
        <v>93</v>
      </c>
      <c r="G2886">
        <v>195</v>
      </c>
      <c r="H2886">
        <v>0</v>
      </c>
      <c r="I2886">
        <v>4095</v>
      </c>
      <c r="J2886">
        <v>0</v>
      </c>
      <c r="K2886">
        <v>0</v>
      </c>
      <c r="L2886">
        <v>1147</v>
      </c>
      <c r="M2886">
        <v>2667</v>
      </c>
      <c r="N2886">
        <v>156</v>
      </c>
      <c r="O2886" t="s">
        <v>181</v>
      </c>
      <c r="P2886">
        <v>4095</v>
      </c>
      <c r="Q288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886" t="str">
        <f>VLOOKUP(Analytics_mindset_case_studies_IntegrateCo_2015payroll[[#This Row],[Job_Code]],Analytics_mindset_case_studies_IntegrateCo_jobcodes[[Code_text]:[Job_Description]],2,FALSE)</f>
        <v>Office</v>
      </c>
    </row>
    <row r="2887" spans="1:18" x14ac:dyDescent="0.3">
      <c r="A2887" s="1">
        <v>42104</v>
      </c>
      <c r="B2887">
        <v>27310039</v>
      </c>
      <c r="C2887">
        <v>374</v>
      </c>
      <c r="D2887">
        <v>5</v>
      </c>
      <c r="E2887">
        <v>5</v>
      </c>
      <c r="F2887" t="s">
        <v>78</v>
      </c>
      <c r="G2887">
        <v>16</v>
      </c>
      <c r="H2887">
        <v>0</v>
      </c>
      <c r="I2887">
        <v>336</v>
      </c>
      <c r="J2887">
        <v>0</v>
      </c>
      <c r="K2887">
        <v>0</v>
      </c>
      <c r="L2887">
        <v>94</v>
      </c>
      <c r="M2887">
        <v>2187</v>
      </c>
      <c r="N2887">
        <v>128</v>
      </c>
      <c r="O2887" t="s">
        <v>181</v>
      </c>
      <c r="P2887">
        <v>336</v>
      </c>
      <c r="Q288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887" t="str">
        <f>VLOOKUP(Analytics_mindset_case_studies_IntegrateCo_2015payroll[[#This Row],[Job_Code]],Analytics_mindset_case_studies_IntegrateCo_jobcodes[[Code_text]:[Job_Description]],2,FALSE)</f>
        <v>Service</v>
      </c>
    </row>
    <row r="2888" spans="1:18" x14ac:dyDescent="0.3">
      <c r="A2888" s="1">
        <v>42104</v>
      </c>
      <c r="B2888">
        <v>27310039</v>
      </c>
      <c r="C2888">
        <v>201</v>
      </c>
      <c r="D2888">
        <v>1</v>
      </c>
      <c r="E2888">
        <v>1</v>
      </c>
      <c r="F2888" t="s">
        <v>85</v>
      </c>
      <c r="G2888">
        <v>0</v>
      </c>
      <c r="H2888">
        <v>0</v>
      </c>
      <c r="I2888">
        <v>0</v>
      </c>
      <c r="J2888">
        <v>0</v>
      </c>
      <c r="K2888">
        <v>0</v>
      </c>
      <c r="L2888">
        <v>36</v>
      </c>
      <c r="M2888">
        <v>115</v>
      </c>
      <c r="N2888">
        <v>25</v>
      </c>
      <c r="O2888" t="s">
        <v>182</v>
      </c>
      <c r="P2888">
        <v>0</v>
      </c>
      <c r="Q288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888" t="str">
        <f>VLOOKUP(Analytics_mindset_case_studies_IntegrateCo_2015payroll[[#This Row],[Job_Code]],Analytics_mindset_case_studies_IntegrateCo_jobcodes[[Code_text]:[Job_Description]],2,FALSE)</f>
        <v>Installation</v>
      </c>
    </row>
    <row r="2889" spans="1:18" x14ac:dyDescent="0.3">
      <c r="A2889" s="1">
        <v>42104</v>
      </c>
      <c r="B2889">
        <v>27310039</v>
      </c>
      <c r="C2889">
        <v>192</v>
      </c>
      <c r="D2889">
        <v>5</v>
      </c>
      <c r="E2889">
        <v>5</v>
      </c>
      <c r="F2889" t="s">
        <v>85</v>
      </c>
      <c r="G2889">
        <v>0</v>
      </c>
      <c r="H2889">
        <v>0</v>
      </c>
      <c r="I2889">
        <v>0</v>
      </c>
      <c r="J2889">
        <v>0</v>
      </c>
      <c r="K2889">
        <v>0</v>
      </c>
      <c r="L2889">
        <v>42</v>
      </c>
      <c r="M2889">
        <v>102</v>
      </c>
      <c r="N2889">
        <v>64</v>
      </c>
      <c r="O2889" t="s">
        <v>183</v>
      </c>
      <c r="P2889">
        <v>0</v>
      </c>
      <c r="Q288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889" t="str">
        <f>VLOOKUP(Analytics_mindset_case_studies_IntegrateCo_2015payroll[[#This Row],[Job_Code]],Analytics_mindset_case_studies_IntegrateCo_jobcodes[[Code_text]:[Job_Description]],2,FALSE)</f>
        <v>Installation</v>
      </c>
    </row>
    <row r="2890" spans="1:18" x14ac:dyDescent="0.3">
      <c r="A2890" s="1">
        <v>42104</v>
      </c>
      <c r="B2890">
        <v>27310039</v>
      </c>
      <c r="C2890">
        <v>192</v>
      </c>
      <c r="D2890">
        <v>5</v>
      </c>
      <c r="E2890">
        <v>5</v>
      </c>
      <c r="F2890" t="s">
        <v>107</v>
      </c>
      <c r="G2890">
        <v>20</v>
      </c>
      <c r="H2890">
        <v>0</v>
      </c>
      <c r="I2890">
        <v>48077</v>
      </c>
      <c r="J2890">
        <v>0</v>
      </c>
      <c r="K2890">
        <v>0</v>
      </c>
      <c r="L2890">
        <v>1346</v>
      </c>
      <c r="M2890">
        <v>3283</v>
      </c>
      <c r="N2890">
        <v>2058</v>
      </c>
      <c r="O2890" t="s">
        <v>183</v>
      </c>
      <c r="P2890">
        <v>48077</v>
      </c>
      <c r="Q289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890" t="str">
        <f>VLOOKUP(Analytics_mindset_case_studies_IntegrateCo_2015payroll[[#This Row],[Job_Code]],Analytics_mindset_case_studies_IntegrateCo_jobcodes[[Code_text]:[Job_Description]],2,FALSE)</f>
        <v>Sales</v>
      </c>
    </row>
    <row r="2891" spans="1:18" x14ac:dyDescent="0.3">
      <c r="A2891" s="1">
        <v>42104</v>
      </c>
      <c r="B2891">
        <v>27310039</v>
      </c>
      <c r="C2891">
        <v>192</v>
      </c>
      <c r="D2891">
        <v>5</v>
      </c>
      <c r="E2891">
        <v>5</v>
      </c>
      <c r="F2891" t="s">
        <v>104</v>
      </c>
      <c r="G2891">
        <v>20</v>
      </c>
      <c r="H2891">
        <v>0</v>
      </c>
      <c r="I2891">
        <v>48077</v>
      </c>
      <c r="J2891">
        <v>0</v>
      </c>
      <c r="K2891">
        <v>0</v>
      </c>
      <c r="L2891">
        <v>1346</v>
      </c>
      <c r="M2891">
        <v>3282</v>
      </c>
      <c r="N2891">
        <v>2058</v>
      </c>
      <c r="O2891" t="s">
        <v>183</v>
      </c>
      <c r="P2891">
        <v>48077</v>
      </c>
      <c r="Q289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891" t="str">
        <f>VLOOKUP(Analytics_mindset_case_studies_IntegrateCo_2015payroll[[#This Row],[Job_Code]],Analytics_mindset_case_studies_IntegrateCo_jobcodes[[Code_text]:[Job_Description]],2,FALSE)</f>
        <v>Sales</v>
      </c>
    </row>
    <row r="2892" spans="1:18" x14ac:dyDescent="0.3">
      <c r="A2892" s="1">
        <v>42104</v>
      </c>
      <c r="B2892">
        <v>27310040</v>
      </c>
      <c r="C2892">
        <v>192</v>
      </c>
      <c r="D2892">
        <v>5</v>
      </c>
      <c r="E2892">
        <v>5</v>
      </c>
      <c r="F2892" t="s">
        <v>104</v>
      </c>
      <c r="G2892">
        <v>0</v>
      </c>
      <c r="H2892">
        <v>0</v>
      </c>
      <c r="I2892">
        <v>0</v>
      </c>
      <c r="J2892">
        <v>0</v>
      </c>
      <c r="K2892">
        <v>0</v>
      </c>
      <c r="L2892">
        <v>0</v>
      </c>
      <c r="M2892">
        <v>0</v>
      </c>
      <c r="N2892">
        <v>0</v>
      </c>
      <c r="O2892" t="s">
        <v>183</v>
      </c>
      <c r="P2892">
        <v>0</v>
      </c>
      <c r="Q289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892" t="str">
        <f>VLOOKUP(Analytics_mindset_case_studies_IntegrateCo_2015payroll[[#This Row],[Job_Code]],Analytics_mindset_case_studies_IntegrateCo_jobcodes[[Code_text]:[Job_Description]],2,FALSE)</f>
        <v>Sales</v>
      </c>
    </row>
    <row r="2893" spans="1:18" x14ac:dyDescent="0.3">
      <c r="A2893" s="1">
        <v>42104</v>
      </c>
      <c r="B2893">
        <v>27310039</v>
      </c>
      <c r="C2893">
        <v>398</v>
      </c>
      <c r="D2893">
        <v>1</v>
      </c>
      <c r="E2893">
        <v>1</v>
      </c>
      <c r="F2893" t="s">
        <v>95</v>
      </c>
      <c r="G2893">
        <v>3</v>
      </c>
      <c r="H2893">
        <v>0</v>
      </c>
      <c r="I2893">
        <v>36</v>
      </c>
      <c r="J2893">
        <v>0</v>
      </c>
      <c r="K2893">
        <v>18</v>
      </c>
      <c r="L2893">
        <v>87</v>
      </c>
      <c r="M2893">
        <v>276</v>
      </c>
      <c r="N2893">
        <v>59</v>
      </c>
      <c r="O2893" t="s">
        <v>184</v>
      </c>
      <c r="P2893">
        <v>36</v>
      </c>
      <c r="Q289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893" t="str">
        <f>VLOOKUP(Analytics_mindset_case_studies_IntegrateCo_2015payroll[[#This Row],[Job_Code]],Analytics_mindset_case_studies_IntegrateCo_jobcodes[[Code_text]:[Job_Description]],2,FALSE)</f>
        <v>Installation</v>
      </c>
    </row>
    <row r="2894" spans="1:18" x14ac:dyDescent="0.3">
      <c r="A2894" s="1">
        <v>42104</v>
      </c>
      <c r="B2894">
        <v>27310039</v>
      </c>
      <c r="C2894">
        <v>398</v>
      </c>
      <c r="D2894">
        <v>1</v>
      </c>
      <c r="E2894">
        <v>1</v>
      </c>
      <c r="F2894" t="s">
        <v>89</v>
      </c>
      <c r="G2894">
        <v>5</v>
      </c>
      <c r="H2894">
        <v>0</v>
      </c>
      <c r="I2894">
        <v>6</v>
      </c>
      <c r="J2894">
        <v>0</v>
      </c>
      <c r="K2894">
        <v>3</v>
      </c>
      <c r="L2894">
        <v>14</v>
      </c>
      <c r="M2894">
        <v>46</v>
      </c>
      <c r="N2894">
        <v>1</v>
      </c>
      <c r="O2894" t="s">
        <v>184</v>
      </c>
      <c r="P2894">
        <v>6</v>
      </c>
      <c r="Q289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894" t="str">
        <f>VLOOKUP(Analytics_mindset_case_studies_IntegrateCo_2015payroll[[#This Row],[Job_Code]],Analytics_mindset_case_studies_IntegrateCo_jobcodes[[Code_text]:[Job_Description]],2,FALSE)</f>
        <v>Employee Training</v>
      </c>
    </row>
    <row r="2895" spans="1:18" x14ac:dyDescent="0.3">
      <c r="A2895" s="1">
        <v>42104</v>
      </c>
      <c r="B2895">
        <v>27310039</v>
      </c>
      <c r="C2895">
        <v>276</v>
      </c>
      <c r="D2895">
        <v>1</v>
      </c>
      <c r="E2895">
        <v>1</v>
      </c>
      <c r="F2895" t="s">
        <v>85</v>
      </c>
      <c r="G2895">
        <v>0</v>
      </c>
      <c r="H2895">
        <v>0</v>
      </c>
      <c r="I2895">
        <v>0</v>
      </c>
      <c r="J2895">
        <v>0</v>
      </c>
      <c r="K2895">
        <v>0</v>
      </c>
      <c r="L2895">
        <v>34</v>
      </c>
      <c r="M2895">
        <v>107</v>
      </c>
      <c r="N2895">
        <v>25</v>
      </c>
      <c r="O2895" t="s">
        <v>185</v>
      </c>
      <c r="P2895">
        <v>0</v>
      </c>
      <c r="Q289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895" t="str">
        <f>VLOOKUP(Analytics_mindset_case_studies_IntegrateCo_2015payroll[[#This Row],[Job_Code]],Analytics_mindset_case_studies_IntegrateCo_jobcodes[[Code_text]:[Job_Description]],2,FALSE)</f>
        <v>Installation</v>
      </c>
    </row>
    <row r="2896" spans="1:18" x14ac:dyDescent="0.3">
      <c r="A2896" s="1">
        <v>42104</v>
      </c>
      <c r="B2896">
        <v>27310039</v>
      </c>
      <c r="C2896">
        <v>352</v>
      </c>
      <c r="D2896">
        <v>1</v>
      </c>
      <c r="E2896">
        <v>1</v>
      </c>
      <c r="F2896" t="s">
        <v>85</v>
      </c>
      <c r="G2896">
        <v>0</v>
      </c>
      <c r="H2896">
        <v>0</v>
      </c>
      <c r="I2896">
        <v>0</v>
      </c>
      <c r="J2896">
        <v>0</v>
      </c>
      <c r="K2896">
        <v>0</v>
      </c>
      <c r="L2896">
        <v>31</v>
      </c>
      <c r="M2896">
        <v>1</v>
      </c>
      <c r="N2896">
        <v>25</v>
      </c>
      <c r="O2896" t="s">
        <v>186</v>
      </c>
      <c r="P2896">
        <v>0</v>
      </c>
      <c r="Q289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896" t="str">
        <f>VLOOKUP(Analytics_mindset_case_studies_IntegrateCo_2015payroll[[#This Row],[Job_Code]],Analytics_mindset_case_studies_IntegrateCo_jobcodes[[Code_text]:[Job_Description]],2,FALSE)</f>
        <v>Installation</v>
      </c>
    </row>
    <row r="2897" spans="1:18" x14ac:dyDescent="0.3">
      <c r="A2897" s="1">
        <v>42104</v>
      </c>
      <c r="B2897">
        <v>27310039</v>
      </c>
      <c r="C2897">
        <v>352</v>
      </c>
      <c r="D2897">
        <v>1</v>
      </c>
      <c r="E2897">
        <v>1</v>
      </c>
      <c r="F2897" t="s">
        <v>89</v>
      </c>
      <c r="G2897">
        <v>5</v>
      </c>
      <c r="H2897">
        <v>0</v>
      </c>
      <c r="I2897">
        <v>95</v>
      </c>
      <c r="J2897">
        <v>0</v>
      </c>
      <c r="K2897">
        <v>0</v>
      </c>
      <c r="L2897">
        <v>2</v>
      </c>
      <c r="M2897">
        <v>64</v>
      </c>
      <c r="N2897">
        <v>16</v>
      </c>
      <c r="O2897" t="s">
        <v>186</v>
      </c>
      <c r="P2897">
        <v>95</v>
      </c>
      <c r="Q289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897" t="str">
        <f>VLOOKUP(Analytics_mindset_case_studies_IntegrateCo_2015payroll[[#This Row],[Job_Code]],Analytics_mindset_case_studies_IntegrateCo_jobcodes[[Code_text]:[Job_Description]],2,FALSE)</f>
        <v>Employee Training</v>
      </c>
    </row>
    <row r="2898" spans="1:18" x14ac:dyDescent="0.3">
      <c r="A2898" s="1">
        <v>42104</v>
      </c>
      <c r="B2898">
        <v>27310039</v>
      </c>
      <c r="C2898">
        <v>199</v>
      </c>
      <c r="D2898">
        <v>1</v>
      </c>
      <c r="E2898">
        <v>1</v>
      </c>
      <c r="F2898" t="s">
        <v>85</v>
      </c>
      <c r="G2898">
        <v>0</v>
      </c>
      <c r="H2898">
        <v>0</v>
      </c>
      <c r="I2898">
        <v>0</v>
      </c>
      <c r="J2898">
        <v>0</v>
      </c>
      <c r="K2898">
        <v>0</v>
      </c>
      <c r="L2898">
        <v>33</v>
      </c>
      <c r="M2898">
        <v>106</v>
      </c>
      <c r="N2898">
        <v>25</v>
      </c>
      <c r="O2898" t="s">
        <v>187</v>
      </c>
      <c r="P2898">
        <v>0</v>
      </c>
      <c r="Q289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898" t="str">
        <f>VLOOKUP(Analytics_mindset_case_studies_IntegrateCo_2015payroll[[#This Row],[Job_Code]],Analytics_mindset_case_studies_IntegrateCo_jobcodes[[Code_text]:[Job_Description]],2,FALSE)</f>
        <v>Installation</v>
      </c>
    </row>
    <row r="2899" spans="1:18" x14ac:dyDescent="0.3">
      <c r="A2899" s="1">
        <v>42104</v>
      </c>
      <c r="B2899">
        <v>27310039</v>
      </c>
      <c r="C2899">
        <v>199</v>
      </c>
      <c r="D2899">
        <v>1</v>
      </c>
      <c r="E2899">
        <v>1</v>
      </c>
      <c r="F2899" t="s">
        <v>109</v>
      </c>
      <c r="G2899">
        <v>0</v>
      </c>
      <c r="H2899">
        <v>1</v>
      </c>
      <c r="I2899">
        <v>0</v>
      </c>
      <c r="J2899">
        <v>5355</v>
      </c>
      <c r="K2899">
        <v>0</v>
      </c>
      <c r="L2899">
        <v>12</v>
      </c>
      <c r="M2899">
        <v>38</v>
      </c>
      <c r="N2899">
        <v>59</v>
      </c>
      <c r="O2899" t="s">
        <v>187</v>
      </c>
      <c r="P2899">
        <v>5355</v>
      </c>
      <c r="Q289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2899" t="str">
        <f>VLOOKUP(Analytics_mindset_case_studies_IntegrateCo_2015payroll[[#This Row],[Job_Code]],Analytics_mindset_case_studies_IntegrateCo_jobcodes[[Code_text]:[Job_Description]],2,FALSE)</f>
        <v>Travel</v>
      </c>
    </row>
    <row r="2900" spans="1:18" x14ac:dyDescent="0.3">
      <c r="A2900" s="1">
        <v>42104</v>
      </c>
      <c r="B2900">
        <v>27310039</v>
      </c>
      <c r="C2900">
        <v>199</v>
      </c>
      <c r="D2900">
        <v>1</v>
      </c>
      <c r="E2900">
        <v>1</v>
      </c>
      <c r="F2900" t="s">
        <v>78</v>
      </c>
      <c r="G2900">
        <v>5</v>
      </c>
      <c r="H2900">
        <v>0</v>
      </c>
      <c r="I2900">
        <v>1785</v>
      </c>
      <c r="J2900">
        <v>0</v>
      </c>
      <c r="K2900">
        <v>0</v>
      </c>
      <c r="L2900">
        <v>397</v>
      </c>
      <c r="M2900">
        <v>1266</v>
      </c>
      <c r="N2900">
        <v>295</v>
      </c>
      <c r="O2900" t="s">
        <v>187</v>
      </c>
      <c r="P2900">
        <v>1785</v>
      </c>
      <c r="Q290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900" t="str">
        <f>VLOOKUP(Analytics_mindset_case_studies_IntegrateCo_2015payroll[[#This Row],[Job_Code]],Analytics_mindset_case_studies_IntegrateCo_jobcodes[[Code_text]:[Job_Description]],2,FALSE)</f>
        <v>Service</v>
      </c>
    </row>
    <row r="2901" spans="1:18" x14ac:dyDescent="0.3">
      <c r="A2901" s="1">
        <v>42104</v>
      </c>
      <c r="B2901">
        <v>27310039</v>
      </c>
      <c r="C2901">
        <v>199</v>
      </c>
      <c r="D2901">
        <v>1</v>
      </c>
      <c r="E2901">
        <v>1</v>
      </c>
      <c r="F2901" t="s">
        <v>78</v>
      </c>
      <c r="G2901">
        <v>0</v>
      </c>
      <c r="H2901">
        <v>2</v>
      </c>
      <c r="I2901">
        <v>0</v>
      </c>
      <c r="J2901">
        <v>1071</v>
      </c>
      <c r="K2901">
        <v>0</v>
      </c>
      <c r="L2901">
        <v>238</v>
      </c>
      <c r="M2901">
        <v>76</v>
      </c>
      <c r="N2901">
        <v>118</v>
      </c>
      <c r="O2901" t="s">
        <v>187</v>
      </c>
      <c r="P2901">
        <v>1071</v>
      </c>
      <c r="Q290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901" t="str">
        <f>VLOOKUP(Analytics_mindset_case_studies_IntegrateCo_2015payroll[[#This Row],[Job_Code]],Analytics_mindset_case_studies_IntegrateCo_jobcodes[[Code_text]:[Job_Description]],2,FALSE)</f>
        <v>Service</v>
      </c>
    </row>
    <row r="2902" spans="1:18" x14ac:dyDescent="0.3">
      <c r="A2902" s="1">
        <v>42104</v>
      </c>
      <c r="B2902">
        <v>27310039</v>
      </c>
      <c r="C2902">
        <v>199</v>
      </c>
      <c r="D2902">
        <v>1</v>
      </c>
      <c r="E2902">
        <v>1</v>
      </c>
      <c r="F2902" t="s">
        <v>87</v>
      </c>
      <c r="G2902">
        <v>35</v>
      </c>
      <c r="H2902">
        <v>0</v>
      </c>
      <c r="I2902">
        <v>12495</v>
      </c>
      <c r="J2902">
        <v>0</v>
      </c>
      <c r="K2902">
        <v>0</v>
      </c>
      <c r="L2902">
        <v>278</v>
      </c>
      <c r="M2902">
        <v>887</v>
      </c>
      <c r="N2902">
        <v>206</v>
      </c>
      <c r="O2902" t="s">
        <v>187</v>
      </c>
      <c r="P2902">
        <v>12495</v>
      </c>
      <c r="Q290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902" t="str">
        <f>VLOOKUP(Analytics_mindset_case_studies_IntegrateCo_2015payroll[[#This Row],[Job_Code]],Analytics_mindset_case_studies_IntegrateCo_jobcodes[[Code_text]:[Job_Description]],2,FALSE)</f>
        <v>Employee Training</v>
      </c>
    </row>
    <row r="2903" spans="1:18" x14ac:dyDescent="0.3">
      <c r="A2903" s="1">
        <v>42104</v>
      </c>
      <c r="B2903">
        <v>27310039</v>
      </c>
      <c r="C2903">
        <v>260</v>
      </c>
      <c r="D2903">
        <v>1</v>
      </c>
      <c r="E2903">
        <v>1</v>
      </c>
      <c r="F2903" t="s">
        <v>85</v>
      </c>
      <c r="G2903">
        <v>0</v>
      </c>
      <c r="H2903">
        <v>0</v>
      </c>
      <c r="I2903">
        <v>0</v>
      </c>
      <c r="J2903">
        <v>0</v>
      </c>
      <c r="K2903">
        <v>0</v>
      </c>
      <c r="L2903">
        <v>27</v>
      </c>
      <c r="M2903">
        <v>85</v>
      </c>
      <c r="N2903">
        <v>2</v>
      </c>
      <c r="O2903" t="s">
        <v>188</v>
      </c>
      <c r="P2903">
        <v>0</v>
      </c>
      <c r="Q290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903" t="str">
        <f>VLOOKUP(Analytics_mindset_case_studies_IntegrateCo_2015payroll[[#This Row],[Job_Code]],Analytics_mindset_case_studies_IntegrateCo_jobcodes[[Code_text]:[Job_Description]],2,FALSE)</f>
        <v>Installation</v>
      </c>
    </row>
    <row r="2904" spans="1:18" x14ac:dyDescent="0.3">
      <c r="A2904" s="1">
        <v>42104</v>
      </c>
      <c r="B2904">
        <v>27310039</v>
      </c>
      <c r="C2904">
        <v>260</v>
      </c>
      <c r="D2904">
        <v>1</v>
      </c>
      <c r="E2904">
        <v>1</v>
      </c>
      <c r="F2904" t="s">
        <v>63</v>
      </c>
      <c r="G2904">
        <v>0</v>
      </c>
      <c r="H2904">
        <v>0</v>
      </c>
      <c r="I2904">
        <v>0</v>
      </c>
      <c r="J2904">
        <v>0</v>
      </c>
      <c r="K2904">
        <v>0</v>
      </c>
      <c r="L2904">
        <v>444</v>
      </c>
      <c r="M2904">
        <v>1415</v>
      </c>
      <c r="N2904">
        <v>327</v>
      </c>
      <c r="O2904" t="s">
        <v>188</v>
      </c>
      <c r="P2904">
        <v>0</v>
      </c>
      <c r="Q290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904" t="str">
        <f>VLOOKUP(Analytics_mindset_case_studies_IntegrateCo_2015payroll[[#This Row],[Job_Code]],Analytics_mindset_case_studies_IntegrateCo_jobcodes[[Code_text]:[Job_Description]],2,FALSE)</f>
        <v>New Foreign Manufacturing Plant</v>
      </c>
    </row>
    <row r="2905" spans="1:18" x14ac:dyDescent="0.3">
      <c r="A2905" s="1">
        <v>42104</v>
      </c>
      <c r="B2905">
        <v>27310039</v>
      </c>
      <c r="C2905">
        <v>380</v>
      </c>
      <c r="D2905">
        <v>1</v>
      </c>
      <c r="E2905">
        <v>1</v>
      </c>
      <c r="F2905" t="s">
        <v>85</v>
      </c>
      <c r="G2905">
        <v>0</v>
      </c>
      <c r="H2905">
        <v>0</v>
      </c>
      <c r="I2905">
        <v>0</v>
      </c>
      <c r="J2905">
        <v>0</v>
      </c>
      <c r="K2905">
        <v>0</v>
      </c>
      <c r="L2905">
        <v>29</v>
      </c>
      <c r="M2905">
        <v>93</v>
      </c>
      <c r="N2905">
        <v>25</v>
      </c>
      <c r="O2905" t="s">
        <v>189</v>
      </c>
      <c r="P2905">
        <v>0</v>
      </c>
      <c r="Q290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905" t="str">
        <f>VLOOKUP(Analytics_mindset_case_studies_IntegrateCo_2015payroll[[#This Row],[Job_Code]],Analytics_mindset_case_studies_IntegrateCo_jobcodes[[Code_text]:[Job_Description]],2,FALSE)</f>
        <v>Installation</v>
      </c>
    </row>
    <row r="2906" spans="1:18" x14ac:dyDescent="0.3">
      <c r="A2906" s="1">
        <v>42104</v>
      </c>
      <c r="B2906">
        <v>27310039</v>
      </c>
      <c r="C2906">
        <v>380</v>
      </c>
      <c r="D2906">
        <v>1</v>
      </c>
      <c r="E2906">
        <v>1</v>
      </c>
      <c r="F2906" t="s">
        <v>65</v>
      </c>
      <c r="G2906">
        <v>1</v>
      </c>
      <c r="H2906">
        <v>0</v>
      </c>
      <c r="I2906">
        <v>20</v>
      </c>
      <c r="J2906">
        <v>0</v>
      </c>
      <c r="K2906">
        <v>0</v>
      </c>
      <c r="L2906">
        <v>39</v>
      </c>
      <c r="M2906">
        <v>125</v>
      </c>
      <c r="N2906">
        <v>33</v>
      </c>
      <c r="O2906" t="s">
        <v>189</v>
      </c>
      <c r="P2906">
        <v>20</v>
      </c>
      <c r="Q290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906" t="str">
        <f>VLOOKUP(Analytics_mindset_case_studies_IntegrateCo_2015payroll[[#This Row],[Job_Code]],Analytics_mindset_case_studies_IntegrateCo_jobcodes[[Code_text]:[Job_Description]],2,FALSE)</f>
        <v>Office</v>
      </c>
    </row>
    <row r="2907" spans="1:18" x14ac:dyDescent="0.3">
      <c r="A2907" s="1">
        <v>42104</v>
      </c>
      <c r="B2907">
        <v>27310039</v>
      </c>
      <c r="C2907">
        <v>380</v>
      </c>
      <c r="D2907">
        <v>1</v>
      </c>
      <c r="E2907">
        <v>1</v>
      </c>
      <c r="F2907" t="s">
        <v>89</v>
      </c>
      <c r="G2907">
        <v>3</v>
      </c>
      <c r="H2907">
        <v>0</v>
      </c>
      <c r="I2907">
        <v>60</v>
      </c>
      <c r="J2907">
        <v>0</v>
      </c>
      <c r="K2907">
        <v>0</v>
      </c>
      <c r="L2907">
        <v>117</v>
      </c>
      <c r="M2907">
        <v>372</v>
      </c>
      <c r="N2907">
        <v>99</v>
      </c>
      <c r="O2907" t="s">
        <v>189</v>
      </c>
      <c r="P2907">
        <v>60</v>
      </c>
      <c r="Q290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907" t="str">
        <f>VLOOKUP(Analytics_mindset_case_studies_IntegrateCo_2015payroll[[#This Row],[Job_Code]],Analytics_mindset_case_studies_IntegrateCo_jobcodes[[Code_text]:[Job_Description]],2,FALSE)</f>
        <v>Employee Training</v>
      </c>
    </row>
    <row r="2908" spans="1:18" x14ac:dyDescent="0.3">
      <c r="A2908" s="1">
        <v>42104</v>
      </c>
      <c r="B2908">
        <v>27310039</v>
      </c>
      <c r="C2908">
        <v>386</v>
      </c>
      <c r="D2908">
        <v>1</v>
      </c>
      <c r="E2908">
        <v>1</v>
      </c>
      <c r="F2908" t="s">
        <v>64</v>
      </c>
      <c r="G2908">
        <v>115</v>
      </c>
      <c r="H2908">
        <v>0</v>
      </c>
      <c r="I2908">
        <v>138</v>
      </c>
      <c r="J2908">
        <v>0</v>
      </c>
      <c r="K2908">
        <v>83</v>
      </c>
      <c r="L2908">
        <v>331</v>
      </c>
      <c r="M2908">
        <v>1055</v>
      </c>
      <c r="N2908">
        <v>228</v>
      </c>
      <c r="O2908" t="s">
        <v>204</v>
      </c>
      <c r="P2908">
        <v>138</v>
      </c>
      <c r="Q290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908" t="str">
        <f>VLOOKUP(Analytics_mindset_case_studies_IntegrateCo_2015payroll[[#This Row],[Job_Code]],Analytics_mindset_case_studies_IntegrateCo_jobcodes[[Code_text]:[Job_Description]],2,FALSE)</f>
        <v>Office</v>
      </c>
    </row>
    <row r="2909" spans="1:18" x14ac:dyDescent="0.3">
      <c r="A2909" s="1">
        <v>42104</v>
      </c>
      <c r="B2909">
        <v>27310039</v>
      </c>
      <c r="C2909">
        <v>117</v>
      </c>
      <c r="D2909">
        <v>1</v>
      </c>
      <c r="E2909">
        <v>1</v>
      </c>
      <c r="F2909" t="s">
        <v>78</v>
      </c>
      <c r="G2909">
        <v>10</v>
      </c>
      <c r="H2909">
        <v>0</v>
      </c>
      <c r="I2909">
        <v>150</v>
      </c>
      <c r="J2909">
        <v>0</v>
      </c>
      <c r="K2909">
        <v>0</v>
      </c>
      <c r="L2909">
        <v>36</v>
      </c>
      <c r="M2909">
        <v>1148</v>
      </c>
      <c r="N2909">
        <v>248</v>
      </c>
      <c r="O2909" t="s">
        <v>191</v>
      </c>
      <c r="P2909">
        <v>150</v>
      </c>
      <c r="Q290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909" t="str">
        <f>VLOOKUP(Analytics_mindset_case_studies_IntegrateCo_2015payroll[[#This Row],[Job_Code]],Analytics_mindset_case_studies_IntegrateCo_jobcodes[[Code_text]:[Job_Description]],2,FALSE)</f>
        <v>Service</v>
      </c>
    </row>
    <row r="2910" spans="1:18" x14ac:dyDescent="0.3">
      <c r="A2910" s="1">
        <v>42104</v>
      </c>
      <c r="B2910">
        <v>27310039</v>
      </c>
      <c r="C2910">
        <v>400</v>
      </c>
      <c r="D2910">
        <v>1</v>
      </c>
      <c r="E2910">
        <v>1</v>
      </c>
      <c r="F2910" t="s">
        <v>85</v>
      </c>
      <c r="G2910">
        <v>0</v>
      </c>
      <c r="H2910">
        <v>0</v>
      </c>
      <c r="I2910">
        <v>0</v>
      </c>
      <c r="J2910">
        <v>0</v>
      </c>
      <c r="K2910">
        <v>0</v>
      </c>
      <c r="L2910">
        <v>3</v>
      </c>
      <c r="M2910">
        <v>96</v>
      </c>
      <c r="N2910">
        <v>4</v>
      </c>
      <c r="O2910" t="s">
        <v>192</v>
      </c>
      <c r="P2910">
        <v>0</v>
      </c>
      <c r="Q291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910" t="str">
        <f>VLOOKUP(Analytics_mindset_case_studies_IntegrateCo_2015payroll[[#This Row],[Job_Code]],Analytics_mindset_case_studies_IntegrateCo_jobcodes[[Code_text]:[Job_Description]],2,FALSE)</f>
        <v>Installation</v>
      </c>
    </row>
    <row r="2911" spans="1:18" x14ac:dyDescent="0.3">
      <c r="A2911" s="1">
        <v>42104</v>
      </c>
      <c r="B2911">
        <v>27310039</v>
      </c>
      <c r="C2911">
        <v>400</v>
      </c>
      <c r="D2911">
        <v>1</v>
      </c>
      <c r="E2911">
        <v>1</v>
      </c>
      <c r="F2911" t="s">
        <v>58</v>
      </c>
      <c r="G2911">
        <v>40</v>
      </c>
      <c r="H2911">
        <v>0</v>
      </c>
      <c r="I2911">
        <v>82693</v>
      </c>
      <c r="J2911">
        <v>0</v>
      </c>
      <c r="K2911">
        <v>0</v>
      </c>
      <c r="L2911">
        <v>1671</v>
      </c>
      <c r="M2911">
        <v>5327</v>
      </c>
      <c r="N2911">
        <v>215</v>
      </c>
      <c r="O2911" t="s">
        <v>192</v>
      </c>
      <c r="P2911">
        <v>82693</v>
      </c>
      <c r="Q291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911" t="str">
        <f>VLOOKUP(Analytics_mindset_case_studies_IntegrateCo_2015payroll[[#This Row],[Job_Code]],Analytics_mindset_case_studies_IntegrateCo_jobcodes[[Code_text]:[Job_Description]],2,FALSE)</f>
        <v>Sales</v>
      </c>
    </row>
    <row r="2912" spans="1:18" x14ac:dyDescent="0.3">
      <c r="A2912" s="1">
        <v>42104</v>
      </c>
      <c r="B2912">
        <v>27310039</v>
      </c>
      <c r="C2912">
        <v>7</v>
      </c>
      <c r="D2912">
        <v>1</v>
      </c>
      <c r="E2912">
        <v>1</v>
      </c>
      <c r="F2912" t="s">
        <v>58</v>
      </c>
      <c r="G2912">
        <v>32</v>
      </c>
      <c r="H2912">
        <v>0</v>
      </c>
      <c r="I2912">
        <v>76924</v>
      </c>
      <c r="J2912">
        <v>0</v>
      </c>
      <c r="K2912">
        <v>0</v>
      </c>
      <c r="L2912">
        <v>1735</v>
      </c>
      <c r="M2912">
        <v>553</v>
      </c>
      <c r="N2912">
        <v>1269</v>
      </c>
      <c r="O2912" t="s">
        <v>194</v>
      </c>
      <c r="P2912">
        <v>76924</v>
      </c>
      <c r="Q291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912" t="str">
        <f>VLOOKUP(Analytics_mindset_case_studies_IntegrateCo_2015payroll[[#This Row],[Job_Code]],Analytics_mindset_case_studies_IntegrateCo_jobcodes[[Code_text]:[Job_Description]],2,FALSE)</f>
        <v>Sales</v>
      </c>
    </row>
    <row r="2913" spans="1:18" x14ac:dyDescent="0.3">
      <c r="A2913" s="1">
        <v>42104</v>
      </c>
      <c r="B2913">
        <v>27310039</v>
      </c>
      <c r="C2913">
        <v>7</v>
      </c>
      <c r="D2913">
        <v>1</v>
      </c>
      <c r="E2913">
        <v>1</v>
      </c>
      <c r="F2913" t="s">
        <v>63</v>
      </c>
      <c r="G2913">
        <v>0</v>
      </c>
      <c r="H2913">
        <v>0</v>
      </c>
      <c r="I2913">
        <v>0</v>
      </c>
      <c r="J2913">
        <v>0</v>
      </c>
      <c r="K2913">
        <v>0</v>
      </c>
      <c r="L2913">
        <v>217</v>
      </c>
      <c r="M2913">
        <v>691</v>
      </c>
      <c r="N2913">
        <v>159</v>
      </c>
      <c r="O2913" t="s">
        <v>194</v>
      </c>
      <c r="P2913">
        <v>0</v>
      </c>
      <c r="Q291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913" t="str">
        <f>VLOOKUP(Analytics_mindset_case_studies_IntegrateCo_2015payroll[[#This Row],[Job_Code]],Analytics_mindset_case_studies_IntegrateCo_jobcodes[[Code_text]:[Job_Description]],2,FALSE)</f>
        <v>New Foreign Manufacturing Plant</v>
      </c>
    </row>
    <row r="2914" spans="1:18" x14ac:dyDescent="0.3">
      <c r="A2914" s="1">
        <v>42104</v>
      </c>
      <c r="B2914">
        <v>27310039</v>
      </c>
      <c r="C2914">
        <v>7</v>
      </c>
      <c r="D2914">
        <v>1</v>
      </c>
      <c r="E2914">
        <v>1</v>
      </c>
      <c r="F2914" t="s">
        <v>72</v>
      </c>
      <c r="G2914">
        <v>4</v>
      </c>
      <c r="H2914">
        <v>0</v>
      </c>
      <c r="I2914">
        <v>9615</v>
      </c>
      <c r="J2914">
        <v>0</v>
      </c>
      <c r="K2914">
        <v>0</v>
      </c>
      <c r="L2914">
        <v>217</v>
      </c>
      <c r="M2914">
        <v>692</v>
      </c>
      <c r="N2914">
        <v>159</v>
      </c>
      <c r="O2914" t="s">
        <v>194</v>
      </c>
      <c r="P2914">
        <v>9615</v>
      </c>
      <c r="Q291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914" t="str">
        <f>VLOOKUP(Analytics_mindset_case_studies_IntegrateCo_2015payroll[[#This Row],[Job_Code]],Analytics_mindset_case_studies_IntegrateCo_jobcodes[[Code_text]:[Job_Description]],2,FALSE)</f>
        <v>Sales</v>
      </c>
    </row>
    <row r="2915" spans="1:18" x14ac:dyDescent="0.3">
      <c r="A2915" s="1">
        <v>42104</v>
      </c>
      <c r="B2915">
        <v>27310039</v>
      </c>
      <c r="C2915">
        <v>34</v>
      </c>
      <c r="D2915">
        <v>1</v>
      </c>
      <c r="E2915">
        <v>1</v>
      </c>
      <c r="F2915" t="s">
        <v>58</v>
      </c>
      <c r="G2915">
        <v>2</v>
      </c>
      <c r="H2915">
        <v>0</v>
      </c>
      <c r="I2915">
        <v>8279</v>
      </c>
      <c r="J2915">
        <v>0</v>
      </c>
      <c r="K2915">
        <v>0</v>
      </c>
      <c r="L2915">
        <v>0</v>
      </c>
      <c r="M2915">
        <v>602</v>
      </c>
      <c r="N2915">
        <v>137</v>
      </c>
      <c r="O2915" t="s">
        <v>195</v>
      </c>
      <c r="P2915">
        <v>8279</v>
      </c>
      <c r="Q291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915" t="str">
        <f>VLOOKUP(Analytics_mindset_case_studies_IntegrateCo_2015payroll[[#This Row],[Job_Code]],Analytics_mindset_case_studies_IntegrateCo_jobcodes[[Code_text]:[Job_Description]],2,FALSE)</f>
        <v>Sales</v>
      </c>
    </row>
    <row r="2916" spans="1:18" x14ac:dyDescent="0.3">
      <c r="A2916" s="1">
        <v>42104</v>
      </c>
      <c r="B2916">
        <v>27310039</v>
      </c>
      <c r="C2916">
        <v>34</v>
      </c>
      <c r="D2916">
        <v>1</v>
      </c>
      <c r="E2916">
        <v>1</v>
      </c>
      <c r="F2916" t="s">
        <v>84</v>
      </c>
      <c r="G2916">
        <v>7</v>
      </c>
      <c r="H2916">
        <v>0</v>
      </c>
      <c r="I2916">
        <v>28977</v>
      </c>
      <c r="J2916">
        <v>0</v>
      </c>
      <c r="K2916">
        <v>0</v>
      </c>
      <c r="L2916">
        <v>0</v>
      </c>
      <c r="M2916">
        <v>2108</v>
      </c>
      <c r="N2916">
        <v>478</v>
      </c>
      <c r="O2916" t="s">
        <v>195</v>
      </c>
      <c r="P2916">
        <v>28977</v>
      </c>
      <c r="Q291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2916" t="str">
        <f>VLOOKUP(Analytics_mindset_case_studies_IntegrateCo_2015payroll[[#This Row],[Job_Code]],Analytics_mindset_case_studies_IntegrateCo_jobcodes[[Code_text]:[Job_Description]],2,FALSE)</f>
        <v>Travel</v>
      </c>
    </row>
    <row r="2917" spans="1:18" x14ac:dyDescent="0.3">
      <c r="A2917" s="1">
        <v>42104</v>
      </c>
      <c r="B2917">
        <v>27310039</v>
      </c>
      <c r="C2917">
        <v>34</v>
      </c>
      <c r="D2917">
        <v>1</v>
      </c>
      <c r="E2917">
        <v>1</v>
      </c>
      <c r="F2917" t="s">
        <v>71</v>
      </c>
      <c r="G2917">
        <v>9</v>
      </c>
      <c r="H2917">
        <v>0</v>
      </c>
      <c r="I2917">
        <v>37255</v>
      </c>
      <c r="J2917">
        <v>0</v>
      </c>
      <c r="K2917">
        <v>0</v>
      </c>
      <c r="L2917">
        <v>0</v>
      </c>
      <c r="M2917">
        <v>2709</v>
      </c>
      <c r="N2917">
        <v>615</v>
      </c>
      <c r="O2917" t="s">
        <v>195</v>
      </c>
      <c r="P2917">
        <v>37255</v>
      </c>
      <c r="Q291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917" t="str">
        <f>VLOOKUP(Analytics_mindset_case_studies_IntegrateCo_2015payroll[[#This Row],[Job_Code]],Analytics_mindset_case_studies_IntegrateCo_jobcodes[[Code_text]:[Job_Description]],2,FALSE)</f>
        <v>Proj Management</v>
      </c>
    </row>
    <row r="2918" spans="1:18" x14ac:dyDescent="0.3">
      <c r="A2918" s="1">
        <v>42104</v>
      </c>
      <c r="B2918">
        <v>27310039</v>
      </c>
      <c r="C2918">
        <v>336</v>
      </c>
      <c r="D2918">
        <v>1</v>
      </c>
      <c r="E2918">
        <v>1</v>
      </c>
      <c r="F2918" t="s">
        <v>85</v>
      </c>
      <c r="G2918">
        <v>0</v>
      </c>
      <c r="H2918">
        <v>0</v>
      </c>
      <c r="I2918">
        <v>0</v>
      </c>
      <c r="J2918">
        <v>0</v>
      </c>
      <c r="K2918">
        <v>0</v>
      </c>
      <c r="L2918">
        <v>36</v>
      </c>
      <c r="M2918">
        <v>115</v>
      </c>
      <c r="N2918">
        <v>25</v>
      </c>
      <c r="O2918" t="s">
        <v>196</v>
      </c>
      <c r="P2918">
        <v>0</v>
      </c>
      <c r="Q291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918" t="str">
        <f>VLOOKUP(Analytics_mindset_case_studies_IntegrateCo_2015payroll[[#This Row],[Job_Code]],Analytics_mindset_case_studies_IntegrateCo_jobcodes[[Code_text]:[Job_Description]],2,FALSE)</f>
        <v>Installation</v>
      </c>
    </row>
    <row r="2919" spans="1:18" x14ac:dyDescent="0.3">
      <c r="A2919" s="1">
        <v>42104</v>
      </c>
      <c r="B2919">
        <v>27310039</v>
      </c>
      <c r="C2919">
        <v>99</v>
      </c>
      <c r="D2919">
        <v>1</v>
      </c>
      <c r="E2919">
        <v>1</v>
      </c>
      <c r="F2919" t="s">
        <v>78</v>
      </c>
      <c r="G2919">
        <v>20</v>
      </c>
      <c r="H2919">
        <v>0</v>
      </c>
      <c r="I2919">
        <v>420</v>
      </c>
      <c r="J2919">
        <v>0</v>
      </c>
      <c r="K2919">
        <v>0</v>
      </c>
      <c r="L2919">
        <v>978</v>
      </c>
      <c r="M2919">
        <v>3116</v>
      </c>
      <c r="N2919">
        <v>693</v>
      </c>
      <c r="O2919" t="s">
        <v>198</v>
      </c>
      <c r="P2919">
        <v>420</v>
      </c>
      <c r="Q291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919" t="str">
        <f>VLOOKUP(Analytics_mindset_case_studies_IntegrateCo_2015payroll[[#This Row],[Job_Code]],Analytics_mindset_case_studies_IntegrateCo_jobcodes[[Code_text]:[Job_Description]],2,FALSE)</f>
        <v>Service</v>
      </c>
    </row>
    <row r="2920" spans="1:18" x14ac:dyDescent="0.3">
      <c r="A2920" s="1">
        <v>42104</v>
      </c>
      <c r="B2920">
        <v>27310039</v>
      </c>
      <c r="C2920">
        <v>99</v>
      </c>
      <c r="D2920">
        <v>1</v>
      </c>
      <c r="E2920">
        <v>1</v>
      </c>
      <c r="F2920" t="s">
        <v>78</v>
      </c>
      <c r="G2920">
        <v>0</v>
      </c>
      <c r="H2920">
        <v>5</v>
      </c>
      <c r="I2920">
        <v>0</v>
      </c>
      <c r="J2920">
        <v>1575</v>
      </c>
      <c r="K2920">
        <v>0</v>
      </c>
      <c r="L2920">
        <v>37</v>
      </c>
      <c r="M2920">
        <v>117</v>
      </c>
      <c r="N2920">
        <v>17</v>
      </c>
      <c r="O2920" t="s">
        <v>198</v>
      </c>
      <c r="P2920">
        <v>1575</v>
      </c>
      <c r="Q292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920" t="str">
        <f>VLOOKUP(Analytics_mindset_case_studies_IntegrateCo_2015payroll[[#This Row],[Job_Code]],Analytics_mindset_case_studies_IntegrateCo_jobcodes[[Code_text]:[Job_Description]],2,FALSE)</f>
        <v>Service</v>
      </c>
    </row>
    <row r="2921" spans="1:18" x14ac:dyDescent="0.3">
      <c r="A2921" s="1">
        <v>42104</v>
      </c>
      <c r="B2921">
        <v>27310039</v>
      </c>
      <c r="C2921">
        <v>99</v>
      </c>
      <c r="D2921">
        <v>1</v>
      </c>
      <c r="E2921">
        <v>1</v>
      </c>
      <c r="F2921" t="s">
        <v>74</v>
      </c>
      <c r="G2921">
        <v>20</v>
      </c>
      <c r="H2921">
        <v>0</v>
      </c>
      <c r="I2921">
        <v>420</v>
      </c>
      <c r="J2921">
        <v>0</v>
      </c>
      <c r="K2921">
        <v>0</v>
      </c>
      <c r="L2921">
        <v>977</v>
      </c>
      <c r="M2921">
        <v>3115</v>
      </c>
      <c r="N2921">
        <v>693</v>
      </c>
      <c r="O2921" t="s">
        <v>198</v>
      </c>
      <c r="P2921">
        <v>420</v>
      </c>
      <c r="Q292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921" t="str">
        <f>VLOOKUP(Analytics_mindset_case_studies_IntegrateCo_2015payroll[[#This Row],[Job_Code]],Analytics_mindset_case_studies_IntegrateCo_jobcodes[[Code_text]:[Job_Description]],2,FALSE)</f>
        <v>Service</v>
      </c>
    </row>
    <row r="2922" spans="1:18" x14ac:dyDescent="0.3">
      <c r="A2922" s="1">
        <v>42104</v>
      </c>
      <c r="B2922">
        <v>27310039</v>
      </c>
      <c r="C2922">
        <v>99</v>
      </c>
      <c r="D2922">
        <v>1</v>
      </c>
      <c r="E2922">
        <v>1</v>
      </c>
      <c r="F2922" t="s">
        <v>74</v>
      </c>
      <c r="G2922">
        <v>0</v>
      </c>
      <c r="H2922">
        <v>5</v>
      </c>
      <c r="I2922">
        <v>0</v>
      </c>
      <c r="J2922">
        <v>1575</v>
      </c>
      <c r="K2922">
        <v>0</v>
      </c>
      <c r="L2922">
        <v>36</v>
      </c>
      <c r="M2922">
        <v>116</v>
      </c>
      <c r="N2922">
        <v>17</v>
      </c>
      <c r="O2922" t="s">
        <v>198</v>
      </c>
      <c r="P2922">
        <v>1575</v>
      </c>
      <c r="Q292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922" t="str">
        <f>VLOOKUP(Analytics_mindset_case_studies_IntegrateCo_2015payroll[[#This Row],[Job_Code]],Analytics_mindset_case_studies_IntegrateCo_jobcodes[[Code_text]:[Job_Description]],2,FALSE)</f>
        <v>Service</v>
      </c>
    </row>
    <row r="2923" spans="1:18" x14ac:dyDescent="0.3">
      <c r="A2923" s="1">
        <v>42104</v>
      </c>
      <c r="B2923">
        <v>27310039</v>
      </c>
      <c r="C2923">
        <v>25</v>
      </c>
      <c r="D2923">
        <v>1</v>
      </c>
      <c r="E2923">
        <v>1</v>
      </c>
      <c r="F2923" t="s">
        <v>64</v>
      </c>
      <c r="G2923">
        <v>18</v>
      </c>
      <c r="H2923">
        <v>0</v>
      </c>
      <c r="I2923">
        <v>41382</v>
      </c>
      <c r="J2923">
        <v>0</v>
      </c>
      <c r="K2923">
        <v>0</v>
      </c>
      <c r="L2923">
        <v>885</v>
      </c>
      <c r="M2923">
        <v>2822</v>
      </c>
      <c r="N2923">
        <v>5</v>
      </c>
      <c r="O2923" t="s">
        <v>199</v>
      </c>
      <c r="P2923">
        <v>41382</v>
      </c>
      <c r="Q292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923" t="str">
        <f>VLOOKUP(Analytics_mindset_case_studies_IntegrateCo_2015payroll[[#This Row],[Job_Code]],Analytics_mindset_case_studies_IntegrateCo_jobcodes[[Code_text]:[Job_Description]],2,FALSE)</f>
        <v>Office</v>
      </c>
    </row>
    <row r="2924" spans="1:18" x14ac:dyDescent="0.3">
      <c r="A2924" s="1">
        <v>42104</v>
      </c>
      <c r="B2924">
        <v>27310039</v>
      </c>
      <c r="C2924">
        <v>25</v>
      </c>
      <c r="D2924">
        <v>1</v>
      </c>
      <c r="E2924">
        <v>1</v>
      </c>
      <c r="F2924" t="s">
        <v>63</v>
      </c>
      <c r="G2924">
        <v>0</v>
      </c>
      <c r="H2924">
        <v>0</v>
      </c>
      <c r="I2924">
        <v>0</v>
      </c>
      <c r="J2924">
        <v>0</v>
      </c>
      <c r="K2924">
        <v>0</v>
      </c>
      <c r="L2924">
        <v>99</v>
      </c>
      <c r="M2924">
        <v>314</v>
      </c>
      <c r="N2924">
        <v>6</v>
      </c>
      <c r="O2924" t="s">
        <v>199</v>
      </c>
      <c r="P2924">
        <v>0</v>
      </c>
      <c r="Q292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924" t="str">
        <f>VLOOKUP(Analytics_mindset_case_studies_IntegrateCo_2015payroll[[#This Row],[Job_Code]],Analytics_mindset_case_studies_IntegrateCo_jobcodes[[Code_text]:[Job_Description]],2,FALSE)</f>
        <v>New Foreign Manufacturing Plant</v>
      </c>
    </row>
    <row r="2925" spans="1:18" x14ac:dyDescent="0.3">
      <c r="A2925" s="1">
        <v>42104</v>
      </c>
      <c r="B2925">
        <v>27310039</v>
      </c>
      <c r="C2925">
        <v>25</v>
      </c>
      <c r="D2925">
        <v>1</v>
      </c>
      <c r="E2925">
        <v>1</v>
      </c>
      <c r="F2925" t="s">
        <v>65</v>
      </c>
      <c r="G2925">
        <v>18</v>
      </c>
      <c r="H2925">
        <v>0</v>
      </c>
      <c r="I2925">
        <v>41382</v>
      </c>
      <c r="J2925">
        <v>0</v>
      </c>
      <c r="K2925">
        <v>0</v>
      </c>
      <c r="L2925">
        <v>885</v>
      </c>
      <c r="M2925">
        <v>282</v>
      </c>
      <c r="N2925">
        <v>5</v>
      </c>
      <c r="O2925" t="s">
        <v>199</v>
      </c>
      <c r="P2925">
        <v>41382</v>
      </c>
      <c r="Q292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925" t="str">
        <f>VLOOKUP(Analytics_mindset_case_studies_IntegrateCo_2015payroll[[#This Row],[Job_Code]],Analytics_mindset_case_studies_IntegrateCo_jobcodes[[Code_text]:[Job_Description]],2,FALSE)</f>
        <v>Office</v>
      </c>
    </row>
    <row r="2926" spans="1:18" x14ac:dyDescent="0.3">
      <c r="A2926" s="1">
        <v>42104</v>
      </c>
      <c r="B2926">
        <v>27310039</v>
      </c>
      <c r="C2926">
        <v>25</v>
      </c>
      <c r="D2926">
        <v>1</v>
      </c>
      <c r="E2926">
        <v>1</v>
      </c>
      <c r="F2926" t="s">
        <v>70</v>
      </c>
      <c r="G2926">
        <v>0</v>
      </c>
      <c r="H2926">
        <v>0</v>
      </c>
      <c r="I2926">
        <v>0</v>
      </c>
      <c r="J2926">
        <v>0</v>
      </c>
      <c r="K2926">
        <v>0</v>
      </c>
      <c r="L2926">
        <v>98</v>
      </c>
      <c r="M2926">
        <v>313</v>
      </c>
      <c r="N2926">
        <v>6</v>
      </c>
      <c r="O2926" t="s">
        <v>199</v>
      </c>
      <c r="P2926">
        <v>0</v>
      </c>
      <c r="Q292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926" t="str">
        <f>VLOOKUP(Analytics_mindset_case_studies_IntegrateCo_2015payroll[[#This Row],[Job_Code]],Analytics_mindset_case_studies_IntegrateCo_jobcodes[[Code_text]:[Job_Description]],2,FALSE)</f>
        <v>New Foreign Manufacturing Plant</v>
      </c>
    </row>
    <row r="2927" spans="1:18" x14ac:dyDescent="0.3">
      <c r="A2927" s="1">
        <v>42104</v>
      </c>
      <c r="B2927">
        <v>27310039</v>
      </c>
      <c r="C2927">
        <v>184</v>
      </c>
      <c r="D2927">
        <v>1</v>
      </c>
      <c r="E2927">
        <v>1</v>
      </c>
      <c r="F2927" t="s">
        <v>85</v>
      </c>
      <c r="G2927">
        <v>0</v>
      </c>
      <c r="H2927">
        <v>0</v>
      </c>
      <c r="I2927">
        <v>0</v>
      </c>
      <c r="J2927">
        <v>0</v>
      </c>
      <c r="K2927">
        <v>0</v>
      </c>
      <c r="L2927">
        <v>33</v>
      </c>
      <c r="M2927">
        <v>106</v>
      </c>
      <c r="N2927">
        <v>25</v>
      </c>
      <c r="O2927" t="s">
        <v>200</v>
      </c>
      <c r="P2927">
        <v>0</v>
      </c>
      <c r="Q292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927" t="str">
        <f>VLOOKUP(Analytics_mindset_case_studies_IntegrateCo_2015payroll[[#This Row],[Job_Code]],Analytics_mindset_case_studies_IntegrateCo_jobcodes[[Code_text]:[Job_Description]],2,FALSE)</f>
        <v>Installation</v>
      </c>
    </row>
    <row r="2928" spans="1:18" x14ac:dyDescent="0.3">
      <c r="A2928" s="1">
        <v>42104</v>
      </c>
      <c r="B2928">
        <v>27310039</v>
      </c>
      <c r="C2928">
        <v>320</v>
      </c>
      <c r="D2928">
        <v>1</v>
      </c>
      <c r="E2928">
        <v>1</v>
      </c>
      <c r="F2928" t="s">
        <v>85</v>
      </c>
      <c r="G2928">
        <v>0</v>
      </c>
      <c r="H2928">
        <v>0</v>
      </c>
      <c r="I2928">
        <v>0</v>
      </c>
      <c r="J2928">
        <v>0</v>
      </c>
      <c r="K2928">
        <v>0</v>
      </c>
      <c r="L2928">
        <v>21</v>
      </c>
      <c r="M2928">
        <v>69</v>
      </c>
      <c r="N2928">
        <v>15</v>
      </c>
      <c r="O2928" t="s">
        <v>201</v>
      </c>
      <c r="P2928">
        <v>0</v>
      </c>
      <c r="Q292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928" t="str">
        <f>VLOOKUP(Analytics_mindset_case_studies_IntegrateCo_2015payroll[[#This Row],[Job_Code]],Analytics_mindset_case_studies_IntegrateCo_jobcodes[[Code_text]:[Job_Description]],2,FALSE)</f>
        <v>Installation</v>
      </c>
    </row>
    <row r="2929" spans="1:18" x14ac:dyDescent="0.3">
      <c r="A2929" s="1">
        <v>42104</v>
      </c>
      <c r="B2929">
        <v>27310039</v>
      </c>
      <c r="C2929">
        <v>320</v>
      </c>
      <c r="D2929">
        <v>1</v>
      </c>
      <c r="E2929">
        <v>1</v>
      </c>
      <c r="F2929" t="s">
        <v>58</v>
      </c>
      <c r="G2929">
        <v>8</v>
      </c>
      <c r="H2929">
        <v>0</v>
      </c>
      <c r="I2929">
        <v>28654</v>
      </c>
      <c r="J2929">
        <v>0</v>
      </c>
      <c r="K2929">
        <v>0</v>
      </c>
      <c r="L2929">
        <v>688</v>
      </c>
      <c r="M2929">
        <v>2192</v>
      </c>
      <c r="N2929">
        <v>473</v>
      </c>
      <c r="O2929" t="s">
        <v>201</v>
      </c>
      <c r="P2929">
        <v>28654</v>
      </c>
      <c r="Q292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929" t="str">
        <f>VLOOKUP(Analytics_mindset_case_studies_IntegrateCo_2015payroll[[#This Row],[Job_Code]],Analytics_mindset_case_studies_IntegrateCo_jobcodes[[Code_text]:[Job_Description]],2,FALSE)</f>
        <v>Sales</v>
      </c>
    </row>
    <row r="2930" spans="1:18" x14ac:dyDescent="0.3">
      <c r="A2930" s="1">
        <v>42104</v>
      </c>
      <c r="B2930">
        <v>27310039</v>
      </c>
      <c r="C2930">
        <v>320</v>
      </c>
      <c r="D2930">
        <v>1</v>
      </c>
      <c r="E2930">
        <v>1</v>
      </c>
      <c r="F2930" t="s">
        <v>84</v>
      </c>
      <c r="G2930">
        <v>8</v>
      </c>
      <c r="H2930">
        <v>0</v>
      </c>
      <c r="I2930">
        <v>28654</v>
      </c>
      <c r="J2930">
        <v>0</v>
      </c>
      <c r="K2930">
        <v>0</v>
      </c>
      <c r="L2930">
        <v>687</v>
      </c>
      <c r="M2930">
        <v>2192</v>
      </c>
      <c r="N2930">
        <v>473</v>
      </c>
      <c r="O2930" t="s">
        <v>201</v>
      </c>
      <c r="P2930">
        <v>28654</v>
      </c>
      <c r="Q293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2930" t="str">
        <f>VLOOKUP(Analytics_mindset_case_studies_IntegrateCo_2015payroll[[#This Row],[Job_Code]],Analytics_mindset_case_studies_IntegrateCo_jobcodes[[Code_text]:[Job_Description]],2,FALSE)</f>
        <v>Travel</v>
      </c>
    </row>
    <row r="2931" spans="1:18" x14ac:dyDescent="0.3">
      <c r="A2931" s="1">
        <v>42104</v>
      </c>
      <c r="B2931">
        <v>27310039</v>
      </c>
      <c r="C2931">
        <v>320</v>
      </c>
      <c r="D2931">
        <v>1</v>
      </c>
      <c r="E2931">
        <v>1</v>
      </c>
      <c r="F2931" t="s">
        <v>63</v>
      </c>
      <c r="G2931">
        <v>0</v>
      </c>
      <c r="H2931">
        <v>0</v>
      </c>
      <c r="I2931">
        <v>0</v>
      </c>
      <c r="J2931">
        <v>0</v>
      </c>
      <c r="K2931">
        <v>0</v>
      </c>
      <c r="L2931">
        <v>1376</v>
      </c>
      <c r="M2931">
        <v>4384</v>
      </c>
      <c r="N2931">
        <v>946</v>
      </c>
      <c r="O2931" t="s">
        <v>201</v>
      </c>
      <c r="P2931">
        <v>0</v>
      </c>
      <c r="Q293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931" t="str">
        <f>VLOOKUP(Analytics_mindset_case_studies_IntegrateCo_2015payroll[[#This Row],[Job_Code]],Analytics_mindset_case_studies_IntegrateCo_jobcodes[[Code_text]:[Job_Description]],2,FALSE)</f>
        <v>New Foreign Manufacturing Plant</v>
      </c>
    </row>
    <row r="2932" spans="1:18" x14ac:dyDescent="0.3">
      <c r="A2932" s="1">
        <v>42104</v>
      </c>
      <c r="B2932">
        <v>27310039</v>
      </c>
      <c r="C2932">
        <v>343</v>
      </c>
      <c r="D2932">
        <v>1</v>
      </c>
      <c r="E2932">
        <v>1</v>
      </c>
      <c r="F2932" t="s">
        <v>85</v>
      </c>
      <c r="G2932">
        <v>0</v>
      </c>
      <c r="H2932">
        <v>0</v>
      </c>
      <c r="I2932">
        <v>0</v>
      </c>
      <c r="J2932">
        <v>0</v>
      </c>
      <c r="K2932">
        <v>0</v>
      </c>
      <c r="L2932">
        <v>31</v>
      </c>
      <c r="M2932">
        <v>97</v>
      </c>
      <c r="N2932">
        <v>25</v>
      </c>
      <c r="O2932" t="s">
        <v>202</v>
      </c>
      <c r="P2932">
        <v>0</v>
      </c>
      <c r="Q293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932" t="str">
        <f>VLOOKUP(Analytics_mindset_case_studies_IntegrateCo_2015payroll[[#This Row],[Job_Code]],Analytics_mindset_case_studies_IntegrateCo_jobcodes[[Code_text]:[Job_Description]],2,FALSE)</f>
        <v>Installation</v>
      </c>
    </row>
    <row r="2933" spans="1:18" x14ac:dyDescent="0.3">
      <c r="A2933" s="1">
        <v>42104</v>
      </c>
      <c r="B2933">
        <v>27310039</v>
      </c>
      <c r="C2933">
        <v>343</v>
      </c>
      <c r="D2933">
        <v>1</v>
      </c>
      <c r="E2933">
        <v>1</v>
      </c>
      <c r="F2933" t="s">
        <v>78</v>
      </c>
      <c r="G2933">
        <v>25</v>
      </c>
      <c r="H2933">
        <v>0</v>
      </c>
      <c r="I2933">
        <v>575</v>
      </c>
      <c r="J2933">
        <v>0</v>
      </c>
      <c r="K2933">
        <v>0</v>
      </c>
      <c r="L2933">
        <v>117</v>
      </c>
      <c r="M2933">
        <v>373</v>
      </c>
      <c r="N2933">
        <v>95</v>
      </c>
      <c r="O2933" t="s">
        <v>202</v>
      </c>
      <c r="P2933">
        <v>575</v>
      </c>
      <c r="Q293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933" t="str">
        <f>VLOOKUP(Analytics_mindset_case_studies_IntegrateCo_2015payroll[[#This Row],[Job_Code]],Analytics_mindset_case_studies_IntegrateCo_jobcodes[[Code_text]:[Job_Description]],2,FALSE)</f>
        <v>Service</v>
      </c>
    </row>
    <row r="2934" spans="1:18" x14ac:dyDescent="0.3">
      <c r="A2934" s="1">
        <v>42104</v>
      </c>
      <c r="B2934">
        <v>27310039</v>
      </c>
      <c r="C2934">
        <v>399</v>
      </c>
      <c r="D2934">
        <v>1</v>
      </c>
      <c r="E2934">
        <v>1</v>
      </c>
      <c r="F2934" t="s">
        <v>85</v>
      </c>
      <c r="G2934">
        <v>0</v>
      </c>
      <c r="H2934">
        <v>0</v>
      </c>
      <c r="I2934">
        <v>0</v>
      </c>
      <c r="J2934">
        <v>0</v>
      </c>
      <c r="K2934">
        <v>0</v>
      </c>
      <c r="L2934">
        <v>34</v>
      </c>
      <c r="M2934">
        <v>11</v>
      </c>
      <c r="N2934">
        <v>4</v>
      </c>
      <c r="O2934" t="s">
        <v>203</v>
      </c>
      <c r="P2934">
        <v>0</v>
      </c>
      <c r="Q293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934" t="str">
        <f>VLOOKUP(Analytics_mindset_case_studies_IntegrateCo_2015payroll[[#This Row],[Job_Code]],Analytics_mindset_case_studies_IntegrateCo_jobcodes[[Code_text]:[Job_Description]],2,FALSE)</f>
        <v>Installation</v>
      </c>
    </row>
    <row r="2935" spans="1:18" x14ac:dyDescent="0.3">
      <c r="A2935" s="1">
        <v>42104</v>
      </c>
      <c r="B2935">
        <v>27310039</v>
      </c>
      <c r="C2935">
        <v>399</v>
      </c>
      <c r="D2935">
        <v>1</v>
      </c>
      <c r="E2935">
        <v>1</v>
      </c>
      <c r="F2935" t="s">
        <v>72</v>
      </c>
      <c r="G2935">
        <v>40</v>
      </c>
      <c r="H2935">
        <v>0</v>
      </c>
      <c r="I2935">
        <v>86539</v>
      </c>
      <c r="J2935">
        <v>0</v>
      </c>
      <c r="K2935">
        <v>0</v>
      </c>
      <c r="L2935">
        <v>1986</v>
      </c>
      <c r="M2935">
        <v>6327</v>
      </c>
      <c r="N2935">
        <v>225</v>
      </c>
      <c r="O2935" t="s">
        <v>203</v>
      </c>
      <c r="P2935">
        <v>86539</v>
      </c>
      <c r="Q293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935" t="str">
        <f>VLOOKUP(Analytics_mindset_case_studies_IntegrateCo_2015payroll[[#This Row],[Job_Code]],Analytics_mindset_case_studies_IntegrateCo_jobcodes[[Code_text]:[Job_Description]],2,FALSE)</f>
        <v>Sales</v>
      </c>
    </row>
    <row r="2936" spans="1:18" x14ac:dyDescent="0.3">
      <c r="A2936" s="1">
        <v>42108</v>
      </c>
      <c r="B2936">
        <v>27310041</v>
      </c>
      <c r="C2936">
        <v>405</v>
      </c>
      <c r="D2936">
        <v>1</v>
      </c>
      <c r="E2936">
        <v>1</v>
      </c>
      <c r="F2936" t="s">
        <v>64</v>
      </c>
      <c r="G2936">
        <v>20</v>
      </c>
      <c r="H2936">
        <v>0</v>
      </c>
      <c r="I2936">
        <v>340</v>
      </c>
      <c r="J2936">
        <v>0</v>
      </c>
      <c r="K2936">
        <v>0</v>
      </c>
      <c r="L2936">
        <v>676</v>
      </c>
      <c r="M2936">
        <v>2156</v>
      </c>
      <c r="N2936">
        <v>561</v>
      </c>
      <c r="O2936" t="s">
        <v>206</v>
      </c>
      <c r="P2936">
        <v>340</v>
      </c>
      <c r="Q293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936" t="str">
        <f>VLOOKUP(Analytics_mindset_case_studies_IntegrateCo_2015payroll[[#This Row],[Job_Code]],Analytics_mindset_case_studies_IntegrateCo_jobcodes[[Code_text]:[Job_Description]],2,FALSE)</f>
        <v>Office</v>
      </c>
    </row>
    <row r="2937" spans="1:18" x14ac:dyDescent="0.3">
      <c r="A2937" s="1">
        <v>42108</v>
      </c>
      <c r="B2937">
        <v>27310041</v>
      </c>
      <c r="C2937">
        <v>405</v>
      </c>
      <c r="D2937">
        <v>1</v>
      </c>
      <c r="E2937">
        <v>1</v>
      </c>
      <c r="F2937" t="s">
        <v>64</v>
      </c>
      <c r="G2937">
        <v>0</v>
      </c>
      <c r="H2937">
        <v>4</v>
      </c>
      <c r="I2937">
        <v>0</v>
      </c>
      <c r="J2937">
        <v>102</v>
      </c>
      <c r="K2937">
        <v>0</v>
      </c>
      <c r="L2937">
        <v>203</v>
      </c>
      <c r="M2937">
        <v>647</v>
      </c>
      <c r="N2937">
        <v>112</v>
      </c>
      <c r="O2937" t="s">
        <v>206</v>
      </c>
      <c r="P2937">
        <v>102</v>
      </c>
      <c r="Q293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937" t="str">
        <f>VLOOKUP(Analytics_mindset_case_studies_IntegrateCo_2015payroll[[#This Row],[Job_Code]],Analytics_mindset_case_studies_IntegrateCo_jobcodes[[Code_text]:[Job_Description]],2,FALSE)</f>
        <v>Office</v>
      </c>
    </row>
    <row r="2938" spans="1:18" x14ac:dyDescent="0.3">
      <c r="A2938" s="1">
        <v>42108</v>
      </c>
      <c r="B2938">
        <v>27310041</v>
      </c>
      <c r="C2938">
        <v>405</v>
      </c>
      <c r="D2938">
        <v>1</v>
      </c>
      <c r="E2938">
        <v>1</v>
      </c>
      <c r="F2938" t="s">
        <v>65</v>
      </c>
      <c r="G2938">
        <v>20</v>
      </c>
      <c r="H2938">
        <v>0</v>
      </c>
      <c r="I2938">
        <v>340</v>
      </c>
      <c r="J2938">
        <v>0</v>
      </c>
      <c r="K2938">
        <v>0</v>
      </c>
      <c r="L2938">
        <v>677</v>
      </c>
      <c r="M2938">
        <v>2157</v>
      </c>
      <c r="N2938">
        <v>561</v>
      </c>
      <c r="O2938" t="s">
        <v>206</v>
      </c>
      <c r="P2938">
        <v>340</v>
      </c>
      <c r="Q293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938" t="str">
        <f>VLOOKUP(Analytics_mindset_case_studies_IntegrateCo_2015payroll[[#This Row],[Job_Code]],Analytics_mindset_case_studies_IntegrateCo_jobcodes[[Code_text]:[Job_Description]],2,FALSE)</f>
        <v>Office</v>
      </c>
    </row>
    <row r="2939" spans="1:18" x14ac:dyDescent="0.3">
      <c r="A2939" s="1">
        <v>42111</v>
      </c>
      <c r="B2939">
        <v>27310042</v>
      </c>
      <c r="C2939">
        <v>195</v>
      </c>
      <c r="D2939">
        <v>1</v>
      </c>
      <c r="E2939">
        <v>1</v>
      </c>
      <c r="F2939" t="s">
        <v>85</v>
      </c>
      <c r="G2939">
        <v>0</v>
      </c>
      <c r="H2939">
        <v>0</v>
      </c>
      <c r="I2939">
        <v>0</v>
      </c>
      <c r="J2939">
        <v>0</v>
      </c>
      <c r="K2939">
        <v>0</v>
      </c>
      <c r="L2939">
        <v>5</v>
      </c>
      <c r="M2939">
        <v>107</v>
      </c>
      <c r="N2939">
        <v>4</v>
      </c>
      <c r="O2939" t="s">
        <v>121</v>
      </c>
      <c r="P2939">
        <v>0</v>
      </c>
      <c r="Q293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939" t="str">
        <f>VLOOKUP(Analytics_mindset_case_studies_IntegrateCo_2015payroll[[#This Row],[Job_Code]],Analytics_mindset_case_studies_IntegrateCo_jobcodes[[Code_text]:[Job_Description]],2,FALSE)</f>
        <v>Installation</v>
      </c>
    </row>
    <row r="2940" spans="1:18" x14ac:dyDescent="0.3">
      <c r="A2940" s="1">
        <v>42111</v>
      </c>
      <c r="B2940">
        <v>27310042</v>
      </c>
      <c r="C2940">
        <v>195</v>
      </c>
      <c r="D2940">
        <v>1</v>
      </c>
      <c r="E2940">
        <v>1</v>
      </c>
      <c r="F2940" t="s">
        <v>58</v>
      </c>
      <c r="G2940">
        <v>42</v>
      </c>
      <c r="H2940">
        <v>0</v>
      </c>
      <c r="I2940">
        <v>115715</v>
      </c>
      <c r="J2940">
        <v>0</v>
      </c>
      <c r="K2940">
        <v>0</v>
      </c>
      <c r="L2940">
        <v>377</v>
      </c>
      <c r="M2940">
        <v>8276</v>
      </c>
      <c r="N2940">
        <v>301</v>
      </c>
      <c r="O2940" t="s">
        <v>121</v>
      </c>
      <c r="P2940">
        <v>115715</v>
      </c>
      <c r="Q294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940" t="str">
        <f>VLOOKUP(Analytics_mindset_case_studies_IntegrateCo_2015payroll[[#This Row],[Job_Code]],Analytics_mindset_case_studies_IntegrateCo_jobcodes[[Code_text]:[Job_Description]],2,FALSE)</f>
        <v>Sales</v>
      </c>
    </row>
    <row r="2941" spans="1:18" x14ac:dyDescent="0.3">
      <c r="A2941" s="1">
        <v>42111</v>
      </c>
      <c r="B2941">
        <v>27310042</v>
      </c>
      <c r="C2941">
        <v>404</v>
      </c>
      <c r="D2941">
        <v>1</v>
      </c>
      <c r="E2941">
        <v>1</v>
      </c>
      <c r="F2941" t="s">
        <v>87</v>
      </c>
      <c r="G2941">
        <v>19</v>
      </c>
      <c r="H2941">
        <v>0</v>
      </c>
      <c r="I2941">
        <v>41106</v>
      </c>
      <c r="J2941">
        <v>0</v>
      </c>
      <c r="K2941">
        <v>0</v>
      </c>
      <c r="L2941">
        <v>969</v>
      </c>
      <c r="M2941">
        <v>3089</v>
      </c>
      <c r="N2941">
        <v>678</v>
      </c>
      <c r="O2941" t="s">
        <v>205</v>
      </c>
      <c r="P2941">
        <v>41106</v>
      </c>
      <c r="Q294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941" t="str">
        <f>VLOOKUP(Analytics_mindset_case_studies_IntegrateCo_2015payroll[[#This Row],[Job_Code]],Analytics_mindset_case_studies_IntegrateCo_jobcodes[[Code_text]:[Job_Description]],2,FALSE)</f>
        <v>Employee Training</v>
      </c>
    </row>
    <row r="2942" spans="1:18" x14ac:dyDescent="0.3">
      <c r="A2942" s="1">
        <v>42111</v>
      </c>
      <c r="B2942">
        <v>27310042</v>
      </c>
      <c r="C2942">
        <v>106</v>
      </c>
      <c r="D2942">
        <v>1</v>
      </c>
      <c r="E2942">
        <v>1</v>
      </c>
      <c r="F2942" t="s">
        <v>85</v>
      </c>
      <c r="G2942">
        <v>0</v>
      </c>
      <c r="H2942">
        <v>0</v>
      </c>
      <c r="I2942">
        <v>0</v>
      </c>
      <c r="J2942">
        <v>0</v>
      </c>
      <c r="K2942">
        <v>0</v>
      </c>
      <c r="L2942">
        <v>36</v>
      </c>
      <c r="M2942">
        <v>115</v>
      </c>
      <c r="N2942">
        <v>25</v>
      </c>
      <c r="O2942" t="s">
        <v>122</v>
      </c>
      <c r="P2942">
        <v>0</v>
      </c>
      <c r="Q294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942" t="str">
        <f>VLOOKUP(Analytics_mindset_case_studies_IntegrateCo_2015payroll[[#This Row],[Job_Code]],Analytics_mindset_case_studies_IntegrateCo_jobcodes[[Code_text]:[Job_Description]],2,FALSE)</f>
        <v>Installation</v>
      </c>
    </row>
    <row r="2943" spans="1:18" x14ac:dyDescent="0.3">
      <c r="A2943" s="1">
        <v>42111</v>
      </c>
      <c r="B2943">
        <v>27310042</v>
      </c>
      <c r="C2943">
        <v>106</v>
      </c>
      <c r="D2943">
        <v>1</v>
      </c>
      <c r="E2943">
        <v>1</v>
      </c>
      <c r="F2943" t="s">
        <v>64</v>
      </c>
      <c r="G2943">
        <v>20</v>
      </c>
      <c r="H2943">
        <v>0</v>
      </c>
      <c r="I2943">
        <v>4425</v>
      </c>
      <c r="J2943">
        <v>0</v>
      </c>
      <c r="K2943">
        <v>0</v>
      </c>
      <c r="L2943">
        <v>1062</v>
      </c>
      <c r="M2943">
        <v>3386</v>
      </c>
      <c r="N2943">
        <v>73</v>
      </c>
      <c r="O2943" t="s">
        <v>122</v>
      </c>
      <c r="P2943">
        <v>4425</v>
      </c>
      <c r="Q294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943" t="str">
        <f>VLOOKUP(Analytics_mindset_case_studies_IntegrateCo_2015payroll[[#This Row],[Job_Code]],Analytics_mindset_case_studies_IntegrateCo_jobcodes[[Code_text]:[Job_Description]],2,FALSE)</f>
        <v>Office</v>
      </c>
    </row>
    <row r="2944" spans="1:18" x14ac:dyDescent="0.3">
      <c r="A2944" s="1">
        <v>42111</v>
      </c>
      <c r="B2944">
        <v>27310042</v>
      </c>
      <c r="C2944">
        <v>106</v>
      </c>
      <c r="D2944">
        <v>1</v>
      </c>
      <c r="E2944">
        <v>1</v>
      </c>
      <c r="F2944" t="s">
        <v>65</v>
      </c>
      <c r="G2944">
        <v>20</v>
      </c>
      <c r="H2944">
        <v>0</v>
      </c>
      <c r="I2944">
        <v>4425</v>
      </c>
      <c r="J2944">
        <v>0</v>
      </c>
      <c r="K2944">
        <v>0</v>
      </c>
      <c r="L2944">
        <v>1062</v>
      </c>
      <c r="M2944">
        <v>3384</v>
      </c>
      <c r="N2944">
        <v>73</v>
      </c>
      <c r="O2944" t="s">
        <v>122</v>
      </c>
      <c r="P2944">
        <v>4425</v>
      </c>
      <c r="Q294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944" t="str">
        <f>VLOOKUP(Analytics_mindset_case_studies_IntegrateCo_2015payroll[[#This Row],[Job_Code]],Analytics_mindset_case_studies_IntegrateCo_jobcodes[[Code_text]:[Job_Description]],2,FALSE)</f>
        <v>Office</v>
      </c>
    </row>
    <row r="2945" spans="1:18" x14ac:dyDescent="0.3">
      <c r="A2945" s="1">
        <v>42111</v>
      </c>
      <c r="B2945">
        <v>27310042</v>
      </c>
      <c r="C2945">
        <v>304</v>
      </c>
      <c r="D2945">
        <v>1</v>
      </c>
      <c r="E2945">
        <v>1</v>
      </c>
      <c r="F2945" t="s">
        <v>87</v>
      </c>
      <c r="G2945">
        <v>2</v>
      </c>
      <c r="H2945">
        <v>0</v>
      </c>
      <c r="I2945">
        <v>46</v>
      </c>
      <c r="J2945">
        <v>0</v>
      </c>
      <c r="K2945">
        <v>0</v>
      </c>
      <c r="L2945">
        <v>105</v>
      </c>
      <c r="M2945">
        <v>333</v>
      </c>
      <c r="N2945">
        <v>76</v>
      </c>
      <c r="O2945" t="s">
        <v>123</v>
      </c>
      <c r="P2945">
        <v>46</v>
      </c>
      <c r="Q294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945" t="str">
        <f>VLOOKUP(Analytics_mindset_case_studies_IntegrateCo_2015payroll[[#This Row],[Job_Code]],Analytics_mindset_case_studies_IntegrateCo_jobcodes[[Code_text]:[Job_Description]],2,FALSE)</f>
        <v>Employee Training</v>
      </c>
    </row>
    <row r="2946" spans="1:18" x14ac:dyDescent="0.3">
      <c r="A2946" s="1">
        <v>42111</v>
      </c>
      <c r="B2946">
        <v>27310042</v>
      </c>
      <c r="C2946">
        <v>274</v>
      </c>
      <c r="D2946">
        <v>1</v>
      </c>
      <c r="E2946">
        <v>1</v>
      </c>
      <c r="F2946" t="s">
        <v>85</v>
      </c>
      <c r="G2946">
        <v>0</v>
      </c>
      <c r="H2946">
        <v>0</v>
      </c>
      <c r="I2946">
        <v>0</v>
      </c>
      <c r="J2946">
        <v>0</v>
      </c>
      <c r="K2946">
        <v>0</v>
      </c>
      <c r="L2946">
        <v>36</v>
      </c>
      <c r="M2946">
        <v>115</v>
      </c>
      <c r="N2946">
        <v>25</v>
      </c>
      <c r="O2946" t="s">
        <v>124</v>
      </c>
      <c r="P2946">
        <v>0</v>
      </c>
      <c r="Q294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946" t="str">
        <f>VLOOKUP(Analytics_mindset_case_studies_IntegrateCo_2015payroll[[#This Row],[Job_Code]],Analytics_mindset_case_studies_IntegrateCo_jobcodes[[Code_text]:[Job_Description]],2,FALSE)</f>
        <v>Installation</v>
      </c>
    </row>
    <row r="2947" spans="1:18" x14ac:dyDescent="0.3">
      <c r="A2947" s="1">
        <v>42111</v>
      </c>
      <c r="B2947">
        <v>27310042</v>
      </c>
      <c r="C2947">
        <v>1</v>
      </c>
      <c r="D2947">
        <v>1</v>
      </c>
      <c r="E2947">
        <v>1</v>
      </c>
      <c r="F2947" t="s">
        <v>64</v>
      </c>
      <c r="G2947">
        <v>17</v>
      </c>
      <c r="H2947">
        <v>0</v>
      </c>
      <c r="I2947">
        <v>49624</v>
      </c>
      <c r="J2947">
        <v>0</v>
      </c>
      <c r="K2947">
        <v>0</v>
      </c>
      <c r="L2947">
        <v>1045</v>
      </c>
      <c r="M2947">
        <v>3332</v>
      </c>
      <c r="N2947">
        <v>6</v>
      </c>
      <c r="O2947" t="s">
        <v>125</v>
      </c>
      <c r="P2947">
        <v>49624</v>
      </c>
      <c r="Q294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947" t="str">
        <f>VLOOKUP(Analytics_mindset_case_studies_IntegrateCo_2015payroll[[#This Row],[Job_Code]],Analytics_mindset_case_studies_IntegrateCo_jobcodes[[Code_text]:[Job_Description]],2,FALSE)</f>
        <v>Office</v>
      </c>
    </row>
    <row r="2948" spans="1:18" x14ac:dyDescent="0.3">
      <c r="A2948" s="1">
        <v>42111</v>
      </c>
      <c r="B2948">
        <v>27310042</v>
      </c>
      <c r="C2948">
        <v>1</v>
      </c>
      <c r="D2948">
        <v>1</v>
      </c>
      <c r="E2948">
        <v>1</v>
      </c>
      <c r="F2948" t="s">
        <v>65</v>
      </c>
      <c r="G2948">
        <v>16</v>
      </c>
      <c r="H2948">
        <v>0</v>
      </c>
      <c r="I2948">
        <v>46705</v>
      </c>
      <c r="J2948">
        <v>0</v>
      </c>
      <c r="K2948">
        <v>0</v>
      </c>
      <c r="L2948">
        <v>984</v>
      </c>
      <c r="M2948">
        <v>3136</v>
      </c>
      <c r="N2948">
        <v>56</v>
      </c>
      <c r="O2948" t="s">
        <v>125</v>
      </c>
      <c r="P2948">
        <v>46705</v>
      </c>
      <c r="Q294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948" t="str">
        <f>VLOOKUP(Analytics_mindset_case_studies_IntegrateCo_2015payroll[[#This Row],[Job_Code]],Analytics_mindset_case_studies_IntegrateCo_jobcodes[[Code_text]:[Job_Description]],2,FALSE)</f>
        <v>Office</v>
      </c>
    </row>
    <row r="2949" spans="1:18" x14ac:dyDescent="0.3">
      <c r="A2949" s="1">
        <v>42111</v>
      </c>
      <c r="B2949">
        <v>27310042</v>
      </c>
      <c r="C2949">
        <v>259</v>
      </c>
      <c r="D2949">
        <v>1</v>
      </c>
      <c r="E2949">
        <v>1</v>
      </c>
      <c r="F2949" t="s">
        <v>85</v>
      </c>
      <c r="G2949">
        <v>0</v>
      </c>
      <c r="H2949">
        <v>0</v>
      </c>
      <c r="I2949">
        <v>0</v>
      </c>
      <c r="J2949">
        <v>0</v>
      </c>
      <c r="K2949">
        <v>0</v>
      </c>
      <c r="L2949">
        <v>34</v>
      </c>
      <c r="M2949">
        <v>11</v>
      </c>
      <c r="N2949">
        <v>25</v>
      </c>
      <c r="O2949" t="s">
        <v>127</v>
      </c>
      <c r="P2949">
        <v>0</v>
      </c>
      <c r="Q294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949" t="str">
        <f>VLOOKUP(Analytics_mindset_case_studies_IntegrateCo_2015payroll[[#This Row],[Job_Code]],Analytics_mindset_case_studies_IntegrateCo_jobcodes[[Code_text]:[Job_Description]],2,FALSE)</f>
        <v>Installation</v>
      </c>
    </row>
    <row r="2950" spans="1:18" x14ac:dyDescent="0.3">
      <c r="A2950" s="1">
        <v>42111</v>
      </c>
      <c r="B2950">
        <v>27310042</v>
      </c>
      <c r="C2950">
        <v>259</v>
      </c>
      <c r="D2950">
        <v>1</v>
      </c>
      <c r="E2950">
        <v>1</v>
      </c>
      <c r="F2950" t="s">
        <v>73</v>
      </c>
      <c r="G2950">
        <v>85</v>
      </c>
      <c r="H2950">
        <v>0</v>
      </c>
      <c r="I2950">
        <v>21888</v>
      </c>
      <c r="J2950">
        <v>0</v>
      </c>
      <c r="K2950">
        <v>0</v>
      </c>
      <c r="L2950">
        <v>505</v>
      </c>
      <c r="M2950">
        <v>161</v>
      </c>
      <c r="N2950">
        <v>361</v>
      </c>
      <c r="O2950" t="s">
        <v>127</v>
      </c>
      <c r="P2950">
        <v>21888</v>
      </c>
      <c r="Q295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950" t="str">
        <f>VLOOKUP(Analytics_mindset_case_studies_IntegrateCo_2015payroll[[#This Row],[Job_Code]],Analytics_mindset_case_studies_IntegrateCo_jobcodes[[Code_text]:[Job_Description]],2,FALSE)</f>
        <v>Proj Management</v>
      </c>
    </row>
    <row r="2951" spans="1:18" x14ac:dyDescent="0.3">
      <c r="A2951" s="1">
        <v>42111</v>
      </c>
      <c r="B2951">
        <v>27310042</v>
      </c>
      <c r="C2951">
        <v>259</v>
      </c>
      <c r="D2951">
        <v>1</v>
      </c>
      <c r="E2951">
        <v>1</v>
      </c>
      <c r="F2951" t="s">
        <v>89</v>
      </c>
      <c r="G2951">
        <v>15</v>
      </c>
      <c r="H2951">
        <v>0</v>
      </c>
      <c r="I2951">
        <v>3863</v>
      </c>
      <c r="J2951">
        <v>0</v>
      </c>
      <c r="K2951">
        <v>0</v>
      </c>
      <c r="L2951">
        <v>89</v>
      </c>
      <c r="M2951">
        <v>284</v>
      </c>
      <c r="N2951">
        <v>64</v>
      </c>
      <c r="O2951" t="s">
        <v>127</v>
      </c>
      <c r="P2951">
        <v>3863</v>
      </c>
      <c r="Q295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951" t="str">
        <f>VLOOKUP(Analytics_mindset_case_studies_IntegrateCo_2015payroll[[#This Row],[Job_Code]],Analytics_mindset_case_studies_IntegrateCo_jobcodes[[Code_text]:[Job_Description]],2,FALSE)</f>
        <v>Employee Training</v>
      </c>
    </row>
    <row r="2952" spans="1:18" x14ac:dyDescent="0.3">
      <c r="A2952" s="1">
        <v>42111</v>
      </c>
      <c r="B2952">
        <v>27310042</v>
      </c>
      <c r="C2952">
        <v>168</v>
      </c>
      <c r="D2952">
        <v>1</v>
      </c>
      <c r="E2952">
        <v>1</v>
      </c>
      <c r="F2952" t="s">
        <v>85</v>
      </c>
      <c r="G2952">
        <v>0</v>
      </c>
      <c r="H2952">
        <v>0</v>
      </c>
      <c r="I2952">
        <v>0</v>
      </c>
      <c r="J2952">
        <v>0</v>
      </c>
      <c r="K2952">
        <v>0</v>
      </c>
      <c r="L2952">
        <v>35</v>
      </c>
      <c r="M2952">
        <v>111</v>
      </c>
      <c r="N2952">
        <v>25</v>
      </c>
      <c r="O2952" t="s">
        <v>129</v>
      </c>
      <c r="P2952">
        <v>0</v>
      </c>
      <c r="Q295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952" t="str">
        <f>VLOOKUP(Analytics_mindset_case_studies_IntegrateCo_2015payroll[[#This Row],[Job_Code]],Analytics_mindset_case_studies_IntegrateCo_jobcodes[[Code_text]:[Job_Description]],2,FALSE)</f>
        <v>Installation</v>
      </c>
    </row>
    <row r="2953" spans="1:18" x14ac:dyDescent="0.3">
      <c r="A2953" s="1">
        <v>42111</v>
      </c>
      <c r="B2953">
        <v>27310042</v>
      </c>
      <c r="C2953">
        <v>168</v>
      </c>
      <c r="D2953">
        <v>1</v>
      </c>
      <c r="E2953">
        <v>1</v>
      </c>
      <c r="F2953" t="s">
        <v>90</v>
      </c>
      <c r="G2953">
        <v>6</v>
      </c>
      <c r="H2953">
        <v>0</v>
      </c>
      <c r="I2953">
        <v>225</v>
      </c>
      <c r="J2953">
        <v>0</v>
      </c>
      <c r="K2953">
        <v>0</v>
      </c>
      <c r="L2953">
        <v>523</v>
      </c>
      <c r="M2953">
        <v>1668</v>
      </c>
      <c r="N2953">
        <v>371</v>
      </c>
      <c r="O2953" t="s">
        <v>129</v>
      </c>
      <c r="P2953">
        <v>225</v>
      </c>
      <c r="Q295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953" t="str">
        <f>VLOOKUP(Analytics_mindset_case_studies_IntegrateCo_2015payroll[[#This Row],[Job_Code]],Analytics_mindset_case_studies_IntegrateCo_jobcodes[[Code_text]:[Job_Description]],2,FALSE)</f>
        <v>Office</v>
      </c>
    </row>
    <row r="2954" spans="1:18" x14ac:dyDescent="0.3">
      <c r="A2954" s="1">
        <v>42111</v>
      </c>
      <c r="B2954">
        <v>27310042</v>
      </c>
      <c r="C2954">
        <v>168</v>
      </c>
      <c r="D2954">
        <v>1</v>
      </c>
      <c r="E2954">
        <v>1</v>
      </c>
      <c r="F2954" t="s">
        <v>100</v>
      </c>
      <c r="G2954">
        <v>2</v>
      </c>
      <c r="H2954">
        <v>0</v>
      </c>
      <c r="I2954">
        <v>75</v>
      </c>
      <c r="J2954">
        <v>0</v>
      </c>
      <c r="K2954">
        <v>0</v>
      </c>
      <c r="L2954">
        <v>175</v>
      </c>
      <c r="M2954">
        <v>557</v>
      </c>
      <c r="N2954">
        <v>124</v>
      </c>
      <c r="O2954" t="s">
        <v>129</v>
      </c>
      <c r="P2954">
        <v>75</v>
      </c>
      <c r="Q295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954" t="str">
        <f>VLOOKUP(Analytics_mindset_case_studies_IntegrateCo_2015payroll[[#This Row],[Job_Code]],Analytics_mindset_case_studies_IntegrateCo_jobcodes[[Code_text]:[Job_Description]],2,FALSE)</f>
        <v>Sales</v>
      </c>
    </row>
    <row r="2955" spans="1:18" x14ac:dyDescent="0.3">
      <c r="A2955" s="1">
        <v>42111</v>
      </c>
      <c r="B2955">
        <v>27310042</v>
      </c>
      <c r="C2955">
        <v>249</v>
      </c>
      <c r="D2955">
        <v>1</v>
      </c>
      <c r="E2955">
        <v>1</v>
      </c>
      <c r="F2955" t="s">
        <v>72</v>
      </c>
      <c r="G2955">
        <v>32</v>
      </c>
      <c r="H2955">
        <v>0</v>
      </c>
      <c r="I2955">
        <v>130768</v>
      </c>
      <c r="J2955">
        <v>0</v>
      </c>
      <c r="K2955">
        <v>0</v>
      </c>
      <c r="L2955">
        <v>2937</v>
      </c>
      <c r="M2955">
        <v>936</v>
      </c>
      <c r="N2955">
        <v>2158</v>
      </c>
      <c r="O2955" t="s">
        <v>131</v>
      </c>
      <c r="P2955">
        <v>130768</v>
      </c>
      <c r="Q295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955" t="str">
        <f>VLOOKUP(Analytics_mindset_case_studies_IntegrateCo_2015payroll[[#This Row],[Job_Code]],Analytics_mindset_case_studies_IntegrateCo_jobcodes[[Code_text]:[Job_Description]],2,FALSE)</f>
        <v>Sales</v>
      </c>
    </row>
    <row r="2956" spans="1:18" x14ac:dyDescent="0.3">
      <c r="A2956" s="1">
        <v>42111</v>
      </c>
      <c r="B2956">
        <v>27310043</v>
      </c>
      <c r="C2956">
        <v>249</v>
      </c>
      <c r="D2956">
        <v>1</v>
      </c>
      <c r="E2956">
        <v>1</v>
      </c>
      <c r="F2956" t="s">
        <v>72</v>
      </c>
      <c r="G2956">
        <v>0</v>
      </c>
      <c r="H2956">
        <v>0</v>
      </c>
      <c r="I2956">
        <v>0</v>
      </c>
      <c r="J2956">
        <v>0</v>
      </c>
      <c r="K2956">
        <v>0</v>
      </c>
      <c r="L2956">
        <v>0</v>
      </c>
      <c r="M2956">
        <v>0</v>
      </c>
      <c r="N2956">
        <v>0</v>
      </c>
      <c r="O2956" t="s">
        <v>131</v>
      </c>
      <c r="P2956">
        <v>0</v>
      </c>
      <c r="Q295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956" t="str">
        <f>VLOOKUP(Analytics_mindset_case_studies_IntegrateCo_2015payroll[[#This Row],[Job_Code]],Analytics_mindset_case_studies_IntegrateCo_jobcodes[[Code_text]:[Job_Description]],2,FALSE)</f>
        <v>Sales</v>
      </c>
    </row>
    <row r="2957" spans="1:18" x14ac:dyDescent="0.3">
      <c r="A2957" s="1">
        <v>42111</v>
      </c>
      <c r="B2957">
        <v>27310042</v>
      </c>
      <c r="C2957">
        <v>249</v>
      </c>
      <c r="D2957">
        <v>1</v>
      </c>
      <c r="E2957">
        <v>1</v>
      </c>
      <c r="F2957" t="s">
        <v>73</v>
      </c>
      <c r="G2957">
        <v>3</v>
      </c>
      <c r="H2957">
        <v>0</v>
      </c>
      <c r="I2957">
        <v>12259</v>
      </c>
      <c r="J2957">
        <v>0</v>
      </c>
      <c r="K2957">
        <v>0</v>
      </c>
      <c r="L2957">
        <v>275</v>
      </c>
      <c r="M2957">
        <v>879</v>
      </c>
      <c r="N2957">
        <v>202</v>
      </c>
      <c r="O2957" t="s">
        <v>131</v>
      </c>
      <c r="P2957">
        <v>12259</v>
      </c>
      <c r="Q295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957" t="str">
        <f>VLOOKUP(Analytics_mindset_case_studies_IntegrateCo_2015payroll[[#This Row],[Job_Code]],Analytics_mindset_case_studies_IntegrateCo_jobcodes[[Code_text]:[Job_Description]],2,FALSE)</f>
        <v>Proj Management</v>
      </c>
    </row>
    <row r="2958" spans="1:18" x14ac:dyDescent="0.3">
      <c r="A2958" s="1">
        <v>42111</v>
      </c>
      <c r="B2958">
        <v>27310042</v>
      </c>
      <c r="C2958">
        <v>179</v>
      </c>
      <c r="D2958">
        <v>1</v>
      </c>
      <c r="E2958">
        <v>1</v>
      </c>
      <c r="F2958" t="s">
        <v>85</v>
      </c>
      <c r="G2958">
        <v>0</v>
      </c>
      <c r="H2958">
        <v>0</v>
      </c>
      <c r="I2958">
        <v>0</v>
      </c>
      <c r="J2958">
        <v>0</v>
      </c>
      <c r="K2958">
        <v>0</v>
      </c>
      <c r="L2958">
        <v>7</v>
      </c>
      <c r="M2958">
        <v>21</v>
      </c>
      <c r="N2958">
        <v>5</v>
      </c>
      <c r="O2958" t="s">
        <v>132</v>
      </c>
      <c r="P2958">
        <v>0</v>
      </c>
      <c r="Q295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958" t="str">
        <f>VLOOKUP(Analytics_mindset_case_studies_IntegrateCo_2015payroll[[#This Row],[Job_Code]],Analytics_mindset_case_studies_IntegrateCo_jobcodes[[Code_text]:[Job_Description]],2,FALSE)</f>
        <v>Installation</v>
      </c>
    </row>
    <row r="2959" spans="1:18" x14ac:dyDescent="0.3">
      <c r="A2959" s="1">
        <v>42111</v>
      </c>
      <c r="B2959">
        <v>27310042</v>
      </c>
      <c r="C2959">
        <v>179</v>
      </c>
      <c r="D2959">
        <v>1</v>
      </c>
      <c r="E2959">
        <v>1</v>
      </c>
      <c r="F2959" t="s">
        <v>71</v>
      </c>
      <c r="G2959">
        <v>10</v>
      </c>
      <c r="H2959">
        <v>0</v>
      </c>
      <c r="I2959">
        <v>41209</v>
      </c>
      <c r="J2959">
        <v>0</v>
      </c>
      <c r="K2959">
        <v>0</v>
      </c>
      <c r="L2959">
        <v>923</v>
      </c>
      <c r="M2959">
        <v>2943</v>
      </c>
      <c r="N2959">
        <v>68</v>
      </c>
      <c r="O2959" t="s">
        <v>132</v>
      </c>
      <c r="P2959">
        <v>41209</v>
      </c>
      <c r="Q295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959" t="str">
        <f>VLOOKUP(Analytics_mindset_case_studies_IntegrateCo_2015payroll[[#This Row],[Job_Code]],Analytics_mindset_case_studies_IntegrateCo_jobcodes[[Code_text]:[Job_Description]],2,FALSE)</f>
        <v>Proj Management</v>
      </c>
    </row>
    <row r="2960" spans="1:18" x14ac:dyDescent="0.3">
      <c r="A2960" s="1">
        <v>42111</v>
      </c>
      <c r="B2960">
        <v>27310042</v>
      </c>
      <c r="C2960">
        <v>179</v>
      </c>
      <c r="D2960">
        <v>1</v>
      </c>
      <c r="E2960">
        <v>1</v>
      </c>
      <c r="F2960" t="s">
        <v>63</v>
      </c>
      <c r="G2960">
        <v>0</v>
      </c>
      <c r="H2960">
        <v>0</v>
      </c>
      <c r="I2960">
        <v>0</v>
      </c>
      <c r="J2960">
        <v>0</v>
      </c>
      <c r="K2960">
        <v>0</v>
      </c>
      <c r="L2960">
        <v>2954</v>
      </c>
      <c r="M2960">
        <v>9416</v>
      </c>
      <c r="N2960">
        <v>2176</v>
      </c>
      <c r="O2960" t="s">
        <v>132</v>
      </c>
      <c r="P2960">
        <v>0</v>
      </c>
      <c r="Q296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960" t="str">
        <f>VLOOKUP(Analytics_mindset_case_studies_IntegrateCo_2015payroll[[#This Row],[Job_Code]],Analytics_mindset_case_studies_IntegrateCo_jobcodes[[Code_text]:[Job_Description]],2,FALSE)</f>
        <v>New Foreign Manufacturing Plant</v>
      </c>
    </row>
    <row r="2961" spans="1:18" x14ac:dyDescent="0.3">
      <c r="A2961" s="1">
        <v>42111</v>
      </c>
      <c r="B2961">
        <v>27310042</v>
      </c>
      <c r="C2961">
        <v>368</v>
      </c>
      <c r="D2961">
        <v>1</v>
      </c>
      <c r="E2961">
        <v>1</v>
      </c>
      <c r="F2961" t="s">
        <v>85</v>
      </c>
      <c r="G2961">
        <v>0</v>
      </c>
      <c r="H2961">
        <v>0</v>
      </c>
      <c r="I2961">
        <v>0</v>
      </c>
      <c r="J2961">
        <v>0</v>
      </c>
      <c r="K2961">
        <v>0</v>
      </c>
      <c r="L2961">
        <v>33</v>
      </c>
      <c r="M2961">
        <v>105</v>
      </c>
      <c r="N2961">
        <v>25</v>
      </c>
      <c r="O2961" t="s">
        <v>133</v>
      </c>
      <c r="P2961">
        <v>0</v>
      </c>
      <c r="Q296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961" t="str">
        <f>VLOOKUP(Analytics_mindset_case_studies_IntegrateCo_2015payroll[[#This Row],[Job_Code]],Analytics_mindset_case_studies_IntegrateCo_jobcodes[[Code_text]:[Job_Description]],2,FALSE)</f>
        <v>Installation</v>
      </c>
    </row>
    <row r="2962" spans="1:18" x14ac:dyDescent="0.3">
      <c r="A2962" s="1">
        <v>42111</v>
      </c>
      <c r="B2962">
        <v>27310042</v>
      </c>
      <c r="C2962">
        <v>368</v>
      </c>
      <c r="D2962">
        <v>1</v>
      </c>
      <c r="E2962">
        <v>1</v>
      </c>
      <c r="F2962" t="s">
        <v>89</v>
      </c>
      <c r="G2962">
        <v>2</v>
      </c>
      <c r="H2962">
        <v>0</v>
      </c>
      <c r="I2962">
        <v>49</v>
      </c>
      <c r="J2962">
        <v>0</v>
      </c>
      <c r="K2962">
        <v>0</v>
      </c>
      <c r="L2962">
        <v>107</v>
      </c>
      <c r="M2962">
        <v>34</v>
      </c>
      <c r="N2962">
        <v>81</v>
      </c>
      <c r="O2962" t="s">
        <v>133</v>
      </c>
      <c r="P2962">
        <v>49</v>
      </c>
      <c r="Q296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962" t="str">
        <f>VLOOKUP(Analytics_mindset_case_studies_IntegrateCo_2015payroll[[#This Row],[Job_Code]],Analytics_mindset_case_studies_IntegrateCo_jobcodes[[Code_text]:[Job_Description]],2,FALSE)</f>
        <v>Employee Training</v>
      </c>
    </row>
    <row r="2963" spans="1:18" x14ac:dyDescent="0.3">
      <c r="A2963" s="1">
        <v>42111</v>
      </c>
      <c r="B2963">
        <v>27310042</v>
      </c>
      <c r="C2963">
        <v>27</v>
      </c>
      <c r="D2963">
        <v>1</v>
      </c>
      <c r="E2963">
        <v>1</v>
      </c>
      <c r="F2963" t="s">
        <v>85</v>
      </c>
      <c r="G2963">
        <v>0</v>
      </c>
      <c r="H2963">
        <v>0</v>
      </c>
      <c r="I2963">
        <v>0</v>
      </c>
      <c r="J2963">
        <v>0</v>
      </c>
      <c r="K2963">
        <v>0</v>
      </c>
      <c r="L2963">
        <v>33</v>
      </c>
      <c r="M2963">
        <v>105</v>
      </c>
      <c r="N2963">
        <v>25</v>
      </c>
      <c r="O2963" t="s">
        <v>134</v>
      </c>
      <c r="P2963">
        <v>0</v>
      </c>
      <c r="Q296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963" t="str">
        <f>VLOOKUP(Analytics_mindset_case_studies_IntegrateCo_2015payroll[[#This Row],[Job_Code]],Analytics_mindset_case_studies_IntegrateCo_jobcodes[[Code_text]:[Job_Description]],2,FALSE)</f>
        <v>Installation</v>
      </c>
    </row>
    <row r="2964" spans="1:18" x14ac:dyDescent="0.3">
      <c r="A2964" s="1">
        <v>42111</v>
      </c>
      <c r="B2964">
        <v>27310042</v>
      </c>
      <c r="C2964">
        <v>27</v>
      </c>
      <c r="D2964">
        <v>1</v>
      </c>
      <c r="E2964">
        <v>1</v>
      </c>
      <c r="F2964" t="s">
        <v>65</v>
      </c>
      <c r="G2964">
        <v>11</v>
      </c>
      <c r="H2964">
        <v>0</v>
      </c>
      <c r="I2964">
        <v>3355</v>
      </c>
      <c r="J2964">
        <v>0</v>
      </c>
      <c r="K2964">
        <v>0</v>
      </c>
      <c r="L2964">
        <v>735</v>
      </c>
      <c r="M2964">
        <v>2345</v>
      </c>
      <c r="N2964">
        <v>554</v>
      </c>
      <c r="O2964" t="s">
        <v>134</v>
      </c>
      <c r="P2964">
        <v>3355</v>
      </c>
      <c r="Q296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964" t="str">
        <f>VLOOKUP(Analytics_mindset_case_studies_IntegrateCo_2015payroll[[#This Row],[Job_Code]],Analytics_mindset_case_studies_IntegrateCo_jobcodes[[Code_text]:[Job_Description]],2,FALSE)</f>
        <v>Office</v>
      </c>
    </row>
    <row r="2965" spans="1:18" x14ac:dyDescent="0.3">
      <c r="A2965" s="1">
        <v>42111</v>
      </c>
      <c r="B2965">
        <v>27310042</v>
      </c>
      <c r="C2965">
        <v>27</v>
      </c>
      <c r="D2965">
        <v>1</v>
      </c>
      <c r="E2965">
        <v>1</v>
      </c>
      <c r="F2965" t="s">
        <v>65</v>
      </c>
      <c r="G2965">
        <v>0</v>
      </c>
      <c r="H2965">
        <v>3</v>
      </c>
      <c r="I2965">
        <v>0</v>
      </c>
      <c r="J2965">
        <v>13725</v>
      </c>
      <c r="K2965">
        <v>0</v>
      </c>
      <c r="L2965">
        <v>301</v>
      </c>
      <c r="M2965">
        <v>958</v>
      </c>
      <c r="N2965">
        <v>151</v>
      </c>
      <c r="O2965" t="s">
        <v>134</v>
      </c>
      <c r="P2965">
        <v>13725</v>
      </c>
      <c r="Q296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965" t="str">
        <f>VLOOKUP(Analytics_mindset_case_studies_IntegrateCo_2015payroll[[#This Row],[Job_Code]],Analytics_mindset_case_studies_IntegrateCo_jobcodes[[Code_text]:[Job_Description]],2,FALSE)</f>
        <v>Office</v>
      </c>
    </row>
    <row r="2966" spans="1:18" x14ac:dyDescent="0.3">
      <c r="A2966" s="1">
        <v>42111</v>
      </c>
      <c r="B2966">
        <v>27310042</v>
      </c>
      <c r="C2966">
        <v>27</v>
      </c>
      <c r="D2966">
        <v>1</v>
      </c>
      <c r="E2966">
        <v>1</v>
      </c>
      <c r="F2966" t="s">
        <v>72</v>
      </c>
      <c r="G2966">
        <v>6</v>
      </c>
      <c r="H2966">
        <v>0</v>
      </c>
      <c r="I2966">
        <v>183</v>
      </c>
      <c r="J2966">
        <v>0</v>
      </c>
      <c r="K2966">
        <v>0</v>
      </c>
      <c r="L2966">
        <v>401</v>
      </c>
      <c r="M2966">
        <v>1278</v>
      </c>
      <c r="N2966">
        <v>302</v>
      </c>
      <c r="O2966" t="s">
        <v>134</v>
      </c>
      <c r="P2966">
        <v>183</v>
      </c>
      <c r="Q296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966" t="str">
        <f>VLOOKUP(Analytics_mindset_case_studies_IntegrateCo_2015payroll[[#This Row],[Job_Code]],Analytics_mindset_case_studies_IntegrateCo_jobcodes[[Code_text]:[Job_Description]],2,FALSE)</f>
        <v>Sales</v>
      </c>
    </row>
    <row r="2967" spans="1:18" x14ac:dyDescent="0.3">
      <c r="A2967" s="1">
        <v>42111</v>
      </c>
      <c r="B2967">
        <v>27310042</v>
      </c>
      <c r="C2967">
        <v>27</v>
      </c>
      <c r="D2967">
        <v>1</v>
      </c>
      <c r="E2967">
        <v>1</v>
      </c>
      <c r="F2967" t="s">
        <v>73</v>
      </c>
      <c r="G2967">
        <v>3</v>
      </c>
      <c r="H2967">
        <v>0</v>
      </c>
      <c r="I2967">
        <v>915</v>
      </c>
      <c r="J2967">
        <v>0</v>
      </c>
      <c r="K2967">
        <v>0</v>
      </c>
      <c r="L2967">
        <v>201</v>
      </c>
      <c r="M2967">
        <v>639</v>
      </c>
      <c r="N2967">
        <v>151</v>
      </c>
      <c r="O2967" t="s">
        <v>134</v>
      </c>
      <c r="P2967">
        <v>915</v>
      </c>
      <c r="Q296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967" t="str">
        <f>VLOOKUP(Analytics_mindset_case_studies_IntegrateCo_2015payroll[[#This Row],[Job_Code]],Analytics_mindset_case_studies_IntegrateCo_jobcodes[[Code_text]:[Job_Description]],2,FALSE)</f>
        <v>Proj Management</v>
      </c>
    </row>
    <row r="2968" spans="1:18" x14ac:dyDescent="0.3">
      <c r="A2968" s="1">
        <v>42111</v>
      </c>
      <c r="B2968">
        <v>27310042</v>
      </c>
      <c r="C2968">
        <v>27</v>
      </c>
      <c r="D2968">
        <v>1</v>
      </c>
      <c r="E2968">
        <v>1</v>
      </c>
      <c r="F2968" t="s">
        <v>73</v>
      </c>
      <c r="G2968">
        <v>0</v>
      </c>
      <c r="H2968">
        <v>1</v>
      </c>
      <c r="I2968">
        <v>0</v>
      </c>
      <c r="J2968">
        <v>4575</v>
      </c>
      <c r="K2968">
        <v>0</v>
      </c>
      <c r="L2968">
        <v>1</v>
      </c>
      <c r="M2968">
        <v>321</v>
      </c>
      <c r="N2968">
        <v>5</v>
      </c>
      <c r="O2968" t="s">
        <v>134</v>
      </c>
      <c r="P2968">
        <v>4575</v>
      </c>
      <c r="Q296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968" t="str">
        <f>VLOOKUP(Analytics_mindset_case_studies_IntegrateCo_2015payroll[[#This Row],[Job_Code]],Analytics_mindset_case_studies_IntegrateCo_jobcodes[[Code_text]:[Job_Description]],2,FALSE)</f>
        <v>Proj Management</v>
      </c>
    </row>
    <row r="2969" spans="1:18" x14ac:dyDescent="0.3">
      <c r="A2969" s="1">
        <v>42111</v>
      </c>
      <c r="B2969">
        <v>27310042</v>
      </c>
      <c r="C2969">
        <v>27</v>
      </c>
      <c r="D2969">
        <v>1</v>
      </c>
      <c r="E2969">
        <v>1</v>
      </c>
      <c r="F2969" t="s">
        <v>74</v>
      </c>
      <c r="G2969">
        <v>2</v>
      </c>
      <c r="H2969">
        <v>0</v>
      </c>
      <c r="I2969">
        <v>61</v>
      </c>
      <c r="J2969">
        <v>0</v>
      </c>
      <c r="K2969">
        <v>0</v>
      </c>
      <c r="L2969">
        <v>134</v>
      </c>
      <c r="M2969">
        <v>427</v>
      </c>
      <c r="N2969">
        <v>101</v>
      </c>
      <c r="O2969" t="s">
        <v>134</v>
      </c>
      <c r="P2969">
        <v>61</v>
      </c>
      <c r="Q296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969" t="str">
        <f>VLOOKUP(Analytics_mindset_case_studies_IntegrateCo_2015payroll[[#This Row],[Job_Code]],Analytics_mindset_case_studies_IntegrateCo_jobcodes[[Code_text]:[Job_Description]],2,FALSE)</f>
        <v>Service</v>
      </c>
    </row>
    <row r="2970" spans="1:18" x14ac:dyDescent="0.3">
      <c r="A2970" s="1">
        <v>42111</v>
      </c>
      <c r="B2970">
        <v>27310042</v>
      </c>
      <c r="C2970">
        <v>27</v>
      </c>
      <c r="D2970">
        <v>1</v>
      </c>
      <c r="E2970">
        <v>1</v>
      </c>
      <c r="F2970" t="s">
        <v>89</v>
      </c>
      <c r="G2970">
        <v>1</v>
      </c>
      <c r="H2970">
        <v>0</v>
      </c>
      <c r="I2970">
        <v>305</v>
      </c>
      <c r="J2970">
        <v>0</v>
      </c>
      <c r="K2970">
        <v>0</v>
      </c>
      <c r="L2970">
        <v>67</v>
      </c>
      <c r="M2970">
        <v>213</v>
      </c>
      <c r="N2970">
        <v>5</v>
      </c>
      <c r="O2970" t="s">
        <v>134</v>
      </c>
      <c r="P2970">
        <v>305</v>
      </c>
      <c r="Q297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970" t="str">
        <f>VLOOKUP(Analytics_mindset_case_studies_IntegrateCo_2015payroll[[#This Row],[Job_Code]],Analytics_mindset_case_studies_IntegrateCo_jobcodes[[Code_text]:[Job_Description]],2,FALSE)</f>
        <v>Employee Training</v>
      </c>
    </row>
    <row r="2971" spans="1:18" x14ac:dyDescent="0.3">
      <c r="A2971" s="1">
        <v>42111</v>
      </c>
      <c r="B2971">
        <v>27310042</v>
      </c>
      <c r="C2971">
        <v>239</v>
      </c>
      <c r="D2971">
        <v>1</v>
      </c>
      <c r="E2971">
        <v>1</v>
      </c>
      <c r="F2971" t="s">
        <v>64</v>
      </c>
      <c r="G2971">
        <v>1875</v>
      </c>
      <c r="H2971">
        <v>0</v>
      </c>
      <c r="I2971">
        <v>40819</v>
      </c>
      <c r="J2971">
        <v>0</v>
      </c>
      <c r="K2971">
        <v>0</v>
      </c>
      <c r="L2971">
        <v>936</v>
      </c>
      <c r="M2971">
        <v>2982</v>
      </c>
      <c r="N2971">
        <v>49</v>
      </c>
      <c r="O2971" t="s">
        <v>135</v>
      </c>
      <c r="P2971">
        <v>40819</v>
      </c>
      <c r="Q297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971" t="str">
        <f>VLOOKUP(Analytics_mindset_case_studies_IntegrateCo_2015payroll[[#This Row],[Job_Code]],Analytics_mindset_case_studies_IntegrateCo_jobcodes[[Code_text]:[Job_Description]],2,FALSE)</f>
        <v>Office</v>
      </c>
    </row>
    <row r="2972" spans="1:18" x14ac:dyDescent="0.3">
      <c r="A2972" s="1">
        <v>42111</v>
      </c>
      <c r="B2972">
        <v>27310042</v>
      </c>
      <c r="C2972">
        <v>239</v>
      </c>
      <c r="D2972">
        <v>1</v>
      </c>
      <c r="E2972">
        <v>1</v>
      </c>
      <c r="F2972" t="s">
        <v>64</v>
      </c>
      <c r="G2972">
        <v>0</v>
      </c>
      <c r="H2972">
        <v>45</v>
      </c>
      <c r="I2972">
        <v>0</v>
      </c>
      <c r="J2972">
        <v>14695</v>
      </c>
      <c r="K2972">
        <v>0</v>
      </c>
      <c r="L2972">
        <v>337</v>
      </c>
      <c r="M2972">
        <v>1073</v>
      </c>
      <c r="N2972">
        <v>12</v>
      </c>
      <c r="O2972" t="s">
        <v>135</v>
      </c>
      <c r="P2972">
        <v>14695</v>
      </c>
      <c r="Q297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972" t="str">
        <f>VLOOKUP(Analytics_mindset_case_studies_IntegrateCo_2015payroll[[#This Row],[Job_Code]],Analytics_mindset_case_studies_IntegrateCo_jobcodes[[Code_text]:[Job_Description]],2,FALSE)</f>
        <v>Office</v>
      </c>
    </row>
    <row r="2973" spans="1:18" x14ac:dyDescent="0.3">
      <c r="A2973" s="1">
        <v>42111</v>
      </c>
      <c r="B2973">
        <v>27310042</v>
      </c>
      <c r="C2973">
        <v>239</v>
      </c>
      <c r="D2973">
        <v>1</v>
      </c>
      <c r="E2973">
        <v>1</v>
      </c>
      <c r="F2973" t="s">
        <v>65</v>
      </c>
      <c r="G2973">
        <v>1875</v>
      </c>
      <c r="H2973">
        <v>0</v>
      </c>
      <c r="I2973">
        <v>40819</v>
      </c>
      <c r="J2973">
        <v>0</v>
      </c>
      <c r="K2973">
        <v>0</v>
      </c>
      <c r="L2973">
        <v>935</v>
      </c>
      <c r="M2973">
        <v>2982</v>
      </c>
      <c r="N2973">
        <v>49</v>
      </c>
      <c r="O2973" t="s">
        <v>135</v>
      </c>
      <c r="P2973">
        <v>40819</v>
      </c>
      <c r="Q297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973" t="str">
        <f>VLOOKUP(Analytics_mindset_case_studies_IntegrateCo_2015payroll[[#This Row],[Job_Code]],Analytics_mindset_case_studies_IntegrateCo_jobcodes[[Code_text]:[Job_Description]],2,FALSE)</f>
        <v>Office</v>
      </c>
    </row>
    <row r="2974" spans="1:18" x14ac:dyDescent="0.3">
      <c r="A2974" s="1">
        <v>42111</v>
      </c>
      <c r="B2974">
        <v>27310042</v>
      </c>
      <c r="C2974">
        <v>239</v>
      </c>
      <c r="D2974">
        <v>1</v>
      </c>
      <c r="E2974">
        <v>1</v>
      </c>
      <c r="F2974" t="s">
        <v>65</v>
      </c>
      <c r="G2974">
        <v>0</v>
      </c>
      <c r="H2974">
        <v>425</v>
      </c>
      <c r="I2974">
        <v>0</v>
      </c>
      <c r="J2974">
        <v>13878</v>
      </c>
      <c r="K2974">
        <v>0</v>
      </c>
      <c r="L2974">
        <v>318</v>
      </c>
      <c r="M2974">
        <v>1014</v>
      </c>
      <c r="N2974">
        <v>11</v>
      </c>
      <c r="O2974" t="s">
        <v>135</v>
      </c>
      <c r="P2974">
        <v>13878</v>
      </c>
      <c r="Q297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974" t="str">
        <f>VLOOKUP(Analytics_mindset_case_studies_IntegrateCo_2015payroll[[#This Row],[Job_Code]],Analytics_mindset_case_studies_IntegrateCo_jobcodes[[Code_text]:[Job_Description]],2,FALSE)</f>
        <v>Office</v>
      </c>
    </row>
    <row r="2975" spans="1:18" x14ac:dyDescent="0.3">
      <c r="A2975" s="1">
        <v>42111</v>
      </c>
      <c r="B2975">
        <v>27310042</v>
      </c>
      <c r="C2975">
        <v>239</v>
      </c>
      <c r="D2975">
        <v>1</v>
      </c>
      <c r="E2975">
        <v>1</v>
      </c>
      <c r="F2975" t="s">
        <v>72</v>
      </c>
      <c r="G2975">
        <v>2</v>
      </c>
      <c r="H2975">
        <v>0</v>
      </c>
      <c r="I2975">
        <v>4354</v>
      </c>
      <c r="J2975">
        <v>0</v>
      </c>
      <c r="K2975">
        <v>0</v>
      </c>
      <c r="L2975">
        <v>1</v>
      </c>
      <c r="M2975">
        <v>319</v>
      </c>
      <c r="N2975">
        <v>5</v>
      </c>
      <c r="O2975" t="s">
        <v>135</v>
      </c>
      <c r="P2975">
        <v>4354</v>
      </c>
      <c r="Q297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975" t="str">
        <f>VLOOKUP(Analytics_mindset_case_studies_IntegrateCo_2015payroll[[#This Row],[Job_Code]],Analytics_mindset_case_studies_IntegrateCo_jobcodes[[Code_text]:[Job_Description]],2,FALSE)</f>
        <v>Sales</v>
      </c>
    </row>
    <row r="2976" spans="1:18" x14ac:dyDescent="0.3">
      <c r="A2976" s="1">
        <v>42111</v>
      </c>
      <c r="B2976">
        <v>27310042</v>
      </c>
      <c r="C2976">
        <v>239</v>
      </c>
      <c r="D2976">
        <v>1</v>
      </c>
      <c r="E2976">
        <v>1</v>
      </c>
      <c r="F2976" t="s">
        <v>114</v>
      </c>
      <c r="G2976">
        <v>5</v>
      </c>
      <c r="H2976">
        <v>0</v>
      </c>
      <c r="I2976">
        <v>1088</v>
      </c>
      <c r="J2976">
        <v>0</v>
      </c>
      <c r="K2976">
        <v>0</v>
      </c>
      <c r="L2976">
        <v>25</v>
      </c>
      <c r="M2976">
        <v>79</v>
      </c>
      <c r="N2976">
        <v>1</v>
      </c>
      <c r="O2976" t="s">
        <v>135</v>
      </c>
      <c r="P2976">
        <v>1088</v>
      </c>
      <c r="Q297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007</v>
      </c>
      <c r="R2976" t="str">
        <f>VLOOKUP(Analytics_mindset_case_studies_IntegrateCo_2015payroll[[#This Row],[Job_Code]],Analytics_mindset_case_studies_IntegrateCo_jobcodes[[Code_text]:[Job_Description]],2,FALSE)</f>
        <v>Customer Training</v>
      </c>
    </row>
    <row r="2977" spans="1:18" x14ac:dyDescent="0.3">
      <c r="A2977" s="1">
        <v>42111</v>
      </c>
      <c r="B2977">
        <v>27310042</v>
      </c>
      <c r="C2977">
        <v>38</v>
      </c>
      <c r="D2977">
        <v>1</v>
      </c>
      <c r="E2977">
        <v>1</v>
      </c>
      <c r="F2977" t="s">
        <v>85</v>
      </c>
      <c r="G2977">
        <v>0</v>
      </c>
      <c r="H2977">
        <v>0</v>
      </c>
      <c r="I2977">
        <v>0</v>
      </c>
      <c r="J2977">
        <v>0</v>
      </c>
      <c r="K2977">
        <v>0</v>
      </c>
      <c r="L2977">
        <v>0</v>
      </c>
      <c r="M2977">
        <v>112</v>
      </c>
      <c r="N2977">
        <v>4</v>
      </c>
      <c r="O2977" t="s">
        <v>137</v>
      </c>
      <c r="P2977">
        <v>0</v>
      </c>
      <c r="Q297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977" t="str">
        <f>VLOOKUP(Analytics_mindset_case_studies_IntegrateCo_2015payroll[[#This Row],[Job_Code]],Analytics_mindset_case_studies_IntegrateCo_jobcodes[[Code_text]:[Job_Description]],2,FALSE)</f>
        <v>Installation</v>
      </c>
    </row>
    <row r="2978" spans="1:18" x14ac:dyDescent="0.3">
      <c r="A2978" s="1">
        <v>42111</v>
      </c>
      <c r="B2978">
        <v>27310042</v>
      </c>
      <c r="C2978">
        <v>38</v>
      </c>
      <c r="D2978">
        <v>1</v>
      </c>
      <c r="E2978">
        <v>1</v>
      </c>
      <c r="F2978" t="s">
        <v>58</v>
      </c>
      <c r="G2978">
        <v>48</v>
      </c>
      <c r="H2978">
        <v>0</v>
      </c>
      <c r="I2978">
        <v>163454</v>
      </c>
      <c r="J2978">
        <v>0</v>
      </c>
      <c r="K2978">
        <v>0</v>
      </c>
      <c r="L2978">
        <v>0</v>
      </c>
      <c r="M2978">
        <v>12244</v>
      </c>
      <c r="N2978">
        <v>425</v>
      </c>
      <c r="O2978" t="s">
        <v>137</v>
      </c>
      <c r="P2978">
        <v>163454</v>
      </c>
      <c r="Q297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978" t="str">
        <f>VLOOKUP(Analytics_mindset_case_studies_IntegrateCo_2015payroll[[#This Row],[Job_Code]],Analytics_mindset_case_studies_IntegrateCo_jobcodes[[Code_text]:[Job_Description]],2,FALSE)</f>
        <v>Sales</v>
      </c>
    </row>
    <row r="2979" spans="1:18" x14ac:dyDescent="0.3">
      <c r="A2979" s="1">
        <v>42111</v>
      </c>
      <c r="B2979">
        <v>27310042</v>
      </c>
      <c r="C2979">
        <v>169</v>
      </c>
      <c r="D2979">
        <v>1</v>
      </c>
      <c r="E2979">
        <v>1</v>
      </c>
      <c r="F2979" t="s">
        <v>85</v>
      </c>
      <c r="G2979">
        <v>0</v>
      </c>
      <c r="H2979">
        <v>0</v>
      </c>
      <c r="I2979">
        <v>0</v>
      </c>
      <c r="J2979">
        <v>0</v>
      </c>
      <c r="K2979">
        <v>0</v>
      </c>
      <c r="L2979">
        <v>35</v>
      </c>
      <c r="M2979">
        <v>111</v>
      </c>
      <c r="N2979">
        <v>25</v>
      </c>
      <c r="O2979" t="s">
        <v>138</v>
      </c>
      <c r="P2979">
        <v>0</v>
      </c>
      <c r="Q297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979" t="str">
        <f>VLOOKUP(Analytics_mindset_case_studies_IntegrateCo_2015payroll[[#This Row],[Job_Code]],Analytics_mindset_case_studies_IntegrateCo_jobcodes[[Code_text]:[Job_Description]],2,FALSE)</f>
        <v>Installation</v>
      </c>
    </row>
    <row r="2980" spans="1:18" x14ac:dyDescent="0.3">
      <c r="A2980" s="1">
        <v>42111</v>
      </c>
      <c r="B2980">
        <v>27310042</v>
      </c>
      <c r="C2980">
        <v>169</v>
      </c>
      <c r="D2980">
        <v>1</v>
      </c>
      <c r="E2980">
        <v>1</v>
      </c>
      <c r="F2980" t="s">
        <v>71</v>
      </c>
      <c r="G2980">
        <v>4</v>
      </c>
      <c r="H2980">
        <v>0</v>
      </c>
      <c r="I2980">
        <v>131</v>
      </c>
      <c r="J2980">
        <v>0</v>
      </c>
      <c r="K2980">
        <v>0</v>
      </c>
      <c r="L2980">
        <v>304</v>
      </c>
      <c r="M2980">
        <v>969</v>
      </c>
      <c r="N2980">
        <v>216</v>
      </c>
      <c r="O2980" t="s">
        <v>138</v>
      </c>
      <c r="P2980">
        <v>131</v>
      </c>
      <c r="Q298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980" t="str">
        <f>VLOOKUP(Analytics_mindset_case_studies_IntegrateCo_2015payroll[[#This Row],[Job_Code]],Analytics_mindset_case_studies_IntegrateCo_jobcodes[[Code_text]:[Job_Description]],2,FALSE)</f>
        <v>Proj Management</v>
      </c>
    </row>
    <row r="2981" spans="1:18" x14ac:dyDescent="0.3">
      <c r="A2981" s="1">
        <v>42111</v>
      </c>
      <c r="B2981">
        <v>27310042</v>
      </c>
      <c r="C2981">
        <v>169</v>
      </c>
      <c r="D2981">
        <v>1</v>
      </c>
      <c r="E2981">
        <v>1</v>
      </c>
      <c r="F2981" t="s">
        <v>87</v>
      </c>
      <c r="G2981">
        <v>1</v>
      </c>
      <c r="H2981">
        <v>0</v>
      </c>
      <c r="I2981">
        <v>3275</v>
      </c>
      <c r="J2981">
        <v>0</v>
      </c>
      <c r="K2981">
        <v>0</v>
      </c>
      <c r="L2981">
        <v>76</v>
      </c>
      <c r="M2981">
        <v>242</v>
      </c>
      <c r="N2981">
        <v>54</v>
      </c>
      <c r="O2981" t="s">
        <v>138</v>
      </c>
      <c r="P2981">
        <v>3275</v>
      </c>
      <c r="Q298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981" t="str">
        <f>VLOOKUP(Analytics_mindset_case_studies_IntegrateCo_2015payroll[[#This Row],[Job_Code]],Analytics_mindset_case_studies_IntegrateCo_jobcodes[[Code_text]:[Job_Description]],2,FALSE)</f>
        <v>Employee Training</v>
      </c>
    </row>
    <row r="2982" spans="1:18" x14ac:dyDescent="0.3">
      <c r="A2982" s="1">
        <v>42111</v>
      </c>
      <c r="B2982">
        <v>27310042</v>
      </c>
      <c r="C2982">
        <v>44</v>
      </c>
      <c r="D2982">
        <v>4</v>
      </c>
      <c r="E2982">
        <v>4</v>
      </c>
      <c r="F2982" t="s">
        <v>92</v>
      </c>
      <c r="G2982">
        <v>40</v>
      </c>
      <c r="H2982">
        <v>0</v>
      </c>
      <c r="I2982">
        <v>3850</v>
      </c>
      <c r="J2982">
        <v>0</v>
      </c>
      <c r="K2982">
        <v>0</v>
      </c>
      <c r="L2982">
        <v>0</v>
      </c>
      <c r="M2982">
        <v>29453</v>
      </c>
      <c r="N2982">
        <v>462</v>
      </c>
      <c r="O2982" t="s">
        <v>139</v>
      </c>
      <c r="P2982">
        <v>3850</v>
      </c>
      <c r="Q298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982" t="str">
        <f>VLOOKUP(Analytics_mindset_case_studies_IntegrateCo_2015payroll[[#This Row],[Job_Code]],Analytics_mindset_case_studies_IntegrateCo_jobcodes[[Code_text]:[Job_Description]],2,FALSE)</f>
        <v>Office</v>
      </c>
    </row>
    <row r="2983" spans="1:18" x14ac:dyDescent="0.3">
      <c r="A2983" s="1">
        <v>42111</v>
      </c>
      <c r="B2983">
        <v>27310042</v>
      </c>
      <c r="C2983">
        <v>396</v>
      </c>
      <c r="D2983">
        <v>5</v>
      </c>
      <c r="E2983">
        <v>5</v>
      </c>
      <c r="F2983" t="s">
        <v>85</v>
      </c>
      <c r="G2983">
        <v>0</v>
      </c>
      <c r="H2983">
        <v>0</v>
      </c>
      <c r="I2983">
        <v>0</v>
      </c>
      <c r="J2983">
        <v>0</v>
      </c>
      <c r="K2983">
        <v>0</v>
      </c>
      <c r="L2983">
        <v>42</v>
      </c>
      <c r="M2983">
        <v>115</v>
      </c>
      <c r="N2983">
        <v>64</v>
      </c>
      <c r="O2983" t="s">
        <v>140</v>
      </c>
      <c r="P2983">
        <v>0</v>
      </c>
      <c r="Q298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983" t="str">
        <f>VLOOKUP(Analytics_mindset_case_studies_IntegrateCo_2015payroll[[#This Row],[Job_Code]],Analytics_mindset_case_studies_IntegrateCo_jobcodes[[Code_text]:[Job_Description]],2,FALSE)</f>
        <v>Installation</v>
      </c>
    </row>
    <row r="2984" spans="1:18" x14ac:dyDescent="0.3">
      <c r="A2984" s="1">
        <v>42111</v>
      </c>
      <c r="B2984">
        <v>27310042</v>
      </c>
      <c r="C2984">
        <v>396</v>
      </c>
      <c r="D2984">
        <v>5</v>
      </c>
      <c r="E2984">
        <v>5</v>
      </c>
      <c r="F2984" t="s">
        <v>93</v>
      </c>
      <c r="G2984">
        <v>1</v>
      </c>
      <c r="H2984">
        <v>0</v>
      </c>
      <c r="I2984">
        <v>32</v>
      </c>
      <c r="J2984">
        <v>0</v>
      </c>
      <c r="K2984">
        <v>0</v>
      </c>
      <c r="L2984">
        <v>9</v>
      </c>
      <c r="M2984">
        <v>244</v>
      </c>
      <c r="N2984">
        <v>137</v>
      </c>
      <c r="O2984" t="s">
        <v>140</v>
      </c>
      <c r="P2984">
        <v>32</v>
      </c>
      <c r="Q298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2984" t="str">
        <f>VLOOKUP(Analytics_mindset_case_studies_IntegrateCo_2015payroll[[#This Row],[Job_Code]],Analytics_mindset_case_studies_IntegrateCo_jobcodes[[Code_text]:[Job_Description]],2,FALSE)</f>
        <v>Office</v>
      </c>
    </row>
    <row r="2985" spans="1:18" x14ac:dyDescent="0.3">
      <c r="A2985" s="1">
        <v>42111</v>
      </c>
      <c r="B2985">
        <v>27310042</v>
      </c>
      <c r="C2985">
        <v>396</v>
      </c>
      <c r="D2985">
        <v>5</v>
      </c>
      <c r="E2985">
        <v>5</v>
      </c>
      <c r="F2985" t="s">
        <v>94</v>
      </c>
      <c r="G2985">
        <v>4</v>
      </c>
      <c r="H2985">
        <v>0</v>
      </c>
      <c r="I2985">
        <v>128</v>
      </c>
      <c r="J2985">
        <v>0</v>
      </c>
      <c r="K2985">
        <v>0</v>
      </c>
      <c r="L2985">
        <v>358</v>
      </c>
      <c r="M2985">
        <v>98</v>
      </c>
      <c r="N2985">
        <v>548</v>
      </c>
      <c r="O2985" t="s">
        <v>140</v>
      </c>
      <c r="P2985">
        <v>128</v>
      </c>
      <c r="Q298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985" t="str">
        <f>VLOOKUP(Analytics_mindset_case_studies_IntegrateCo_2015payroll[[#This Row],[Job_Code]],Analytics_mindset_case_studies_IntegrateCo_jobcodes[[Code_text]:[Job_Description]],2,FALSE)</f>
        <v>Proj Management</v>
      </c>
    </row>
    <row r="2986" spans="1:18" x14ac:dyDescent="0.3">
      <c r="A2986" s="1">
        <v>42111</v>
      </c>
      <c r="B2986">
        <v>27310042</v>
      </c>
      <c r="C2986">
        <v>204</v>
      </c>
      <c r="D2986">
        <v>1</v>
      </c>
      <c r="E2986">
        <v>1</v>
      </c>
      <c r="F2986" t="s">
        <v>85</v>
      </c>
      <c r="G2986">
        <v>0</v>
      </c>
      <c r="H2986">
        <v>0</v>
      </c>
      <c r="I2986">
        <v>0</v>
      </c>
      <c r="J2986">
        <v>0</v>
      </c>
      <c r="K2986">
        <v>0</v>
      </c>
      <c r="L2986">
        <v>34</v>
      </c>
      <c r="M2986">
        <v>108</v>
      </c>
      <c r="N2986">
        <v>25</v>
      </c>
      <c r="O2986" t="s">
        <v>141</v>
      </c>
      <c r="P2986">
        <v>0</v>
      </c>
      <c r="Q298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986" t="str">
        <f>VLOOKUP(Analytics_mindset_case_studies_IntegrateCo_2015payroll[[#This Row],[Job_Code]],Analytics_mindset_case_studies_IntegrateCo_jobcodes[[Code_text]:[Job_Description]],2,FALSE)</f>
        <v>Installation</v>
      </c>
    </row>
    <row r="2987" spans="1:18" x14ac:dyDescent="0.3">
      <c r="A2987" s="1">
        <v>42111</v>
      </c>
      <c r="B2987">
        <v>27310042</v>
      </c>
      <c r="C2987">
        <v>53</v>
      </c>
      <c r="D2987">
        <v>1</v>
      </c>
      <c r="E2987">
        <v>1</v>
      </c>
      <c r="F2987" t="s">
        <v>85</v>
      </c>
      <c r="G2987">
        <v>0</v>
      </c>
      <c r="H2987">
        <v>0</v>
      </c>
      <c r="I2987">
        <v>0</v>
      </c>
      <c r="J2987">
        <v>0</v>
      </c>
      <c r="K2987">
        <v>0</v>
      </c>
      <c r="L2987">
        <v>33</v>
      </c>
      <c r="M2987">
        <v>105</v>
      </c>
      <c r="N2987">
        <v>25</v>
      </c>
      <c r="O2987" t="s">
        <v>142</v>
      </c>
      <c r="P2987">
        <v>0</v>
      </c>
      <c r="Q298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987" t="str">
        <f>VLOOKUP(Analytics_mindset_case_studies_IntegrateCo_2015payroll[[#This Row],[Job_Code]],Analytics_mindset_case_studies_IntegrateCo_jobcodes[[Code_text]:[Job_Description]],2,FALSE)</f>
        <v>Installation</v>
      </c>
    </row>
    <row r="2988" spans="1:18" x14ac:dyDescent="0.3">
      <c r="A2988" s="1">
        <v>42111</v>
      </c>
      <c r="B2988">
        <v>27310042</v>
      </c>
      <c r="C2988">
        <v>15</v>
      </c>
      <c r="D2988">
        <v>1</v>
      </c>
      <c r="E2988">
        <v>1</v>
      </c>
      <c r="F2988" t="s">
        <v>85</v>
      </c>
      <c r="G2988">
        <v>0</v>
      </c>
      <c r="H2988">
        <v>0</v>
      </c>
      <c r="I2988">
        <v>0</v>
      </c>
      <c r="J2988">
        <v>0</v>
      </c>
      <c r="K2988">
        <v>0</v>
      </c>
      <c r="L2988">
        <v>32</v>
      </c>
      <c r="M2988">
        <v>102</v>
      </c>
      <c r="N2988">
        <v>25</v>
      </c>
      <c r="O2988" t="s">
        <v>143</v>
      </c>
      <c r="P2988">
        <v>0</v>
      </c>
      <c r="Q298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988" t="str">
        <f>VLOOKUP(Analytics_mindset_case_studies_IntegrateCo_2015payroll[[#This Row],[Job_Code]],Analytics_mindset_case_studies_IntegrateCo_jobcodes[[Code_text]:[Job_Description]],2,FALSE)</f>
        <v>Installation</v>
      </c>
    </row>
    <row r="2989" spans="1:18" x14ac:dyDescent="0.3">
      <c r="A2989" s="1">
        <v>42111</v>
      </c>
      <c r="B2989">
        <v>27310042</v>
      </c>
      <c r="C2989">
        <v>15</v>
      </c>
      <c r="D2989">
        <v>1</v>
      </c>
      <c r="E2989">
        <v>1</v>
      </c>
      <c r="F2989" t="s">
        <v>63</v>
      </c>
      <c r="G2989">
        <v>0</v>
      </c>
      <c r="H2989">
        <v>0</v>
      </c>
      <c r="I2989">
        <v>0</v>
      </c>
      <c r="J2989">
        <v>0</v>
      </c>
      <c r="K2989">
        <v>0</v>
      </c>
      <c r="L2989">
        <v>295</v>
      </c>
      <c r="M2989">
        <v>942</v>
      </c>
      <c r="N2989">
        <v>228</v>
      </c>
      <c r="O2989" t="s">
        <v>143</v>
      </c>
      <c r="P2989">
        <v>0</v>
      </c>
      <c r="Q298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989" t="str">
        <f>VLOOKUP(Analytics_mindset_case_studies_IntegrateCo_2015payroll[[#This Row],[Job_Code]],Analytics_mindset_case_studies_IntegrateCo_jobcodes[[Code_text]:[Job_Description]],2,FALSE)</f>
        <v>New Foreign Manufacturing Plant</v>
      </c>
    </row>
    <row r="2990" spans="1:18" x14ac:dyDescent="0.3">
      <c r="A2990" s="1">
        <v>42111</v>
      </c>
      <c r="B2990">
        <v>27310042</v>
      </c>
      <c r="C2990">
        <v>11</v>
      </c>
      <c r="D2990">
        <v>1</v>
      </c>
      <c r="E2990">
        <v>1</v>
      </c>
      <c r="F2990" t="s">
        <v>85</v>
      </c>
      <c r="G2990">
        <v>0</v>
      </c>
      <c r="H2990">
        <v>0</v>
      </c>
      <c r="I2990">
        <v>0</v>
      </c>
      <c r="J2990">
        <v>0</v>
      </c>
      <c r="K2990">
        <v>0</v>
      </c>
      <c r="L2990">
        <v>35</v>
      </c>
      <c r="M2990">
        <v>111</v>
      </c>
      <c r="N2990">
        <v>25</v>
      </c>
      <c r="O2990" t="s">
        <v>144</v>
      </c>
      <c r="P2990">
        <v>0</v>
      </c>
      <c r="Q299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990" t="str">
        <f>VLOOKUP(Analytics_mindset_case_studies_IntegrateCo_2015payroll[[#This Row],[Job_Code]],Analytics_mindset_case_studies_IntegrateCo_jobcodes[[Code_text]:[Job_Description]],2,FALSE)</f>
        <v>Installation</v>
      </c>
    </row>
    <row r="2991" spans="1:18" x14ac:dyDescent="0.3">
      <c r="A2991" s="1">
        <v>42111</v>
      </c>
      <c r="B2991">
        <v>27310042</v>
      </c>
      <c r="C2991">
        <v>11</v>
      </c>
      <c r="D2991">
        <v>1</v>
      </c>
      <c r="E2991">
        <v>1</v>
      </c>
      <c r="F2991" t="s">
        <v>71</v>
      </c>
      <c r="G2991">
        <v>6</v>
      </c>
      <c r="H2991">
        <v>0</v>
      </c>
      <c r="I2991">
        <v>22789</v>
      </c>
      <c r="J2991">
        <v>0</v>
      </c>
      <c r="K2991">
        <v>0</v>
      </c>
      <c r="L2991">
        <v>528</v>
      </c>
      <c r="M2991">
        <v>1685</v>
      </c>
      <c r="N2991">
        <v>376</v>
      </c>
      <c r="O2991" t="s">
        <v>144</v>
      </c>
      <c r="P2991">
        <v>22789</v>
      </c>
      <c r="Q299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2991" t="str">
        <f>VLOOKUP(Analytics_mindset_case_studies_IntegrateCo_2015payroll[[#This Row],[Job_Code]],Analytics_mindset_case_studies_IntegrateCo_jobcodes[[Code_text]:[Job_Description]],2,FALSE)</f>
        <v>Proj Management</v>
      </c>
    </row>
    <row r="2992" spans="1:18" x14ac:dyDescent="0.3">
      <c r="A2992" s="1">
        <v>42111</v>
      </c>
      <c r="B2992">
        <v>27310042</v>
      </c>
      <c r="C2992">
        <v>20</v>
      </c>
      <c r="D2992">
        <v>1</v>
      </c>
      <c r="E2992">
        <v>1</v>
      </c>
      <c r="F2992" t="s">
        <v>72</v>
      </c>
      <c r="G2992">
        <v>285</v>
      </c>
      <c r="H2992">
        <v>0</v>
      </c>
      <c r="I2992">
        <v>82322</v>
      </c>
      <c r="J2992">
        <v>0</v>
      </c>
      <c r="K2992">
        <v>0</v>
      </c>
      <c r="L2992">
        <v>1744</v>
      </c>
      <c r="M2992">
        <v>5561</v>
      </c>
      <c r="N2992">
        <v>214</v>
      </c>
      <c r="O2992" t="s">
        <v>145</v>
      </c>
      <c r="P2992">
        <v>82322</v>
      </c>
      <c r="Q299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2992" t="str">
        <f>VLOOKUP(Analytics_mindset_case_studies_IntegrateCo_2015payroll[[#This Row],[Job_Code]],Analytics_mindset_case_studies_IntegrateCo_jobcodes[[Code_text]:[Job_Description]],2,FALSE)</f>
        <v>Sales</v>
      </c>
    </row>
    <row r="2993" spans="1:18" x14ac:dyDescent="0.3">
      <c r="A2993" s="1">
        <v>42111</v>
      </c>
      <c r="B2993">
        <v>27310042</v>
      </c>
      <c r="C2993">
        <v>20</v>
      </c>
      <c r="D2993">
        <v>1</v>
      </c>
      <c r="E2993">
        <v>1</v>
      </c>
      <c r="F2993" t="s">
        <v>70</v>
      </c>
      <c r="G2993">
        <v>0</v>
      </c>
      <c r="H2993">
        <v>0</v>
      </c>
      <c r="I2993">
        <v>0</v>
      </c>
      <c r="J2993">
        <v>0</v>
      </c>
      <c r="K2993">
        <v>0</v>
      </c>
      <c r="L2993">
        <v>214</v>
      </c>
      <c r="M2993">
        <v>682</v>
      </c>
      <c r="N2993">
        <v>26</v>
      </c>
      <c r="O2993" t="s">
        <v>145</v>
      </c>
      <c r="P2993">
        <v>0</v>
      </c>
      <c r="Q299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993" t="str">
        <f>VLOOKUP(Analytics_mindset_case_studies_IntegrateCo_2015payroll[[#This Row],[Job_Code]],Analytics_mindset_case_studies_IntegrateCo_jobcodes[[Code_text]:[Job_Description]],2,FALSE)</f>
        <v>New Foreign Manufacturing Plant</v>
      </c>
    </row>
    <row r="2994" spans="1:18" x14ac:dyDescent="0.3">
      <c r="A2994" s="1">
        <v>42111</v>
      </c>
      <c r="B2994">
        <v>27310042</v>
      </c>
      <c r="C2994">
        <v>20</v>
      </c>
      <c r="D2994">
        <v>1</v>
      </c>
      <c r="E2994">
        <v>1</v>
      </c>
      <c r="F2994" t="s">
        <v>68</v>
      </c>
      <c r="G2994">
        <v>0</v>
      </c>
      <c r="H2994">
        <v>0</v>
      </c>
      <c r="I2994">
        <v>0</v>
      </c>
      <c r="J2994">
        <v>0</v>
      </c>
      <c r="K2994">
        <v>0</v>
      </c>
      <c r="L2994">
        <v>49</v>
      </c>
      <c r="M2994">
        <v>1561</v>
      </c>
      <c r="N2994">
        <v>6</v>
      </c>
      <c r="O2994" t="s">
        <v>145</v>
      </c>
      <c r="P2994">
        <v>0</v>
      </c>
      <c r="Q299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2994" t="str">
        <f>VLOOKUP(Analytics_mindset_case_studies_IntegrateCo_2015payroll[[#This Row],[Job_Code]],Analytics_mindset_case_studies_IntegrateCo_jobcodes[[Code_text]:[Job_Description]],2,FALSE)</f>
        <v>Internal Auditing</v>
      </c>
    </row>
    <row r="2995" spans="1:18" x14ac:dyDescent="0.3">
      <c r="A2995" s="1">
        <v>42111</v>
      </c>
      <c r="B2995">
        <v>27310042</v>
      </c>
      <c r="C2995">
        <v>180</v>
      </c>
      <c r="D2995">
        <v>1</v>
      </c>
      <c r="E2995">
        <v>1</v>
      </c>
      <c r="F2995" t="s">
        <v>85</v>
      </c>
      <c r="G2995">
        <v>0</v>
      </c>
      <c r="H2995">
        <v>0</v>
      </c>
      <c r="I2995">
        <v>0</v>
      </c>
      <c r="J2995">
        <v>0</v>
      </c>
      <c r="K2995">
        <v>0</v>
      </c>
      <c r="L2995">
        <v>12</v>
      </c>
      <c r="M2995">
        <v>38</v>
      </c>
      <c r="N2995">
        <v>1</v>
      </c>
      <c r="O2995" t="s">
        <v>146</v>
      </c>
      <c r="P2995">
        <v>0</v>
      </c>
      <c r="Q299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2995" t="str">
        <f>VLOOKUP(Analytics_mindset_case_studies_IntegrateCo_2015payroll[[#This Row],[Job_Code]],Analytics_mindset_case_studies_IntegrateCo_jobcodes[[Code_text]:[Job_Description]],2,FALSE)</f>
        <v>Installation</v>
      </c>
    </row>
    <row r="2996" spans="1:18" x14ac:dyDescent="0.3">
      <c r="A2996" s="1">
        <v>42111</v>
      </c>
      <c r="B2996">
        <v>27310042</v>
      </c>
      <c r="C2996">
        <v>180</v>
      </c>
      <c r="D2996">
        <v>1</v>
      </c>
      <c r="E2996">
        <v>1</v>
      </c>
      <c r="F2996" t="s">
        <v>78</v>
      </c>
      <c r="G2996">
        <v>35</v>
      </c>
      <c r="H2996">
        <v>0</v>
      </c>
      <c r="I2996">
        <v>8138</v>
      </c>
      <c r="J2996">
        <v>0</v>
      </c>
      <c r="K2996">
        <v>0</v>
      </c>
      <c r="L2996">
        <v>166</v>
      </c>
      <c r="M2996">
        <v>528</v>
      </c>
      <c r="N2996">
        <v>134</v>
      </c>
      <c r="O2996" t="s">
        <v>146</v>
      </c>
      <c r="P2996">
        <v>8138</v>
      </c>
      <c r="Q299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996" t="str">
        <f>VLOOKUP(Analytics_mindset_case_studies_IntegrateCo_2015payroll[[#This Row],[Job_Code]],Analytics_mindset_case_studies_IntegrateCo_jobcodes[[Code_text]:[Job_Description]],2,FALSE)</f>
        <v>Service</v>
      </c>
    </row>
    <row r="2997" spans="1:18" x14ac:dyDescent="0.3">
      <c r="A2997" s="1">
        <v>42111</v>
      </c>
      <c r="B2997">
        <v>27310042</v>
      </c>
      <c r="C2997">
        <v>180</v>
      </c>
      <c r="D2997">
        <v>1</v>
      </c>
      <c r="E2997">
        <v>1</v>
      </c>
      <c r="F2997" t="s">
        <v>78</v>
      </c>
      <c r="G2997">
        <v>0</v>
      </c>
      <c r="H2997">
        <v>2</v>
      </c>
      <c r="I2997">
        <v>0</v>
      </c>
      <c r="J2997">
        <v>6975</v>
      </c>
      <c r="K2997">
        <v>0</v>
      </c>
      <c r="L2997">
        <v>142</v>
      </c>
      <c r="M2997">
        <v>452</v>
      </c>
      <c r="N2997">
        <v>77</v>
      </c>
      <c r="O2997" t="s">
        <v>146</v>
      </c>
      <c r="P2997">
        <v>6975</v>
      </c>
      <c r="Q299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2997" t="str">
        <f>VLOOKUP(Analytics_mindset_case_studies_IntegrateCo_2015payroll[[#This Row],[Job_Code]],Analytics_mindset_case_studies_IntegrateCo_jobcodes[[Code_text]:[Job_Description]],2,FALSE)</f>
        <v>Service</v>
      </c>
    </row>
    <row r="2998" spans="1:18" x14ac:dyDescent="0.3">
      <c r="A2998" s="1">
        <v>42111</v>
      </c>
      <c r="B2998">
        <v>27310042</v>
      </c>
      <c r="C2998">
        <v>180</v>
      </c>
      <c r="D2998">
        <v>1</v>
      </c>
      <c r="E2998">
        <v>1</v>
      </c>
      <c r="F2998" t="s">
        <v>87</v>
      </c>
      <c r="G2998">
        <v>15</v>
      </c>
      <c r="H2998">
        <v>0</v>
      </c>
      <c r="I2998">
        <v>3488</v>
      </c>
      <c r="J2998">
        <v>0</v>
      </c>
      <c r="K2998">
        <v>0</v>
      </c>
      <c r="L2998">
        <v>71</v>
      </c>
      <c r="M2998">
        <v>227</v>
      </c>
      <c r="N2998">
        <v>58</v>
      </c>
      <c r="O2998" t="s">
        <v>146</v>
      </c>
      <c r="P2998">
        <v>3488</v>
      </c>
      <c r="Q299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2998" t="str">
        <f>VLOOKUP(Analytics_mindset_case_studies_IntegrateCo_2015payroll[[#This Row],[Job_Code]],Analytics_mindset_case_studies_IntegrateCo_jobcodes[[Code_text]:[Job_Description]],2,FALSE)</f>
        <v>Employee Training</v>
      </c>
    </row>
    <row r="2999" spans="1:18" x14ac:dyDescent="0.3">
      <c r="A2999" s="1">
        <v>42111</v>
      </c>
      <c r="B2999">
        <v>27310042</v>
      </c>
      <c r="C2999">
        <v>180</v>
      </c>
      <c r="D2999">
        <v>1</v>
      </c>
      <c r="E2999">
        <v>1</v>
      </c>
      <c r="F2999" t="s">
        <v>63</v>
      </c>
      <c r="G2999">
        <v>0</v>
      </c>
      <c r="H2999">
        <v>0</v>
      </c>
      <c r="I2999">
        <v>0</v>
      </c>
      <c r="J2999">
        <v>0</v>
      </c>
      <c r="K2999">
        <v>0</v>
      </c>
      <c r="L2999">
        <v>1136</v>
      </c>
      <c r="M2999">
        <v>3622</v>
      </c>
      <c r="N2999">
        <v>921</v>
      </c>
      <c r="O2999" t="s">
        <v>146</v>
      </c>
      <c r="P2999">
        <v>0</v>
      </c>
      <c r="Q299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2999" t="str">
        <f>VLOOKUP(Analytics_mindset_case_studies_IntegrateCo_2015payroll[[#This Row],[Job_Code]],Analytics_mindset_case_studies_IntegrateCo_jobcodes[[Code_text]:[Job_Description]],2,FALSE)</f>
        <v>New Foreign Manufacturing Plant</v>
      </c>
    </row>
    <row r="3000" spans="1:18" x14ac:dyDescent="0.3">
      <c r="A3000" s="1">
        <v>42111</v>
      </c>
      <c r="B3000">
        <v>27310042</v>
      </c>
      <c r="C3000">
        <v>45</v>
      </c>
      <c r="D3000">
        <v>4</v>
      </c>
      <c r="E3000">
        <v>4</v>
      </c>
      <c r="F3000" t="s">
        <v>86</v>
      </c>
      <c r="G3000">
        <v>40</v>
      </c>
      <c r="H3000">
        <v>0</v>
      </c>
      <c r="I3000">
        <v>422564</v>
      </c>
      <c r="J3000">
        <v>0</v>
      </c>
      <c r="K3000">
        <v>0</v>
      </c>
      <c r="L3000">
        <v>0</v>
      </c>
      <c r="M3000">
        <v>31092</v>
      </c>
      <c r="N3000">
        <v>507</v>
      </c>
      <c r="O3000" t="s">
        <v>148</v>
      </c>
      <c r="P3000">
        <v>422564</v>
      </c>
      <c r="Q300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000" t="str">
        <f>VLOOKUP(Analytics_mindset_case_studies_IntegrateCo_2015payroll[[#This Row],[Job_Code]],Analytics_mindset_case_studies_IntegrateCo_jobcodes[[Code_text]:[Job_Description]],2,FALSE)</f>
        <v>Sales</v>
      </c>
    </row>
    <row r="3001" spans="1:18" x14ac:dyDescent="0.3">
      <c r="A3001" s="1">
        <v>42111</v>
      </c>
      <c r="B3001">
        <v>27310042</v>
      </c>
      <c r="C3001">
        <v>375</v>
      </c>
      <c r="D3001">
        <v>1</v>
      </c>
      <c r="E3001">
        <v>1</v>
      </c>
      <c r="F3001" t="s">
        <v>85</v>
      </c>
      <c r="G3001">
        <v>0</v>
      </c>
      <c r="H3001">
        <v>0</v>
      </c>
      <c r="I3001">
        <v>0</v>
      </c>
      <c r="J3001">
        <v>0</v>
      </c>
      <c r="K3001">
        <v>0</v>
      </c>
      <c r="L3001">
        <v>14</v>
      </c>
      <c r="M3001">
        <v>46</v>
      </c>
      <c r="N3001">
        <v>1</v>
      </c>
      <c r="O3001" t="s">
        <v>149</v>
      </c>
      <c r="P3001">
        <v>0</v>
      </c>
      <c r="Q300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001" t="str">
        <f>VLOOKUP(Analytics_mindset_case_studies_IntegrateCo_2015payroll[[#This Row],[Job_Code]],Analytics_mindset_case_studies_IntegrateCo_jobcodes[[Code_text]:[Job_Description]],2,FALSE)</f>
        <v>Installation</v>
      </c>
    </row>
    <row r="3002" spans="1:18" x14ac:dyDescent="0.3">
      <c r="A3002" s="1">
        <v>42111</v>
      </c>
      <c r="B3002">
        <v>27310042</v>
      </c>
      <c r="C3002">
        <v>375</v>
      </c>
      <c r="D3002">
        <v>1</v>
      </c>
      <c r="E3002">
        <v>1</v>
      </c>
      <c r="F3002" t="s">
        <v>73</v>
      </c>
      <c r="G3002">
        <v>8</v>
      </c>
      <c r="H3002">
        <v>0</v>
      </c>
      <c r="I3002">
        <v>176</v>
      </c>
      <c r="J3002">
        <v>0</v>
      </c>
      <c r="K3002">
        <v>0</v>
      </c>
      <c r="L3002">
        <v>422</v>
      </c>
      <c r="M3002">
        <v>1346</v>
      </c>
      <c r="N3002">
        <v>29</v>
      </c>
      <c r="O3002" t="s">
        <v>149</v>
      </c>
      <c r="P3002">
        <v>176</v>
      </c>
      <c r="Q300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002" t="str">
        <f>VLOOKUP(Analytics_mindset_case_studies_IntegrateCo_2015payroll[[#This Row],[Job_Code]],Analytics_mindset_case_studies_IntegrateCo_jobcodes[[Code_text]:[Job_Description]],2,FALSE)</f>
        <v>Proj Management</v>
      </c>
    </row>
    <row r="3003" spans="1:18" x14ac:dyDescent="0.3">
      <c r="A3003" s="1">
        <v>42111</v>
      </c>
      <c r="B3003">
        <v>27310042</v>
      </c>
      <c r="C3003">
        <v>375</v>
      </c>
      <c r="D3003">
        <v>1</v>
      </c>
      <c r="E3003">
        <v>1</v>
      </c>
      <c r="F3003" t="s">
        <v>70</v>
      </c>
      <c r="G3003">
        <v>0</v>
      </c>
      <c r="H3003">
        <v>0</v>
      </c>
      <c r="I3003">
        <v>0</v>
      </c>
      <c r="J3003">
        <v>0</v>
      </c>
      <c r="K3003">
        <v>0</v>
      </c>
      <c r="L3003">
        <v>1109</v>
      </c>
      <c r="M3003">
        <v>3534</v>
      </c>
      <c r="N3003">
        <v>762</v>
      </c>
      <c r="O3003" t="s">
        <v>149</v>
      </c>
      <c r="P3003">
        <v>0</v>
      </c>
      <c r="Q300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003" t="str">
        <f>VLOOKUP(Analytics_mindset_case_studies_IntegrateCo_2015payroll[[#This Row],[Job_Code]],Analytics_mindset_case_studies_IntegrateCo_jobcodes[[Code_text]:[Job_Description]],2,FALSE)</f>
        <v>New Foreign Manufacturing Plant</v>
      </c>
    </row>
    <row r="3004" spans="1:18" x14ac:dyDescent="0.3">
      <c r="A3004" s="1">
        <v>42111</v>
      </c>
      <c r="B3004">
        <v>27310042</v>
      </c>
      <c r="C3004">
        <v>19</v>
      </c>
      <c r="D3004">
        <v>1</v>
      </c>
      <c r="E3004">
        <v>1</v>
      </c>
      <c r="F3004" t="s">
        <v>74</v>
      </c>
      <c r="G3004">
        <v>3</v>
      </c>
      <c r="H3004">
        <v>0</v>
      </c>
      <c r="I3004">
        <v>81</v>
      </c>
      <c r="J3004">
        <v>0</v>
      </c>
      <c r="K3004">
        <v>0</v>
      </c>
      <c r="L3004">
        <v>187</v>
      </c>
      <c r="M3004">
        <v>597</v>
      </c>
      <c r="N3004">
        <v>134</v>
      </c>
      <c r="O3004" t="s">
        <v>150</v>
      </c>
      <c r="P3004">
        <v>81</v>
      </c>
      <c r="Q300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004" t="str">
        <f>VLOOKUP(Analytics_mindset_case_studies_IntegrateCo_2015payroll[[#This Row],[Job_Code]],Analytics_mindset_case_studies_IntegrateCo_jobcodes[[Code_text]:[Job_Description]],2,FALSE)</f>
        <v>Service</v>
      </c>
    </row>
    <row r="3005" spans="1:18" x14ac:dyDescent="0.3">
      <c r="A3005" s="1">
        <v>42111</v>
      </c>
      <c r="B3005">
        <v>27310042</v>
      </c>
      <c r="C3005">
        <v>381</v>
      </c>
      <c r="D3005">
        <v>1</v>
      </c>
      <c r="E3005">
        <v>1</v>
      </c>
      <c r="F3005" t="s">
        <v>85</v>
      </c>
      <c r="G3005">
        <v>0</v>
      </c>
      <c r="H3005">
        <v>0</v>
      </c>
      <c r="I3005">
        <v>0</v>
      </c>
      <c r="J3005">
        <v>0</v>
      </c>
      <c r="K3005">
        <v>0</v>
      </c>
      <c r="L3005">
        <v>33</v>
      </c>
      <c r="M3005">
        <v>104</v>
      </c>
      <c r="N3005">
        <v>4</v>
      </c>
      <c r="O3005" t="s">
        <v>151</v>
      </c>
      <c r="P3005">
        <v>0</v>
      </c>
      <c r="Q300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005" t="str">
        <f>VLOOKUP(Analytics_mindset_case_studies_IntegrateCo_2015payroll[[#This Row],[Job_Code]],Analytics_mindset_case_studies_IntegrateCo_jobcodes[[Code_text]:[Job_Description]],2,FALSE)</f>
        <v>Installation</v>
      </c>
    </row>
    <row r="3006" spans="1:18" x14ac:dyDescent="0.3">
      <c r="A3006" s="1">
        <v>42111</v>
      </c>
      <c r="B3006">
        <v>27310042</v>
      </c>
      <c r="C3006">
        <v>381</v>
      </c>
      <c r="D3006">
        <v>1</v>
      </c>
      <c r="E3006">
        <v>1</v>
      </c>
      <c r="F3006" t="s">
        <v>72</v>
      </c>
      <c r="G3006">
        <v>40</v>
      </c>
      <c r="H3006">
        <v>0</v>
      </c>
      <c r="I3006">
        <v>86539</v>
      </c>
      <c r="J3006">
        <v>0</v>
      </c>
      <c r="K3006">
        <v>0</v>
      </c>
      <c r="L3006">
        <v>1886</v>
      </c>
      <c r="M3006">
        <v>6011</v>
      </c>
      <c r="N3006">
        <v>225</v>
      </c>
      <c r="O3006" t="s">
        <v>151</v>
      </c>
      <c r="P3006">
        <v>86539</v>
      </c>
      <c r="Q300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006" t="str">
        <f>VLOOKUP(Analytics_mindset_case_studies_IntegrateCo_2015payroll[[#This Row],[Job_Code]],Analytics_mindset_case_studies_IntegrateCo_jobcodes[[Code_text]:[Job_Description]],2,FALSE)</f>
        <v>Sales</v>
      </c>
    </row>
    <row r="3007" spans="1:18" x14ac:dyDescent="0.3">
      <c r="A3007" s="1">
        <v>42111</v>
      </c>
      <c r="B3007">
        <v>27310042</v>
      </c>
      <c r="C3007">
        <v>133</v>
      </c>
      <c r="D3007">
        <v>1</v>
      </c>
      <c r="E3007">
        <v>1</v>
      </c>
      <c r="F3007" t="s">
        <v>85</v>
      </c>
      <c r="G3007">
        <v>0</v>
      </c>
      <c r="H3007">
        <v>0</v>
      </c>
      <c r="I3007">
        <v>0</v>
      </c>
      <c r="J3007">
        <v>0</v>
      </c>
      <c r="K3007">
        <v>0</v>
      </c>
      <c r="L3007">
        <v>34</v>
      </c>
      <c r="M3007">
        <v>109</v>
      </c>
      <c r="N3007">
        <v>25</v>
      </c>
      <c r="O3007" t="s">
        <v>152</v>
      </c>
      <c r="P3007">
        <v>0</v>
      </c>
      <c r="Q300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007" t="str">
        <f>VLOOKUP(Analytics_mindset_case_studies_IntegrateCo_2015payroll[[#This Row],[Job_Code]],Analytics_mindset_case_studies_IntegrateCo_jobcodes[[Code_text]:[Job_Description]],2,FALSE)</f>
        <v>Installation</v>
      </c>
    </row>
    <row r="3008" spans="1:18" x14ac:dyDescent="0.3">
      <c r="A3008" s="1">
        <v>42111</v>
      </c>
      <c r="B3008">
        <v>27310042</v>
      </c>
      <c r="C3008">
        <v>133</v>
      </c>
      <c r="D3008">
        <v>1</v>
      </c>
      <c r="E3008">
        <v>1</v>
      </c>
      <c r="F3008" t="s">
        <v>73</v>
      </c>
      <c r="G3008">
        <v>8</v>
      </c>
      <c r="H3008">
        <v>0</v>
      </c>
      <c r="I3008">
        <v>238</v>
      </c>
      <c r="J3008">
        <v>0</v>
      </c>
      <c r="K3008">
        <v>0</v>
      </c>
      <c r="L3008">
        <v>54</v>
      </c>
      <c r="M3008">
        <v>1721</v>
      </c>
      <c r="N3008">
        <v>393</v>
      </c>
      <c r="O3008" t="s">
        <v>152</v>
      </c>
      <c r="P3008">
        <v>238</v>
      </c>
      <c r="Q300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008" t="str">
        <f>VLOOKUP(Analytics_mindset_case_studies_IntegrateCo_2015payroll[[#This Row],[Job_Code]],Analytics_mindset_case_studies_IntegrateCo_jobcodes[[Code_text]:[Job_Description]],2,FALSE)</f>
        <v>Proj Management</v>
      </c>
    </row>
    <row r="3009" spans="1:18" x14ac:dyDescent="0.3">
      <c r="A3009" s="1">
        <v>42111</v>
      </c>
      <c r="B3009">
        <v>27310042</v>
      </c>
      <c r="C3009">
        <v>406</v>
      </c>
      <c r="D3009">
        <v>1</v>
      </c>
      <c r="E3009">
        <v>1</v>
      </c>
      <c r="F3009" t="s">
        <v>64</v>
      </c>
      <c r="G3009">
        <v>1525</v>
      </c>
      <c r="H3009">
        <v>0</v>
      </c>
      <c r="I3009">
        <v>8065</v>
      </c>
      <c r="J3009">
        <v>0</v>
      </c>
      <c r="K3009">
        <v>0</v>
      </c>
      <c r="L3009">
        <v>1936</v>
      </c>
      <c r="M3009">
        <v>6169</v>
      </c>
      <c r="N3009">
        <v>97</v>
      </c>
      <c r="O3009" t="s">
        <v>208</v>
      </c>
      <c r="P3009">
        <v>8065</v>
      </c>
      <c r="Q300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009" t="str">
        <f>VLOOKUP(Analytics_mindset_case_studies_IntegrateCo_2015payroll[[#This Row],[Job_Code]],Analytics_mindset_case_studies_IntegrateCo_jobcodes[[Code_text]:[Job_Description]],2,FALSE)</f>
        <v>Office</v>
      </c>
    </row>
    <row r="3010" spans="1:18" x14ac:dyDescent="0.3">
      <c r="A3010" s="1">
        <v>42111</v>
      </c>
      <c r="B3010">
        <v>27310042</v>
      </c>
      <c r="C3010">
        <v>406</v>
      </c>
      <c r="D3010">
        <v>1</v>
      </c>
      <c r="E3010">
        <v>1</v>
      </c>
      <c r="F3010" t="s">
        <v>58</v>
      </c>
      <c r="G3010">
        <v>725</v>
      </c>
      <c r="H3010">
        <v>0</v>
      </c>
      <c r="I3010">
        <v>38341</v>
      </c>
      <c r="J3010">
        <v>0</v>
      </c>
      <c r="K3010">
        <v>0</v>
      </c>
      <c r="L3010">
        <v>92</v>
      </c>
      <c r="M3010">
        <v>2933</v>
      </c>
      <c r="N3010">
        <v>46</v>
      </c>
      <c r="O3010" t="s">
        <v>208</v>
      </c>
      <c r="P3010">
        <v>38341</v>
      </c>
      <c r="Q301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010" t="str">
        <f>VLOOKUP(Analytics_mindset_case_studies_IntegrateCo_2015payroll[[#This Row],[Job_Code]],Analytics_mindset_case_studies_IntegrateCo_jobcodes[[Code_text]:[Job_Description]],2,FALSE)</f>
        <v>Sales</v>
      </c>
    </row>
    <row r="3011" spans="1:18" x14ac:dyDescent="0.3">
      <c r="A3011" s="1">
        <v>42111</v>
      </c>
      <c r="B3011">
        <v>27310042</v>
      </c>
      <c r="C3011">
        <v>406</v>
      </c>
      <c r="D3011">
        <v>1</v>
      </c>
      <c r="E3011">
        <v>1</v>
      </c>
      <c r="F3011" t="s">
        <v>71</v>
      </c>
      <c r="G3011">
        <v>1</v>
      </c>
      <c r="H3011">
        <v>0</v>
      </c>
      <c r="I3011">
        <v>5288</v>
      </c>
      <c r="J3011">
        <v>0</v>
      </c>
      <c r="K3011">
        <v>0</v>
      </c>
      <c r="L3011">
        <v>127</v>
      </c>
      <c r="M3011">
        <v>405</v>
      </c>
      <c r="N3011">
        <v>6</v>
      </c>
      <c r="O3011" t="s">
        <v>208</v>
      </c>
      <c r="P3011">
        <v>5288</v>
      </c>
      <c r="Q301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011" t="str">
        <f>VLOOKUP(Analytics_mindset_case_studies_IntegrateCo_2015payroll[[#This Row],[Job_Code]],Analytics_mindset_case_studies_IntegrateCo_jobcodes[[Code_text]:[Job_Description]],2,FALSE)</f>
        <v>Proj Management</v>
      </c>
    </row>
    <row r="3012" spans="1:18" x14ac:dyDescent="0.3">
      <c r="A3012" s="1">
        <v>42111</v>
      </c>
      <c r="B3012">
        <v>27310042</v>
      </c>
      <c r="C3012">
        <v>406</v>
      </c>
      <c r="D3012">
        <v>1</v>
      </c>
      <c r="E3012">
        <v>1</v>
      </c>
      <c r="F3012" t="s">
        <v>78</v>
      </c>
      <c r="G3012">
        <v>165</v>
      </c>
      <c r="H3012">
        <v>0</v>
      </c>
      <c r="I3012">
        <v>87259</v>
      </c>
      <c r="J3012">
        <v>0</v>
      </c>
      <c r="K3012">
        <v>0</v>
      </c>
      <c r="L3012">
        <v>2094</v>
      </c>
      <c r="M3012">
        <v>6675</v>
      </c>
      <c r="N3012">
        <v>105</v>
      </c>
      <c r="O3012" t="s">
        <v>208</v>
      </c>
      <c r="P3012">
        <v>87259</v>
      </c>
      <c r="Q301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012" t="str">
        <f>VLOOKUP(Analytics_mindset_case_studies_IntegrateCo_2015payroll[[#This Row],[Job_Code]],Analytics_mindset_case_studies_IntegrateCo_jobcodes[[Code_text]:[Job_Description]],2,FALSE)</f>
        <v>Service</v>
      </c>
    </row>
    <row r="3013" spans="1:18" x14ac:dyDescent="0.3">
      <c r="A3013" s="1">
        <v>42111</v>
      </c>
      <c r="B3013">
        <v>27310042</v>
      </c>
      <c r="C3013">
        <v>402</v>
      </c>
      <c r="D3013">
        <v>5</v>
      </c>
      <c r="E3013">
        <v>5</v>
      </c>
      <c r="F3013" t="s">
        <v>85</v>
      </c>
      <c r="G3013">
        <v>0</v>
      </c>
      <c r="H3013">
        <v>0</v>
      </c>
      <c r="I3013">
        <v>0</v>
      </c>
      <c r="J3013">
        <v>0</v>
      </c>
      <c r="K3013">
        <v>0</v>
      </c>
      <c r="L3013">
        <v>42</v>
      </c>
      <c r="M3013">
        <v>105</v>
      </c>
      <c r="N3013">
        <v>64</v>
      </c>
      <c r="O3013" t="s">
        <v>153</v>
      </c>
      <c r="P3013">
        <v>0</v>
      </c>
      <c r="Q301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013" t="str">
        <f>VLOOKUP(Analytics_mindset_case_studies_IntegrateCo_2015payroll[[#This Row],[Job_Code]],Analytics_mindset_case_studies_IntegrateCo_jobcodes[[Code_text]:[Job_Description]],2,FALSE)</f>
        <v>Installation</v>
      </c>
    </row>
    <row r="3014" spans="1:18" x14ac:dyDescent="0.3">
      <c r="A3014" s="1">
        <v>42111</v>
      </c>
      <c r="B3014">
        <v>27310042</v>
      </c>
      <c r="C3014">
        <v>402</v>
      </c>
      <c r="D3014">
        <v>5</v>
      </c>
      <c r="E3014">
        <v>5</v>
      </c>
      <c r="F3014" t="s">
        <v>93</v>
      </c>
      <c r="G3014">
        <v>1</v>
      </c>
      <c r="H3014">
        <v>0</v>
      </c>
      <c r="I3014">
        <v>18</v>
      </c>
      <c r="J3014">
        <v>0</v>
      </c>
      <c r="K3014">
        <v>0</v>
      </c>
      <c r="L3014">
        <v>5</v>
      </c>
      <c r="M3014">
        <v>126</v>
      </c>
      <c r="N3014">
        <v>77</v>
      </c>
      <c r="O3014" t="s">
        <v>153</v>
      </c>
      <c r="P3014">
        <v>18</v>
      </c>
      <c r="Q301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014" t="str">
        <f>VLOOKUP(Analytics_mindset_case_studies_IntegrateCo_2015payroll[[#This Row],[Job_Code]],Analytics_mindset_case_studies_IntegrateCo_jobcodes[[Code_text]:[Job_Description]],2,FALSE)</f>
        <v>Office</v>
      </c>
    </row>
    <row r="3015" spans="1:18" x14ac:dyDescent="0.3">
      <c r="A3015" s="1">
        <v>42111</v>
      </c>
      <c r="B3015">
        <v>27310042</v>
      </c>
      <c r="C3015">
        <v>402</v>
      </c>
      <c r="D3015">
        <v>5</v>
      </c>
      <c r="E3015">
        <v>5</v>
      </c>
      <c r="F3015" t="s">
        <v>77</v>
      </c>
      <c r="G3015">
        <v>145</v>
      </c>
      <c r="H3015">
        <v>0</v>
      </c>
      <c r="I3015">
        <v>261</v>
      </c>
      <c r="J3015">
        <v>0</v>
      </c>
      <c r="K3015">
        <v>0</v>
      </c>
      <c r="L3015">
        <v>731</v>
      </c>
      <c r="M3015">
        <v>1816</v>
      </c>
      <c r="N3015">
        <v>1117</v>
      </c>
      <c r="O3015" t="s">
        <v>153</v>
      </c>
      <c r="P3015">
        <v>261</v>
      </c>
      <c r="Q301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015" t="str">
        <f>VLOOKUP(Analytics_mindset_case_studies_IntegrateCo_2015payroll[[#This Row],[Job_Code]],Analytics_mindset_case_studies_IntegrateCo_jobcodes[[Code_text]:[Job_Description]],2,FALSE)</f>
        <v>Employee Training</v>
      </c>
    </row>
    <row r="3016" spans="1:18" x14ac:dyDescent="0.3">
      <c r="A3016" s="1">
        <v>42111</v>
      </c>
      <c r="B3016">
        <v>27310042</v>
      </c>
      <c r="C3016">
        <v>194</v>
      </c>
      <c r="D3016">
        <v>1</v>
      </c>
      <c r="E3016">
        <v>1</v>
      </c>
      <c r="F3016" t="s">
        <v>87</v>
      </c>
      <c r="G3016">
        <v>2</v>
      </c>
      <c r="H3016">
        <v>0</v>
      </c>
      <c r="I3016">
        <v>45</v>
      </c>
      <c r="J3016">
        <v>0</v>
      </c>
      <c r="K3016">
        <v>0</v>
      </c>
      <c r="L3016">
        <v>89</v>
      </c>
      <c r="M3016">
        <v>283</v>
      </c>
      <c r="N3016">
        <v>74</v>
      </c>
      <c r="O3016" t="s">
        <v>154</v>
      </c>
      <c r="P3016">
        <v>45</v>
      </c>
      <c r="Q301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016" t="str">
        <f>VLOOKUP(Analytics_mindset_case_studies_IntegrateCo_2015payroll[[#This Row],[Job_Code]],Analytics_mindset_case_studies_IntegrateCo_jobcodes[[Code_text]:[Job_Description]],2,FALSE)</f>
        <v>Employee Training</v>
      </c>
    </row>
    <row r="3017" spans="1:18" x14ac:dyDescent="0.3">
      <c r="A3017" s="1">
        <v>42111</v>
      </c>
      <c r="B3017">
        <v>27310042</v>
      </c>
      <c r="C3017">
        <v>203</v>
      </c>
      <c r="D3017">
        <v>1</v>
      </c>
      <c r="E3017">
        <v>1</v>
      </c>
      <c r="F3017" t="s">
        <v>85</v>
      </c>
      <c r="G3017">
        <v>0</v>
      </c>
      <c r="H3017">
        <v>0</v>
      </c>
      <c r="I3017">
        <v>0</v>
      </c>
      <c r="J3017">
        <v>0</v>
      </c>
      <c r="K3017">
        <v>0</v>
      </c>
      <c r="L3017">
        <v>0</v>
      </c>
      <c r="M3017">
        <v>149</v>
      </c>
      <c r="N3017">
        <v>3</v>
      </c>
      <c r="O3017" t="s">
        <v>155</v>
      </c>
      <c r="P3017">
        <v>0</v>
      </c>
      <c r="Q301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017" t="str">
        <f>VLOOKUP(Analytics_mindset_case_studies_IntegrateCo_2015payroll[[#This Row],[Job_Code]],Analytics_mindset_case_studies_IntegrateCo_jobcodes[[Code_text]:[Job_Description]],2,FALSE)</f>
        <v>Installation</v>
      </c>
    </row>
    <row r="3018" spans="1:18" x14ac:dyDescent="0.3">
      <c r="A3018" s="1">
        <v>42111</v>
      </c>
      <c r="B3018">
        <v>27310042</v>
      </c>
      <c r="C3018">
        <v>203</v>
      </c>
      <c r="D3018">
        <v>1</v>
      </c>
      <c r="E3018">
        <v>1</v>
      </c>
      <c r="F3018" t="s">
        <v>64</v>
      </c>
      <c r="G3018">
        <v>10</v>
      </c>
      <c r="H3018">
        <v>0</v>
      </c>
      <c r="I3018">
        <v>64812</v>
      </c>
      <c r="J3018">
        <v>0</v>
      </c>
      <c r="K3018">
        <v>0</v>
      </c>
      <c r="L3018">
        <v>0</v>
      </c>
      <c r="M3018">
        <v>4608</v>
      </c>
      <c r="N3018">
        <v>78</v>
      </c>
      <c r="O3018" t="s">
        <v>155</v>
      </c>
      <c r="P3018">
        <v>64812</v>
      </c>
      <c r="Q301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018" t="str">
        <f>VLOOKUP(Analytics_mindset_case_studies_IntegrateCo_2015payroll[[#This Row],[Job_Code]],Analytics_mindset_case_studies_IntegrateCo_jobcodes[[Code_text]:[Job_Description]],2,FALSE)</f>
        <v>Office</v>
      </c>
    </row>
    <row r="3019" spans="1:18" x14ac:dyDescent="0.3">
      <c r="A3019" s="1">
        <v>42111</v>
      </c>
      <c r="B3019">
        <v>27310042</v>
      </c>
      <c r="C3019">
        <v>203</v>
      </c>
      <c r="D3019">
        <v>1</v>
      </c>
      <c r="E3019">
        <v>1</v>
      </c>
      <c r="F3019" t="s">
        <v>78</v>
      </c>
      <c r="G3019">
        <v>10</v>
      </c>
      <c r="H3019">
        <v>0</v>
      </c>
      <c r="I3019">
        <v>64811</v>
      </c>
      <c r="J3019">
        <v>0</v>
      </c>
      <c r="K3019">
        <v>0</v>
      </c>
      <c r="L3019">
        <v>0</v>
      </c>
      <c r="M3019">
        <v>4608</v>
      </c>
      <c r="N3019">
        <v>78</v>
      </c>
      <c r="O3019" t="s">
        <v>155</v>
      </c>
      <c r="P3019">
        <v>64811</v>
      </c>
      <c r="Q301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019" t="str">
        <f>VLOOKUP(Analytics_mindset_case_studies_IntegrateCo_2015payroll[[#This Row],[Job_Code]],Analytics_mindset_case_studies_IntegrateCo_jobcodes[[Code_text]:[Job_Description]],2,FALSE)</f>
        <v>Service</v>
      </c>
    </row>
    <row r="3020" spans="1:18" x14ac:dyDescent="0.3">
      <c r="A3020" s="1">
        <v>42111</v>
      </c>
      <c r="B3020">
        <v>27310042</v>
      </c>
      <c r="C3020">
        <v>203</v>
      </c>
      <c r="D3020">
        <v>1</v>
      </c>
      <c r="E3020">
        <v>1</v>
      </c>
      <c r="F3020" t="s">
        <v>65</v>
      </c>
      <c r="G3020">
        <v>10</v>
      </c>
      <c r="H3020">
        <v>0</v>
      </c>
      <c r="I3020">
        <v>64812</v>
      </c>
      <c r="J3020">
        <v>0</v>
      </c>
      <c r="K3020">
        <v>0</v>
      </c>
      <c r="L3020">
        <v>0</v>
      </c>
      <c r="M3020">
        <v>4608</v>
      </c>
      <c r="N3020">
        <v>78</v>
      </c>
      <c r="O3020" t="s">
        <v>155</v>
      </c>
      <c r="P3020">
        <v>64812</v>
      </c>
      <c r="Q302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020" t="str">
        <f>VLOOKUP(Analytics_mindset_case_studies_IntegrateCo_2015payroll[[#This Row],[Job_Code]],Analytics_mindset_case_studies_IntegrateCo_jobcodes[[Code_text]:[Job_Description]],2,FALSE)</f>
        <v>Office</v>
      </c>
    </row>
    <row r="3021" spans="1:18" x14ac:dyDescent="0.3">
      <c r="A3021" s="1">
        <v>42111</v>
      </c>
      <c r="B3021">
        <v>27310042</v>
      </c>
      <c r="C3021">
        <v>203</v>
      </c>
      <c r="D3021">
        <v>1</v>
      </c>
      <c r="E3021">
        <v>1</v>
      </c>
      <c r="F3021" t="s">
        <v>74</v>
      </c>
      <c r="G3021">
        <v>10</v>
      </c>
      <c r="H3021">
        <v>0</v>
      </c>
      <c r="I3021">
        <v>64811</v>
      </c>
      <c r="J3021">
        <v>0</v>
      </c>
      <c r="K3021">
        <v>0</v>
      </c>
      <c r="L3021">
        <v>0</v>
      </c>
      <c r="M3021">
        <v>4608</v>
      </c>
      <c r="N3021">
        <v>78</v>
      </c>
      <c r="O3021" t="s">
        <v>155</v>
      </c>
      <c r="P3021">
        <v>64811</v>
      </c>
      <c r="Q302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021" t="str">
        <f>VLOOKUP(Analytics_mindset_case_studies_IntegrateCo_2015payroll[[#This Row],[Job_Code]],Analytics_mindset_case_studies_IntegrateCo_jobcodes[[Code_text]:[Job_Description]],2,FALSE)</f>
        <v>Service</v>
      </c>
    </row>
    <row r="3022" spans="1:18" x14ac:dyDescent="0.3">
      <c r="A3022" s="1">
        <v>42111</v>
      </c>
      <c r="B3022">
        <v>27310042</v>
      </c>
      <c r="C3022">
        <v>357</v>
      </c>
      <c r="D3022">
        <v>1</v>
      </c>
      <c r="E3022">
        <v>1</v>
      </c>
      <c r="F3022" t="s">
        <v>85</v>
      </c>
      <c r="G3022">
        <v>0</v>
      </c>
      <c r="H3022">
        <v>0</v>
      </c>
      <c r="I3022">
        <v>0</v>
      </c>
      <c r="J3022">
        <v>0</v>
      </c>
      <c r="K3022">
        <v>0</v>
      </c>
      <c r="L3022">
        <v>31</v>
      </c>
      <c r="M3022">
        <v>99</v>
      </c>
      <c r="N3022">
        <v>25</v>
      </c>
      <c r="O3022" t="s">
        <v>156</v>
      </c>
      <c r="P3022">
        <v>0</v>
      </c>
      <c r="Q302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022" t="str">
        <f>VLOOKUP(Analytics_mindset_case_studies_IntegrateCo_2015payroll[[#This Row],[Job_Code]],Analytics_mindset_case_studies_IntegrateCo_jobcodes[[Code_text]:[Job_Description]],2,FALSE)</f>
        <v>Installation</v>
      </c>
    </row>
    <row r="3023" spans="1:18" x14ac:dyDescent="0.3">
      <c r="A3023" s="1">
        <v>42111</v>
      </c>
      <c r="B3023">
        <v>27310042</v>
      </c>
      <c r="C3023">
        <v>357</v>
      </c>
      <c r="D3023">
        <v>1</v>
      </c>
      <c r="E3023">
        <v>1</v>
      </c>
      <c r="F3023" t="s">
        <v>74</v>
      </c>
      <c r="G3023">
        <v>3</v>
      </c>
      <c r="H3023">
        <v>0</v>
      </c>
      <c r="I3023">
        <v>60</v>
      </c>
      <c r="J3023">
        <v>0</v>
      </c>
      <c r="K3023">
        <v>0</v>
      </c>
      <c r="L3023">
        <v>125</v>
      </c>
      <c r="M3023">
        <v>397</v>
      </c>
      <c r="N3023">
        <v>99</v>
      </c>
      <c r="O3023" t="s">
        <v>156</v>
      </c>
      <c r="P3023">
        <v>60</v>
      </c>
      <c r="Q302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023" t="str">
        <f>VLOOKUP(Analytics_mindset_case_studies_IntegrateCo_2015payroll[[#This Row],[Job_Code]],Analytics_mindset_case_studies_IntegrateCo_jobcodes[[Code_text]:[Job_Description]],2,FALSE)</f>
        <v>Service</v>
      </c>
    </row>
    <row r="3024" spans="1:18" x14ac:dyDescent="0.3">
      <c r="A3024" s="1">
        <v>42111</v>
      </c>
      <c r="B3024">
        <v>27310042</v>
      </c>
      <c r="C3024">
        <v>357</v>
      </c>
      <c r="D3024">
        <v>1</v>
      </c>
      <c r="E3024">
        <v>1</v>
      </c>
      <c r="F3024" t="s">
        <v>74</v>
      </c>
      <c r="G3024">
        <v>0</v>
      </c>
      <c r="H3024">
        <v>2</v>
      </c>
      <c r="I3024">
        <v>0</v>
      </c>
      <c r="J3024">
        <v>60</v>
      </c>
      <c r="K3024">
        <v>0</v>
      </c>
      <c r="L3024">
        <v>125</v>
      </c>
      <c r="M3024">
        <v>398</v>
      </c>
      <c r="N3024">
        <v>66</v>
      </c>
      <c r="O3024" t="s">
        <v>156</v>
      </c>
      <c r="P3024">
        <v>60</v>
      </c>
      <c r="Q302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024" t="str">
        <f>VLOOKUP(Analytics_mindset_case_studies_IntegrateCo_2015payroll[[#This Row],[Job_Code]],Analytics_mindset_case_studies_IntegrateCo_jobcodes[[Code_text]:[Job_Description]],2,FALSE)</f>
        <v>Service</v>
      </c>
    </row>
    <row r="3025" spans="1:18" x14ac:dyDescent="0.3">
      <c r="A3025" s="1">
        <v>42111</v>
      </c>
      <c r="B3025">
        <v>27310042</v>
      </c>
      <c r="C3025">
        <v>357</v>
      </c>
      <c r="D3025">
        <v>1</v>
      </c>
      <c r="E3025">
        <v>1</v>
      </c>
      <c r="F3025" t="s">
        <v>89</v>
      </c>
      <c r="G3025">
        <v>1</v>
      </c>
      <c r="H3025">
        <v>0</v>
      </c>
      <c r="I3025">
        <v>20</v>
      </c>
      <c r="J3025">
        <v>0</v>
      </c>
      <c r="K3025">
        <v>0</v>
      </c>
      <c r="L3025">
        <v>41</v>
      </c>
      <c r="M3025">
        <v>133</v>
      </c>
      <c r="N3025">
        <v>33</v>
      </c>
      <c r="O3025" t="s">
        <v>156</v>
      </c>
      <c r="P3025">
        <v>20</v>
      </c>
      <c r="Q302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025" t="str">
        <f>VLOOKUP(Analytics_mindset_case_studies_IntegrateCo_2015payroll[[#This Row],[Job_Code]],Analytics_mindset_case_studies_IntegrateCo_jobcodes[[Code_text]:[Job_Description]],2,FALSE)</f>
        <v>Employee Training</v>
      </c>
    </row>
    <row r="3026" spans="1:18" x14ac:dyDescent="0.3">
      <c r="A3026" s="1">
        <v>42111</v>
      </c>
      <c r="B3026">
        <v>27310042</v>
      </c>
      <c r="C3026">
        <v>269</v>
      </c>
      <c r="D3026">
        <v>1</v>
      </c>
      <c r="E3026">
        <v>1</v>
      </c>
      <c r="F3026" t="s">
        <v>85</v>
      </c>
      <c r="G3026">
        <v>0</v>
      </c>
      <c r="H3026">
        <v>0</v>
      </c>
      <c r="I3026">
        <v>0</v>
      </c>
      <c r="J3026">
        <v>0</v>
      </c>
      <c r="K3026">
        <v>0</v>
      </c>
      <c r="L3026">
        <v>34</v>
      </c>
      <c r="M3026">
        <v>107</v>
      </c>
      <c r="N3026">
        <v>25</v>
      </c>
      <c r="O3026" t="s">
        <v>157</v>
      </c>
      <c r="P3026">
        <v>0</v>
      </c>
      <c r="Q302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026" t="str">
        <f>VLOOKUP(Analytics_mindset_case_studies_IntegrateCo_2015payroll[[#This Row],[Job_Code]],Analytics_mindset_case_studies_IntegrateCo_jobcodes[[Code_text]:[Job_Description]],2,FALSE)</f>
        <v>Installation</v>
      </c>
    </row>
    <row r="3027" spans="1:18" x14ac:dyDescent="0.3">
      <c r="A3027" s="1">
        <v>42111</v>
      </c>
      <c r="B3027">
        <v>27310042</v>
      </c>
      <c r="C3027">
        <v>269</v>
      </c>
      <c r="D3027">
        <v>1</v>
      </c>
      <c r="E3027">
        <v>1</v>
      </c>
      <c r="F3027" t="s">
        <v>79</v>
      </c>
      <c r="G3027">
        <v>6</v>
      </c>
      <c r="H3027">
        <v>0</v>
      </c>
      <c r="I3027">
        <v>168</v>
      </c>
      <c r="J3027">
        <v>0</v>
      </c>
      <c r="K3027">
        <v>0</v>
      </c>
      <c r="L3027">
        <v>377</v>
      </c>
      <c r="M3027">
        <v>1203</v>
      </c>
      <c r="N3027">
        <v>277</v>
      </c>
      <c r="O3027" t="s">
        <v>157</v>
      </c>
      <c r="P3027">
        <v>168</v>
      </c>
      <c r="Q302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027" t="str">
        <f>VLOOKUP(Analytics_mindset_case_studies_IntegrateCo_2015payroll[[#This Row],[Job_Code]],Analytics_mindset_case_studies_IntegrateCo_jobcodes[[Code_text]:[Job_Description]],2,FALSE)</f>
        <v>Proj Management</v>
      </c>
    </row>
    <row r="3028" spans="1:18" x14ac:dyDescent="0.3">
      <c r="A3028" s="1">
        <v>42111</v>
      </c>
      <c r="B3028">
        <v>27310042</v>
      </c>
      <c r="C3028">
        <v>269</v>
      </c>
      <c r="D3028">
        <v>1</v>
      </c>
      <c r="E3028">
        <v>1</v>
      </c>
      <c r="F3028" t="s">
        <v>79</v>
      </c>
      <c r="G3028">
        <v>0</v>
      </c>
      <c r="H3028">
        <v>3</v>
      </c>
      <c r="I3028">
        <v>0</v>
      </c>
      <c r="J3028">
        <v>126</v>
      </c>
      <c r="K3028">
        <v>0</v>
      </c>
      <c r="L3028">
        <v>283</v>
      </c>
      <c r="M3028">
        <v>902</v>
      </c>
      <c r="N3028">
        <v>139</v>
      </c>
      <c r="O3028" t="s">
        <v>157</v>
      </c>
      <c r="P3028">
        <v>126</v>
      </c>
      <c r="Q302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028" t="str">
        <f>VLOOKUP(Analytics_mindset_case_studies_IntegrateCo_2015payroll[[#This Row],[Job_Code]],Analytics_mindset_case_studies_IntegrateCo_jobcodes[[Code_text]:[Job_Description]],2,FALSE)</f>
        <v>Proj Management</v>
      </c>
    </row>
    <row r="3029" spans="1:18" x14ac:dyDescent="0.3">
      <c r="A3029" s="1">
        <v>42111</v>
      </c>
      <c r="B3029">
        <v>27310042</v>
      </c>
      <c r="C3029">
        <v>248</v>
      </c>
      <c r="D3029">
        <v>1</v>
      </c>
      <c r="E3029">
        <v>1</v>
      </c>
      <c r="F3029" t="s">
        <v>64</v>
      </c>
      <c r="G3029">
        <v>18</v>
      </c>
      <c r="H3029">
        <v>0</v>
      </c>
      <c r="I3029">
        <v>369</v>
      </c>
      <c r="J3029">
        <v>0</v>
      </c>
      <c r="K3029">
        <v>0</v>
      </c>
      <c r="L3029">
        <v>779</v>
      </c>
      <c r="M3029">
        <v>2484</v>
      </c>
      <c r="N3029">
        <v>44</v>
      </c>
      <c r="O3029" t="s">
        <v>158</v>
      </c>
      <c r="P3029">
        <v>369</v>
      </c>
      <c r="Q302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029" t="str">
        <f>VLOOKUP(Analytics_mindset_case_studies_IntegrateCo_2015payroll[[#This Row],[Job_Code]],Analytics_mindset_case_studies_IntegrateCo_jobcodes[[Code_text]:[Job_Description]],2,FALSE)</f>
        <v>Office</v>
      </c>
    </row>
    <row r="3030" spans="1:18" x14ac:dyDescent="0.3">
      <c r="A3030" s="1">
        <v>42111</v>
      </c>
      <c r="B3030">
        <v>27310042</v>
      </c>
      <c r="C3030">
        <v>248</v>
      </c>
      <c r="D3030">
        <v>1</v>
      </c>
      <c r="E3030">
        <v>1</v>
      </c>
      <c r="F3030" t="s">
        <v>63</v>
      </c>
      <c r="G3030">
        <v>0</v>
      </c>
      <c r="H3030">
        <v>0</v>
      </c>
      <c r="I3030">
        <v>0</v>
      </c>
      <c r="J3030">
        <v>0</v>
      </c>
      <c r="K3030">
        <v>0</v>
      </c>
      <c r="L3030">
        <v>86</v>
      </c>
      <c r="M3030">
        <v>276</v>
      </c>
      <c r="N3030">
        <v>5</v>
      </c>
      <c r="O3030" t="s">
        <v>158</v>
      </c>
      <c r="P3030">
        <v>0</v>
      </c>
      <c r="Q303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030" t="str">
        <f>VLOOKUP(Analytics_mindset_case_studies_IntegrateCo_2015payroll[[#This Row],[Job_Code]],Analytics_mindset_case_studies_IntegrateCo_jobcodes[[Code_text]:[Job_Description]],2,FALSE)</f>
        <v>New Foreign Manufacturing Plant</v>
      </c>
    </row>
    <row r="3031" spans="1:18" x14ac:dyDescent="0.3">
      <c r="A3031" s="1">
        <v>42111</v>
      </c>
      <c r="B3031">
        <v>27310042</v>
      </c>
      <c r="C3031">
        <v>248</v>
      </c>
      <c r="D3031">
        <v>1</v>
      </c>
      <c r="E3031">
        <v>1</v>
      </c>
      <c r="F3031" t="s">
        <v>65</v>
      </c>
      <c r="G3031">
        <v>18</v>
      </c>
      <c r="H3031">
        <v>0</v>
      </c>
      <c r="I3031">
        <v>369</v>
      </c>
      <c r="J3031">
        <v>0</v>
      </c>
      <c r="K3031">
        <v>0</v>
      </c>
      <c r="L3031">
        <v>78</v>
      </c>
      <c r="M3031">
        <v>2484</v>
      </c>
      <c r="N3031">
        <v>44</v>
      </c>
      <c r="O3031" t="s">
        <v>158</v>
      </c>
      <c r="P3031">
        <v>369</v>
      </c>
      <c r="Q303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031" t="str">
        <f>VLOOKUP(Analytics_mindset_case_studies_IntegrateCo_2015payroll[[#This Row],[Job_Code]],Analytics_mindset_case_studies_IntegrateCo_jobcodes[[Code_text]:[Job_Description]],2,FALSE)</f>
        <v>Office</v>
      </c>
    </row>
    <row r="3032" spans="1:18" x14ac:dyDescent="0.3">
      <c r="A3032" s="1">
        <v>42111</v>
      </c>
      <c r="B3032">
        <v>27310042</v>
      </c>
      <c r="C3032">
        <v>248</v>
      </c>
      <c r="D3032">
        <v>1</v>
      </c>
      <c r="E3032">
        <v>1</v>
      </c>
      <c r="F3032" t="s">
        <v>70</v>
      </c>
      <c r="G3032">
        <v>0</v>
      </c>
      <c r="H3032">
        <v>0</v>
      </c>
      <c r="I3032">
        <v>0</v>
      </c>
      <c r="J3032">
        <v>0</v>
      </c>
      <c r="K3032">
        <v>0</v>
      </c>
      <c r="L3032">
        <v>87</v>
      </c>
      <c r="M3032">
        <v>276</v>
      </c>
      <c r="N3032">
        <v>5</v>
      </c>
      <c r="O3032" t="s">
        <v>158</v>
      </c>
      <c r="P3032">
        <v>0</v>
      </c>
      <c r="Q303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032" t="str">
        <f>VLOOKUP(Analytics_mindset_case_studies_IntegrateCo_2015payroll[[#This Row],[Job_Code]],Analytics_mindset_case_studies_IntegrateCo_jobcodes[[Code_text]:[Job_Description]],2,FALSE)</f>
        <v>New Foreign Manufacturing Plant</v>
      </c>
    </row>
    <row r="3033" spans="1:18" x14ac:dyDescent="0.3">
      <c r="A3033" s="1">
        <v>42111</v>
      </c>
      <c r="B3033">
        <v>27310042</v>
      </c>
      <c r="C3033">
        <v>30</v>
      </c>
      <c r="D3033">
        <v>1</v>
      </c>
      <c r="E3033">
        <v>1</v>
      </c>
      <c r="F3033" t="s">
        <v>58</v>
      </c>
      <c r="G3033">
        <v>25</v>
      </c>
      <c r="H3033">
        <v>0</v>
      </c>
      <c r="I3033">
        <v>6092</v>
      </c>
      <c r="J3033">
        <v>0</v>
      </c>
      <c r="K3033">
        <v>0</v>
      </c>
      <c r="L3033">
        <v>123</v>
      </c>
      <c r="M3033">
        <v>392</v>
      </c>
      <c r="N3033">
        <v>7</v>
      </c>
      <c r="O3033" t="s">
        <v>159</v>
      </c>
      <c r="P3033">
        <v>6092</v>
      </c>
      <c r="Q303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033" t="str">
        <f>VLOOKUP(Analytics_mindset_case_studies_IntegrateCo_2015payroll[[#This Row],[Job_Code]],Analytics_mindset_case_studies_IntegrateCo_jobcodes[[Code_text]:[Job_Description]],2,FALSE)</f>
        <v>Sales</v>
      </c>
    </row>
    <row r="3034" spans="1:18" x14ac:dyDescent="0.3">
      <c r="A3034" s="1">
        <v>42111</v>
      </c>
      <c r="B3034">
        <v>27310042</v>
      </c>
      <c r="C3034">
        <v>30</v>
      </c>
      <c r="D3034">
        <v>1</v>
      </c>
      <c r="E3034">
        <v>1</v>
      </c>
      <c r="F3034" t="s">
        <v>84</v>
      </c>
      <c r="G3034">
        <v>5</v>
      </c>
      <c r="H3034">
        <v>0</v>
      </c>
      <c r="I3034">
        <v>12185</v>
      </c>
      <c r="J3034">
        <v>0</v>
      </c>
      <c r="K3034">
        <v>0</v>
      </c>
      <c r="L3034">
        <v>246</v>
      </c>
      <c r="M3034">
        <v>785</v>
      </c>
      <c r="N3034">
        <v>15</v>
      </c>
      <c r="O3034" t="s">
        <v>159</v>
      </c>
      <c r="P3034">
        <v>12185</v>
      </c>
      <c r="Q303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3034" t="str">
        <f>VLOOKUP(Analytics_mindset_case_studies_IntegrateCo_2015payroll[[#This Row],[Job_Code]],Analytics_mindset_case_studies_IntegrateCo_jobcodes[[Code_text]:[Job_Description]],2,FALSE)</f>
        <v>Travel</v>
      </c>
    </row>
    <row r="3035" spans="1:18" x14ac:dyDescent="0.3">
      <c r="A3035" s="1">
        <v>42111</v>
      </c>
      <c r="B3035">
        <v>27310042</v>
      </c>
      <c r="C3035">
        <v>30</v>
      </c>
      <c r="D3035">
        <v>1</v>
      </c>
      <c r="E3035">
        <v>1</v>
      </c>
      <c r="F3035" t="s">
        <v>63</v>
      </c>
      <c r="G3035">
        <v>0</v>
      </c>
      <c r="H3035">
        <v>0</v>
      </c>
      <c r="I3035">
        <v>0</v>
      </c>
      <c r="J3035">
        <v>0</v>
      </c>
      <c r="K3035">
        <v>0</v>
      </c>
      <c r="L3035">
        <v>591</v>
      </c>
      <c r="M3035">
        <v>1883</v>
      </c>
      <c r="N3035">
        <v>35</v>
      </c>
      <c r="O3035" t="s">
        <v>159</v>
      </c>
      <c r="P3035">
        <v>0</v>
      </c>
      <c r="Q303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035" t="str">
        <f>VLOOKUP(Analytics_mindset_case_studies_IntegrateCo_2015payroll[[#This Row],[Job_Code]],Analytics_mindset_case_studies_IntegrateCo_jobcodes[[Code_text]:[Job_Description]],2,FALSE)</f>
        <v>New Foreign Manufacturing Plant</v>
      </c>
    </row>
    <row r="3036" spans="1:18" x14ac:dyDescent="0.3">
      <c r="A3036" s="1">
        <v>42111</v>
      </c>
      <c r="B3036">
        <v>27310042</v>
      </c>
      <c r="C3036">
        <v>403</v>
      </c>
      <c r="D3036">
        <v>1</v>
      </c>
      <c r="E3036">
        <v>1</v>
      </c>
      <c r="F3036" t="s">
        <v>89</v>
      </c>
      <c r="G3036">
        <v>2</v>
      </c>
      <c r="H3036">
        <v>0</v>
      </c>
      <c r="I3036">
        <v>34</v>
      </c>
      <c r="J3036">
        <v>0</v>
      </c>
      <c r="K3036">
        <v>0</v>
      </c>
      <c r="L3036">
        <v>64</v>
      </c>
      <c r="M3036">
        <v>204</v>
      </c>
      <c r="N3036">
        <v>56</v>
      </c>
      <c r="O3036" t="s">
        <v>160</v>
      </c>
      <c r="P3036">
        <v>34</v>
      </c>
      <c r="Q303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036" t="str">
        <f>VLOOKUP(Analytics_mindset_case_studies_IntegrateCo_2015payroll[[#This Row],[Job_Code]],Analytics_mindset_case_studies_IntegrateCo_jobcodes[[Code_text]:[Job_Description]],2,FALSE)</f>
        <v>Employee Training</v>
      </c>
    </row>
    <row r="3037" spans="1:18" x14ac:dyDescent="0.3">
      <c r="A3037" s="1">
        <v>42111</v>
      </c>
      <c r="B3037">
        <v>27310042</v>
      </c>
      <c r="C3037">
        <v>376</v>
      </c>
      <c r="D3037">
        <v>1</v>
      </c>
      <c r="E3037">
        <v>1</v>
      </c>
      <c r="F3037" t="s">
        <v>87</v>
      </c>
      <c r="G3037">
        <v>2</v>
      </c>
      <c r="H3037">
        <v>0</v>
      </c>
      <c r="I3037">
        <v>374</v>
      </c>
      <c r="J3037">
        <v>0</v>
      </c>
      <c r="K3037">
        <v>0</v>
      </c>
      <c r="L3037">
        <v>85</v>
      </c>
      <c r="M3037">
        <v>271</v>
      </c>
      <c r="N3037">
        <v>62</v>
      </c>
      <c r="O3037" t="s">
        <v>161</v>
      </c>
      <c r="P3037">
        <v>374</v>
      </c>
      <c r="Q303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037" t="str">
        <f>VLOOKUP(Analytics_mindset_case_studies_IntegrateCo_2015payroll[[#This Row],[Job_Code]],Analytics_mindset_case_studies_IntegrateCo_jobcodes[[Code_text]:[Job_Description]],2,FALSE)</f>
        <v>Employee Training</v>
      </c>
    </row>
    <row r="3038" spans="1:18" x14ac:dyDescent="0.3">
      <c r="A3038" s="1">
        <v>42111</v>
      </c>
      <c r="B3038">
        <v>27310042</v>
      </c>
      <c r="C3038">
        <v>6</v>
      </c>
      <c r="D3038">
        <v>1</v>
      </c>
      <c r="E3038">
        <v>1</v>
      </c>
      <c r="F3038" t="s">
        <v>85</v>
      </c>
      <c r="G3038">
        <v>0</v>
      </c>
      <c r="H3038">
        <v>0</v>
      </c>
      <c r="I3038">
        <v>0</v>
      </c>
      <c r="J3038">
        <v>0</v>
      </c>
      <c r="K3038">
        <v>0</v>
      </c>
      <c r="L3038">
        <v>21</v>
      </c>
      <c r="M3038">
        <v>66</v>
      </c>
      <c r="N3038">
        <v>15</v>
      </c>
      <c r="O3038" t="s">
        <v>162</v>
      </c>
      <c r="P3038">
        <v>0</v>
      </c>
      <c r="Q303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038" t="str">
        <f>VLOOKUP(Analytics_mindset_case_studies_IntegrateCo_2015payroll[[#This Row],[Job_Code]],Analytics_mindset_case_studies_IntegrateCo_jobcodes[[Code_text]:[Job_Description]],2,FALSE)</f>
        <v>Installation</v>
      </c>
    </row>
    <row r="3039" spans="1:18" x14ac:dyDescent="0.3">
      <c r="A3039" s="1">
        <v>42111</v>
      </c>
      <c r="B3039">
        <v>27310042</v>
      </c>
      <c r="C3039">
        <v>6</v>
      </c>
      <c r="D3039">
        <v>1</v>
      </c>
      <c r="E3039">
        <v>1</v>
      </c>
      <c r="F3039" t="s">
        <v>63</v>
      </c>
      <c r="G3039">
        <v>0</v>
      </c>
      <c r="H3039">
        <v>0</v>
      </c>
      <c r="I3039">
        <v>0</v>
      </c>
      <c r="J3039">
        <v>0</v>
      </c>
      <c r="K3039">
        <v>0</v>
      </c>
      <c r="L3039">
        <v>814</v>
      </c>
      <c r="M3039">
        <v>2596</v>
      </c>
      <c r="N3039">
        <v>581</v>
      </c>
      <c r="O3039" t="s">
        <v>162</v>
      </c>
      <c r="P3039">
        <v>0</v>
      </c>
      <c r="Q303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039" t="str">
        <f>VLOOKUP(Analytics_mindset_case_studies_IntegrateCo_2015payroll[[#This Row],[Job_Code]],Analytics_mindset_case_studies_IntegrateCo_jobcodes[[Code_text]:[Job_Description]],2,FALSE)</f>
        <v>New Foreign Manufacturing Plant</v>
      </c>
    </row>
    <row r="3040" spans="1:18" x14ac:dyDescent="0.3">
      <c r="A3040" s="1">
        <v>42111</v>
      </c>
      <c r="B3040">
        <v>27310042</v>
      </c>
      <c r="C3040">
        <v>37</v>
      </c>
      <c r="D3040">
        <v>1</v>
      </c>
      <c r="E3040">
        <v>1</v>
      </c>
      <c r="F3040" t="s">
        <v>63</v>
      </c>
      <c r="G3040">
        <v>0</v>
      </c>
      <c r="H3040">
        <v>0</v>
      </c>
      <c r="I3040">
        <v>0</v>
      </c>
      <c r="J3040">
        <v>0</v>
      </c>
      <c r="K3040">
        <v>0</v>
      </c>
      <c r="L3040">
        <v>843</v>
      </c>
      <c r="M3040">
        <v>2686</v>
      </c>
      <c r="N3040">
        <v>647</v>
      </c>
      <c r="O3040" t="s">
        <v>164</v>
      </c>
      <c r="P3040">
        <v>0</v>
      </c>
      <c r="Q304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040" t="str">
        <f>VLOOKUP(Analytics_mindset_case_studies_IntegrateCo_2015payroll[[#This Row],[Job_Code]],Analytics_mindset_case_studies_IntegrateCo_jobcodes[[Code_text]:[Job_Description]],2,FALSE)</f>
        <v>New Foreign Manufacturing Plant</v>
      </c>
    </row>
    <row r="3041" spans="1:18" x14ac:dyDescent="0.3">
      <c r="A3041" s="1">
        <v>42111</v>
      </c>
      <c r="B3041">
        <v>27310042</v>
      </c>
      <c r="C3041">
        <v>37</v>
      </c>
      <c r="D3041">
        <v>1</v>
      </c>
      <c r="E3041">
        <v>1</v>
      </c>
      <c r="F3041" t="s">
        <v>75</v>
      </c>
      <c r="G3041">
        <v>0</v>
      </c>
      <c r="H3041">
        <v>0</v>
      </c>
      <c r="I3041">
        <v>0</v>
      </c>
      <c r="J3041">
        <v>0</v>
      </c>
      <c r="K3041">
        <v>0</v>
      </c>
      <c r="L3041">
        <v>421</v>
      </c>
      <c r="M3041">
        <v>1344</v>
      </c>
      <c r="N3041">
        <v>323</v>
      </c>
      <c r="O3041" t="s">
        <v>164</v>
      </c>
      <c r="P3041">
        <v>0</v>
      </c>
      <c r="Q304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3041" t="str">
        <f>VLOOKUP(Analytics_mindset_case_studies_IntegrateCo_2015payroll[[#This Row],[Job_Code]],Analytics_mindset_case_studies_IntegrateCo_jobcodes[[Code_text]:[Job_Description]],2,FALSE)</f>
        <v>Internal Auditing</v>
      </c>
    </row>
    <row r="3042" spans="1:18" x14ac:dyDescent="0.3">
      <c r="A3042" s="1">
        <v>42111</v>
      </c>
      <c r="B3042">
        <v>27310042</v>
      </c>
      <c r="C3042">
        <v>35</v>
      </c>
      <c r="D3042">
        <v>1</v>
      </c>
      <c r="E3042">
        <v>1</v>
      </c>
      <c r="F3042" t="s">
        <v>58</v>
      </c>
      <c r="G3042">
        <v>40</v>
      </c>
      <c r="H3042">
        <v>0</v>
      </c>
      <c r="I3042">
        <v>115385</v>
      </c>
      <c r="J3042">
        <v>0</v>
      </c>
      <c r="K3042">
        <v>0</v>
      </c>
      <c r="L3042">
        <v>0</v>
      </c>
      <c r="M3042">
        <v>8153</v>
      </c>
      <c r="N3042">
        <v>3</v>
      </c>
      <c r="O3042" t="s">
        <v>165</v>
      </c>
      <c r="P3042">
        <v>115385</v>
      </c>
      <c r="Q304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042" t="str">
        <f>VLOOKUP(Analytics_mindset_case_studies_IntegrateCo_2015payroll[[#This Row],[Job_Code]],Analytics_mindset_case_studies_IntegrateCo_jobcodes[[Code_text]:[Job_Description]],2,FALSE)</f>
        <v>Sales</v>
      </c>
    </row>
    <row r="3043" spans="1:18" x14ac:dyDescent="0.3">
      <c r="A3043" s="1">
        <v>42111</v>
      </c>
      <c r="B3043">
        <v>27310043</v>
      </c>
      <c r="C3043">
        <v>35</v>
      </c>
      <c r="D3043">
        <v>1</v>
      </c>
      <c r="E3043">
        <v>1</v>
      </c>
      <c r="F3043" t="s">
        <v>58</v>
      </c>
      <c r="G3043">
        <v>0</v>
      </c>
      <c r="H3043">
        <v>0</v>
      </c>
      <c r="I3043">
        <v>0</v>
      </c>
      <c r="J3043">
        <v>0</v>
      </c>
      <c r="K3043">
        <v>0</v>
      </c>
      <c r="L3043">
        <v>0</v>
      </c>
      <c r="M3043">
        <v>0</v>
      </c>
      <c r="N3043">
        <v>0</v>
      </c>
      <c r="O3043" t="s">
        <v>165</v>
      </c>
      <c r="P3043">
        <v>0</v>
      </c>
      <c r="Q304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043" t="str">
        <f>VLOOKUP(Analytics_mindset_case_studies_IntegrateCo_2015payroll[[#This Row],[Job_Code]],Analytics_mindset_case_studies_IntegrateCo_jobcodes[[Code_text]:[Job_Description]],2,FALSE)</f>
        <v>Sales</v>
      </c>
    </row>
    <row r="3044" spans="1:18" x14ac:dyDescent="0.3">
      <c r="A3044" s="1">
        <v>42111</v>
      </c>
      <c r="B3044">
        <v>27310042</v>
      </c>
      <c r="C3044">
        <v>287</v>
      </c>
      <c r="D3044">
        <v>2</v>
      </c>
      <c r="E3044">
        <v>2</v>
      </c>
      <c r="F3044" t="s">
        <v>64</v>
      </c>
      <c r="G3044">
        <v>6</v>
      </c>
      <c r="H3044">
        <v>0</v>
      </c>
      <c r="I3044">
        <v>855</v>
      </c>
      <c r="J3044">
        <v>0</v>
      </c>
      <c r="K3044">
        <v>0</v>
      </c>
      <c r="L3044">
        <v>389</v>
      </c>
      <c r="M3044">
        <v>621</v>
      </c>
      <c r="N3044">
        <v>21</v>
      </c>
      <c r="O3044" t="s">
        <v>167</v>
      </c>
      <c r="P3044">
        <v>855</v>
      </c>
      <c r="Q304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044" t="str">
        <f>VLOOKUP(Analytics_mindset_case_studies_IntegrateCo_2015payroll[[#This Row],[Job_Code]],Analytics_mindset_case_studies_IntegrateCo_jobcodes[[Code_text]:[Job_Description]],2,FALSE)</f>
        <v>Office</v>
      </c>
    </row>
    <row r="3045" spans="1:18" x14ac:dyDescent="0.3">
      <c r="A3045" s="1">
        <v>42111</v>
      </c>
      <c r="B3045">
        <v>27310042</v>
      </c>
      <c r="C3045">
        <v>287</v>
      </c>
      <c r="D3045">
        <v>2</v>
      </c>
      <c r="E3045">
        <v>2</v>
      </c>
      <c r="F3045" t="s">
        <v>88</v>
      </c>
      <c r="G3045">
        <v>17</v>
      </c>
      <c r="H3045">
        <v>0</v>
      </c>
      <c r="I3045">
        <v>24225</v>
      </c>
      <c r="J3045">
        <v>0</v>
      </c>
      <c r="K3045">
        <v>0</v>
      </c>
      <c r="L3045">
        <v>1103</v>
      </c>
      <c r="M3045">
        <v>1759</v>
      </c>
      <c r="N3045">
        <v>61</v>
      </c>
      <c r="O3045" t="s">
        <v>167</v>
      </c>
      <c r="P3045">
        <v>24225</v>
      </c>
      <c r="Q304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045" t="str">
        <f>VLOOKUP(Analytics_mindset_case_studies_IntegrateCo_2015payroll[[#This Row],[Job_Code]],Analytics_mindset_case_studies_IntegrateCo_jobcodes[[Code_text]:[Job_Description]],2,FALSE)</f>
        <v>Office</v>
      </c>
    </row>
    <row r="3046" spans="1:18" x14ac:dyDescent="0.3">
      <c r="A3046" s="1">
        <v>42111</v>
      </c>
      <c r="B3046">
        <v>27310042</v>
      </c>
      <c r="C3046">
        <v>287</v>
      </c>
      <c r="D3046">
        <v>2</v>
      </c>
      <c r="E3046">
        <v>2</v>
      </c>
      <c r="F3046" t="s">
        <v>97</v>
      </c>
      <c r="G3046">
        <v>17</v>
      </c>
      <c r="H3046">
        <v>0</v>
      </c>
      <c r="I3046">
        <v>24225</v>
      </c>
      <c r="J3046">
        <v>0</v>
      </c>
      <c r="K3046">
        <v>0</v>
      </c>
      <c r="L3046">
        <v>1104</v>
      </c>
      <c r="M3046">
        <v>1758</v>
      </c>
      <c r="N3046">
        <v>61</v>
      </c>
      <c r="O3046" t="s">
        <v>167</v>
      </c>
      <c r="P3046">
        <v>24225</v>
      </c>
      <c r="Q304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046" t="str">
        <f>VLOOKUP(Analytics_mindset_case_studies_IntegrateCo_2015payroll[[#This Row],[Job_Code]],Analytics_mindset_case_studies_IntegrateCo_jobcodes[[Code_text]:[Job_Description]],2,FALSE)</f>
        <v>Service</v>
      </c>
    </row>
    <row r="3047" spans="1:18" x14ac:dyDescent="0.3">
      <c r="A3047" s="1">
        <v>42111</v>
      </c>
      <c r="B3047">
        <v>27310042</v>
      </c>
      <c r="C3047">
        <v>153</v>
      </c>
      <c r="D3047">
        <v>1</v>
      </c>
      <c r="E3047">
        <v>1</v>
      </c>
      <c r="F3047" t="s">
        <v>85</v>
      </c>
      <c r="G3047">
        <v>0</v>
      </c>
      <c r="H3047">
        <v>0</v>
      </c>
      <c r="I3047">
        <v>0</v>
      </c>
      <c r="J3047">
        <v>0</v>
      </c>
      <c r="K3047">
        <v>0</v>
      </c>
      <c r="L3047">
        <v>7</v>
      </c>
      <c r="M3047">
        <v>21</v>
      </c>
      <c r="N3047">
        <v>5</v>
      </c>
      <c r="O3047" t="s">
        <v>170</v>
      </c>
      <c r="P3047">
        <v>0</v>
      </c>
      <c r="Q304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047" t="str">
        <f>VLOOKUP(Analytics_mindset_case_studies_IntegrateCo_2015payroll[[#This Row],[Job_Code]],Analytics_mindset_case_studies_IntegrateCo_jobcodes[[Code_text]:[Job_Description]],2,FALSE)</f>
        <v>Installation</v>
      </c>
    </row>
    <row r="3048" spans="1:18" x14ac:dyDescent="0.3">
      <c r="A3048" s="1">
        <v>42111</v>
      </c>
      <c r="B3048">
        <v>27310042</v>
      </c>
      <c r="C3048">
        <v>13</v>
      </c>
      <c r="D3048">
        <v>1</v>
      </c>
      <c r="E3048">
        <v>1</v>
      </c>
      <c r="F3048" t="s">
        <v>58</v>
      </c>
      <c r="G3048">
        <v>13</v>
      </c>
      <c r="H3048">
        <v>0</v>
      </c>
      <c r="I3048">
        <v>605</v>
      </c>
      <c r="J3048">
        <v>0</v>
      </c>
      <c r="K3048">
        <v>0</v>
      </c>
      <c r="L3048">
        <v>0</v>
      </c>
      <c r="M3048">
        <v>4629</v>
      </c>
      <c r="N3048">
        <v>998</v>
      </c>
      <c r="O3048" t="s">
        <v>171</v>
      </c>
      <c r="P3048">
        <v>605</v>
      </c>
      <c r="Q304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048" t="str">
        <f>VLOOKUP(Analytics_mindset_case_studies_IntegrateCo_2015payroll[[#This Row],[Job_Code]],Analytics_mindset_case_studies_IntegrateCo_jobcodes[[Code_text]:[Job_Description]],2,FALSE)</f>
        <v>Sales</v>
      </c>
    </row>
    <row r="3049" spans="1:18" x14ac:dyDescent="0.3">
      <c r="A3049" s="1">
        <v>42111</v>
      </c>
      <c r="B3049">
        <v>27310042</v>
      </c>
      <c r="C3049">
        <v>13</v>
      </c>
      <c r="D3049">
        <v>1</v>
      </c>
      <c r="E3049">
        <v>1</v>
      </c>
      <c r="F3049" t="s">
        <v>84</v>
      </c>
      <c r="G3049">
        <v>7</v>
      </c>
      <c r="H3049">
        <v>0</v>
      </c>
      <c r="I3049">
        <v>32577</v>
      </c>
      <c r="J3049">
        <v>0</v>
      </c>
      <c r="K3049">
        <v>0</v>
      </c>
      <c r="L3049">
        <v>0</v>
      </c>
      <c r="M3049">
        <v>2492</v>
      </c>
      <c r="N3049">
        <v>538</v>
      </c>
      <c r="O3049" t="s">
        <v>171</v>
      </c>
      <c r="P3049">
        <v>32577</v>
      </c>
      <c r="Q304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3049" t="str">
        <f>VLOOKUP(Analytics_mindset_case_studies_IntegrateCo_2015payroll[[#This Row],[Job_Code]],Analytics_mindset_case_studies_IntegrateCo_jobcodes[[Code_text]:[Job_Description]],2,FALSE)</f>
        <v>Travel</v>
      </c>
    </row>
    <row r="3050" spans="1:18" x14ac:dyDescent="0.3">
      <c r="A3050" s="1">
        <v>42111</v>
      </c>
      <c r="B3050">
        <v>27310042</v>
      </c>
      <c r="C3050">
        <v>13</v>
      </c>
      <c r="D3050">
        <v>1</v>
      </c>
      <c r="E3050">
        <v>1</v>
      </c>
      <c r="F3050" t="s">
        <v>106</v>
      </c>
      <c r="G3050">
        <v>6</v>
      </c>
      <c r="H3050">
        <v>0</v>
      </c>
      <c r="I3050">
        <v>27923</v>
      </c>
      <c r="J3050">
        <v>0</v>
      </c>
      <c r="K3050">
        <v>0</v>
      </c>
      <c r="L3050">
        <v>0</v>
      </c>
      <c r="M3050">
        <v>2135</v>
      </c>
      <c r="N3050">
        <v>461</v>
      </c>
      <c r="O3050" t="s">
        <v>171</v>
      </c>
      <c r="P3050">
        <v>27923</v>
      </c>
      <c r="Q305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007</v>
      </c>
      <c r="R3050" t="str">
        <f>VLOOKUP(Analytics_mindset_case_studies_IntegrateCo_2015payroll[[#This Row],[Job_Code]],Analytics_mindset_case_studies_IntegrateCo_jobcodes[[Code_text]:[Job_Description]],2,FALSE)</f>
        <v>Customer Training</v>
      </c>
    </row>
    <row r="3051" spans="1:18" x14ac:dyDescent="0.3">
      <c r="A3051" s="1">
        <v>42111</v>
      </c>
      <c r="B3051">
        <v>27310042</v>
      </c>
      <c r="C3051">
        <v>358</v>
      </c>
      <c r="D3051">
        <v>1</v>
      </c>
      <c r="E3051">
        <v>1</v>
      </c>
      <c r="F3051" t="s">
        <v>64</v>
      </c>
      <c r="G3051">
        <v>32</v>
      </c>
      <c r="H3051">
        <v>0</v>
      </c>
      <c r="I3051">
        <v>504</v>
      </c>
      <c r="J3051">
        <v>0</v>
      </c>
      <c r="K3051">
        <v>0</v>
      </c>
      <c r="L3051">
        <v>95</v>
      </c>
      <c r="M3051">
        <v>3029</v>
      </c>
      <c r="N3051">
        <v>6</v>
      </c>
      <c r="O3051" t="s">
        <v>172</v>
      </c>
      <c r="P3051">
        <v>504</v>
      </c>
      <c r="Q305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051" t="str">
        <f>VLOOKUP(Analytics_mindset_case_studies_IntegrateCo_2015payroll[[#This Row],[Job_Code]],Analytics_mindset_case_studies_IntegrateCo_jobcodes[[Code_text]:[Job_Description]],2,FALSE)</f>
        <v>Office</v>
      </c>
    </row>
    <row r="3052" spans="1:18" x14ac:dyDescent="0.3">
      <c r="A3052" s="1">
        <v>42111</v>
      </c>
      <c r="B3052">
        <v>27310042</v>
      </c>
      <c r="C3052">
        <v>358</v>
      </c>
      <c r="D3052">
        <v>1</v>
      </c>
      <c r="E3052">
        <v>1</v>
      </c>
      <c r="F3052" t="s">
        <v>63</v>
      </c>
      <c r="G3052">
        <v>0</v>
      </c>
      <c r="H3052">
        <v>0</v>
      </c>
      <c r="I3052">
        <v>0</v>
      </c>
      <c r="J3052">
        <v>0</v>
      </c>
      <c r="K3052">
        <v>0</v>
      </c>
      <c r="L3052">
        <v>238</v>
      </c>
      <c r="M3052">
        <v>758</v>
      </c>
      <c r="N3052">
        <v>15</v>
      </c>
      <c r="O3052" t="s">
        <v>172</v>
      </c>
      <c r="P3052">
        <v>0</v>
      </c>
      <c r="Q305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052" t="str">
        <f>VLOOKUP(Analytics_mindset_case_studies_IntegrateCo_2015payroll[[#This Row],[Job_Code]],Analytics_mindset_case_studies_IntegrateCo_jobcodes[[Code_text]:[Job_Description]],2,FALSE)</f>
        <v>New Foreign Manufacturing Plant</v>
      </c>
    </row>
    <row r="3053" spans="1:18" x14ac:dyDescent="0.3">
      <c r="A3053" s="1">
        <v>42111</v>
      </c>
      <c r="B3053">
        <v>27310042</v>
      </c>
      <c r="C3053">
        <v>281</v>
      </c>
      <c r="D3053">
        <v>1</v>
      </c>
      <c r="E3053">
        <v>1</v>
      </c>
      <c r="F3053" t="s">
        <v>85</v>
      </c>
      <c r="G3053">
        <v>0</v>
      </c>
      <c r="H3053">
        <v>0</v>
      </c>
      <c r="I3053">
        <v>0</v>
      </c>
      <c r="J3053">
        <v>0</v>
      </c>
      <c r="K3053">
        <v>0</v>
      </c>
      <c r="L3053">
        <v>36</v>
      </c>
      <c r="M3053">
        <v>115</v>
      </c>
      <c r="N3053">
        <v>25</v>
      </c>
      <c r="O3053" t="s">
        <v>207</v>
      </c>
      <c r="P3053">
        <v>0</v>
      </c>
      <c r="Q305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053" t="str">
        <f>VLOOKUP(Analytics_mindset_case_studies_IntegrateCo_2015payroll[[#This Row],[Job_Code]],Analytics_mindset_case_studies_IntegrateCo_jobcodes[[Code_text]:[Job_Description]],2,FALSE)</f>
        <v>Installation</v>
      </c>
    </row>
    <row r="3054" spans="1:18" x14ac:dyDescent="0.3">
      <c r="A3054" s="1">
        <v>42111</v>
      </c>
      <c r="B3054">
        <v>27310042</v>
      </c>
      <c r="C3054">
        <v>281</v>
      </c>
      <c r="D3054">
        <v>1</v>
      </c>
      <c r="E3054">
        <v>1</v>
      </c>
      <c r="F3054" t="s">
        <v>65</v>
      </c>
      <c r="G3054">
        <v>2</v>
      </c>
      <c r="H3054">
        <v>0</v>
      </c>
      <c r="I3054">
        <v>52</v>
      </c>
      <c r="J3054">
        <v>0</v>
      </c>
      <c r="K3054">
        <v>0</v>
      </c>
      <c r="L3054">
        <v>125</v>
      </c>
      <c r="M3054">
        <v>397</v>
      </c>
      <c r="N3054">
        <v>86</v>
      </c>
      <c r="O3054" t="s">
        <v>207</v>
      </c>
      <c r="P3054">
        <v>52</v>
      </c>
      <c r="Q305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054" t="str">
        <f>VLOOKUP(Analytics_mindset_case_studies_IntegrateCo_2015payroll[[#This Row],[Job_Code]],Analytics_mindset_case_studies_IntegrateCo_jobcodes[[Code_text]:[Job_Description]],2,FALSE)</f>
        <v>Office</v>
      </c>
    </row>
    <row r="3055" spans="1:18" x14ac:dyDescent="0.3">
      <c r="A3055" s="1">
        <v>42111</v>
      </c>
      <c r="B3055">
        <v>27310042</v>
      </c>
      <c r="C3055">
        <v>314</v>
      </c>
      <c r="D3055">
        <v>1</v>
      </c>
      <c r="E3055">
        <v>1</v>
      </c>
      <c r="F3055" t="s">
        <v>85</v>
      </c>
      <c r="G3055">
        <v>0</v>
      </c>
      <c r="H3055">
        <v>0</v>
      </c>
      <c r="I3055">
        <v>0</v>
      </c>
      <c r="J3055">
        <v>0</v>
      </c>
      <c r="K3055">
        <v>0</v>
      </c>
      <c r="L3055">
        <v>36</v>
      </c>
      <c r="M3055">
        <v>115</v>
      </c>
      <c r="N3055">
        <v>25</v>
      </c>
      <c r="O3055" t="s">
        <v>174</v>
      </c>
      <c r="P3055">
        <v>0</v>
      </c>
      <c r="Q305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055" t="str">
        <f>VLOOKUP(Analytics_mindset_case_studies_IntegrateCo_2015payroll[[#This Row],[Job_Code]],Analytics_mindset_case_studies_IntegrateCo_jobcodes[[Code_text]:[Job_Description]],2,FALSE)</f>
        <v>Installation</v>
      </c>
    </row>
    <row r="3056" spans="1:18" x14ac:dyDescent="0.3">
      <c r="A3056" s="1">
        <v>42111</v>
      </c>
      <c r="B3056">
        <v>27310042</v>
      </c>
      <c r="C3056">
        <v>39</v>
      </c>
      <c r="D3056">
        <v>1</v>
      </c>
      <c r="E3056">
        <v>1</v>
      </c>
      <c r="F3056" t="s">
        <v>101</v>
      </c>
      <c r="G3056">
        <v>30</v>
      </c>
      <c r="H3056">
        <v>0</v>
      </c>
      <c r="I3056">
        <v>2175</v>
      </c>
      <c r="J3056">
        <v>0</v>
      </c>
      <c r="K3056">
        <v>32</v>
      </c>
      <c r="L3056">
        <v>126</v>
      </c>
      <c r="M3056">
        <v>402</v>
      </c>
      <c r="N3056">
        <v>359</v>
      </c>
      <c r="O3056" t="s">
        <v>175</v>
      </c>
      <c r="P3056">
        <v>2175</v>
      </c>
      <c r="Q305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056" t="str">
        <f>VLOOKUP(Analytics_mindset_case_studies_IntegrateCo_2015payroll[[#This Row],[Job_Code]],Analytics_mindset_case_studies_IntegrateCo_jobcodes[[Code_text]:[Job_Description]],2,FALSE)</f>
        <v>Installation</v>
      </c>
    </row>
    <row r="3057" spans="1:18" x14ac:dyDescent="0.3">
      <c r="A3057" s="1">
        <v>42111</v>
      </c>
      <c r="B3057">
        <v>27310042</v>
      </c>
      <c r="C3057">
        <v>22</v>
      </c>
      <c r="D3057">
        <v>1</v>
      </c>
      <c r="E3057">
        <v>1</v>
      </c>
      <c r="F3057" t="s">
        <v>84</v>
      </c>
      <c r="G3057">
        <v>4</v>
      </c>
      <c r="H3057">
        <v>0</v>
      </c>
      <c r="I3057">
        <v>11705</v>
      </c>
      <c r="J3057">
        <v>0</v>
      </c>
      <c r="K3057">
        <v>0</v>
      </c>
      <c r="L3057">
        <v>256</v>
      </c>
      <c r="M3057">
        <v>816</v>
      </c>
      <c r="N3057">
        <v>193</v>
      </c>
      <c r="O3057" t="s">
        <v>176</v>
      </c>
      <c r="P3057">
        <v>11705</v>
      </c>
      <c r="Q305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3057" t="str">
        <f>VLOOKUP(Analytics_mindset_case_studies_IntegrateCo_2015payroll[[#This Row],[Job_Code]],Analytics_mindset_case_studies_IntegrateCo_jobcodes[[Code_text]:[Job_Description]],2,FALSE)</f>
        <v>Travel</v>
      </c>
    </row>
    <row r="3058" spans="1:18" x14ac:dyDescent="0.3">
      <c r="A3058" s="1">
        <v>42111</v>
      </c>
      <c r="B3058">
        <v>27310042</v>
      </c>
      <c r="C3058">
        <v>18</v>
      </c>
      <c r="D3058">
        <v>1</v>
      </c>
      <c r="E3058">
        <v>1</v>
      </c>
      <c r="F3058" t="s">
        <v>64</v>
      </c>
      <c r="G3058">
        <v>115</v>
      </c>
      <c r="H3058">
        <v>0</v>
      </c>
      <c r="I3058">
        <v>230</v>
      </c>
      <c r="J3058">
        <v>0</v>
      </c>
      <c r="K3058">
        <v>3</v>
      </c>
      <c r="L3058">
        <v>552</v>
      </c>
      <c r="M3058">
        <v>176</v>
      </c>
      <c r="N3058">
        <v>28</v>
      </c>
      <c r="O3058" t="s">
        <v>177</v>
      </c>
      <c r="P3058">
        <v>230</v>
      </c>
      <c r="Q305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058" t="str">
        <f>VLOOKUP(Analytics_mindset_case_studies_IntegrateCo_2015payroll[[#This Row],[Job_Code]],Analytics_mindset_case_studies_IntegrateCo_jobcodes[[Code_text]:[Job_Description]],2,FALSE)</f>
        <v>Office</v>
      </c>
    </row>
    <row r="3059" spans="1:18" x14ac:dyDescent="0.3">
      <c r="A3059" s="1">
        <v>42111</v>
      </c>
      <c r="B3059">
        <v>27310042</v>
      </c>
      <c r="C3059">
        <v>18</v>
      </c>
      <c r="D3059">
        <v>1</v>
      </c>
      <c r="E3059">
        <v>1</v>
      </c>
      <c r="F3059" t="s">
        <v>65</v>
      </c>
      <c r="G3059">
        <v>115</v>
      </c>
      <c r="H3059">
        <v>0</v>
      </c>
      <c r="I3059">
        <v>230</v>
      </c>
      <c r="J3059">
        <v>0</v>
      </c>
      <c r="K3059">
        <v>3</v>
      </c>
      <c r="L3059">
        <v>552</v>
      </c>
      <c r="M3059">
        <v>1759</v>
      </c>
      <c r="N3059">
        <v>28</v>
      </c>
      <c r="O3059" t="s">
        <v>177</v>
      </c>
      <c r="P3059">
        <v>230</v>
      </c>
      <c r="Q305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059" t="str">
        <f>VLOOKUP(Analytics_mindset_case_studies_IntegrateCo_2015payroll[[#This Row],[Job_Code]],Analytics_mindset_case_studies_IntegrateCo_jobcodes[[Code_text]:[Job_Description]],2,FALSE)</f>
        <v>Office</v>
      </c>
    </row>
    <row r="3060" spans="1:18" x14ac:dyDescent="0.3">
      <c r="A3060" s="1">
        <v>42111</v>
      </c>
      <c r="B3060">
        <v>27310042</v>
      </c>
      <c r="C3060">
        <v>23</v>
      </c>
      <c r="D3060">
        <v>1</v>
      </c>
      <c r="E3060">
        <v>1</v>
      </c>
      <c r="F3060" t="s">
        <v>84</v>
      </c>
      <c r="G3060">
        <v>2</v>
      </c>
      <c r="H3060">
        <v>0</v>
      </c>
      <c r="I3060">
        <v>7211</v>
      </c>
      <c r="J3060">
        <v>0</v>
      </c>
      <c r="K3060">
        <v>0</v>
      </c>
      <c r="L3060">
        <v>161</v>
      </c>
      <c r="M3060">
        <v>513</v>
      </c>
      <c r="N3060">
        <v>119</v>
      </c>
      <c r="O3060" t="s">
        <v>178</v>
      </c>
      <c r="P3060">
        <v>7211</v>
      </c>
      <c r="Q306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3060" t="str">
        <f>VLOOKUP(Analytics_mindset_case_studies_IntegrateCo_2015payroll[[#This Row],[Job_Code]],Analytics_mindset_case_studies_IntegrateCo_jobcodes[[Code_text]:[Job_Description]],2,FALSE)</f>
        <v>Travel</v>
      </c>
    </row>
    <row r="3061" spans="1:18" x14ac:dyDescent="0.3">
      <c r="A3061" s="1">
        <v>42111</v>
      </c>
      <c r="B3061">
        <v>27310042</v>
      </c>
      <c r="C3061">
        <v>401</v>
      </c>
      <c r="D3061">
        <v>2</v>
      </c>
      <c r="E3061">
        <v>2</v>
      </c>
      <c r="F3061" t="s">
        <v>85</v>
      </c>
      <c r="G3061">
        <v>0</v>
      </c>
      <c r="H3061">
        <v>0</v>
      </c>
      <c r="I3061">
        <v>0</v>
      </c>
      <c r="J3061">
        <v>0</v>
      </c>
      <c r="K3061">
        <v>0</v>
      </c>
      <c r="L3061">
        <v>64</v>
      </c>
      <c r="M3061">
        <v>103</v>
      </c>
      <c r="N3061">
        <v>33</v>
      </c>
      <c r="O3061" t="s">
        <v>179</v>
      </c>
      <c r="P3061">
        <v>0</v>
      </c>
      <c r="Q306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061" t="str">
        <f>VLOOKUP(Analytics_mindset_case_studies_IntegrateCo_2015payroll[[#This Row],[Job_Code]],Analytics_mindset_case_studies_IntegrateCo_jobcodes[[Code_text]:[Job_Description]],2,FALSE)</f>
        <v>Installation</v>
      </c>
    </row>
    <row r="3062" spans="1:18" x14ac:dyDescent="0.3">
      <c r="A3062" s="1">
        <v>42111</v>
      </c>
      <c r="B3062">
        <v>27310042</v>
      </c>
      <c r="C3062">
        <v>401</v>
      </c>
      <c r="D3062">
        <v>2</v>
      </c>
      <c r="E3062">
        <v>2</v>
      </c>
      <c r="F3062" t="s">
        <v>88</v>
      </c>
      <c r="G3062">
        <v>13</v>
      </c>
      <c r="H3062">
        <v>0</v>
      </c>
      <c r="I3062">
        <v>338</v>
      </c>
      <c r="J3062">
        <v>0</v>
      </c>
      <c r="K3062">
        <v>0</v>
      </c>
      <c r="L3062">
        <v>1447</v>
      </c>
      <c r="M3062">
        <v>2306</v>
      </c>
      <c r="N3062">
        <v>75</v>
      </c>
      <c r="O3062" t="s">
        <v>179</v>
      </c>
      <c r="P3062">
        <v>338</v>
      </c>
      <c r="Q306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062" t="str">
        <f>VLOOKUP(Analytics_mindset_case_studies_IntegrateCo_2015payroll[[#This Row],[Job_Code]],Analytics_mindset_case_studies_IntegrateCo_jobcodes[[Code_text]:[Job_Description]],2,FALSE)</f>
        <v>Office</v>
      </c>
    </row>
    <row r="3063" spans="1:18" x14ac:dyDescent="0.3">
      <c r="A3063" s="1">
        <v>42111</v>
      </c>
      <c r="B3063">
        <v>27310042</v>
      </c>
      <c r="C3063">
        <v>401</v>
      </c>
      <c r="D3063">
        <v>2</v>
      </c>
      <c r="E3063">
        <v>2</v>
      </c>
      <c r="F3063" t="s">
        <v>109</v>
      </c>
      <c r="G3063">
        <v>11</v>
      </c>
      <c r="H3063">
        <v>0</v>
      </c>
      <c r="I3063">
        <v>286</v>
      </c>
      <c r="J3063">
        <v>0</v>
      </c>
      <c r="K3063">
        <v>0</v>
      </c>
      <c r="L3063">
        <v>1224</v>
      </c>
      <c r="M3063">
        <v>1951</v>
      </c>
      <c r="N3063">
        <v>635</v>
      </c>
      <c r="O3063" t="s">
        <v>179</v>
      </c>
      <c r="P3063">
        <v>286</v>
      </c>
      <c r="Q306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3063" t="str">
        <f>VLOOKUP(Analytics_mindset_case_studies_IntegrateCo_2015payroll[[#This Row],[Job_Code]],Analytics_mindset_case_studies_IntegrateCo_jobcodes[[Code_text]:[Job_Description]],2,FALSE)</f>
        <v>Travel</v>
      </c>
    </row>
    <row r="3064" spans="1:18" x14ac:dyDescent="0.3">
      <c r="A3064" s="1">
        <v>42111</v>
      </c>
      <c r="B3064">
        <v>27310042</v>
      </c>
      <c r="C3064">
        <v>407</v>
      </c>
      <c r="D3064">
        <v>1</v>
      </c>
      <c r="E3064">
        <v>1</v>
      </c>
      <c r="F3064" t="s">
        <v>89</v>
      </c>
      <c r="G3064">
        <v>2</v>
      </c>
      <c r="H3064">
        <v>0</v>
      </c>
      <c r="I3064">
        <v>32</v>
      </c>
      <c r="J3064">
        <v>0</v>
      </c>
      <c r="K3064">
        <v>19</v>
      </c>
      <c r="L3064">
        <v>77</v>
      </c>
      <c r="M3064">
        <v>244</v>
      </c>
      <c r="N3064">
        <v>53</v>
      </c>
      <c r="O3064" t="s">
        <v>209</v>
      </c>
      <c r="P3064">
        <v>32</v>
      </c>
      <c r="Q306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064" t="str">
        <f>VLOOKUP(Analytics_mindset_case_studies_IntegrateCo_2015payroll[[#This Row],[Job_Code]],Analytics_mindset_case_studies_IntegrateCo_jobcodes[[Code_text]:[Job_Description]],2,FALSE)</f>
        <v>Employee Training</v>
      </c>
    </row>
    <row r="3065" spans="1:18" x14ac:dyDescent="0.3">
      <c r="A3065" s="1">
        <v>42111</v>
      </c>
      <c r="B3065">
        <v>27310042</v>
      </c>
      <c r="C3065">
        <v>3</v>
      </c>
      <c r="D3065">
        <v>1</v>
      </c>
      <c r="E3065">
        <v>1</v>
      </c>
      <c r="F3065" t="s">
        <v>64</v>
      </c>
      <c r="G3065">
        <v>40</v>
      </c>
      <c r="H3065">
        <v>0</v>
      </c>
      <c r="I3065">
        <v>3077</v>
      </c>
      <c r="J3065">
        <v>0</v>
      </c>
      <c r="K3065">
        <v>0</v>
      </c>
      <c r="L3065">
        <v>0</v>
      </c>
      <c r="M3065">
        <v>23308</v>
      </c>
      <c r="N3065">
        <v>369</v>
      </c>
      <c r="O3065" t="s">
        <v>180</v>
      </c>
      <c r="P3065">
        <v>3077</v>
      </c>
      <c r="Q306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065" t="str">
        <f>VLOOKUP(Analytics_mindset_case_studies_IntegrateCo_2015payroll[[#This Row],[Job_Code]],Analytics_mindset_case_studies_IntegrateCo_jobcodes[[Code_text]:[Job_Description]],2,FALSE)</f>
        <v>Office</v>
      </c>
    </row>
    <row r="3066" spans="1:18" x14ac:dyDescent="0.3">
      <c r="A3066" s="1">
        <v>42111</v>
      </c>
      <c r="B3066">
        <v>27310042</v>
      </c>
      <c r="C3066">
        <v>374</v>
      </c>
      <c r="D3066">
        <v>5</v>
      </c>
      <c r="E3066">
        <v>5</v>
      </c>
      <c r="F3066" t="s">
        <v>64</v>
      </c>
      <c r="G3066">
        <v>45</v>
      </c>
      <c r="H3066">
        <v>0</v>
      </c>
      <c r="I3066">
        <v>945</v>
      </c>
      <c r="J3066">
        <v>0</v>
      </c>
      <c r="K3066">
        <v>0</v>
      </c>
      <c r="L3066">
        <v>265</v>
      </c>
      <c r="M3066">
        <v>615</v>
      </c>
      <c r="N3066">
        <v>36</v>
      </c>
      <c r="O3066" t="s">
        <v>181</v>
      </c>
      <c r="P3066">
        <v>945</v>
      </c>
      <c r="Q306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066" t="str">
        <f>VLOOKUP(Analytics_mindset_case_studies_IntegrateCo_2015payroll[[#This Row],[Job_Code]],Analytics_mindset_case_studies_IntegrateCo_jobcodes[[Code_text]:[Job_Description]],2,FALSE)</f>
        <v>Office</v>
      </c>
    </row>
    <row r="3067" spans="1:18" x14ac:dyDescent="0.3">
      <c r="A3067" s="1">
        <v>42111</v>
      </c>
      <c r="B3067">
        <v>27310042</v>
      </c>
      <c r="C3067">
        <v>374</v>
      </c>
      <c r="D3067">
        <v>5</v>
      </c>
      <c r="E3067">
        <v>5</v>
      </c>
      <c r="F3067" t="s">
        <v>93</v>
      </c>
      <c r="G3067">
        <v>14</v>
      </c>
      <c r="H3067">
        <v>0</v>
      </c>
      <c r="I3067">
        <v>294</v>
      </c>
      <c r="J3067">
        <v>0</v>
      </c>
      <c r="K3067">
        <v>0</v>
      </c>
      <c r="L3067">
        <v>823</v>
      </c>
      <c r="M3067">
        <v>1915</v>
      </c>
      <c r="N3067">
        <v>112</v>
      </c>
      <c r="O3067" t="s">
        <v>181</v>
      </c>
      <c r="P3067">
        <v>294</v>
      </c>
      <c r="Q306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067" t="str">
        <f>VLOOKUP(Analytics_mindset_case_studies_IntegrateCo_2015payroll[[#This Row],[Job_Code]],Analytics_mindset_case_studies_IntegrateCo_jobcodes[[Code_text]:[Job_Description]],2,FALSE)</f>
        <v>Office</v>
      </c>
    </row>
    <row r="3068" spans="1:18" x14ac:dyDescent="0.3">
      <c r="A3068" s="1">
        <v>42111</v>
      </c>
      <c r="B3068">
        <v>27310042</v>
      </c>
      <c r="C3068">
        <v>374</v>
      </c>
      <c r="D3068">
        <v>5</v>
      </c>
      <c r="E3068">
        <v>5</v>
      </c>
      <c r="F3068" t="s">
        <v>78</v>
      </c>
      <c r="G3068">
        <v>13</v>
      </c>
      <c r="H3068">
        <v>0</v>
      </c>
      <c r="I3068">
        <v>273</v>
      </c>
      <c r="J3068">
        <v>0</v>
      </c>
      <c r="K3068">
        <v>0</v>
      </c>
      <c r="L3068">
        <v>764</v>
      </c>
      <c r="M3068">
        <v>1778</v>
      </c>
      <c r="N3068">
        <v>104</v>
      </c>
      <c r="O3068" t="s">
        <v>181</v>
      </c>
      <c r="P3068">
        <v>273</v>
      </c>
      <c r="Q306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068" t="str">
        <f>VLOOKUP(Analytics_mindset_case_studies_IntegrateCo_2015payroll[[#This Row],[Job_Code]],Analytics_mindset_case_studies_IntegrateCo_jobcodes[[Code_text]:[Job_Description]],2,FALSE)</f>
        <v>Service</v>
      </c>
    </row>
    <row r="3069" spans="1:18" x14ac:dyDescent="0.3">
      <c r="A3069" s="1">
        <v>42111</v>
      </c>
      <c r="B3069">
        <v>27310042</v>
      </c>
      <c r="C3069">
        <v>374</v>
      </c>
      <c r="D3069">
        <v>5</v>
      </c>
      <c r="E3069">
        <v>5</v>
      </c>
      <c r="F3069" t="s">
        <v>103</v>
      </c>
      <c r="G3069">
        <v>5</v>
      </c>
      <c r="H3069">
        <v>0</v>
      </c>
      <c r="I3069">
        <v>105</v>
      </c>
      <c r="J3069">
        <v>0</v>
      </c>
      <c r="K3069">
        <v>0</v>
      </c>
      <c r="L3069">
        <v>3</v>
      </c>
      <c r="M3069">
        <v>68</v>
      </c>
      <c r="N3069">
        <v>4</v>
      </c>
      <c r="O3069" t="s">
        <v>181</v>
      </c>
      <c r="P3069">
        <v>105</v>
      </c>
      <c r="Q306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069" t="str">
        <f>VLOOKUP(Analytics_mindset_case_studies_IntegrateCo_2015payroll[[#This Row],[Job_Code]],Analytics_mindset_case_studies_IntegrateCo_jobcodes[[Code_text]:[Job_Description]],2,FALSE)</f>
        <v>Service</v>
      </c>
    </row>
    <row r="3070" spans="1:18" x14ac:dyDescent="0.3">
      <c r="A3070" s="1">
        <v>42111</v>
      </c>
      <c r="B3070">
        <v>27310042</v>
      </c>
      <c r="C3070">
        <v>374</v>
      </c>
      <c r="D3070">
        <v>5</v>
      </c>
      <c r="E3070">
        <v>5</v>
      </c>
      <c r="F3070" t="s">
        <v>83</v>
      </c>
      <c r="G3070">
        <v>0</v>
      </c>
      <c r="H3070">
        <v>0</v>
      </c>
      <c r="I3070">
        <v>0</v>
      </c>
      <c r="J3070">
        <v>0</v>
      </c>
      <c r="K3070">
        <v>0</v>
      </c>
      <c r="L3070">
        <v>47</v>
      </c>
      <c r="M3070">
        <v>1094</v>
      </c>
      <c r="N3070">
        <v>64</v>
      </c>
      <c r="O3070" t="s">
        <v>181</v>
      </c>
      <c r="P3070">
        <v>0</v>
      </c>
      <c r="Q307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070" t="str">
        <f>VLOOKUP(Analytics_mindset_case_studies_IntegrateCo_2015payroll[[#This Row],[Job_Code]],Analytics_mindset_case_studies_IntegrateCo_jobcodes[[Code_text]:[Job_Description]],2,FALSE)</f>
        <v>New Foreign Manufacturing Plant</v>
      </c>
    </row>
    <row r="3071" spans="1:18" x14ac:dyDescent="0.3">
      <c r="A3071" s="1">
        <v>42111</v>
      </c>
      <c r="B3071">
        <v>27310042</v>
      </c>
      <c r="C3071">
        <v>201</v>
      </c>
      <c r="D3071">
        <v>1</v>
      </c>
      <c r="E3071">
        <v>1</v>
      </c>
      <c r="F3071" t="s">
        <v>85</v>
      </c>
      <c r="G3071">
        <v>0</v>
      </c>
      <c r="H3071">
        <v>0</v>
      </c>
      <c r="I3071">
        <v>0</v>
      </c>
      <c r="J3071">
        <v>0</v>
      </c>
      <c r="K3071">
        <v>0</v>
      </c>
      <c r="L3071">
        <v>29</v>
      </c>
      <c r="M3071">
        <v>91</v>
      </c>
      <c r="N3071">
        <v>2</v>
      </c>
      <c r="O3071" t="s">
        <v>182</v>
      </c>
      <c r="P3071">
        <v>0</v>
      </c>
      <c r="Q307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071" t="str">
        <f>VLOOKUP(Analytics_mindset_case_studies_IntegrateCo_2015payroll[[#This Row],[Job_Code]],Analytics_mindset_case_studies_IntegrateCo_jobcodes[[Code_text]:[Job_Description]],2,FALSE)</f>
        <v>Installation</v>
      </c>
    </row>
    <row r="3072" spans="1:18" x14ac:dyDescent="0.3">
      <c r="A3072" s="1">
        <v>42111</v>
      </c>
      <c r="B3072">
        <v>27310042</v>
      </c>
      <c r="C3072">
        <v>201</v>
      </c>
      <c r="D3072">
        <v>1</v>
      </c>
      <c r="E3072">
        <v>1</v>
      </c>
      <c r="F3072" t="s">
        <v>87</v>
      </c>
      <c r="G3072">
        <v>2</v>
      </c>
      <c r="H3072">
        <v>0</v>
      </c>
      <c r="I3072">
        <v>63</v>
      </c>
      <c r="J3072">
        <v>0</v>
      </c>
      <c r="K3072">
        <v>0</v>
      </c>
      <c r="L3072">
        <v>151</v>
      </c>
      <c r="M3072">
        <v>482</v>
      </c>
      <c r="N3072">
        <v>104</v>
      </c>
      <c r="O3072" t="s">
        <v>182</v>
      </c>
      <c r="P3072">
        <v>63</v>
      </c>
      <c r="Q307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072" t="str">
        <f>VLOOKUP(Analytics_mindset_case_studies_IntegrateCo_2015payroll[[#This Row],[Job_Code]],Analytics_mindset_case_studies_IntegrateCo_jobcodes[[Code_text]:[Job_Description]],2,FALSE)</f>
        <v>Employee Training</v>
      </c>
    </row>
    <row r="3073" spans="1:18" x14ac:dyDescent="0.3">
      <c r="A3073" s="1">
        <v>42111</v>
      </c>
      <c r="B3073">
        <v>27310042</v>
      </c>
      <c r="C3073">
        <v>201</v>
      </c>
      <c r="D3073">
        <v>1</v>
      </c>
      <c r="E3073">
        <v>1</v>
      </c>
      <c r="F3073" t="s">
        <v>63</v>
      </c>
      <c r="G3073">
        <v>0</v>
      </c>
      <c r="H3073">
        <v>0</v>
      </c>
      <c r="I3073">
        <v>0</v>
      </c>
      <c r="J3073">
        <v>0</v>
      </c>
      <c r="K3073">
        <v>0</v>
      </c>
      <c r="L3073">
        <v>605</v>
      </c>
      <c r="M3073">
        <v>1929</v>
      </c>
      <c r="N3073">
        <v>416</v>
      </c>
      <c r="O3073" t="s">
        <v>182</v>
      </c>
      <c r="P3073">
        <v>0</v>
      </c>
      <c r="Q307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073" t="str">
        <f>VLOOKUP(Analytics_mindset_case_studies_IntegrateCo_2015payroll[[#This Row],[Job_Code]],Analytics_mindset_case_studies_IntegrateCo_jobcodes[[Code_text]:[Job_Description]],2,FALSE)</f>
        <v>New Foreign Manufacturing Plant</v>
      </c>
    </row>
    <row r="3074" spans="1:18" x14ac:dyDescent="0.3">
      <c r="A3074" s="1">
        <v>42111</v>
      </c>
      <c r="B3074">
        <v>27310042</v>
      </c>
      <c r="C3074">
        <v>192</v>
      </c>
      <c r="D3074">
        <v>5</v>
      </c>
      <c r="E3074">
        <v>5</v>
      </c>
      <c r="F3074" t="s">
        <v>85</v>
      </c>
      <c r="G3074">
        <v>0</v>
      </c>
      <c r="H3074">
        <v>0</v>
      </c>
      <c r="I3074">
        <v>0</v>
      </c>
      <c r="J3074">
        <v>0</v>
      </c>
      <c r="K3074">
        <v>0</v>
      </c>
      <c r="L3074">
        <v>34</v>
      </c>
      <c r="M3074">
        <v>81</v>
      </c>
      <c r="N3074">
        <v>51</v>
      </c>
      <c r="O3074" t="s">
        <v>183</v>
      </c>
      <c r="P3074">
        <v>0</v>
      </c>
      <c r="Q307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074" t="str">
        <f>VLOOKUP(Analytics_mindset_case_studies_IntegrateCo_2015payroll[[#This Row],[Job_Code]],Analytics_mindset_case_studies_IntegrateCo_jobcodes[[Code_text]:[Job_Description]],2,FALSE)</f>
        <v>Installation</v>
      </c>
    </row>
    <row r="3075" spans="1:18" x14ac:dyDescent="0.3">
      <c r="A3075" s="1">
        <v>42111</v>
      </c>
      <c r="B3075">
        <v>27310042</v>
      </c>
      <c r="C3075">
        <v>192</v>
      </c>
      <c r="D3075">
        <v>5</v>
      </c>
      <c r="E3075">
        <v>5</v>
      </c>
      <c r="F3075" t="s">
        <v>107</v>
      </c>
      <c r="G3075">
        <v>8</v>
      </c>
      <c r="H3075">
        <v>0</v>
      </c>
      <c r="I3075">
        <v>19231</v>
      </c>
      <c r="J3075">
        <v>0</v>
      </c>
      <c r="K3075">
        <v>0</v>
      </c>
      <c r="L3075">
        <v>538</v>
      </c>
      <c r="M3075">
        <v>1313</v>
      </c>
      <c r="N3075">
        <v>823</v>
      </c>
      <c r="O3075" t="s">
        <v>183</v>
      </c>
      <c r="P3075">
        <v>19231</v>
      </c>
      <c r="Q307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075" t="str">
        <f>VLOOKUP(Analytics_mindset_case_studies_IntegrateCo_2015payroll[[#This Row],[Job_Code]],Analytics_mindset_case_studies_IntegrateCo_jobcodes[[Code_text]:[Job_Description]],2,FALSE)</f>
        <v>Sales</v>
      </c>
    </row>
    <row r="3076" spans="1:18" x14ac:dyDescent="0.3">
      <c r="A3076" s="1">
        <v>42111</v>
      </c>
      <c r="B3076">
        <v>27310042</v>
      </c>
      <c r="C3076">
        <v>192</v>
      </c>
      <c r="D3076">
        <v>5</v>
      </c>
      <c r="E3076">
        <v>5</v>
      </c>
      <c r="F3076" t="s">
        <v>104</v>
      </c>
      <c r="G3076">
        <v>32</v>
      </c>
      <c r="H3076">
        <v>0</v>
      </c>
      <c r="I3076">
        <v>76923</v>
      </c>
      <c r="J3076">
        <v>0</v>
      </c>
      <c r="K3076">
        <v>0</v>
      </c>
      <c r="L3076">
        <v>2154</v>
      </c>
      <c r="M3076">
        <v>525</v>
      </c>
      <c r="N3076">
        <v>3292</v>
      </c>
      <c r="O3076" t="s">
        <v>183</v>
      </c>
      <c r="P3076">
        <v>76923</v>
      </c>
      <c r="Q307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076" t="str">
        <f>VLOOKUP(Analytics_mindset_case_studies_IntegrateCo_2015payroll[[#This Row],[Job_Code]],Analytics_mindset_case_studies_IntegrateCo_jobcodes[[Code_text]:[Job_Description]],2,FALSE)</f>
        <v>Sales</v>
      </c>
    </row>
    <row r="3077" spans="1:18" x14ac:dyDescent="0.3">
      <c r="A3077" s="1">
        <v>42111</v>
      </c>
      <c r="B3077">
        <v>27310042</v>
      </c>
      <c r="C3077">
        <v>398</v>
      </c>
      <c r="D3077">
        <v>1</v>
      </c>
      <c r="E3077">
        <v>1</v>
      </c>
      <c r="F3077" t="s">
        <v>95</v>
      </c>
      <c r="G3077">
        <v>45</v>
      </c>
      <c r="H3077">
        <v>0</v>
      </c>
      <c r="I3077">
        <v>54</v>
      </c>
      <c r="J3077">
        <v>0</v>
      </c>
      <c r="K3077">
        <v>0</v>
      </c>
      <c r="L3077">
        <v>13</v>
      </c>
      <c r="M3077">
        <v>413</v>
      </c>
      <c r="N3077">
        <v>89</v>
      </c>
      <c r="O3077" t="s">
        <v>184</v>
      </c>
      <c r="P3077">
        <v>54</v>
      </c>
      <c r="Q307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077" t="str">
        <f>VLOOKUP(Analytics_mindset_case_studies_IntegrateCo_2015payroll[[#This Row],[Job_Code]],Analytics_mindset_case_studies_IntegrateCo_jobcodes[[Code_text]:[Job_Description]],2,FALSE)</f>
        <v>Installation</v>
      </c>
    </row>
    <row r="3078" spans="1:18" x14ac:dyDescent="0.3">
      <c r="A3078" s="1">
        <v>42111</v>
      </c>
      <c r="B3078">
        <v>27310042</v>
      </c>
      <c r="C3078">
        <v>398</v>
      </c>
      <c r="D3078">
        <v>1</v>
      </c>
      <c r="E3078">
        <v>1</v>
      </c>
      <c r="F3078" t="s">
        <v>89</v>
      </c>
      <c r="G3078">
        <v>5</v>
      </c>
      <c r="H3078">
        <v>0</v>
      </c>
      <c r="I3078">
        <v>6</v>
      </c>
      <c r="J3078">
        <v>0</v>
      </c>
      <c r="K3078">
        <v>0</v>
      </c>
      <c r="L3078">
        <v>14</v>
      </c>
      <c r="M3078">
        <v>46</v>
      </c>
      <c r="N3078">
        <v>1</v>
      </c>
      <c r="O3078" t="s">
        <v>184</v>
      </c>
      <c r="P3078">
        <v>6</v>
      </c>
      <c r="Q307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078" t="str">
        <f>VLOOKUP(Analytics_mindset_case_studies_IntegrateCo_2015payroll[[#This Row],[Job_Code]],Analytics_mindset_case_studies_IntegrateCo_jobcodes[[Code_text]:[Job_Description]],2,FALSE)</f>
        <v>Employee Training</v>
      </c>
    </row>
    <row r="3079" spans="1:18" x14ac:dyDescent="0.3">
      <c r="A3079" s="1">
        <v>42111</v>
      </c>
      <c r="B3079">
        <v>27310042</v>
      </c>
      <c r="C3079">
        <v>352</v>
      </c>
      <c r="D3079">
        <v>1</v>
      </c>
      <c r="E3079">
        <v>1</v>
      </c>
      <c r="F3079" t="s">
        <v>89</v>
      </c>
      <c r="G3079">
        <v>2</v>
      </c>
      <c r="H3079">
        <v>0</v>
      </c>
      <c r="I3079">
        <v>38</v>
      </c>
      <c r="J3079">
        <v>0</v>
      </c>
      <c r="K3079">
        <v>0</v>
      </c>
      <c r="L3079">
        <v>84</v>
      </c>
      <c r="M3079">
        <v>267</v>
      </c>
      <c r="N3079">
        <v>63</v>
      </c>
      <c r="O3079" t="s">
        <v>186</v>
      </c>
      <c r="P3079">
        <v>38</v>
      </c>
      <c r="Q307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079" t="str">
        <f>VLOOKUP(Analytics_mindset_case_studies_IntegrateCo_2015payroll[[#This Row],[Job_Code]],Analytics_mindset_case_studies_IntegrateCo_jobcodes[[Code_text]:[Job_Description]],2,FALSE)</f>
        <v>Employee Training</v>
      </c>
    </row>
    <row r="3080" spans="1:18" x14ac:dyDescent="0.3">
      <c r="A3080" s="1">
        <v>42111</v>
      </c>
      <c r="B3080">
        <v>27310042</v>
      </c>
      <c r="C3080">
        <v>199</v>
      </c>
      <c r="D3080">
        <v>1</v>
      </c>
      <c r="E3080">
        <v>1</v>
      </c>
      <c r="F3080" t="s">
        <v>63</v>
      </c>
      <c r="G3080">
        <v>0</v>
      </c>
      <c r="H3080">
        <v>0</v>
      </c>
      <c r="I3080">
        <v>0</v>
      </c>
      <c r="J3080">
        <v>0</v>
      </c>
      <c r="K3080">
        <v>0</v>
      </c>
      <c r="L3080">
        <v>3092</v>
      </c>
      <c r="M3080">
        <v>9856</v>
      </c>
      <c r="N3080">
        <v>2356</v>
      </c>
      <c r="O3080" t="s">
        <v>187</v>
      </c>
      <c r="P3080">
        <v>0</v>
      </c>
      <c r="Q308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080" t="str">
        <f>VLOOKUP(Analytics_mindset_case_studies_IntegrateCo_2015payroll[[#This Row],[Job_Code]],Analytics_mindset_case_studies_IntegrateCo_jobcodes[[Code_text]:[Job_Description]],2,FALSE)</f>
        <v>New Foreign Manufacturing Plant</v>
      </c>
    </row>
    <row r="3081" spans="1:18" x14ac:dyDescent="0.3">
      <c r="A3081" s="1">
        <v>42111</v>
      </c>
      <c r="B3081">
        <v>27310042</v>
      </c>
      <c r="C3081">
        <v>260</v>
      </c>
      <c r="D3081">
        <v>1</v>
      </c>
      <c r="E3081">
        <v>1</v>
      </c>
      <c r="F3081" t="s">
        <v>85</v>
      </c>
      <c r="G3081">
        <v>0</v>
      </c>
      <c r="H3081">
        <v>0</v>
      </c>
      <c r="I3081">
        <v>0</v>
      </c>
      <c r="J3081">
        <v>0</v>
      </c>
      <c r="K3081">
        <v>0</v>
      </c>
      <c r="L3081">
        <v>34</v>
      </c>
      <c r="M3081">
        <v>107</v>
      </c>
      <c r="N3081">
        <v>25</v>
      </c>
      <c r="O3081" t="s">
        <v>188</v>
      </c>
      <c r="P3081">
        <v>0</v>
      </c>
      <c r="Q308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081" t="str">
        <f>VLOOKUP(Analytics_mindset_case_studies_IntegrateCo_2015payroll[[#This Row],[Job_Code]],Analytics_mindset_case_studies_IntegrateCo_jobcodes[[Code_text]:[Job_Description]],2,FALSE)</f>
        <v>Installation</v>
      </c>
    </row>
    <row r="3082" spans="1:18" x14ac:dyDescent="0.3">
      <c r="A3082" s="1">
        <v>42111</v>
      </c>
      <c r="B3082">
        <v>27310042</v>
      </c>
      <c r="C3082">
        <v>260</v>
      </c>
      <c r="D3082">
        <v>1</v>
      </c>
      <c r="E3082">
        <v>1</v>
      </c>
      <c r="F3082" t="s">
        <v>87</v>
      </c>
      <c r="G3082">
        <v>2</v>
      </c>
      <c r="H3082">
        <v>0</v>
      </c>
      <c r="I3082">
        <v>495</v>
      </c>
      <c r="J3082">
        <v>0</v>
      </c>
      <c r="K3082">
        <v>0</v>
      </c>
      <c r="L3082">
        <v>111</v>
      </c>
      <c r="M3082">
        <v>354</v>
      </c>
      <c r="N3082">
        <v>82</v>
      </c>
      <c r="O3082" t="s">
        <v>188</v>
      </c>
      <c r="P3082">
        <v>495</v>
      </c>
      <c r="Q308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082" t="str">
        <f>VLOOKUP(Analytics_mindset_case_studies_IntegrateCo_2015payroll[[#This Row],[Job_Code]],Analytics_mindset_case_studies_IntegrateCo_jobcodes[[Code_text]:[Job_Description]],2,FALSE)</f>
        <v>Employee Training</v>
      </c>
    </row>
    <row r="3083" spans="1:18" x14ac:dyDescent="0.3">
      <c r="A3083" s="1">
        <v>42111</v>
      </c>
      <c r="B3083">
        <v>27310042</v>
      </c>
      <c r="C3083">
        <v>380</v>
      </c>
      <c r="D3083">
        <v>1</v>
      </c>
      <c r="E3083">
        <v>1</v>
      </c>
      <c r="F3083" t="s">
        <v>85</v>
      </c>
      <c r="G3083">
        <v>0</v>
      </c>
      <c r="H3083">
        <v>0</v>
      </c>
      <c r="I3083">
        <v>0</v>
      </c>
      <c r="J3083">
        <v>0</v>
      </c>
      <c r="K3083">
        <v>0</v>
      </c>
      <c r="L3083">
        <v>3</v>
      </c>
      <c r="M3083">
        <v>94</v>
      </c>
      <c r="N3083">
        <v>25</v>
      </c>
      <c r="O3083" t="s">
        <v>189</v>
      </c>
      <c r="P3083">
        <v>0</v>
      </c>
      <c r="Q308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083" t="str">
        <f>VLOOKUP(Analytics_mindset_case_studies_IntegrateCo_2015payroll[[#This Row],[Job_Code]],Analytics_mindset_case_studies_IntegrateCo_jobcodes[[Code_text]:[Job_Description]],2,FALSE)</f>
        <v>Installation</v>
      </c>
    </row>
    <row r="3084" spans="1:18" x14ac:dyDescent="0.3">
      <c r="A3084" s="1">
        <v>42111</v>
      </c>
      <c r="B3084">
        <v>27310042</v>
      </c>
      <c r="C3084">
        <v>380</v>
      </c>
      <c r="D3084">
        <v>1</v>
      </c>
      <c r="E3084">
        <v>1</v>
      </c>
      <c r="F3084" t="s">
        <v>65</v>
      </c>
      <c r="G3084">
        <v>2</v>
      </c>
      <c r="H3084">
        <v>0</v>
      </c>
      <c r="I3084">
        <v>40</v>
      </c>
      <c r="J3084">
        <v>0</v>
      </c>
      <c r="K3084">
        <v>0</v>
      </c>
      <c r="L3084">
        <v>79</v>
      </c>
      <c r="M3084">
        <v>252</v>
      </c>
      <c r="N3084">
        <v>66</v>
      </c>
      <c r="O3084" t="s">
        <v>189</v>
      </c>
      <c r="P3084">
        <v>40</v>
      </c>
      <c r="Q308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084" t="str">
        <f>VLOOKUP(Analytics_mindset_case_studies_IntegrateCo_2015payroll[[#This Row],[Job_Code]],Analytics_mindset_case_studies_IntegrateCo_jobcodes[[Code_text]:[Job_Description]],2,FALSE)</f>
        <v>Office</v>
      </c>
    </row>
    <row r="3085" spans="1:18" x14ac:dyDescent="0.3">
      <c r="A3085" s="1">
        <v>42111</v>
      </c>
      <c r="B3085">
        <v>27310042</v>
      </c>
      <c r="C3085">
        <v>181</v>
      </c>
      <c r="D3085">
        <v>1</v>
      </c>
      <c r="E3085">
        <v>1</v>
      </c>
      <c r="F3085" t="s">
        <v>84</v>
      </c>
      <c r="G3085">
        <v>2</v>
      </c>
      <c r="H3085">
        <v>0</v>
      </c>
      <c r="I3085">
        <v>5855</v>
      </c>
      <c r="J3085">
        <v>0</v>
      </c>
      <c r="K3085">
        <v>0</v>
      </c>
      <c r="L3085">
        <v>14</v>
      </c>
      <c r="M3085">
        <v>448</v>
      </c>
      <c r="N3085">
        <v>97</v>
      </c>
      <c r="O3085" t="s">
        <v>190</v>
      </c>
      <c r="P3085">
        <v>5855</v>
      </c>
      <c r="Q308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3085" t="str">
        <f>VLOOKUP(Analytics_mindset_case_studies_IntegrateCo_2015payroll[[#This Row],[Job_Code]],Analytics_mindset_case_studies_IntegrateCo_jobcodes[[Code_text]:[Job_Description]],2,FALSE)</f>
        <v>Travel</v>
      </c>
    </row>
    <row r="3086" spans="1:18" x14ac:dyDescent="0.3">
      <c r="A3086" s="1">
        <v>42111</v>
      </c>
      <c r="B3086">
        <v>27310042</v>
      </c>
      <c r="C3086">
        <v>386</v>
      </c>
      <c r="D3086">
        <v>1</v>
      </c>
      <c r="E3086">
        <v>1</v>
      </c>
      <c r="F3086" t="s">
        <v>58</v>
      </c>
      <c r="G3086">
        <v>1</v>
      </c>
      <c r="H3086">
        <v>0</v>
      </c>
      <c r="I3086">
        <v>12</v>
      </c>
      <c r="J3086">
        <v>0</v>
      </c>
      <c r="K3086">
        <v>8</v>
      </c>
      <c r="L3086">
        <v>29</v>
      </c>
      <c r="M3086">
        <v>91</v>
      </c>
      <c r="N3086">
        <v>2</v>
      </c>
      <c r="O3086" t="s">
        <v>204</v>
      </c>
      <c r="P3086">
        <v>12</v>
      </c>
      <c r="Q308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086" t="str">
        <f>VLOOKUP(Analytics_mindset_case_studies_IntegrateCo_2015payroll[[#This Row],[Job_Code]],Analytics_mindset_case_studies_IntegrateCo_jobcodes[[Code_text]:[Job_Description]],2,FALSE)</f>
        <v>Sales</v>
      </c>
    </row>
    <row r="3087" spans="1:18" x14ac:dyDescent="0.3">
      <c r="A3087" s="1">
        <v>42111</v>
      </c>
      <c r="B3087">
        <v>27310042</v>
      </c>
      <c r="C3087">
        <v>408</v>
      </c>
      <c r="D3087">
        <v>1</v>
      </c>
      <c r="E3087">
        <v>1</v>
      </c>
      <c r="F3087" t="s">
        <v>87</v>
      </c>
      <c r="G3087">
        <v>2</v>
      </c>
      <c r="H3087">
        <v>0</v>
      </c>
      <c r="I3087">
        <v>30</v>
      </c>
      <c r="J3087">
        <v>0</v>
      </c>
      <c r="K3087">
        <v>18</v>
      </c>
      <c r="L3087">
        <v>72</v>
      </c>
      <c r="M3087">
        <v>23</v>
      </c>
      <c r="N3087">
        <v>49</v>
      </c>
      <c r="O3087" t="s">
        <v>210</v>
      </c>
      <c r="P3087">
        <v>30</v>
      </c>
      <c r="Q308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087" t="str">
        <f>VLOOKUP(Analytics_mindset_case_studies_IntegrateCo_2015payroll[[#This Row],[Job_Code]],Analytics_mindset_case_studies_IntegrateCo_jobcodes[[Code_text]:[Job_Description]],2,FALSE)</f>
        <v>Employee Training</v>
      </c>
    </row>
    <row r="3088" spans="1:18" x14ac:dyDescent="0.3">
      <c r="A3088" s="1">
        <v>42111</v>
      </c>
      <c r="B3088">
        <v>27310042</v>
      </c>
      <c r="C3088">
        <v>117</v>
      </c>
      <c r="D3088">
        <v>1</v>
      </c>
      <c r="E3088">
        <v>1</v>
      </c>
      <c r="F3088" t="s">
        <v>84</v>
      </c>
      <c r="G3088">
        <v>15</v>
      </c>
      <c r="H3088">
        <v>0</v>
      </c>
      <c r="I3088">
        <v>375</v>
      </c>
      <c r="J3088">
        <v>0</v>
      </c>
      <c r="K3088">
        <v>0</v>
      </c>
      <c r="L3088">
        <v>81</v>
      </c>
      <c r="M3088">
        <v>259</v>
      </c>
      <c r="N3088">
        <v>62</v>
      </c>
      <c r="O3088" t="s">
        <v>191</v>
      </c>
      <c r="P3088">
        <v>375</v>
      </c>
      <c r="Q308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3088" t="str">
        <f>VLOOKUP(Analytics_mindset_case_studies_IntegrateCo_2015payroll[[#This Row],[Job_Code]],Analytics_mindset_case_studies_IntegrateCo_jobcodes[[Code_text]:[Job_Description]],2,FALSE)</f>
        <v>Travel</v>
      </c>
    </row>
    <row r="3089" spans="1:18" x14ac:dyDescent="0.3">
      <c r="A3089" s="1">
        <v>42111</v>
      </c>
      <c r="B3089">
        <v>27310042</v>
      </c>
      <c r="C3089">
        <v>117</v>
      </c>
      <c r="D3089">
        <v>1</v>
      </c>
      <c r="E3089">
        <v>1</v>
      </c>
      <c r="F3089" t="s">
        <v>78</v>
      </c>
      <c r="G3089">
        <v>10</v>
      </c>
      <c r="H3089">
        <v>0</v>
      </c>
      <c r="I3089">
        <v>150</v>
      </c>
      <c r="J3089">
        <v>0</v>
      </c>
      <c r="K3089">
        <v>0</v>
      </c>
      <c r="L3089">
        <v>36</v>
      </c>
      <c r="M3089">
        <v>1148</v>
      </c>
      <c r="N3089">
        <v>248</v>
      </c>
      <c r="O3089" t="s">
        <v>191</v>
      </c>
      <c r="P3089">
        <v>150</v>
      </c>
      <c r="Q308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089" t="str">
        <f>VLOOKUP(Analytics_mindset_case_studies_IntegrateCo_2015payroll[[#This Row],[Job_Code]],Analytics_mindset_case_studies_IntegrateCo_jobcodes[[Code_text]:[Job_Description]],2,FALSE)</f>
        <v>Service</v>
      </c>
    </row>
    <row r="3090" spans="1:18" x14ac:dyDescent="0.3">
      <c r="A3090" s="1">
        <v>42111</v>
      </c>
      <c r="B3090">
        <v>27310042</v>
      </c>
      <c r="C3090">
        <v>117</v>
      </c>
      <c r="D3090">
        <v>1</v>
      </c>
      <c r="E3090">
        <v>1</v>
      </c>
      <c r="F3090" t="s">
        <v>87</v>
      </c>
      <c r="G3090">
        <v>1</v>
      </c>
      <c r="H3090">
        <v>0</v>
      </c>
      <c r="I3090">
        <v>25</v>
      </c>
      <c r="J3090">
        <v>0</v>
      </c>
      <c r="K3090">
        <v>0</v>
      </c>
      <c r="L3090">
        <v>54</v>
      </c>
      <c r="M3090">
        <v>172</v>
      </c>
      <c r="N3090">
        <v>41</v>
      </c>
      <c r="O3090" t="s">
        <v>191</v>
      </c>
      <c r="P3090">
        <v>25</v>
      </c>
      <c r="Q309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090" t="str">
        <f>VLOOKUP(Analytics_mindset_case_studies_IntegrateCo_2015payroll[[#This Row],[Job_Code]],Analytics_mindset_case_studies_IntegrateCo_jobcodes[[Code_text]:[Job_Description]],2,FALSE)</f>
        <v>Employee Training</v>
      </c>
    </row>
    <row r="3091" spans="1:18" x14ac:dyDescent="0.3">
      <c r="A3091" s="1">
        <v>42111</v>
      </c>
      <c r="B3091">
        <v>27310042</v>
      </c>
      <c r="C3091">
        <v>400</v>
      </c>
      <c r="D3091">
        <v>1</v>
      </c>
      <c r="E3091">
        <v>1</v>
      </c>
      <c r="F3091" t="s">
        <v>58</v>
      </c>
      <c r="G3091">
        <v>18</v>
      </c>
      <c r="H3091">
        <v>0</v>
      </c>
      <c r="I3091">
        <v>37212</v>
      </c>
      <c r="J3091">
        <v>0</v>
      </c>
      <c r="K3091">
        <v>0</v>
      </c>
      <c r="L3091">
        <v>638</v>
      </c>
      <c r="M3091">
        <v>2033</v>
      </c>
      <c r="N3091">
        <v>97</v>
      </c>
      <c r="O3091" t="s">
        <v>192</v>
      </c>
      <c r="P3091">
        <v>37212</v>
      </c>
      <c r="Q309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091" t="str">
        <f>VLOOKUP(Analytics_mindset_case_studies_IntegrateCo_2015payroll[[#This Row],[Job_Code]],Analytics_mindset_case_studies_IntegrateCo_jobcodes[[Code_text]:[Job_Description]],2,FALSE)</f>
        <v>Sales</v>
      </c>
    </row>
    <row r="3092" spans="1:18" x14ac:dyDescent="0.3">
      <c r="A3092" s="1">
        <v>42111</v>
      </c>
      <c r="B3092">
        <v>27310042</v>
      </c>
      <c r="C3092">
        <v>400</v>
      </c>
      <c r="D3092">
        <v>1</v>
      </c>
      <c r="E3092">
        <v>1</v>
      </c>
      <c r="F3092" t="s">
        <v>63</v>
      </c>
      <c r="G3092">
        <v>0</v>
      </c>
      <c r="H3092">
        <v>0</v>
      </c>
      <c r="I3092">
        <v>0</v>
      </c>
      <c r="J3092">
        <v>0</v>
      </c>
      <c r="K3092">
        <v>0</v>
      </c>
      <c r="L3092">
        <v>159</v>
      </c>
      <c r="M3092">
        <v>508</v>
      </c>
      <c r="N3092">
        <v>24</v>
      </c>
      <c r="O3092" t="s">
        <v>192</v>
      </c>
      <c r="P3092">
        <v>0</v>
      </c>
      <c r="Q309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092" t="str">
        <f>VLOOKUP(Analytics_mindset_case_studies_IntegrateCo_2015payroll[[#This Row],[Job_Code]],Analytics_mindset_case_studies_IntegrateCo_jobcodes[[Code_text]:[Job_Description]],2,FALSE)</f>
        <v>New Foreign Manufacturing Plant</v>
      </c>
    </row>
    <row r="3093" spans="1:18" x14ac:dyDescent="0.3">
      <c r="A3093" s="1">
        <v>42111</v>
      </c>
      <c r="B3093">
        <v>27310042</v>
      </c>
      <c r="C3093">
        <v>409</v>
      </c>
      <c r="D3093">
        <v>1</v>
      </c>
      <c r="E3093">
        <v>1</v>
      </c>
      <c r="F3093" t="s">
        <v>87</v>
      </c>
      <c r="G3093">
        <v>2</v>
      </c>
      <c r="H3093">
        <v>0</v>
      </c>
      <c r="I3093">
        <v>49</v>
      </c>
      <c r="J3093">
        <v>0</v>
      </c>
      <c r="K3093">
        <v>29</v>
      </c>
      <c r="L3093">
        <v>118</v>
      </c>
      <c r="M3093">
        <v>375</v>
      </c>
      <c r="N3093">
        <v>81</v>
      </c>
      <c r="O3093" t="s">
        <v>211</v>
      </c>
      <c r="P3093">
        <v>49</v>
      </c>
      <c r="Q309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093" t="str">
        <f>VLOOKUP(Analytics_mindset_case_studies_IntegrateCo_2015payroll[[#This Row],[Job_Code]],Analytics_mindset_case_studies_IntegrateCo_jobcodes[[Code_text]:[Job_Description]],2,FALSE)</f>
        <v>Employee Training</v>
      </c>
    </row>
    <row r="3094" spans="1:18" x14ac:dyDescent="0.3">
      <c r="A3094" s="1">
        <v>42111</v>
      </c>
      <c r="B3094">
        <v>27310042</v>
      </c>
      <c r="C3094">
        <v>367</v>
      </c>
      <c r="D3094">
        <v>1</v>
      </c>
      <c r="E3094">
        <v>1</v>
      </c>
      <c r="F3094" t="s">
        <v>87</v>
      </c>
      <c r="G3094">
        <v>2</v>
      </c>
      <c r="H3094">
        <v>0</v>
      </c>
      <c r="I3094">
        <v>26</v>
      </c>
      <c r="J3094">
        <v>0</v>
      </c>
      <c r="K3094">
        <v>15</v>
      </c>
      <c r="L3094">
        <v>61</v>
      </c>
      <c r="M3094">
        <v>195</v>
      </c>
      <c r="N3094">
        <v>43</v>
      </c>
      <c r="O3094" t="s">
        <v>193</v>
      </c>
      <c r="P3094">
        <v>26</v>
      </c>
      <c r="Q309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094" t="str">
        <f>VLOOKUP(Analytics_mindset_case_studies_IntegrateCo_2015payroll[[#This Row],[Job_Code]],Analytics_mindset_case_studies_IntegrateCo_jobcodes[[Code_text]:[Job_Description]],2,FALSE)</f>
        <v>Employee Training</v>
      </c>
    </row>
    <row r="3095" spans="1:18" x14ac:dyDescent="0.3">
      <c r="A3095" s="1">
        <v>42111</v>
      </c>
      <c r="B3095">
        <v>27310042</v>
      </c>
      <c r="C3095">
        <v>7</v>
      </c>
      <c r="D3095">
        <v>1</v>
      </c>
      <c r="E3095">
        <v>1</v>
      </c>
      <c r="F3095" t="s">
        <v>58</v>
      </c>
      <c r="G3095">
        <v>40</v>
      </c>
      <c r="H3095">
        <v>0</v>
      </c>
      <c r="I3095">
        <v>96154</v>
      </c>
      <c r="J3095">
        <v>0</v>
      </c>
      <c r="K3095">
        <v>0</v>
      </c>
      <c r="L3095">
        <v>2169</v>
      </c>
      <c r="M3095">
        <v>6913</v>
      </c>
      <c r="N3095">
        <v>1587</v>
      </c>
      <c r="O3095" t="s">
        <v>194</v>
      </c>
      <c r="P3095">
        <v>96154</v>
      </c>
      <c r="Q309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095" t="str">
        <f>VLOOKUP(Analytics_mindset_case_studies_IntegrateCo_2015payroll[[#This Row],[Job_Code]],Analytics_mindset_case_studies_IntegrateCo_jobcodes[[Code_text]:[Job_Description]],2,FALSE)</f>
        <v>Sales</v>
      </c>
    </row>
    <row r="3096" spans="1:18" x14ac:dyDescent="0.3">
      <c r="A3096" s="1">
        <v>42111</v>
      </c>
      <c r="B3096">
        <v>27310042</v>
      </c>
      <c r="C3096">
        <v>34</v>
      </c>
      <c r="D3096">
        <v>1</v>
      </c>
      <c r="E3096">
        <v>1</v>
      </c>
      <c r="F3096" t="s">
        <v>58</v>
      </c>
      <c r="G3096">
        <v>2</v>
      </c>
      <c r="H3096">
        <v>0</v>
      </c>
      <c r="I3096">
        <v>9394</v>
      </c>
      <c r="J3096">
        <v>0</v>
      </c>
      <c r="K3096">
        <v>0</v>
      </c>
      <c r="L3096">
        <v>0</v>
      </c>
      <c r="M3096">
        <v>684</v>
      </c>
      <c r="N3096">
        <v>155</v>
      </c>
      <c r="O3096" t="s">
        <v>195</v>
      </c>
      <c r="P3096">
        <v>9394</v>
      </c>
      <c r="Q309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096" t="str">
        <f>VLOOKUP(Analytics_mindset_case_studies_IntegrateCo_2015payroll[[#This Row],[Job_Code]],Analytics_mindset_case_studies_IntegrateCo_jobcodes[[Code_text]:[Job_Description]],2,FALSE)</f>
        <v>Sales</v>
      </c>
    </row>
    <row r="3097" spans="1:18" x14ac:dyDescent="0.3">
      <c r="A3097" s="1">
        <v>42111</v>
      </c>
      <c r="B3097">
        <v>27310042</v>
      </c>
      <c r="C3097">
        <v>34</v>
      </c>
      <c r="D3097">
        <v>1</v>
      </c>
      <c r="E3097">
        <v>1</v>
      </c>
      <c r="F3097" t="s">
        <v>84</v>
      </c>
      <c r="G3097">
        <v>8</v>
      </c>
      <c r="H3097">
        <v>0</v>
      </c>
      <c r="I3097">
        <v>37574</v>
      </c>
      <c r="J3097">
        <v>0</v>
      </c>
      <c r="K3097">
        <v>0</v>
      </c>
      <c r="L3097">
        <v>0</v>
      </c>
      <c r="M3097">
        <v>2733</v>
      </c>
      <c r="N3097">
        <v>62</v>
      </c>
      <c r="O3097" t="s">
        <v>195</v>
      </c>
      <c r="P3097">
        <v>37574</v>
      </c>
      <c r="Q309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3097" t="str">
        <f>VLOOKUP(Analytics_mindset_case_studies_IntegrateCo_2015payroll[[#This Row],[Job_Code]],Analytics_mindset_case_studies_IntegrateCo_jobcodes[[Code_text]:[Job_Description]],2,FALSE)</f>
        <v>Travel</v>
      </c>
    </row>
    <row r="3098" spans="1:18" x14ac:dyDescent="0.3">
      <c r="A3098" s="1">
        <v>42111</v>
      </c>
      <c r="B3098">
        <v>27310042</v>
      </c>
      <c r="C3098">
        <v>34</v>
      </c>
      <c r="D3098">
        <v>1</v>
      </c>
      <c r="E3098">
        <v>1</v>
      </c>
      <c r="F3098" t="s">
        <v>71</v>
      </c>
      <c r="G3098">
        <v>4</v>
      </c>
      <c r="H3098">
        <v>0</v>
      </c>
      <c r="I3098">
        <v>18786</v>
      </c>
      <c r="J3098">
        <v>0</v>
      </c>
      <c r="K3098">
        <v>0</v>
      </c>
      <c r="L3098">
        <v>0</v>
      </c>
      <c r="M3098">
        <v>1366</v>
      </c>
      <c r="N3098">
        <v>31</v>
      </c>
      <c r="O3098" t="s">
        <v>195</v>
      </c>
      <c r="P3098">
        <v>18786</v>
      </c>
      <c r="Q309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098" t="str">
        <f>VLOOKUP(Analytics_mindset_case_studies_IntegrateCo_2015payroll[[#This Row],[Job_Code]],Analytics_mindset_case_studies_IntegrateCo_jobcodes[[Code_text]:[Job_Description]],2,FALSE)</f>
        <v>Proj Management</v>
      </c>
    </row>
    <row r="3099" spans="1:18" x14ac:dyDescent="0.3">
      <c r="A3099" s="1">
        <v>42111</v>
      </c>
      <c r="B3099">
        <v>27310042</v>
      </c>
      <c r="C3099">
        <v>34</v>
      </c>
      <c r="D3099">
        <v>1</v>
      </c>
      <c r="E3099">
        <v>1</v>
      </c>
      <c r="F3099" t="s">
        <v>87</v>
      </c>
      <c r="G3099">
        <v>2</v>
      </c>
      <c r="H3099">
        <v>0</v>
      </c>
      <c r="I3099">
        <v>9394</v>
      </c>
      <c r="J3099">
        <v>0</v>
      </c>
      <c r="K3099">
        <v>0</v>
      </c>
      <c r="L3099">
        <v>0</v>
      </c>
      <c r="M3099">
        <v>683</v>
      </c>
      <c r="N3099">
        <v>155</v>
      </c>
      <c r="O3099" t="s">
        <v>195</v>
      </c>
      <c r="P3099">
        <v>9394</v>
      </c>
      <c r="Q309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099" t="str">
        <f>VLOOKUP(Analytics_mindset_case_studies_IntegrateCo_2015payroll[[#This Row],[Job_Code]],Analytics_mindset_case_studies_IntegrateCo_jobcodes[[Code_text]:[Job_Description]],2,FALSE)</f>
        <v>Employee Training</v>
      </c>
    </row>
    <row r="3100" spans="1:18" x14ac:dyDescent="0.3">
      <c r="A3100" s="1">
        <v>42111</v>
      </c>
      <c r="B3100">
        <v>27310042</v>
      </c>
      <c r="C3100">
        <v>34</v>
      </c>
      <c r="D3100">
        <v>1</v>
      </c>
      <c r="E3100">
        <v>1</v>
      </c>
      <c r="F3100" t="s">
        <v>72</v>
      </c>
      <c r="G3100">
        <v>2</v>
      </c>
      <c r="H3100">
        <v>0</v>
      </c>
      <c r="I3100">
        <v>9394</v>
      </c>
      <c r="J3100">
        <v>0</v>
      </c>
      <c r="K3100">
        <v>0</v>
      </c>
      <c r="L3100">
        <v>0</v>
      </c>
      <c r="M3100">
        <v>682</v>
      </c>
      <c r="N3100">
        <v>155</v>
      </c>
      <c r="O3100" t="s">
        <v>195</v>
      </c>
      <c r="P3100">
        <v>9394</v>
      </c>
      <c r="Q310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100" t="str">
        <f>VLOOKUP(Analytics_mindset_case_studies_IntegrateCo_2015payroll[[#This Row],[Job_Code]],Analytics_mindset_case_studies_IntegrateCo_jobcodes[[Code_text]:[Job_Description]],2,FALSE)</f>
        <v>Sales</v>
      </c>
    </row>
    <row r="3101" spans="1:18" x14ac:dyDescent="0.3">
      <c r="A3101" s="1">
        <v>42111</v>
      </c>
      <c r="B3101">
        <v>27310042</v>
      </c>
      <c r="C3101">
        <v>336</v>
      </c>
      <c r="D3101">
        <v>1</v>
      </c>
      <c r="E3101">
        <v>1</v>
      </c>
      <c r="F3101" t="s">
        <v>85</v>
      </c>
      <c r="G3101">
        <v>0</v>
      </c>
      <c r="H3101">
        <v>0</v>
      </c>
      <c r="I3101">
        <v>0</v>
      </c>
      <c r="J3101">
        <v>0</v>
      </c>
      <c r="K3101">
        <v>0</v>
      </c>
      <c r="L3101">
        <v>21</v>
      </c>
      <c r="M3101">
        <v>68</v>
      </c>
      <c r="N3101">
        <v>15</v>
      </c>
      <c r="O3101" t="s">
        <v>196</v>
      </c>
      <c r="P3101">
        <v>0</v>
      </c>
      <c r="Q310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101" t="str">
        <f>VLOOKUP(Analytics_mindset_case_studies_IntegrateCo_2015payroll[[#This Row],[Job_Code]],Analytics_mindset_case_studies_IntegrateCo_jobcodes[[Code_text]:[Job_Description]],2,FALSE)</f>
        <v>Installation</v>
      </c>
    </row>
    <row r="3102" spans="1:18" x14ac:dyDescent="0.3">
      <c r="A3102" s="1">
        <v>42111</v>
      </c>
      <c r="B3102">
        <v>27310042</v>
      </c>
      <c r="C3102">
        <v>336</v>
      </c>
      <c r="D3102">
        <v>1</v>
      </c>
      <c r="E3102">
        <v>1</v>
      </c>
      <c r="F3102" t="s">
        <v>87</v>
      </c>
      <c r="G3102">
        <v>2</v>
      </c>
      <c r="H3102">
        <v>0</v>
      </c>
      <c r="I3102">
        <v>49</v>
      </c>
      <c r="J3102">
        <v>0</v>
      </c>
      <c r="K3102">
        <v>0</v>
      </c>
      <c r="L3102">
        <v>118</v>
      </c>
      <c r="M3102">
        <v>375</v>
      </c>
      <c r="N3102">
        <v>81</v>
      </c>
      <c r="O3102" t="s">
        <v>196</v>
      </c>
      <c r="P3102">
        <v>49</v>
      </c>
      <c r="Q310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102" t="str">
        <f>VLOOKUP(Analytics_mindset_case_studies_IntegrateCo_2015payroll[[#This Row],[Job_Code]],Analytics_mindset_case_studies_IntegrateCo_jobcodes[[Code_text]:[Job_Description]],2,FALSE)</f>
        <v>Employee Training</v>
      </c>
    </row>
    <row r="3103" spans="1:18" x14ac:dyDescent="0.3">
      <c r="A3103" s="1">
        <v>42111</v>
      </c>
      <c r="B3103">
        <v>27310042</v>
      </c>
      <c r="C3103">
        <v>336</v>
      </c>
      <c r="D3103">
        <v>1</v>
      </c>
      <c r="E3103">
        <v>1</v>
      </c>
      <c r="F3103" t="s">
        <v>63</v>
      </c>
      <c r="G3103">
        <v>0</v>
      </c>
      <c r="H3103">
        <v>0</v>
      </c>
      <c r="I3103">
        <v>0</v>
      </c>
      <c r="J3103">
        <v>0</v>
      </c>
      <c r="K3103">
        <v>0</v>
      </c>
      <c r="L3103">
        <v>941</v>
      </c>
      <c r="M3103">
        <v>2999</v>
      </c>
      <c r="N3103">
        <v>647</v>
      </c>
      <c r="O3103" t="s">
        <v>196</v>
      </c>
      <c r="P3103">
        <v>0</v>
      </c>
      <c r="Q310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103" t="str">
        <f>VLOOKUP(Analytics_mindset_case_studies_IntegrateCo_2015payroll[[#This Row],[Job_Code]],Analytics_mindset_case_studies_IntegrateCo_jobcodes[[Code_text]:[Job_Description]],2,FALSE)</f>
        <v>New Foreign Manufacturing Plant</v>
      </c>
    </row>
    <row r="3104" spans="1:18" x14ac:dyDescent="0.3">
      <c r="A3104" s="1">
        <v>42111</v>
      </c>
      <c r="B3104">
        <v>27310042</v>
      </c>
      <c r="C3104">
        <v>345</v>
      </c>
      <c r="D3104">
        <v>1</v>
      </c>
      <c r="E3104">
        <v>1</v>
      </c>
      <c r="F3104" t="s">
        <v>87</v>
      </c>
      <c r="G3104">
        <v>15</v>
      </c>
      <c r="H3104">
        <v>0</v>
      </c>
      <c r="I3104">
        <v>345</v>
      </c>
      <c r="J3104">
        <v>0</v>
      </c>
      <c r="K3104">
        <v>0</v>
      </c>
      <c r="L3104">
        <v>83</v>
      </c>
      <c r="M3104">
        <v>264</v>
      </c>
      <c r="N3104">
        <v>57</v>
      </c>
      <c r="O3104" t="s">
        <v>197</v>
      </c>
      <c r="P3104">
        <v>345</v>
      </c>
      <c r="Q310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104" t="str">
        <f>VLOOKUP(Analytics_mindset_case_studies_IntegrateCo_2015payroll[[#This Row],[Job_Code]],Analytics_mindset_case_studies_IntegrateCo_jobcodes[[Code_text]:[Job_Description]],2,FALSE)</f>
        <v>Employee Training</v>
      </c>
    </row>
    <row r="3105" spans="1:18" x14ac:dyDescent="0.3">
      <c r="A3105" s="1">
        <v>42111</v>
      </c>
      <c r="B3105">
        <v>27310042</v>
      </c>
      <c r="C3105">
        <v>99</v>
      </c>
      <c r="D3105">
        <v>1</v>
      </c>
      <c r="E3105">
        <v>1</v>
      </c>
      <c r="F3105" t="s">
        <v>78</v>
      </c>
      <c r="G3105">
        <v>20</v>
      </c>
      <c r="H3105">
        <v>0</v>
      </c>
      <c r="I3105">
        <v>420</v>
      </c>
      <c r="J3105">
        <v>0</v>
      </c>
      <c r="K3105">
        <v>0</v>
      </c>
      <c r="L3105">
        <v>976</v>
      </c>
      <c r="M3105">
        <v>311</v>
      </c>
      <c r="N3105">
        <v>693</v>
      </c>
      <c r="O3105" t="s">
        <v>198</v>
      </c>
      <c r="P3105">
        <v>420</v>
      </c>
      <c r="Q310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105" t="str">
        <f>VLOOKUP(Analytics_mindset_case_studies_IntegrateCo_2015payroll[[#This Row],[Job_Code]],Analytics_mindset_case_studies_IntegrateCo_jobcodes[[Code_text]:[Job_Description]],2,FALSE)</f>
        <v>Service</v>
      </c>
    </row>
    <row r="3106" spans="1:18" x14ac:dyDescent="0.3">
      <c r="A3106" s="1">
        <v>42111</v>
      </c>
      <c r="B3106">
        <v>27310042</v>
      </c>
      <c r="C3106">
        <v>99</v>
      </c>
      <c r="D3106">
        <v>1</v>
      </c>
      <c r="E3106">
        <v>1</v>
      </c>
      <c r="F3106" t="s">
        <v>74</v>
      </c>
      <c r="G3106">
        <v>20</v>
      </c>
      <c r="H3106">
        <v>0</v>
      </c>
      <c r="I3106">
        <v>420</v>
      </c>
      <c r="J3106">
        <v>0</v>
      </c>
      <c r="K3106">
        <v>0</v>
      </c>
      <c r="L3106">
        <v>976</v>
      </c>
      <c r="M3106">
        <v>3112</v>
      </c>
      <c r="N3106">
        <v>693</v>
      </c>
      <c r="O3106" t="s">
        <v>198</v>
      </c>
      <c r="P3106">
        <v>420</v>
      </c>
      <c r="Q310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106" t="str">
        <f>VLOOKUP(Analytics_mindset_case_studies_IntegrateCo_2015payroll[[#This Row],[Job_Code]],Analytics_mindset_case_studies_IntegrateCo_jobcodes[[Code_text]:[Job_Description]],2,FALSE)</f>
        <v>Service</v>
      </c>
    </row>
    <row r="3107" spans="1:18" x14ac:dyDescent="0.3">
      <c r="A3107" s="1">
        <v>42111</v>
      </c>
      <c r="B3107">
        <v>27310042</v>
      </c>
      <c r="C3107">
        <v>25</v>
      </c>
      <c r="D3107">
        <v>1</v>
      </c>
      <c r="E3107">
        <v>1</v>
      </c>
      <c r="F3107" t="s">
        <v>64</v>
      </c>
      <c r="G3107">
        <v>225</v>
      </c>
      <c r="H3107">
        <v>0</v>
      </c>
      <c r="I3107">
        <v>4598</v>
      </c>
      <c r="J3107">
        <v>0</v>
      </c>
      <c r="K3107">
        <v>0</v>
      </c>
      <c r="L3107">
        <v>984</v>
      </c>
      <c r="M3107">
        <v>3135</v>
      </c>
      <c r="N3107">
        <v>55</v>
      </c>
      <c r="O3107" t="s">
        <v>199</v>
      </c>
      <c r="P3107">
        <v>4598</v>
      </c>
      <c r="Q310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107" t="str">
        <f>VLOOKUP(Analytics_mindset_case_studies_IntegrateCo_2015payroll[[#This Row],[Job_Code]],Analytics_mindset_case_studies_IntegrateCo_jobcodes[[Code_text]:[Job_Description]],2,FALSE)</f>
        <v>Office</v>
      </c>
    </row>
    <row r="3108" spans="1:18" x14ac:dyDescent="0.3">
      <c r="A3108" s="1">
        <v>42111</v>
      </c>
      <c r="B3108">
        <v>27310042</v>
      </c>
      <c r="C3108">
        <v>25</v>
      </c>
      <c r="D3108">
        <v>1</v>
      </c>
      <c r="E3108">
        <v>1</v>
      </c>
      <c r="F3108" t="s">
        <v>65</v>
      </c>
      <c r="G3108">
        <v>225</v>
      </c>
      <c r="H3108">
        <v>0</v>
      </c>
      <c r="I3108">
        <v>4598</v>
      </c>
      <c r="J3108">
        <v>0</v>
      </c>
      <c r="K3108">
        <v>0</v>
      </c>
      <c r="L3108">
        <v>983</v>
      </c>
      <c r="M3108">
        <v>3134</v>
      </c>
      <c r="N3108">
        <v>55</v>
      </c>
      <c r="O3108" t="s">
        <v>199</v>
      </c>
      <c r="P3108">
        <v>4598</v>
      </c>
      <c r="Q310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108" t="str">
        <f>VLOOKUP(Analytics_mindset_case_studies_IntegrateCo_2015payroll[[#This Row],[Job_Code]],Analytics_mindset_case_studies_IntegrateCo_jobcodes[[Code_text]:[Job_Description]],2,FALSE)</f>
        <v>Office</v>
      </c>
    </row>
    <row r="3109" spans="1:18" x14ac:dyDescent="0.3">
      <c r="A3109" s="1">
        <v>42111</v>
      </c>
      <c r="B3109">
        <v>27310042</v>
      </c>
      <c r="C3109">
        <v>184</v>
      </c>
      <c r="D3109">
        <v>1</v>
      </c>
      <c r="E3109">
        <v>1</v>
      </c>
      <c r="F3109" t="s">
        <v>85</v>
      </c>
      <c r="G3109">
        <v>0</v>
      </c>
      <c r="H3109">
        <v>0</v>
      </c>
      <c r="I3109">
        <v>0</v>
      </c>
      <c r="J3109">
        <v>0</v>
      </c>
      <c r="K3109">
        <v>0</v>
      </c>
      <c r="L3109">
        <v>33</v>
      </c>
      <c r="M3109">
        <v>106</v>
      </c>
      <c r="N3109">
        <v>25</v>
      </c>
      <c r="O3109" t="s">
        <v>200</v>
      </c>
      <c r="P3109">
        <v>0</v>
      </c>
      <c r="Q310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109" t="str">
        <f>VLOOKUP(Analytics_mindset_case_studies_IntegrateCo_2015payroll[[#This Row],[Job_Code]],Analytics_mindset_case_studies_IntegrateCo_jobcodes[[Code_text]:[Job_Description]],2,FALSE)</f>
        <v>Installation</v>
      </c>
    </row>
    <row r="3110" spans="1:18" x14ac:dyDescent="0.3">
      <c r="A3110" s="1">
        <v>42111</v>
      </c>
      <c r="B3110">
        <v>27310042</v>
      </c>
      <c r="C3110">
        <v>184</v>
      </c>
      <c r="D3110">
        <v>1</v>
      </c>
      <c r="E3110">
        <v>1</v>
      </c>
      <c r="F3110" t="s">
        <v>58</v>
      </c>
      <c r="G3110">
        <v>2</v>
      </c>
      <c r="H3110">
        <v>0</v>
      </c>
      <c r="I3110">
        <v>6007</v>
      </c>
      <c r="J3110">
        <v>0</v>
      </c>
      <c r="K3110">
        <v>0</v>
      </c>
      <c r="L3110">
        <v>134</v>
      </c>
      <c r="M3110">
        <v>426</v>
      </c>
      <c r="N3110">
        <v>99</v>
      </c>
      <c r="O3110" t="s">
        <v>200</v>
      </c>
      <c r="P3110">
        <v>6007</v>
      </c>
      <c r="Q311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110" t="str">
        <f>VLOOKUP(Analytics_mindset_case_studies_IntegrateCo_2015payroll[[#This Row],[Job_Code]],Analytics_mindset_case_studies_IntegrateCo_jobcodes[[Code_text]:[Job_Description]],2,FALSE)</f>
        <v>Sales</v>
      </c>
    </row>
    <row r="3111" spans="1:18" x14ac:dyDescent="0.3">
      <c r="A3111" s="1">
        <v>42111</v>
      </c>
      <c r="B3111">
        <v>27310042</v>
      </c>
      <c r="C3111">
        <v>184</v>
      </c>
      <c r="D3111">
        <v>1</v>
      </c>
      <c r="E3111">
        <v>1</v>
      </c>
      <c r="F3111" t="s">
        <v>84</v>
      </c>
      <c r="G3111">
        <v>3</v>
      </c>
      <c r="H3111">
        <v>0</v>
      </c>
      <c r="I3111">
        <v>901</v>
      </c>
      <c r="J3111">
        <v>0</v>
      </c>
      <c r="K3111">
        <v>0</v>
      </c>
      <c r="L3111">
        <v>2</v>
      </c>
      <c r="M3111">
        <v>638</v>
      </c>
      <c r="N3111">
        <v>149</v>
      </c>
      <c r="O3111" t="s">
        <v>200</v>
      </c>
      <c r="P3111">
        <v>901</v>
      </c>
      <c r="Q311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3111" t="str">
        <f>VLOOKUP(Analytics_mindset_case_studies_IntegrateCo_2015payroll[[#This Row],[Job_Code]],Analytics_mindset_case_studies_IntegrateCo_jobcodes[[Code_text]:[Job_Description]],2,FALSE)</f>
        <v>Travel</v>
      </c>
    </row>
    <row r="3112" spans="1:18" x14ac:dyDescent="0.3">
      <c r="A3112" s="1">
        <v>42111</v>
      </c>
      <c r="B3112">
        <v>27310042</v>
      </c>
      <c r="C3112">
        <v>320</v>
      </c>
      <c r="D3112">
        <v>1</v>
      </c>
      <c r="E3112">
        <v>1</v>
      </c>
      <c r="F3112" t="s">
        <v>85</v>
      </c>
      <c r="G3112">
        <v>0</v>
      </c>
      <c r="H3112">
        <v>0</v>
      </c>
      <c r="I3112">
        <v>0</v>
      </c>
      <c r="J3112">
        <v>0</v>
      </c>
      <c r="K3112">
        <v>0</v>
      </c>
      <c r="L3112">
        <v>36</v>
      </c>
      <c r="M3112">
        <v>115</v>
      </c>
      <c r="N3112">
        <v>25</v>
      </c>
      <c r="O3112" t="s">
        <v>201</v>
      </c>
      <c r="P3112">
        <v>0</v>
      </c>
      <c r="Q311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112" t="str">
        <f>VLOOKUP(Analytics_mindset_case_studies_IntegrateCo_2015payroll[[#This Row],[Job_Code]],Analytics_mindset_case_studies_IntegrateCo_jobcodes[[Code_text]:[Job_Description]],2,FALSE)</f>
        <v>Installation</v>
      </c>
    </row>
    <row r="3113" spans="1:18" x14ac:dyDescent="0.3">
      <c r="A3113" s="1">
        <v>42111</v>
      </c>
      <c r="B3113">
        <v>27310042</v>
      </c>
      <c r="C3113">
        <v>320</v>
      </c>
      <c r="D3113">
        <v>1</v>
      </c>
      <c r="E3113">
        <v>1</v>
      </c>
      <c r="F3113" t="s">
        <v>58</v>
      </c>
      <c r="G3113">
        <v>8</v>
      </c>
      <c r="H3113">
        <v>0</v>
      </c>
      <c r="I3113">
        <v>28654</v>
      </c>
      <c r="J3113">
        <v>0</v>
      </c>
      <c r="K3113">
        <v>0</v>
      </c>
      <c r="L3113">
        <v>688</v>
      </c>
      <c r="M3113">
        <v>2193</v>
      </c>
      <c r="N3113">
        <v>473</v>
      </c>
      <c r="O3113" t="s">
        <v>201</v>
      </c>
      <c r="P3113">
        <v>28654</v>
      </c>
      <c r="Q311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113" t="str">
        <f>VLOOKUP(Analytics_mindset_case_studies_IntegrateCo_2015payroll[[#This Row],[Job_Code]],Analytics_mindset_case_studies_IntegrateCo_jobcodes[[Code_text]:[Job_Description]],2,FALSE)</f>
        <v>Sales</v>
      </c>
    </row>
    <row r="3114" spans="1:18" x14ac:dyDescent="0.3">
      <c r="A3114" s="1">
        <v>42111</v>
      </c>
      <c r="B3114">
        <v>27310042</v>
      </c>
      <c r="C3114">
        <v>343</v>
      </c>
      <c r="D3114">
        <v>1</v>
      </c>
      <c r="E3114">
        <v>1</v>
      </c>
      <c r="F3114" t="s">
        <v>85</v>
      </c>
      <c r="G3114">
        <v>0</v>
      </c>
      <c r="H3114">
        <v>0</v>
      </c>
      <c r="I3114">
        <v>0</v>
      </c>
      <c r="J3114">
        <v>0</v>
      </c>
      <c r="K3114">
        <v>0</v>
      </c>
      <c r="L3114">
        <v>3</v>
      </c>
      <c r="M3114">
        <v>96</v>
      </c>
      <c r="N3114">
        <v>25</v>
      </c>
      <c r="O3114" t="s">
        <v>202</v>
      </c>
      <c r="P3114">
        <v>0</v>
      </c>
      <c r="Q311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114" t="str">
        <f>VLOOKUP(Analytics_mindset_case_studies_IntegrateCo_2015payroll[[#This Row],[Job_Code]],Analytics_mindset_case_studies_IntegrateCo_jobcodes[[Code_text]:[Job_Description]],2,FALSE)</f>
        <v>Installation</v>
      </c>
    </row>
    <row r="3115" spans="1:18" x14ac:dyDescent="0.3">
      <c r="A3115" s="1">
        <v>42111</v>
      </c>
      <c r="B3115">
        <v>27310042</v>
      </c>
      <c r="C3115">
        <v>343</v>
      </c>
      <c r="D3115">
        <v>1</v>
      </c>
      <c r="E3115">
        <v>1</v>
      </c>
      <c r="F3115" t="s">
        <v>64</v>
      </c>
      <c r="G3115">
        <v>15</v>
      </c>
      <c r="H3115">
        <v>0</v>
      </c>
      <c r="I3115">
        <v>345</v>
      </c>
      <c r="J3115">
        <v>0</v>
      </c>
      <c r="K3115">
        <v>0</v>
      </c>
      <c r="L3115">
        <v>7</v>
      </c>
      <c r="M3115">
        <v>222</v>
      </c>
      <c r="N3115">
        <v>57</v>
      </c>
      <c r="O3115" t="s">
        <v>202</v>
      </c>
      <c r="P3115">
        <v>345</v>
      </c>
      <c r="Q311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115" t="str">
        <f>VLOOKUP(Analytics_mindset_case_studies_IntegrateCo_2015payroll[[#This Row],[Job_Code]],Analytics_mindset_case_studies_IntegrateCo_jobcodes[[Code_text]:[Job_Description]],2,FALSE)</f>
        <v>Office</v>
      </c>
    </row>
    <row r="3116" spans="1:18" x14ac:dyDescent="0.3">
      <c r="A3116" s="1">
        <v>42111</v>
      </c>
      <c r="B3116">
        <v>27310042</v>
      </c>
      <c r="C3116">
        <v>343</v>
      </c>
      <c r="D3116">
        <v>1</v>
      </c>
      <c r="E3116">
        <v>1</v>
      </c>
      <c r="F3116" t="s">
        <v>78</v>
      </c>
      <c r="G3116">
        <v>35</v>
      </c>
      <c r="H3116">
        <v>0</v>
      </c>
      <c r="I3116">
        <v>805</v>
      </c>
      <c r="J3116">
        <v>0</v>
      </c>
      <c r="K3116">
        <v>0</v>
      </c>
      <c r="L3116">
        <v>162</v>
      </c>
      <c r="M3116">
        <v>518</v>
      </c>
      <c r="N3116">
        <v>133</v>
      </c>
      <c r="O3116" t="s">
        <v>202</v>
      </c>
      <c r="P3116">
        <v>805</v>
      </c>
      <c r="Q311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116" t="str">
        <f>VLOOKUP(Analytics_mindset_case_studies_IntegrateCo_2015payroll[[#This Row],[Job_Code]],Analytics_mindset_case_studies_IntegrateCo_jobcodes[[Code_text]:[Job_Description]],2,FALSE)</f>
        <v>Service</v>
      </c>
    </row>
    <row r="3117" spans="1:18" x14ac:dyDescent="0.3">
      <c r="A3117" s="1">
        <v>42111</v>
      </c>
      <c r="B3117">
        <v>27310042</v>
      </c>
      <c r="C3117">
        <v>343</v>
      </c>
      <c r="D3117">
        <v>1</v>
      </c>
      <c r="E3117">
        <v>1</v>
      </c>
      <c r="F3117" t="s">
        <v>87</v>
      </c>
      <c r="G3117">
        <v>15</v>
      </c>
      <c r="H3117">
        <v>0</v>
      </c>
      <c r="I3117">
        <v>345</v>
      </c>
      <c r="J3117">
        <v>0</v>
      </c>
      <c r="K3117">
        <v>0</v>
      </c>
      <c r="L3117">
        <v>7</v>
      </c>
      <c r="M3117">
        <v>222</v>
      </c>
      <c r="N3117">
        <v>57</v>
      </c>
      <c r="O3117" t="s">
        <v>202</v>
      </c>
      <c r="P3117">
        <v>345</v>
      </c>
      <c r="Q311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117" t="str">
        <f>VLOOKUP(Analytics_mindset_case_studies_IntegrateCo_2015payroll[[#This Row],[Job_Code]],Analytics_mindset_case_studies_IntegrateCo_jobcodes[[Code_text]:[Job_Description]],2,FALSE)</f>
        <v>Employee Training</v>
      </c>
    </row>
    <row r="3118" spans="1:18" x14ac:dyDescent="0.3">
      <c r="A3118" s="1">
        <v>42111</v>
      </c>
      <c r="B3118">
        <v>27310042</v>
      </c>
      <c r="C3118">
        <v>399</v>
      </c>
      <c r="D3118">
        <v>1</v>
      </c>
      <c r="E3118">
        <v>1</v>
      </c>
      <c r="F3118" t="s">
        <v>85</v>
      </c>
      <c r="G3118">
        <v>0</v>
      </c>
      <c r="H3118">
        <v>0</v>
      </c>
      <c r="I3118">
        <v>0</v>
      </c>
      <c r="J3118">
        <v>0</v>
      </c>
      <c r="K3118">
        <v>0</v>
      </c>
      <c r="L3118">
        <v>34</v>
      </c>
      <c r="M3118">
        <v>11</v>
      </c>
      <c r="N3118">
        <v>4</v>
      </c>
      <c r="O3118" t="s">
        <v>203</v>
      </c>
      <c r="P3118">
        <v>0</v>
      </c>
      <c r="Q311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118" t="str">
        <f>VLOOKUP(Analytics_mindset_case_studies_IntegrateCo_2015payroll[[#This Row],[Job_Code]],Analytics_mindset_case_studies_IntegrateCo_jobcodes[[Code_text]:[Job_Description]],2,FALSE)</f>
        <v>Installation</v>
      </c>
    </row>
    <row r="3119" spans="1:18" x14ac:dyDescent="0.3">
      <c r="A3119" s="1">
        <v>42111</v>
      </c>
      <c r="B3119">
        <v>27310042</v>
      </c>
      <c r="C3119">
        <v>399</v>
      </c>
      <c r="D3119">
        <v>1</v>
      </c>
      <c r="E3119">
        <v>1</v>
      </c>
      <c r="F3119" t="s">
        <v>72</v>
      </c>
      <c r="G3119">
        <v>40</v>
      </c>
      <c r="H3119">
        <v>0</v>
      </c>
      <c r="I3119">
        <v>86539</v>
      </c>
      <c r="J3119">
        <v>0</v>
      </c>
      <c r="K3119">
        <v>0</v>
      </c>
      <c r="L3119">
        <v>1986</v>
      </c>
      <c r="M3119">
        <v>6327</v>
      </c>
      <c r="N3119">
        <v>225</v>
      </c>
      <c r="O3119" t="s">
        <v>203</v>
      </c>
      <c r="P3119">
        <v>86539</v>
      </c>
      <c r="Q311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119" t="str">
        <f>VLOOKUP(Analytics_mindset_case_studies_IntegrateCo_2015payroll[[#This Row],[Job_Code]],Analytics_mindset_case_studies_IntegrateCo_jobcodes[[Code_text]:[Job_Description]],2,FALSE)</f>
        <v>Sales</v>
      </c>
    </row>
    <row r="3120" spans="1:18" x14ac:dyDescent="0.3">
      <c r="A3120" s="1">
        <v>42118</v>
      </c>
      <c r="B3120">
        <v>27310045</v>
      </c>
      <c r="C3120">
        <v>195</v>
      </c>
      <c r="D3120">
        <v>1</v>
      </c>
      <c r="E3120">
        <v>1</v>
      </c>
      <c r="F3120" t="s">
        <v>85</v>
      </c>
      <c r="G3120">
        <v>0</v>
      </c>
      <c r="H3120">
        <v>0</v>
      </c>
      <c r="I3120">
        <v>0</v>
      </c>
      <c r="J3120">
        <v>0</v>
      </c>
      <c r="K3120">
        <v>0</v>
      </c>
      <c r="L3120">
        <v>0</v>
      </c>
      <c r="M3120">
        <v>107</v>
      </c>
      <c r="N3120">
        <v>4</v>
      </c>
      <c r="O3120" t="s">
        <v>121</v>
      </c>
      <c r="P3120">
        <v>0</v>
      </c>
      <c r="Q312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120" t="str">
        <f>VLOOKUP(Analytics_mindset_case_studies_IntegrateCo_2015payroll[[#This Row],[Job_Code]],Analytics_mindset_case_studies_IntegrateCo_jobcodes[[Code_text]:[Job_Description]],2,FALSE)</f>
        <v>Installation</v>
      </c>
    </row>
    <row r="3121" spans="1:18" x14ac:dyDescent="0.3">
      <c r="A3121" s="1">
        <v>42118</v>
      </c>
      <c r="B3121">
        <v>27310045</v>
      </c>
      <c r="C3121">
        <v>195</v>
      </c>
      <c r="D3121">
        <v>1</v>
      </c>
      <c r="E3121">
        <v>1</v>
      </c>
      <c r="F3121" t="s">
        <v>58</v>
      </c>
      <c r="G3121">
        <v>40</v>
      </c>
      <c r="H3121">
        <v>0</v>
      </c>
      <c r="I3121">
        <v>115715</v>
      </c>
      <c r="J3121">
        <v>0</v>
      </c>
      <c r="K3121">
        <v>0</v>
      </c>
      <c r="L3121">
        <v>0</v>
      </c>
      <c r="M3121">
        <v>8276</v>
      </c>
      <c r="N3121">
        <v>301</v>
      </c>
      <c r="O3121" t="s">
        <v>121</v>
      </c>
      <c r="P3121">
        <v>115715</v>
      </c>
      <c r="Q312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121" t="str">
        <f>VLOOKUP(Analytics_mindset_case_studies_IntegrateCo_2015payroll[[#This Row],[Job_Code]],Analytics_mindset_case_studies_IntegrateCo_jobcodes[[Code_text]:[Job_Description]],2,FALSE)</f>
        <v>Sales</v>
      </c>
    </row>
    <row r="3122" spans="1:18" x14ac:dyDescent="0.3">
      <c r="A3122" s="1">
        <v>42118</v>
      </c>
      <c r="B3122">
        <v>27310045</v>
      </c>
      <c r="C3122">
        <v>404</v>
      </c>
      <c r="D3122">
        <v>1</v>
      </c>
      <c r="E3122">
        <v>1</v>
      </c>
      <c r="F3122" t="s">
        <v>87</v>
      </c>
      <c r="G3122">
        <v>21</v>
      </c>
      <c r="H3122">
        <v>0</v>
      </c>
      <c r="I3122">
        <v>45434</v>
      </c>
      <c r="J3122">
        <v>0</v>
      </c>
      <c r="K3122">
        <v>0</v>
      </c>
      <c r="L3122">
        <v>1071</v>
      </c>
      <c r="M3122">
        <v>3414</v>
      </c>
      <c r="N3122">
        <v>75</v>
      </c>
      <c r="O3122" t="s">
        <v>205</v>
      </c>
      <c r="P3122">
        <v>45434</v>
      </c>
      <c r="Q312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122" t="str">
        <f>VLOOKUP(Analytics_mindset_case_studies_IntegrateCo_2015payroll[[#This Row],[Job_Code]],Analytics_mindset_case_studies_IntegrateCo_jobcodes[[Code_text]:[Job_Description]],2,FALSE)</f>
        <v>Employee Training</v>
      </c>
    </row>
    <row r="3123" spans="1:18" x14ac:dyDescent="0.3">
      <c r="A3123" s="1">
        <v>42118</v>
      </c>
      <c r="B3123">
        <v>27310045</v>
      </c>
      <c r="C3123">
        <v>106</v>
      </c>
      <c r="D3123">
        <v>1</v>
      </c>
      <c r="E3123">
        <v>1</v>
      </c>
      <c r="F3123" t="s">
        <v>85</v>
      </c>
      <c r="G3123">
        <v>0</v>
      </c>
      <c r="H3123">
        <v>0</v>
      </c>
      <c r="I3123">
        <v>0</v>
      </c>
      <c r="J3123">
        <v>0</v>
      </c>
      <c r="K3123">
        <v>0</v>
      </c>
      <c r="L3123">
        <v>36</v>
      </c>
      <c r="M3123">
        <v>115</v>
      </c>
      <c r="N3123">
        <v>25</v>
      </c>
      <c r="O3123" t="s">
        <v>122</v>
      </c>
      <c r="P3123">
        <v>0</v>
      </c>
      <c r="Q312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123" t="str">
        <f>VLOOKUP(Analytics_mindset_case_studies_IntegrateCo_2015payroll[[#This Row],[Job_Code]],Analytics_mindset_case_studies_IntegrateCo_jobcodes[[Code_text]:[Job_Description]],2,FALSE)</f>
        <v>Installation</v>
      </c>
    </row>
    <row r="3124" spans="1:18" x14ac:dyDescent="0.3">
      <c r="A3124" s="1">
        <v>42118</v>
      </c>
      <c r="B3124">
        <v>27310045</v>
      </c>
      <c r="C3124">
        <v>106</v>
      </c>
      <c r="D3124">
        <v>1</v>
      </c>
      <c r="E3124">
        <v>1</v>
      </c>
      <c r="F3124" t="s">
        <v>64</v>
      </c>
      <c r="G3124">
        <v>20</v>
      </c>
      <c r="H3124">
        <v>0</v>
      </c>
      <c r="I3124">
        <v>4425</v>
      </c>
      <c r="J3124">
        <v>0</v>
      </c>
      <c r="K3124">
        <v>0</v>
      </c>
      <c r="L3124">
        <v>1062</v>
      </c>
      <c r="M3124">
        <v>3386</v>
      </c>
      <c r="N3124">
        <v>73</v>
      </c>
      <c r="O3124" t="s">
        <v>122</v>
      </c>
      <c r="P3124">
        <v>4425</v>
      </c>
      <c r="Q312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124" t="str">
        <f>VLOOKUP(Analytics_mindset_case_studies_IntegrateCo_2015payroll[[#This Row],[Job_Code]],Analytics_mindset_case_studies_IntegrateCo_jobcodes[[Code_text]:[Job_Description]],2,FALSE)</f>
        <v>Office</v>
      </c>
    </row>
    <row r="3125" spans="1:18" x14ac:dyDescent="0.3">
      <c r="A3125" s="1">
        <v>42118</v>
      </c>
      <c r="B3125">
        <v>27310045</v>
      </c>
      <c r="C3125">
        <v>106</v>
      </c>
      <c r="D3125">
        <v>1</v>
      </c>
      <c r="E3125">
        <v>1</v>
      </c>
      <c r="F3125" t="s">
        <v>65</v>
      </c>
      <c r="G3125">
        <v>20</v>
      </c>
      <c r="H3125">
        <v>0</v>
      </c>
      <c r="I3125">
        <v>4425</v>
      </c>
      <c r="J3125">
        <v>0</v>
      </c>
      <c r="K3125">
        <v>0</v>
      </c>
      <c r="L3125">
        <v>1062</v>
      </c>
      <c r="M3125">
        <v>3384</v>
      </c>
      <c r="N3125">
        <v>73</v>
      </c>
      <c r="O3125" t="s">
        <v>122</v>
      </c>
      <c r="P3125">
        <v>4425</v>
      </c>
      <c r="Q312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125" t="str">
        <f>VLOOKUP(Analytics_mindset_case_studies_IntegrateCo_2015payroll[[#This Row],[Job_Code]],Analytics_mindset_case_studies_IntegrateCo_jobcodes[[Code_text]:[Job_Description]],2,FALSE)</f>
        <v>Office</v>
      </c>
    </row>
    <row r="3126" spans="1:18" x14ac:dyDescent="0.3">
      <c r="A3126" s="1">
        <v>42118</v>
      </c>
      <c r="B3126">
        <v>27310045</v>
      </c>
      <c r="C3126">
        <v>304</v>
      </c>
      <c r="D3126">
        <v>1</v>
      </c>
      <c r="E3126">
        <v>1</v>
      </c>
      <c r="F3126" t="s">
        <v>63</v>
      </c>
      <c r="G3126">
        <v>0</v>
      </c>
      <c r="H3126">
        <v>0</v>
      </c>
      <c r="I3126">
        <v>0</v>
      </c>
      <c r="J3126">
        <v>0</v>
      </c>
      <c r="K3126">
        <v>0</v>
      </c>
      <c r="L3126">
        <v>156</v>
      </c>
      <c r="M3126">
        <v>498</v>
      </c>
      <c r="N3126">
        <v>114</v>
      </c>
      <c r="O3126" t="s">
        <v>123</v>
      </c>
      <c r="P3126">
        <v>0</v>
      </c>
      <c r="Q312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126" t="str">
        <f>VLOOKUP(Analytics_mindset_case_studies_IntegrateCo_2015payroll[[#This Row],[Job_Code]],Analytics_mindset_case_studies_IntegrateCo_jobcodes[[Code_text]:[Job_Description]],2,FALSE)</f>
        <v>New Foreign Manufacturing Plant</v>
      </c>
    </row>
    <row r="3127" spans="1:18" x14ac:dyDescent="0.3">
      <c r="A3127" s="1">
        <v>42118</v>
      </c>
      <c r="B3127">
        <v>27310045</v>
      </c>
      <c r="C3127">
        <v>274</v>
      </c>
      <c r="D3127">
        <v>1</v>
      </c>
      <c r="E3127">
        <v>1</v>
      </c>
      <c r="F3127" t="s">
        <v>85</v>
      </c>
      <c r="G3127">
        <v>0</v>
      </c>
      <c r="H3127">
        <v>0</v>
      </c>
      <c r="I3127">
        <v>0</v>
      </c>
      <c r="J3127">
        <v>0</v>
      </c>
      <c r="K3127">
        <v>0</v>
      </c>
      <c r="L3127">
        <v>14</v>
      </c>
      <c r="M3127">
        <v>46</v>
      </c>
      <c r="N3127">
        <v>1</v>
      </c>
      <c r="O3127" t="s">
        <v>124</v>
      </c>
      <c r="P3127">
        <v>0</v>
      </c>
      <c r="Q312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127" t="str">
        <f>VLOOKUP(Analytics_mindset_case_studies_IntegrateCo_2015payroll[[#This Row],[Job_Code]],Analytics_mindset_case_studies_IntegrateCo_jobcodes[[Code_text]:[Job_Description]],2,FALSE)</f>
        <v>Installation</v>
      </c>
    </row>
    <row r="3128" spans="1:18" x14ac:dyDescent="0.3">
      <c r="A3128" s="1">
        <v>42118</v>
      </c>
      <c r="B3128">
        <v>27310045</v>
      </c>
      <c r="C3128">
        <v>274</v>
      </c>
      <c r="D3128">
        <v>1</v>
      </c>
      <c r="E3128">
        <v>1</v>
      </c>
      <c r="F3128" t="s">
        <v>63</v>
      </c>
      <c r="G3128">
        <v>0</v>
      </c>
      <c r="H3128">
        <v>0</v>
      </c>
      <c r="I3128">
        <v>0</v>
      </c>
      <c r="J3128">
        <v>0</v>
      </c>
      <c r="K3128">
        <v>0</v>
      </c>
      <c r="L3128">
        <v>998</v>
      </c>
      <c r="M3128">
        <v>3183</v>
      </c>
      <c r="N3128">
        <v>686</v>
      </c>
      <c r="O3128" t="s">
        <v>124</v>
      </c>
      <c r="P3128">
        <v>0</v>
      </c>
      <c r="Q312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128" t="str">
        <f>VLOOKUP(Analytics_mindset_case_studies_IntegrateCo_2015payroll[[#This Row],[Job_Code]],Analytics_mindset_case_studies_IntegrateCo_jobcodes[[Code_text]:[Job_Description]],2,FALSE)</f>
        <v>New Foreign Manufacturing Plant</v>
      </c>
    </row>
    <row r="3129" spans="1:18" x14ac:dyDescent="0.3">
      <c r="A3129" s="1">
        <v>42118</v>
      </c>
      <c r="B3129">
        <v>27310045</v>
      </c>
      <c r="C3129">
        <v>274</v>
      </c>
      <c r="D3129">
        <v>1</v>
      </c>
      <c r="E3129">
        <v>1</v>
      </c>
      <c r="F3129" t="s">
        <v>75</v>
      </c>
      <c r="G3129">
        <v>0</v>
      </c>
      <c r="H3129">
        <v>0</v>
      </c>
      <c r="I3129">
        <v>0</v>
      </c>
      <c r="J3129">
        <v>0</v>
      </c>
      <c r="K3129">
        <v>0</v>
      </c>
      <c r="L3129">
        <v>5</v>
      </c>
      <c r="M3129">
        <v>1591</v>
      </c>
      <c r="N3129">
        <v>343</v>
      </c>
      <c r="O3129" t="s">
        <v>124</v>
      </c>
      <c r="P3129">
        <v>0</v>
      </c>
      <c r="Q312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3129" t="str">
        <f>VLOOKUP(Analytics_mindset_case_studies_IntegrateCo_2015payroll[[#This Row],[Job_Code]],Analytics_mindset_case_studies_IntegrateCo_jobcodes[[Code_text]:[Job_Description]],2,FALSE)</f>
        <v>Internal Auditing</v>
      </c>
    </row>
    <row r="3130" spans="1:18" x14ac:dyDescent="0.3">
      <c r="A3130" s="1">
        <v>42118</v>
      </c>
      <c r="B3130">
        <v>27310045</v>
      </c>
      <c r="C3130">
        <v>1</v>
      </c>
      <c r="D3130">
        <v>1</v>
      </c>
      <c r="E3130">
        <v>1</v>
      </c>
      <c r="F3130" t="s">
        <v>64</v>
      </c>
      <c r="G3130">
        <v>17</v>
      </c>
      <c r="H3130">
        <v>0</v>
      </c>
      <c r="I3130">
        <v>49624</v>
      </c>
      <c r="J3130">
        <v>0</v>
      </c>
      <c r="K3130">
        <v>0</v>
      </c>
      <c r="L3130">
        <v>1045</v>
      </c>
      <c r="M3130">
        <v>3332</v>
      </c>
      <c r="N3130">
        <v>6</v>
      </c>
      <c r="O3130" t="s">
        <v>125</v>
      </c>
      <c r="P3130">
        <v>49624</v>
      </c>
      <c r="Q313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130" t="str">
        <f>VLOOKUP(Analytics_mindset_case_studies_IntegrateCo_2015payroll[[#This Row],[Job_Code]],Analytics_mindset_case_studies_IntegrateCo_jobcodes[[Code_text]:[Job_Description]],2,FALSE)</f>
        <v>Office</v>
      </c>
    </row>
    <row r="3131" spans="1:18" x14ac:dyDescent="0.3">
      <c r="A3131" s="1">
        <v>42118</v>
      </c>
      <c r="B3131">
        <v>27310045</v>
      </c>
      <c r="C3131">
        <v>1</v>
      </c>
      <c r="D3131">
        <v>1</v>
      </c>
      <c r="E3131">
        <v>1</v>
      </c>
      <c r="F3131" t="s">
        <v>65</v>
      </c>
      <c r="G3131">
        <v>16</v>
      </c>
      <c r="H3131">
        <v>0</v>
      </c>
      <c r="I3131">
        <v>46705</v>
      </c>
      <c r="J3131">
        <v>0</v>
      </c>
      <c r="K3131">
        <v>0</v>
      </c>
      <c r="L3131">
        <v>984</v>
      </c>
      <c r="M3131">
        <v>3136</v>
      </c>
      <c r="N3131">
        <v>56</v>
      </c>
      <c r="O3131" t="s">
        <v>125</v>
      </c>
      <c r="P3131">
        <v>46705</v>
      </c>
      <c r="Q313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131" t="str">
        <f>VLOOKUP(Analytics_mindset_case_studies_IntegrateCo_2015payroll[[#This Row],[Job_Code]],Analytics_mindset_case_studies_IntegrateCo_jobcodes[[Code_text]:[Job_Description]],2,FALSE)</f>
        <v>Office</v>
      </c>
    </row>
    <row r="3132" spans="1:18" x14ac:dyDescent="0.3">
      <c r="A3132" s="1">
        <v>42118</v>
      </c>
      <c r="B3132">
        <v>27310045</v>
      </c>
      <c r="C3132">
        <v>259</v>
      </c>
      <c r="D3132">
        <v>1</v>
      </c>
      <c r="E3132">
        <v>1</v>
      </c>
      <c r="F3132" t="s">
        <v>85</v>
      </c>
      <c r="G3132">
        <v>0</v>
      </c>
      <c r="H3132">
        <v>0</v>
      </c>
      <c r="I3132">
        <v>0</v>
      </c>
      <c r="J3132">
        <v>0</v>
      </c>
      <c r="K3132">
        <v>0</v>
      </c>
      <c r="L3132">
        <v>35</v>
      </c>
      <c r="M3132">
        <v>111</v>
      </c>
      <c r="N3132">
        <v>25</v>
      </c>
      <c r="O3132" t="s">
        <v>127</v>
      </c>
      <c r="P3132">
        <v>0</v>
      </c>
      <c r="Q313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132" t="str">
        <f>VLOOKUP(Analytics_mindset_case_studies_IntegrateCo_2015payroll[[#This Row],[Job_Code]],Analytics_mindset_case_studies_IntegrateCo_jobcodes[[Code_text]:[Job_Description]],2,FALSE)</f>
        <v>Installation</v>
      </c>
    </row>
    <row r="3133" spans="1:18" x14ac:dyDescent="0.3">
      <c r="A3133" s="1">
        <v>42118</v>
      </c>
      <c r="B3133">
        <v>27310045</v>
      </c>
      <c r="C3133">
        <v>259</v>
      </c>
      <c r="D3133">
        <v>1</v>
      </c>
      <c r="E3133">
        <v>1</v>
      </c>
      <c r="F3133" t="s">
        <v>73</v>
      </c>
      <c r="G3133">
        <v>7</v>
      </c>
      <c r="H3133">
        <v>0</v>
      </c>
      <c r="I3133">
        <v>18025</v>
      </c>
      <c r="J3133">
        <v>0</v>
      </c>
      <c r="K3133">
        <v>0</v>
      </c>
      <c r="L3133">
        <v>418</v>
      </c>
      <c r="M3133">
        <v>1333</v>
      </c>
      <c r="N3133">
        <v>297</v>
      </c>
      <c r="O3133" t="s">
        <v>127</v>
      </c>
      <c r="P3133">
        <v>18025</v>
      </c>
      <c r="Q313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133" t="str">
        <f>VLOOKUP(Analytics_mindset_case_studies_IntegrateCo_2015payroll[[#This Row],[Job_Code]],Analytics_mindset_case_studies_IntegrateCo_jobcodes[[Code_text]:[Job_Description]],2,FALSE)</f>
        <v>Proj Management</v>
      </c>
    </row>
    <row r="3134" spans="1:18" x14ac:dyDescent="0.3">
      <c r="A3134" s="1">
        <v>42118</v>
      </c>
      <c r="B3134">
        <v>27310045</v>
      </c>
      <c r="C3134">
        <v>259</v>
      </c>
      <c r="D3134">
        <v>1</v>
      </c>
      <c r="E3134">
        <v>1</v>
      </c>
      <c r="F3134" t="s">
        <v>89</v>
      </c>
      <c r="G3134">
        <v>5</v>
      </c>
      <c r="H3134">
        <v>0</v>
      </c>
      <c r="I3134">
        <v>1288</v>
      </c>
      <c r="J3134">
        <v>0</v>
      </c>
      <c r="K3134">
        <v>0</v>
      </c>
      <c r="L3134">
        <v>3</v>
      </c>
      <c r="M3134">
        <v>95</v>
      </c>
      <c r="N3134">
        <v>21</v>
      </c>
      <c r="O3134" t="s">
        <v>127</v>
      </c>
      <c r="P3134">
        <v>1288</v>
      </c>
      <c r="Q313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134" t="str">
        <f>VLOOKUP(Analytics_mindset_case_studies_IntegrateCo_2015payroll[[#This Row],[Job_Code]],Analytics_mindset_case_studies_IntegrateCo_jobcodes[[Code_text]:[Job_Description]],2,FALSE)</f>
        <v>Employee Training</v>
      </c>
    </row>
    <row r="3135" spans="1:18" x14ac:dyDescent="0.3">
      <c r="A3135" s="1">
        <v>42118</v>
      </c>
      <c r="B3135">
        <v>27310045</v>
      </c>
      <c r="C3135">
        <v>168</v>
      </c>
      <c r="D3135">
        <v>1</v>
      </c>
      <c r="E3135">
        <v>1</v>
      </c>
      <c r="F3135" t="s">
        <v>85</v>
      </c>
      <c r="G3135">
        <v>0</v>
      </c>
      <c r="H3135">
        <v>0</v>
      </c>
      <c r="I3135">
        <v>0</v>
      </c>
      <c r="J3135">
        <v>0</v>
      </c>
      <c r="K3135">
        <v>0</v>
      </c>
      <c r="L3135">
        <v>35</v>
      </c>
      <c r="M3135">
        <v>111</v>
      </c>
      <c r="N3135">
        <v>25</v>
      </c>
      <c r="O3135" t="s">
        <v>129</v>
      </c>
      <c r="P3135">
        <v>0</v>
      </c>
      <c r="Q313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135" t="str">
        <f>VLOOKUP(Analytics_mindset_case_studies_IntegrateCo_2015payroll[[#This Row],[Job_Code]],Analytics_mindset_case_studies_IntegrateCo_jobcodes[[Code_text]:[Job_Description]],2,FALSE)</f>
        <v>Installation</v>
      </c>
    </row>
    <row r="3136" spans="1:18" x14ac:dyDescent="0.3">
      <c r="A3136" s="1">
        <v>42118</v>
      </c>
      <c r="B3136">
        <v>27310045</v>
      </c>
      <c r="C3136">
        <v>168</v>
      </c>
      <c r="D3136">
        <v>1</v>
      </c>
      <c r="E3136">
        <v>1</v>
      </c>
      <c r="F3136" t="s">
        <v>90</v>
      </c>
      <c r="G3136">
        <v>4</v>
      </c>
      <c r="H3136">
        <v>0</v>
      </c>
      <c r="I3136">
        <v>150</v>
      </c>
      <c r="J3136">
        <v>0</v>
      </c>
      <c r="K3136">
        <v>0</v>
      </c>
      <c r="L3136">
        <v>348</v>
      </c>
      <c r="M3136">
        <v>1112</v>
      </c>
      <c r="N3136">
        <v>248</v>
      </c>
      <c r="O3136" t="s">
        <v>129</v>
      </c>
      <c r="P3136">
        <v>150</v>
      </c>
      <c r="Q313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136" t="str">
        <f>VLOOKUP(Analytics_mindset_case_studies_IntegrateCo_2015payroll[[#This Row],[Job_Code]],Analytics_mindset_case_studies_IntegrateCo_jobcodes[[Code_text]:[Job_Description]],2,FALSE)</f>
        <v>Office</v>
      </c>
    </row>
    <row r="3137" spans="1:18" x14ac:dyDescent="0.3">
      <c r="A3137" s="1">
        <v>42118</v>
      </c>
      <c r="B3137">
        <v>27310045</v>
      </c>
      <c r="C3137">
        <v>249</v>
      </c>
      <c r="D3137">
        <v>1</v>
      </c>
      <c r="E3137">
        <v>1</v>
      </c>
      <c r="F3137" t="s">
        <v>72</v>
      </c>
      <c r="G3137">
        <v>32</v>
      </c>
      <c r="H3137">
        <v>0</v>
      </c>
      <c r="I3137">
        <v>13077</v>
      </c>
      <c r="J3137">
        <v>0</v>
      </c>
      <c r="K3137">
        <v>0</v>
      </c>
      <c r="L3137">
        <v>2937</v>
      </c>
      <c r="M3137">
        <v>936</v>
      </c>
      <c r="N3137">
        <v>2158</v>
      </c>
      <c r="O3137" t="s">
        <v>131</v>
      </c>
      <c r="P3137">
        <v>13077</v>
      </c>
      <c r="Q313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137" t="str">
        <f>VLOOKUP(Analytics_mindset_case_studies_IntegrateCo_2015payroll[[#This Row],[Job_Code]],Analytics_mindset_case_studies_IntegrateCo_jobcodes[[Code_text]:[Job_Description]],2,FALSE)</f>
        <v>Sales</v>
      </c>
    </row>
    <row r="3138" spans="1:18" x14ac:dyDescent="0.3">
      <c r="A3138" s="1">
        <v>42118</v>
      </c>
      <c r="B3138">
        <v>27310046</v>
      </c>
      <c r="C3138">
        <v>249</v>
      </c>
      <c r="D3138">
        <v>1</v>
      </c>
      <c r="E3138">
        <v>1</v>
      </c>
      <c r="F3138" t="s">
        <v>72</v>
      </c>
      <c r="G3138">
        <v>0</v>
      </c>
      <c r="H3138">
        <v>0</v>
      </c>
      <c r="I3138">
        <v>0</v>
      </c>
      <c r="J3138">
        <v>0</v>
      </c>
      <c r="K3138">
        <v>0</v>
      </c>
      <c r="L3138">
        <v>0</v>
      </c>
      <c r="M3138">
        <v>0</v>
      </c>
      <c r="N3138">
        <v>0</v>
      </c>
      <c r="O3138" t="s">
        <v>131</v>
      </c>
      <c r="P3138">
        <v>0</v>
      </c>
      <c r="Q313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138" t="str">
        <f>VLOOKUP(Analytics_mindset_case_studies_IntegrateCo_2015payroll[[#This Row],[Job_Code]],Analytics_mindset_case_studies_IntegrateCo_jobcodes[[Code_text]:[Job_Description]],2,FALSE)</f>
        <v>Sales</v>
      </c>
    </row>
    <row r="3139" spans="1:18" x14ac:dyDescent="0.3">
      <c r="A3139" s="1">
        <v>42118</v>
      </c>
      <c r="B3139">
        <v>27310045</v>
      </c>
      <c r="C3139">
        <v>249</v>
      </c>
      <c r="D3139">
        <v>1</v>
      </c>
      <c r="E3139">
        <v>1</v>
      </c>
      <c r="F3139" t="s">
        <v>73</v>
      </c>
      <c r="G3139">
        <v>8</v>
      </c>
      <c r="H3139">
        <v>0</v>
      </c>
      <c r="I3139">
        <v>32692</v>
      </c>
      <c r="J3139">
        <v>0</v>
      </c>
      <c r="K3139">
        <v>0</v>
      </c>
      <c r="L3139">
        <v>734</v>
      </c>
      <c r="M3139">
        <v>2341</v>
      </c>
      <c r="N3139">
        <v>539</v>
      </c>
      <c r="O3139" t="s">
        <v>131</v>
      </c>
      <c r="P3139">
        <v>32692</v>
      </c>
      <c r="Q313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139" t="str">
        <f>VLOOKUP(Analytics_mindset_case_studies_IntegrateCo_2015payroll[[#This Row],[Job_Code]],Analytics_mindset_case_studies_IntegrateCo_jobcodes[[Code_text]:[Job_Description]],2,FALSE)</f>
        <v>Proj Management</v>
      </c>
    </row>
    <row r="3140" spans="1:18" x14ac:dyDescent="0.3">
      <c r="A3140" s="1">
        <v>42118</v>
      </c>
      <c r="B3140">
        <v>27310045</v>
      </c>
      <c r="C3140">
        <v>179</v>
      </c>
      <c r="D3140">
        <v>1</v>
      </c>
      <c r="E3140">
        <v>1</v>
      </c>
      <c r="F3140" t="s">
        <v>85</v>
      </c>
      <c r="G3140">
        <v>0</v>
      </c>
      <c r="H3140">
        <v>0</v>
      </c>
      <c r="I3140">
        <v>0</v>
      </c>
      <c r="J3140">
        <v>0</v>
      </c>
      <c r="K3140">
        <v>0</v>
      </c>
      <c r="L3140">
        <v>33</v>
      </c>
      <c r="M3140">
        <v>107</v>
      </c>
      <c r="N3140">
        <v>25</v>
      </c>
      <c r="O3140" t="s">
        <v>132</v>
      </c>
      <c r="P3140">
        <v>0</v>
      </c>
      <c r="Q314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140" t="str">
        <f>VLOOKUP(Analytics_mindset_case_studies_IntegrateCo_2015payroll[[#This Row],[Job_Code]],Analytics_mindset_case_studies_IntegrateCo_jobcodes[[Code_text]:[Job_Description]],2,FALSE)</f>
        <v>Installation</v>
      </c>
    </row>
    <row r="3141" spans="1:18" x14ac:dyDescent="0.3">
      <c r="A3141" s="1">
        <v>42118</v>
      </c>
      <c r="B3141">
        <v>27310045</v>
      </c>
      <c r="C3141">
        <v>179</v>
      </c>
      <c r="D3141">
        <v>1</v>
      </c>
      <c r="E3141">
        <v>1</v>
      </c>
      <c r="F3141" t="s">
        <v>58</v>
      </c>
      <c r="G3141">
        <v>6</v>
      </c>
      <c r="H3141">
        <v>0</v>
      </c>
      <c r="I3141">
        <v>23337</v>
      </c>
      <c r="J3141">
        <v>0</v>
      </c>
      <c r="K3141">
        <v>0</v>
      </c>
      <c r="L3141">
        <v>523</v>
      </c>
      <c r="M3141">
        <v>1667</v>
      </c>
      <c r="N3141">
        <v>385</v>
      </c>
      <c r="O3141" t="s">
        <v>132</v>
      </c>
      <c r="P3141">
        <v>23337</v>
      </c>
      <c r="Q314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141" t="str">
        <f>VLOOKUP(Analytics_mindset_case_studies_IntegrateCo_2015payroll[[#This Row],[Job_Code]],Analytics_mindset_case_studies_IntegrateCo_jobcodes[[Code_text]:[Job_Description]],2,FALSE)</f>
        <v>Sales</v>
      </c>
    </row>
    <row r="3142" spans="1:18" x14ac:dyDescent="0.3">
      <c r="A3142" s="1">
        <v>42118</v>
      </c>
      <c r="B3142">
        <v>27310045</v>
      </c>
      <c r="C3142">
        <v>179</v>
      </c>
      <c r="D3142">
        <v>1</v>
      </c>
      <c r="E3142">
        <v>1</v>
      </c>
      <c r="F3142" t="s">
        <v>71</v>
      </c>
      <c r="G3142">
        <v>14</v>
      </c>
      <c r="H3142">
        <v>0</v>
      </c>
      <c r="I3142">
        <v>54451</v>
      </c>
      <c r="J3142">
        <v>0</v>
      </c>
      <c r="K3142">
        <v>0</v>
      </c>
      <c r="L3142">
        <v>1221</v>
      </c>
      <c r="M3142">
        <v>389</v>
      </c>
      <c r="N3142">
        <v>898</v>
      </c>
      <c r="O3142" t="s">
        <v>132</v>
      </c>
      <c r="P3142">
        <v>54451</v>
      </c>
      <c r="Q314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142" t="str">
        <f>VLOOKUP(Analytics_mindset_case_studies_IntegrateCo_2015payroll[[#This Row],[Job_Code]],Analytics_mindset_case_studies_IntegrateCo_jobcodes[[Code_text]:[Job_Description]],2,FALSE)</f>
        <v>Proj Management</v>
      </c>
    </row>
    <row r="3143" spans="1:18" x14ac:dyDescent="0.3">
      <c r="A3143" s="1">
        <v>42118</v>
      </c>
      <c r="B3143">
        <v>27310045</v>
      </c>
      <c r="C3143">
        <v>368</v>
      </c>
      <c r="D3143">
        <v>1</v>
      </c>
      <c r="E3143">
        <v>1</v>
      </c>
      <c r="F3143" t="s">
        <v>85</v>
      </c>
      <c r="G3143">
        <v>0</v>
      </c>
      <c r="H3143">
        <v>0</v>
      </c>
      <c r="I3143">
        <v>0</v>
      </c>
      <c r="J3143">
        <v>0</v>
      </c>
      <c r="K3143">
        <v>0</v>
      </c>
      <c r="L3143">
        <v>33</v>
      </c>
      <c r="M3143">
        <v>104</v>
      </c>
      <c r="N3143">
        <v>25</v>
      </c>
      <c r="O3143" t="s">
        <v>133</v>
      </c>
      <c r="P3143">
        <v>0</v>
      </c>
      <c r="Q314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143" t="str">
        <f>VLOOKUP(Analytics_mindset_case_studies_IntegrateCo_2015payroll[[#This Row],[Job_Code]],Analytics_mindset_case_studies_IntegrateCo_jobcodes[[Code_text]:[Job_Description]],2,FALSE)</f>
        <v>Installation</v>
      </c>
    </row>
    <row r="3144" spans="1:18" x14ac:dyDescent="0.3">
      <c r="A3144" s="1">
        <v>42118</v>
      </c>
      <c r="B3144">
        <v>27310045</v>
      </c>
      <c r="C3144">
        <v>368</v>
      </c>
      <c r="D3144">
        <v>1</v>
      </c>
      <c r="E3144">
        <v>1</v>
      </c>
      <c r="F3144" t="s">
        <v>89</v>
      </c>
      <c r="G3144">
        <v>15</v>
      </c>
      <c r="H3144">
        <v>0</v>
      </c>
      <c r="I3144">
        <v>3675</v>
      </c>
      <c r="J3144">
        <v>0</v>
      </c>
      <c r="K3144">
        <v>0</v>
      </c>
      <c r="L3144">
        <v>8</v>
      </c>
      <c r="M3144">
        <v>255</v>
      </c>
      <c r="N3144">
        <v>61</v>
      </c>
      <c r="O3144" t="s">
        <v>133</v>
      </c>
      <c r="P3144">
        <v>3675</v>
      </c>
      <c r="Q314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144" t="str">
        <f>VLOOKUP(Analytics_mindset_case_studies_IntegrateCo_2015payroll[[#This Row],[Job_Code]],Analytics_mindset_case_studies_IntegrateCo_jobcodes[[Code_text]:[Job_Description]],2,FALSE)</f>
        <v>Employee Training</v>
      </c>
    </row>
    <row r="3145" spans="1:18" x14ac:dyDescent="0.3">
      <c r="A3145" s="1">
        <v>42118</v>
      </c>
      <c r="B3145">
        <v>27310045</v>
      </c>
      <c r="C3145">
        <v>27</v>
      </c>
      <c r="D3145">
        <v>1</v>
      </c>
      <c r="E3145">
        <v>1</v>
      </c>
      <c r="F3145" t="s">
        <v>85</v>
      </c>
      <c r="G3145">
        <v>0</v>
      </c>
      <c r="H3145">
        <v>0</v>
      </c>
      <c r="I3145">
        <v>0</v>
      </c>
      <c r="J3145">
        <v>0</v>
      </c>
      <c r="K3145">
        <v>0</v>
      </c>
      <c r="L3145">
        <v>33</v>
      </c>
      <c r="M3145">
        <v>105</v>
      </c>
      <c r="N3145">
        <v>25</v>
      </c>
      <c r="O3145" t="s">
        <v>134</v>
      </c>
      <c r="P3145">
        <v>0</v>
      </c>
      <c r="Q314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145" t="str">
        <f>VLOOKUP(Analytics_mindset_case_studies_IntegrateCo_2015payroll[[#This Row],[Job_Code]],Analytics_mindset_case_studies_IntegrateCo_jobcodes[[Code_text]:[Job_Description]],2,FALSE)</f>
        <v>Installation</v>
      </c>
    </row>
    <row r="3146" spans="1:18" x14ac:dyDescent="0.3">
      <c r="A3146" s="1">
        <v>42118</v>
      </c>
      <c r="B3146">
        <v>27310045</v>
      </c>
      <c r="C3146">
        <v>27</v>
      </c>
      <c r="D3146">
        <v>1</v>
      </c>
      <c r="E3146">
        <v>1</v>
      </c>
      <c r="F3146" t="s">
        <v>65</v>
      </c>
      <c r="G3146">
        <v>45</v>
      </c>
      <c r="H3146">
        <v>0</v>
      </c>
      <c r="I3146">
        <v>13725</v>
      </c>
      <c r="J3146">
        <v>0</v>
      </c>
      <c r="K3146">
        <v>0</v>
      </c>
      <c r="L3146">
        <v>3</v>
      </c>
      <c r="M3146">
        <v>955</v>
      </c>
      <c r="N3146">
        <v>226</v>
      </c>
      <c r="O3146" t="s">
        <v>134</v>
      </c>
      <c r="P3146">
        <v>13725</v>
      </c>
      <c r="Q314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146" t="str">
        <f>VLOOKUP(Analytics_mindset_case_studies_IntegrateCo_2015payroll[[#This Row],[Job_Code]],Analytics_mindset_case_studies_IntegrateCo_jobcodes[[Code_text]:[Job_Description]],2,FALSE)</f>
        <v>Office</v>
      </c>
    </row>
    <row r="3147" spans="1:18" x14ac:dyDescent="0.3">
      <c r="A3147" s="1">
        <v>42118</v>
      </c>
      <c r="B3147">
        <v>27310045</v>
      </c>
      <c r="C3147">
        <v>27</v>
      </c>
      <c r="D3147">
        <v>1</v>
      </c>
      <c r="E3147">
        <v>1</v>
      </c>
      <c r="F3147" t="s">
        <v>72</v>
      </c>
      <c r="G3147">
        <v>3</v>
      </c>
      <c r="H3147">
        <v>0</v>
      </c>
      <c r="I3147">
        <v>915</v>
      </c>
      <c r="J3147">
        <v>0</v>
      </c>
      <c r="K3147">
        <v>0</v>
      </c>
      <c r="L3147">
        <v>2</v>
      </c>
      <c r="M3147">
        <v>637</v>
      </c>
      <c r="N3147">
        <v>151</v>
      </c>
      <c r="O3147" t="s">
        <v>134</v>
      </c>
      <c r="P3147">
        <v>915</v>
      </c>
      <c r="Q314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147" t="str">
        <f>VLOOKUP(Analytics_mindset_case_studies_IntegrateCo_2015payroll[[#This Row],[Job_Code]],Analytics_mindset_case_studies_IntegrateCo_jobcodes[[Code_text]:[Job_Description]],2,FALSE)</f>
        <v>Sales</v>
      </c>
    </row>
    <row r="3148" spans="1:18" x14ac:dyDescent="0.3">
      <c r="A3148" s="1">
        <v>42118</v>
      </c>
      <c r="B3148">
        <v>27310045</v>
      </c>
      <c r="C3148">
        <v>27</v>
      </c>
      <c r="D3148">
        <v>1</v>
      </c>
      <c r="E3148">
        <v>1</v>
      </c>
      <c r="F3148" t="s">
        <v>72</v>
      </c>
      <c r="G3148">
        <v>0</v>
      </c>
      <c r="H3148">
        <v>1</v>
      </c>
      <c r="I3148">
        <v>0</v>
      </c>
      <c r="J3148">
        <v>4575</v>
      </c>
      <c r="K3148">
        <v>0</v>
      </c>
      <c r="L3148">
        <v>1</v>
      </c>
      <c r="M3148">
        <v>318</v>
      </c>
      <c r="N3148">
        <v>5</v>
      </c>
      <c r="O3148" t="s">
        <v>134</v>
      </c>
      <c r="P3148">
        <v>4575</v>
      </c>
      <c r="Q314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148" t="str">
        <f>VLOOKUP(Analytics_mindset_case_studies_IntegrateCo_2015payroll[[#This Row],[Job_Code]],Analytics_mindset_case_studies_IntegrateCo_jobcodes[[Code_text]:[Job_Description]],2,FALSE)</f>
        <v>Sales</v>
      </c>
    </row>
    <row r="3149" spans="1:18" x14ac:dyDescent="0.3">
      <c r="A3149" s="1">
        <v>42118</v>
      </c>
      <c r="B3149">
        <v>27310045</v>
      </c>
      <c r="C3149">
        <v>27</v>
      </c>
      <c r="D3149">
        <v>1</v>
      </c>
      <c r="E3149">
        <v>1</v>
      </c>
      <c r="F3149" t="s">
        <v>73</v>
      </c>
      <c r="G3149">
        <v>2</v>
      </c>
      <c r="H3149">
        <v>0</v>
      </c>
      <c r="I3149">
        <v>61</v>
      </c>
      <c r="J3149">
        <v>0</v>
      </c>
      <c r="K3149">
        <v>0</v>
      </c>
      <c r="L3149">
        <v>133</v>
      </c>
      <c r="M3149">
        <v>425</v>
      </c>
      <c r="N3149">
        <v>101</v>
      </c>
      <c r="O3149" t="s">
        <v>134</v>
      </c>
      <c r="P3149">
        <v>61</v>
      </c>
      <c r="Q314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149" t="str">
        <f>VLOOKUP(Analytics_mindset_case_studies_IntegrateCo_2015payroll[[#This Row],[Job_Code]],Analytics_mindset_case_studies_IntegrateCo_jobcodes[[Code_text]:[Job_Description]],2,FALSE)</f>
        <v>Proj Management</v>
      </c>
    </row>
    <row r="3150" spans="1:18" x14ac:dyDescent="0.3">
      <c r="A3150" s="1">
        <v>42118</v>
      </c>
      <c r="B3150">
        <v>27310045</v>
      </c>
      <c r="C3150">
        <v>27</v>
      </c>
      <c r="D3150">
        <v>1</v>
      </c>
      <c r="E3150">
        <v>1</v>
      </c>
      <c r="F3150" t="s">
        <v>73</v>
      </c>
      <c r="G3150">
        <v>0</v>
      </c>
      <c r="H3150">
        <v>15</v>
      </c>
      <c r="I3150">
        <v>0</v>
      </c>
      <c r="J3150">
        <v>6863</v>
      </c>
      <c r="K3150">
        <v>0</v>
      </c>
      <c r="L3150">
        <v>15</v>
      </c>
      <c r="M3150">
        <v>479</v>
      </c>
      <c r="N3150">
        <v>75</v>
      </c>
      <c r="O3150" t="s">
        <v>134</v>
      </c>
      <c r="P3150">
        <v>6863</v>
      </c>
      <c r="Q315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150" t="str">
        <f>VLOOKUP(Analytics_mindset_case_studies_IntegrateCo_2015payroll[[#This Row],[Job_Code]],Analytics_mindset_case_studies_IntegrateCo_jobcodes[[Code_text]:[Job_Description]],2,FALSE)</f>
        <v>Proj Management</v>
      </c>
    </row>
    <row r="3151" spans="1:18" x14ac:dyDescent="0.3">
      <c r="A3151" s="1">
        <v>42118</v>
      </c>
      <c r="B3151">
        <v>27310045</v>
      </c>
      <c r="C3151">
        <v>27</v>
      </c>
      <c r="D3151">
        <v>1</v>
      </c>
      <c r="E3151">
        <v>1</v>
      </c>
      <c r="F3151" t="s">
        <v>74</v>
      </c>
      <c r="G3151">
        <v>25</v>
      </c>
      <c r="H3151">
        <v>0</v>
      </c>
      <c r="I3151">
        <v>7625</v>
      </c>
      <c r="J3151">
        <v>0</v>
      </c>
      <c r="K3151">
        <v>0</v>
      </c>
      <c r="L3151">
        <v>167</v>
      </c>
      <c r="M3151">
        <v>532</v>
      </c>
      <c r="N3151">
        <v>126</v>
      </c>
      <c r="O3151" t="s">
        <v>134</v>
      </c>
      <c r="P3151">
        <v>7625</v>
      </c>
      <c r="Q315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151" t="str">
        <f>VLOOKUP(Analytics_mindset_case_studies_IntegrateCo_2015payroll[[#This Row],[Job_Code]],Analytics_mindset_case_studies_IntegrateCo_jobcodes[[Code_text]:[Job_Description]],2,FALSE)</f>
        <v>Service</v>
      </c>
    </row>
    <row r="3152" spans="1:18" x14ac:dyDescent="0.3">
      <c r="A3152" s="1">
        <v>42118</v>
      </c>
      <c r="B3152">
        <v>27310045</v>
      </c>
      <c r="C3152">
        <v>239</v>
      </c>
      <c r="D3152">
        <v>1</v>
      </c>
      <c r="E3152">
        <v>1</v>
      </c>
      <c r="F3152" t="s">
        <v>64</v>
      </c>
      <c r="G3152">
        <v>1725</v>
      </c>
      <c r="H3152">
        <v>0</v>
      </c>
      <c r="I3152">
        <v>37553</v>
      </c>
      <c r="J3152">
        <v>0</v>
      </c>
      <c r="K3152">
        <v>0</v>
      </c>
      <c r="L3152">
        <v>854</v>
      </c>
      <c r="M3152">
        <v>2723</v>
      </c>
      <c r="N3152">
        <v>45</v>
      </c>
      <c r="O3152" t="s">
        <v>135</v>
      </c>
      <c r="P3152">
        <v>37553</v>
      </c>
      <c r="Q315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152" t="str">
        <f>VLOOKUP(Analytics_mindset_case_studies_IntegrateCo_2015payroll[[#This Row],[Job_Code]],Analytics_mindset_case_studies_IntegrateCo_jobcodes[[Code_text]:[Job_Description]],2,FALSE)</f>
        <v>Office</v>
      </c>
    </row>
    <row r="3153" spans="1:18" x14ac:dyDescent="0.3">
      <c r="A3153" s="1">
        <v>42118</v>
      </c>
      <c r="B3153">
        <v>27310045</v>
      </c>
      <c r="C3153">
        <v>239</v>
      </c>
      <c r="D3153">
        <v>1</v>
      </c>
      <c r="E3153">
        <v>1</v>
      </c>
      <c r="F3153" t="s">
        <v>64</v>
      </c>
      <c r="G3153">
        <v>0</v>
      </c>
      <c r="H3153">
        <v>2</v>
      </c>
      <c r="I3153">
        <v>0</v>
      </c>
      <c r="J3153">
        <v>6531</v>
      </c>
      <c r="K3153">
        <v>0</v>
      </c>
      <c r="L3153">
        <v>149</v>
      </c>
      <c r="M3153">
        <v>474</v>
      </c>
      <c r="N3153">
        <v>5</v>
      </c>
      <c r="O3153" t="s">
        <v>135</v>
      </c>
      <c r="P3153">
        <v>6531</v>
      </c>
      <c r="Q315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153" t="str">
        <f>VLOOKUP(Analytics_mindset_case_studies_IntegrateCo_2015payroll[[#This Row],[Job_Code]],Analytics_mindset_case_studies_IntegrateCo_jobcodes[[Code_text]:[Job_Description]],2,FALSE)</f>
        <v>Office</v>
      </c>
    </row>
    <row r="3154" spans="1:18" x14ac:dyDescent="0.3">
      <c r="A3154" s="1">
        <v>42118</v>
      </c>
      <c r="B3154">
        <v>27310045</v>
      </c>
      <c r="C3154">
        <v>239</v>
      </c>
      <c r="D3154">
        <v>1</v>
      </c>
      <c r="E3154">
        <v>1</v>
      </c>
      <c r="F3154" t="s">
        <v>65</v>
      </c>
      <c r="G3154">
        <v>1725</v>
      </c>
      <c r="H3154">
        <v>0</v>
      </c>
      <c r="I3154">
        <v>37553</v>
      </c>
      <c r="J3154">
        <v>0</v>
      </c>
      <c r="K3154">
        <v>0</v>
      </c>
      <c r="L3154">
        <v>855</v>
      </c>
      <c r="M3154">
        <v>2725</v>
      </c>
      <c r="N3154">
        <v>45</v>
      </c>
      <c r="O3154" t="s">
        <v>135</v>
      </c>
      <c r="P3154">
        <v>37553</v>
      </c>
      <c r="Q315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154" t="str">
        <f>VLOOKUP(Analytics_mindset_case_studies_IntegrateCo_2015payroll[[#This Row],[Job_Code]],Analytics_mindset_case_studies_IntegrateCo_jobcodes[[Code_text]:[Job_Description]],2,FALSE)</f>
        <v>Office</v>
      </c>
    </row>
    <row r="3155" spans="1:18" x14ac:dyDescent="0.3">
      <c r="A3155" s="1">
        <v>42118</v>
      </c>
      <c r="B3155">
        <v>27310045</v>
      </c>
      <c r="C3155">
        <v>239</v>
      </c>
      <c r="D3155">
        <v>1</v>
      </c>
      <c r="E3155">
        <v>1</v>
      </c>
      <c r="F3155" t="s">
        <v>65</v>
      </c>
      <c r="G3155">
        <v>0</v>
      </c>
      <c r="H3155">
        <v>2</v>
      </c>
      <c r="I3155">
        <v>0</v>
      </c>
      <c r="J3155">
        <v>6531</v>
      </c>
      <c r="K3155">
        <v>0</v>
      </c>
      <c r="L3155">
        <v>148</v>
      </c>
      <c r="M3155">
        <v>474</v>
      </c>
      <c r="N3155">
        <v>5</v>
      </c>
      <c r="O3155" t="s">
        <v>135</v>
      </c>
      <c r="P3155">
        <v>6531</v>
      </c>
      <c r="Q315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155" t="str">
        <f>VLOOKUP(Analytics_mindset_case_studies_IntegrateCo_2015payroll[[#This Row],[Job_Code]],Analytics_mindset_case_studies_IntegrateCo_jobcodes[[Code_text]:[Job_Description]],2,FALSE)</f>
        <v>Office</v>
      </c>
    </row>
    <row r="3156" spans="1:18" x14ac:dyDescent="0.3">
      <c r="A3156" s="1">
        <v>42118</v>
      </c>
      <c r="B3156">
        <v>27310045</v>
      </c>
      <c r="C3156">
        <v>239</v>
      </c>
      <c r="D3156">
        <v>1</v>
      </c>
      <c r="E3156">
        <v>1</v>
      </c>
      <c r="F3156" t="s">
        <v>72</v>
      </c>
      <c r="G3156">
        <v>125</v>
      </c>
      <c r="H3156">
        <v>0</v>
      </c>
      <c r="I3156">
        <v>2721</v>
      </c>
      <c r="J3156">
        <v>0</v>
      </c>
      <c r="K3156">
        <v>0</v>
      </c>
      <c r="L3156">
        <v>62</v>
      </c>
      <c r="M3156">
        <v>197</v>
      </c>
      <c r="N3156">
        <v>3</v>
      </c>
      <c r="O3156" t="s">
        <v>135</v>
      </c>
      <c r="P3156">
        <v>2721</v>
      </c>
      <c r="Q315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156" t="str">
        <f>VLOOKUP(Analytics_mindset_case_studies_IntegrateCo_2015payroll[[#This Row],[Job_Code]],Analytics_mindset_case_studies_IntegrateCo_jobcodes[[Code_text]:[Job_Description]],2,FALSE)</f>
        <v>Sales</v>
      </c>
    </row>
    <row r="3157" spans="1:18" x14ac:dyDescent="0.3">
      <c r="A3157" s="1">
        <v>42118</v>
      </c>
      <c r="B3157">
        <v>27310045</v>
      </c>
      <c r="C3157">
        <v>239</v>
      </c>
      <c r="D3157">
        <v>1</v>
      </c>
      <c r="E3157">
        <v>1</v>
      </c>
      <c r="F3157" t="s">
        <v>114</v>
      </c>
      <c r="G3157">
        <v>425</v>
      </c>
      <c r="H3157">
        <v>0</v>
      </c>
      <c r="I3157">
        <v>9252</v>
      </c>
      <c r="J3157">
        <v>0</v>
      </c>
      <c r="K3157">
        <v>0</v>
      </c>
      <c r="L3157">
        <v>21</v>
      </c>
      <c r="M3157">
        <v>67</v>
      </c>
      <c r="N3157">
        <v>11</v>
      </c>
      <c r="O3157" t="s">
        <v>135</v>
      </c>
      <c r="P3157">
        <v>9252</v>
      </c>
      <c r="Q315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007</v>
      </c>
      <c r="R3157" t="str">
        <f>VLOOKUP(Analytics_mindset_case_studies_IntegrateCo_2015payroll[[#This Row],[Job_Code]],Analytics_mindset_case_studies_IntegrateCo_jobcodes[[Code_text]:[Job_Description]],2,FALSE)</f>
        <v>Customer Training</v>
      </c>
    </row>
    <row r="3158" spans="1:18" x14ac:dyDescent="0.3">
      <c r="A3158" s="1">
        <v>42118</v>
      </c>
      <c r="B3158">
        <v>27310045</v>
      </c>
      <c r="C3158">
        <v>38</v>
      </c>
      <c r="D3158">
        <v>1</v>
      </c>
      <c r="E3158">
        <v>1</v>
      </c>
      <c r="F3158" t="s">
        <v>85</v>
      </c>
      <c r="G3158">
        <v>0</v>
      </c>
      <c r="H3158">
        <v>0</v>
      </c>
      <c r="I3158">
        <v>0</v>
      </c>
      <c r="J3158">
        <v>0</v>
      </c>
      <c r="K3158">
        <v>0</v>
      </c>
      <c r="L3158">
        <v>0</v>
      </c>
      <c r="M3158">
        <v>112</v>
      </c>
      <c r="N3158">
        <v>4</v>
      </c>
      <c r="O3158" t="s">
        <v>137</v>
      </c>
      <c r="P3158">
        <v>0</v>
      </c>
      <c r="Q315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158" t="str">
        <f>VLOOKUP(Analytics_mindset_case_studies_IntegrateCo_2015payroll[[#This Row],[Job_Code]],Analytics_mindset_case_studies_IntegrateCo_jobcodes[[Code_text]:[Job_Description]],2,FALSE)</f>
        <v>Installation</v>
      </c>
    </row>
    <row r="3159" spans="1:18" x14ac:dyDescent="0.3">
      <c r="A3159" s="1">
        <v>42118</v>
      </c>
      <c r="B3159">
        <v>27310045</v>
      </c>
      <c r="C3159">
        <v>38</v>
      </c>
      <c r="D3159">
        <v>1</v>
      </c>
      <c r="E3159">
        <v>1</v>
      </c>
      <c r="F3159" t="s">
        <v>58</v>
      </c>
      <c r="G3159">
        <v>25</v>
      </c>
      <c r="H3159">
        <v>0</v>
      </c>
      <c r="I3159">
        <v>81727</v>
      </c>
      <c r="J3159">
        <v>0</v>
      </c>
      <c r="K3159">
        <v>0</v>
      </c>
      <c r="L3159">
        <v>0</v>
      </c>
      <c r="M3159">
        <v>6122</v>
      </c>
      <c r="N3159">
        <v>212</v>
      </c>
      <c r="O3159" t="s">
        <v>137</v>
      </c>
      <c r="P3159">
        <v>81727</v>
      </c>
      <c r="Q315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159" t="str">
        <f>VLOOKUP(Analytics_mindset_case_studies_IntegrateCo_2015payroll[[#This Row],[Job_Code]],Analytics_mindset_case_studies_IntegrateCo_jobcodes[[Code_text]:[Job_Description]],2,FALSE)</f>
        <v>Sales</v>
      </c>
    </row>
    <row r="3160" spans="1:18" x14ac:dyDescent="0.3">
      <c r="A3160" s="1">
        <v>42118</v>
      </c>
      <c r="B3160">
        <v>27310045</v>
      </c>
      <c r="C3160">
        <v>38</v>
      </c>
      <c r="D3160">
        <v>1</v>
      </c>
      <c r="E3160">
        <v>1</v>
      </c>
      <c r="F3160" t="s">
        <v>72</v>
      </c>
      <c r="G3160">
        <v>25</v>
      </c>
      <c r="H3160">
        <v>0</v>
      </c>
      <c r="I3160">
        <v>81727</v>
      </c>
      <c r="J3160">
        <v>0</v>
      </c>
      <c r="K3160">
        <v>0</v>
      </c>
      <c r="L3160">
        <v>0</v>
      </c>
      <c r="M3160">
        <v>6122</v>
      </c>
      <c r="N3160">
        <v>212</v>
      </c>
      <c r="O3160" t="s">
        <v>137</v>
      </c>
      <c r="P3160">
        <v>81727</v>
      </c>
      <c r="Q316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160" t="str">
        <f>VLOOKUP(Analytics_mindset_case_studies_IntegrateCo_2015payroll[[#This Row],[Job_Code]],Analytics_mindset_case_studies_IntegrateCo_jobcodes[[Code_text]:[Job_Description]],2,FALSE)</f>
        <v>Sales</v>
      </c>
    </row>
    <row r="3161" spans="1:18" x14ac:dyDescent="0.3">
      <c r="A3161" s="1">
        <v>42118</v>
      </c>
      <c r="B3161">
        <v>27310045</v>
      </c>
      <c r="C3161">
        <v>169</v>
      </c>
      <c r="D3161">
        <v>1</v>
      </c>
      <c r="E3161">
        <v>1</v>
      </c>
      <c r="F3161" t="s">
        <v>85</v>
      </c>
      <c r="G3161">
        <v>0</v>
      </c>
      <c r="H3161">
        <v>0</v>
      </c>
      <c r="I3161">
        <v>0</v>
      </c>
      <c r="J3161">
        <v>0</v>
      </c>
      <c r="K3161">
        <v>0</v>
      </c>
      <c r="L3161">
        <v>35</v>
      </c>
      <c r="M3161">
        <v>111</v>
      </c>
      <c r="N3161">
        <v>25</v>
      </c>
      <c r="O3161" t="s">
        <v>138</v>
      </c>
      <c r="P3161">
        <v>0</v>
      </c>
      <c r="Q316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161" t="str">
        <f>VLOOKUP(Analytics_mindset_case_studies_IntegrateCo_2015payroll[[#This Row],[Job_Code]],Analytics_mindset_case_studies_IntegrateCo_jobcodes[[Code_text]:[Job_Description]],2,FALSE)</f>
        <v>Installation</v>
      </c>
    </row>
    <row r="3162" spans="1:18" x14ac:dyDescent="0.3">
      <c r="A3162" s="1">
        <v>42118</v>
      </c>
      <c r="B3162">
        <v>27310045</v>
      </c>
      <c r="C3162">
        <v>169</v>
      </c>
      <c r="D3162">
        <v>1</v>
      </c>
      <c r="E3162">
        <v>1</v>
      </c>
      <c r="F3162" t="s">
        <v>71</v>
      </c>
      <c r="G3162">
        <v>4</v>
      </c>
      <c r="H3162">
        <v>0</v>
      </c>
      <c r="I3162">
        <v>131</v>
      </c>
      <c r="J3162">
        <v>0</v>
      </c>
      <c r="K3162">
        <v>0</v>
      </c>
      <c r="L3162">
        <v>304</v>
      </c>
      <c r="M3162">
        <v>969</v>
      </c>
      <c r="N3162">
        <v>216</v>
      </c>
      <c r="O3162" t="s">
        <v>138</v>
      </c>
      <c r="P3162">
        <v>131</v>
      </c>
      <c r="Q316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162" t="str">
        <f>VLOOKUP(Analytics_mindset_case_studies_IntegrateCo_2015payroll[[#This Row],[Job_Code]],Analytics_mindset_case_studies_IntegrateCo_jobcodes[[Code_text]:[Job_Description]],2,FALSE)</f>
        <v>Proj Management</v>
      </c>
    </row>
    <row r="3163" spans="1:18" x14ac:dyDescent="0.3">
      <c r="A3163" s="1">
        <v>42118</v>
      </c>
      <c r="B3163">
        <v>27310045</v>
      </c>
      <c r="C3163">
        <v>169</v>
      </c>
      <c r="D3163">
        <v>1</v>
      </c>
      <c r="E3163">
        <v>1</v>
      </c>
      <c r="F3163" t="s">
        <v>63</v>
      </c>
      <c r="G3163">
        <v>0</v>
      </c>
      <c r="H3163">
        <v>0</v>
      </c>
      <c r="I3163">
        <v>0</v>
      </c>
      <c r="J3163">
        <v>0</v>
      </c>
      <c r="K3163">
        <v>0</v>
      </c>
      <c r="L3163">
        <v>76</v>
      </c>
      <c r="M3163">
        <v>242</v>
      </c>
      <c r="N3163">
        <v>54</v>
      </c>
      <c r="O3163" t="s">
        <v>138</v>
      </c>
      <c r="P3163">
        <v>0</v>
      </c>
      <c r="Q316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163" t="str">
        <f>VLOOKUP(Analytics_mindset_case_studies_IntegrateCo_2015payroll[[#This Row],[Job_Code]],Analytics_mindset_case_studies_IntegrateCo_jobcodes[[Code_text]:[Job_Description]],2,FALSE)</f>
        <v>New Foreign Manufacturing Plant</v>
      </c>
    </row>
    <row r="3164" spans="1:18" x14ac:dyDescent="0.3">
      <c r="A3164" s="1">
        <v>42118</v>
      </c>
      <c r="B3164">
        <v>27310045</v>
      </c>
      <c r="C3164">
        <v>44</v>
      </c>
      <c r="D3164">
        <v>4</v>
      </c>
      <c r="E3164">
        <v>4</v>
      </c>
      <c r="F3164" t="s">
        <v>92</v>
      </c>
      <c r="G3164">
        <v>40</v>
      </c>
      <c r="H3164">
        <v>0</v>
      </c>
      <c r="I3164">
        <v>3850</v>
      </c>
      <c r="J3164">
        <v>0</v>
      </c>
      <c r="K3164">
        <v>0</v>
      </c>
      <c r="L3164">
        <v>0</v>
      </c>
      <c r="M3164">
        <v>29453</v>
      </c>
      <c r="N3164">
        <v>462</v>
      </c>
      <c r="O3164" t="s">
        <v>139</v>
      </c>
      <c r="P3164">
        <v>3850</v>
      </c>
      <c r="Q316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164" t="str">
        <f>VLOOKUP(Analytics_mindset_case_studies_IntegrateCo_2015payroll[[#This Row],[Job_Code]],Analytics_mindset_case_studies_IntegrateCo_jobcodes[[Code_text]:[Job_Description]],2,FALSE)</f>
        <v>Office</v>
      </c>
    </row>
    <row r="3165" spans="1:18" x14ac:dyDescent="0.3">
      <c r="A3165" s="1">
        <v>42118</v>
      </c>
      <c r="B3165">
        <v>27310045</v>
      </c>
      <c r="C3165">
        <v>396</v>
      </c>
      <c r="D3165">
        <v>5</v>
      </c>
      <c r="E3165">
        <v>5</v>
      </c>
      <c r="F3165" t="s">
        <v>85</v>
      </c>
      <c r="G3165">
        <v>0</v>
      </c>
      <c r="H3165">
        <v>0</v>
      </c>
      <c r="I3165">
        <v>0</v>
      </c>
      <c r="J3165">
        <v>0</v>
      </c>
      <c r="K3165">
        <v>0</v>
      </c>
      <c r="L3165">
        <v>42</v>
      </c>
      <c r="M3165">
        <v>115</v>
      </c>
      <c r="N3165">
        <v>64</v>
      </c>
      <c r="O3165" t="s">
        <v>140</v>
      </c>
      <c r="P3165">
        <v>0</v>
      </c>
      <c r="Q316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165" t="str">
        <f>VLOOKUP(Analytics_mindset_case_studies_IntegrateCo_2015payroll[[#This Row],[Job_Code]],Analytics_mindset_case_studies_IntegrateCo_jobcodes[[Code_text]:[Job_Description]],2,FALSE)</f>
        <v>Installation</v>
      </c>
    </row>
    <row r="3166" spans="1:18" x14ac:dyDescent="0.3">
      <c r="A3166" s="1">
        <v>42118</v>
      </c>
      <c r="B3166">
        <v>27310045</v>
      </c>
      <c r="C3166">
        <v>396</v>
      </c>
      <c r="D3166">
        <v>5</v>
      </c>
      <c r="E3166">
        <v>5</v>
      </c>
      <c r="F3166" t="s">
        <v>93</v>
      </c>
      <c r="G3166">
        <v>1</v>
      </c>
      <c r="H3166">
        <v>0</v>
      </c>
      <c r="I3166">
        <v>32</v>
      </c>
      <c r="J3166">
        <v>0</v>
      </c>
      <c r="K3166">
        <v>0</v>
      </c>
      <c r="L3166">
        <v>9</v>
      </c>
      <c r="M3166">
        <v>244</v>
      </c>
      <c r="N3166">
        <v>137</v>
      </c>
      <c r="O3166" t="s">
        <v>140</v>
      </c>
      <c r="P3166">
        <v>32</v>
      </c>
      <c r="Q316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166" t="str">
        <f>VLOOKUP(Analytics_mindset_case_studies_IntegrateCo_2015payroll[[#This Row],[Job_Code]],Analytics_mindset_case_studies_IntegrateCo_jobcodes[[Code_text]:[Job_Description]],2,FALSE)</f>
        <v>Office</v>
      </c>
    </row>
    <row r="3167" spans="1:18" x14ac:dyDescent="0.3">
      <c r="A3167" s="1">
        <v>42118</v>
      </c>
      <c r="B3167">
        <v>27310045</v>
      </c>
      <c r="C3167">
        <v>396</v>
      </c>
      <c r="D3167">
        <v>5</v>
      </c>
      <c r="E3167">
        <v>5</v>
      </c>
      <c r="F3167" t="s">
        <v>94</v>
      </c>
      <c r="G3167">
        <v>3</v>
      </c>
      <c r="H3167">
        <v>0</v>
      </c>
      <c r="I3167">
        <v>96</v>
      </c>
      <c r="J3167">
        <v>0</v>
      </c>
      <c r="K3167">
        <v>0</v>
      </c>
      <c r="L3167">
        <v>268</v>
      </c>
      <c r="M3167">
        <v>736</v>
      </c>
      <c r="N3167">
        <v>411</v>
      </c>
      <c r="O3167" t="s">
        <v>140</v>
      </c>
      <c r="P3167">
        <v>96</v>
      </c>
      <c r="Q316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167" t="str">
        <f>VLOOKUP(Analytics_mindset_case_studies_IntegrateCo_2015payroll[[#This Row],[Job_Code]],Analytics_mindset_case_studies_IntegrateCo_jobcodes[[Code_text]:[Job_Description]],2,FALSE)</f>
        <v>Proj Management</v>
      </c>
    </row>
    <row r="3168" spans="1:18" x14ac:dyDescent="0.3">
      <c r="A3168" s="1">
        <v>42118</v>
      </c>
      <c r="B3168">
        <v>27310045</v>
      </c>
      <c r="C3168">
        <v>204</v>
      </c>
      <c r="D3168">
        <v>1</v>
      </c>
      <c r="E3168">
        <v>1</v>
      </c>
      <c r="F3168" t="s">
        <v>85</v>
      </c>
      <c r="G3168">
        <v>0</v>
      </c>
      <c r="H3168">
        <v>0</v>
      </c>
      <c r="I3168">
        <v>0</v>
      </c>
      <c r="J3168">
        <v>0</v>
      </c>
      <c r="K3168">
        <v>0</v>
      </c>
      <c r="L3168">
        <v>34</v>
      </c>
      <c r="M3168">
        <v>108</v>
      </c>
      <c r="N3168">
        <v>25</v>
      </c>
      <c r="O3168" t="s">
        <v>141</v>
      </c>
      <c r="P3168">
        <v>0</v>
      </c>
      <c r="Q316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168" t="str">
        <f>VLOOKUP(Analytics_mindset_case_studies_IntegrateCo_2015payroll[[#This Row],[Job_Code]],Analytics_mindset_case_studies_IntegrateCo_jobcodes[[Code_text]:[Job_Description]],2,FALSE)</f>
        <v>Installation</v>
      </c>
    </row>
    <row r="3169" spans="1:18" x14ac:dyDescent="0.3">
      <c r="A3169" s="1">
        <v>42118</v>
      </c>
      <c r="B3169">
        <v>27310045</v>
      </c>
      <c r="C3169">
        <v>53</v>
      </c>
      <c r="D3169">
        <v>1</v>
      </c>
      <c r="E3169">
        <v>1</v>
      </c>
      <c r="F3169" t="s">
        <v>85</v>
      </c>
      <c r="G3169">
        <v>0</v>
      </c>
      <c r="H3169">
        <v>0</v>
      </c>
      <c r="I3169">
        <v>0</v>
      </c>
      <c r="J3169">
        <v>0</v>
      </c>
      <c r="K3169">
        <v>0</v>
      </c>
      <c r="L3169">
        <v>26</v>
      </c>
      <c r="M3169">
        <v>84</v>
      </c>
      <c r="N3169">
        <v>2</v>
      </c>
      <c r="O3169" t="s">
        <v>142</v>
      </c>
      <c r="P3169">
        <v>0</v>
      </c>
      <c r="Q316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169" t="str">
        <f>VLOOKUP(Analytics_mindset_case_studies_IntegrateCo_2015payroll[[#This Row],[Job_Code]],Analytics_mindset_case_studies_IntegrateCo_jobcodes[[Code_text]:[Job_Description]],2,FALSE)</f>
        <v>Installation</v>
      </c>
    </row>
    <row r="3170" spans="1:18" x14ac:dyDescent="0.3">
      <c r="A3170" s="1">
        <v>42118</v>
      </c>
      <c r="B3170">
        <v>27310045</v>
      </c>
      <c r="C3170">
        <v>53</v>
      </c>
      <c r="D3170">
        <v>1</v>
      </c>
      <c r="E3170">
        <v>1</v>
      </c>
      <c r="F3170" t="s">
        <v>63</v>
      </c>
      <c r="G3170">
        <v>0</v>
      </c>
      <c r="H3170">
        <v>0</v>
      </c>
      <c r="I3170">
        <v>0</v>
      </c>
      <c r="J3170">
        <v>0</v>
      </c>
      <c r="K3170">
        <v>0</v>
      </c>
      <c r="L3170">
        <v>44</v>
      </c>
      <c r="M3170">
        <v>1403</v>
      </c>
      <c r="N3170">
        <v>33</v>
      </c>
      <c r="O3170" t="s">
        <v>142</v>
      </c>
      <c r="P3170">
        <v>0</v>
      </c>
      <c r="Q317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170" t="str">
        <f>VLOOKUP(Analytics_mindset_case_studies_IntegrateCo_2015payroll[[#This Row],[Job_Code]],Analytics_mindset_case_studies_IntegrateCo_jobcodes[[Code_text]:[Job_Description]],2,FALSE)</f>
        <v>New Foreign Manufacturing Plant</v>
      </c>
    </row>
    <row r="3171" spans="1:18" x14ac:dyDescent="0.3">
      <c r="A3171" s="1">
        <v>42118</v>
      </c>
      <c r="B3171">
        <v>27310045</v>
      </c>
      <c r="C3171">
        <v>15</v>
      </c>
      <c r="D3171">
        <v>1</v>
      </c>
      <c r="E3171">
        <v>1</v>
      </c>
      <c r="F3171" t="s">
        <v>85</v>
      </c>
      <c r="G3171">
        <v>0</v>
      </c>
      <c r="H3171">
        <v>0</v>
      </c>
      <c r="I3171">
        <v>0</v>
      </c>
      <c r="J3171">
        <v>0</v>
      </c>
      <c r="K3171">
        <v>0</v>
      </c>
      <c r="L3171">
        <v>32</v>
      </c>
      <c r="M3171">
        <v>102</v>
      </c>
      <c r="N3171">
        <v>25</v>
      </c>
      <c r="O3171" t="s">
        <v>143</v>
      </c>
      <c r="P3171">
        <v>0</v>
      </c>
      <c r="Q317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171" t="str">
        <f>VLOOKUP(Analytics_mindset_case_studies_IntegrateCo_2015payroll[[#This Row],[Job_Code]],Analytics_mindset_case_studies_IntegrateCo_jobcodes[[Code_text]:[Job_Description]],2,FALSE)</f>
        <v>Installation</v>
      </c>
    </row>
    <row r="3172" spans="1:18" x14ac:dyDescent="0.3">
      <c r="A3172" s="1">
        <v>42118</v>
      </c>
      <c r="B3172">
        <v>27310045</v>
      </c>
      <c r="C3172">
        <v>11</v>
      </c>
      <c r="D3172">
        <v>1</v>
      </c>
      <c r="E3172">
        <v>1</v>
      </c>
      <c r="F3172" t="s">
        <v>85</v>
      </c>
      <c r="G3172">
        <v>0</v>
      </c>
      <c r="H3172">
        <v>0</v>
      </c>
      <c r="I3172">
        <v>0</v>
      </c>
      <c r="J3172">
        <v>0</v>
      </c>
      <c r="K3172">
        <v>0</v>
      </c>
      <c r="L3172">
        <v>35</v>
      </c>
      <c r="M3172">
        <v>111</v>
      </c>
      <c r="N3172">
        <v>25</v>
      </c>
      <c r="O3172" t="s">
        <v>144</v>
      </c>
      <c r="P3172">
        <v>0</v>
      </c>
      <c r="Q317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172" t="str">
        <f>VLOOKUP(Analytics_mindset_case_studies_IntegrateCo_2015payroll[[#This Row],[Job_Code]],Analytics_mindset_case_studies_IntegrateCo_jobcodes[[Code_text]:[Job_Description]],2,FALSE)</f>
        <v>Installation</v>
      </c>
    </row>
    <row r="3173" spans="1:18" x14ac:dyDescent="0.3">
      <c r="A3173" s="1">
        <v>42118</v>
      </c>
      <c r="B3173">
        <v>27310045</v>
      </c>
      <c r="C3173">
        <v>11</v>
      </c>
      <c r="D3173">
        <v>1</v>
      </c>
      <c r="E3173">
        <v>1</v>
      </c>
      <c r="F3173" t="s">
        <v>71</v>
      </c>
      <c r="G3173">
        <v>4</v>
      </c>
      <c r="H3173">
        <v>0</v>
      </c>
      <c r="I3173">
        <v>14822</v>
      </c>
      <c r="J3173">
        <v>0</v>
      </c>
      <c r="K3173">
        <v>0</v>
      </c>
      <c r="L3173">
        <v>343</v>
      </c>
      <c r="M3173">
        <v>1096</v>
      </c>
      <c r="N3173">
        <v>245</v>
      </c>
      <c r="O3173" t="s">
        <v>144</v>
      </c>
      <c r="P3173">
        <v>14822</v>
      </c>
      <c r="Q317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173" t="str">
        <f>VLOOKUP(Analytics_mindset_case_studies_IntegrateCo_2015payroll[[#This Row],[Job_Code]],Analytics_mindset_case_studies_IntegrateCo_jobcodes[[Code_text]:[Job_Description]],2,FALSE)</f>
        <v>Proj Management</v>
      </c>
    </row>
    <row r="3174" spans="1:18" x14ac:dyDescent="0.3">
      <c r="A3174" s="1">
        <v>42118</v>
      </c>
      <c r="B3174">
        <v>27310045</v>
      </c>
      <c r="C3174">
        <v>20</v>
      </c>
      <c r="D3174">
        <v>1</v>
      </c>
      <c r="E3174">
        <v>1</v>
      </c>
      <c r="F3174" t="s">
        <v>72</v>
      </c>
      <c r="G3174">
        <v>395</v>
      </c>
      <c r="H3174">
        <v>0</v>
      </c>
      <c r="I3174">
        <v>115539</v>
      </c>
      <c r="J3174">
        <v>0</v>
      </c>
      <c r="K3174">
        <v>0</v>
      </c>
      <c r="L3174">
        <v>2448</v>
      </c>
      <c r="M3174">
        <v>7804</v>
      </c>
      <c r="N3174">
        <v>3</v>
      </c>
      <c r="O3174" t="s">
        <v>145</v>
      </c>
      <c r="P3174">
        <v>115539</v>
      </c>
      <c r="Q317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174" t="str">
        <f>VLOOKUP(Analytics_mindset_case_studies_IntegrateCo_2015payroll[[#This Row],[Job_Code]],Analytics_mindset_case_studies_IntegrateCo_jobcodes[[Code_text]:[Job_Description]],2,FALSE)</f>
        <v>Sales</v>
      </c>
    </row>
    <row r="3175" spans="1:18" x14ac:dyDescent="0.3">
      <c r="A3175" s="1">
        <v>42118</v>
      </c>
      <c r="B3175">
        <v>27310045</v>
      </c>
      <c r="C3175">
        <v>180</v>
      </c>
      <c r="D3175">
        <v>1</v>
      </c>
      <c r="E3175">
        <v>1</v>
      </c>
      <c r="F3175" t="s">
        <v>85</v>
      </c>
      <c r="G3175">
        <v>0</v>
      </c>
      <c r="H3175">
        <v>0</v>
      </c>
      <c r="I3175">
        <v>0</v>
      </c>
      <c r="J3175">
        <v>0</v>
      </c>
      <c r="K3175">
        <v>0</v>
      </c>
      <c r="L3175">
        <v>24</v>
      </c>
      <c r="M3175">
        <v>76</v>
      </c>
      <c r="N3175">
        <v>2</v>
      </c>
      <c r="O3175" t="s">
        <v>146</v>
      </c>
      <c r="P3175">
        <v>0</v>
      </c>
      <c r="Q317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175" t="str">
        <f>VLOOKUP(Analytics_mindset_case_studies_IntegrateCo_2015payroll[[#This Row],[Job_Code]],Analytics_mindset_case_studies_IntegrateCo_jobcodes[[Code_text]:[Job_Description]],2,FALSE)</f>
        <v>Installation</v>
      </c>
    </row>
    <row r="3176" spans="1:18" x14ac:dyDescent="0.3">
      <c r="A3176" s="1">
        <v>42118</v>
      </c>
      <c r="B3176">
        <v>27310045</v>
      </c>
      <c r="C3176">
        <v>180</v>
      </c>
      <c r="D3176">
        <v>1</v>
      </c>
      <c r="E3176">
        <v>1</v>
      </c>
      <c r="F3176" t="s">
        <v>78</v>
      </c>
      <c r="G3176">
        <v>35</v>
      </c>
      <c r="H3176">
        <v>0</v>
      </c>
      <c r="I3176">
        <v>8138</v>
      </c>
      <c r="J3176">
        <v>0</v>
      </c>
      <c r="K3176">
        <v>0</v>
      </c>
      <c r="L3176">
        <v>164</v>
      </c>
      <c r="M3176">
        <v>522</v>
      </c>
      <c r="N3176">
        <v>134</v>
      </c>
      <c r="O3176" t="s">
        <v>146</v>
      </c>
      <c r="P3176">
        <v>8138</v>
      </c>
      <c r="Q317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176" t="str">
        <f>VLOOKUP(Analytics_mindset_case_studies_IntegrateCo_2015payroll[[#This Row],[Job_Code]],Analytics_mindset_case_studies_IntegrateCo_jobcodes[[Code_text]:[Job_Description]],2,FALSE)</f>
        <v>Service</v>
      </c>
    </row>
    <row r="3177" spans="1:18" x14ac:dyDescent="0.3">
      <c r="A3177" s="1">
        <v>42118</v>
      </c>
      <c r="B3177">
        <v>27310045</v>
      </c>
      <c r="C3177">
        <v>180</v>
      </c>
      <c r="D3177">
        <v>1</v>
      </c>
      <c r="E3177">
        <v>1</v>
      </c>
      <c r="F3177" t="s">
        <v>63</v>
      </c>
      <c r="G3177">
        <v>0</v>
      </c>
      <c r="H3177">
        <v>0</v>
      </c>
      <c r="I3177">
        <v>0</v>
      </c>
      <c r="J3177">
        <v>0</v>
      </c>
      <c r="K3177">
        <v>0</v>
      </c>
      <c r="L3177">
        <v>374</v>
      </c>
      <c r="M3177">
        <v>1194</v>
      </c>
      <c r="N3177">
        <v>307</v>
      </c>
      <c r="O3177" t="s">
        <v>146</v>
      </c>
      <c r="P3177">
        <v>0</v>
      </c>
      <c r="Q317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177" t="str">
        <f>VLOOKUP(Analytics_mindset_case_studies_IntegrateCo_2015payroll[[#This Row],[Job_Code]],Analytics_mindset_case_studies_IntegrateCo_jobcodes[[Code_text]:[Job_Description]],2,FALSE)</f>
        <v>New Foreign Manufacturing Plant</v>
      </c>
    </row>
    <row r="3178" spans="1:18" x14ac:dyDescent="0.3">
      <c r="A3178" s="1">
        <v>42118</v>
      </c>
      <c r="B3178">
        <v>27310045</v>
      </c>
      <c r="C3178">
        <v>45</v>
      </c>
      <c r="D3178">
        <v>4</v>
      </c>
      <c r="E3178">
        <v>4</v>
      </c>
      <c r="F3178" t="s">
        <v>86</v>
      </c>
      <c r="G3178">
        <v>40</v>
      </c>
      <c r="H3178">
        <v>0</v>
      </c>
      <c r="I3178">
        <v>422564</v>
      </c>
      <c r="J3178">
        <v>0</v>
      </c>
      <c r="K3178">
        <v>0</v>
      </c>
      <c r="L3178">
        <v>0</v>
      </c>
      <c r="M3178">
        <v>31092</v>
      </c>
      <c r="N3178">
        <v>507</v>
      </c>
      <c r="O3178" t="s">
        <v>148</v>
      </c>
      <c r="P3178">
        <v>422564</v>
      </c>
      <c r="Q317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178" t="str">
        <f>VLOOKUP(Analytics_mindset_case_studies_IntegrateCo_2015payroll[[#This Row],[Job_Code]],Analytics_mindset_case_studies_IntegrateCo_jobcodes[[Code_text]:[Job_Description]],2,FALSE)</f>
        <v>Sales</v>
      </c>
    </row>
    <row r="3179" spans="1:18" x14ac:dyDescent="0.3">
      <c r="A3179" s="1">
        <v>42118</v>
      </c>
      <c r="B3179">
        <v>27310045</v>
      </c>
      <c r="C3179">
        <v>375</v>
      </c>
      <c r="D3179">
        <v>1</v>
      </c>
      <c r="E3179">
        <v>1</v>
      </c>
      <c r="F3179" t="s">
        <v>85</v>
      </c>
      <c r="G3179">
        <v>0</v>
      </c>
      <c r="H3179">
        <v>0</v>
      </c>
      <c r="I3179">
        <v>0</v>
      </c>
      <c r="J3179">
        <v>0</v>
      </c>
      <c r="K3179">
        <v>0</v>
      </c>
      <c r="L3179">
        <v>29</v>
      </c>
      <c r="M3179">
        <v>91</v>
      </c>
      <c r="N3179">
        <v>2</v>
      </c>
      <c r="O3179" t="s">
        <v>149</v>
      </c>
      <c r="P3179">
        <v>0</v>
      </c>
      <c r="Q317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179" t="str">
        <f>VLOOKUP(Analytics_mindset_case_studies_IntegrateCo_2015payroll[[#This Row],[Job_Code]],Analytics_mindset_case_studies_IntegrateCo_jobcodes[[Code_text]:[Job_Description]],2,FALSE)</f>
        <v>Installation</v>
      </c>
    </row>
    <row r="3180" spans="1:18" x14ac:dyDescent="0.3">
      <c r="A3180" s="1">
        <v>42118</v>
      </c>
      <c r="B3180">
        <v>27310045</v>
      </c>
      <c r="C3180">
        <v>375</v>
      </c>
      <c r="D3180">
        <v>1</v>
      </c>
      <c r="E3180">
        <v>1</v>
      </c>
      <c r="F3180" t="s">
        <v>73</v>
      </c>
      <c r="G3180">
        <v>55</v>
      </c>
      <c r="H3180">
        <v>0</v>
      </c>
      <c r="I3180">
        <v>121</v>
      </c>
      <c r="J3180">
        <v>0</v>
      </c>
      <c r="K3180">
        <v>0</v>
      </c>
      <c r="L3180">
        <v>29</v>
      </c>
      <c r="M3180">
        <v>925</v>
      </c>
      <c r="N3180">
        <v>2</v>
      </c>
      <c r="O3180" t="s">
        <v>149</v>
      </c>
      <c r="P3180">
        <v>121</v>
      </c>
      <c r="Q318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180" t="str">
        <f>VLOOKUP(Analytics_mindset_case_studies_IntegrateCo_2015payroll[[#This Row],[Job_Code]],Analytics_mindset_case_studies_IntegrateCo_jobcodes[[Code_text]:[Job_Description]],2,FALSE)</f>
        <v>Proj Management</v>
      </c>
    </row>
    <row r="3181" spans="1:18" x14ac:dyDescent="0.3">
      <c r="A3181" s="1">
        <v>42118</v>
      </c>
      <c r="B3181">
        <v>27310045</v>
      </c>
      <c r="C3181">
        <v>375</v>
      </c>
      <c r="D3181">
        <v>1</v>
      </c>
      <c r="E3181">
        <v>1</v>
      </c>
      <c r="F3181" t="s">
        <v>70</v>
      </c>
      <c r="G3181">
        <v>0</v>
      </c>
      <c r="H3181">
        <v>0</v>
      </c>
      <c r="I3181">
        <v>0</v>
      </c>
      <c r="J3181">
        <v>0</v>
      </c>
      <c r="K3181">
        <v>0</v>
      </c>
      <c r="L3181">
        <v>158</v>
      </c>
      <c r="M3181">
        <v>506</v>
      </c>
      <c r="N3181">
        <v>109</v>
      </c>
      <c r="O3181" t="s">
        <v>149</v>
      </c>
      <c r="P3181">
        <v>0</v>
      </c>
      <c r="Q318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181" t="str">
        <f>VLOOKUP(Analytics_mindset_case_studies_IntegrateCo_2015payroll[[#This Row],[Job_Code]],Analytics_mindset_case_studies_IntegrateCo_jobcodes[[Code_text]:[Job_Description]],2,FALSE)</f>
        <v>New Foreign Manufacturing Plant</v>
      </c>
    </row>
    <row r="3182" spans="1:18" x14ac:dyDescent="0.3">
      <c r="A3182" s="1">
        <v>42118</v>
      </c>
      <c r="B3182">
        <v>27310045</v>
      </c>
      <c r="C3182">
        <v>19</v>
      </c>
      <c r="D3182">
        <v>1</v>
      </c>
      <c r="E3182">
        <v>1</v>
      </c>
      <c r="F3182" t="s">
        <v>74</v>
      </c>
      <c r="G3182">
        <v>2</v>
      </c>
      <c r="H3182">
        <v>0</v>
      </c>
      <c r="I3182">
        <v>54</v>
      </c>
      <c r="J3182">
        <v>0</v>
      </c>
      <c r="K3182">
        <v>0</v>
      </c>
      <c r="L3182">
        <v>125</v>
      </c>
      <c r="M3182">
        <v>399</v>
      </c>
      <c r="N3182">
        <v>89</v>
      </c>
      <c r="O3182" t="s">
        <v>150</v>
      </c>
      <c r="P3182">
        <v>54</v>
      </c>
      <c r="Q318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182" t="str">
        <f>VLOOKUP(Analytics_mindset_case_studies_IntegrateCo_2015payroll[[#This Row],[Job_Code]],Analytics_mindset_case_studies_IntegrateCo_jobcodes[[Code_text]:[Job_Description]],2,FALSE)</f>
        <v>Service</v>
      </c>
    </row>
    <row r="3183" spans="1:18" x14ac:dyDescent="0.3">
      <c r="A3183" s="1">
        <v>42118</v>
      </c>
      <c r="B3183">
        <v>27310045</v>
      </c>
      <c r="C3183">
        <v>381</v>
      </c>
      <c r="D3183">
        <v>1</v>
      </c>
      <c r="E3183">
        <v>1</v>
      </c>
      <c r="F3183" t="s">
        <v>85</v>
      </c>
      <c r="G3183">
        <v>0</v>
      </c>
      <c r="H3183">
        <v>0</v>
      </c>
      <c r="I3183">
        <v>0</v>
      </c>
      <c r="J3183">
        <v>0</v>
      </c>
      <c r="K3183">
        <v>0</v>
      </c>
      <c r="L3183">
        <v>33</v>
      </c>
      <c r="M3183">
        <v>104</v>
      </c>
      <c r="N3183">
        <v>4</v>
      </c>
      <c r="O3183" t="s">
        <v>151</v>
      </c>
      <c r="P3183">
        <v>0</v>
      </c>
      <c r="Q318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183" t="str">
        <f>VLOOKUP(Analytics_mindset_case_studies_IntegrateCo_2015payroll[[#This Row],[Job_Code]],Analytics_mindset_case_studies_IntegrateCo_jobcodes[[Code_text]:[Job_Description]],2,FALSE)</f>
        <v>Installation</v>
      </c>
    </row>
    <row r="3184" spans="1:18" x14ac:dyDescent="0.3">
      <c r="A3184" s="1">
        <v>42118</v>
      </c>
      <c r="B3184">
        <v>27310045</v>
      </c>
      <c r="C3184">
        <v>381</v>
      </c>
      <c r="D3184">
        <v>1</v>
      </c>
      <c r="E3184">
        <v>1</v>
      </c>
      <c r="F3184" t="s">
        <v>72</v>
      </c>
      <c r="G3184">
        <v>40</v>
      </c>
      <c r="H3184">
        <v>0</v>
      </c>
      <c r="I3184">
        <v>86539</v>
      </c>
      <c r="J3184">
        <v>0</v>
      </c>
      <c r="K3184">
        <v>0</v>
      </c>
      <c r="L3184">
        <v>1886</v>
      </c>
      <c r="M3184">
        <v>6011</v>
      </c>
      <c r="N3184">
        <v>225</v>
      </c>
      <c r="O3184" t="s">
        <v>151</v>
      </c>
      <c r="P3184">
        <v>86539</v>
      </c>
      <c r="Q318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184" t="str">
        <f>VLOOKUP(Analytics_mindset_case_studies_IntegrateCo_2015payroll[[#This Row],[Job_Code]],Analytics_mindset_case_studies_IntegrateCo_jobcodes[[Code_text]:[Job_Description]],2,FALSE)</f>
        <v>Sales</v>
      </c>
    </row>
    <row r="3185" spans="1:18" x14ac:dyDescent="0.3">
      <c r="A3185" s="1">
        <v>42118</v>
      </c>
      <c r="B3185">
        <v>27310045</v>
      </c>
      <c r="C3185">
        <v>133</v>
      </c>
      <c r="D3185">
        <v>1</v>
      </c>
      <c r="E3185">
        <v>1</v>
      </c>
      <c r="F3185" t="s">
        <v>85</v>
      </c>
      <c r="G3185">
        <v>0</v>
      </c>
      <c r="H3185">
        <v>0</v>
      </c>
      <c r="I3185">
        <v>0</v>
      </c>
      <c r="J3185">
        <v>0</v>
      </c>
      <c r="K3185">
        <v>0</v>
      </c>
      <c r="L3185">
        <v>34</v>
      </c>
      <c r="M3185">
        <v>107</v>
      </c>
      <c r="N3185">
        <v>25</v>
      </c>
      <c r="O3185" t="s">
        <v>152</v>
      </c>
      <c r="P3185">
        <v>0</v>
      </c>
      <c r="Q318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185" t="str">
        <f>VLOOKUP(Analytics_mindset_case_studies_IntegrateCo_2015payroll[[#This Row],[Job_Code]],Analytics_mindset_case_studies_IntegrateCo_jobcodes[[Code_text]:[Job_Description]],2,FALSE)</f>
        <v>Installation</v>
      </c>
    </row>
    <row r="3186" spans="1:18" x14ac:dyDescent="0.3">
      <c r="A3186" s="1">
        <v>42118</v>
      </c>
      <c r="B3186">
        <v>27310045</v>
      </c>
      <c r="C3186">
        <v>133</v>
      </c>
      <c r="D3186">
        <v>1</v>
      </c>
      <c r="E3186">
        <v>1</v>
      </c>
      <c r="F3186" t="s">
        <v>73</v>
      </c>
      <c r="G3186">
        <v>8</v>
      </c>
      <c r="H3186">
        <v>0</v>
      </c>
      <c r="I3186">
        <v>238</v>
      </c>
      <c r="J3186">
        <v>0</v>
      </c>
      <c r="K3186">
        <v>0</v>
      </c>
      <c r="L3186">
        <v>538</v>
      </c>
      <c r="M3186">
        <v>1715</v>
      </c>
      <c r="N3186">
        <v>393</v>
      </c>
      <c r="O3186" t="s">
        <v>152</v>
      </c>
      <c r="P3186">
        <v>238</v>
      </c>
      <c r="Q318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186" t="str">
        <f>VLOOKUP(Analytics_mindset_case_studies_IntegrateCo_2015payroll[[#This Row],[Job_Code]],Analytics_mindset_case_studies_IntegrateCo_jobcodes[[Code_text]:[Job_Description]],2,FALSE)</f>
        <v>Proj Management</v>
      </c>
    </row>
    <row r="3187" spans="1:18" x14ac:dyDescent="0.3">
      <c r="A3187" s="1">
        <v>42118</v>
      </c>
      <c r="B3187">
        <v>27310045</v>
      </c>
      <c r="C3187">
        <v>133</v>
      </c>
      <c r="D3187">
        <v>1</v>
      </c>
      <c r="E3187">
        <v>1</v>
      </c>
      <c r="F3187" t="s">
        <v>70</v>
      </c>
      <c r="G3187">
        <v>0</v>
      </c>
      <c r="H3187">
        <v>0</v>
      </c>
      <c r="I3187">
        <v>0</v>
      </c>
      <c r="J3187">
        <v>0</v>
      </c>
      <c r="K3187">
        <v>0</v>
      </c>
      <c r="L3187">
        <v>134</v>
      </c>
      <c r="M3187">
        <v>43</v>
      </c>
      <c r="N3187">
        <v>98</v>
      </c>
      <c r="O3187" t="s">
        <v>152</v>
      </c>
      <c r="P3187">
        <v>0</v>
      </c>
      <c r="Q318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187" t="str">
        <f>VLOOKUP(Analytics_mindset_case_studies_IntegrateCo_2015payroll[[#This Row],[Job_Code]],Analytics_mindset_case_studies_IntegrateCo_jobcodes[[Code_text]:[Job_Description]],2,FALSE)</f>
        <v>New Foreign Manufacturing Plant</v>
      </c>
    </row>
    <row r="3188" spans="1:18" x14ac:dyDescent="0.3">
      <c r="A3188" s="1">
        <v>42118</v>
      </c>
      <c r="B3188">
        <v>27310045</v>
      </c>
      <c r="C3188">
        <v>406</v>
      </c>
      <c r="D3188">
        <v>1</v>
      </c>
      <c r="E3188">
        <v>1</v>
      </c>
      <c r="F3188" t="s">
        <v>64</v>
      </c>
      <c r="G3188">
        <v>925</v>
      </c>
      <c r="H3188">
        <v>0</v>
      </c>
      <c r="I3188">
        <v>40979</v>
      </c>
      <c r="J3188">
        <v>0</v>
      </c>
      <c r="K3188">
        <v>0</v>
      </c>
      <c r="L3188">
        <v>984</v>
      </c>
      <c r="M3188">
        <v>3135</v>
      </c>
      <c r="N3188">
        <v>49</v>
      </c>
      <c r="O3188" t="s">
        <v>208</v>
      </c>
      <c r="P3188">
        <v>40979</v>
      </c>
      <c r="Q318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188" t="str">
        <f>VLOOKUP(Analytics_mindset_case_studies_IntegrateCo_2015payroll[[#This Row],[Job_Code]],Analytics_mindset_case_studies_IntegrateCo_jobcodes[[Code_text]:[Job_Description]],2,FALSE)</f>
        <v>Office</v>
      </c>
    </row>
    <row r="3189" spans="1:18" x14ac:dyDescent="0.3">
      <c r="A3189" s="1">
        <v>42118</v>
      </c>
      <c r="B3189">
        <v>27310045</v>
      </c>
      <c r="C3189">
        <v>406</v>
      </c>
      <c r="D3189">
        <v>1</v>
      </c>
      <c r="E3189">
        <v>1</v>
      </c>
      <c r="F3189" t="s">
        <v>58</v>
      </c>
      <c r="G3189">
        <v>85</v>
      </c>
      <c r="H3189">
        <v>0</v>
      </c>
      <c r="I3189">
        <v>37656</v>
      </c>
      <c r="J3189">
        <v>0</v>
      </c>
      <c r="K3189">
        <v>0</v>
      </c>
      <c r="L3189">
        <v>903</v>
      </c>
      <c r="M3189">
        <v>288</v>
      </c>
      <c r="N3189">
        <v>45</v>
      </c>
      <c r="O3189" t="s">
        <v>208</v>
      </c>
      <c r="P3189">
        <v>37656</v>
      </c>
      <c r="Q318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189" t="str">
        <f>VLOOKUP(Analytics_mindset_case_studies_IntegrateCo_2015payroll[[#This Row],[Job_Code]],Analytics_mindset_case_studies_IntegrateCo_jobcodes[[Code_text]:[Job_Description]],2,FALSE)</f>
        <v>Sales</v>
      </c>
    </row>
    <row r="3190" spans="1:18" x14ac:dyDescent="0.3">
      <c r="A3190" s="1">
        <v>42118</v>
      </c>
      <c r="B3190">
        <v>27310045</v>
      </c>
      <c r="C3190">
        <v>406</v>
      </c>
      <c r="D3190">
        <v>1</v>
      </c>
      <c r="E3190">
        <v>1</v>
      </c>
      <c r="F3190" t="s">
        <v>84</v>
      </c>
      <c r="G3190">
        <v>11</v>
      </c>
      <c r="H3190">
        <v>0</v>
      </c>
      <c r="I3190">
        <v>48731</v>
      </c>
      <c r="J3190">
        <v>0</v>
      </c>
      <c r="K3190">
        <v>0</v>
      </c>
      <c r="L3190">
        <v>117</v>
      </c>
      <c r="M3190">
        <v>3728</v>
      </c>
      <c r="N3190">
        <v>58</v>
      </c>
      <c r="O3190" t="s">
        <v>208</v>
      </c>
      <c r="P3190">
        <v>48731</v>
      </c>
      <c r="Q319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3190" t="str">
        <f>VLOOKUP(Analytics_mindset_case_studies_IntegrateCo_2015payroll[[#This Row],[Job_Code]],Analytics_mindset_case_studies_IntegrateCo_jobcodes[[Code_text]:[Job_Description]],2,FALSE)</f>
        <v>Travel</v>
      </c>
    </row>
    <row r="3191" spans="1:18" x14ac:dyDescent="0.3">
      <c r="A3191" s="1">
        <v>42118</v>
      </c>
      <c r="B3191">
        <v>27310045</v>
      </c>
      <c r="C3191">
        <v>406</v>
      </c>
      <c r="D3191">
        <v>1</v>
      </c>
      <c r="E3191">
        <v>1</v>
      </c>
      <c r="F3191" t="s">
        <v>71</v>
      </c>
      <c r="G3191">
        <v>1</v>
      </c>
      <c r="H3191">
        <v>0</v>
      </c>
      <c r="I3191">
        <v>443</v>
      </c>
      <c r="J3191">
        <v>0</v>
      </c>
      <c r="K3191">
        <v>0</v>
      </c>
      <c r="L3191">
        <v>106</v>
      </c>
      <c r="M3191">
        <v>339</v>
      </c>
      <c r="N3191">
        <v>5</v>
      </c>
      <c r="O3191" t="s">
        <v>208</v>
      </c>
      <c r="P3191">
        <v>443</v>
      </c>
      <c r="Q319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191" t="str">
        <f>VLOOKUP(Analytics_mindset_case_studies_IntegrateCo_2015payroll[[#This Row],[Job_Code]],Analytics_mindset_case_studies_IntegrateCo_jobcodes[[Code_text]:[Job_Description]],2,FALSE)</f>
        <v>Proj Management</v>
      </c>
    </row>
    <row r="3192" spans="1:18" x14ac:dyDescent="0.3">
      <c r="A3192" s="1">
        <v>42118</v>
      </c>
      <c r="B3192">
        <v>27310045</v>
      </c>
      <c r="C3192">
        <v>406</v>
      </c>
      <c r="D3192">
        <v>1</v>
      </c>
      <c r="E3192">
        <v>1</v>
      </c>
      <c r="F3192" t="s">
        <v>78</v>
      </c>
      <c r="G3192">
        <v>18</v>
      </c>
      <c r="H3192">
        <v>0</v>
      </c>
      <c r="I3192">
        <v>79742</v>
      </c>
      <c r="J3192">
        <v>0</v>
      </c>
      <c r="K3192">
        <v>0</v>
      </c>
      <c r="L3192">
        <v>1914</v>
      </c>
      <c r="M3192">
        <v>61</v>
      </c>
      <c r="N3192">
        <v>96</v>
      </c>
      <c r="O3192" t="s">
        <v>208</v>
      </c>
      <c r="P3192">
        <v>79742</v>
      </c>
      <c r="Q319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192" t="str">
        <f>VLOOKUP(Analytics_mindset_case_studies_IntegrateCo_2015payroll[[#This Row],[Job_Code]],Analytics_mindset_case_studies_IntegrateCo_jobcodes[[Code_text]:[Job_Description]],2,FALSE)</f>
        <v>Service</v>
      </c>
    </row>
    <row r="3193" spans="1:18" x14ac:dyDescent="0.3">
      <c r="A3193" s="1">
        <v>42118</v>
      </c>
      <c r="B3193">
        <v>27310045</v>
      </c>
      <c r="C3193">
        <v>402</v>
      </c>
      <c r="D3193">
        <v>5</v>
      </c>
      <c r="E3193">
        <v>5</v>
      </c>
      <c r="F3193" t="s">
        <v>85</v>
      </c>
      <c r="G3193">
        <v>0</v>
      </c>
      <c r="H3193">
        <v>0</v>
      </c>
      <c r="I3193">
        <v>0</v>
      </c>
      <c r="J3193">
        <v>0</v>
      </c>
      <c r="K3193">
        <v>0</v>
      </c>
      <c r="L3193">
        <v>42</v>
      </c>
      <c r="M3193">
        <v>105</v>
      </c>
      <c r="N3193">
        <v>64</v>
      </c>
      <c r="O3193" t="s">
        <v>153</v>
      </c>
      <c r="P3193">
        <v>0</v>
      </c>
      <c r="Q319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193" t="str">
        <f>VLOOKUP(Analytics_mindset_case_studies_IntegrateCo_2015payroll[[#This Row],[Job_Code]],Analytics_mindset_case_studies_IntegrateCo_jobcodes[[Code_text]:[Job_Description]],2,FALSE)</f>
        <v>Installation</v>
      </c>
    </row>
    <row r="3194" spans="1:18" x14ac:dyDescent="0.3">
      <c r="A3194" s="1">
        <v>42118</v>
      </c>
      <c r="B3194">
        <v>27310045</v>
      </c>
      <c r="C3194">
        <v>402</v>
      </c>
      <c r="D3194">
        <v>5</v>
      </c>
      <c r="E3194">
        <v>5</v>
      </c>
      <c r="F3194" t="s">
        <v>93</v>
      </c>
      <c r="G3194">
        <v>1</v>
      </c>
      <c r="H3194">
        <v>0</v>
      </c>
      <c r="I3194">
        <v>18</v>
      </c>
      <c r="J3194">
        <v>0</v>
      </c>
      <c r="K3194">
        <v>0</v>
      </c>
      <c r="L3194">
        <v>5</v>
      </c>
      <c r="M3194">
        <v>126</v>
      </c>
      <c r="N3194">
        <v>77</v>
      </c>
      <c r="O3194" t="s">
        <v>153</v>
      </c>
      <c r="P3194">
        <v>18</v>
      </c>
      <c r="Q319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194" t="str">
        <f>VLOOKUP(Analytics_mindset_case_studies_IntegrateCo_2015payroll[[#This Row],[Job_Code]],Analytics_mindset_case_studies_IntegrateCo_jobcodes[[Code_text]:[Job_Description]],2,FALSE)</f>
        <v>Office</v>
      </c>
    </row>
    <row r="3195" spans="1:18" x14ac:dyDescent="0.3">
      <c r="A3195" s="1">
        <v>42118</v>
      </c>
      <c r="B3195">
        <v>27310045</v>
      </c>
      <c r="C3195">
        <v>402</v>
      </c>
      <c r="D3195">
        <v>5</v>
      </c>
      <c r="E3195">
        <v>5</v>
      </c>
      <c r="F3195" t="s">
        <v>77</v>
      </c>
      <c r="G3195">
        <v>14</v>
      </c>
      <c r="H3195">
        <v>0</v>
      </c>
      <c r="I3195">
        <v>252</v>
      </c>
      <c r="J3195">
        <v>0</v>
      </c>
      <c r="K3195">
        <v>0</v>
      </c>
      <c r="L3195">
        <v>706</v>
      </c>
      <c r="M3195">
        <v>1768</v>
      </c>
      <c r="N3195">
        <v>1079</v>
      </c>
      <c r="O3195" t="s">
        <v>153</v>
      </c>
      <c r="P3195">
        <v>252</v>
      </c>
      <c r="Q319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195" t="str">
        <f>VLOOKUP(Analytics_mindset_case_studies_IntegrateCo_2015payroll[[#This Row],[Job_Code]],Analytics_mindset_case_studies_IntegrateCo_jobcodes[[Code_text]:[Job_Description]],2,FALSE)</f>
        <v>Employee Training</v>
      </c>
    </row>
    <row r="3196" spans="1:18" x14ac:dyDescent="0.3">
      <c r="A3196" s="1">
        <v>42118</v>
      </c>
      <c r="B3196">
        <v>27310045</v>
      </c>
      <c r="C3196">
        <v>203</v>
      </c>
      <c r="D3196">
        <v>1</v>
      </c>
      <c r="E3196">
        <v>1</v>
      </c>
      <c r="F3196" t="s">
        <v>85</v>
      </c>
      <c r="G3196">
        <v>0</v>
      </c>
      <c r="H3196">
        <v>0</v>
      </c>
      <c r="I3196">
        <v>0</v>
      </c>
      <c r="J3196">
        <v>0</v>
      </c>
      <c r="K3196">
        <v>0</v>
      </c>
      <c r="L3196">
        <v>0</v>
      </c>
      <c r="M3196">
        <v>149</v>
      </c>
      <c r="N3196">
        <v>3</v>
      </c>
      <c r="O3196" t="s">
        <v>155</v>
      </c>
      <c r="P3196">
        <v>0</v>
      </c>
      <c r="Q319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196" t="str">
        <f>VLOOKUP(Analytics_mindset_case_studies_IntegrateCo_2015payroll[[#This Row],[Job_Code]],Analytics_mindset_case_studies_IntegrateCo_jobcodes[[Code_text]:[Job_Description]],2,FALSE)</f>
        <v>Installation</v>
      </c>
    </row>
    <row r="3197" spans="1:18" x14ac:dyDescent="0.3">
      <c r="A3197" s="1">
        <v>42118</v>
      </c>
      <c r="B3197">
        <v>27310045</v>
      </c>
      <c r="C3197">
        <v>203</v>
      </c>
      <c r="D3197">
        <v>1</v>
      </c>
      <c r="E3197">
        <v>1</v>
      </c>
      <c r="F3197" t="s">
        <v>64</v>
      </c>
      <c r="G3197">
        <v>6</v>
      </c>
      <c r="H3197">
        <v>0</v>
      </c>
      <c r="I3197">
        <v>38886</v>
      </c>
      <c r="J3197">
        <v>0</v>
      </c>
      <c r="K3197">
        <v>0</v>
      </c>
      <c r="L3197">
        <v>0</v>
      </c>
      <c r="M3197">
        <v>2765</v>
      </c>
      <c r="N3197">
        <v>47</v>
      </c>
      <c r="O3197" t="s">
        <v>155</v>
      </c>
      <c r="P3197">
        <v>38886</v>
      </c>
      <c r="Q319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197" t="str">
        <f>VLOOKUP(Analytics_mindset_case_studies_IntegrateCo_2015payroll[[#This Row],[Job_Code]],Analytics_mindset_case_studies_IntegrateCo_jobcodes[[Code_text]:[Job_Description]],2,FALSE)</f>
        <v>Office</v>
      </c>
    </row>
    <row r="3198" spans="1:18" x14ac:dyDescent="0.3">
      <c r="A3198" s="1">
        <v>42118</v>
      </c>
      <c r="B3198">
        <v>27310045</v>
      </c>
      <c r="C3198">
        <v>203</v>
      </c>
      <c r="D3198">
        <v>1</v>
      </c>
      <c r="E3198">
        <v>1</v>
      </c>
      <c r="F3198" t="s">
        <v>88</v>
      </c>
      <c r="G3198">
        <v>4</v>
      </c>
      <c r="H3198">
        <v>0</v>
      </c>
      <c r="I3198">
        <v>25925</v>
      </c>
      <c r="J3198">
        <v>0</v>
      </c>
      <c r="K3198">
        <v>0</v>
      </c>
      <c r="L3198">
        <v>0</v>
      </c>
      <c r="M3198">
        <v>1843</v>
      </c>
      <c r="N3198">
        <v>31</v>
      </c>
      <c r="O3198" t="s">
        <v>155</v>
      </c>
      <c r="P3198">
        <v>25925</v>
      </c>
      <c r="Q319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198" t="str">
        <f>VLOOKUP(Analytics_mindset_case_studies_IntegrateCo_2015payroll[[#This Row],[Job_Code]],Analytics_mindset_case_studies_IntegrateCo_jobcodes[[Code_text]:[Job_Description]],2,FALSE)</f>
        <v>Office</v>
      </c>
    </row>
    <row r="3199" spans="1:18" x14ac:dyDescent="0.3">
      <c r="A3199" s="1">
        <v>42118</v>
      </c>
      <c r="B3199">
        <v>27310045</v>
      </c>
      <c r="C3199">
        <v>203</v>
      </c>
      <c r="D3199">
        <v>1</v>
      </c>
      <c r="E3199">
        <v>1</v>
      </c>
      <c r="F3199" t="s">
        <v>78</v>
      </c>
      <c r="G3199">
        <v>6</v>
      </c>
      <c r="H3199">
        <v>0</v>
      </c>
      <c r="I3199">
        <v>38887</v>
      </c>
      <c r="J3199">
        <v>0</v>
      </c>
      <c r="K3199">
        <v>0</v>
      </c>
      <c r="L3199">
        <v>0</v>
      </c>
      <c r="M3199">
        <v>2765</v>
      </c>
      <c r="N3199">
        <v>47</v>
      </c>
      <c r="O3199" t="s">
        <v>155</v>
      </c>
      <c r="P3199">
        <v>38887</v>
      </c>
      <c r="Q319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199" t="str">
        <f>VLOOKUP(Analytics_mindset_case_studies_IntegrateCo_2015payroll[[#This Row],[Job_Code]],Analytics_mindset_case_studies_IntegrateCo_jobcodes[[Code_text]:[Job_Description]],2,FALSE)</f>
        <v>Service</v>
      </c>
    </row>
    <row r="3200" spans="1:18" x14ac:dyDescent="0.3">
      <c r="A3200" s="1">
        <v>42118</v>
      </c>
      <c r="B3200">
        <v>27310045</v>
      </c>
      <c r="C3200">
        <v>203</v>
      </c>
      <c r="D3200">
        <v>1</v>
      </c>
      <c r="E3200">
        <v>1</v>
      </c>
      <c r="F3200" t="s">
        <v>97</v>
      </c>
      <c r="G3200">
        <v>4</v>
      </c>
      <c r="H3200">
        <v>0</v>
      </c>
      <c r="I3200">
        <v>25925</v>
      </c>
      <c r="J3200">
        <v>0</v>
      </c>
      <c r="K3200">
        <v>0</v>
      </c>
      <c r="L3200">
        <v>0</v>
      </c>
      <c r="M3200">
        <v>1843</v>
      </c>
      <c r="N3200">
        <v>31</v>
      </c>
      <c r="O3200" t="s">
        <v>155</v>
      </c>
      <c r="P3200">
        <v>25925</v>
      </c>
      <c r="Q320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200" t="str">
        <f>VLOOKUP(Analytics_mindset_case_studies_IntegrateCo_2015payroll[[#This Row],[Job_Code]],Analytics_mindset_case_studies_IntegrateCo_jobcodes[[Code_text]:[Job_Description]],2,FALSE)</f>
        <v>Service</v>
      </c>
    </row>
    <row r="3201" spans="1:18" x14ac:dyDescent="0.3">
      <c r="A3201" s="1">
        <v>42118</v>
      </c>
      <c r="B3201">
        <v>27310045</v>
      </c>
      <c r="C3201">
        <v>203</v>
      </c>
      <c r="D3201">
        <v>1</v>
      </c>
      <c r="E3201">
        <v>1</v>
      </c>
      <c r="F3201" t="s">
        <v>65</v>
      </c>
      <c r="G3201">
        <v>6</v>
      </c>
      <c r="H3201">
        <v>0</v>
      </c>
      <c r="I3201">
        <v>38886</v>
      </c>
      <c r="J3201">
        <v>0</v>
      </c>
      <c r="K3201">
        <v>0</v>
      </c>
      <c r="L3201">
        <v>0</v>
      </c>
      <c r="M3201">
        <v>2764</v>
      </c>
      <c r="N3201">
        <v>47</v>
      </c>
      <c r="O3201" t="s">
        <v>155</v>
      </c>
      <c r="P3201">
        <v>38886</v>
      </c>
      <c r="Q320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201" t="str">
        <f>VLOOKUP(Analytics_mindset_case_studies_IntegrateCo_2015payroll[[#This Row],[Job_Code]],Analytics_mindset_case_studies_IntegrateCo_jobcodes[[Code_text]:[Job_Description]],2,FALSE)</f>
        <v>Office</v>
      </c>
    </row>
    <row r="3202" spans="1:18" x14ac:dyDescent="0.3">
      <c r="A3202" s="1">
        <v>42118</v>
      </c>
      <c r="B3202">
        <v>27310045</v>
      </c>
      <c r="C3202">
        <v>203</v>
      </c>
      <c r="D3202">
        <v>1</v>
      </c>
      <c r="E3202">
        <v>1</v>
      </c>
      <c r="F3202" t="s">
        <v>98</v>
      </c>
      <c r="G3202">
        <v>4</v>
      </c>
      <c r="H3202">
        <v>0</v>
      </c>
      <c r="I3202">
        <v>25925</v>
      </c>
      <c r="J3202">
        <v>0</v>
      </c>
      <c r="K3202">
        <v>0</v>
      </c>
      <c r="L3202">
        <v>0</v>
      </c>
      <c r="M3202">
        <v>1843</v>
      </c>
      <c r="N3202">
        <v>31</v>
      </c>
      <c r="O3202" t="s">
        <v>155</v>
      </c>
      <c r="P3202">
        <v>25925</v>
      </c>
      <c r="Q320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202" t="str">
        <f>VLOOKUP(Analytics_mindset_case_studies_IntegrateCo_2015payroll[[#This Row],[Job_Code]],Analytics_mindset_case_studies_IntegrateCo_jobcodes[[Code_text]:[Job_Description]],2,FALSE)</f>
        <v>Office</v>
      </c>
    </row>
    <row r="3203" spans="1:18" x14ac:dyDescent="0.3">
      <c r="A3203" s="1">
        <v>42118</v>
      </c>
      <c r="B3203">
        <v>27310045</v>
      </c>
      <c r="C3203">
        <v>203</v>
      </c>
      <c r="D3203">
        <v>1</v>
      </c>
      <c r="E3203">
        <v>1</v>
      </c>
      <c r="F3203" t="s">
        <v>74</v>
      </c>
      <c r="G3203">
        <v>6</v>
      </c>
      <c r="H3203">
        <v>0</v>
      </c>
      <c r="I3203">
        <v>38887</v>
      </c>
      <c r="J3203">
        <v>0</v>
      </c>
      <c r="K3203">
        <v>0</v>
      </c>
      <c r="L3203">
        <v>0</v>
      </c>
      <c r="M3203">
        <v>2765</v>
      </c>
      <c r="N3203">
        <v>47</v>
      </c>
      <c r="O3203" t="s">
        <v>155</v>
      </c>
      <c r="P3203">
        <v>38887</v>
      </c>
      <c r="Q320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203" t="str">
        <f>VLOOKUP(Analytics_mindset_case_studies_IntegrateCo_2015payroll[[#This Row],[Job_Code]],Analytics_mindset_case_studies_IntegrateCo_jobcodes[[Code_text]:[Job_Description]],2,FALSE)</f>
        <v>Service</v>
      </c>
    </row>
    <row r="3204" spans="1:18" x14ac:dyDescent="0.3">
      <c r="A3204" s="1">
        <v>42118</v>
      </c>
      <c r="B3204">
        <v>27310045</v>
      </c>
      <c r="C3204">
        <v>203</v>
      </c>
      <c r="D3204">
        <v>1</v>
      </c>
      <c r="E3204">
        <v>1</v>
      </c>
      <c r="F3204" t="s">
        <v>99</v>
      </c>
      <c r="G3204">
        <v>4</v>
      </c>
      <c r="H3204">
        <v>0</v>
      </c>
      <c r="I3204">
        <v>25925</v>
      </c>
      <c r="J3204">
        <v>0</v>
      </c>
      <c r="K3204">
        <v>0</v>
      </c>
      <c r="L3204">
        <v>0</v>
      </c>
      <c r="M3204">
        <v>1844</v>
      </c>
      <c r="N3204">
        <v>31</v>
      </c>
      <c r="O3204" t="s">
        <v>155</v>
      </c>
      <c r="P3204">
        <v>25925</v>
      </c>
      <c r="Q320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204" t="str">
        <f>VLOOKUP(Analytics_mindset_case_studies_IntegrateCo_2015payroll[[#This Row],[Job_Code]],Analytics_mindset_case_studies_IntegrateCo_jobcodes[[Code_text]:[Job_Description]],2,FALSE)</f>
        <v>Service</v>
      </c>
    </row>
    <row r="3205" spans="1:18" x14ac:dyDescent="0.3">
      <c r="A3205" s="1">
        <v>42118</v>
      </c>
      <c r="B3205">
        <v>27310045</v>
      </c>
      <c r="C3205">
        <v>357</v>
      </c>
      <c r="D3205">
        <v>1</v>
      </c>
      <c r="E3205">
        <v>1</v>
      </c>
      <c r="F3205" t="s">
        <v>85</v>
      </c>
      <c r="G3205">
        <v>0</v>
      </c>
      <c r="H3205">
        <v>0</v>
      </c>
      <c r="I3205">
        <v>0</v>
      </c>
      <c r="J3205">
        <v>0</v>
      </c>
      <c r="K3205">
        <v>0</v>
      </c>
      <c r="L3205">
        <v>32</v>
      </c>
      <c r="M3205">
        <v>1</v>
      </c>
      <c r="N3205">
        <v>25</v>
      </c>
      <c r="O3205" t="s">
        <v>156</v>
      </c>
      <c r="P3205">
        <v>0</v>
      </c>
      <c r="Q320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205" t="str">
        <f>VLOOKUP(Analytics_mindset_case_studies_IntegrateCo_2015payroll[[#This Row],[Job_Code]],Analytics_mindset_case_studies_IntegrateCo_jobcodes[[Code_text]:[Job_Description]],2,FALSE)</f>
        <v>Installation</v>
      </c>
    </row>
    <row r="3206" spans="1:18" x14ac:dyDescent="0.3">
      <c r="A3206" s="1">
        <v>42118</v>
      </c>
      <c r="B3206">
        <v>27310045</v>
      </c>
      <c r="C3206">
        <v>357</v>
      </c>
      <c r="D3206">
        <v>1</v>
      </c>
      <c r="E3206">
        <v>1</v>
      </c>
      <c r="F3206" t="s">
        <v>74</v>
      </c>
      <c r="G3206">
        <v>45</v>
      </c>
      <c r="H3206">
        <v>0</v>
      </c>
      <c r="I3206">
        <v>90</v>
      </c>
      <c r="J3206">
        <v>0</v>
      </c>
      <c r="K3206">
        <v>0</v>
      </c>
      <c r="L3206">
        <v>188</v>
      </c>
      <c r="M3206">
        <v>599</v>
      </c>
      <c r="N3206">
        <v>149</v>
      </c>
      <c r="O3206" t="s">
        <v>156</v>
      </c>
      <c r="P3206">
        <v>90</v>
      </c>
      <c r="Q320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206" t="str">
        <f>VLOOKUP(Analytics_mindset_case_studies_IntegrateCo_2015payroll[[#This Row],[Job_Code]],Analytics_mindset_case_studies_IntegrateCo_jobcodes[[Code_text]:[Job_Description]],2,FALSE)</f>
        <v>Service</v>
      </c>
    </row>
    <row r="3207" spans="1:18" x14ac:dyDescent="0.3">
      <c r="A3207" s="1">
        <v>42118</v>
      </c>
      <c r="B3207">
        <v>27310045</v>
      </c>
      <c r="C3207">
        <v>357</v>
      </c>
      <c r="D3207">
        <v>1</v>
      </c>
      <c r="E3207">
        <v>1</v>
      </c>
      <c r="F3207" t="s">
        <v>74</v>
      </c>
      <c r="G3207">
        <v>0</v>
      </c>
      <c r="H3207">
        <v>2</v>
      </c>
      <c r="I3207">
        <v>0</v>
      </c>
      <c r="J3207">
        <v>60</v>
      </c>
      <c r="K3207">
        <v>0</v>
      </c>
      <c r="L3207">
        <v>125</v>
      </c>
      <c r="M3207">
        <v>399</v>
      </c>
      <c r="N3207">
        <v>66</v>
      </c>
      <c r="O3207" t="s">
        <v>156</v>
      </c>
      <c r="P3207">
        <v>60</v>
      </c>
      <c r="Q320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207" t="str">
        <f>VLOOKUP(Analytics_mindset_case_studies_IntegrateCo_2015payroll[[#This Row],[Job_Code]],Analytics_mindset_case_studies_IntegrateCo_jobcodes[[Code_text]:[Job_Description]],2,FALSE)</f>
        <v>Service</v>
      </c>
    </row>
    <row r="3208" spans="1:18" x14ac:dyDescent="0.3">
      <c r="A3208" s="1">
        <v>42118</v>
      </c>
      <c r="B3208">
        <v>27310045</v>
      </c>
      <c r="C3208">
        <v>269</v>
      </c>
      <c r="D3208">
        <v>1</v>
      </c>
      <c r="E3208">
        <v>1</v>
      </c>
      <c r="F3208" t="s">
        <v>85</v>
      </c>
      <c r="G3208">
        <v>0</v>
      </c>
      <c r="H3208">
        <v>0</v>
      </c>
      <c r="I3208">
        <v>0</v>
      </c>
      <c r="J3208">
        <v>0</v>
      </c>
      <c r="K3208">
        <v>0</v>
      </c>
      <c r="L3208">
        <v>34</v>
      </c>
      <c r="M3208">
        <v>107</v>
      </c>
      <c r="N3208">
        <v>25</v>
      </c>
      <c r="O3208" t="s">
        <v>157</v>
      </c>
      <c r="P3208">
        <v>0</v>
      </c>
      <c r="Q320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208" t="str">
        <f>VLOOKUP(Analytics_mindset_case_studies_IntegrateCo_2015payroll[[#This Row],[Job_Code]],Analytics_mindset_case_studies_IntegrateCo_jobcodes[[Code_text]:[Job_Description]],2,FALSE)</f>
        <v>Installation</v>
      </c>
    </row>
    <row r="3209" spans="1:18" x14ac:dyDescent="0.3">
      <c r="A3209" s="1">
        <v>42118</v>
      </c>
      <c r="B3209">
        <v>27310045</v>
      </c>
      <c r="C3209">
        <v>269</v>
      </c>
      <c r="D3209">
        <v>1</v>
      </c>
      <c r="E3209">
        <v>1</v>
      </c>
      <c r="F3209" t="s">
        <v>79</v>
      </c>
      <c r="G3209">
        <v>4</v>
      </c>
      <c r="H3209">
        <v>0</v>
      </c>
      <c r="I3209">
        <v>112</v>
      </c>
      <c r="J3209">
        <v>0</v>
      </c>
      <c r="K3209">
        <v>0</v>
      </c>
      <c r="L3209">
        <v>252</v>
      </c>
      <c r="M3209">
        <v>804</v>
      </c>
      <c r="N3209">
        <v>185</v>
      </c>
      <c r="O3209" t="s">
        <v>157</v>
      </c>
      <c r="P3209">
        <v>112</v>
      </c>
      <c r="Q320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209" t="str">
        <f>VLOOKUP(Analytics_mindset_case_studies_IntegrateCo_2015payroll[[#This Row],[Job_Code]],Analytics_mindset_case_studies_IntegrateCo_jobcodes[[Code_text]:[Job_Description]],2,FALSE)</f>
        <v>Proj Management</v>
      </c>
    </row>
    <row r="3210" spans="1:18" x14ac:dyDescent="0.3">
      <c r="A3210" s="1">
        <v>42118</v>
      </c>
      <c r="B3210">
        <v>27310045</v>
      </c>
      <c r="C3210">
        <v>269</v>
      </c>
      <c r="D3210">
        <v>1</v>
      </c>
      <c r="E3210">
        <v>1</v>
      </c>
      <c r="F3210" t="s">
        <v>79</v>
      </c>
      <c r="G3210">
        <v>0</v>
      </c>
      <c r="H3210">
        <v>2</v>
      </c>
      <c r="I3210">
        <v>0</v>
      </c>
      <c r="J3210">
        <v>84</v>
      </c>
      <c r="K3210">
        <v>0</v>
      </c>
      <c r="L3210">
        <v>189</v>
      </c>
      <c r="M3210">
        <v>603</v>
      </c>
      <c r="N3210">
        <v>92</v>
      </c>
      <c r="O3210" t="s">
        <v>157</v>
      </c>
      <c r="P3210">
        <v>84</v>
      </c>
      <c r="Q321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210" t="str">
        <f>VLOOKUP(Analytics_mindset_case_studies_IntegrateCo_2015payroll[[#This Row],[Job_Code]],Analytics_mindset_case_studies_IntegrateCo_jobcodes[[Code_text]:[Job_Description]],2,FALSE)</f>
        <v>Proj Management</v>
      </c>
    </row>
    <row r="3211" spans="1:18" x14ac:dyDescent="0.3">
      <c r="A3211" s="1">
        <v>42118</v>
      </c>
      <c r="B3211">
        <v>27310045</v>
      </c>
      <c r="C3211">
        <v>248</v>
      </c>
      <c r="D3211">
        <v>1</v>
      </c>
      <c r="E3211">
        <v>1</v>
      </c>
      <c r="F3211" t="s">
        <v>64</v>
      </c>
      <c r="G3211">
        <v>1925</v>
      </c>
      <c r="H3211">
        <v>0</v>
      </c>
      <c r="I3211">
        <v>39463</v>
      </c>
      <c r="J3211">
        <v>0</v>
      </c>
      <c r="K3211">
        <v>0</v>
      </c>
      <c r="L3211">
        <v>834</v>
      </c>
      <c r="M3211">
        <v>2656</v>
      </c>
      <c r="N3211">
        <v>47</v>
      </c>
      <c r="O3211" t="s">
        <v>158</v>
      </c>
      <c r="P3211">
        <v>39463</v>
      </c>
      <c r="Q321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211" t="str">
        <f>VLOOKUP(Analytics_mindset_case_studies_IntegrateCo_2015payroll[[#This Row],[Job_Code]],Analytics_mindset_case_studies_IntegrateCo_jobcodes[[Code_text]:[Job_Description]],2,FALSE)</f>
        <v>Office</v>
      </c>
    </row>
    <row r="3212" spans="1:18" x14ac:dyDescent="0.3">
      <c r="A3212" s="1">
        <v>42118</v>
      </c>
      <c r="B3212">
        <v>27310045</v>
      </c>
      <c r="C3212">
        <v>248</v>
      </c>
      <c r="D3212">
        <v>1</v>
      </c>
      <c r="E3212">
        <v>1</v>
      </c>
      <c r="F3212" t="s">
        <v>63</v>
      </c>
      <c r="G3212">
        <v>0</v>
      </c>
      <c r="H3212">
        <v>0</v>
      </c>
      <c r="I3212">
        <v>0</v>
      </c>
      <c r="J3212">
        <v>0</v>
      </c>
      <c r="K3212">
        <v>0</v>
      </c>
      <c r="L3212">
        <v>33</v>
      </c>
      <c r="M3212">
        <v>103</v>
      </c>
      <c r="N3212">
        <v>2</v>
      </c>
      <c r="O3212" t="s">
        <v>158</v>
      </c>
      <c r="P3212">
        <v>0</v>
      </c>
      <c r="Q321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212" t="str">
        <f>VLOOKUP(Analytics_mindset_case_studies_IntegrateCo_2015payroll[[#This Row],[Job_Code]],Analytics_mindset_case_studies_IntegrateCo_jobcodes[[Code_text]:[Job_Description]],2,FALSE)</f>
        <v>New Foreign Manufacturing Plant</v>
      </c>
    </row>
    <row r="3213" spans="1:18" x14ac:dyDescent="0.3">
      <c r="A3213" s="1">
        <v>42118</v>
      </c>
      <c r="B3213">
        <v>27310045</v>
      </c>
      <c r="C3213">
        <v>248</v>
      </c>
      <c r="D3213">
        <v>1</v>
      </c>
      <c r="E3213">
        <v>1</v>
      </c>
      <c r="F3213" t="s">
        <v>65</v>
      </c>
      <c r="G3213">
        <v>1925</v>
      </c>
      <c r="H3213">
        <v>0</v>
      </c>
      <c r="I3213">
        <v>39463</v>
      </c>
      <c r="J3213">
        <v>0</v>
      </c>
      <c r="K3213">
        <v>0</v>
      </c>
      <c r="L3213">
        <v>833</v>
      </c>
      <c r="M3213">
        <v>2657</v>
      </c>
      <c r="N3213">
        <v>47</v>
      </c>
      <c r="O3213" t="s">
        <v>158</v>
      </c>
      <c r="P3213">
        <v>39463</v>
      </c>
      <c r="Q321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213" t="str">
        <f>VLOOKUP(Analytics_mindset_case_studies_IntegrateCo_2015payroll[[#This Row],[Job_Code]],Analytics_mindset_case_studies_IntegrateCo_jobcodes[[Code_text]:[Job_Description]],2,FALSE)</f>
        <v>Office</v>
      </c>
    </row>
    <row r="3214" spans="1:18" x14ac:dyDescent="0.3">
      <c r="A3214" s="1">
        <v>42118</v>
      </c>
      <c r="B3214">
        <v>27310045</v>
      </c>
      <c r="C3214">
        <v>248</v>
      </c>
      <c r="D3214">
        <v>1</v>
      </c>
      <c r="E3214">
        <v>1</v>
      </c>
      <c r="F3214" t="s">
        <v>70</v>
      </c>
      <c r="G3214">
        <v>0</v>
      </c>
      <c r="H3214">
        <v>0</v>
      </c>
      <c r="I3214">
        <v>0</v>
      </c>
      <c r="J3214">
        <v>0</v>
      </c>
      <c r="K3214">
        <v>0</v>
      </c>
      <c r="L3214">
        <v>32</v>
      </c>
      <c r="M3214">
        <v>104</v>
      </c>
      <c r="N3214">
        <v>2</v>
      </c>
      <c r="O3214" t="s">
        <v>158</v>
      </c>
      <c r="P3214">
        <v>0</v>
      </c>
      <c r="Q321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214" t="str">
        <f>VLOOKUP(Analytics_mindset_case_studies_IntegrateCo_2015payroll[[#This Row],[Job_Code]],Analytics_mindset_case_studies_IntegrateCo_jobcodes[[Code_text]:[Job_Description]],2,FALSE)</f>
        <v>New Foreign Manufacturing Plant</v>
      </c>
    </row>
    <row r="3215" spans="1:18" x14ac:dyDescent="0.3">
      <c r="A3215" s="1">
        <v>42118</v>
      </c>
      <c r="B3215">
        <v>27310045</v>
      </c>
      <c r="C3215">
        <v>30</v>
      </c>
      <c r="D3215">
        <v>1</v>
      </c>
      <c r="E3215">
        <v>1</v>
      </c>
      <c r="F3215" t="s">
        <v>58</v>
      </c>
      <c r="G3215">
        <v>4</v>
      </c>
      <c r="H3215">
        <v>0</v>
      </c>
      <c r="I3215">
        <v>9747</v>
      </c>
      <c r="J3215">
        <v>0</v>
      </c>
      <c r="K3215">
        <v>0</v>
      </c>
      <c r="L3215">
        <v>197</v>
      </c>
      <c r="M3215">
        <v>628</v>
      </c>
      <c r="N3215">
        <v>12</v>
      </c>
      <c r="O3215" t="s">
        <v>159</v>
      </c>
      <c r="P3215">
        <v>9747</v>
      </c>
      <c r="Q321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215" t="str">
        <f>VLOOKUP(Analytics_mindset_case_studies_IntegrateCo_2015payroll[[#This Row],[Job_Code]],Analytics_mindset_case_studies_IntegrateCo_jobcodes[[Code_text]:[Job_Description]],2,FALSE)</f>
        <v>Sales</v>
      </c>
    </row>
    <row r="3216" spans="1:18" x14ac:dyDescent="0.3">
      <c r="A3216" s="1">
        <v>42118</v>
      </c>
      <c r="B3216">
        <v>27310045</v>
      </c>
      <c r="C3216">
        <v>30</v>
      </c>
      <c r="D3216">
        <v>1</v>
      </c>
      <c r="E3216">
        <v>1</v>
      </c>
      <c r="F3216" t="s">
        <v>84</v>
      </c>
      <c r="G3216">
        <v>3</v>
      </c>
      <c r="H3216">
        <v>0</v>
      </c>
      <c r="I3216">
        <v>731</v>
      </c>
      <c r="J3216">
        <v>0</v>
      </c>
      <c r="K3216">
        <v>0</v>
      </c>
      <c r="L3216">
        <v>148</v>
      </c>
      <c r="M3216">
        <v>471</v>
      </c>
      <c r="N3216">
        <v>9</v>
      </c>
      <c r="O3216" t="s">
        <v>159</v>
      </c>
      <c r="P3216">
        <v>731</v>
      </c>
      <c r="Q321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3216" t="str">
        <f>VLOOKUP(Analytics_mindset_case_studies_IntegrateCo_2015payroll[[#This Row],[Job_Code]],Analytics_mindset_case_studies_IntegrateCo_jobcodes[[Code_text]:[Job_Description]],2,FALSE)</f>
        <v>Travel</v>
      </c>
    </row>
    <row r="3217" spans="1:18" x14ac:dyDescent="0.3">
      <c r="A3217" s="1">
        <v>42118</v>
      </c>
      <c r="B3217">
        <v>27310045</v>
      </c>
      <c r="C3217">
        <v>30</v>
      </c>
      <c r="D3217">
        <v>1</v>
      </c>
      <c r="E3217">
        <v>1</v>
      </c>
      <c r="F3217" t="s">
        <v>63</v>
      </c>
      <c r="G3217">
        <v>0</v>
      </c>
      <c r="H3217">
        <v>0</v>
      </c>
      <c r="I3217">
        <v>0</v>
      </c>
      <c r="J3217">
        <v>0</v>
      </c>
      <c r="K3217">
        <v>0</v>
      </c>
      <c r="L3217">
        <v>197</v>
      </c>
      <c r="M3217">
        <v>628</v>
      </c>
      <c r="N3217">
        <v>12</v>
      </c>
      <c r="O3217" t="s">
        <v>159</v>
      </c>
      <c r="P3217">
        <v>0</v>
      </c>
      <c r="Q321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217" t="str">
        <f>VLOOKUP(Analytics_mindset_case_studies_IntegrateCo_2015payroll[[#This Row],[Job_Code]],Analytics_mindset_case_studies_IntegrateCo_jobcodes[[Code_text]:[Job_Description]],2,FALSE)</f>
        <v>New Foreign Manufacturing Plant</v>
      </c>
    </row>
    <row r="3218" spans="1:18" x14ac:dyDescent="0.3">
      <c r="A3218" s="1">
        <v>42118</v>
      </c>
      <c r="B3218">
        <v>27310045</v>
      </c>
      <c r="C3218">
        <v>30</v>
      </c>
      <c r="D3218">
        <v>1</v>
      </c>
      <c r="E3218">
        <v>1</v>
      </c>
      <c r="F3218" t="s">
        <v>72</v>
      </c>
      <c r="G3218">
        <v>1</v>
      </c>
      <c r="H3218">
        <v>0</v>
      </c>
      <c r="I3218">
        <v>2437</v>
      </c>
      <c r="J3218">
        <v>0</v>
      </c>
      <c r="K3218">
        <v>0</v>
      </c>
      <c r="L3218">
        <v>49</v>
      </c>
      <c r="M3218">
        <v>157</v>
      </c>
      <c r="N3218">
        <v>3</v>
      </c>
      <c r="O3218" t="s">
        <v>159</v>
      </c>
      <c r="P3218">
        <v>2437</v>
      </c>
      <c r="Q321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218" t="str">
        <f>VLOOKUP(Analytics_mindset_case_studies_IntegrateCo_2015payroll[[#This Row],[Job_Code]],Analytics_mindset_case_studies_IntegrateCo_jobcodes[[Code_text]:[Job_Description]],2,FALSE)</f>
        <v>Sales</v>
      </c>
    </row>
    <row r="3219" spans="1:18" x14ac:dyDescent="0.3">
      <c r="A3219" s="1">
        <v>42118</v>
      </c>
      <c r="B3219">
        <v>27310045</v>
      </c>
      <c r="C3219">
        <v>30</v>
      </c>
      <c r="D3219">
        <v>1</v>
      </c>
      <c r="E3219">
        <v>1</v>
      </c>
      <c r="F3219" t="s">
        <v>112</v>
      </c>
      <c r="G3219">
        <v>2</v>
      </c>
      <c r="H3219">
        <v>0</v>
      </c>
      <c r="I3219">
        <v>4873</v>
      </c>
      <c r="J3219">
        <v>0</v>
      </c>
      <c r="K3219">
        <v>0</v>
      </c>
      <c r="L3219">
        <v>98</v>
      </c>
      <c r="M3219">
        <v>314</v>
      </c>
      <c r="N3219">
        <v>6</v>
      </c>
      <c r="O3219" t="s">
        <v>159</v>
      </c>
      <c r="P3219">
        <v>4873</v>
      </c>
      <c r="Q321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3219" t="str">
        <f>VLOOKUP(Analytics_mindset_case_studies_IntegrateCo_2015payroll[[#This Row],[Job_Code]],Analytics_mindset_case_studies_IntegrateCo_jobcodes[[Code_text]:[Job_Description]],2,FALSE)</f>
        <v>Travel</v>
      </c>
    </row>
    <row r="3220" spans="1:18" x14ac:dyDescent="0.3">
      <c r="A3220" s="1">
        <v>42118</v>
      </c>
      <c r="B3220">
        <v>27310045</v>
      </c>
      <c r="C3220">
        <v>403</v>
      </c>
      <c r="D3220">
        <v>1</v>
      </c>
      <c r="E3220">
        <v>1</v>
      </c>
      <c r="F3220" t="s">
        <v>89</v>
      </c>
      <c r="G3220">
        <v>15</v>
      </c>
      <c r="H3220">
        <v>0</v>
      </c>
      <c r="I3220">
        <v>255</v>
      </c>
      <c r="J3220">
        <v>0</v>
      </c>
      <c r="K3220">
        <v>0</v>
      </c>
      <c r="L3220">
        <v>48</v>
      </c>
      <c r="M3220">
        <v>154</v>
      </c>
      <c r="N3220">
        <v>42</v>
      </c>
      <c r="O3220" t="s">
        <v>160</v>
      </c>
      <c r="P3220">
        <v>255</v>
      </c>
      <c r="Q322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220" t="str">
        <f>VLOOKUP(Analytics_mindset_case_studies_IntegrateCo_2015payroll[[#This Row],[Job_Code]],Analytics_mindset_case_studies_IntegrateCo_jobcodes[[Code_text]:[Job_Description]],2,FALSE)</f>
        <v>Employee Training</v>
      </c>
    </row>
    <row r="3221" spans="1:18" x14ac:dyDescent="0.3">
      <c r="A3221" s="1">
        <v>42118</v>
      </c>
      <c r="B3221">
        <v>27310045</v>
      </c>
      <c r="C3221">
        <v>376</v>
      </c>
      <c r="D3221">
        <v>1</v>
      </c>
      <c r="E3221">
        <v>1</v>
      </c>
      <c r="F3221" t="s">
        <v>85</v>
      </c>
      <c r="G3221">
        <v>0</v>
      </c>
      <c r="H3221">
        <v>0</v>
      </c>
      <c r="I3221">
        <v>0</v>
      </c>
      <c r="J3221">
        <v>0</v>
      </c>
      <c r="K3221">
        <v>0</v>
      </c>
      <c r="L3221">
        <v>34</v>
      </c>
      <c r="M3221">
        <v>109</v>
      </c>
      <c r="N3221">
        <v>25</v>
      </c>
      <c r="O3221" t="s">
        <v>161</v>
      </c>
      <c r="P3221">
        <v>0</v>
      </c>
      <c r="Q322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221" t="str">
        <f>VLOOKUP(Analytics_mindset_case_studies_IntegrateCo_2015payroll[[#This Row],[Job_Code]],Analytics_mindset_case_studies_IntegrateCo_jobcodes[[Code_text]:[Job_Description]],2,FALSE)</f>
        <v>Installation</v>
      </c>
    </row>
    <row r="3222" spans="1:18" x14ac:dyDescent="0.3">
      <c r="A3222" s="1">
        <v>42118</v>
      </c>
      <c r="B3222">
        <v>27310045</v>
      </c>
      <c r="C3222">
        <v>210</v>
      </c>
      <c r="D3222">
        <v>2</v>
      </c>
      <c r="E3222">
        <v>2</v>
      </c>
      <c r="F3222" t="s">
        <v>97</v>
      </c>
      <c r="G3222">
        <v>1</v>
      </c>
      <c r="H3222">
        <v>0</v>
      </c>
      <c r="I3222">
        <v>2378</v>
      </c>
      <c r="J3222">
        <v>0</v>
      </c>
      <c r="K3222">
        <v>0</v>
      </c>
      <c r="L3222">
        <v>114</v>
      </c>
      <c r="M3222">
        <v>181</v>
      </c>
      <c r="N3222">
        <v>53</v>
      </c>
      <c r="O3222" t="s">
        <v>163</v>
      </c>
      <c r="P3222">
        <v>2378</v>
      </c>
      <c r="Q322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222" t="str">
        <f>VLOOKUP(Analytics_mindset_case_studies_IntegrateCo_2015payroll[[#This Row],[Job_Code]],Analytics_mindset_case_studies_IntegrateCo_jobcodes[[Code_text]:[Job_Description]],2,FALSE)</f>
        <v>Service</v>
      </c>
    </row>
    <row r="3223" spans="1:18" x14ac:dyDescent="0.3">
      <c r="A3223" s="1">
        <v>42118</v>
      </c>
      <c r="B3223">
        <v>27310045</v>
      </c>
      <c r="C3223">
        <v>35</v>
      </c>
      <c r="D3223">
        <v>1</v>
      </c>
      <c r="E3223">
        <v>1</v>
      </c>
      <c r="F3223" t="s">
        <v>58</v>
      </c>
      <c r="G3223">
        <v>40</v>
      </c>
      <c r="H3223">
        <v>0</v>
      </c>
      <c r="I3223">
        <v>115385</v>
      </c>
      <c r="J3223">
        <v>0</v>
      </c>
      <c r="K3223">
        <v>0</v>
      </c>
      <c r="L3223">
        <v>0</v>
      </c>
      <c r="M3223">
        <v>8153</v>
      </c>
      <c r="N3223">
        <v>3</v>
      </c>
      <c r="O3223" t="s">
        <v>165</v>
      </c>
      <c r="P3223">
        <v>115385</v>
      </c>
      <c r="Q322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223" t="str">
        <f>VLOOKUP(Analytics_mindset_case_studies_IntegrateCo_2015payroll[[#This Row],[Job_Code]],Analytics_mindset_case_studies_IntegrateCo_jobcodes[[Code_text]:[Job_Description]],2,FALSE)</f>
        <v>Sales</v>
      </c>
    </row>
    <row r="3224" spans="1:18" x14ac:dyDescent="0.3">
      <c r="A3224" s="1">
        <v>42118</v>
      </c>
      <c r="B3224">
        <v>27310045</v>
      </c>
      <c r="C3224">
        <v>287</v>
      </c>
      <c r="D3224">
        <v>2</v>
      </c>
      <c r="E3224">
        <v>2</v>
      </c>
      <c r="F3224" t="s">
        <v>64</v>
      </c>
      <c r="G3224">
        <v>5</v>
      </c>
      <c r="H3224">
        <v>0</v>
      </c>
      <c r="I3224">
        <v>7125</v>
      </c>
      <c r="J3224">
        <v>0</v>
      </c>
      <c r="K3224">
        <v>0</v>
      </c>
      <c r="L3224">
        <v>325</v>
      </c>
      <c r="M3224">
        <v>517</v>
      </c>
      <c r="N3224">
        <v>18</v>
      </c>
      <c r="O3224" t="s">
        <v>167</v>
      </c>
      <c r="P3224">
        <v>7125</v>
      </c>
      <c r="Q322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224" t="str">
        <f>VLOOKUP(Analytics_mindset_case_studies_IntegrateCo_2015payroll[[#This Row],[Job_Code]],Analytics_mindset_case_studies_IntegrateCo_jobcodes[[Code_text]:[Job_Description]],2,FALSE)</f>
        <v>Office</v>
      </c>
    </row>
    <row r="3225" spans="1:18" x14ac:dyDescent="0.3">
      <c r="A3225" s="1">
        <v>42118</v>
      </c>
      <c r="B3225">
        <v>27310045</v>
      </c>
      <c r="C3225">
        <v>287</v>
      </c>
      <c r="D3225">
        <v>2</v>
      </c>
      <c r="E3225">
        <v>2</v>
      </c>
      <c r="F3225" t="s">
        <v>88</v>
      </c>
      <c r="G3225">
        <v>135</v>
      </c>
      <c r="H3225">
        <v>0</v>
      </c>
      <c r="I3225">
        <v>19238</v>
      </c>
      <c r="J3225">
        <v>0</v>
      </c>
      <c r="K3225">
        <v>0</v>
      </c>
      <c r="L3225">
        <v>876</v>
      </c>
      <c r="M3225">
        <v>1397</v>
      </c>
      <c r="N3225">
        <v>48</v>
      </c>
      <c r="O3225" t="s">
        <v>167</v>
      </c>
      <c r="P3225">
        <v>19238</v>
      </c>
      <c r="Q322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225" t="str">
        <f>VLOOKUP(Analytics_mindset_case_studies_IntegrateCo_2015payroll[[#This Row],[Job_Code]],Analytics_mindset_case_studies_IntegrateCo_jobcodes[[Code_text]:[Job_Description]],2,FALSE)</f>
        <v>Office</v>
      </c>
    </row>
    <row r="3226" spans="1:18" x14ac:dyDescent="0.3">
      <c r="A3226" s="1">
        <v>42118</v>
      </c>
      <c r="B3226">
        <v>27310045</v>
      </c>
      <c r="C3226">
        <v>287</v>
      </c>
      <c r="D3226">
        <v>2</v>
      </c>
      <c r="E3226">
        <v>2</v>
      </c>
      <c r="F3226" t="s">
        <v>97</v>
      </c>
      <c r="G3226">
        <v>135</v>
      </c>
      <c r="H3226">
        <v>0</v>
      </c>
      <c r="I3226">
        <v>19238</v>
      </c>
      <c r="J3226">
        <v>0</v>
      </c>
      <c r="K3226">
        <v>0</v>
      </c>
      <c r="L3226">
        <v>876</v>
      </c>
      <c r="M3226">
        <v>1396</v>
      </c>
      <c r="N3226">
        <v>48</v>
      </c>
      <c r="O3226" t="s">
        <v>167</v>
      </c>
      <c r="P3226">
        <v>19238</v>
      </c>
      <c r="Q322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226" t="str">
        <f>VLOOKUP(Analytics_mindset_case_studies_IntegrateCo_2015payroll[[#This Row],[Job_Code]],Analytics_mindset_case_studies_IntegrateCo_jobcodes[[Code_text]:[Job_Description]],2,FALSE)</f>
        <v>Service</v>
      </c>
    </row>
    <row r="3227" spans="1:18" x14ac:dyDescent="0.3">
      <c r="A3227" s="1">
        <v>42118</v>
      </c>
      <c r="B3227">
        <v>27310045</v>
      </c>
      <c r="C3227">
        <v>287</v>
      </c>
      <c r="D3227">
        <v>2</v>
      </c>
      <c r="E3227">
        <v>2</v>
      </c>
      <c r="F3227" t="s">
        <v>82</v>
      </c>
      <c r="G3227">
        <v>0</v>
      </c>
      <c r="H3227">
        <v>0</v>
      </c>
      <c r="I3227">
        <v>0</v>
      </c>
      <c r="J3227">
        <v>0</v>
      </c>
      <c r="K3227">
        <v>0</v>
      </c>
      <c r="L3227">
        <v>519</v>
      </c>
      <c r="M3227">
        <v>828</v>
      </c>
      <c r="N3227">
        <v>28</v>
      </c>
      <c r="O3227" t="s">
        <v>167</v>
      </c>
      <c r="P3227">
        <v>0</v>
      </c>
      <c r="Q322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227" t="str">
        <f>VLOOKUP(Analytics_mindset_case_studies_IntegrateCo_2015payroll[[#This Row],[Job_Code]],Analytics_mindset_case_studies_IntegrateCo_jobcodes[[Code_text]:[Job_Description]],2,FALSE)</f>
        <v>New Foreign Manufacturing Plant</v>
      </c>
    </row>
    <row r="3228" spans="1:18" x14ac:dyDescent="0.3">
      <c r="A3228" s="1">
        <v>42118</v>
      </c>
      <c r="B3228">
        <v>27310045</v>
      </c>
      <c r="C3228">
        <v>255</v>
      </c>
      <c r="D3228">
        <v>1</v>
      </c>
      <c r="E3228">
        <v>1</v>
      </c>
      <c r="F3228" t="s">
        <v>85</v>
      </c>
      <c r="G3228">
        <v>0</v>
      </c>
      <c r="H3228">
        <v>0</v>
      </c>
      <c r="I3228">
        <v>0</v>
      </c>
      <c r="J3228">
        <v>0</v>
      </c>
      <c r="K3228">
        <v>0</v>
      </c>
      <c r="L3228">
        <v>34</v>
      </c>
      <c r="M3228">
        <v>11</v>
      </c>
      <c r="N3228">
        <v>25</v>
      </c>
      <c r="O3228" t="s">
        <v>169</v>
      </c>
      <c r="P3228">
        <v>0</v>
      </c>
      <c r="Q322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228" t="str">
        <f>VLOOKUP(Analytics_mindset_case_studies_IntegrateCo_2015payroll[[#This Row],[Job_Code]],Analytics_mindset_case_studies_IntegrateCo_jobcodes[[Code_text]:[Job_Description]],2,FALSE)</f>
        <v>Installation</v>
      </c>
    </row>
    <row r="3229" spans="1:18" x14ac:dyDescent="0.3">
      <c r="A3229" s="1">
        <v>42118</v>
      </c>
      <c r="B3229">
        <v>27310045</v>
      </c>
      <c r="C3229">
        <v>153</v>
      </c>
      <c r="D3229">
        <v>1</v>
      </c>
      <c r="E3229">
        <v>1</v>
      </c>
      <c r="F3229" t="s">
        <v>85</v>
      </c>
      <c r="G3229">
        <v>0</v>
      </c>
      <c r="H3229">
        <v>0</v>
      </c>
      <c r="I3229">
        <v>0</v>
      </c>
      <c r="J3229">
        <v>0</v>
      </c>
      <c r="K3229">
        <v>0</v>
      </c>
      <c r="L3229">
        <v>33</v>
      </c>
      <c r="M3229">
        <v>105</v>
      </c>
      <c r="N3229">
        <v>25</v>
      </c>
      <c r="O3229" t="s">
        <v>170</v>
      </c>
      <c r="P3229">
        <v>0</v>
      </c>
      <c r="Q322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229" t="str">
        <f>VLOOKUP(Analytics_mindset_case_studies_IntegrateCo_2015payroll[[#This Row],[Job_Code]],Analytics_mindset_case_studies_IntegrateCo_jobcodes[[Code_text]:[Job_Description]],2,FALSE)</f>
        <v>Installation</v>
      </c>
    </row>
    <row r="3230" spans="1:18" x14ac:dyDescent="0.3">
      <c r="A3230" s="1">
        <v>42118</v>
      </c>
      <c r="B3230">
        <v>27310045</v>
      </c>
      <c r="C3230">
        <v>13</v>
      </c>
      <c r="D3230">
        <v>1</v>
      </c>
      <c r="E3230">
        <v>1</v>
      </c>
      <c r="F3230" t="s">
        <v>58</v>
      </c>
      <c r="G3230">
        <v>20</v>
      </c>
      <c r="H3230">
        <v>0</v>
      </c>
      <c r="I3230">
        <v>93077</v>
      </c>
      <c r="J3230">
        <v>0</v>
      </c>
      <c r="K3230">
        <v>0</v>
      </c>
      <c r="L3230">
        <v>0</v>
      </c>
      <c r="M3230">
        <v>7121</v>
      </c>
      <c r="N3230">
        <v>1536</v>
      </c>
      <c r="O3230" t="s">
        <v>171</v>
      </c>
      <c r="P3230">
        <v>93077</v>
      </c>
      <c r="Q323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230" t="str">
        <f>VLOOKUP(Analytics_mindset_case_studies_IntegrateCo_2015payroll[[#This Row],[Job_Code]],Analytics_mindset_case_studies_IntegrateCo_jobcodes[[Code_text]:[Job_Description]],2,FALSE)</f>
        <v>Sales</v>
      </c>
    </row>
    <row r="3231" spans="1:18" x14ac:dyDescent="0.3">
      <c r="A3231" s="1">
        <v>42118</v>
      </c>
      <c r="B3231">
        <v>27310045</v>
      </c>
      <c r="C3231">
        <v>13</v>
      </c>
      <c r="D3231">
        <v>1</v>
      </c>
      <c r="E3231">
        <v>1</v>
      </c>
      <c r="F3231" t="s">
        <v>84</v>
      </c>
      <c r="G3231">
        <v>6</v>
      </c>
      <c r="H3231">
        <v>0</v>
      </c>
      <c r="I3231">
        <v>27923</v>
      </c>
      <c r="J3231">
        <v>0</v>
      </c>
      <c r="K3231">
        <v>0</v>
      </c>
      <c r="L3231">
        <v>0</v>
      </c>
      <c r="M3231">
        <v>2136</v>
      </c>
      <c r="N3231">
        <v>461</v>
      </c>
      <c r="O3231" t="s">
        <v>171</v>
      </c>
      <c r="P3231">
        <v>27923</v>
      </c>
      <c r="Q323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3231" t="str">
        <f>VLOOKUP(Analytics_mindset_case_studies_IntegrateCo_2015payroll[[#This Row],[Job_Code]],Analytics_mindset_case_studies_IntegrateCo_jobcodes[[Code_text]:[Job_Description]],2,FALSE)</f>
        <v>Travel</v>
      </c>
    </row>
    <row r="3232" spans="1:18" x14ac:dyDescent="0.3">
      <c r="A3232" s="1">
        <v>42118</v>
      </c>
      <c r="B3232">
        <v>27310045</v>
      </c>
      <c r="C3232">
        <v>13</v>
      </c>
      <c r="D3232">
        <v>1</v>
      </c>
      <c r="E3232">
        <v>1</v>
      </c>
      <c r="F3232" t="s">
        <v>106</v>
      </c>
      <c r="G3232">
        <v>7</v>
      </c>
      <c r="H3232">
        <v>0</v>
      </c>
      <c r="I3232">
        <v>32577</v>
      </c>
      <c r="J3232">
        <v>0</v>
      </c>
      <c r="K3232">
        <v>0</v>
      </c>
      <c r="L3232">
        <v>0</v>
      </c>
      <c r="M3232">
        <v>2492</v>
      </c>
      <c r="N3232">
        <v>538</v>
      </c>
      <c r="O3232" t="s">
        <v>171</v>
      </c>
      <c r="P3232">
        <v>32577</v>
      </c>
      <c r="Q323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007</v>
      </c>
      <c r="R3232" t="str">
        <f>VLOOKUP(Analytics_mindset_case_studies_IntegrateCo_2015payroll[[#This Row],[Job_Code]],Analytics_mindset_case_studies_IntegrateCo_jobcodes[[Code_text]:[Job_Description]],2,FALSE)</f>
        <v>Customer Training</v>
      </c>
    </row>
    <row r="3233" spans="1:18" x14ac:dyDescent="0.3">
      <c r="A3233" s="1">
        <v>42118</v>
      </c>
      <c r="B3233">
        <v>27310045</v>
      </c>
      <c r="C3233">
        <v>358</v>
      </c>
      <c r="D3233">
        <v>1</v>
      </c>
      <c r="E3233">
        <v>1</v>
      </c>
      <c r="F3233" t="s">
        <v>64</v>
      </c>
      <c r="G3233">
        <v>40</v>
      </c>
      <c r="H3233">
        <v>0</v>
      </c>
      <c r="I3233">
        <v>630</v>
      </c>
      <c r="J3233">
        <v>0</v>
      </c>
      <c r="K3233">
        <v>0</v>
      </c>
      <c r="L3233">
        <v>1191</v>
      </c>
      <c r="M3233">
        <v>3796</v>
      </c>
      <c r="N3233">
        <v>76</v>
      </c>
      <c r="O3233" t="s">
        <v>172</v>
      </c>
      <c r="P3233">
        <v>630</v>
      </c>
      <c r="Q323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233" t="str">
        <f>VLOOKUP(Analytics_mindset_case_studies_IntegrateCo_2015payroll[[#This Row],[Job_Code]],Analytics_mindset_case_studies_IntegrateCo_jobcodes[[Code_text]:[Job_Description]],2,FALSE)</f>
        <v>Office</v>
      </c>
    </row>
    <row r="3234" spans="1:18" x14ac:dyDescent="0.3">
      <c r="A3234" s="1">
        <v>42118</v>
      </c>
      <c r="B3234">
        <v>27310045</v>
      </c>
      <c r="C3234">
        <v>358</v>
      </c>
      <c r="D3234">
        <v>1</v>
      </c>
      <c r="E3234">
        <v>1</v>
      </c>
      <c r="F3234" t="s">
        <v>64</v>
      </c>
      <c r="G3234">
        <v>0</v>
      </c>
      <c r="H3234">
        <v>25</v>
      </c>
      <c r="I3234">
        <v>0</v>
      </c>
      <c r="J3234">
        <v>591</v>
      </c>
      <c r="K3234">
        <v>0</v>
      </c>
      <c r="L3234">
        <v>11</v>
      </c>
      <c r="M3234">
        <v>36</v>
      </c>
      <c r="N3234">
        <v>0</v>
      </c>
      <c r="O3234" t="s">
        <v>172</v>
      </c>
      <c r="P3234">
        <v>591</v>
      </c>
      <c r="Q323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234" t="str">
        <f>VLOOKUP(Analytics_mindset_case_studies_IntegrateCo_2015payroll[[#This Row],[Job_Code]],Analytics_mindset_case_studies_IntegrateCo_jobcodes[[Code_text]:[Job_Description]],2,FALSE)</f>
        <v>Office</v>
      </c>
    </row>
    <row r="3235" spans="1:18" x14ac:dyDescent="0.3">
      <c r="A3235" s="1">
        <v>42118</v>
      </c>
      <c r="B3235">
        <v>27310045</v>
      </c>
      <c r="C3235">
        <v>281</v>
      </c>
      <c r="D3235">
        <v>1</v>
      </c>
      <c r="E3235">
        <v>1</v>
      </c>
      <c r="F3235" t="s">
        <v>85</v>
      </c>
      <c r="G3235">
        <v>0</v>
      </c>
      <c r="H3235">
        <v>0</v>
      </c>
      <c r="I3235">
        <v>0</v>
      </c>
      <c r="J3235">
        <v>0</v>
      </c>
      <c r="K3235">
        <v>0</v>
      </c>
      <c r="L3235">
        <v>43</v>
      </c>
      <c r="M3235">
        <v>138</v>
      </c>
      <c r="N3235">
        <v>3</v>
      </c>
      <c r="O3235" t="s">
        <v>207</v>
      </c>
      <c r="P3235">
        <v>0</v>
      </c>
      <c r="Q323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235" t="str">
        <f>VLOOKUP(Analytics_mindset_case_studies_IntegrateCo_2015payroll[[#This Row],[Job_Code]],Analytics_mindset_case_studies_IntegrateCo_jobcodes[[Code_text]:[Job_Description]],2,FALSE)</f>
        <v>Installation</v>
      </c>
    </row>
    <row r="3236" spans="1:18" x14ac:dyDescent="0.3">
      <c r="A3236" s="1">
        <v>42118</v>
      </c>
      <c r="B3236">
        <v>27310045</v>
      </c>
      <c r="C3236">
        <v>281</v>
      </c>
      <c r="D3236">
        <v>1</v>
      </c>
      <c r="E3236">
        <v>1</v>
      </c>
      <c r="F3236" t="s">
        <v>65</v>
      </c>
      <c r="G3236">
        <v>15</v>
      </c>
      <c r="H3236">
        <v>0</v>
      </c>
      <c r="I3236">
        <v>39</v>
      </c>
      <c r="J3236">
        <v>0</v>
      </c>
      <c r="K3236">
        <v>0</v>
      </c>
      <c r="L3236">
        <v>94</v>
      </c>
      <c r="M3236">
        <v>299</v>
      </c>
      <c r="N3236">
        <v>64</v>
      </c>
      <c r="O3236" t="s">
        <v>207</v>
      </c>
      <c r="P3236">
        <v>39</v>
      </c>
      <c r="Q323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236" t="str">
        <f>VLOOKUP(Analytics_mindset_case_studies_IntegrateCo_2015payroll[[#This Row],[Job_Code]],Analytics_mindset_case_studies_IntegrateCo_jobcodes[[Code_text]:[Job_Description]],2,FALSE)</f>
        <v>Office</v>
      </c>
    </row>
    <row r="3237" spans="1:18" x14ac:dyDescent="0.3">
      <c r="A3237" s="1">
        <v>42118</v>
      </c>
      <c r="B3237">
        <v>27310045</v>
      </c>
      <c r="C3237">
        <v>316</v>
      </c>
      <c r="D3237">
        <v>1</v>
      </c>
      <c r="E3237">
        <v>1</v>
      </c>
      <c r="F3237" t="s">
        <v>101</v>
      </c>
      <c r="G3237">
        <v>0</v>
      </c>
      <c r="H3237">
        <v>0</v>
      </c>
      <c r="I3237">
        <v>0</v>
      </c>
      <c r="J3237">
        <v>0</v>
      </c>
      <c r="K3237">
        <v>0</v>
      </c>
      <c r="L3237">
        <v>264</v>
      </c>
      <c r="M3237">
        <v>841</v>
      </c>
      <c r="N3237">
        <v>0</v>
      </c>
      <c r="O3237" t="s">
        <v>173</v>
      </c>
      <c r="P3237">
        <v>0</v>
      </c>
      <c r="Q323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237" t="str">
        <f>VLOOKUP(Analytics_mindset_case_studies_IntegrateCo_2015payroll[[#This Row],[Job_Code]],Analytics_mindset_case_studies_IntegrateCo_jobcodes[[Code_text]:[Job_Description]],2,FALSE)</f>
        <v>Installation</v>
      </c>
    </row>
    <row r="3238" spans="1:18" x14ac:dyDescent="0.3">
      <c r="A3238" s="1">
        <v>42118</v>
      </c>
      <c r="B3238">
        <v>27310045</v>
      </c>
      <c r="C3238">
        <v>314</v>
      </c>
      <c r="D3238">
        <v>1</v>
      </c>
      <c r="E3238">
        <v>1</v>
      </c>
      <c r="F3238" t="s">
        <v>85</v>
      </c>
      <c r="G3238">
        <v>0</v>
      </c>
      <c r="H3238">
        <v>0</v>
      </c>
      <c r="I3238">
        <v>0</v>
      </c>
      <c r="J3238">
        <v>0</v>
      </c>
      <c r="K3238">
        <v>0</v>
      </c>
      <c r="L3238">
        <v>36</v>
      </c>
      <c r="M3238">
        <v>115</v>
      </c>
      <c r="N3238">
        <v>25</v>
      </c>
      <c r="O3238" t="s">
        <v>174</v>
      </c>
      <c r="P3238">
        <v>0</v>
      </c>
      <c r="Q323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238" t="str">
        <f>VLOOKUP(Analytics_mindset_case_studies_IntegrateCo_2015payroll[[#This Row],[Job_Code]],Analytics_mindset_case_studies_IntegrateCo_jobcodes[[Code_text]:[Job_Description]],2,FALSE)</f>
        <v>Installation</v>
      </c>
    </row>
    <row r="3239" spans="1:18" x14ac:dyDescent="0.3">
      <c r="A3239" s="1">
        <v>42118</v>
      </c>
      <c r="B3239">
        <v>27310045</v>
      </c>
      <c r="C3239">
        <v>39</v>
      </c>
      <c r="D3239">
        <v>1</v>
      </c>
      <c r="E3239">
        <v>1</v>
      </c>
      <c r="F3239" t="s">
        <v>101</v>
      </c>
      <c r="G3239">
        <v>30</v>
      </c>
      <c r="H3239">
        <v>0</v>
      </c>
      <c r="I3239">
        <v>2175</v>
      </c>
      <c r="J3239">
        <v>0</v>
      </c>
      <c r="K3239">
        <v>32</v>
      </c>
      <c r="L3239">
        <v>126</v>
      </c>
      <c r="M3239">
        <v>402</v>
      </c>
      <c r="N3239">
        <v>359</v>
      </c>
      <c r="O3239" t="s">
        <v>175</v>
      </c>
      <c r="P3239">
        <v>2175</v>
      </c>
      <c r="Q323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239" t="str">
        <f>VLOOKUP(Analytics_mindset_case_studies_IntegrateCo_2015payroll[[#This Row],[Job_Code]],Analytics_mindset_case_studies_IntegrateCo_jobcodes[[Code_text]:[Job_Description]],2,FALSE)</f>
        <v>Installation</v>
      </c>
    </row>
    <row r="3240" spans="1:18" x14ac:dyDescent="0.3">
      <c r="A3240" s="1">
        <v>42118</v>
      </c>
      <c r="B3240">
        <v>27310045</v>
      </c>
      <c r="C3240">
        <v>18</v>
      </c>
      <c r="D3240">
        <v>1</v>
      </c>
      <c r="E3240">
        <v>1</v>
      </c>
      <c r="F3240" t="s">
        <v>64</v>
      </c>
      <c r="G3240">
        <v>115</v>
      </c>
      <c r="H3240">
        <v>0</v>
      </c>
      <c r="I3240">
        <v>230</v>
      </c>
      <c r="J3240">
        <v>0</v>
      </c>
      <c r="K3240">
        <v>0</v>
      </c>
      <c r="L3240">
        <v>552</v>
      </c>
      <c r="M3240">
        <v>176</v>
      </c>
      <c r="N3240">
        <v>28</v>
      </c>
      <c r="O3240" t="s">
        <v>177</v>
      </c>
      <c r="P3240">
        <v>230</v>
      </c>
      <c r="Q324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240" t="str">
        <f>VLOOKUP(Analytics_mindset_case_studies_IntegrateCo_2015payroll[[#This Row],[Job_Code]],Analytics_mindset_case_studies_IntegrateCo_jobcodes[[Code_text]:[Job_Description]],2,FALSE)</f>
        <v>Office</v>
      </c>
    </row>
    <row r="3241" spans="1:18" x14ac:dyDescent="0.3">
      <c r="A3241" s="1">
        <v>42118</v>
      </c>
      <c r="B3241">
        <v>27310045</v>
      </c>
      <c r="C3241">
        <v>18</v>
      </c>
      <c r="D3241">
        <v>1</v>
      </c>
      <c r="E3241">
        <v>1</v>
      </c>
      <c r="F3241" t="s">
        <v>65</v>
      </c>
      <c r="G3241">
        <v>115</v>
      </c>
      <c r="H3241">
        <v>0</v>
      </c>
      <c r="I3241">
        <v>230</v>
      </c>
      <c r="J3241">
        <v>0</v>
      </c>
      <c r="K3241">
        <v>0</v>
      </c>
      <c r="L3241">
        <v>552</v>
      </c>
      <c r="M3241">
        <v>1759</v>
      </c>
      <c r="N3241">
        <v>28</v>
      </c>
      <c r="O3241" t="s">
        <v>177</v>
      </c>
      <c r="P3241">
        <v>230</v>
      </c>
      <c r="Q324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241" t="str">
        <f>VLOOKUP(Analytics_mindset_case_studies_IntegrateCo_2015payroll[[#This Row],[Job_Code]],Analytics_mindset_case_studies_IntegrateCo_jobcodes[[Code_text]:[Job_Description]],2,FALSE)</f>
        <v>Office</v>
      </c>
    </row>
    <row r="3242" spans="1:18" x14ac:dyDescent="0.3">
      <c r="A3242" s="1">
        <v>42118</v>
      </c>
      <c r="B3242">
        <v>27310045</v>
      </c>
      <c r="C3242">
        <v>401</v>
      </c>
      <c r="D3242">
        <v>2</v>
      </c>
      <c r="E3242">
        <v>2</v>
      </c>
      <c r="F3242" t="s">
        <v>85</v>
      </c>
      <c r="G3242">
        <v>0</v>
      </c>
      <c r="H3242">
        <v>0</v>
      </c>
      <c r="I3242">
        <v>0</v>
      </c>
      <c r="J3242">
        <v>0</v>
      </c>
      <c r="K3242">
        <v>0</v>
      </c>
      <c r="L3242">
        <v>64</v>
      </c>
      <c r="M3242">
        <v>102</v>
      </c>
      <c r="N3242">
        <v>33</v>
      </c>
      <c r="O3242" t="s">
        <v>179</v>
      </c>
      <c r="P3242">
        <v>0</v>
      </c>
      <c r="Q324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242" t="str">
        <f>VLOOKUP(Analytics_mindset_case_studies_IntegrateCo_2015payroll[[#This Row],[Job_Code]],Analytics_mindset_case_studies_IntegrateCo_jobcodes[[Code_text]:[Job_Description]],2,FALSE)</f>
        <v>Installation</v>
      </c>
    </row>
    <row r="3243" spans="1:18" x14ac:dyDescent="0.3">
      <c r="A3243" s="1">
        <v>42118</v>
      </c>
      <c r="B3243">
        <v>27310045</v>
      </c>
      <c r="C3243">
        <v>401</v>
      </c>
      <c r="D3243">
        <v>2</v>
      </c>
      <c r="E3243">
        <v>2</v>
      </c>
      <c r="F3243" t="s">
        <v>88</v>
      </c>
      <c r="G3243">
        <v>17</v>
      </c>
      <c r="H3243">
        <v>0</v>
      </c>
      <c r="I3243">
        <v>442</v>
      </c>
      <c r="J3243">
        <v>0</v>
      </c>
      <c r="K3243">
        <v>0</v>
      </c>
      <c r="L3243">
        <v>1885</v>
      </c>
      <c r="M3243">
        <v>3004</v>
      </c>
      <c r="N3243">
        <v>981</v>
      </c>
      <c r="O3243" t="s">
        <v>179</v>
      </c>
      <c r="P3243">
        <v>442</v>
      </c>
      <c r="Q324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243" t="str">
        <f>VLOOKUP(Analytics_mindset_case_studies_IntegrateCo_2015payroll[[#This Row],[Job_Code]],Analytics_mindset_case_studies_IntegrateCo_jobcodes[[Code_text]:[Job_Description]],2,FALSE)</f>
        <v>Office</v>
      </c>
    </row>
    <row r="3244" spans="1:18" x14ac:dyDescent="0.3">
      <c r="A3244" s="1">
        <v>42118</v>
      </c>
      <c r="B3244">
        <v>27310045</v>
      </c>
      <c r="C3244">
        <v>407</v>
      </c>
      <c r="D3244">
        <v>1</v>
      </c>
      <c r="E3244">
        <v>1</v>
      </c>
      <c r="F3244" t="s">
        <v>89</v>
      </c>
      <c r="G3244">
        <v>1</v>
      </c>
      <c r="H3244">
        <v>0</v>
      </c>
      <c r="I3244">
        <v>16</v>
      </c>
      <c r="J3244">
        <v>0</v>
      </c>
      <c r="K3244">
        <v>1</v>
      </c>
      <c r="L3244">
        <v>38</v>
      </c>
      <c r="M3244">
        <v>122</v>
      </c>
      <c r="N3244">
        <v>26</v>
      </c>
      <c r="O3244" t="s">
        <v>209</v>
      </c>
      <c r="P3244">
        <v>16</v>
      </c>
      <c r="Q324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244" t="str">
        <f>VLOOKUP(Analytics_mindset_case_studies_IntegrateCo_2015payroll[[#This Row],[Job_Code]],Analytics_mindset_case_studies_IntegrateCo_jobcodes[[Code_text]:[Job_Description]],2,FALSE)</f>
        <v>Employee Training</v>
      </c>
    </row>
    <row r="3245" spans="1:18" x14ac:dyDescent="0.3">
      <c r="A3245" s="1">
        <v>42118</v>
      </c>
      <c r="B3245">
        <v>27310045</v>
      </c>
      <c r="C3245">
        <v>3</v>
      </c>
      <c r="D3245">
        <v>1</v>
      </c>
      <c r="E3245">
        <v>1</v>
      </c>
      <c r="F3245" t="s">
        <v>64</v>
      </c>
      <c r="G3245">
        <v>38</v>
      </c>
      <c r="H3245">
        <v>0</v>
      </c>
      <c r="I3245">
        <v>292315</v>
      </c>
      <c r="J3245">
        <v>0</v>
      </c>
      <c r="K3245">
        <v>0</v>
      </c>
      <c r="L3245">
        <v>0</v>
      </c>
      <c r="M3245">
        <v>22143</v>
      </c>
      <c r="N3245">
        <v>351</v>
      </c>
      <c r="O3245" t="s">
        <v>180</v>
      </c>
      <c r="P3245">
        <v>292315</v>
      </c>
      <c r="Q324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245" t="str">
        <f>VLOOKUP(Analytics_mindset_case_studies_IntegrateCo_2015payroll[[#This Row],[Job_Code]],Analytics_mindset_case_studies_IntegrateCo_jobcodes[[Code_text]:[Job_Description]],2,FALSE)</f>
        <v>Office</v>
      </c>
    </row>
    <row r="3246" spans="1:18" x14ac:dyDescent="0.3">
      <c r="A3246" s="1">
        <v>42118</v>
      </c>
      <c r="B3246">
        <v>27310045</v>
      </c>
      <c r="C3246">
        <v>3</v>
      </c>
      <c r="D3246">
        <v>1</v>
      </c>
      <c r="E3246">
        <v>1</v>
      </c>
      <c r="F3246" t="s">
        <v>63</v>
      </c>
      <c r="G3246">
        <v>0</v>
      </c>
      <c r="H3246">
        <v>0</v>
      </c>
      <c r="I3246">
        <v>0</v>
      </c>
      <c r="J3246">
        <v>0</v>
      </c>
      <c r="K3246">
        <v>0</v>
      </c>
      <c r="L3246">
        <v>0</v>
      </c>
      <c r="M3246">
        <v>1165</v>
      </c>
      <c r="N3246">
        <v>18</v>
      </c>
      <c r="O3246" t="s">
        <v>180</v>
      </c>
      <c r="P3246">
        <v>0</v>
      </c>
      <c r="Q324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246" t="str">
        <f>VLOOKUP(Analytics_mindset_case_studies_IntegrateCo_2015payroll[[#This Row],[Job_Code]],Analytics_mindset_case_studies_IntegrateCo_jobcodes[[Code_text]:[Job_Description]],2,FALSE)</f>
        <v>New Foreign Manufacturing Plant</v>
      </c>
    </row>
    <row r="3247" spans="1:18" x14ac:dyDescent="0.3">
      <c r="A3247" s="1">
        <v>42118</v>
      </c>
      <c r="B3247">
        <v>27310045</v>
      </c>
      <c r="C3247">
        <v>374</v>
      </c>
      <c r="D3247">
        <v>5</v>
      </c>
      <c r="E3247">
        <v>5</v>
      </c>
      <c r="F3247" t="s">
        <v>64</v>
      </c>
      <c r="G3247">
        <v>5</v>
      </c>
      <c r="H3247">
        <v>0</v>
      </c>
      <c r="I3247">
        <v>105</v>
      </c>
      <c r="J3247">
        <v>0</v>
      </c>
      <c r="K3247">
        <v>0</v>
      </c>
      <c r="L3247">
        <v>294</v>
      </c>
      <c r="M3247">
        <v>684</v>
      </c>
      <c r="N3247">
        <v>4</v>
      </c>
      <c r="O3247" t="s">
        <v>181</v>
      </c>
      <c r="P3247">
        <v>105</v>
      </c>
      <c r="Q324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247" t="str">
        <f>VLOOKUP(Analytics_mindset_case_studies_IntegrateCo_2015payroll[[#This Row],[Job_Code]],Analytics_mindset_case_studies_IntegrateCo_jobcodes[[Code_text]:[Job_Description]],2,FALSE)</f>
        <v>Office</v>
      </c>
    </row>
    <row r="3248" spans="1:18" x14ac:dyDescent="0.3">
      <c r="A3248" s="1">
        <v>42118</v>
      </c>
      <c r="B3248">
        <v>27310045</v>
      </c>
      <c r="C3248">
        <v>374</v>
      </c>
      <c r="D3248">
        <v>5</v>
      </c>
      <c r="E3248">
        <v>5</v>
      </c>
      <c r="F3248" t="s">
        <v>93</v>
      </c>
      <c r="G3248">
        <v>175</v>
      </c>
      <c r="H3248">
        <v>0</v>
      </c>
      <c r="I3248">
        <v>3675</v>
      </c>
      <c r="J3248">
        <v>0</v>
      </c>
      <c r="K3248">
        <v>0</v>
      </c>
      <c r="L3248">
        <v>1029</v>
      </c>
      <c r="M3248">
        <v>2393</v>
      </c>
      <c r="N3248">
        <v>14</v>
      </c>
      <c r="O3248" t="s">
        <v>181</v>
      </c>
      <c r="P3248">
        <v>3675</v>
      </c>
      <c r="Q324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248" t="str">
        <f>VLOOKUP(Analytics_mindset_case_studies_IntegrateCo_2015payroll[[#This Row],[Job_Code]],Analytics_mindset_case_studies_IntegrateCo_jobcodes[[Code_text]:[Job_Description]],2,FALSE)</f>
        <v>Office</v>
      </c>
    </row>
    <row r="3249" spans="1:18" x14ac:dyDescent="0.3">
      <c r="A3249" s="1">
        <v>42118</v>
      </c>
      <c r="B3249">
        <v>27310045</v>
      </c>
      <c r="C3249">
        <v>374</v>
      </c>
      <c r="D3249">
        <v>5</v>
      </c>
      <c r="E3249">
        <v>5</v>
      </c>
      <c r="F3249" t="s">
        <v>78</v>
      </c>
      <c r="G3249">
        <v>16</v>
      </c>
      <c r="H3249">
        <v>0</v>
      </c>
      <c r="I3249">
        <v>336</v>
      </c>
      <c r="J3249">
        <v>0</v>
      </c>
      <c r="K3249">
        <v>0</v>
      </c>
      <c r="L3249">
        <v>941</v>
      </c>
      <c r="M3249">
        <v>2187</v>
      </c>
      <c r="N3249">
        <v>128</v>
      </c>
      <c r="O3249" t="s">
        <v>181</v>
      </c>
      <c r="P3249">
        <v>336</v>
      </c>
      <c r="Q324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249" t="str">
        <f>VLOOKUP(Analytics_mindset_case_studies_IntegrateCo_2015payroll[[#This Row],[Job_Code]],Analytics_mindset_case_studies_IntegrateCo_jobcodes[[Code_text]:[Job_Description]],2,FALSE)</f>
        <v>Service</v>
      </c>
    </row>
    <row r="3250" spans="1:18" x14ac:dyDescent="0.3">
      <c r="A3250" s="1">
        <v>42118</v>
      </c>
      <c r="B3250">
        <v>27310045</v>
      </c>
      <c r="C3250">
        <v>374</v>
      </c>
      <c r="D3250">
        <v>5</v>
      </c>
      <c r="E3250">
        <v>5</v>
      </c>
      <c r="F3250" t="s">
        <v>103</v>
      </c>
      <c r="G3250">
        <v>15</v>
      </c>
      <c r="H3250">
        <v>0</v>
      </c>
      <c r="I3250">
        <v>315</v>
      </c>
      <c r="J3250">
        <v>0</v>
      </c>
      <c r="K3250">
        <v>0</v>
      </c>
      <c r="L3250">
        <v>88</v>
      </c>
      <c r="M3250">
        <v>206</v>
      </c>
      <c r="N3250">
        <v>12</v>
      </c>
      <c r="O3250" t="s">
        <v>181</v>
      </c>
      <c r="P3250">
        <v>315</v>
      </c>
      <c r="Q325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250" t="str">
        <f>VLOOKUP(Analytics_mindset_case_studies_IntegrateCo_2015payroll[[#This Row],[Job_Code]],Analytics_mindset_case_studies_IntegrateCo_jobcodes[[Code_text]:[Job_Description]],2,FALSE)</f>
        <v>Service</v>
      </c>
    </row>
    <row r="3251" spans="1:18" x14ac:dyDescent="0.3">
      <c r="A3251" s="1">
        <v>42118</v>
      </c>
      <c r="B3251">
        <v>27310045</v>
      </c>
      <c r="C3251">
        <v>201</v>
      </c>
      <c r="D3251">
        <v>1</v>
      </c>
      <c r="E3251">
        <v>1</v>
      </c>
      <c r="F3251" t="s">
        <v>85</v>
      </c>
      <c r="G3251">
        <v>0</v>
      </c>
      <c r="H3251">
        <v>0</v>
      </c>
      <c r="I3251">
        <v>0</v>
      </c>
      <c r="J3251">
        <v>0</v>
      </c>
      <c r="K3251">
        <v>0</v>
      </c>
      <c r="L3251">
        <v>36</v>
      </c>
      <c r="M3251">
        <v>115</v>
      </c>
      <c r="N3251">
        <v>25</v>
      </c>
      <c r="O3251" t="s">
        <v>182</v>
      </c>
      <c r="P3251">
        <v>0</v>
      </c>
      <c r="Q325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251" t="str">
        <f>VLOOKUP(Analytics_mindset_case_studies_IntegrateCo_2015payroll[[#This Row],[Job_Code]],Analytics_mindset_case_studies_IntegrateCo_jobcodes[[Code_text]:[Job_Description]],2,FALSE)</f>
        <v>Installation</v>
      </c>
    </row>
    <row r="3252" spans="1:18" x14ac:dyDescent="0.3">
      <c r="A3252" s="1">
        <v>42118</v>
      </c>
      <c r="B3252">
        <v>27310045</v>
      </c>
      <c r="C3252">
        <v>201</v>
      </c>
      <c r="D3252">
        <v>1</v>
      </c>
      <c r="E3252">
        <v>1</v>
      </c>
      <c r="F3252" t="s">
        <v>63</v>
      </c>
      <c r="G3252">
        <v>0</v>
      </c>
      <c r="H3252">
        <v>0</v>
      </c>
      <c r="I3252">
        <v>0</v>
      </c>
      <c r="J3252">
        <v>0</v>
      </c>
      <c r="K3252">
        <v>0</v>
      </c>
      <c r="L3252">
        <v>605</v>
      </c>
      <c r="M3252">
        <v>1927</v>
      </c>
      <c r="N3252">
        <v>416</v>
      </c>
      <c r="O3252" t="s">
        <v>182</v>
      </c>
      <c r="P3252">
        <v>0</v>
      </c>
      <c r="Q325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252" t="str">
        <f>VLOOKUP(Analytics_mindset_case_studies_IntegrateCo_2015payroll[[#This Row],[Job_Code]],Analytics_mindset_case_studies_IntegrateCo_jobcodes[[Code_text]:[Job_Description]],2,FALSE)</f>
        <v>New Foreign Manufacturing Plant</v>
      </c>
    </row>
    <row r="3253" spans="1:18" x14ac:dyDescent="0.3">
      <c r="A3253" s="1">
        <v>42118</v>
      </c>
      <c r="B3253">
        <v>27310045</v>
      </c>
      <c r="C3253">
        <v>192</v>
      </c>
      <c r="D3253">
        <v>5</v>
      </c>
      <c r="E3253">
        <v>5</v>
      </c>
      <c r="F3253" t="s">
        <v>85</v>
      </c>
      <c r="G3253">
        <v>0</v>
      </c>
      <c r="H3253">
        <v>0</v>
      </c>
      <c r="I3253">
        <v>0</v>
      </c>
      <c r="J3253">
        <v>0</v>
      </c>
      <c r="K3253">
        <v>0</v>
      </c>
      <c r="L3253">
        <v>34</v>
      </c>
      <c r="M3253">
        <v>81</v>
      </c>
      <c r="N3253">
        <v>51</v>
      </c>
      <c r="O3253" t="s">
        <v>183</v>
      </c>
      <c r="P3253">
        <v>0</v>
      </c>
      <c r="Q325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253" t="str">
        <f>VLOOKUP(Analytics_mindset_case_studies_IntegrateCo_2015payroll[[#This Row],[Job_Code]],Analytics_mindset_case_studies_IntegrateCo_jobcodes[[Code_text]:[Job_Description]],2,FALSE)</f>
        <v>Installation</v>
      </c>
    </row>
    <row r="3254" spans="1:18" x14ac:dyDescent="0.3">
      <c r="A3254" s="1">
        <v>42118</v>
      </c>
      <c r="B3254">
        <v>27310045</v>
      </c>
      <c r="C3254">
        <v>192</v>
      </c>
      <c r="D3254">
        <v>5</v>
      </c>
      <c r="E3254">
        <v>5</v>
      </c>
      <c r="F3254" t="s">
        <v>107</v>
      </c>
      <c r="G3254">
        <v>8</v>
      </c>
      <c r="H3254">
        <v>0</v>
      </c>
      <c r="I3254">
        <v>19231</v>
      </c>
      <c r="J3254">
        <v>0</v>
      </c>
      <c r="K3254">
        <v>0</v>
      </c>
      <c r="L3254">
        <v>538</v>
      </c>
      <c r="M3254">
        <v>1313</v>
      </c>
      <c r="N3254">
        <v>823</v>
      </c>
      <c r="O3254" t="s">
        <v>183</v>
      </c>
      <c r="P3254">
        <v>19231</v>
      </c>
      <c r="Q325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254" t="str">
        <f>VLOOKUP(Analytics_mindset_case_studies_IntegrateCo_2015payroll[[#This Row],[Job_Code]],Analytics_mindset_case_studies_IntegrateCo_jobcodes[[Code_text]:[Job_Description]],2,FALSE)</f>
        <v>Sales</v>
      </c>
    </row>
    <row r="3255" spans="1:18" x14ac:dyDescent="0.3">
      <c r="A3255" s="1">
        <v>42118</v>
      </c>
      <c r="B3255">
        <v>27310045</v>
      </c>
      <c r="C3255">
        <v>192</v>
      </c>
      <c r="D3255">
        <v>5</v>
      </c>
      <c r="E3255">
        <v>5</v>
      </c>
      <c r="F3255" t="s">
        <v>104</v>
      </c>
      <c r="G3255">
        <v>32</v>
      </c>
      <c r="H3255">
        <v>0</v>
      </c>
      <c r="I3255">
        <v>76923</v>
      </c>
      <c r="J3255">
        <v>0</v>
      </c>
      <c r="K3255">
        <v>0</v>
      </c>
      <c r="L3255">
        <v>2154</v>
      </c>
      <c r="M3255">
        <v>525</v>
      </c>
      <c r="N3255">
        <v>3292</v>
      </c>
      <c r="O3255" t="s">
        <v>183</v>
      </c>
      <c r="P3255">
        <v>76923</v>
      </c>
      <c r="Q325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255" t="str">
        <f>VLOOKUP(Analytics_mindset_case_studies_IntegrateCo_2015payroll[[#This Row],[Job_Code]],Analytics_mindset_case_studies_IntegrateCo_jobcodes[[Code_text]:[Job_Description]],2,FALSE)</f>
        <v>Sales</v>
      </c>
    </row>
    <row r="3256" spans="1:18" x14ac:dyDescent="0.3">
      <c r="A3256" s="1">
        <v>42118</v>
      </c>
      <c r="B3256">
        <v>27310045</v>
      </c>
      <c r="C3256">
        <v>398</v>
      </c>
      <c r="D3256">
        <v>1</v>
      </c>
      <c r="E3256">
        <v>1</v>
      </c>
      <c r="F3256" t="s">
        <v>95</v>
      </c>
      <c r="G3256">
        <v>65</v>
      </c>
      <c r="H3256">
        <v>0</v>
      </c>
      <c r="I3256">
        <v>78</v>
      </c>
      <c r="J3256">
        <v>0</v>
      </c>
      <c r="K3256">
        <v>0</v>
      </c>
      <c r="L3256">
        <v>188</v>
      </c>
      <c r="M3256">
        <v>597</v>
      </c>
      <c r="N3256">
        <v>129</v>
      </c>
      <c r="O3256" t="s">
        <v>184</v>
      </c>
      <c r="P3256">
        <v>78</v>
      </c>
      <c r="Q325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256" t="str">
        <f>VLOOKUP(Analytics_mindset_case_studies_IntegrateCo_2015payroll[[#This Row],[Job_Code]],Analytics_mindset_case_studies_IntegrateCo_jobcodes[[Code_text]:[Job_Description]],2,FALSE)</f>
        <v>Installation</v>
      </c>
    </row>
    <row r="3257" spans="1:18" x14ac:dyDescent="0.3">
      <c r="A3257" s="1">
        <v>42118</v>
      </c>
      <c r="B3257">
        <v>27310045</v>
      </c>
      <c r="C3257">
        <v>398</v>
      </c>
      <c r="D3257">
        <v>1</v>
      </c>
      <c r="E3257">
        <v>1</v>
      </c>
      <c r="F3257" t="s">
        <v>89</v>
      </c>
      <c r="G3257">
        <v>5</v>
      </c>
      <c r="H3257">
        <v>0</v>
      </c>
      <c r="I3257">
        <v>6</v>
      </c>
      <c r="J3257">
        <v>0</v>
      </c>
      <c r="K3257">
        <v>0</v>
      </c>
      <c r="L3257">
        <v>14</v>
      </c>
      <c r="M3257">
        <v>46</v>
      </c>
      <c r="N3257">
        <v>1</v>
      </c>
      <c r="O3257" t="s">
        <v>184</v>
      </c>
      <c r="P3257">
        <v>6</v>
      </c>
      <c r="Q325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257" t="str">
        <f>VLOOKUP(Analytics_mindset_case_studies_IntegrateCo_2015payroll[[#This Row],[Job_Code]],Analytics_mindset_case_studies_IntegrateCo_jobcodes[[Code_text]:[Job_Description]],2,FALSE)</f>
        <v>Employee Training</v>
      </c>
    </row>
    <row r="3258" spans="1:18" x14ac:dyDescent="0.3">
      <c r="A3258" s="1">
        <v>42118</v>
      </c>
      <c r="B3258">
        <v>27310045</v>
      </c>
      <c r="C3258">
        <v>276</v>
      </c>
      <c r="D3258">
        <v>1</v>
      </c>
      <c r="E3258">
        <v>1</v>
      </c>
      <c r="F3258" t="s">
        <v>85</v>
      </c>
      <c r="G3258">
        <v>0</v>
      </c>
      <c r="H3258">
        <v>0</v>
      </c>
      <c r="I3258">
        <v>0</v>
      </c>
      <c r="J3258">
        <v>0</v>
      </c>
      <c r="K3258">
        <v>0</v>
      </c>
      <c r="L3258">
        <v>34</v>
      </c>
      <c r="M3258">
        <v>107</v>
      </c>
      <c r="N3258">
        <v>25</v>
      </c>
      <c r="O3258" t="s">
        <v>185</v>
      </c>
      <c r="P3258">
        <v>0</v>
      </c>
      <c r="Q325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258" t="str">
        <f>VLOOKUP(Analytics_mindset_case_studies_IntegrateCo_2015payroll[[#This Row],[Job_Code]],Analytics_mindset_case_studies_IntegrateCo_jobcodes[[Code_text]:[Job_Description]],2,FALSE)</f>
        <v>Installation</v>
      </c>
    </row>
    <row r="3259" spans="1:18" x14ac:dyDescent="0.3">
      <c r="A3259" s="1">
        <v>42118</v>
      </c>
      <c r="B3259">
        <v>27310045</v>
      </c>
      <c r="C3259">
        <v>352</v>
      </c>
      <c r="D3259">
        <v>1</v>
      </c>
      <c r="E3259">
        <v>1</v>
      </c>
      <c r="F3259" t="s">
        <v>89</v>
      </c>
      <c r="G3259">
        <v>1</v>
      </c>
      <c r="H3259">
        <v>0</v>
      </c>
      <c r="I3259">
        <v>19</v>
      </c>
      <c r="J3259">
        <v>0</v>
      </c>
      <c r="K3259">
        <v>0</v>
      </c>
      <c r="L3259">
        <v>4</v>
      </c>
      <c r="M3259">
        <v>128</v>
      </c>
      <c r="N3259">
        <v>31</v>
      </c>
      <c r="O3259" t="s">
        <v>186</v>
      </c>
      <c r="P3259">
        <v>19</v>
      </c>
      <c r="Q325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259" t="str">
        <f>VLOOKUP(Analytics_mindset_case_studies_IntegrateCo_2015payroll[[#This Row],[Job_Code]],Analytics_mindset_case_studies_IntegrateCo_jobcodes[[Code_text]:[Job_Description]],2,FALSE)</f>
        <v>Employee Training</v>
      </c>
    </row>
    <row r="3260" spans="1:18" x14ac:dyDescent="0.3">
      <c r="A3260" s="1">
        <v>42118</v>
      </c>
      <c r="B3260">
        <v>27310045</v>
      </c>
      <c r="C3260">
        <v>199</v>
      </c>
      <c r="D3260">
        <v>1</v>
      </c>
      <c r="E3260">
        <v>1</v>
      </c>
      <c r="F3260" t="s">
        <v>85</v>
      </c>
      <c r="G3260">
        <v>0</v>
      </c>
      <c r="H3260">
        <v>0</v>
      </c>
      <c r="I3260">
        <v>0</v>
      </c>
      <c r="J3260">
        <v>0</v>
      </c>
      <c r="K3260">
        <v>0</v>
      </c>
      <c r="L3260">
        <v>31</v>
      </c>
      <c r="M3260">
        <v>106</v>
      </c>
      <c r="N3260">
        <v>25</v>
      </c>
      <c r="O3260" t="s">
        <v>187</v>
      </c>
      <c r="P3260">
        <v>0</v>
      </c>
      <c r="Q326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260" t="str">
        <f>VLOOKUP(Analytics_mindset_case_studies_IntegrateCo_2015payroll[[#This Row],[Job_Code]],Analytics_mindset_case_studies_IntegrateCo_jobcodes[[Code_text]:[Job_Description]],2,FALSE)</f>
        <v>Installation</v>
      </c>
    </row>
    <row r="3261" spans="1:18" x14ac:dyDescent="0.3">
      <c r="A3261" s="1">
        <v>42118</v>
      </c>
      <c r="B3261">
        <v>27310045</v>
      </c>
      <c r="C3261">
        <v>199</v>
      </c>
      <c r="D3261">
        <v>1</v>
      </c>
      <c r="E3261">
        <v>1</v>
      </c>
      <c r="F3261" t="s">
        <v>78</v>
      </c>
      <c r="G3261">
        <v>5</v>
      </c>
      <c r="H3261">
        <v>0</v>
      </c>
      <c r="I3261">
        <v>1785</v>
      </c>
      <c r="J3261">
        <v>0</v>
      </c>
      <c r="K3261">
        <v>0</v>
      </c>
      <c r="L3261">
        <v>366</v>
      </c>
      <c r="M3261">
        <v>1268</v>
      </c>
      <c r="N3261">
        <v>295</v>
      </c>
      <c r="O3261" t="s">
        <v>187</v>
      </c>
      <c r="P3261">
        <v>1785</v>
      </c>
      <c r="Q326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261" t="str">
        <f>VLOOKUP(Analytics_mindset_case_studies_IntegrateCo_2015payroll[[#This Row],[Job_Code]],Analytics_mindset_case_studies_IntegrateCo_jobcodes[[Code_text]:[Job_Description]],2,FALSE)</f>
        <v>Service</v>
      </c>
    </row>
    <row r="3262" spans="1:18" x14ac:dyDescent="0.3">
      <c r="A3262" s="1">
        <v>42118</v>
      </c>
      <c r="B3262">
        <v>27310045</v>
      </c>
      <c r="C3262">
        <v>199</v>
      </c>
      <c r="D3262">
        <v>1</v>
      </c>
      <c r="E3262">
        <v>1</v>
      </c>
      <c r="F3262" t="s">
        <v>78</v>
      </c>
      <c r="G3262">
        <v>0</v>
      </c>
      <c r="H3262">
        <v>2</v>
      </c>
      <c r="I3262">
        <v>0</v>
      </c>
      <c r="J3262">
        <v>1071</v>
      </c>
      <c r="K3262">
        <v>0</v>
      </c>
      <c r="L3262">
        <v>22</v>
      </c>
      <c r="M3262">
        <v>761</v>
      </c>
      <c r="N3262">
        <v>118</v>
      </c>
      <c r="O3262" t="s">
        <v>187</v>
      </c>
      <c r="P3262">
        <v>1071</v>
      </c>
      <c r="Q326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262" t="str">
        <f>VLOOKUP(Analytics_mindset_case_studies_IntegrateCo_2015payroll[[#This Row],[Job_Code]],Analytics_mindset_case_studies_IntegrateCo_jobcodes[[Code_text]:[Job_Description]],2,FALSE)</f>
        <v>Service</v>
      </c>
    </row>
    <row r="3263" spans="1:18" x14ac:dyDescent="0.3">
      <c r="A3263" s="1">
        <v>42118</v>
      </c>
      <c r="B3263">
        <v>27310045</v>
      </c>
      <c r="C3263">
        <v>199</v>
      </c>
      <c r="D3263">
        <v>1</v>
      </c>
      <c r="E3263">
        <v>1</v>
      </c>
      <c r="F3263" t="s">
        <v>87</v>
      </c>
      <c r="G3263">
        <v>5</v>
      </c>
      <c r="H3263">
        <v>0</v>
      </c>
      <c r="I3263">
        <v>1785</v>
      </c>
      <c r="J3263">
        <v>0</v>
      </c>
      <c r="K3263">
        <v>0</v>
      </c>
      <c r="L3263">
        <v>37</v>
      </c>
      <c r="M3263">
        <v>127</v>
      </c>
      <c r="N3263">
        <v>29</v>
      </c>
      <c r="O3263" t="s">
        <v>187</v>
      </c>
      <c r="P3263">
        <v>1785</v>
      </c>
      <c r="Q326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263" t="str">
        <f>VLOOKUP(Analytics_mindset_case_studies_IntegrateCo_2015payroll[[#This Row],[Job_Code]],Analytics_mindset_case_studies_IntegrateCo_jobcodes[[Code_text]:[Job_Description]],2,FALSE)</f>
        <v>Employee Training</v>
      </c>
    </row>
    <row r="3264" spans="1:18" x14ac:dyDescent="0.3">
      <c r="A3264" s="1">
        <v>42118</v>
      </c>
      <c r="B3264">
        <v>27310045</v>
      </c>
      <c r="C3264">
        <v>199</v>
      </c>
      <c r="D3264">
        <v>1</v>
      </c>
      <c r="E3264">
        <v>1</v>
      </c>
      <c r="F3264" t="s">
        <v>75</v>
      </c>
      <c r="G3264">
        <v>0</v>
      </c>
      <c r="H3264">
        <v>0</v>
      </c>
      <c r="I3264">
        <v>0</v>
      </c>
      <c r="J3264">
        <v>0</v>
      </c>
      <c r="K3264">
        <v>0</v>
      </c>
      <c r="L3264">
        <v>293</v>
      </c>
      <c r="M3264">
        <v>1015</v>
      </c>
      <c r="N3264">
        <v>236</v>
      </c>
      <c r="O3264" t="s">
        <v>187</v>
      </c>
      <c r="P3264">
        <v>0</v>
      </c>
      <c r="Q326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3264" t="str">
        <f>VLOOKUP(Analytics_mindset_case_studies_IntegrateCo_2015payroll[[#This Row],[Job_Code]],Analytics_mindset_case_studies_IntegrateCo_jobcodes[[Code_text]:[Job_Description]],2,FALSE)</f>
        <v>Internal Auditing</v>
      </c>
    </row>
    <row r="3265" spans="1:18" x14ac:dyDescent="0.3">
      <c r="A3265" s="1">
        <v>42118</v>
      </c>
      <c r="B3265">
        <v>27310045</v>
      </c>
      <c r="C3265">
        <v>260</v>
      </c>
      <c r="D3265">
        <v>1</v>
      </c>
      <c r="E3265">
        <v>1</v>
      </c>
      <c r="F3265" t="s">
        <v>85</v>
      </c>
      <c r="G3265">
        <v>0</v>
      </c>
      <c r="H3265">
        <v>0</v>
      </c>
      <c r="I3265">
        <v>0</v>
      </c>
      <c r="J3265">
        <v>0</v>
      </c>
      <c r="K3265">
        <v>0</v>
      </c>
      <c r="L3265">
        <v>34</v>
      </c>
      <c r="M3265">
        <v>109</v>
      </c>
      <c r="N3265">
        <v>25</v>
      </c>
      <c r="O3265" t="s">
        <v>188</v>
      </c>
      <c r="P3265">
        <v>0</v>
      </c>
      <c r="Q326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265" t="str">
        <f>VLOOKUP(Analytics_mindset_case_studies_IntegrateCo_2015payroll[[#This Row],[Job_Code]],Analytics_mindset_case_studies_IntegrateCo_jobcodes[[Code_text]:[Job_Description]],2,FALSE)</f>
        <v>Installation</v>
      </c>
    </row>
    <row r="3266" spans="1:18" x14ac:dyDescent="0.3">
      <c r="A3266" s="1">
        <v>42118</v>
      </c>
      <c r="B3266">
        <v>27310045</v>
      </c>
      <c r="C3266">
        <v>260</v>
      </c>
      <c r="D3266">
        <v>1</v>
      </c>
      <c r="E3266">
        <v>1</v>
      </c>
      <c r="F3266" t="s">
        <v>101</v>
      </c>
      <c r="G3266">
        <v>75</v>
      </c>
      <c r="H3266">
        <v>0</v>
      </c>
      <c r="I3266">
        <v>18563</v>
      </c>
      <c r="J3266">
        <v>0</v>
      </c>
      <c r="K3266">
        <v>0</v>
      </c>
      <c r="L3266">
        <v>423</v>
      </c>
      <c r="M3266">
        <v>1347</v>
      </c>
      <c r="N3266">
        <v>306</v>
      </c>
      <c r="O3266" t="s">
        <v>188</v>
      </c>
      <c r="P3266">
        <v>18563</v>
      </c>
      <c r="Q326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266" t="str">
        <f>VLOOKUP(Analytics_mindset_case_studies_IntegrateCo_2015payroll[[#This Row],[Job_Code]],Analytics_mindset_case_studies_IntegrateCo_jobcodes[[Code_text]:[Job_Description]],2,FALSE)</f>
        <v>Installation</v>
      </c>
    </row>
    <row r="3267" spans="1:18" x14ac:dyDescent="0.3">
      <c r="A3267" s="1">
        <v>42118</v>
      </c>
      <c r="B3267">
        <v>27310045</v>
      </c>
      <c r="C3267">
        <v>380</v>
      </c>
      <c r="D3267">
        <v>1</v>
      </c>
      <c r="E3267">
        <v>1</v>
      </c>
      <c r="F3267" t="s">
        <v>85</v>
      </c>
      <c r="G3267">
        <v>0</v>
      </c>
      <c r="H3267">
        <v>0</v>
      </c>
      <c r="I3267">
        <v>0</v>
      </c>
      <c r="J3267">
        <v>0</v>
      </c>
      <c r="K3267">
        <v>0</v>
      </c>
      <c r="L3267">
        <v>29</v>
      </c>
      <c r="M3267">
        <v>94</v>
      </c>
      <c r="N3267">
        <v>25</v>
      </c>
      <c r="O3267" t="s">
        <v>189</v>
      </c>
      <c r="P3267">
        <v>0</v>
      </c>
      <c r="Q326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267" t="str">
        <f>VLOOKUP(Analytics_mindset_case_studies_IntegrateCo_2015payroll[[#This Row],[Job_Code]],Analytics_mindset_case_studies_IntegrateCo_jobcodes[[Code_text]:[Job_Description]],2,FALSE)</f>
        <v>Installation</v>
      </c>
    </row>
    <row r="3268" spans="1:18" x14ac:dyDescent="0.3">
      <c r="A3268" s="1">
        <v>42118</v>
      </c>
      <c r="B3268">
        <v>27310045</v>
      </c>
      <c r="C3268">
        <v>380</v>
      </c>
      <c r="D3268">
        <v>1</v>
      </c>
      <c r="E3268">
        <v>1</v>
      </c>
      <c r="F3268" t="s">
        <v>65</v>
      </c>
      <c r="G3268">
        <v>15</v>
      </c>
      <c r="H3268">
        <v>0</v>
      </c>
      <c r="I3268">
        <v>30</v>
      </c>
      <c r="J3268">
        <v>0</v>
      </c>
      <c r="K3268">
        <v>0</v>
      </c>
      <c r="L3268">
        <v>58</v>
      </c>
      <c r="M3268">
        <v>186</v>
      </c>
      <c r="N3268">
        <v>49</v>
      </c>
      <c r="O3268" t="s">
        <v>189</v>
      </c>
      <c r="P3268">
        <v>30</v>
      </c>
      <c r="Q326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268" t="str">
        <f>VLOOKUP(Analytics_mindset_case_studies_IntegrateCo_2015payroll[[#This Row],[Job_Code]],Analytics_mindset_case_studies_IntegrateCo_jobcodes[[Code_text]:[Job_Description]],2,FALSE)</f>
        <v>Office</v>
      </c>
    </row>
    <row r="3269" spans="1:18" x14ac:dyDescent="0.3">
      <c r="A3269" s="1">
        <v>42118</v>
      </c>
      <c r="B3269">
        <v>27310045</v>
      </c>
      <c r="C3269">
        <v>386</v>
      </c>
      <c r="D3269">
        <v>1</v>
      </c>
      <c r="E3269">
        <v>1</v>
      </c>
      <c r="F3269" t="s">
        <v>64</v>
      </c>
      <c r="G3269">
        <v>115</v>
      </c>
      <c r="H3269">
        <v>0</v>
      </c>
      <c r="I3269">
        <v>138</v>
      </c>
      <c r="J3269">
        <v>0</v>
      </c>
      <c r="K3269">
        <v>83</v>
      </c>
      <c r="L3269">
        <v>331</v>
      </c>
      <c r="M3269">
        <v>1055</v>
      </c>
      <c r="N3269">
        <v>228</v>
      </c>
      <c r="O3269" t="s">
        <v>204</v>
      </c>
      <c r="P3269">
        <v>138</v>
      </c>
      <c r="Q326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269" t="str">
        <f>VLOOKUP(Analytics_mindset_case_studies_IntegrateCo_2015payroll[[#This Row],[Job_Code]],Analytics_mindset_case_studies_IntegrateCo_jobcodes[[Code_text]:[Job_Description]],2,FALSE)</f>
        <v>Office</v>
      </c>
    </row>
    <row r="3270" spans="1:18" x14ac:dyDescent="0.3">
      <c r="A3270" s="1">
        <v>42118</v>
      </c>
      <c r="B3270">
        <v>27310045</v>
      </c>
      <c r="C3270">
        <v>117</v>
      </c>
      <c r="D3270">
        <v>1</v>
      </c>
      <c r="E3270">
        <v>1</v>
      </c>
      <c r="F3270" t="s">
        <v>78</v>
      </c>
      <c r="G3270">
        <v>8</v>
      </c>
      <c r="H3270">
        <v>0</v>
      </c>
      <c r="I3270">
        <v>120</v>
      </c>
      <c r="J3270">
        <v>0</v>
      </c>
      <c r="K3270">
        <v>0</v>
      </c>
      <c r="L3270">
        <v>288</v>
      </c>
      <c r="M3270">
        <v>918</v>
      </c>
      <c r="N3270">
        <v>198</v>
      </c>
      <c r="O3270" t="s">
        <v>191</v>
      </c>
      <c r="P3270">
        <v>120</v>
      </c>
      <c r="Q327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270" t="str">
        <f>VLOOKUP(Analytics_mindset_case_studies_IntegrateCo_2015payroll[[#This Row],[Job_Code]],Analytics_mindset_case_studies_IntegrateCo_jobcodes[[Code_text]:[Job_Description]],2,FALSE)</f>
        <v>Service</v>
      </c>
    </row>
    <row r="3271" spans="1:18" x14ac:dyDescent="0.3">
      <c r="A3271" s="1">
        <v>42118</v>
      </c>
      <c r="B3271">
        <v>27310045</v>
      </c>
      <c r="C3271">
        <v>400</v>
      </c>
      <c r="D3271">
        <v>1</v>
      </c>
      <c r="E3271">
        <v>1</v>
      </c>
      <c r="F3271" t="s">
        <v>85</v>
      </c>
      <c r="G3271">
        <v>0</v>
      </c>
      <c r="H3271">
        <v>0</v>
      </c>
      <c r="I3271">
        <v>0</v>
      </c>
      <c r="J3271">
        <v>0</v>
      </c>
      <c r="K3271">
        <v>0</v>
      </c>
      <c r="L3271">
        <v>29</v>
      </c>
      <c r="M3271">
        <v>93</v>
      </c>
      <c r="N3271">
        <v>4</v>
      </c>
      <c r="O3271" t="s">
        <v>192</v>
      </c>
      <c r="P3271">
        <v>0</v>
      </c>
      <c r="Q327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271" t="str">
        <f>VLOOKUP(Analytics_mindset_case_studies_IntegrateCo_2015payroll[[#This Row],[Job_Code]],Analytics_mindset_case_studies_IntegrateCo_jobcodes[[Code_text]:[Job_Description]],2,FALSE)</f>
        <v>Installation</v>
      </c>
    </row>
    <row r="3272" spans="1:18" x14ac:dyDescent="0.3">
      <c r="A3272" s="1">
        <v>42118</v>
      </c>
      <c r="B3272">
        <v>27310045</v>
      </c>
      <c r="C3272">
        <v>400</v>
      </c>
      <c r="D3272">
        <v>1</v>
      </c>
      <c r="E3272">
        <v>1</v>
      </c>
      <c r="F3272" t="s">
        <v>58</v>
      </c>
      <c r="G3272">
        <v>33</v>
      </c>
      <c r="H3272">
        <v>0</v>
      </c>
      <c r="I3272">
        <v>68222</v>
      </c>
      <c r="J3272">
        <v>0</v>
      </c>
      <c r="K3272">
        <v>0</v>
      </c>
      <c r="L3272">
        <v>1325</v>
      </c>
      <c r="M3272">
        <v>4223</v>
      </c>
      <c r="N3272">
        <v>177</v>
      </c>
      <c r="O3272" t="s">
        <v>192</v>
      </c>
      <c r="P3272">
        <v>68222</v>
      </c>
      <c r="Q327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272" t="str">
        <f>VLOOKUP(Analytics_mindset_case_studies_IntegrateCo_2015payroll[[#This Row],[Job_Code]],Analytics_mindset_case_studies_IntegrateCo_jobcodes[[Code_text]:[Job_Description]],2,FALSE)</f>
        <v>Sales</v>
      </c>
    </row>
    <row r="3273" spans="1:18" x14ac:dyDescent="0.3">
      <c r="A3273" s="1">
        <v>42118</v>
      </c>
      <c r="B3273">
        <v>27310045</v>
      </c>
      <c r="C3273">
        <v>409</v>
      </c>
      <c r="D3273">
        <v>1</v>
      </c>
      <c r="E3273">
        <v>1</v>
      </c>
      <c r="F3273" t="s">
        <v>101</v>
      </c>
      <c r="G3273">
        <v>4</v>
      </c>
      <c r="H3273">
        <v>0</v>
      </c>
      <c r="I3273">
        <v>98</v>
      </c>
      <c r="J3273">
        <v>0</v>
      </c>
      <c r="K3273">
        <v>59</v>
      </c>
      <c r="L3273">
        <v>235</v>
      </c>
      <c r="M3273">
        <v>75</v>
      </c>
      <c r="N3273">
        <v>162</v>
      </c>
      <c r="O3273" t="s">
        <v>211</v>
      </c>
      <c r="P3273">
        <v>98</v>
      </c>
      <c r="Q327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273" t="str">
        <f>VLOOKUP(Analytics_mindset_case_studies_IntegrateCo_2015payroll[[#This Row],[Job_Code]],Analytics_mindset_case_studies_IntegrateCo_jobcodes[[Code_text]:[Job_Description]],2,FALSE)</f>
        <v>Installation</v>
      </c>
    </row>
    <row r="3274" spans="1:18" x14ac:dyDescent="0.3">
      <c r="A3274" s="1">
        <v>42118</v>
      </c>
      <c r="B3274">
        <v>27310045</v>
      </c>
      <c r="C3274">
        <v>409</v>
      </c>
      <c r="D3274">
        <v>1</v>
      </c>
      <c r="E3274">
        <v>1</v>
      </c>
      <c r="F3274" t="s">
        <v>101</v>
      </c>
      <c r="G3274">
        <v>0</v>
      </c>
      <c r="H3274">
        <v>4</v>
      </c>
      <c r="I3274">
        <v>0</v>
      </c>
      <c r="J3274">
        <v>147</v>
      </c>
      <c r="K3274">
        <v>88</v>
      </c>
      <c r="L3274">
        <v>353</v>
      </c>
      <c r="M3274">
        <v>1124</v>
      </c>
      <c r="N3274">
        <v>162</v>
      </c>
      <c r="O3274" t="s">
        <v>211</v>
      </c>
      <c r="P3274">
        <v>147</v>
      </c>
      <c r="Q327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274" t="str">
        <f>VLOOKUP(Analytics_mindset_case_studies_IntegrateCo_2015payroll[[#This Row],[Job_Code]],Analytics_mindset_case_studies_IntegrateCo_jobcodes[[Code_text]:[Job_Description]],2,FALSE)</f>
        <v>Installation</v>
      </c>
    </row>
    <row r="3275" spans="1:18" x14ac:dyDescent="0.3">
      <c r="A3275" s="1">
        <v>42118</v>
      </c>
      <c r="B3275">
        <v>27310045</v>
      </c>
      <c r="C3275">
        <v>7</v>
      </c>
      <c r="D3275">
        <v>1</v>
      </c>
      <c r="E3275">
        <v>1</v>
      </c>
      <c r="F3275" t="s">
        <v>58</v>
      </c>
      <c r="G3275">
        <v>38</v>
      </c>
      <c r="H3275">
        <v>0</v>
      </c>
      <c r="I3275">
        <v>91346</v>
      </c>
      <c r="J3275">
        <v>0</v>
      </c>
      <c r="K3275">
        <v>0</v>
      </c>
      <c r="L3275">
        <v>2061</v>
      </c>
      <c r="M3275">
        <v>6568</v>
      </c>
      <c r="N3275">
        <v>1507</v>
      </c>
      <c r="O3275" t="s">
        <v>194</v>
      </c>
      <c r="P3275">
        <v>91346</v>
      </c>
      <c r="Q327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275" t="str">
        <f>VLOOKUP(Analytics_mindset_case_studies_IntegrateCo_2015payroll[[#This Row],[Job_Code]],Analytics_mindset_case_studies_IntegrateCo_jobcodes[[Code_text]:[Job_Description]],2,FALSE)</f>
        <v>Sales</v>
      </c>
    </row>
    <row r="3276" spans="1:18" x14ac:dyDescent="0.3">
      <c r="A3276" s="1">
        <v>42118</v>
      </c>
      <c r="B3276">
        <v>27310045</v>
      </c>
      <c r="C3276">
        <v>7</v>
      </c>
      <c r="D3276">
        <v>1</v>
      </c>
      <c r="E3276">
        <v>1</v>
      </c>
      <c r="F3276" t="s">
        <v>72</v>
      </c>
      <c r="G3276">
        <v>2</v>
      </c>
      <c r="H3276">
        <v>0</v>
      </c>
      <c r="I3276">
        <v>4808</v>
      </c>
      <c r="J3276">
        <v>0</v>
      </c>
      <c r="K3276">
        <v>0</v>
      </c>
      <c r="L3276">
        <v>108</v>
      </c>
      <c r="M3276">
        <v>345</v>
      </c>
      <c r="N3276">
        <v>79</v>
      </c>
      <c r="O3276" t="s">
        <v>194</v>
      </c>
      <c r="P3276">
        <v>4808</v>
      </c>
      <c r="Q327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276" t="str">
        <f>VLOOKUP(Analytics_mindset_case_studies_IntegrateCo_2015payroll[[#This Row],[Job_Code]],Analytics_mindset_case_studies_IntegrateCo_jobcodes[[Code_text]:[Job_Description]],2,FALSE)</f>
        <v>Sales</v>
      </c>
    </row>
    <row r="3277" spans="1:18" x14ac:dyDescent="0.3">
      <c r="A3277" s="1">
        <v>42118</v>
      </c>
      <c r="B3277">
        <v>27310045</v>
      </c>
      <c r="C3277">
        <v>34</v>
      </c>
      <c r="D3277">
        <v>1</v>
      </c>
      <c r="E3277">
        <v>1</v>
      </c>
      <c r="F3277" t="s">
        <v>84</v>
      </c>
      <c r="G3277">
        <v>4</v>
      </c>
      <c r="H3277">
        <v>0</v>
      </c>
      <c r="I3277">
        <v>16844</v>
      </c>
      <c r="J3277">
        <v>0</v>
      </c>
      <c r="K3277">
        <v>0</v>
      </c>
      <c r="L3277">
        <v>0</v>
      </c>
      <c r="M3277">
        <v>1225</v>
      </c>
      <c r="N3277">
        <v>278</v>
      </c>
      <c r="O3277" t="s">
        <v>195</v>
      </c>
      <c r="P3277">
        <v>16844</v>
      </c>
      <c r="Q327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3277" t="str">
        <f>VLOOKUP(Analytics_mindset_case_studies_IntegrateCo_2015payroll[[#This Row],[Job_Code]],Analytics_mindset_case_studies_IntegrateCo_jobcodes[[Code_text]:[Job_Description]],2,FALSE)</f>
        <v>Travel</v>
      </c>
    </row>
    <row r="3278" spans="1:18" x14ac:dyDescent="0.3">
      <c r="A3278" s="1">
        <v>42118</v>
      </c>
      <c r="B3278">
        <v>27310045</v>
      </c>
      <c r="C3278">
        <v>34</v>
      </c>
      <c r="D3278">
        <v>1</v>
      </c>
      <c r="E3278">
        <v>1</v>
      </c>
      <c r="F3278" t="s">
        <v>71</v>
      </c>
      <c r="G3278">
        <v>7</v>
      </c>
      <c r="H3278">
        <v>0</v>
      </c>
      <c r="I3278">
        <v>29476</v>
      </c>
      <c r="J3278">
        <v>0</v>
      </c>
      <c r="K3278">
        <v>0</v>
      </c>
      <c r="L3278">
        <v>0</v>
      </c>
      <c r="M3278">
        <v>2145</v>
      </c>
      <c r="N3278">
        <v>486</v>
      </c>
      <c r="O3278" t="s">
        <v>195</v>
      </c>
      <c r="P3278">
        <v>29476</v>
      </c>
      <c r="Q327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278" t="str">
        <f>VLOOKUP(Analytics_mindset_case_studies_IntegrateCo_2015payroll[[#This Row],[Job_Code]],Analytics_mindset_case_studies_IntegrateCo_jobcodes[[Code_text]:[Job_Description]],2,FALSE)</f>
        <v>Proj Management</v>
      </c>
    </row>
    <row r="3279" spans="1:18" x14ac:dyDescent="0.3">
      <c r="A3279" s="1">
        <v>42118</v>
      </c>
      <c r="B3279">
        <v>27310045</v>
      </c>
      <c r="C3279">
        <v>34</v>
      </c>
      <c r="D3279">
        <v>1</v>
      </c>
      <c r="E3279">
        <v>1</v>
      </c>
      <c r="F3279" t="s">
        <v>72</v>
      </c>
      <c r="G3279">
        <v>8</v>
      </c>
      <c r="H3279">
        <v>0</v>
      </c>
      <c r="I3279">
        <v>33687</v>
      </c>
      <c r="J3279">
        <v>0</v>
      </c>
      <c r="K3279">
        <v>0</v>
      </c>
      <c r="L3279">
        <v>0</v>
      </c>
      <c r="M3279">
        <v>245</v>
      </c>
      <c r="N3279">
        <v>556</v>
      </c>
      <c r="O3279" t="s">
        <v>195</v>
      </c>
      <c r="P3279">
        <v>33687</v>
      </c>
      <c r="Q327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279" t="str">
        <f>VLOOKUP(Analytics_mindset_case_studies_IntegrateCo_2015payroll[[#This Row],[Job_Code]],Analytics_mindset_case_studies_IntegrateCo_jobcodes[[Code_text]:[Job_Description]],2,FALSE)</f>
        <v>Sales</v>
      </c>
    </row>
    <row r="3280" spans="1:18" x14ac:dyDescent="0.3">
      <c r="A3280" s="1">
        <v>42118</v>
      </c>
      <c r="B3280">
        <v>27310045</v>
      </c>
      <c r="C3280">
        <v>336</v>
      </c>
      <c r="D3280">
        <v>1</v>
      </c>
      <c r="E3280">
        <v>1</v>
      </c>
      <c r="F3280" t="s">
        <v>85</v>
      </c>
      <c r="G3280">
        <v>0</v>
      </c>
      <c r="H3280">
        <v>0</v>
      </c>
      <c r="I3280">
        <v>0</v>
      </c>
      <c r="J3280">
        <v>0</v>
      </c>
      <c r="K3280">
        <v>0</v>
      </c>
      <c r="L3280">
        <v>36</v>
      </c>
      <c r="M3280">
        <v>115</v>
      </c>
      <c r="N3280">
        <v>25</v>
      </c>
      <c r="O3280" t="s">
        <v>196</v>
      </c>
      <c r="P3280">
        <v>0</v>
      </c>
      <c r="Q328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280" t="str">
        <f>VLOOKUP(Analytics_mindset_case_studies_IntegrateCo_2015payroll[[#This Row],[Job_Code]],Analytics_mindset_case_studies_IntegrateCo_jobcodes[[Code_text]:[Job_Description]],2,FALSE)</f>
        <v>Installation</v>
      </c>
    </row>
    <row r="3281" spans="1:18" x14ac:dyDescent="0.3">
      <c r="A3281" s="1">
        <v>42118</v>
      </c>
      <c r="B3281">
        <v>27310045</v>
      </c>
      <c r="C3281">
        <v>336</v>
      </c>
      <c r="D3281">
        <v>1</v>
      </c>
      <c r="E3281">
        <v>1</v>
      </c>
      <c r="F3281" t="s">
        <v>101</v>
      </c>
      <c r="G3281">
        <v>2</v>
      </c>
      <c r="H3281">
        <v>0</v>
      </c>
      <c r="I3281">
        <v>49</v>
      </c>
      <c r="J3281">
        <v>0</v>
      </c>
      <c r="K3281">
        <v>0</v>
      </c>
      <c r="L3281">
        <v>118</v>
      </c>
      <c r="M3281">
        <v>375</v>
      </c>
      <c r="N3281">
        <v>81</v>
      </c>
      <c r="O3281" t="s">
        <v>196</v>
      </c>
      <c r="P3281">
        <v>49</v>
      </c>
      <c r="Q328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281" t="str">
        <f>VLOOKUP(Analytics_mindset_case_studies_IntegrateCo_2015payroll[[#This Row],[Job_Code]],Analytics_mindset_case_studies_IntegrateCo_jobcodes[[Code_text]:[Job_Description]],2,FALSE)</f>
        <v>Installation</v>
      </c>
    </row>
    <row r="3282" spans="1:18" x14ac:dyDescent="0.3">
      <c r="A3282" s="1">
        <v>42118</v>
      </c>
      <c r="B3282">
        <v>27310045</v>
      </c>
      <c r="C3282">
        <v>336</v>
      </c>
      <c r="D3282">
        <v>1</v>
      </c>
      <c r="E3282">
        <v>1</v>
      </c>
      <c r="F3282" t="s">
        <v>101</v>
      </c>
      <c r="G3282">
        <v>0</v>
      </c>
      <c r="H3282">
        <v>2</v>
      </c>
      <c r="I3282">
        <v>0</v>
      </c>
      <c r="J3282">
        <v>735</v>
      </c>
      <c r="K3282">
        <v>0</v>
      </c>
      <c r="L3282">
        <v>176</v>
      </c>
      <c r="M3282">
        <v>563</v>
      </c>
      <c r="N3282">
        <v>81</v>
      </c>
      <c r="O3282" t="s">
        <v>196</v>
      </c>
      <c r="P3282">
        <v>735</v>
      </c>
      <c r="Q328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282" t="str">
        <f>VLOOKUP(Analytics_mindset_case_studies_IntegrateCo_2015payroll[[#This Row],[Job_Code]],Analytics_mindset_case_studies_IntegrateCo_jobcodes[[Code_text]:[Job_Description]],2,FALSE)</f>
        <v>Installation</v>
      </c>
    </row>
    <row r="3283" spans="1:18" x14ac:dyDescent="0.3">
      <c r="A3283" s="1">
        <v>42118</v>
      </c>
      <c r="B3283">
        <v>27310045</v>
      </c>
      <c r="C3283">
        <v>99</v>
      </c>
      <c r="D3283">
        <v>1</v>
      </c>
      <c r="E3283">
        <v>1</v>
      </c>
      <c r="F3283" t="s">
        <v>78</v>
      </c>
      <c r="G3283">
        <v>20</v>
      </c>
      <c r="H3283">
        <v>0</v>
      </c>
      <c r="I3283">
        <v>420</v>
      </c>
      <c r="J3283">
        <v>0</v>
      </c>
      <c r="K3283">
        <v>0</v>
      </c>
      <c r="L3283">
        <v>976</v>
      </c>
      <c r="M3283">
        <v>311</v>
      </c>
      <c r="N3283">
        <v>693</v>
      </c>
      <c r="O3283" t="s">
        <v>198</v>
      </c>
      <c r="P3283">
        <v>420</v>
      </c>
      <c r="Q328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283" t="str">
        <f>VLOOKUP(Analytics_mindset_case_studies_IntegrateCo_2015payroll[[#This Row],[Job_Code]],Analytics_mindset_case_studies_IntegrateCo_jobcodes[[Code_text]:[Job_Description]],2,FALSE)</f>
        <v>Service</v>
      </c>
    </row>
    <row r="3284" spans="1:18" x14ac:dyDescent="0.3">
      <c r="A3284" s="1">
        <v>42118</v>
      </c>
      <c r="B3284">
        <v>27310045</v>
      </c>
      <c r="C3284">
        <v>99</v>
      </c>
      <c r="D3284">
        <v>1</v>
      </c>
      <c r="E3284">
        <v>1</v>
      </c>
      <c r="F3284" t="s">
        <v>74</v>
      </c>
      <c r="G3284">
        <v>20</v>
      </c>
      <c r="H3284">
        <v>0</v>
      </c>
      <c r="I3284">
        <v>420</v>
      </c>
      <c r="J3284">
        <v>0</v>
      </c>
      <c r="K3284">
        <v>0</v>
      </c>
      <c r="L3284">
        <v>976</v>
      </c>
      <c r="M3284">
        <v>3112</v>
      </c>
      <c r="N3284">
        <v>693</v>
      </c>
      <c r="O3284" t="s">
        <v>198</v>
      </c>
      <c r="P3284">
        <v>420</v>
      </c>
      <c r="Q328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284" t="str">
        <f>VLOOKUP(Analytics_mindset_case_studies_IntegrateCo_2015payroll[[#This Row],[Job_Code]],Analytics_mindset_case_studies_IntegrateCo_jobcodes[[Code_text]:[Job_Description]],2,FALSE)</f>
        <v>Service</v>
      </c>
    </row>
    <row r="3285" spans="1:18" x14ac:dyDescent="0.3">
      <c r="A3285" s="1">
        <v>42118</v>
      </c>
      <c r="B3285">
        <v>27310045</v>
      </c>
      <c r="C3285">
        <v>25</v>
      </c>
      <c r="D3285">
        <v>1</v>
      </c>
      <c r="E3285">
        <v>1</v>
      </c>
      <c r="F3285" t="s">
        <v>64</v>
      </c>
      <c r="G3285">
        <v>21</v>
      </c>
      <c r="H3285">
        <v>0</v>
      </c>
      <c r="I3285">
        <v>4598</v>
      </c>
      <c r="J3285">
        <v>0</v>
      </c>
      <c r="K3285">
        <v>0</v>
      </c>
      <c r="L3285">
        <v>984</v>
      </c>
      <c r="M3285">
        <v>3135</v>
      </c>
      <c r="N3285">
        <v>55</v>
      </c>
      <c r="O3285" t="s">
        <v>199</v>
      </c>
      <c r="P3285">
        <v>4598</v>
      </c>
      <c r="Q328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285" t="str">
        <f>VLOOKUP(Analytics_mindset_case_studies_IntegrateCo_2015payroll[[#This Row],[Job_Code]],Analytics_mindset_case_studies_IntegrateCo_jobcodes[[Code_text]:[Job_Description]],2,FALSE)</f>
        <v>Office</v>
      </c>
    </row>
    <row r="3286" spans="1:18" x14ac:dyDescent="0.3">
      <c r="A3286" s="1">
        <v>42118</v>
      </c>
      <c r="B3286">
        <v>27310045</v>
      </c>
      <c r="C3286">
        <v>25</v>
      </c>
      <c r="D3286">
        <v>1</v>
      </c>
      <c r="E3286">
        <v>1</v>
      </c>
      <c r="F3286" t="s">
        <v>65</v>
      </c>
      <c r="G3286">
        <v>21</v>
      </c>
      <c r="H3286">
        <v>0</v>
      </c>
      <c r="I3286">
        <v>4598</v>
      </c>
      <c r="J3286">
        <v>0</v>
      </c>
      <c r="K3286">
        <v>0</v>
      </c>
      <c r="L3286">
        <v>983</v>
      </c>
      <c r="M3286">
        <v>3134</v>
      </c>
      <c r="N3286">
        <v>55</v>
      </c>
      <c r="O3286" t="s">
        <v>199</v>
      </c>
      <c r="P3286">
        <v>4598</v>
      </c>
      <c r="Q328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286" t="str">
        <f>VLOOKUP(Analytics_mindset_case_studies_IntegrateCo_2015payroll[[#This Row],[Job_Code]],Analytics_mindset_case_studies_IntegrateCo_jobcodes[[Code_text]:[Job_Description]],2,FALSE)</f>
        <v>Office</v>
      </c>
    </row>
    <row r="3287" spans="1:18" x14ac:dyDescent="0.3">
      <c r="A3287" s="1">
        <v>42118</v>
      </c>
      <c r="B3287">
        <v>27310045</v>
      </c>
      <c r="C3287">
        <v>184</v>
      </c>
      <c r="D3287">
        <v>1</v>
      </c>
      <c r="E3287">
        <v>1</v>
      </c>
      <c r="F3287" t="s">
        <v>85</v>
      </c>
      <c r="G3287">
        <v>0</v>
      </c>
      <c r="H3287">
        <v>0</v>
      </c>
      <c r="I3287">
        <v>0</v>
      </c>
      <c r="J3287">
        <v>0</v>
      </c>
      <c r="K3287">
        <v>0</v>
      </c>
      <c r="L3287">
        <v>33</v>
      </c>
      <c r="M3287">
        <v>106</v>
      </c>
      <c r="N3287">
        <v>25</v>
      </c>
      <c r="O3287" t="s">
        <v>200</v>
      </c>
      <c r="P3287">
        <v>0</v>
      </c>
      <c r="Q328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287" t="str">
        <f>VLOOKUP(Analytics_mindset_case_studies_IntegrateCo_2015payroll[[#This Row],[Job_Code]],Analytics_mindset_case_studies_IntegrateCo_jobcodes[[Code_text]:[Job_Description]],2,FALSE)</f>
        <v>Installation</v>
      </c>
    </row>
    <row r="3288" spans="1:18" x14ac:dyDescent="0.3">
      <c r="A3288" s="1">
        <v>42118</v>
      </c>
      <c r="B3288">
        <v>27310045</v>
      </c>
      <c r="C3288">
        <v>320</v>
      </c>
      <c r="D3288">
        <v>1</v>
      </c>
      <c r="E3288">
        <v>1</v>
      </c>
      <c r="F3288" t="s">
        <v>85</v>
      </c>
      <c r="G3288">
        <v>0</v>
      </c>
      <c r="H3288">
        <v>0</v>
      </c>
      <c r="I3288">
        <v>0</v>
      </c>
      <c r="J3288">
        <v>0</v>
      </c>
      <c r="K3288">
        <v>0</v>
      </c>
      <c r="L3288">
        <v>36</v>
      </c>
      <c r="M3288">
        <v>115</v>
      </c>
      <c r="N3288">
        <v>25</v>
      </c>
      <c r="O3288" t="s">
        <v>201</v>
      </c>
      <c r="P3288">
        <v>0</v>
      </c>
      <c r="Q328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288" t="str">
        <f>VLOOKUP(Analytics_mindset_case_studies_IntegrateCo_2015payroll[[#This Row],[Job_Code]],Analytics_mindset_case_studies_IntegrateCo_jobcodes[[Code_text]:[Job_Description]],2,FALSE)</f>
        <v>Installation</v>
      </c>
    </row>
    <row r="3289" spans="1:18" x14ac:dyDescent="0.3">
      <c r="A3289" s="1">
        <v>42118</v>
      </c>
      <c r="B3289">
        <v>27310045</v>
      </c>
      <c r="C3289">
        <v>320</v>
      </c>
      <c r="D3289">
        <v>1</v>
      </c>
      <c r="E3289">
        <v>1</v>
      </c>
      <c r="F3289" t="s">
        <v>64</v>
      </c>
      <c r="G3289">
        <v>2</v>
      </c>
      <c r="H3289">
        <v>0</v>
      </c>
      <c r="I3289">
        <v>7164</v>
      </c>
      <c r="J3289">
        <v>0</v>
      </c>
      <c r="K3289">
        <v>0</v>
      </c>
      <c r="L3289">
        <v>172</v>
      </c>
      <c r="M3289">
        <v>548</v>
      </c>
      <c r="N3289">
        <v>118</v>
      </c>
      <c r="O3289" t="s">
        <v>201</v>
      </c>
      <c r="P3289">
        <v>7164</v>
      </c>
      <c r="Q328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289" t="str">
        <f>VLOOKUP(Analytics_mindset_case_studies_IntegrateCo_2015payroll[[#This Row],[Job_Code]],Analytics_mindset_case_studies_IntegrateCo_jobcodes[[Code_text]:[Job_Description]],2,FALSE)</f>
        <v>Office</v>
      </c>
    </row>
    <row r="3290" spans="1:18" x14ac:dyDescent="0.3">
      <c r="A3290" s="1">
        <v>42118</v>
      </c>
      <c r="B3290">
        <v>27310045</v>
      </c>
      <c r="C3290">
        <v>320</v>
      </c>
      <c r="D3290">
        <v>1</v>
      </c>
      <c r="E3290">
        <v>1</v>
      </c>
      <c r="F3290" t="s">
        <v>58</v>
      </c>
      <c r="G3290">
        <v>10</v>
      </c>
      <c r="H3290">
        <v>0</v>
      </c>
      <c r="I3290">
        <v>35818</v>
      </c>
      <c r="J3290">
        <v>0</v>
      </c>
      <c r="K3290">
        <v>0</v>
      </c>
      <c r="L3290">
        <v>86</v>
      </c>
      <c r="M3290">
        <v>274</v>
      </c>
      <c r="N3290">
        <v>591</v>
      </c>
      <c r="O3290" t="s">
        <v>201</v>
      </c>
      <c r="P3290">
        <v>35818</v>
      </c>
      <c r="Q329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290" t="str">
        <f>VLOOKUP(Analytics_mindset_case_studies_IntegrateCo_2015payroll[[#This Row],[Job_Code]],Analytics_mindset_case_studies_IntegrateCo_jobcodes[[Code_text]:[Job_Description]],2,FALSE)</f>
        <v>Sales</v>
      </c>
    </row>
    <row r="3291" spans="1:18" x14ac:dyDescent="0.3">
      <c r="A3291" s="1">
        <v>42118</v>
      </c>
      <c r="B3291">
        <v>27310045</v>
      </c>
      <c r="C3291">
        <v>343</v>
      </c>
      <c r="D3291">
        <v>1</v>
      </c>
      <c r="E3291">
        <v>1</v>
      </c>
      <c r="F3291" t="s">
        <v>85</v>
      </c>
      <c r="G3291">
        <v>0</v>
      </c>
      <c r="H3291">
        <v>0</v>
      </c>
      <c r="I3291">
        <v>0</v>
      </c>
      <c r="J3291">
        <v>0</v>
      </c>
      <c r="K3291">
        <v>0</v>
      </c>
      <c r="L3291">
        <v>31</v>
      </c>
      <c r="M3291">
        <v>97</v>
      </c>
      <c r="N3291">
        <v>25</v>
      </c>
      <c r="O3291" t="s">
        <v>202</v>
      </c>
      <c r="P3291">
        <v>0</v>
      </c>
      <c r="Q329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291" t="str">
        <f>VLOOKUP(Analytics_mindset_case_studies_IntegrateCo_2015payroll[[#This Row],[Job_Code]],Analytics_mindset_case_studies_IntegrateCo_jobcodes[[Code_text]:[Job_Description]],2,FALSE)</f>
        <v>Installation</v>
      </c>
    </row>
    <row r="3292" spans="1:18" x14ac:dyDescent="0.3">
      <c r="A3292" s="1">
        <v>42118</v>
      </c>
      <c r="B3292">
        <v>27310045</v>
      </c>
      <c r="C3292">
        <v>343</v>
      </c>
      <c r="D3292">
        <v>1</v>
      </c>
      <c r="E3292">
        <v>1</v>
      </c>
      <c r="F3292" t="s">
        <v>64</v>
      </c>
      <c r="G3292">
        <v>6</v>
      </c>
      <c r="H3292">
        <v>0</v>
      </c>
      <c r="I3292">
        <v>138</v>
      </c>
      <c r="J3292">
        <v>0</v>
      </c>
      <c r="K3292">
        <v>0</v>
      </c>
      <c r="L3292">
        <v>282</v>
      </c>
      <c r="M3292">
        <v>901</v>
      </c>
      <c r="N3292">
        <v>228</v>
      </c>
      <c r="O3292" t="s">
        <v>202</v>
      </c>
      <c r="P3292">
        <v>138</v>
      </c>
      <c r="Q329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292" t="str">
        <f>VLOOKUP(Analytics_mindset_case_studies_IntegrateCo_2015payroll[[#This Row],[Job_Code]],Analytics_mindset_case_studies_IntegrateCo_jobcodes[[Code_text]:[Job_Description]],2,FALSE)</f>
        <v>Office</v>
      </c>
    </row>
    <row r="3293" spans="1:18" x14ac:dyDescent="0.3">
      <c r="A3293" s="1">
        <v>42118</v>
      </c>
      <c r="B3293">
        <v>27310045</v>
      </c>
      <c r="C3293">
        <v>343</v>
      </c>
      <c r="D3293">
        <v>1</v>
      </c>
      <c r="E3293">
        <v>1</v>
      </c>
      <c r="F3293" t="s">
        <v>78</v>
      </c>
      <c r="G3293">
        <v>4</v>
      </c>
      <c r="H3293">
        <v>0</v>
      </c>
      <c r="I3293">
        <v>92</v>
      </c>
      <c r="J3293">
        <v>0</v>
      </c>
      <c r="K3293">
        <v>0</v>
      </c>
      <c r="L3293">
        <v>188</v>
      </c>
      <c r="M3293">
        <v>6</v>
      </c>
      <c r="N3293">
        <v>152</v>
      </c>
      <c r="O3293" t="s">
        <v>202</v>
      </c>
      <c r="P3293">
        <v>92</v>
      </c>
      <c r="Q329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293" t="str">
        <f>VLOOKUP(Analytics_mindset_case_studies_IntegrateCo_2015payroll[[#This Row],[Job_Code]],Analytics_mindset_case_studies_IntegrateCo_jobcodes[[Code_text]:[Job_Description]],2,FALSE)</f>
        <v>Service</v>
      </c>
    </row>
    <row r="3294" spans="1:18" x14ac:dyDescent="0.3">
      <c r="A3294" s="1">
        <v>42118</v>
      </c>
      <c r="B3294">
        <v>27310045</v>
      </c>
      <c r="C3294">
        <v>399</v>
      </c>
      <c r="D3294">
        <v>1</v>
      </c>
      <c r="E3294">
        <v>1</v>
      </c>
      <c r="F3294" t="s">
        <v>85</v>
      </c>
      <c r="G3294">
        <v>0</v>
      </c>
      <c r="H3294">
        <v>0</v>
      </c>
      <c r="I3294">
        <v>0</v>
      </c>
      <c r="J3294">
        <v>0</v>
      </c>
      <c r="K3294">
        <v>0</v>
      </c>
      <c r="L3294">
        <v>34</v>
      </c>
      <c r="M3294">
        <v>11</v>
      </c>
      <c r="N3294">
        <v>4</v>
      </c>
      <c r="O3294" t="s">
        <v>203</v>
      </c>
      <c r="P3294">
        <v>0</v>
      </c>
      <c r="Q329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294" t="str">
        <f>VLOOKUP(Analytics_mindset_case_studies_IntegrateCo_2015payroll[[#This Row],[Job_Code]],Analytics_mindset_case_studies_IntegrateCo_jobcodes[[Code_text]:[Job_Description]],2,FALSE)</f>
        <v>Installation</v>
      </c>
    </row>
    <row r="3295" spans="1:18" x14ac:dyDescent="0.3">
      <c r="A3295" s="1">
        <v>42118</v>
      </c>
      <c r="B3295">
        <v>27310045</v>
      </c>
      <c r="C3295">
        <v>399</v>
      </c>
      <c r="D3295">
        <v>1</v>
      </c>
      <c r="E3295">
        <v>1</v>
      </c>
      <c r="F3295" t="s">
        <v>72</v>
      </c>
      <c r="G3295">
        <v>40</v>
      </c>
      <c r="H3295">
        <v>0</v>
      </c>
      <c r="I3295">
        <v>86539</v>
      </c>
      <c r="J3295">
        <v>0</v>
      </c>
      <c r="K3295">
        <v>0</v>
      </c>
      <c r="L3295">
        <v>1986</v>
      </c>
      <c r="M3295">
        <v>6327</v>
      </c>
      <c r="N3295">
        <v>225</v>
      </c>
      <c r="O3295" t="s">
        <v>203</v>
      </c>
      <c r="P3295">
        <v>86539</v>
      </c>
      <c r="Q329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295" t="str">
        <f>VLOOKUP(Analytics_mindset_case_studies_IntegrateCo_2015payroll[[#This Row],[Job_Code]],Analytics_mindset_case_studies_IntegrateCo_jobcodes[[Code_text]:[Job_Description]],2,FALSE)</f>
        <v>Sales</v>
      </c>
    </row>
    <row r="3296" spans="1:18" x14ac:dyDescent="0.3">
      <c r="A3296" s="1">
        <v>42125</v>
      </c>
      <c r="B3296">
        <v>27310047</v>
      </c>
      <c r="C3296">
        <v>195</v>
      </c>
      <c r="D3296">
        <v>1</v>
      </c>
      <c r="E3296">
        <v>1</v>
      </c>
      <c r="F3296" t="s">
        <v>85</v>
      </c>
      <c r="G3296">
        <v>0</v>
      </c>
      <c r="H3296">
        <v>0</v>
      </c>
      <c r="I3296">
        <v>0</v>
      </c>
      <c r="J3296">
        <v>0</v>
      </c>
      <c r="K3296">
        <v>0</v>
      </c>
      <c r="L3296">
        <v>0</v>
      </c>
      <c r="M3296">
        <v>107</v>
      </c>
      <c r="N3296">
        <v>4</v>
      </c>
      <c r="O3296" t="s">
        <v>121</v>
      </c>
      <c r="P3296">
        <v>0</v>
      </c>
      <c r="Q329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296" t="str">
        <f>VLOOKUP(Analytics_mindset_case_studies_IntegrateCo_2015payroll[[#This Row],[Job_Code]],Analytics_mindset_case_studies_IntegrateCo_jobcodes[[Code_text]:[Job_Description]],2,FALSE)</f>
        <v>Installation</v>
      </c>
    </row>
    <row r="3297" spans="1:18" x14ac:dyDescent="0.3">
      <c r="A3297" s="1">
        <v>42125</v>
      </c>
      <c r="B3297">
        <v>27310047</v>
      </c>
      <c r="C3297">
        <v>195</v>
      </c>
      <c r="D3297">
        <v>1</v>
      </c>
      <c r="E3297">
        <v>1</v>
      </c>
      <c r="F3297" t="s">
        <v>58</v>
      </c>
      <c r="G3297">
        <v>41</v>
      </c>
      <c r="H3297">
        <v>0</v>
      </c>
      <c r="I3297">
        <v>115715</v>
      </c>
      <c r="J3297">
        <v>0</v>
      </c>
      <c r="K3297">
        <v>0</v>
      </c>
      <c r="L3297">
        <v>0</v>
      </c>
      <c r="M3297">
        <v>8276</v>
      </c>
      <c r="N3297">
        <v>301</v>
      </c>
      <c r="O3297" t="s">
        <v>121</v>
      </c>
      <c r="P3297">
        <v>115715</v>
      </c>
      <c r="Q329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297" t="str">
        <f>VLOOKUP(Analytics_mindset_case_studies_IntegrateCo_2015payroll[[#This Row],[Job_Code]],Analytics_mindset_case_studies_IntegrateCo_jobcodes[[Code_text]:[Job_Description]],2,FALSE)</f>
        <v>Sales</v>
      </c>
    </row>
    <row r="3298" spans="1:18" x14ac:dyDescent="0.3">
      <c r="A3298" s="1">
        <v>42125</v>
      </c>
      <c r="B3298">
        <v>27310047</v>
      </c>
      <c r="C3298">
        <v>404</v>
      </c>
      <c r="D3298">
        <v>1</v>
      </c>
      <c r="E3298">
        <v>1</v>
      </c>
      <c r="F3298" t="s">
        <v>87</v>
      </c>
      <c r="G3298">
        <v>1</v>
      </c>
      <c r="H3298">
        <v>0</v>
      </c>
      <c r="I3298">
        <v>2163</v>
      </c>
      <c r="J3298">
        <v>0</v>
      </c>
      <c r="K3298">
        <v>0</v>
      </c>
      <c r="L3298">
        <v>51</v>
      </c>
      <c r="M3298">
        <v>163</v>
      </c>
      <c r="N3298">
        <v>36</v>
      </c>
      <c r="O3298" t="s">
        <v>205</v>
      </c>
      <c r="P3298">
        <v>2163</v>
      </c>
      <c r="Q329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298" t="str">
        <f>VLOOKUP(Analytics_mindset_case_studies_IntegrateCo_2015payroll[[#This Row],[Job_Code]],Analytics_mindset_case_studies_IntegrateCo_jobcodes[[Code_text]:[Job_Description]],2,FALSE)</f>
        <v>Employee Training</v>
      </c>
    </row>
    <row r="3299" spans="1:18" x14ac:dyDescent="0.3">
      <c r="A3299" s="1">
        <v>42125</v>
      </c>
      <c r="B3299">
        <v>27310047</v>
      </c>
      <c r="C3299">
        <v>106</v>
      </c>
      <c r="D3299">
        <v>1</v>
      </c>
      <c r="E3299">
        <v>1</v>
      </c>
      <c r="F3299" t="s">
        <v>85</v>
      </c>
      <c r="G3299">
        <v>0</v>
      </c>
      <c r="H3299">
        <v>0</v>
      </c>
      <c r="I3299">
        <v>0</v>
      </c>
      <c r="J3299">
        <v>0</v>
      </c>
      <c r="K3299">
        <v>0</v>
      </c>
      <c r="L3299">
        <v>36</v>
      </c>
      <c r="M3299">
        <v>115</v>
      </c>
      <c r="N3299">
        <v>25</v>
      </c>
      <c r="O3299" t="s">
        <v>122</v>
      </c>
      <c r="P3299">
        <v>0</v>
      </c>
      <c r="Q329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299" t="str">
        <f>VLOOKUP(Analytics_mindset_case_studies_IntegrateCo_2015payroll[[#This Row],[Job_Code]],Analytics_mindset_case_studies_IntegrateCo_jobcodes[[Code_text]:[Job_Description]],2,FALSE)</f>
        <v>Installation</v>
      </c>
    </row>
    <row r="3300" spans="1:18" x14ac:dyDescent="0.3">
      <c r="A3300" s="1">
        <v>42125</v>
      </c>
      <c r="B3300">
        <v>27310047</v>
      </c>
      <c r="C3300">
        <v>106</v>
      </c>
      <c r="D3300">
        <v>1</v>
      </c>
      <c r="E3300">
        <v>1</v>
      </c>
      <c r="F3300" t="s">
        <v>64</v>
      </c>
      <c r="G3300">
        <v>20</v>
      </c>
      <c r="H3300">
        <v>0</v>
      </c>
      <c r="I3300">
        <v>4425</v>
      </c>
      <c r="J3300">
        <v>0</v>
      </c>
      <c r="K3300">
        <v>0</v>
      </c>
      <c r="L3300">
        <v>1062</v>
      </c>
      <c r="M3300">
        <v>3386</v>
      </c>
      <c r="N3300">
        <v>73</v>
      </c>
      <c r="O3300" t="s">
        <v>122</v>
      </c>
      <c r="P3300">
        <v>4425</v>
      </c>
      <c r="Q330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300" t="str">
        <f>VLOOKUP(Analytics_mindset_case_studies_IntegrateCo_2015payroll[[#This Row],[Job_Code]],Analytics_mindset_case_studies_IntegrateCo_jobcodes[[Code_text]:[Job_Description]],2,FALSE)</f>
        <v>Office</v>
      </c>
    </row>
    <row r="3301" spans="1:18" x14ac:dyDescent="0.3">
      <c r="A3301" s="1">
        <v>42125</v>
      </c>
      <c r="B3301">
        <v>27310047</v>
      </c>
      <c r="C3301">
        <v>106</v>
      </c>
      <c r="D3301">
        <v>1</v>
      </c>
      <c r="E3301">
        <v>1</v>
      </c>
      <c r="F3301" t="s">
        <v>65</v>
      </c>
      <c r="G3301">
        <v>20</v>
      </c>
      <c r="H3301">
        <v>0</v>
      </c>
      <c r="I3301">
        <v>4425</v>
      </c>
      <c r="J3301">
        <v>0</v>
      </c>
      <c r="K3301">
        <v>0</v>
      </c>
      <c r="L3301">
        <v>1062</v>
      </c>
      <c r="M3301">
        <v>3384</v>
      </c>
      <c r="N3301">
        <v>73</v>
      </c>
      <c r="O3301" t="s">
        <v>122</v>
      </c>
      <c r="P3301">
        <v>4425</v>
      </c>
      <c r="Q330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301" t="str">
        <f>VLOOKUP(Analytics_mindset_case_studies_IntegrateCo_2015payroll[[#This Row],[Job_Code]],Analytics_mindset_case_studies_IntegrateCo_jobcodes[[Code_text]:[Job_Description]],2,FALSE)</f>
        <v>Office</v>
      </c>
    </row>
    <row r="3302" spans="1:18" x14ac:dyDescent="0.3">
      <c r="A3302" s="1">
        <v>42125</v>
      </c>
      <c r="B3302">
        <v>27310047</v>
      </c>
      <c r="C3302">
        <v>274</v>
      </c>
      <c r="D3302">
        <v>1</v>
      </c>
      <c r="E3302">
        <v>1</v>
      </c>
      <c r="F3302" t="s">
        <v>85</v>
      </c>
      <c r="G3302">
        <v>0</v>
      </c>
      <c r="H3302">
        <v>0</v>
      </c>
      <c r="I3302">
        <v>0</v>
      </c>
      <c r="J3302">
        <v>0</v>
      </c>
      <c r="K3302">
        <v>0</v>
      </c>
      <c r="L3302">
        <v>36</v>
      </c>
      <c r="M3302">
        <v>115</v>
      </c>
      <c r="N3302">
        <v>25</v>
      </c>
      <c r="O3302" t="s">
        <v>124</v>
      </c>
      <c r="P3302">
        <v>0</v>
      </c>
      <c r="Q330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302" t="str">
        <f>VLOOKUP(Analytics_mindset_case_studies_IntegrateCo_2015payroll[[#This Row],[Job_Code]],Analytics_mindset_case_studies_IntegrateCo_jobcodes[[Code_text]:[Job_Description]],2,FALSE)</f>
        <v>Installation</v>
      </c>
    </row>
    <row r="3303" spans="1:18" x14ac:dyDescent="0.3">
      <c r="A3303" s="1">
        <v>42125</v>
      </c>
      <c r="B3303">
        <v>27310047</v>
      </c>
      <c r="C3303">
        <v>1</v>
      </c>
      <c r="D3303">
        <v>1</v>
      </c>
      <c r="E3303">
        <v>1</v>
      </c>
      <c r="F3303" t="s">
        <v>64</v>
      </c>
      <c r="G3303">
        <v>17</v>
      </c>
      <c r="H3303">
        <v>0</v>
      </c>
      <c r="I3303">
        <v>47368</v>
      </c>
      <c r="J3303">
        <v>0</v>
      </c>
      <c r="K3303">
        <v>0</v>
      </c>
      <c r="L3303">
        <v>998</v>
      </c>
      <c r="M3303">
        <v>3181</v>
      </c>
      <c r="N3303">
        <v>57</v>
      </c>
      <c r="O3303" t="s">
        <v>125</v>
      </c>
      <c r="P3303">
        <v>47368</v>
      </c>
      <c r="Q330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303" t="str">
        <f>VLOOKUP(Analytics_mindset_case_studies_IntegrateCo_2015payroll[[#This Row],[Job_Code]],Analytics_mindset_case_studies_IntegrateCo_jobcodes[[Code_text]:[Job_Description]],2,FALSE)</f>
        <v>Office</v>
      </c>
    </row>
    <row r="3304" spans="1:18" x14ac:dyDescent="0.3">
      <c r="A3304" s="1">
        <v>42125</v>
      </c>
      <c r="B3304">
        <v>27310047</v>
      </c>
      <c r="C3304">
        <v>1</v>
      </c>
      <c r="D3304">
        <v>1</v>
      </c>
      <c r="E3304">
        <v>1</v>
      </c>
      <c r="F3304" t="s">
        <v>65</v>
      </c>
      <c r="G3304">
        <v>16</v>
      </c>
      <c r="H3304">
        <v>0</v>
      </c>
      <c r="I3304">
        <v>44582</v>
      </c>
      <c r="J3304">
        <v>0</v>
      </c>
      <c r="K3304">
        <v>0</v>
      </c>
      <c r="L3304">
        <v>939</v>
      </c>
      <c r="M3304">
        <v>2993</v>
      </c>
      <c r="N3304">
        <v>53</v>
      </c>
      <c r="O3304" t="s">
        <v>125</v>
      </c>
      <c r="P3304">
        <v>44582</v>
      </c>
      <c r="Q330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304" t="str">
        <f>VLOOKUP(Analytics_mindset_case_studies_IntegrateCo_2015payroll[[#This Row],[Job_Code]],Analytics_mindset_case_studies_IntegrateCo_jobcodes[[Code_text]:[Job_Description]],2,FALSE)</f>
        <v>Office</v>
      </c>
    </row>
    <row r="3305" spans="1:18" x14ac:dyDescent="0.3">
      <c r="A3305" s="1">
        <v>42125</v>
      </c>
      <c r="B3305">
        <v>27310047</v>
      </c>
      <c r="C3305">
        <v>391</v>
      </c>
      <c r="D3305">
        <v>2</v>
      </c>
      <c r="E3305">
        <v>2</v>
      </c>
      <c r="F3305" t="s">
        <v>85</v>
      </c>
      <c r="G3305">
        <v>0</v>
      </c>
      <c r="H3305">
        <v>0</v>
      </c>
      <c r="I3305">
        <v>0</v>
      </c>
      <c r="J3305">
        <v>0</v>
      </c>
      <c r="K3305">
        <v>0</v>
      </c>
      <c r="L3305">
        <v>52</v>
      </c>
      <c r="M3305">
        <v>83</v>
      </c>
      <c r="N3305">
        <v>27</v>
      </c>
      <c r="O3305" t="s">
        <v>126</v>
      </c>
      <c r="P3305">
        <v>0</v>
      </c>
      <c r="Q330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305" t="str">
        <f>VLOOKUP(Analytics_mindset_case_studies_IntegrateCo_2015payroll[[#This Row],[Job_Code]],Analytics_mindset_case_studies_IntegrateCo_jobcodes[[Code_text]:[Job_Description]],2,FALSE)</f>
        <v>Installation</v>
      </c>
    </row>
    <row r="3306" spans="1:18" x14ac:dyDescent="0.3">
      <c r="A3306" s="1">
        <v>42125</v>
      </c>
      <c r="B3306">
        <v>27310047</v>
      </c>
      <c r="C3306">
        <v>391</v>
      </c>
      <c r="D3306">
        <v>2</v>
      </c>
      <c r="E3306">
        <v>2</v>
      </c>
      <c r="F3306" t="s">
        <v>88</v>
      </c>
      <c r="G3306">
        <v>34</v>
      </c>
      <c r="H3306">
        <v>0</v>
      </c>
      <c r="I3306">
        <v>8755</v>
      </c>
      <c r="J3306">
        <v>0</v>
      </c>
      <c r="K3306">
        <v>0</v>
      </c>
      <c r="L3306">
        <v>3784</v>
      </c>
      <c r="M3306">
        <v>603</v>
      </c>
      <c r="N3306">
        <v>1944</v>
      </c>
      <c r="O3306" t="s">
        <v>126</v>
      </c>
      <c r="P3306">
        <v>8755</v>
      </c>
      <c r="Q330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306" t="str">
        <f>VLOOKUP(Analytics_mindset_case_studies_IntegrateCo_2015payroll[[#This Row],[Job_Code]],Analytics_mindset_case_studies_IntegrateCo_jobcodes[[Code_text]:[Job_Description]],2,FALSE)</f>
        <v>Office</v>
      </c>
    </row>
    <row r="3307" spans="1:18" x14ac:dyDescent="0.3">
      <c r="A3307" s="1">
        <v>42125</v>
      </c>
      <c r="B3307">
        <v>27310047</v>
      </c>
      <c r="C3307">
        <v>259</v>
      </c>
      <c r="D3307">
        <v>1</v>
      </c>
      <c r="E3307">
        <v>1</v>
      </c>
      <c r="F3307" t="s">
        <v>85</v>
      </c>
      <c r="G3307">
        <v>0</v>
      </c>
      <c r="H3307">
        <v>0</v>
      </c>
      <c r="I3307">
        <v>0</v>
      </c>
      <c r="J3307">
        <v>0</v>
      </c>
      <c r="K3307">
        <v>0</v>
      </c>
      <c r="L3307">
        <v>35</v>
      </c>
      <c r="M3307">
        <v>111</v>
      </c>
      <c r="N3307">
        <v>25</v>
      </c>
      <c r="O3307" t="s">
        <v>127</v>
      </c>
      <c r="P3307">
        <v>0</v>
      </c>
      <c r="Q330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307" t="str">
        <f>VLOOKUP(Analytics_mindset_case_studies_IntegrateCo_2015payroll[[#This Row],[Job_Code]],Analytics_mindset_case_studies_IntegrateCo_jobcodes[[Code_text]:[Job_Description]],2,FALSE)</f>
        <v>Installation</v>
      </c>
    </row>
    <row r="3308" spans="1:18" x14ac:dyDescent="0.3">
      <c r="A3308" s="1">
        <v>42125</v>
      </c>
      <c r="B3308">
        <v>27310047</v>
      </c>
      <c r="C3308">
        <v>259</v>
      </c>
      <c r="D3308">
        <v>1</v>
      </c>
      <c r="E3308">
        <v>1</v>
      </c>
      <c r="F3308" t="s">
        <v>73</v>
      </c>
      <c r="G3308">
        <v>35</v>
      </c>
      <c r="H3308">
        <v>0</v>
      </c>
      <c r="I3308">
        <v>9013</v>
      </c>
      <c r="J3308">
        <v>0</v>
      </c>
      <c r="K3308">
        <v>0</v>
      </c>
      <c r="L3308">
        <v>21</v>
      </c>
      <c r="M3308">
        <v>669</v>
      </c>
      <c r="N3308">
        <v>149</v>
      </c>
      <c r="O3308" t="s">
        <v>127</v>
      </c>
      <c r="P3308">
        <v>9013</v>
      </c>
      <c r="Q330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308" t="str">
        <f>VLOOKUP(Analytics_mindset_case_studies_IntegrateCo_2015payroll[[#This Row],[Job_Code]],Analytics_mindset_case_studies_IntegrateCo_jobcodes[[Code_text]:[Job_Description]],2,FALSE)</f>
        <v>Proj Management</v>
      </c>
    </row>
    <row r="3309" spans="1:18" x14ac:dyDescent="0.3">
      <c r="A3309" s="1">
        <v>42125</v>
      </c>
      <c r="B3309">
        <v>27310047</v>
      </c>
      <c r="C3309">
        <v>259</v>
      </c>
      <c r="D3309">
        <v>1</v>
      </c>
      <c r="E3309">
        <v>1</v>
      </c>
      <c r="F3309" t="s">
        <v>89</v>
      </c>
      <c r="G3309">
        <v>5</v>
      </c>
      <c r="H3309">
        <v>0</v>
      </c>
      <c r="I3309">
        <v>1288</v>
      </c>
      <c r="J3309">
        <v>0</v>
      </c>
      <c r="K3309">
        <v>0</v>
      </c>
      <c r="L3309">
        <v>3</v>
      </c>
      <c r="M3309">
        <v>96</v>
      </c>
      <c r="N3309">
        <v>21</v>
      </c>
      <c r="O3309" t="s">
        <v>127</v>
      </c>
      <c r="P3309">
        <v>1288</v>
      </c>
      <c r="Q330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309" t="str">
        <f>VLOOKUP(Analytics_mindset_case_studies_IntegrateCo_2015payroll[[#This Row],[Job_Code]],Analytics_mindset_case_studies_IntegrateCo_jobcodes[[Code_text]:[Job_Description]],2,FALSE)</f>
        <v>Employee Training</v>
      </c>
    </row>
    <row r="3310" spans="1:18" x14ac:dyDescent="0.3">
      <c r="A3310" s="1">
        <v>42125</v>
      </c>
      <c r="B3310">
        <v>27310047</v>
      </c>
      <c r="C3310">
        <v>168</v>
      </c>
      <c r="D3310">
        <v>1</v>
      </c>
      <c r="E3310">
        <v>1</v>
      </c>
      <c r="F3310" t="s">
        <v>85</v>
      </c>
      <c r="G3310">
        <v>0</v>
      </c>
      <c r="H3310">
        <v>0</v>
      </c>
      <c r="I3310">
        <v>0</v>
      </c>
      <c r="J3310">
        <v>0</v>
      </c>
      <c r="K3310">
        <v>0</v>
      </c>
      <c r="L3310">
        <v>35</v>
      </c>
      <c r="M3310">
        <v>111</v>
      </c>
      <c r="N3310">
        <v>25</v>
      </c>
      <c r="O3310" t="s">
        <v>129</v>
      </c>
      <c r="P3310">
        <v>0</v>
      </c>
      <c r="Q331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310" t="str">
        <f>VLOOKUP(Analytics_mindset_case_studies_IntegrateCo_2015payroll[[#This Row],[Job_Code]],Analytics_mindset_case_studies_IntegrateCo_jobcodes[[Code_text]:[Job_Description]],2,FALSE)</f>
        <v>Installation</v>
      </c>
    </row>
    <row r="3311" spans="1:18" x14ac:dyDescent="0.3">
      <c r="A3311" s="1">
        <v>42125</v>
      </c>
      <c r="B3311">
        <v>27310047</v>
      </c>
      <c r="C3311">
        <v>168</v>
      </c>
      <c r="D3311">
        <v>1</v>
      </c>
      <c r="E3311">
        <v>1</v>
      </c>
      <c r="F3311" t="s">
        <v>90</v>
      </c>
      <c r="G3311">
        <v>8</v>
      </c>
      <c r="H3311">
        <v>0</v>
      </c>
      <c r="I3311">
        <v>300</v>
      </c>
      <c r="J3311">
        <v>0</v>
      </c>
      <c r="K3311">
        <v>0</v>
      </c>
      <c r="L3311">
        <v>698</v>
      </c>
      <c r="M3311">
        <v>2225</v>
      </c>
      <c r="N3311">
        <v>495</v>
      </c>
      <c r="O3311" t="s">
        <v>129</v>
      </c>
      <c r="P3311">
        <v>300</v>
      </c>
      <c r="Q331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311" t="str">
        <f>VLOOKUP(Analytics_mindset_case_studies_IntegrateCo_2015payroll[[#This Row],[Job_Code]],Analytics_mindset_case_studies_IntegrateCo_jobcodes[[Code_text]:[Job_Description]],2,FALSE)</f>
        <v>Office</v>
      </c>
    </row>
    <row r="3312" spans="1:18" x14ac:dyDescent="0.3">
      <c r="A3312" s="1">
        <v>42125</v>
      </c>
      <c r="B3312">
        <v>27310047</v>
      </c>
      <c r="C3312">
        <v>249</v>
      </c>
      <c r="D3312">
        <v>1</v>
      </c>
      <c r="E3312">
        <v>1</v>
      </c>
      <c r="F3312" t="s">
        <v>72</v>
      </c>
      <c r="G3312">
        <v>16</v>
      </c>
      <c r="H3312">
        <v>0</v>
      </c>
      <c r="I3312">
        <v>65385</v>
      </c>
      <c r="J3312">
        <v>0</v>
      </c>
      <c r="K3312">
        <v>0</v>
      </c>
      <c r="L3312">
        <v>1468</v>
      </c>
      <c r="M3312">
        <v>468</v>
      </c>
      <c r="N3312">
        <v>1079</v>
      </c>
      <c r="O3312" t="s">
        <v>131</v>
      </c>
      <c r="P3312">
        <v>65385</v>
      </c>
      <c r="Q331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312" t="str">
        <f>VLOOKUP(Analytics_mindset_case_studies_IntegrateCo_2015payroll[[#This Row],[Job_Code]],Analytics_mindset_case_studies_IntegrateCo_jobcodes[[Code_text]:[Job_Description]],2,FALSE)</f>
        <v>Sales</v>
      </c>
    </row>
    <row r="3313" spans="1:18" x14ac:dyDescent="0.3">
      <c r="A3313" s="1">
        <v>42125</v>
      </c>
      <c r="B3313">
        <v>27310047</v>
      </c>
      <c r="C3313">
        <v>249</v>
      </c>
      <c r="D3313">
        <v>1</v>
      </c>
      <c r="E3313">
        <v>1</v>
      </c>
      <c r="F3313" t="s">
        <v>73</v>
      </c>
      <c r="G3313">
        <v>5</v>
      </c>
      <c r="H3313">
        <v>0</v>
      </c>
      <c r="I3313">
        <v>20433</v>
      </c>
      <c r="J3313">
        <v>0</v>
      </c>
      <c r="K3313">
        <v>0</v>
      </c>
      <c r="L3313">
        <v>459</v>
      </c>
      <c r="M3313">
        <v>1464</v>
      </c>
      <c r="N3313">
        <v>337</v>
      </c>
      <c r="O3313" t="s">
        <v>131</v>
      </c>
      <c r="P3313">
        <v>20433</v>
      </c>
      <c r="Q331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313" t="str">
        <f>VLOOKUP(Analytics_mindset_case_studies_IntegrateCo_2015payroll[[#This Row],[Job_Code]],Analytics_mindset_case_studies_IntegrateCo_jobcodes[[Code_text]:[Job_Description]],2,FALSE)</f>
        <v>Proj Management</v>
      </c>
    </row>
    <row r="3314" spans="1:18" x14ac:dyDescent="0.3">
      <c r="A3314" s="1">
        <v>42125</v>
      </c>
      <c r="B3314">
        <v>27310047</v>
      </c>
      <c r="C3314">
        <v>179</v>
      </c>
      <c r="D3314">
        <v>1</v>
      </c>
      <c r="E3314">
        <v>1</v>
      </c>
      <c r="F3314" t="s">
        <v>85</v>
      </c>
      <c r="G3314">
        <v>0</v>
      </c>
      <c r="H3314">
        <v>0</v>
      </c>
      <c r="I3314">
        <v>0</v>
      </c>
      <c r="J3314">
        <v>0</v>
      </c>
      <c r="K3314">
        <v>0</v>
      </c>
      <c r="L3314">
        <v>33</v>
      </c>
      <c r="M3314">
        <v>107</v>
      </c>
      <c r="N3314">
        <v>25</v>
      </c>
      <c r="O3314" t="s">
        <v>132</v>
      </c>
      <c r="P3314">
        <v>0</v>
      </c>
      <c r="Q331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314" t="str">
        <f>VLOOKUP(Analytics_mindset_case_studies_IntegrateCo_2015payroll[[#This Row],[Job_Code]],Analytics_mindset_case_studies_IntegrateCo_jobcodes[[Code_text]:[Job_Description]],2,FALSE)</f>
        <v>Installation</v>
      </c>
    </row>
    <row r="3315" spans="1:18" x14ac:dyDescent="0.3">
      <c r="A3315" s="1">
        <v>42125</v>
      </c>
      <c r="B3315">
        <v>27310047</v>
      </c>
      <c r="C3315">
        <v>179</v>
      </c>
      <c r="D3315">
        <v>1</v>
      </c>
      <c r="E3315">
        <v>1</v>
      </c>
      <c r="F3315" t="s">
        <v>58</v>
      </c>
      <c r="G3315">
        <v>55</v>
      </c>
      <c r="H3315">
        <v>0</v>
      </c>
      <c r="I3315">
        <v>22398</v>
      </c>
      <c r="J3315">
        <v>0</v>
      </c>
      <c r="K3315">
        <v>0</v>
      </c>
      <c r="L3315">
        <v>502</v>
      </c>
      <c r="M3315">
        <v>1599</v>
      </c>
      <c r="N3315">
        <v>37</v>
      </c>
      <c r="O3315" t="s">
        <v>132</v>
      </c>
      <c r="P3315">
        <v>22398</v>
      </c>
      <c r="Q331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315" t="str">
        <f>VLOOKUP(Analytics_mindset_case_studies_IntegrateCo_2015payroll[[#This Row],[Job_Code]],Analytics_mindset_case_studies_IntegrateCo_jobcodes[[Code_text]:[Job_Description]],2,FALSE)</f>
        <v>Sales</v>
      </c>
    </row>
    <row r="3316" spans="1:18" x14ac:dyDescent="0.3">
      <c r="A3316" s="1">
        <v>42125</v>
      </c>
      <c r="B3316">
        <v>27310047</v>
      </c>
      <c r="C3316">
        <v>179</v>
      </c>
      <c r="D3316">
        <v>1</v>
      </c>
      <c r="E3316">
        <v>1</v>
      </c>
      <c r="F3316" t="s">
        <v>71</v>
      </c>
      <c r="G3316">
        <v>185</v>
      </c>
      <c r="H3316">
        <v>0</v>
      </c>
      <c r="I3316">
        <v>75339</v>
      </c>
      <c r="J3316">
        <v>0</v>
      </c>
      <c r="K3316">
        <v>0</v>
      </c>
      <c r="L3316">
        <v>1689</v>
      </c>
      <c r="M3316">
        <v>5382</v>
      </c>
      <c r="N3316">
        <v>1243</v>
      </c>
      <c r="O3316" t="s">
        <v>132</v>
      </c>
      <c r="P3316">
        <v>75339</v>
      </c>
      <c r="Q331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316" t="str">
        <f>VLOOKUP(Analytics_mindset_case_studies_IntegrateCo_2015payroll[[#This Row],[Job_Code]],Analytics_mindset_case_studies_IntegrateCo_jobcodes[[Code_text]:[Job_Description]],2,FALSE)</f>
        <v>Proj Management</v>
      </c>
    </row>
    <row r="3317" spans="1:18" x14ac:dyDescent="0.3">
      <c r="A3317" s="1">
        <v>42125</v>
      </c>
      <c r="B3317">
        <v>27310047</v>
      </c>
      <c r="C3317">
        <v>179</v>
      </c>
      <c r="D3317">
        <v>1</v>
      </c>
      <c r="E3317">
        <v>1</v>
      </c>
      <c r="F3317" t="s">
        <v>63</v>
      </c>
      <c r="G3317">
        <v>0</v>
      </c>
      <c r="H3317">
        <v>0</v>
      </c>
      <c r="I3317">
        <v>0</v>
      </c>
      <c r="J3317">
        <v>0</v>
      </c>
      <c r="K3317">
        <v>0</v>
      </c>
      <c r="L3317">
        <v>183</v>
      </c>
      <c r="M3317">
        <v>582</v>
      </c>
      <c r="N3317">
        <v>134</v>
      </c>
      <c r="O3317" t="s">
        <v>132</v>
      </c>
      <c r="P3317">
        <v>0</v>
      </c>
      <c r="Q331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317" t="str">
        <f>VLOOKUP(Analytics_mindset_case_studies_IntegrateCo_2015payroll[[#This Row],[Job_Code]],Analytics_mindset_case_studies_IntegrateCo_jobcodes[[Code_text]:[Job_Description]],2,FALSE)</f>
        <v>New Foreign Manufacturing Plant</v>
      </c>
    </row>
    <row r="3318" spans="1:18" x14ac:dyDescent="0.3">
      <c r="A3318" s="1">
        <v>42125</v>
      </c>
      <c r="B3318">
        <v>27310047</v>
      </c>
      <c r="C3318">
        <v>368</v>
      </c>
      <c r="D3318">
        <v>1</v>
      </c>
      <c r="E3318">
        <v>1</v>
      </c>
      <c r="F3318" t="s">
        <v>85</v>
      </c>
      <c r="G3318">
        <v>0</v>
      </c>
      <c r="H3318">
        <v>0</v>
      </c>
      <c r="I3318">
        <v>0</v>
      </c>
      <c r="J3318">
        <v>0</v>
      </c>
      <c r="K3318">
        <v>0</v>
      </c>
      <c r="L3318">
        <v>25</v>
      </c>
      <c r="M3318">
        <v>8</v>
      </c>
      <c r="N3318">
        <v>2</v>
      </c>
      <c r="O3318" t="s">
        <v>133</v>
      </c>
      <c r="P3318">
        <v>0</v>
      </c>
      <c r="Q331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318" t="str">
        <f>VLOOKUP(Analytics_mindset_case_studies_IntegrateCo_2015payroll[[#This Row],[Job_Code]],Analytics_mindset_case_studies_IntegrateCo_jobcodes[[Code_text]:[Job_Description]],2,FALSE)</f>
        <v>Installation</v>
      </c>
    </row>
    <row r="3319" spans="1:18" x14ac:dyDescent="0.3">
      <c r="A3319" s="1">
        <v>42125</v>
      </c>
      <c r="B3319">
        <v>27310047</v>
      </c>
      <c r="C3319">
        <v>368</v>
      </c>
      <c r="D3319">
        <v>1</v>
      </c>
      <c r="E3319">
        <v>1</v>
      </c>
      <c r="F3319" t="s">
        <v>89</v>
      </c>
      <c r="G3319">
        <v>1</v>
      </c>
      <c r="H3319">
        <v>0</v>
      </c>
      <c r="I3319">
        <v>245</v>
      </c>
      <c r="J3319">
        <v>0</v>
      </c>
      <c r="K3319">
        <v>0</v>
      </c>
      <c r="L3319">
        <v>51</v>
      </c>
      <c r="M3319">
        <v>164</v>
      </c>
      <c r="N3319">
        <v>4</v>
      </c>
      <c r="O3319" t="s">
        <v>133</v>
      </c>
      <c r="P3319">
        <v>245</v>
      </c>
      <c r="Q331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319" t="str">
        <f>VLOOKUP(Analytics_mindset_case_studies_IntegrateCo_2015payroll[[#This Row],[Job_Code]],Analytics_mindset_case_studies_IntegrateCo_jobcodes[[Code_text]:[Job_Description]],2,FALSE)</f>
        <v>Employee Training</v>
      </c>
    </row>
    <row r="3320" spans="1:18" x14ac:dyDescent="0.3">
      <c r="A3320" s="1">
        <v>42125</v>
      </c>
      <c r="B3320">
        <v>27310047</v>
      </c>
      <c r="C3320">
        <v>368</v>
      </c>
      <c r="D3320">
        <v>1</v>
      </c>
      <c r="E3320">
        <v>1</v>
      </c>
      <c r="F3320" t="s">
        <v>70</v>
      </c>
      <c r="G3320">
        <v>0</v>
      </c>
      <c r="H3320">
        <v>0</v>
      </c>
      <c r="I3320">
        <v>0</v>
      </c>
      <c r="J3320">
        <v>0</v>
      </c>
      <c r="K3320">
        <v>0</v>
      </c>
      <c r="L3320">
        <v>103</v>
      </c>
      <c r="M3320">
        <v>329</v>
      </c>
      <c r="N3320">
        <v>81</v>
      </c>
      <c r="O3320" t="s">
        <v>133</v>
      </c>
      <c r="P3320">
        <v>0</v>
      </c>
      <c r="Q332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320" t="str">
        <f>VLOOKUP(Analytics_mindset_case_studies_IntegrateCo_2015payroll[[#This Row],[Job_Code]],Analytics_mindset_case_studies_IntegrateCo_jobcodes[[Code_text]:[Job_Description]],2,FALSE)</f>
        <v>New Foreign Manufacturing Plant</v>
      </c>
    </row>
    <row r="3321" spans="1:18" x14ac:dyDescent="0.3">
      <c r="A3321" s="1">
        <v>42125</v>
      </c>
      <c r="B3321">
        <v>27310047</v>
      </c>
      <c r="C3321">
        <v>27</v>
      </c>
      <c r="D3321">
        <v>1</v>
      </c>
      <c r="E3321">
        <v>1</v>
      </c>
      <c r="F3321" t="s">
        <v>85</v>
      </c>
      <c r="G3321">
        <v>0</v>
      </c>
      <c r="H3321">
        <v>0</v>
      </c>
      <c r="I3321">
        <v>0</v>
      </c>
      <c r="J3321">
        <v>0</v>
      </c>
      <c r="K3321">
        <v>0</v>
      </c>
      <c r="L3321">
        <v>33</v>
      </c>
      <c r="M3321">
        <v>105</v>
      </c>
      <c r="N3321">
        <v>25</v>
      </c>
      <c r="O3321" t="s">
        <v>134</v>
      </c>
      <c r="P3321">
        <v>0</v>
      </c>
      <c r="Q332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321" t="str">
        <f>VLOOKUP(Analytics_mindset_case_studies_IntegrateCo_2015payroll[[#This Row],[Job_Code]],Analytics_mindset_case_studies_IntegrateCo_jobcodes[[Code_text]:[Job_Description]],2,FALSE)</f>
        <v>Installation</v>
      </c>
    </row>
    <row r="3322" spans="1:18" x14ac:dyDescent="0.3">
      <c r="A3322" s="1">
        <v>42125</v>
      </c>
      <c r="B3322">
        <v>27310047</v>
      </c>
      <c r="C3322">
        <v>27</v>
      </c>
      <c r="D3322">
        <v>1</v>
      </c>
      <c r="E3322">
        <v>1</v>
      </c>
      <c r="F3322" t="s">
        <v>65</v>
      </c>
      <c r="G3322">
        <v>9</v>
      </c>
      <c r="H3322">
        <v>0</v>
      </c>
      <c r="I3322">
        <v>2745</v>
      </c>
      <c r="J3322">
        <v>0</v>
      </c>
      <c r="K3322">
        <v>0</v>
      </c>
      <c r="L3322">
        <v>6</v>
      </c>
      <c r="M3322">
        <v>1912</v>
      </c>
      <c r="N3322">
        <v>453</v>
      </c>
      <c r="O3322" t="s">
        <v>134</v>
      </c>
      <c r="P3322">
        <v>2745</v>
      </c>
      <c r="Q332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322" t="str">
        <f>VLOOKUP(Analytics_mindset_case_studies_IntegrateCo_2015payroll[[#This Row],[Job_Code]],Analytics_mindset_case_studies_IntegrateCo_jobcodes[[Code_text]:[Job_Description]],2,FALSE)</f>
        <v>Office</v>
      </c>
    </row>
    <row r="3323" spans="1:18" x14ac:dyDescent="0.3">
      <c r="A3323" s="1">
        <v>42125</v>
      </c>
      <c r="B3323">
        <v>27310047</v>
      </c>
      <c r="C3323">
        <v>27</v>
      </c>
      <c r="D3323">
        <v>1</v>
      </c>
      <c r="E3323">
        <v>1</v>
      </c>
      <c r="F3323" t="s">
        <v>65</v>
      </c>
      <c r="G3323">
        <v>0</v>
      </c>
      <c r="H3323">
        <v>25</v>
      </c>
      <c r="I3323">
        <v>0</v>
      </c>
      <c r="J3323">
        <v>11438</v>
      </c>
      <c r="K3323">
        <v>0</v>
      </c>
      <c r="L3323">
        <v>25</v>
      </c>
      <c r="M3323">
        <v>797</v>
      </c>
      <c r="N3323">
        <v>126</v>
      </c>
      <c r="O3323" t="s">
        <v>134</v>
      </c>
      <c r="P3323">
        <v>11438</v>
      </c>
      <c r="Q332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323" t="str">
        <f>VLOOKUP(Analytics_mindset_case_studies_IntegrateCo_2015payroll[[#This Row],[Job_Code]],Analytics_mindset_case_studies_IntegrateCo_jobcodes[[Code_text]:[Job_Description]],2,FALSE)</f>
        <v>Office</v>
      </c>
    </row>
    <row r="3324" spans="1:18" x14ac:dyDescent="0.3">
      <c r="A3324" s="1">
        <v>42125</v>
      </c>
      <c r="B3324">
        <v>27310047</v>
      </c>
      <c r="C3324">
        <v>27</v>
      </c>
      <c r="D3324">
        <v>1</v>
      </c>
      <c r="E3324">
        <v>1</v>
      </c>
      <c r="F3324" t="s">
        <v>72</v>
      </c>
      <c r="G3324">
        <v>55</v>
      </c>
      <c r="H3324">
        <v>0</v>
      </c>
      <c r="I3324">
        <v>16775</v>
      </c>
      <c r="J3324">
        <v>0</v>
      </c>
      <c r="K3324">
        <v>0</v>
      </c>
      <c r="L3324">
        <v>367</v>
      </c>
      <c r="M3324">
        <v>1169</v>
      </c>
      <c r="N3324">
        <v>277</v>
      </c>
      <c r="O3324" t="s">
        <v>134</v>
      </c>
      <c r="P3324">
        <v>16775</v>
      </c>
      <c r="Q332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324" t="str">
        <f>VLOOKUP(Analytics_mindset_case_studies_IntegrateCo_2015payroll[[#This Row],[Job_Code]],Analytics_mindset_case_studies_IntegrateCo_jobcodes[[Code_text]:[Job_Description]],2,FALSE)</f>
        <v>Sales</v>
      </c>
    </row>
    <row r="3325" spans="1:18" x14ac:dyDescent="0.3">
      <c r="A3325" s="1">
        <v>42125</v>
      </c>
      <c r="B3325">
        <v>27310047</v>
      </c>
      <c r="C3325">
        <v>27</v>
      </c>
      <c r="D3325">
        <v>1</v>
      </c>
      <c r="E3325">
        <v>1</v>
      </c>
      <c r="F3325" t="s">
        <v>73</v>
      </c>
      <c r="G3325">
        <v>2</v>
      </c>
      <c r="H3325">
        <v>0</v>
      </c>
      <c r="I3325">
        <v>61</v>
      </c>
      <c r="J3325">
        <v>0</v>
      </c>
      <c r="K3325">
        <v>0</v>
      </c>
      <c r="L3325">
        <v>133</v>
      </c>
      <c r="M3325">
        <v>425</v>
      </c>
      <c r="N3325">
        <v>101</v>
      </c>
      <c r="O3325" t="s">
        <v>134</v>
      </c>
      <c r="P3325">
        <v>61</v>
      </c>
      <c r="Q332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325" t="str">
        <f>VLOOKUP(Analytics_mindset_case_studies_IntegrateCo_2015payroll[[#This Row],[Job_Code]],Analytics_mindset_case_studies_IntegrateCo_jobcodes[[Code_text]:[Job_Description]],2,FALSE)</f>
        <v>Proj Management</v>
      </c>
    </row>
    <row r="3326" spans="1:18" x14ac:dyDescent="0.3">
      <c r="A3326" s="1">
        <v>42125</v>
      </c>
      <c r="B3326">
        <v>27310047</v>
      </c>
      <c r="C3326">
        <v>27</v>
      </c>
      <c r="D3326">
        <v>1</v>
      </c>
      <c r="E3326">
        <v>1</v>
      </c>
      <c r="F3326" t="s">
        <v>74</v>
      </c>
      <c r="G3326">
        <v>2</v>
      </c>
      <c r="H3326">
        <v>0</v>
      </c>
      <c r="I3326">
        <v>61</v>
      </c>
      <c r="J3326">
        <v>0</v>
      </c>
      <c r="K3326">
        <v>0</v>
      </c>
      <c r="L3326">
        <v>133</v>
      </c>
      <c r="M3326">
        <v>425</v>
      </c>
      <c r="N3326">
        <v>101</v>
      </c>
      <c r="O3326" t="s">
        <v>134</v>
      </c>
      <c r="P3326">
        <v>61</v>
      </c>
      <c r="Q332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326" t="str">
        <f>VLOOKUP(Analytics_mindset_case_studies_IntegrateCo_2015payroll[[#This Row],[Job_Code]],Analytics_mindset_case_studies_IntegrateCo_jobcodes[[Code_text]:[Job_Description]],2,FALSE)</f>
        <v>Service</v>
      </c>
    </row>
    <row r="3327" spans="1:18" x14ac:dyDescent="0.3">
      <c r="A3327" s="1">
        <v>42125</v>
      </c>
      <c r="B3327">
        <v>27310047</v>
      </c>
      <c r="C3327">
        <v>27</v>
      </c>
      <c r="D3327">
        <v>1</v>
      </c>
      <c r="E3327">
        <v>1</v>
      </c>
      <c r="F3327" t="s">
        <v>74</v>
      </c>
      <c r="G3327">
        <v>0</v>
      </c>
      <c r="H3327">
        <v>1</v>
      </c>
      <c r="I3327">
        <v>0</v>
      </c>
      <c r="J3327">
        <v>4575</v>
      </c>
      <c r="K3327">
        <v>0</v>
      </c>
      <c r="L3327">
        <v>1</v>
      </c>
      <c r="M3327">
        <v>318</v>
      </c>
      <c r="N3327">
        <v>5</v>
      </c>
      <c r="O3327" t="s">
        <v>134</v>
      </c>
      <c r="P3327">
        <v>4575</v>
      </c>
      <c r="Q332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327" t="str">
        <f>VLOOKUP(Analytics_mindset_case_studies_IntegrateCo_2015payroll[[#This Row],[Job_Code]],Analytics_mindset_case_studies_IntegrateCo_jobcodes[[Code_text]:[Job_Description]],2,FALSE)</f>
        <v>Service</v>
      </c>
    </row>
    <row r="3328" spans="1:18" x14ac:dyDescent="0.3">
      <c r="A3328" s="1">
        <v>42125</v>
      </c>
      <c r="B3328">
        <v>27310047</v>
      </c>
      <c r="C3328">
        <v>27</v>
      </c>
      <c r="D3328">
        <v>1</v>
      </c>
      <c r="E3328">
        <v>1</v>
      </c>
      <c r="F3328" t="s">
        <v>89</v>
      </c>
      <c r="G3328">
        <v>15</v>
      </c>
      <c r="H3328">
        <v>0</v>
      </c>
      <c r="I3328">
        <v>4575</v>
      </c>
      <c r="J3328">
        <v>0</v>
      </c>
      <c r="K3328">
        <v>0</v>
      </c>
      <c r="L3328">
        <v>1</v>
      </c>
      <c r="M3328">
        <v>319</v>
      </c>
      <c r="N3328">
        <v>75</v>
      </c>
      <c r="O3328" t="s">
        <v>134</v>
      </c>
      <c r="P3328">
        <v>4575</v>
      </c>
      <c r="Q332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328" t="str">
        <f>VLOOKUP(Analytics_mindset_case_studies_IntegrateCo_2015payroll[[#This Row],[Job_Code]],Analytics_mindset_case_studies_IntegrateCo_jobcodes[[Code_text]:[Job_Description]],2,FALSE)</f>
        <v>Employee Training</v>
      </c>
    </row>
    <row r="3329" spans="1:18" x14ac:dyDescent="0.3">
      <c r="A3329" s="1">
        <v>42125</v>
      </c>
      <c r="B3329">
        <v>27310047</v>
      </c>
      <c r="C3329">
        <v>239</v>
      </c>
      <c r="D3329">
        <v>1</v>
      </c>
      <c r="E3329">
        <v>1</v>
      </c>
      <c r="F3329" t="s">
        <v>64</v>
      </c>
      <c r="G3329">
        <v>1575</v>
      </c>
      <c r="H3329">
        <v>0</v>
      </c>
      <c r="I3329">
        <v>34288</v>
      </c>
      <c r="J3329">
        <v>0</v>
      </c>
      <c r="K3329">
        <v>0</v>
      </c>
      <c r="L3329">
        <v>78</v>
      </c>
      <c r="M3329">
        <v>2487</v>
      </c>
      <c r="N3329">
        <v>41</v>
      </c>
      <c r="O3329" t="s">
        <v>135</v>
      </c>
      <c r="P3329">
        <v>34288</v>
      </c>
      <c r="Q332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329" t="str">
        <f>VLOOKUP(Analytics_mindset_case_studies_IntegrateCo_2015payroll[[#This Row],[Job_Code]],Analytics_mindset_case_studies_IntegrateCo_jobcodes[[Code_text]:[Job_Description]],2,FALSE)</f>
        <v>Office</v>
      </c>
    </row>
    <row r="3330" spans="1:18" x14ac:dyDescent="0.3">
      <c r="A3330" s="1">
        <v>42125</v>
      </c>
      <c r="B3330">
        <v>27310047</v>
      </c>
      <c r="C3330">
        <v>239</v>
      </c>
      <c r="D3330">
        <v>1</v>
      </c>
      <c r="E3330">
        <v>1</v>
      </c>
      <c r="F3330" t="s">
        <v>64</v>
      </c>
      <c r="G3330">
        <v>0</v>
      </c>
      <c r="H3330">
        <v>2</v>
      </c>
      <c r="I3330">
        <v>0</v>
      </c>
      <c r="J3330">
        <v>6531</v>
      </c>
      <c r="K3330">
        <v>0</v>
      </c>
      <c r="L3330">
        <v>149</v>
      </c>
      <c r="M3330">
        <v>473</v>
      </c>
      <c r="N3330">
        <v>5</v>
      </c>
      <c r="O3330" t="s">
        <v>135</v>
      </c>
      <c r="P3330">
        <v>6531</v>
      </c>
      <c r="Q333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330" t="str">
        <f>VLOOKUP(Analytics_mindset_case_studies_IntegrateCo_2015payroll[[#This Row],[Job_Code]],Analytics_mindset_case_studies_IntegrateCo_jobcodes[[Code_text]:[Job_Description]],2,FALSE)</f>
        <v>Office</v>
      </c>
    </row>
    <row r="3331" spans="1:18" x14ac:dyDescent="0.3">
      <c r="A3331" s="1">
        <v>42125</v>
      </c>
      <c r="B3331">
        <v>27310047</v>
      </c>
      <c r="C3331">
        <v>239</v>
      </c>
      <c r="D3331">
        <v>1</v>
      </c>
      <c r="E3331">
        <v>1</v>
      </c>
      <c r="F3331" t="s">
        <v>65</v>
      </c>
      <c r="G3331">
        <v>1575</v>
      </c>
      <c r="H3331">
        <v>0</v>
      </c>
      <c r="I3331">
        <v>34288</v>
      </c>
      <c r="J3331">
        <v>0</v>
      </c>
      <c r="K3331">
        <v>0</v>
      </c>
      <c r="L3331">
        <v>78</v>
      </c>
      <c r="M3331">
        <v>2487</v>
      </c>
      <c r="N3331">
        <v>41</v>
      </c>
      <c r="O3331" t="s">
        <v>135</v>
      </c>
      <c r="P3331">
        <v>34288</v>
      </c>
      <c r="Q333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331" t="str">
        <f>VLOOKUP(Analytics_mindset_case_studies_IntegrateCo_2015payroll[[#This Row],[Job_Code]],Analytics_mindset_case_studies_IntegrateCo_jobcodes[[Code_text]:[Job_Description]],2,FALSE)</f>
        <v>Office</v>
      </c>
    </row>
    <row r="3332" spans="1:18" x14ac:dyDescent="0.3">
      <c r="A3332" s="1">
        <v>42125</v>
      </c>
      <c r="B3332">
        <v>27310047</v>
      </c>
      <c r="C3332">
        <v>239</v>
      </c>
      <c r="D3332">
        <v>1</v>
      </c>
      <c r="E3332">
        <v>1</v>
      </c>
      <c r="F3332" t="s">
        <v>65</v>
      </c>
      <c r="G3332">
        <v>0</v>
      </c>
      <c r="H3332">
        <v>2</v>
      </c>
      <c r="I3332">
        <v>0</v>
      </c>
      <c r="J3332">
        <v>6531</v>
      </c>
      <c r="K3332">
        <v>0</v>
      </c>
      <c r="L3332">
        <v>148</v>
      </c>
      <c r="M3332">
        <v>474</v>
      </c>
      <c r="N3332">
        <v>5</v>
      </c>
      <c r="O3332" t="s">
        <v>135</v>
      </c>
      <c r="P3332">
        <v>6531</v>
      </c>
      <c r="Q333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332" t="str">
        <f>VLOOKUP(Analytics_mindset_case_studies_IntegrateCo_2015payroll[[#This Row],[Job_Code]],Analytics_mindset_case_studies_IntegrateCo_jobcodes[[Code_text]:[Job_Description]],2,FALSE)</f>
        <v>Office</v>
      </c>
    </row>
    <row r="3333" spans="1:18" x14ac:dyDescent="0.3">
      <c r="A3333" s="1">
        <v>42125</v>
      </c>
      <c r="B3333">
        <v>27310047</v>
      </c>
      <c r="C3333">
        <v>239</v>
      </c>
      <c r="D3333">
        <v>1</v>
      </c>
      <c r="E3333">
        <v>1</v>
      </c>
      <c r="F3333" t="s">
        <v>72</v>
      </c>
      <c r="G3333">
        <v>5</v>
      </c>
      <c r="H3333">
        <v>0</v>
      </c>
      <c r="I3333">
        <v>1088</v>
      </c>
      <c r="J3333">
        <v>0</v>
      </c>
      <c r="K3333">
        <v>0</v>
      </c>
      <c r="L3333">
        <v>25</v>
      </c>
      <c r="M3333">
        <v>79</v>
      </c>
      <c r="N3333">
        <v>1</v>
      </c>
      <c r="O3333" t="s">
        <v>135</v>
      </c>
      <c r="P3333">
        <v>1088</v>
      </c>
      <c r="Q333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333" t="str">
        <f>VLOOKUP(Analytics_mindset_case_studies_IntegrateCo_2015payroll[[#This Row],[Job_Code]],Analytics_mindset_case_studies_IntegrateCo_jobcodes[[Code_text]:[Job_Description]],2,FALSE)</f>
        <v>Sales</v>
      </c>
    </row>
    <row r="3334" spans="1:18" x14ac:dyDescent="0.3">
      <c r="A3334" s="1">
        <v>42125</v>
      </c>
      <c r="B3334">
        <v>27310047</v>
      </c>
      <c r="C3334">
        <v>239</v>
      </c>
      <c r="D3334">
        <v>1</v>
      </c>
      <c r="E3334">
        <v>1</v>
      </c>
      <c r="F3334" t="s">
        <v>114</v>
      </c>
      <c r="G3334">
        <v>8</v>
      </c>
      <c r="H3334">
        <v>0</v>
      </c>
      <c r="I3334">
        <v>17416</v>
      </c>
      <c r="J3334">
        <v>0</v>
      </c>
      <c r="K3334">
        <v>0</v>
      </c>
      <c r="L3334">
        <v>396</v>
      </c>
      <c r="M3334">
        <v>1263</v>
      </c>
      <c r="N3334">
        <v>21</v>
      </c>
      <c r="O3334" t="s">
        <v>135</v>
      </c>
      <c r="P3334">
        <v>17416</v>
      </c>
      <c r="Q333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007</v>
      </c>
      <c r="R3334" t="str">
        <f>VLOOKUP(Analytics_mindset_case_studies_IntegrateCo_2015payroll[[#This Row],[Job_Code]],Analytics_mindset_case_studies_IntegrateCo_jobcodes[[Code_text]:[Job_Description]],2,FALSE)</f>
        <v>Customer Training</v>
      </c>
    </row>
    <row r="3335" spans="1:18" x14ac:dyDescent="0.3">
      <c r="A3335" s="1">
        <v>42125</v>
      </c>
      <c r="B3335">
        <v>27310047</v>
      </c>
      <c r="C3335">
        <v>38</v>
      </c>
      <c r="D3335">
        <v>1</v>
      </c>
      <c r="E3335">
        <v>1</v>
      </c>
      <c r="F3335" t="s">
        <v>85</v>
      </c>
      <c r="G3335">
        <v>0</v>
      </c>
      <c r="H3335">
        <v>0</v>
      </c>
      <c r="I3335">
        <v>0</v>
      </c>
      <c r="J3335">
        <v>0</v>
      </c>
      <c r="K3335">
        <v>0</v>
      </c>
      <c r="L3335">
        <v>0</v>
      </c>
      <c r="M3335">
        <v>112</v>
      </c>
      <c r="N3335">
        <v>4</v>
      </c>
      <c r="O3335" t="s">
        <v>137</v>
      </c>
      <c r="P3335">
        <v>0</v>
      </c>
      <c r="Q333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335" t="str">
        <f>VLOOKUP(Analytics_mindset_case_studies_IntegrateCo_2015payroll[[#This Row],[Job_Code]],Analytics_mindset_case_studies_IntegrateCo_jobcodes[[Code_text]:[Job_Description]],2,FALSE)</f>
        <v>Installation</v>
      </c>
    </row>
    <row r="3336" spans="1:18" x14ac:dyDescent="0.3">
      <c r="A3336" s="1">
        <v>42125</v>
      </c>
      <c r="B3336">
        <v>27310047</v>
      </c>
      <c r="C3336">
        <v>38</v>
      </c>
      <c r="D3336">
        <v>1</v>
      </c>
      <c r="E3336">
        <v>1</v>
      </c>
      <c r="F3336" t="s">
        <v>58</v>
      </c>
      <c r="G3336">
        <v>15</v>
      </c>
      <c r="H3336">
        <v>0</v>
      </c>
      <c r="I3336">
        <v>54485</v>
      </c>
      <c r="J3336">
        <v>0</v>
      </c>
      <c r="K3336">
        <v>0</v>
      </c>
      <c r="L3336">
        <v>0</v>
      </c>
      <c r="M3336">
        <v>4082</v>
      </c>
      <c r="N3336">
        <v>142</v>
      </c>
      <c r="O3336" t="s">
        <v>137</v>
      </c>
      <c r="P3336">
        <v>54485</v>
      </c>
      <c r="Q333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336" t="str">
        <f>VLOOKUP(Analytics_mindset_case_studies_IntegrateCo_2015payroll[[#This Row],[Job_Code]],Analytics_mindset_case_studies_IntegrateCo_jobcodes[[Code_text]:[Job_Description]],2,FALSE)</f>
        <v>Sales</v>
      </c>
    </row>
    <row r="3337" spans="1:18" x14ac:dyDescent="0.3">
      <c r="A3337" s="1">
        <v>42125</v>
      </c>
      <c r="B3337">
        <v>27310049</v>
      </c>
      <c r="C3337">
        <v>38</v>
      </c>
      <c r="D3337">
        <v>1</v>
      </c>
      <c r="E3337">
        <v>1</v>
      </c>
      <c r="F3337" t="s">
        <v>58</v>
      </c>
      <c r="G3337">
        <v>0</v>
      </c>
      <c r="H3337">
        <v>0</v>
      </c>
      <c r="I3337">
        <v>0</v>
      </c>
      <c r="J3337">
        <v>0</v>
      </c>
      <c r="K3337">
        <v>0</v>
      </c>
      <c r="L3337">
        <v>0</v>
      </c>
      <c r="M3337">
        <v>11475</v>
      </c>
      <c r="N3337">
        <v>39</v>
      </c>
      <c r="O3337" t="s">
        <v>137</v>
      </c>
      <c r="P3337">
        <v>0</v>
      </c>
      <c r="Q333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337" t="str">
        <f>VLOOKUP(Analytics_mindset_case_studies_IntegrateCo_2015payroll[[#This Row],[Job_Code]],Analytics_mindset_case_studies_IntegrateCo_jobcodes[[Code_text]:[Job_Description]],2,FALSE)</f>
        <v>Sales</v>
      </c>
    </row>
    <row r="3338" spans="1:18" x14ac:dyDescent="0.3">
      <c r="A3338" s="1">
        <v>42125</v>
      </c>
      <c r="B3338">
        <v>27310047</v>
      </c>
      <c r="C3338">
        <v>38</v>
      </c>
      <c r="D3338">
        <v>1</v>
      </c>
      <c r="E3338">
        <v>1</v>
      </c>
      <c r="F3338" t="s">
        <v>72</v>
      </c>
      <c r="G3338">
        <v>30</v>
      </c>
      <c r="H3338">
        <v>0</v>
      </c>
      <c r="I3338">
        <v>108969</v>
      </c>
      <c r="J3338">
        <v>0</v>
      </c>
      <c r="K3338">
        <v>0</v>
      </c>
      <c r="L3338">
        <v>0</v>
      </c>
      <c r="M3338">
        <v>8162</v>
      </c>
      <c r="N3338">
        <v>283</v>
      </c>
      <c r="O3338" t="s">
        <v>137</v>
      </c>
      <c r="P3338">
        <v>108969</v>
      </c>
      <c r="Q333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338" t="str">
        <f>VLOOKUP(Analytics_mindset_case_studies_IntegrateCo_2015payroll[[#This Row],[Job_Code]],Analytics_mindset_case_studies_IntegrateCo_jobcodes[[Code_text]:[Job_Description]],2,FALSE)</f>
        <v>Sales</v>
      </c>
    </row>
    <row r="3339" spans="1:18" x14ac:dyDescent="0.3">
      <c r="A3339" s="1">
        <v>42125</v>
      </c>
      <c r="B3339">
        <v>27310049</v>
      </c>
      <c r="C3339">
        <v>38</v>
      </c>
      <c r="D3339">
        <v>1</v>
      </c>
      <c r="E3339">
        <v>1</v>
      </c>
      <c r="F3339" t="s">
        <v>72</v>
      </c>
      <c r="G3339">
        <v>0</v>
      </c>
      <c r="H3339">
        <v>0</v>
      </c>
      <c r="I3339">
        <v>0</v>
      </c>
      <c r="J3339">
        <v>0</v>
      </c>
      <c r="K3339">
        <v>0</v>
      </c>
      <c r="L3339">
        <v>0</v>
      </c>
      <c r="M3339">
        <v>11475</v>
      </c>
      <c r="N3339">
        <v>39</v>
      </c>
      <c r="O3339" t="s">
        <v>137</v>
      </c>
      <c r="P3339">
        <v>0</v>
      </c>
      <c r="Q333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339" t="str">
        <f>VLOOKUP(Analytics_mindset_case_studies_IntegrateCo_2015payroll[[#This Row],[Job_Code]],Analytics_mindset_case_studies_IntegrateCo_jobcodes[[Code_text]:[Job_Description]],2,FALSE)</f>
        <v>Sales</v>
      </c>
    </row>
    <row r="3340" spans="1:18" x14ac:dyDescent="0.3">
      <c r="A3340" s="1">
        <v>42125</v>
      </c>
      <c r="B3340">
        <v>27310047</v>
      </c>
      <c r="C3340">
        <v>169</v>
      </c>
      <c r="D3340">
        <v>1</v>
      </c>
      <c r="E3340">
        <v>1</v>
      </c>
      <c r="F3340" t="s">
        <v>85</v>
      </c>
      <c r="G3340">
        <v>0</v>
      </c>
      <c r="H3340">
        <v>0</v>
      </c>
      <c r="I3340">
        <v>0</v>
      </c>
      <c r="J3340">
        <v>0</v>
      </c>
      <c r="K3340">
        <v>0</v>
      </c>
      <c r="L3340">
        <v>35</v>
      </c>
      <c r="M3340">
        <v>11</v>
      </c>
      <c r="N3340">
        <v>25</v>
      </c>
      <c r="O3340" t="s">
        <v>138</v>
      </c>
      <c r="P3340">
        <v>0</v>
      </c>
      <c r="Q334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340" t="str">
        <f>VLOOKUP(Analytics_mindset_case_studies_IntegrateCo_2015payroll[[#This Row],[Job_Code]],Analytics_mindset_case_studies_IntegrateCo_jobcodes[[Code_text]:[Job_Description]],2,FALSE)</f>
        <v>Installation</v>
      </c>
    </row>
    <row r="3341" spans="1:18" x14ac:dyDescent="0.3">
      <c r="A3341" s="1">
        <v>42125</v>
      </c>
      <c r="B3341">
        <v>27310047</v>
      </c>
      <c r="C3341">
        <v>169</v>
      </c>
      <c r="D3341">
        <v>1</v>
      </c>
      <c r="E3341">
        <v>1</v>
      </c>
      <c r="F3341" t="s">
        <v>71</v>
      </c>
      <c r="G3341">
        <v>45</v>
      </c>
      <c r="H3341">
        <v>0</v>
      </c>
      <c r="I3341">
        <v>14738</v>
      </c>
      <c r="J3341">
        <v>0</v>
      </c>
      <c r="K3341">
        <v>0</v>
      </c>
      <c r="L3341">
        <v>342</v>
      </c>
      <c r="M3341">
        <v>109</v>
      </c>
      <c r="N3341">
        <v>243</v>
      </c>
      <c r="O3341" t="s">
        <v>138</v>
      </c>
      <c r="P3341">
        <v>14738</v>
      </c>
      <c r="Q334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341" t="str">
        <f>VLOOKUP(Analytics_mindset_case_studies_IntegrateCo_2015payroll[[#This Row],[Job_Code]],Analytics_mindset_case_studies_IntegrateCo_jobcodes[[Code_text]:[Job_Description]],2,FALSE)</f>
        <v>Proj Management</v>
      </c>
    </row>
    <row r="3342" spans="1:18" x14ac:dyDescent="0.3">
      <c r="A3342" s="1">
        <v>42125</v>
      </c>
      <c r="B3342">
        <v>27310047</v>
      </c>
      <c r="C3342">
        <v>44</v>
      </c>
      <c r="D3342">
        <v>4</v>
      </c>
      <c r="E3342">
        <v>4</v>
      </c>
      <c r="F3342" t="s">
        <v>92</v>
      </c>
      <c r="G3342">
        <v>40</v>
      </c>
      <c r="H3342">
        <v>0</v>
      </c>
      <c r="I3342">
        <v>3850</v>
      </c>
      <c r="J3342">
        <v>0</v>
      </c>
      <c r="K3342">
        <v>0</v>
      </c>
      <c r="L3342">
        <v>0</v>
      </c>
      <c r="M3342">
        <v>29453</v>
      </c>
      <c r="N3342">
        <v>462</v>
      </c>
      <c r="O3342" t="s">
        <v>139</v>
      </c>
      <c r="P3342">
        <v>3850</v>
      </c>
      <c r="Q334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342" t="str">
        <f>VLOOKUP(Analytics_mindset_case_studies_IntegrateCo_2015payroll[[#This Row],[Job_Code]],Analytics_mindset_case_studies_IntegrateCo_jobcodes[[Code_text]:[Job_Description]],2,FALSE)</f>
        <v>Office</v>
      </c>
    </row>
    <row r="3343" spans="1:18" x14ac:dyDescent="0.3">
      <c r="A3343" s="1">
        <v>42125</v>
      </c>
      <c r="B3343">
        <v>27310047</v>
      </c>
      <c r="C3343">
        <v>396</v>
      </c>
      <c r="D3343">
        <v>5</v>
      </c>
      <c r="E3343">
        <v>5</v>
      </c>
      <c r="F3343" t="s">
        <v>85</v>
      </c>
      <c r="G3343">
        <v>0</v>
      </c>
      <c r="H3343">
        <v>0</v>
      </c>
      <c r="I3343">
        <v>0</v>
      </c>
      <c r="J3343">
        <v>0</v>
      </c>
      <c r="K3343">
        <v>0</v>
      </c>
      <c r="L3343">
        <v>34</v>
      </c>
      <c r="M3343">
        <v>91</v>
      </c>
      <c r="N3343">
        <v>51</v>
      </c>
      <c r="O3343" t="s">
        <v>140</v>
      </c>
      <c r="P3343">
        <v>0</v>
      </c>
      <c r="Q334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343" t="str">
        <f>VLOOKUP(Analytics_mindset_case_studies_IntegrateCo_2015payroll[[#This Row],[Job_Code]],Analytics_mindset_case_studies_IntegrateCo_jobcodes[[Code_text]:[Job_Description]],2,FALSE)</f>
        <v>Installation</v>
      </c>
    </row>
    <row r="3344" spans="1:18" x14ac:dyDescent="0.3">
      <c r="A3344" s="1">
        <v>42125</v>
      </c>
      <c r="B3344">
        <v>27310047</v>
      </c>
      <c r="C3344">
        <v>396</v>
      </c>
      <c r="D3344">
        <v>5</v>
      </c>
      <c r="E3344">
        <v>5</v>
      </c>
      <c r="F3344" t="s">
        <v>93</v>
      </c>
      <c r="G3344">
        <v>1</v>
      </c>
      <c r="H3344">
        <v>0</v>
      </c>
      <c r="I3344">
        <v>32</v>
      </c>
      <c r="J3344">
        <v>0</v>
      </c>
      <c r="K3344">
        <v>0</v>
      </c>
      <c r="L3344">
        <v>9</v>
      </c>
      <c r="M3344">
        <v>244</v>
      </c>
      <c r="N3344">
        <v>137</v>
      </c>
      <c r="O3344" t="s">
        <v>140</v>
      </c>
      <c r="P3344">
        <v>32</v>
      </c>
      <c r="Q334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344" t="str">
        <f>VLOOKUP(Analytics_mindset_case_studies_IntegrateCo_2015payroll[[#This Row],[Job_Code]],Analytics_mindset_case_studies_IntegrateCo_jobcodes[[Code_text]:[Job_Description]],2,FALSE)</f>
        <v>Office</v>
      </c>
    </row>
    <row r="3345" spans="1:18" x14ac:dyDescent="0.3">
      <c r="A3345" s="1">
        <v>42125</v>
      </c>
      <c r="B3345">
        <v>27310047</v>
      </c>
      <c r="C3345">
        <v>396</v>
      </c>
      <c r="D3345">
        <v>5</v>
      </c>
      <c r="E3345">
        <v>5</v>
      </c>
      <c r="F3345" t="s">
        <v>94</v>
      </c>
      <c r="G3345">
        <v>2</v>
      </c>
      <c r="H3345">
        <v>0</v>
      </c>
      <c r="I3345">
        <v>64</v>
      </c>
      <c r="J3345">
        <v>0</v>
      </c>
      <c r="K3345">
        <v>0</v>
      </c>
      <c r="L3345">
        <v>179</v>
      </c>
      <c r="M3345">
        <v>49</v>
      </c>
      <c r="N3345">
        <v>274</v>
      </c>
      <c r="O3345" t="s">
        <v>140</v>
      </c>
      <c r="P3345">
        <v>64</v>
      </c>
      <c r="Q334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345" t="str">
        <f>VLOOKUP(Analytics_mindset_case_studies_IntegrateCo_2015payroll[[#This Row],[Job_Code]],Analytics_mindset_case_studies_IntegrateCo_jobcodes[[Code_text]:[Job_Description]],2,FALSE)</f>
        <v>Proj Management</v>
      </c>
    </row>
    <row r="3346" spans="1:18" x14ac:dyDescent="0.3">
      <c r="A3346" s="1">
        <v>42125</v>
      </c>
      <c r="B3346">
        <v>27310047</v>
      </c>
      <c r="C3346">
        <v>396</v>
      </c>
      <c r="D3346">
        <v>5</v>
      </c>
      <c r="E3346">
        <v>5</v>
      </c>
      <c r="F3346" t="s">
        <v>83</v>
      </c>
      <c r="G3346">
        <v>0</v>
      </c>
      <c r="H3346">
        <v>0</v>
      </c>
      <c r="I3346">
        <v>0</v>
      </c>
      <c r="J3346">
        <v>0</v>
      </c>
      <c r="K3346">
        <v>0</v>
      </c>
      <c r="L3346">
        <v>717</v>
      </c>
      <c r="M3346">
        <v>1958</v>
      </c>
      <c r="N3346">
        <v>1096</v>
      </c>
      <c r="O3346" t="s">
        <v>140</v>
      </c>
      <c r="P3346">
        <v>0</v>
      </c>
      <c r="Q334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346" t="str">
        <f>VLOOKUP(Analytics_mindset_case_studies_IntegrateCo_2015payroll[[#This Row],[Job_Code]],Analytics_mindset_case_studies_IntegrateCo_jobcodes[[Code_text]:[Job_Description]],2,FALSE)</f>
        <v>New Foreign Manufacturing Plant</v>
      </c>
    </row>
    <row r="3347" spans="1:18" x14ac:dyDescent="0.3">
      <c r="A3347" s="1">
        <v>42125</v>
      </c>
      <c r="B3347">
        <v>27310047</v>
      </c>
      <c r="C3347">
        <v>204</v>
      </c>
      <c r="D3347">
        <v>1</v>
      </c>
      <c r="E3347">
        <v>1</v>
      </c>
      <c r="F3347" t="s">
        <v>85</v>
      </c>
      <c r="G3347">
        <v>0</v>
      </c>
      <c r="H3347">
        <v>0</v>
      </c>
      <c r="I3347">
        <v>0</v>
      </c>
      <c r="J3347">
        <v>0</v>
      </c>
      <c r="K3347">
        <v>0</v>
      </c>
      <c r="L3347">
        <v>27</v>
      </c>
      <c r="M3347">
        <v>86</v>
      </c>
      <c r="N3347">
        <v>2</v>
      </c>
      <c r="O3347" t="s">
        <v>141</v>
      </c>
      <c r="P3347">
        <v>0</v>
      </c>
      <c r="Q334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347" t="str">
        <f>VLOOKUP(Analytics_mindset_case_studies_IntegrateCo_2015payroll[[#This Row],[Job_Code]],Analytics_mindset_case_studies_IntegrateCo_jobcodes[[Code_text]:[Job_Description]],2,FALSE)</f>
        <v>Installation</v>
      </c>
    </row>
    <row r="3348" spans="1:18" x14ac:dyDescent="0.3">
      <c r="A3348" s="1">
        <v>42125</v>
      </c>
      <c r="B3348">
        <v>27310047</v>
      </c>
      <c r="C3348">
        <v>53</v>
      </c>
      <c r="D3348">
        <v>1</v>
      </c>
      <c r="E3348">
        <v>1</v>
      </c>
      <c r="F3348" t="s">
        <v>85</v>
      </c>
      <c r="G3348">
        <v>0</v>
      </c>
      <c r="H3348">
        <v>0</v>
      </c>
      <c r="I3348">
        <v>0</v>
      </c>
      <c r="J3348">
        <v>0</v>
      </c>
      <c r="K3348">
        <v>0</v>
      </c>
      <c r="L3348">
        <v>34</v>
      </c>
      <c r="M3348">
        <v>107</v>
      </c>
      <c r="N3348">
        <v>25</v>
      </c>
      <c r="O3348" t="s">
        <v>142</v>
      </c>
      <c r="P3348">
        <v>0</v>
      </c>
      <c r="Q334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348" t="str">
        <f>VLOOKUP(Analytics_mindset_case_studies_IntegrateCo_2015payroll[[#This Row],[Job_Code]],Analytics_mindset_case_studies_IntegrateCo_jobcodes[[Code_text]:[Job_Description]],2,FALSE)</f>
        <v>Installation</v>
      </c>
    </row>
    <row r="3349" spans="1:18" x14ac:dyDescent="0.3">
      <c r="A3349" s="1">
        <v>42125</v>
      </c>
      <c r="B3349">
        <v>27310047</v>
      </c>
      <c r="C3349">
        <v>15</v>
      </c>
      <c r="D3349">
        <v>1</v>
      </c>
      <c r="E3349">
        <v>1</v>
      </c>
      <c r="F3349" t="s">
        <v>85</v>
      </c>
      <c r="G3349">
        <v>0</v>
      </c>
      <c r="H3349">
        <v>0</v>
      </c>
      <c r="I3349">
        <v>0</v>
      </c>
      <c r="J3349">
        <v>0</v>
      </c>
      <c r="K3349">
        <v>0</v>
      </c>
      <c r="L3349">
        <v>32</v>
      </c>
      <c r="M3349">
        <v>102</v>
      </c>
      <c r="N3349">
        <v>25</v>
      </c>
      <c r="O3349" t="s">
        <v>143</v>
      </c>
      <c r="P3349">
        <v>0</v>
      </c>
      <c r="Q334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349" t="str">
        <f>VLOOKUP(Analytics_mindset_case_studies_IntegrateCo_2015payroll[[#This Row],[Job_Code]],Analytics_mindset_case_studies_IntegrateCo_jobcodes[[Code_text]:[Job_Description]],2,FALSE)</f>
        <v>Installation</v>
      </c>
    </row>
    <row r="3350" spans="1:18" x14ac:dyDescent="0.3">
      <c r="A3350" s="1">
        <v>42125</v>
      </c>
      <c r="B3350">
        <v>27310047</v>
      </c>
      <c r="C3350">
        <v>11</v>
      </c>
      <c r="D3350">
        <v>1</v>
      </c>
      <c r="E3350">
        <v>1</v>
      </c>
      <c r="F3350" t="s">
        <v>85</v>
      </c>
      <c r="G3350">
        <v>0</v>
      </c>
      <c r="H3350">
        <v>0</v>
      </c>
      <c r="I3350">
        <v>0</v>
      </c>
      <c r="J3350">
        <v>0</v>
      </c>
      <c r="K3350">
        <v>0</v>
      </c>
      <c r="L3350">
        <v>35</v>
      </c>
      <c r="M3350">
        <v>111</v>
      </c>
      <c r="N3350">
        <v>25</v>
      </c>
      <c r="O3350" t="s">
        <v>144</v>
      </c>
      <c r="P3350">
        <v>0</v>
      </c>
      <c r="Q335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350" t="str">
        <f>VLOOKUP(Analytics_mindset_case_studies_IntegrateCo_2015payroll[[#This Row],[Job_Code]],Analytics_mindset_case_studies_IntegrateCo_jobcodes[[Code_text]:[Job_Description]],2,FALSE)</f>
        <v>Installation</v>
      </c>
    </row>
    <row r="3351" spans="1:18" x14ac:dyDescent="0.3">
      <c r="A3351" s="1">
        <v>42125</v>
      </c>
      <c r="B3351">
        <v>27310047</v>
      </c>
      <c r="C3351">
        <v>11</v>
      </c>
      <c r="D3351">
        <v>1</v>
      </c>
      <c r="E3351">
        <v>1</v>
      </c>
      <c r="F3351" t="s">
        <v>71</v>
      </c>
      <c r="G3351">
        <v>6</v>
      </c>
      <c r="H3351">
        <v>0</v>
      </c>
      <c r="I3351">
        <v>22233</v>
      </c>
      <c r="J3351">
        <v>0</v>
      </c>
      <c r="K3351">
        <v>0</v>
      </c>
      <c r="L3351">
        <v>515</v>
      </c>
      <c r="M3351">
        <v>1642</v>
      </c>
      <c r="N3351">
        <v>367</v>
      </c>
      <c r="O3351" t="s">
        <v>144</v>
      </c>
      <c r="P3351">
        <v>22233</v>
      </c>
      <c r="Q335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351" t="str">
        <f>VLOOKUP(Analytics_mindset_case_studies_IntegrateCo_2015payroll[[#This Row],[Job_Code]],Analytics_mindset_case_studies_IntegrateCo_jobcodes[[Code_text]:[Job_Description]],2,FALSE)</f>
        <v>Proj Management</v>
      </c>
    </row>
    <row r="3352" spans="1:18" x14ac:dyDescent="0.3">
      <c r="A3352" s="1">
        <v>42125</v>
      </c>
      <c r="B3352">
        <v>27310047</v>
      </c>
      <c r="C3352">
        <v>20</v>
      </c>
      <c r="D3352">
        <v>1</v>
      </c>
      <c r="E3352">
        <v>1</v>
      </c>
      <c r="F3352" t="s">
        <v>72</v>
      </c>
      <c r="G3352">
        <v>405</v>
      </c>
      <c r="H3352">
        <v>0</v>
      </c>
      <c r="I3352">
        <v>115539</v>
      </c>
      <c r="J3352">
        <v>0</v>
      </c>
      <c r="K3352">
        <v>0</v>
      </c>
      <c r="L3352">
        <v>1794</v>
      </c>
      <c r="M3352">
        <v>7804</v>
      </c>
      <c r="N3352">
        <v>3</v>
      </c>
      <c r="O3352" t="s">
        <v>145</v>
      </c>
      <c r="P3352">
        <v>115539</v>
      </c>
      <c r="Q335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352" t="str">
        <f>VLOOKUP(Analytics_mindset_case_studies_IntegrateCo_2015payroll[[#This Row],[Job_Code]],Analytics_mindset_case_studies_IntegrateCo_jobcodes[[Code_text]:[Job_Description]],2,FALSE)</f>
        <v>Sales</v>
      </c>
    </row>
    <row r="3353" spans="1:18" x14ac:dyDescent="0.3">
      <c r="A3353" s="1">
        <v>42125</v>
      </c>
      <c r="B3353">
        <v>27310047</v>
      </c>
      <c r="C3353">
        <v>180</v>
      </c>
      <c r="D3353">
        <v>1</v>
      </c>
      <c r="E3353">
        <v>1</v>
      </c>
      <c r="F3353" t="s">
        <v>85</v>
      </c>
      <c r="G3353">
        <v>0</v>
      </c>
      <c r="H3353">
        <v>0</v>
      </c>
      <c r="I3353">
        <v>0</v>
      </c>
      <c r="J3353">
        <v>0</v>
      </c>
      <c r="K3353">
        <v>0</v>
      </c>
      <c r="L3353">
        <v>3</v>
      </c>
      <c r="M3353">
        <v>96</v>
      </c>
      <c r="N3353">
        <v>25</v>
      </c>
      <c r="O3353" t="s">
        <v>146</v>
      </c>
      <c r="P3353">
        <v>0</v>
      </c>
      <c r="Q335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353" t="str">
        <f>VLOOKUP(Analytics_mindset_case_studies_IntegrateCo_2015payroll[[#This Row],[Job_Code]],Analytics_mindset_case_studies_IntegrateCo_jobcodes[[Code_text]:[Job_Description]],2,FALSE)</f>
        <v>Installation</v>
      </c>
    </row>
    <row r="3354" spans="1:18" x14ac:dyDescent="0.3">
      <c r="A3354" s="1">
        <v>42125</v>
      </c>
      <c r="B3354">
        <v>27310047</v>
      </c>
      <c r="C3354">
        <v>180</v>
      </c>
      <c r="D3354">
        <v>1</v>
      </c>
      <c r="E3354">
        <v>1</v>
      </c>
      <c r="F3354" t="s">
        <v>78</v>
      </c>
      <c r="G3354">
        <v>4</v>
      </c>
      <c r="H3354">
        <v>0</v>
      </c>
      <c r="I3354">
        <v>93</v>
      </c>
      <c r="J3354">
        <v>0</v>
      </c>
      <c r="K3354">
        <v>0</v>
      </c>
      <c r="L3354">
        <v>188</v>
      </c>
      <c r="M3354">
        <v>596</v>
      </c>
      <c r="N3354">
        <v>153</v>
      </c>
      <c r="O3354" t="s">
        <v>146</v>
      </c>
      <c r="P3354">
        <v>93</v>
      </c>
      <c r="Q335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354" t="str">
        <f>VLOOKUP(Analytics_mindset_case_studies_IntegrateCo_2015payroll[[#This Row],[Job_Code]],Analytics_mindset_case_studies_IntegrateCo_jobcodes[[Code_text]:[Job_Description]],2,FALSE)</f>
        <v>Service</v>
      </c>
    </row>
    <row r="3355" spans="1:18" x14ac:dyDescent="0.3">
      <c r="A3355" s="1">
        <v>42125</v>
      </c>
      <c r="B3355">
        <v>27310047</v>
      </c>
      <c r="C3355">
        <v>180</v>
      </c>
      <c r="D3355">
        <v>1</v>
      </c>
      <c r="E3355">
        <v>1</v>
      </c>
      <c r="F3355" t="s">
        <v>87</v>
      </c>
      <c r="G3355">
        <v>5</v>
      </c>
      <c r="H3355">
        <v>0</v>
      </c>
      <c r="I3355">
        <v>1163</v>
      </c>
      <c r="J3355">
        <v>0</v>
      </c>
      <c r="K3355">
        <v>0</v>
      </c>
      <c r="L3355">
        <v>23</v>
      </c>
      <c r="M3355">
        <v>75</v>
      </c>
      <c r="N3355">
        <v>19</v>
      </c>
      <c r="O3355" t="s">
        <v>146</v>
      </c>
      <c r="P3355">
        <v>1163</v>
      </c>
      <c r="Q335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355" t="str">
        <f>VLOOKUP(Analytics_mindset_case_studies_IntegrateCo_2015payroll[[#This Row],[Job_Code]],Analytics_mindset_case_studies_IntegrateCo_jobcodes[[Code_text]:[Job_Description]],2,FALSE)</f>
        <v>Employee Training</v>
      </c>
    </row>
    <row r="3356" spans="1:18" x14ac:dyDescent="0.3">
      <c r="A3356" s="1">
        <v>42125</v>
      </c>
      <c r="B3356">
        <v>27310047</v>
      </c>
      <c r="C3356">
        <v>45</v>
      </c>
      <c r="D3356">
        <v>4</v>
      </c>
      <c r="E3356">
        <v>4</v>
      </c>
      <c r="F3356" t="s">
        <v>86</v>
      </c>
      <c r="G3356">
        <v>40</v>
      </c>
      <c r="H3356">
        <v>0</v>
      </c>
      <c r="I3356">
        <v>422564</v>
      </c>
      <c r="J3356">
        <v>0</v>
      </c>
      <c r="K3356">
        <v>0</v>
      </c>
      <c r="L3356">
        <v>0</v>
      </c>
      <c r="M3356">
        <v>31092</v>
      </c>
      <c r="N3356">
        <v>507</v>
      </c>
      <c r="O3356" t="s">
        <v>148</v>
      </c>
      <c r="P3356">
        <v>422564</v>
      </c>
      <c r="Q335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356" t="str">
        <f>VLOOKUP(Analytics_mindset_case_studies_IntegrateCo_2015payroll[[#This Row],[Job_Code]],Analytics_mindset_case_studies_IntegrateCo_jobcodes[[Code_text]:[Job_Description]],2,FALSE)</f>
        <v>Sales</v>
      </c>
    </row>
    <row r="3357" spans="1:18" x14ac:dyDescent="0.3">
      <c r="A3357" s="1">
        <v>42125</v>
      </c>
      <c r="B3357">
        <v>27310047</v>
      </c>
      <c r="C3357">
        <v>375</v>
      </c>
      <c r="D3357">
        <v>1</v>
      </c>
      <c r="E3357">
        <v>1</v>
      </c>
      <c r="F3357" t="s">
        <v>85</v>
      </c>
      <c r="G3357">
        <v>0</v>
      </c>
      <c r="H3357">
        <v>0</v>
      </c>
      <c r="I3357">
        <v>0</v>
      </c>
      <c r="J3357">
        <v>0</v>
      </c>
      <c r="K3357">
        <v>0</v>
      </c>
      <c r="L3357">
        <v>36</v>
      </c>
      <c r="M3357">
        <v>115</v>
      </c>
      <c r="N3357">
        <v>25</v>
      </c>
      <c r="O3357" t="s">
        <v>149</v>
      </c>
      <c r="P3357">
        <v>0</v>
      </c>
      <c r="Q335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357" t="str">
        <f>VLOOKUP(Analytics_mindset_case_studies_IntegrateCo_2015payroll[[#This Row],[Job_Code]],Analytics_mindset_case_studies_IntegrateCo_jobcodes[[Code_text]:[Job_Description]],2,FALSE)</f>
        <v>Installation</v>
      </c>
    </row>
    <row r="3358" spans="1:18" x14ac:dyDescent="0.3">
      <c r="A3358" s="1">
        <v>42125</v>
      </c>
      <c r="B3358">
        <v>27310047</v>
      </c>
      <c r="C3358">
        <v>375</v>
      </c>
      <c r="D3358">
        <v>1</v>
      </c>
      <c r="E3358">
        <v>1</v>
      </c>
      <c r="F3358" t="s">
        <v>73</v>
      </c>
      <c r="G3358">
        <v>75</v>
      </c>
      <c r="H3358">
        <v>0</v>
      </c>
      <c r="I3358">
        <v>165</v>
      </c>
      <c r="J3358">
        <v>0</v>
      </c>
      <c r="K3358">
        <v>0</v>
      </c>
      <c r="L3358">
        <v>396</v>
      </c>
      <c r="M3358">
        <v>1262</v>
      </c>
      <c r="N3358">
        <v>272</v>
      </c>
      <c r="O3358" t="s">
        <v>149</v>
      </c>
      <c r="P3358">
        <v>165</v>
      </c>
      <c r="Q335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358" t="str">
        <f>VLOOKUP(Analytics_mindset_case_studies_IntegrateCo_2015payroll[[#This Row],[Job_Code]],Analytics_mindset_case_studies_IntegrateCo_jobcodes[[Code_text]:[Job_Description]],2,FALSE)</f>
        <v>Proj Management</v>
      </c>
    </row>
    <row r="3359" spans="1:18" x14ac:dyDescent="0.3">
      <c r="A3359" s="1">
        <v>42125</v>
      </c>
      <c r="B3359">
        <v>27310047</v>
      </c>
      <c r="C3359">
        <v>19</v>
      </c>
      <c r="D3359">
        <v>1</v>
      </c>
      <c r="E3359">
        <v>1</v>
      </c>
      <c r="F3359" t="s">
        <v>74</v>
      </c>
      <c r="G3359">
        <v>2</v>
      </c>
      <c r="H3359">
        <v>0</v>
      </c>
      <c r="I3359">
        <v>54</v>
      </c>
      <c r="J3359">
        <v>0</v>
      </c>
      <c r="K3359">
        <v>0</v>
      </c>
      <c r="L3359">
        <v>125</v>
      </c>
      <c r="M3359">
        <v>399</v>
      </c>
      <c r="N3359">
        <v>89</v>
      </c>
      <c r="O3359" t="s">
        <v>150</v>
      </c>
      <c r="P3359">
        <v>54</v>
      </c>
      <c r="Q335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359" t="str">
        <f>VLOOKUP(Analytics_mindset_case_studies_IntegrateCo_2015payroll[[#This Row],[Job_Code]],Analytics_mindset_case_studies_IntegrateCo_jobcodes[[Code_text]:[Job_Description]],2,FALSE)</f>
        <v>Service</v>
      </c>
    </row>
    <row r="3360" spans="1:18" x14ac:dyDescent="0.3">
      <c r="A3360" s="1">
        <v>42125</v>
      </c>
      <c r="B3360">
        <v>27310047</v>
      </c>
      <c r="C3360">
        <v>381</v>
      </c>
      <c r="D3360">
        <v>1</v>
      </c>
      <c r="E3360">
        <v>1</v>
      </c>
      <c r="F3360" t="s">
        <v>85</v>
      </c>
      <c r="G3360">
        <v>0</v>
      </c>
      <c r="H3360">
        <v>0</v>
      </c>
      <c r="I3360">
        <v>0</v>
      </c>
      <c r="J3360">
        <v>0</v>
      </c>
      <c r="K3360">
        <v>0</v>
      </c>
      <c r="L3360">
        <v>33</v>
      </c>
      <c r="M3360">
        <v>104</v>
      </c>
      <c r="N3360">
        <v>4</v>
      </c>
      <c r="O3360" t="s">
        <v>151</v>
      </c>
      <c r="P3360">
        <v>0</v>
      </c>
      <c r="Q336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360" t="str">
        <f>VLOOKUP(Analytics_mindset_case_studies_IntegrateCo_2015payroll[[#This Row],[Job_Code]],Analytics_mindset_case_studies_IntegrateCo_jobcodes[[Code_text]:[Job_Description]],2,FALSE)</f>
        <v>Installation</v>
      </c>
    </row>
    <row r="3361" spans="1:18" x14ac:dyDescent="0.3">
      <c r="A3361" s="1">
        <v>42125</v>
      </c>
      <c r="B3361">
        <v>27310047</v>
      </c>
      <c r="C3361">
        <v>381</v>
      </c>
      <c r="D3361">
        <v>1</v>
      </c>
      <c r="E3361">
        <v>1</v>
      </c>
      <c r="F3361" t="s">
        <v>72</v>
      </c>
      <c r="G3361">
        <v>40</v>
      </c>
      <c r="H3361">
        <v>0</v>
      </c>
      <c r="I3361">
        <v>86539</v>
      </c>
      <c r="J3361">
        <v>0</v>
      </c>
      <c r="K3361">
        <v>0</v>
      </c>
      <c r="L3361">
        <v>1886</v>
      </c>
      <c r="M3361">
        <v>6011</v>
      </c>
      <c r="N3361">
        <v>225</v>
      </c>
      <c r="O3361" t="s">
        <v>151</v>
      </c>
      <c r="P3361">
        <v>86539</v>
      </c>
      <c r="Q336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361" t="str">
        <f>VLOOKUP(Analytics_mindset_case_studies_IntegrateCo_2015payroll[[#This Row],[Job_Code]],Analytics_mindset_case_studies_IntegrateCo_jobcodes[[Code_text]:[Job_Description]],2,FALSE)</f>
        <v>Sales</v>
      </c>
    </row>
    <row r="3362" spans="1:18" x14ac:dyDescent="0.3">
      <c r="A3362" s="1">
        <v>42125</v>
      </c>
      <c r="B3362">
        <v>27310047</v>
      </c>
      <c r="C3362">
        <v>133</v>
      </c>
      <c r="D3362">
        <v>1</v>
      </c>
      <c r="E3362">
        <v>1</v>
      </c>
      <c r="F3362" t="s">
        <v>73</v>
      </c>
      <c r="G3362">
        <v>4</v>
      </c>
      <c r="H3362">
        <v>0</v>
      </c>
      <c r="I3362">
        <v>119</v>
      </c>
      <c r="J3362">
        <v>0</v>
      </c>
      <c r="K3362">
        <v>0</v>
      </c>
      <c r="L3362">
        <v>27</v>
      </c>
      <c r="M3362">
        <v>86</v>
      </c>
      <c r="N3362">
        <v>196</v>
      </c>
      <c r="O3362" t="s">
        <v>152</v>
      </c>
      <c r="P3362">
        <v>119</v>
      </c>
      <c r="Q336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362" t="str">
        <f>VLOOKUP(Analytics_mindset_case_studies_IntegrateCo_2015payroll[[#This Row],[Job_Code]],Analytics_mindset_case_studies_IntegrateCo_jobcodes[[Code_text]:[Job_Description]],2,FALSE)</f>
        <v>Proj Management</v>
      </c>
    </row>
    <row r="3363" spans="1:18" x14ac:dyDescent="0.3">
      <c r="A3363" s="1">
        <v>42125</v>
      </c>
      <c r="B3363">
        <v>27310047</v>
      </c>
      <c r="C3363">
        <v>406</v>
      </c>
      <c r="D3363">
        <v>1</v>
      </c>
      <c r="E3363">
        <v>1</v>
      </c>
      <c r="F3363" t="s">
        <v>64</v>
      </c>
      <c r="G3363">
        <v>65</v>
      </c>
      <c r="H3363">
        <v>0</v>
      </c>
      <c r="I3363">
        <v>32738</v>
      </c>
      <c r="J3363">
        <v>0</v>
      </c>
      <c r="K3363">
        <v>0</v>
      </c>
      <c r="L3363">
        <v>786</v>
      </c>
      <c r="M3363">
        <v>2505</v>
      </c>
      <c r="N3363">
        <v>39</v>
      </c>
      <c r="O3363" t="s">
        <v>208</v>
      </c>
      <c r="P3363">
        <v>32738</v>
      </c>
      <c r="Q336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363" t="str">
        <f>VLOOKUP(Analytics_mindset_case_studies_IntegrateCo_2015payroll[[#This Row],[Job_Code]],Analytics_mindset_case_studies_IntegrateCo_jobcodes[[Code_text]:[Job_Description]],2,FALSE)</f>
        <v>Office</v>
      </c>
    </row>
    <row r="3364" spans="1:18" x14ac:dyDescent="0.3">
      <c r="A3364" s="1">
        <v>42125</v>
      </c>
      <c r="B3364">
        <v>27310047</v>
      </c>
      <c r="C3364">
        <v>406</v>
      </c>
      <c r="D3364">
        <v>1</v>
      </c>
      <c r="E3364">
        <v>1</v>
      </c>
      <c r="F3364" t="s">
        <v>58</v>
      </c>
      <c r="G3364">
        <v>95</v>
      </c>
      <c r="H3364">
        <v>0</v>
      </c>
      <c r="I3364">
        <v>47848</v>
      </c>
      <c r="J3364">
        <v>0</v>
      </c>
      <c r="K3364">
        <v>0</v>
      </c>
      <c r="L3364">
        <v>1148</v>
      </c>
      <c r="M3364">
        <v>3659</v>
      </c>
      <c r="N3364">
        <v>57</v>
      </c>
      <c r="O3364" t="s">
        <v>208</v>
      </c>
      <c r="P3364">
        <v>47848</v>
      </c>
      <c r="Q336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364" t="str">
        <f>VLOOKUP(Analytics_mindset_case_studies_IntegrateCo_2015payroll[[#This Row],[Job_Code]],Analytics_mindset_case_studies_IntegrateCo_jobcodes[[Code_text]:[Job_Description]],2,FALSE)</f>
        <v>Sales</v>
      </c>
    </row>
    <row r="3365" spans="1:18" x14ac:dyDescent="0.3">
      <c r="A3365" s="1">
        <v>42125</v>
      </c>
      <c r="B3365">
        <v>27310047</v>
      </c>
      <c r="C3365">
        <v>406</v>
      </c>
      <c r="D3365">
        <v>1</v>
      </c>
      <c r="E3365">
        <v>1</v>
      </c>
      <c r="F3365" t="s">
        <v>84</v>
      </c>
      <c r="G3365">
        <v>6</v>
      </c>
      <c r="H3365">
        <v>0</v>
      </c>
      <c r="I3365">
        <v>3022</v>
      </c>
      <c r="J3365">
        <v>0</v>
      </c>
      <c r="K3365">
        <v>0</v>
      </c>
      <c r="L3365">
        <v>725</v>
      </c>
      <c r="M3365">
        <v>2313</v>
      </c>
      <c r="N3365">
        <v>36</v>
      </c>
      <c r="O3365" t="s">
        <v>208</v>
      </c>
      <c r="P3365">
        <v>3022</v>
      </c>
      <c r="Q336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3365" t="str">
        <f>VLOOKUP(Analytics_mindset_case_studies_IntegrateCo_2015payroll[[#This Row],[Job_Code]],Analytics_mindset_case_studies_IntegrateCo_jobcodes[[Code_text]:[Job_Description]],2,FALSE)</f>
        <v>Travel</v>
      </c>
    </row>
    <row r="3366" spans="1:18" x14ac:dyDescent="0.3">
      <c r="A3366" s="1">
        <v>42125</v>
      </c>
      <c r="B3366">
        <v>27310047</v>
      </c>
      <c r="C3366">
        <v>406</v>
      </c>
      <c r="D3366">
        <v>1</v>
      </c>
      <c r="E3366">
        <v>1</v>
      </c>
      <c r="F3366" t="s">
        <v>71</v>
      </c>
      <c r="G3366">
        <v>2</v>
      </c>
      <c r="H3366">
        <v>0</v>
      </c>
      <c r="I3366">
        <v>10073</v>
      </c>
      <c r="J3366">
        <v>0</v>
      </c>
      <c r="K3366">
        <v>0</v>
      </c>
      <c r="L3366">
        <v>242</v>
      </c>
      <c r="M3366">
        <v>77</v>
      </c>
      <c r="N3366">
        <v>12</v>
      </c>
      <c r="O3366" t="s">
        <v>208</v>
      </c>
      <c r="P3366">
        <v>10073</v>
      </c>
      <c r="Q336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366" t="str">
        <f>VLOOKUP(Analytics_mindset_case_studies_IntegrateCo_2015payroll[[#This Row],[Job_Code]],Analytics_mindset_case_studies_IntegrateCo_jobcodes[[Code_text]:[Job_Description]],2,FALSE)</f>
        <v>Proj Management</v>
      </c>
    </row>
    <row r="3367" spans="1:18" x14ac:dyDescent="0.3">
      <c r="A3367" s="1">
        <v>42125</v>
      </c>
      <c r="B3367">
        <v>27310047</v>
      </c>
      <c r="C3367">
        <v>406</v>
      </c>
      <c r="D3367">
        <v>1</v>
      </c>
      <c r="E3367">
        <v>1</v>
      </c>
      <c r="F3367" t="s">
        <v>78</v>
      </c>
      <c r="G3367">
        <v>18</v>
      </c>
      <c r="H3367">
        <v>0</v>
      </c>
      <c r="I3367">
        <v>90659</v>
      </c>
      <c r="J3367">
        <v>0</v>
      </c>
      <c r="K3367">
        <v>0</v>
      </c>
      <c r="L3367">
        <v>2176</v>
      </c>
      <c r="M3367">
        <v>6935</v>
      </c>
      <c r="N3367">
        <v>109</v>
      </c>
      <c r="O3367" t="s">
        <v>208</v>
      </c>
      <c r="P3367">
        <v>90659</v>
      </c>
      <c r="Q336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367" t="str">
        <f>VLOOKUP(Analytics_mindset_case_studies_IntegrateCo_2015payroll[[#This Row],[Job_Code]],Analytics_mindset_case_studies_IntegrateCo_jobcodes[[Code_text]:[Job_Description]],2,FALSE)</f>
        <v>Service</v>
      </c>
    </row>
    <row r="3368" spans="1:18" x14ac:dyDescent="0.3">
      <c r="A3368" s="1">
        <v>42125</v>
      </c>
      <c r="B3368">
        <v>27310047</v>
      </c>
      <c r="C3368">
        <v>402</v>
      </c>
      <c r="D3368">
        <v>5</v>
      </c>
      <c r="E3368">
        <v>5</v>
      </c>
      <c r="F3368" t="s">
        <v>85</v>
      </c>
      <c r="G3368">
        <v>0</v>
      </c>
      <c r="H3368">
        <v>0</v>
      </c>
      <c r="I3368">
        <v>0</v>
      </c>
      <c r="J3368">
        <v>0</v>
      </c>
      <c r="K3368">
        <v>0</v>
      </c>
      <c r="L3368">
        <v>42</v>
      </c>
      <c r="M3368">
        <v>105</v>
      </c>
      <c r="N3368">
        <v>64</v>
      </c>
      <c r="O3368" t="s">
        <v>153</v>
      </c>
      <c r="P3368">
        <v>0</v>
      </c>
      <c r="Q336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368" t="str">
        <f>VLOOKUP(Analytics_mindset_case_studies_IntegrateCo_2015payroll[[#This Row],[Job_Code]],Analytics_mindset_case_studies_IntegrateCo_jobcodes[[Code_text]:[Job_Description]],2,FALSE)</f>
        <v>Installation</v>
      </c>
    </row>
    <row r="3369" spans="1:18" x14ac:dyDescent="0.3">
      <c r="A3369" s="1">
        <v>42125</v>
      </c>
      <c r="B3369">
        <v>27310047</v>
      </c>
      <c r="C3369">
        <v>402</v>
      </c>
      <c r="D3369">
        <v>5</v>
      </c>
      <c r="E3369">
        <v>5</v>
      </c>
      <c r="F3369" t="s">
        <v>93</v>
      </c>
      <c r="G3369">
        <v>1</v>
      </c>
      <c r="H3369">
        <v>0</v>
      </c>
      <c r="I3369">
        <v>18</v>
      </c>
      <c r="J3369">
        <v>0</v>
      </c>
      <c r="K3369">
        <v>0</v>
      </c>
      <c r="L3369">
        <v>5</v>
      </c>
      <c r="M3369">
        <v>127</v>
      </c>
      <c r="N3369">
        <v>77</v>
      </c>
      <c r="O3369" t="s">
        <v>153</v>
      </c>
      <c r="P3369">
        <v>18</v>
      </c>
      <c r="Q336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369" t="str">
        <f>VLOOKUP(Analytics_mindset_case_studies_IntegrateCo_2015payroll[[#This Row],[Job_Code]],Analytics_mindset_case_studies_IntegrateCo_jobcodes[[Code_text]:[Job_Description]],2,FALSE)</f>
        <v>Office</v>
      </c>
    </row>
    <row r="3370" spans="1:18" x14ac:dyDescent="0.3">
      <c r="A3370" s="1">
        <v>42125</v>
      </c>
      <c r="B3370">
        <v>27310047</v>
      </c>
      <c r="C3370">
        <v>402</v>
      </c>
      <c r="D3370">
        <v>5</v>
      </c>
      <c r="E3370">
        <v>5</v>
      </c>
      <c r="F3370" t="s">
        <v>77</v>
      </c>
      <c r="G3370">
        <v>17</v>
      </c>
      <c r="H3370">
        <v>0</v>
      </c>
      <c r="I3370">
        <v>306</v>
      </c>
      <c r="J3370">
        <v>0</v>
      </c>
      <c r="K3370">
        <v>0</v>
      </c>
      <c r="L3370">
        <v>857</v>
      </c>
      <c r="M3370">
        <v>215</v>
      </c>
      <c r="N3370">
        <v>131</v>
      </c>
      <c r="O3370" t="s">
        <v>153</v>
      </c>
      <c r="P3370">
        <v>306</v>
      </c>
      <c r="Q337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370" t="str">
        <f>VLOOKUP(Analytics_mindset_case_studies_IntegrateCo_2015payroll[[#This Row],[Job_Code]],Analytics_mindset_case_studies_IntegrateCo_jobcodes[[Code_text]:[Job_Description]],2,FALSE)</f>
        <v>Employee Training</v>
      </c>
    </row>
    <row r="3371" spans="1:18" x14ac:dyDescent="0.3">
      <c r="A3371" s="1">
        <v>42125</v>
      </c>
      <c r="B3371">
        <v>27310047</v>
      </c>
      <c r="C3371">
        <v>203</v>
      </c>
      <c r="D3371">
        <v>1</v>
      </c>
      <c r="E3371">
        <v>1</v>
      </c>
      <c r="F3371" t="s">
        <v>85</v>
      </c>
      <c r="G3371">
        <v>0</v>
      </c>
      <c r="H3371">
        <v>0</v>
      </c>
      <c r="I3371">
        <v>0</v>
      </c>
      <c r="J3371">
        <v>0</v>
      </c>
      <c r="K3371">
        <v>0</v>
      </c>
      <c r="L3371">
        <v>0</v>
      </c>
      <c r="M3371">
        <v>152</v>
      </c>
      <c r="N3371">
        <v>3</v>
      </c>
      <c r="O3371" t="s">
        <v>155</v>
      </c>
      <c r="P3371">
        <v>0</v>
      </c>
      <c r="Q337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371" t="str">
        <f>VLOOKUP(Analytics_mindset_case_studies_IntegrateCo_2015payroll[[#This Row],[Job_Code]],Analytics_mindset_case_studies_IntegrateCo_jobcodes[[Code_text]:[Job_Description]],2,FALSE)</f>
        <v>Installation</v>
      </c>
    </row>
    <row r="3372" spans="1:18" x14ac:dyDescent="0.3">
      <c r="A3372" s="1">
        <v>42125</v>
      </c>
      <c r="B3372">
        <v>27310047</v>
      </c>
      <c r="C3372">
        <v>203</v>
      </c>
      <c r="D3372">
        <v>1</v>
      </c>
      <c r="E3372">
        <v>1</v>
      </c>
      <c r="F3372" t="s">
        <v>64</v>
      </c>
      <c r="G3372">
        <v>10</v>
      </c>
      <c r="H3372">
        <v>0</v>
      </c>
      <c r="I3372">
        <v>64811</v>
      </c>
      <c r="J3372">
        <v>0</v>
      </c>
      <c r="K3372">
        <v>0</v>
      </c>
      <c r="L3372">
        <v>0</v>
      </c>
      <c r="M3372">
        <v>4684</v>
      </c>
      <c r="N3372">
        <v>78</v>
      </c>
      <c r="O3372" t="s">
        <v>155</v>
      </c>
      <c r="P3372">
        <v>64811</v>
      </c>
      <c r="Q337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372" t="str">
        <f>VLOOKUP(Analytics_mindset_case_studies_IntegrateCo_2015payroll[[#This Row],[Job_Code]],Analytics_mindset_case_studies_IntegrateCo_jobcodes[[Code_text]:[Job_Description]],2,FALSE)</f>
        <v>Office</v>
      </c>
    </row>
    <row r="3373" spans="1:18" x14ac:dyDescent="0.3">
      <c r="A3373" s="1">
        <v>42125</v>
      </c>
      <c r="B3373">
        <v>27310047</v>
      </c>
      <c r="C3373">
        <v>203</v>
      </c>
      <c r="D3373">
        <v>1</v>
      </c>
      <c r="E3373">
        <v>1</v>
      </c>
      <c r="F3373" t="s">
        <v>78</v>
      </c>
      <c r="G3373">
        <v>10</v>
      </c>
      <c r="H3373">
        <v>0</v>
      </c>
      <c r="I3373">
        <v>64812</v>
      </c>
      <c r="J3373">
        <v>0</v>
      </c>
      <c r="K3373">
        <v>0</v>
      </c>
      <c r="L3373">
        <v>0</v>
      </c>
      <c r="M3373">
        <v>4683</v>
      </c>
      <c r="N3373">
        <v>78</v>
      </c>
      <c r="O3373" t="s">
        <v>155</v>
      </c>
      <c r="P3373">
        <v>64812</v>
      </c>
      <c r="Q337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373" t="str">
        <f>VLOOKUP(Analytics_mindset_case_studies_IntegrateCo_2015payroll[[#This Row],[Job_Code]],Analytics_mindset_case_studies_IntegrateCo_jobcodes[[Code_text]:[Job_Description]],2,FALSE)</f>
        <v>Service</v>
      </c>
    </row>
    <row r="3374" spans="1:18" x14ac:dyDescent="0.3">
      <c r="A3374" s="1">
        <v>42125</v>
      </c>
      <c r="B3374">
        <v>27310047</v>
      </c>
      <c r="C3374">
        <v>203</v>
      </c>
      <c r="D3374">
        <v>1</v>
      </c>
      <c r="E3374">
        <v>1</v>
      </c>
      <c r="F3374" t="s">
        <v>65</v>
      </c>
      <c r="G3374">
        <v>10</v>
      </c>
      <c r="H3374">
        <v>0</v>
      </c>
      <c r="I3374">
        <v>64811</v>
      </c>
      <c r="J3374">
        <v>0</v>
      </c>
      <c r="K3374">
        <v>0</v>
      </c>
      <c r="L3374">
        <v>0</v>
      </c>
      <c r="M3374">
        <v>4683</v>
      </c>
      <c r="N3374">
        <v>78</v>
      </c>
      <c r="O3374" t="s">
        <v>155</v>
      </c>
      <c r="P3374">
        <v>64811</v>
      </c>
      <c r="Q337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374" t="str">
        <f>VLOOKUP(Analytics_mindset_case_studies_IntegrateCo_2015payroll[[#This Row],[Job_Code]],Analytics_mindset_case_studies_IntegrateCo_jobcodes[[Code_text]:[Job_Description]],2,FALSE)</f>
        <v>Office</v>
      </c>
    </row>
    <row r="3375" spans="1:18" x14ac:dyDescent="0.3">
      <c r="A3375" s="1">
        <v>42125</v>
      </c>
      <c r="B3375">
        <v>27310047</v>
      </c>
      <c r="C3375">
        <v>203</v>
      </c>
      <c r="D3375">
        <v>1</v>
      </c>
      <c r="E3375">
        <v>1</v>
      </c>
      <c r="F3375" t="s">
        <v>74</v>
      </c>
      <c r="G3375">
        <v>10</v>
      </c>
      <c r="H3375">
        <v>0</v>
      </c>
      <c r="I3375">
        <v>64812</v>
      </c>
      <c r="J3375">
        <v>0</v>
      </c>
      <c r="K3375">
        <v>0</v>
      </c>
      <c r="L3375">
        <v>0</v>
      </c>
      <c r="M3375">
        <v>4684</v>
      </c>
      <c r="N3375">
        <v>78</v>
      </c>
      <c r="O3375" t="s">
        <v>155</v>
      </c>
      <c r="P3375">
        <v>64812</v>
      </c>
      <c r="Q337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375" t="str">
        <f>VLOOKUP(Analytics_mindset_case_studies_IntegrateCo_2015payroll[[#This Row],[Job_Code]],Analytics_mindset_case_studies_IntegrateCo_jobcodes[[Code_text]:[Job_Description]],2,FALSE)</f>
        <v>Service</v>
      </c>
    </row>
    <row r="3376" spans="1:18" x14ac:dyDescent="0.3">
      <c r="A3376" s="1">
        <v>42125</v>
      </c>
      <c r="B3376">
        <v>27310047</v>
      </c>
      <c r="C3376">
        <v>357</v>
      </c>
      <c r="D3376">
        <v>1</v>
      </c>
      <c r="E3376">
        <v>1</v>
      </c>
      <c r="F3376" t="s">
        <v>85</v>
      </c>
      <c r="G3376">
        <v>0</v>
      </c>
      <c r="H3376">
        <v>0</v>
      </c>
      <c r="I3376">
        <v>0</v>
      </c>
      <c r="J3376">
        <v>0</v>
      </c>
      <c r="K3376">
        <v>0</v>
      </c>
      <c r="L3376">
        <v>24</v>
      </c>
      <c r="M3376">
        <v>75</v>
      </c>
      <c r="N3376">
        <v>2</v>
      </c>
      <c r="O3376" t="s">
        <v>156</v>
      </c>
      <c r="P3376">
        <v>0</v>
      </c>
      <c r="Q337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376" t="str">
        <f>VLOOKUP(Analytics_mindset_case_studies_IntegrateCo_2015payroll[[#This Row],[Job_Code]],Analytics_mindset_case_studies_IntegrateCo_jobcodes[[Code_text]:[Job_Description]],2,FALSE)</f>
        <v>Installation</v>
      </c>
    </row>
    <row r="3377" spans="1:18" x14ac:dyDescent="0.3">
      <c r="A3377" s="1">
        <v>42125</v>
      </c>
      <c r="B3377">
        <v>27310047</v>
      </c>
      <c r="C3377">
        <v>357</v>
      </c>
      <c r="D3377">
        <v>1</v>
      </c>
      <c r="E3377">
        <v>1</v>
      </c>
      <c r="F3377" t="s">
        <v>65</v>
      </c>
      <c r="G3377">
        <v>1</v>
      </c>
      <c r="H3377">
        <v>0</v>
      </c>
      <c r="I3377">
        <v>20</v>
      </c>
      <c r="J3377">
        <v>0</v>
      </c>
      <c r="K3377">
        <v>0</v>
      </c>
      <c r="L3377">
        <v>39</v>
      </c>
      <c r="M3377">
        <v>126</v>
      </c>
      <c r="N3377">
        <v>33</v>
      </c>
      <c r="O3377" t="s">
        <v>156</v>
      </c>
      <c r="P3377">
        <v>20</v>
      </c>
      <c r="Q337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377" t="str">
        <f>VLOOKUP(Analytics_mindset_case_studies_IntegrateCo_2015payroll[[#This Row],[Job_Code]],Analytics_mindset_case_studies_IntegrateCo_jobcodes[[Code_text]:[Job_Description]],2,FALSE)</f>
        <v>Office</v>
      </c>
    </row>
    <row r="3378" spans="1:18" x14ac:dyDescent="0.3">
      <c r="A3378" s="1">
        <v>42125</v>
      </c>
      <c r="B3378">
        <v>27310047</v>
      </c>
      <c r="C3378">
        <v>357</v>
      </c>
      <c r="D3378">
        <v>1</v>
      </c>
      <c r="E3378">
        <v>1</v>
      </c>
      <c r="F3378" t="s">
        <v>74</v>
      </c>
      <c r="G3378">
        <v>4</v>
      </c>
      <c r="H3378">
        <v>0</v>
      </c>
      <c r="I3378">
        <v>80</v>
      </c>
      <c r="J3378">
        <v>0</v>
      </c>
      <c r="K3378">
        <v>0</v>
      </c>
      <c r="L3378">
        <v>158</v>
      </c>
      <c r="M3378">
        <v>502</v>
      </c>
      <c r="N3378">
        <v>132</v>
      </c>
      <c r="O3378" t="s">
        <v>156</v>
      </c>
      <c r="P3378">
        <v>80</v>
      </c>
      <c r="Q337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378" t="str">
        <f>VLOOKUP(Analytics_mindset_case_studies_IntegrateCo_2015payroll[[#This Row],[Job_Code]],Analytics_mindset_case_studies_IntegrateCo_jobcodes[[Code_text]:[Job_Description]],2,FALSE)</f>
        <v>Service</v>
      </c>
    </row>
    <row r="3379" spans="1:18" x14ac:dyDescent="0.3">
      <c r="A3379" s="1">
        <v>42125</v>
      </c>
      <c r="B3379">
        <v>27310047</v>
      </c>
      <c r="C3379">
        <v>357</v>
      </c>
      <c r="D3379">
        <v>1</v>
      </c>
      <c r="E3379">
        <v>1</v>
      </c>
      <c r="F3379" t="s">
        <v>89</v>
      </c>
      <c r="G3379">
        <v>2</v>
      </c>
      <c r="H3379">
        <v>0</v>
      </c>
      <c r="I3379">
        <v>40</v>
      </c>
      <c r="J3379">
        <v>0</v>
      </c>
      <c r="K3379">
        <v>0</v>
      </c>
      <c r="L3379">
        <v>79</v>
      </c>
      <c r="M3379">
        <v>25</v>
      </c>
      <c r="N3379">
        <v>66</v>
      </c>
      <c r="O3379" t="s">
        <v>156</v>
      </c>
      <c r="P3379">
        <v>40</v>
      </c>
      <c r="Q337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379" t="str">
        <f>VLOOKUP(Analytics_mindset_case_studies_IntegrateCo_2015payroll[[#This Row],[Job_Code]],Analytics_mindset_case_studies_IntegrateCo_jobcodes[[Code_text]:[Job_Description]],2,FALSE)</f>
        <v>Employee Training</v>
      </c>
    </row>
    <row r="3380" spans="1:18" x14ac:dyDescent="0.3">
      <c r="A3380" s="1">
        <v>42125</v>
      </c>
      <c r="B3380">
        <v>27310047</v>
      </c>
      <c r="C3380">
        <v>357</v>
      </c>
      <c r="D3380">
        <v>1</v>
      </c>
      <c r="E3380">
        <v>1</v>
      </c>
      <c r="F3380" t="s">
        <v>70</v>
      </c>
      <c r="G3380">
        <v>0</v>
      </c>
      <c r="H3380">
        <v>0</v>
      </c>
      <c r="I3380">
        <v>0</v>
      </c>
      <c r="J3380">
        <v>0</v>
      </c>
      <c r="K3380">
        <v>0</v>
      </c>
      <c r="L3380">
        <v>2</v>
      </c>
      <c r="M3380">
        <v>63</v>
      </c>
      <c r="N3380">
        <v>17</v>
      </c>
      <c r="O3380" t="s">
        <v>156</v>
      </c>
      <c r="P3380">
        <v>0</v>
      </c>
      <c r="Q338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380" t="str">
        <f>VLOOKUP(Analytics_mindset_case_studies_IntegrateCo_2015payroll[[#This Row],[Job_Code]],Analytics_mindset_case_studies_IntegrateCo_jobcodes[[Code_text]:[Job_Description]],2,FALSE)</f>
        <v>New Foreign Manufacturing Plant</v>
      </c>
    </row>
    <row r="3381" spans="1:18" x14ac:dyDescent="0.3">
      <c r="A3381" s="1">
        <v>42125</v>
      </c>
      <c r="B3381">
        <v>27310047</v>
      </c>
      <c r="C3381">
        <v>269</v>
      </c>
      <c r="D3381">
        <v>1</v>
      </c>
      <c r="E3381">
        <v>1</v>
      </c>
      <c r="F3381" t="s">
        <v>108</v>
      </c>
      <c r="G3381">
        <v>0</v>
      </c>
      <c r="H3381">
        <v>0</v>
      </c>
      <c r="I3381">
        <v>0</v>
      </c>
      <c r="J3381">
        <v>0</v>
      </c>
      <c r="K3381">
        <v>0</v>
      </c>
      <c r="L3381">
        <v>2461</v>
      </c>
      <c r="M3381">
        <v>7844</v>
      </c>
      <c r="N3381">
        <v>1848</v>
      </c>
      <c r="O3381" t="s">
        <v>157</v>
      </c>
      <c r="P3381">
        <v>0</v>
      </c>
      <c r="Q338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381" t="str">
        <f>VLOOKUP(Analytics_mindset_case_studies_IntegrateCo_2015payroll[[#This Row],[Job_Code]],Analytics_mindset_case_studies_IntegrateCo_jobcodes[[Code_text]:[Job_Description]],2,FALSE)</f>
        <v>New Foreign Manufacturing Plant</v>
      </c>
    </row>
    <row r="3382" spans="1:18" x14ac:dyDescent="0.3">
      <c r="A3382" s="1">
        <v>42125</v>
      </c>
      <c r="B3382">
        <v>27310047</v>
      </c>
      <c r="C3382">
        <v>248</v>
      </c>
      <c r="D3382">
        <v>1</v>
      </c>
      <c r="E3382">
        <v>1</v>
      </c>
      <c r="F3382" t="s">
        <v>64</v>
      </c>
      <c r="G3382">
        <v>16</v>
      </c>
      <c r="H3382">
        <v>0</v>
      </c>
      <c r="I3382">
        <v>328</v>
      </c>
      <c r="J3382">
        <v>0</v>
      </c>
      <c r="K3382">
        <v>0</v>
      </c>
      <c r="L3382">
        <v>693</v>
      </c>
      <c r="M3382">
        <v>2208</v>
      </c>
      <c r="N3382">
        <v>39</v>
      </c>
      <c r="O3382" t="s">
        <v>158</v>
      </c>
      <c r="P3382">
        <v>328</v>
      </c>
      <c r="Q338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382" t="str">
        <f>VLOOKUP(Analytics_mindset_case_studies_IntegrateCo_2015payroll[[#This Row],[Job_Code]],Analytics_mindset_case_studies_IntegrateCo_jobcodes[[Code_text]:[Job_Description]],2,FALSE)</f>
        <v>Office</v>
      </c>
    </row>
    <row r="3383" spans="1:18" x14ac:dyDescent="0.3">
      <c r="A3383" s="1">
        <v>42125</v>
      </c>
      <c r="B3383">
        <v>27310047</v>
      </c>
      <c r="C3383">
        <v>248</v>
      </c>
      <c r="D3383">
        <v>1</v>
      </c>
      <c r="E3383">
        <v>1</v>
      </c>
      <c r="F3383" t="s">
        <v>63</v>
      </c>
      <c r="G3383">
        <v>0</v>
      </c>
      <c r="H3383">
        <v>0</v>
      </c>
      <c r="I3383">
        <v>0</v>
      </c>
      <c r="J3383">
        <v>0</v>
      </c>
      <c r="K3383">
        <v>0</v>
      </c>
      <c r="L3383">
        <v>173</v>
      </c>
      <c r="M3383">
        <v>552</v>
      </c>
      <c r="N3383">
        <v>1</v>
      </c>
      <c r="O3383" t="s">
        <v>158</v>
      </c>
      <c r="P3383">
        <v>0</v>
      </c>
      <c r="Q338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383" t="str">
        <f>VLOOKUP(Analytics_mindset_case_studies_IntegrateCo_2015payroll[[#This Row],[Job_Code]],Analytics_mindset_case_studies_IntegrateCo_jobcodes[[Code_text]:[Job_Description]],2,FALSE)</f>
        <v>New Foreign Manufacturing Plant</v>
      </c>
    </row>
    <row r="3384" spans="1:18" x14ac:dyDescent="0.3">
      <c r="A3384" s="1">
        <v>42125</v>
      </c>
      <c r="B3384">
        <v>27310047</v>
      </c>
      <c r="C3384">
        <v>248</v>
      </c>
      <c r="D3384">
        <v>1</v>
      </c>
      <c r="E3384">
        <v>1</v>
      </c>
      <c r="F3384" t="s">
        <v>65</v>
      </c>
      <c r="G3384">
        <v>16</v>
      </c>
      <c r="H3384">
        <v>0</v>
      </c>
      <c r="I3384">
        <v>328</v>
      </c>
      <c r="J3384">
        <v>0</v>
      </c>
      <c r="K3384">
        <v>0</v>
      </c>
      <c r="L3384">
        <v>693</v>
      </c>
      <c r="M3384">
        <v>2208</v>
      </c>
      <c r="N3384">
        <v>39</v>
      </c>
      <c r="O3384" t="s">
        <v>158</v>
      </c>
      <c r="P3384">
        <v>328</v>
      </c>
      <c r="Q338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384" t="str">
        <f>VLOOKUP(Analytics_mindset_case_studies_IntegrateCo_2015payroll[[#This Row],[Job_Code]],Analytics_mindset_case_studies_IntegrateCo_jobcodes[[Code_text]:[Job_Description]],2,FALSE)</f>
        <v>Office</v>
      </c>
    </row>
    <row r="3385" spans="1:18" x14ac:dyDescent="0.3">
      <c r="A3385" s="1">
        <v>42125</v>
      </c>
      <c r="B3385">
        <v>27310047</v>
      </c>
      <c r="C3385">
        <v>248</v>
      </c>
      <c r="D3385">
        <v>1</v>
      </c>
      <c r="E3385">
        <v>1</v>
      </c>
      <c r="F3385" t="s">
        <v>70</v>
      </c>
      <c r="G3385">
        <v>0</v>
      </c>
      <c r="H3385">
        <v>0</v>
      </c>
      <c r="I3385">
        <v>0</v>
      </c>
      <c r="J3385">
        <v>0</v>
      </c>
      <c r="K3385">
        <v>0</v>
      </c>
      <c r="L3385">
        <v>173</v>
      </c>
      <c r="M3385">
        <v>552</v>
      </c>
      <c r="N3385">
        <v>1</v>
      </c>
      <c r="O3385" t="s">
        <v>158</v>
      </c>
      <c r="P3385">
        <v>0</v>
      </c>
      <c r="Q338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385" t="str">
        <f>VLOOKUP(Analytics_mindset_case_studies_IntegrateCo_2015payroll[[#This Row],[Job_Code]],Analytics_mindset_case_studies_IntegrateCo_jobcodes[[Code_text]:[Job_Description]],2,FALSE)</f>
        <v>New Foreign Manufacturing Plant</v>
      </c>
    </row>
    <row r="3386" spans="1:18" x14ac:dyDescent="0.3">
      <c r="A3386" s="1">
        <v>42125</v>
      </c>
      <c r="B3386">
        <v>27310047</v>
      </c>
      <c r="C3386">
        <v>30</v>
      </c>
      <c r="D3386">
        <v>1</v>
      </c>
      <c r="E3386">
        <v>1</v>
      </c>
      <c r="F3386" t="s">
        <v>84</v>
      </c>
      <c r="G3386">
        <v>5</v>
      </c>
      <c r="H3386">
        <v>0</v>
      </c>
      <c r="I3386">
        <v>12184</v>
      </c>
      <c r="J3386">
        <v>0</v>
      </c>
      <c r="K3386">
        <v>0</v>
      </c>
      <c r="L3386">
        <v>246</v>
      </c>
      <c r="M3386">
        <v>785</v>
      </c>
      <c r="N3386">
        <v>15</v>
      </c>
      <c r="O3386" t="s">
        <v>159</v>
      </c>
      <c r="P3386">
        <v>12184</v>
      </c>
      <c r="Q338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3386" t="str">
        <f>VLOOKUP(Analytics_mindset_case_studies_IntegrateCo_2015payroll[[#This Row],[Job_Code]],Analytics_mindset_case_studies_IntegrateCo_jobcodes[[Code_text]:[Job_Description]],2,FALSE)</f>
        <v>Travel</v>
      </c>
    </row>
    <row r="3387" spans="1:18" x14ac:dyDescent="0.3">
      <c r="A3387" s="1">
        <v>42125</v>
      </c>
      <c r="B3387">
        <v>27310047</v>
      </c>
      <c r="C3387">
        <v>30</v>
      </c>
      <c r="D3387">
        <v>1</v>
      </c>
      <c r="E3387">
        <v>1</v>
      </c>
      <c r="F3387" t="s">
        <v>63</v>
      </c>
      <c r="G3387">
        <v>0</v>
      </c>
      <c r="H3387">
        <v>0</v>
      </c>
      <c r="I3387">
        <v>0</v>
      </c>
      <c r="J3387">
        <v>0</v>
      </c>
      <c r="K3387">
        <v>0</v>
      </c>
      <c r="L3387">
        <v>148</v>
      </c>
      <c r="M3387">
        <v>47</v>
      </c>
      <c r="N3387">
        <v>9</v>
      </c>
      <c r="O3387" t="s">
        <v>159</v>
      </c>
      <c r="P3387">
        <v>0</v>
      </c>
      <c r="Q338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387" t="str">
        <f>VLOOKUP(Analytics_mindset_case_studies_IntegrateCo_2015payroll[[#This Row],[Job_Code]],Analytics_mindset_case_studies_IntegrateCo_jobcodes[[Code_text]:[Job_Description]],2,FALSE)</f>
        <v>New Foreign Manufacturing Plant</v>
      </c>
    </row>
    <row r="3388" spans="1:18" x14ac:dyDescent="0.3">
      <c r="A3388" s="1">
        <v>42125</v>
      </c>
      <c r="B3388">
        <v>27310047</v>
      </c>
      <c r="C3388">
        <v>30</v>
      </c>
      <c r="D3388">
        <v>1</v>
      </c>
      <c r="E3388">
        <v>1</v>
      </c>
      <c r="F3388" t="s">
        <v>72</v>
      </c>
      <c r="G3388">
        <v>5</v>
      </c>
      <c r="H3388">
        <v>0</v>
      </c>
      <c r="I3388">
        <v>1218</v>
      </c>
      <c r="J3388">
        <v>0</v>
      </c>
      <c r="K3388">
        <v>0</v>
      </c>
      <c r="L3388">
        <v>25</v>
      </c>
      <c r="M3388">
        <v>79</v>
      </c>
      <c r="N3388">
        <v>1</v>
      </c>
      <c r="O3388" t="s">
        <v>159</v>
      </c>
      <c r="P3388">
        <v>1218</v>
      </c>
      <c r="Q338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388" t="str">
        <f>VLOOKUP(Analytics_mindset_case_studies_IntegrateCo_2015payroll[[#This Row],[Job_Code]],Analytics_mindset_case_studies_IntegrateCo_jobcodes[[Code_text]:[Job_Description]],2,FALSE)</f>
        <v>Sales</v>
      </c>
    </row>
    <row r="3389" spans="1:18" x14ac:dyDescent="0.3">
      <c r="A3389" s="1">
        <v>42125</v>
      </c>
      <c r="B3389">
        <v>27310047</v>
      </c>
      <c r="C3389">
        <v>403</v>
      </c>
      <c r="D3389">
        <v>1</v>
      </c>
      <c r="E3389">
        <v>1</v>
      </c>
      <c r="F3389" t="s">
        <v>89</v>
      </c>
      <c r="G3389">
        <v>1</v>
      </c>
      <c r="H3389">
        <v>0</v>
      </c>
      <c r="I3389">
        <v>17</v>
      </c>
      <c r="J3389">
        <v>0</v>
      </c>
      <c r="K3389">
        <v>0</v>
      </c>
      <c r="L3389">
        <v>35</v>
      </c>
      <c r="M3389">
        <v>111</v>
      </c>
      <c r="N3389">
        <v>28</v>
      </c>
      <c r="O3389" t="s">
        <v>160</v>
      </c>
      <c r="P3389">
        <v>17</v>
      </c>
      <c r="Q338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389" t="str">
        <f>VLOOKUP(Analytics_mindset_case_studies_IntegrateCo_2015payroll[[#This Row],[Job_Code]],Analytics_mindset_case_studies_IntegrateCo_jobcodes[[Code_text]:[Job_Description]],2,FALSE)</f>
        <v>Employee Training</v>
      </c>
    </row>
    <row r="3390" spans="1:18" x14ac:dyDescent="0.3">
      <c r="A3390" s="1">
        <v>42125</v>
      </c>
      <c r="B3390">
        <v>27310047</v>
      </c>
      <c r="C3390">
        <v>6</v>
      </c>
      <c r="D3390">
        <v>1</v>
      </c>
      <c r="E3390">
        <v>1</v>
      </c>
      <c r="F3390" t="s">
        <v>63</v>
      </c>
      <c r="G3390">
        <v>0</v>
      </c>
      <c r="H3390">
        <v>0</v>
      </c>
      <c r="I3390">
        <v>0</v>
      </c>
      <c r="J3390">
        <v>0</v>
      </c>
      <c r="K3390">
        <v>0</v>
      </c>
      <c r="L3390">
        <v>1221</v>
      </c>
      <c r="M3390">
        <v>3891</v>
      </c>
      <c r="N3390">
        <v>871</v>
      </c>
      <c r="O3390" t="s">
        <v>162</v>
      </c>
      <c r="P3390">
        <v>0</v>
      </c>
      <c r="Q339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390" t="str">
        <f>VLOOKUP(Analytics_mindset_case_studies_IntegrateCo_2015payroll[[#This Row],[Job_Code]],Analytics_mindset_case_studies_IntegrateCo_jobcodes[[Code_text]:[Job_Description]],2,FALSE)</f>
        <v>New Foreign Manufacturing Plant</v>
      </c>
    </row>
    <row r="3391" spans="1:18" x14ac:dyDescent="0.3">
      <c r="A3391" s="1">
        <v>42125</v>
      </c>
      <c r="B3391">
        <v>27310047</v>
      </c>
      <c r="C3391">
        <v>37</v>
      </c>
      <c r="D3391">
        <v>1</v>
      </c>
      <c r="E3391">
        <v>1</v>
      </c>
      <c r="F3391" t="s">
        <v>63</v>
      </c>
      <c r="G3391">
        <v>0</v>
      </c>
      <c r="H3391">
        <v>0</v>
      </c>
      <c r="I3391">
        <v>0</v>
      </c>
      <c r="J3391">
        <v>0</v>
      </c>
      <c r="K3391">
        <v>0</v>
      </c>
      <c r="L3391">
        <v>184</v>
      </c>
      <c r="M3391">
        <v>587</v>
      </c>
      <c r="N3391">
        <v>141</v>
      </c>
      <c r="O3391" t="s">
        <v>164</v>
      </c>
      <c r="P3391">
        <v>0</v>
      </c>
      <c r="Q339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391" t="str">
        <f>VLOOKUP(Analytics_mindset_case_studies_IntegrateCo_2015payroll[[#This Row],[Job_Code]],Analytics_mindset_case_studies_IntegrateCo_jobcodes[[Code_text]:[Job_Description]],2,FALSE)</f>
        <v>New Foreign Manufacturing Plant</v>
      </c>
    </row>
    <row r="3392" spans="1:18" x14ac:dyDescent="0.3">
      <c r="A3392" s="1">
        <v>42125</v>
      </c>
      <c r="B3392">
        <v>27310047</v>
      </c>
      <c r="C3392">
        <v>35</v>
      </c>
      <c r="D3392">
        <v>1</v>
      </c>
      <c r="E3392">
        <v>1</v>
      </c>
      <c r="F3392" t="s">
        <v>58</v>
      </c>
      <c r="G3392">
        <v>46</v>
      </c>
      <c r="H3392">
        <v>0</v>
      </c>
      <c r="I3392">
        <v>115385</v>
      </c>
      <c r="J3392">
        <v>0</v>
      </c>
      <c r="K3392">
        <v>0</v>
      </c>
      <c r="L3392">
        <v>0</v>
      </c>
      <c r="M3392">
        <v>8153</v>
      </c>
      <c r="N3392">
        <v>3</v>
      </c>
      <c r="O3392" t="s">
        <v>165</v>
      </c>
      <c r="P3392">
        <v>115385</v>
      </c>
      <c r="Q339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392" t="str">
        <f>VLOOKUP(Analytics_mindset_case_studies_IntegrateCo_2015payroll[[#This Row],[Job_Code]],Analytics_mindset_case_studies_IntegrateCo_jobcodes[[Code_text]:[Job_Description]],2,FALSE)</f>
        <v>Sales</v>
      </c>
    </row>
    <row r="3393" spans="1:18" x14ac:dyDescent="0.3">
      <c r="A3393" s="1">
        <v>42125</v>
      </c>
      <c r="B3393">
        <v>27310047</v>
      </c>
      <c r="C3393">
        <v>287</v>
      </c>
      <c r="D3393">
        <v>2</v>
      </c>
      <c r="E3393">
        <v>2</v>
      </c>
      <c r="F3393" t="s">
        <v>64</v>
      </c>
      <c r="G3393">
        <v>22</v>
      </c>
      <c r="H3393">
        <v>0</v>
      </c>
      <c r="I3393">
        <v>3135</v>
      </c>
      <c r="J3393">
        <v>0</v>
      </c>
      <c r="K3393">
        <v>0</v>
      </c>
      <c r="L3393">
        <v>1428</v>
      </c>
      <c r="M3393">
        <v>2276</v>
      </c>
      <c r="N3393">
        <v>78</v>
      </c>
      <c r="O3393" t="s">
        <v>167</v>
      </c>
      <c r="P3393">
        <v>3135</v>
      </c>
      <c r="Q339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393" t="str">
        <f>VLOOKUP(Analytics_mindset_case_studies_IntegrateCo_2015payroll[[#This Row],[Job_Code]],Analytics_mindset_case_studies_IntegrateCo_jobcodes[[Code_text]:[Job_Description]],2,FALSE)</f>
        <v>Office</v>
      </c>
    </row>
    <row r="3394" spans="1:18" x14ac:dyDescent="0.3">
      <c r="A3394" s="1">
        <v>42125</v>
      </c>
      <c r="B3394">
        <v>27310047</v>
      </c>
      <c r="C3394">
        <v>287</v>
      </c>
      <c r="D3394">
        <v>2</v>
      </c>
      <c r="E3394">
        <v>2</v>
      </c>
      <c r="F3394" t="s">
        <v>88</v>
      </c>
      <c r="G3394">
        <v>9</v>
      </c>
      <c r="H3394">
        <v>0</v>
      </c>
      <c r="I3394">
        <v>12825</v>
      </c>
      <c r="J3394">
        <v>0</v>
      </c>
      <c r="K3394">
        <v>0</v>
      </c>
      <c r="L3394">
        <v>584</v>
      </c>
      <c r="M3394">
        <v>931</v>
      </c>
      <c r="N3394">
        <v>32</v>
      </c>
      <c r="O3394" t="s">
        <v>167</v>
      </c>
      <c r="P3394">
        <v>12825</v>
      </c>
      <c r="Q339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394" t="str">
        <f>VLOOKUP(Analytics_mindset_case_studies_IntegrateCo_2015payroll[[#This Row],[Job_Code]],Analytics_mindset_case_studies_IntegrateCo_jobcodes[[Code_text]:[Job_Description]],2,FALSE)</f>
        <v>Office</v>
      </c>
    </row>
    <row r="3395" spans="1:18" x14ac:dyDescent="0.3">
      <c r="A3395" s="1">
        <v>42125</v>
      </c>
      <c r="B3395">
        <v>27310047</v>
      </c>
      <c r="C3395">
        <v>287</v>
      </c>
      <c r="D3395">
        <v>2</v>
      </c>
      <c r="E3395">
        <v>2</v>
      </c>
      <c r="F3395" t="s">
        <v>97</v>
      </c>
      <c r="G3395">
        <v>9</v>
      </c>
      <c r="H3395">
        <v>0</v>
      </c>
      <c r="I3395">
        <v>12825</v>
      </c>
      <c r="J3395">
        <v>0</v>
      </c>
      <c r="K3395">
        <v>0</v>
      </c>
      <c r="L3395">
        <v>584</v>
      </c>
      <c r="M3395">
        <v>931</v>
      </c>
      <c r="N3395">
        <v>32</v>
      </c>
      <c r="O3395" t="s">
        <v>167</v>
      </c>
      <c r="P3395">
        <v>12825</v>
      </c>
      <c r="Q339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395" t="str">
        <f>VLOOKUP(Analytics_mindset_case_studies_IntegrateCo_2015payroll[[#This Row],[Job_Code]],Analytics_mindset_case_studies_IntegrateCo_jobcodes[[Code_text]:[Job_Description]],2,FALSE)</f>
        <v>Service</v>
      </c>
    </row>
    <row r="3396" spans="1:18" x14ac:dyDescent="0.3">
      <c r="A3396" s="1">
        <v>42125</v>
      </c>
      <c r="B3396">
        <v>27310047</v>
      </c>
      <c r="C3396">
        <v>255</v>
      </c>
      <c r="D3396">
        <v>1</v>
      </c>
      <c r="E3396">
        <v>1</v>
      </c>
      <c r="F3396" t="s">
        <v>58</v>
      </c>
      <c r="G3396">
        <v>2</v>
      </c>
      <c r="H3396">
        <v>0</v>
      </c>
      <c r="I3396">
        <v>36</v>
      </c>
      <c r="J3396">
        <v>0</v>
      </c>
      <c r="K3396">
        <v>0</v>
      </c>
      <c r="L3396">
        <v>82</v>
      </c>
      <c r="M3396">
        <v>264</v>
      </c>
      <c r="N3396">
        <v>59</v>
      </c>
      <c r="O3396" t="s">
        <v>169</v>
      </c>
      <c r="P3396">
        <v>36</v>
      </c>
      <c r="Q339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396" t="str">
        <f>VLOOKUP(Analytics_mindset_case_studies_IntegrateCo_2015payroll[[#This Row],[Job_Code]],Analytics_mindset_case_studies_IntegrateCo_jobcodes[[Code_text]:[Job_Description]],2,FALSE)</f>
        <v>Sales</v>
      </c>
    </row>
    <row r="3397" spans="1:18" x14ac:dyDescent="0.3">
      <c r="A3397" s="1">
        <v>42125</v>
      </c>
      <c r="B3397">
        <v>27310047</v>
      </c>
      <c r="C3397">
        <v>153</v>
      </c>
      <c r="D3397">
        <v>1</v>
      </c>
      <c r="E3397">
        <v>1</v>
      </c>
      <c r="F3397" t="s">
        <v>85</v>
      </c>
      <c r="G3397">
        <v>0</v>
      </c>
      <c r="H3397">
        <v>0</v>
      </c>
      <c r="I3397">
        <v>0</v>
      </c>
      <c r="J3397">
        <v>0</v>
      </c>
      <c r="K3397">
        <v>0</v>
      </c>
      <c r="L3397">
        <v>33</v>
      </c>
      <c r="M3397">
        <v>105</v>
      </c>
      <c r="N3397">
        <v>25</v>
      </c>
      <c r="O3397" t="s">
        <v>170</v>
      </c>
      <c r="P3397">
        <v>0</v>
      </c>
      <c r="Q339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397" t="str">
        <f>VLOOKUP(Analytics_mindset_case_studies_IntegrateCo_2015payroll[[#This Row],[Job_Code]],Analytics_mindset_case_studies_IntegrateCo_jobcodes[[Code_text]:[Job_Description]],2,FALSE)</f>
        <v>Installation</v>
      </c>
    </row>
    <row r="3398" spans="1:18" x14ac:dyDescent="0.3">
      <c r="A3398" s="1">
        <v>42125</v>
      </c>
      <c r="B3398">
        <v>27310047</v>
      </c>
      <c r="C3398">
        <v>13</v>
      </c>
      <c r="D3398">
        <v>1</v>
      </c>
      <c r="E3398">
        <v>1</v>
      </c>
      <c r="F3398" t="s">
        <v>58</v>
      </c>
      <c r="G3398">
        <v>18</v>
      </c>
      <c r="H3398">
        <v>0</v>
      </c>
      <c r="I3398">
        <v>83769</v>
      </c>
      <c r="J3398">
        <v>0</v>
      </c>
      <c r="K3398">
        <v>0</v>
      </c>
      <c r="L3398">
        <v>0</v>
      </c>
      <c r="M3398">
        <v>6408</v>
      </c>
      <c r="N3398">
        <v>1382</v>
      </c>
      <c r="O3398" t="s">
        <v>171</v>
      </c>
      <c r="P3398">
        <v>83769</v>
      </c>
      <c r="Q339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398" t="str">
        <f>VLOOKUP(Analytics_mindset_case_studies_IntegrateCo_2015payroll[[#This Row],[Job_Code]],Analytics_mindset_case_studies_IntegrateCo_jobcodes[[Code_text]:[Job_Description]],2,FALSE)</f>
        <v>Sales</v>
      </c>
    </row>
    <row r="3399" spans="1:18" x14ac:dyDescent="0.3">
      <c r="A3399" s="1">
        <v>42125</v>
      </c>
      <c r="B3399">
        <v>27310047</v>
      </c>
      <c r="C3399">
        <v>13</v>
      </c>
      <c r="D3399">
        <v>1</v>
      </c>
      <c r="E3399">
        <v>1</v>
      </c>
      <c r="F3399" t="s">
        <v>84</v>
      </c>
      <c r="G3399">
        <v>6</v>
      </c>
      <c r="H3399">
        <v>0</v>
      </c>
      <c r="I3399">
        <v>27923</v>
      </c>
      <c r="J3399">
        <v>0</v>
      </c>
      <c r="K3399">
        <v>0</v>
      </c>
      <c r="L3399">
        <v>0</v>
      </c>
      <c r="M3399">
        <v>2136</v>
      </c>
      <c r="N3399">
        <v>461</v>
      </c>
      <c r="O3399" t="s">
        <v>171</v>
      </c>
      <c r="P3399">
        <v>27923</v>
      </c>
      <c r="Q339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3399" t="str">
        <f>VLOOKUP(Analytics_mindset_case_studies_IntegrateCo_2015payroll[[#This Row],[Job_Code]],Analytics_mindset_case_studies_IntegrateCo_jobcodes[[Code_text]:[Job_Description]],2,FALSE)</f>
        <v>Travel</v>
      </c>
    </row>
    <row r="3400" spans="1:18" x14ac:dyDescent="0.3">
      <c r="A3400" s="1">
        <v>42125</v>
      </c>
      <c r="B3400">
        <v>27310047</v>
      </c>
      <c r="C3400">
        <v>13</v>
      </c>
      <c r="D3400">
        <v>1</v>
      </c>
      <c r="E3400">
        <v>1</v>
      </c>
      <c r="F3400" t="s">
        <v>106</v>
      </c>
      <c r="G3400">
        <v>6</v>
      </c>
      <c r="H3400">
        <v>0</v>
      </c>
      <c r="I3400">
        <v>27923</v>
      </c>
      <c r="J3400">
        <v>0</v>
      </c>
      <c r="K3400">
        <v>0</v>
      </c>
      <c r="L3400">
        <v>0</v>
      </c>
      <c r="M3400">
        <v>2137</v>
      </c>
      <c r="N3400">
        <v>461</v>
      </c>
      <c r="O3400" t="s">
        <v>171</v>
      </c>
      <c r="P3400">
        <v>27923</v>
      </c>
      <c r="Q340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007</v>
      </c>
      <c r="R3400" t="str">
        <f>VLOOKUP(Analytics_mindset_case_studies_IntegrateCo_2015payroll[[#This Row],[Job_Code]],Analytics_mindset_case_studies_IntegrateCo_jobcodes[[Code_text]:[Job_Description]],2,FALSE)</f>
        <v>Customer Training</v>
      </c>
    </row>
    <row r="3401" spans="1:18" x14ac:dyDescent="0.3">
      <c r="A3401" s="1">
        <v>42125</v>
      </c>
      <c r="B3401">
        <v>27310047</v>
      </c>
      <c r="C3401">
        <v>358</v>
      </c>
      <c r="D3401">
        <v>1</v>
      </c>
      <c r="E3401">
        <v>1</v>
      </c>
      <c r="F3401" t="s">
        <v>64</v>
      </c>
      <c r="G3401">
        <v>40</v>
      </c>
      <c r="H3401">
        <v>0</v>
      </c>
      <c r="I3401">
        <v>630</v>
      </c>
      <c r="J3401">
        <v>0</v>
      </c>
      <c r="K3401">
        <v>0</v>
      </c>
      <c r="L3401">
        <v>1188</v>
      </c>
      <c r="M3401">
        <v>3787</v>
      </c>
      <c r="N3401">
        <v>76</v>
      </c>
      <c r="O3401" t="s">
        <v>172</v>
      </c>
      <c r="P3401">
        <v>630</v>
      </c>
      <c r="Q340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401" t="str">
        <f>VLOOKUP(Analytics_mindset_case_studies_IntegrateCo_2015payroll[[#This Row],[Job_Code]],Analytics_mindset_case_studies_IntegrateCo_jobcodes[[Code_text]:[Job_Description]],2,FALSE)</f>
        <v>Office</v>
      </c>
    </row>
    <row r="3402" spans="1:18" x14ac:dyDescent="0.3">
      <c r="A3402" s="1">
        <v>42125</v>
      </c>
      <c r="B3402">
        <v>27310047</v>
      </c>
      <c r="C3402">
        <v>281</v>
      </c>
      <c r="D3402">
        <v>1</v>
      </c>
      <c r="E3402">
        <v>1</v>
      </c>
      <c r="F3402" t="s">
        <v>85</v>
      </c>
      <c r="G3402">
        <v>0</v>
      </c>
      <c r="H3402">
        <v>0</v>
      </c>
      <c r="I3402">
        <v>0</v>
      </c>
      <c r="J3402">
        <v>0</v>
      </c>
      <c r="K3402">
        <v>0</v>
      </c>
      <c r="L3402">
        <v>14</v>
      </c>
      <c r="M3402">
        <v>46</v>
      </c>
      <c r="N3402">
        <v>1</v>
      </c>
      <c r="O3402" t="s">
        <v>207</v>
      </c>
      <c r="P3402">
        <v>0</v>
      </c>
      <c r="Q340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402" t="str">
        <f>VLOOKUP(Analytics_mindset_case_studies_IntegrateCo_2015payroll[[#This Row],[Job_Code]],Analytics_mindset_case_studies_IntegrateCo_jobcodes[[Code_text]:[Job_Description]],2,FALSE)</f>
        <v>Installation</v>
      </c>
    </row>
    <row r="3403" spans="1:18" x14ac:dyDescent="0.3">
      <c r="A3403" s="1">
        <v>42125</v>
      </c>
      <c r="B3403">
        <v>27310047</v>
      </c>
      <c r="C3403">
        <v>281</v>
      </c>
      <c r="D3403">
        <v>1</v>
      </c>
      <c r="E3403">
        <v>1</v>
      </c>
      <c r="F3403" t="s">
        <v>89</v>
      </c>
      <c r="G3403">
        <v>38</v>
      </c>
      <c r="H3403">
        <v>0</v>
      </c>
      <c r="I3403">
        <v>988</v>
      </c>
      <c r="J3403">
        <v>0</v>
      </c>
      <c r="K3403">
        <v>0</v>
      </c>
      <c r="L3403">
        <v>2372</v>
      </c>
      <c r="M3403">
        <v>7558</v>
      </c>
      <c r="N3403">
        <v>163</v>
      </c>
      <c r="O3403" t="s">
        <v>207</v>
      </c>
      <c r="P3403">
        <v>988</v>
      </c>
      <c r="Q340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403" t="str">
        <f>VLOOKUP(Analytics_mindset_case_studies_IntegrateCo_2015payroll[[#This Row],[Job_Code]],Analytics_mindset_case_studies_IntegrateCo_jobcodes[[Code_text]:[Job_Description]],2,FALSE)</f>
        <v>Employee Training</v>
      </c>
    </row>
    <row r="3404" spans="1:18" x14ac:dyDescent="0.3">
      <c r="A3404" s="1">
        <v>42125</v>
      </c>
      <c r="B3404">
        <v>27310047</v>
      </c>
      <c r="C3404">
        <v>314</v>
      </c>
      <c r="D3404">
        <v>1</v>
      </c>
      <c r="E3404">
        <v>1</v>
      </c>
      <c r="F3404" t="s">
        <v>85</v>
      </c>
      <c r="G3404">
        <v>0</v>
      </c>
      <c r="H3404">
        <v>0</v>
      </c>
      <c r="I3404">
        <v>0</v>
      </c>
      <c r="J3404">
        <v>0</v>
      </c>
      <c r="K3404">
        <v>0</v>
      </c>
      <c r="L3404">
        <v>36</v>
      </c>
      <c r="M3404">
        <v>115</v>
      </c>
      <c r="N3404">
        <v>25</v>
      </c>
      <c r="O3404" t="s">
        <v>174</v>
      </c>
      <c r="P3404">
        <v>0</v>
      </c>
      <c r="Q340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404" t="str">
        <f>VLOOKUP(Analytics_mindset_case_studies_IntegrateCo_2015payroll[[#This Row],[Job_Code]],Analytics_mindset_case_studies_IntegrateCo_jobcodes[[Code_text]:[Job_Description]],2,FALSE)</f>
        <v>Installation</v>
      </c>
    </row>
    <row r="3405" spans="1:18" x14ac:dyDescent="0.3">
      <c r="A3405" s="1">
        <v>42125</v>
      </c>
      <c r="B3405">
        <v>27310047</v>
      </c>
      <c r="C3405">
        <v>39</v>
      </c>
      <c r="D3405">
        <v>1</v>
      </c>
      <c r="E3405">
        <v>1</v>
      </c>
      <c r="F3405" t="s">
        <v>101</v>
      </c>
      <c r="G3405">
        <v>30</v>
      </c>
      <c r="H3405">
        <v>0</v>
      </c>
      <c r="I3405">
        <v>2175</v>
      </c>
      <c r="J3405">
        <v>0</v>
      </c>
      <c r="K3405">
        <v>32</v>
      </c>
      <c r="L3405">
        <v>126</v>
      </c>
      <c r="M3405">
        <v>402</v>
      </c>
      <c r="N3405">
        <v>359</v>
      </c>
      <c r="O3405" t="s">
        <v>175</v>
      </c>
      <c r="P3405">
        <v>2175</v>
      </c>
      <c r="Q340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405" t="str">
        <f>VLOOKUP(Analytics_mindset_case_studies_IntegrateCo_2015payroll[[#This Row],[Job_Code]],Analytics_mindset_case_studies_IntegrateCo_jobcodes[[Code_text]:[Job_Description]],2,FALSE)</f>
        <v>Installation</v>
      </c>
    </row>
    <row r="3406" spans="1:18" x14ac:dyDescent="0.3">
      <c r="A3406" s="1">
        <v>42125</v>
      </c>
      <c r="B3406">
        <v>27310047</v>
      </c>
      <c r="C3406">
        <v>18</v>
      </c>
      <c r="D3406">
        <v>1</v>
      </c>
      <c r="E3406">
        <v>1</v>
      </c>
      <c r="F3406" t="s">
        <v>64</v>
      </c>
      <c r="G3406">
        <v>115</v>
      </c>
      <c r="H3406">
        <v>0</v>
      </c>
      <c r="I3406">
        <v>230</v>
      </c>
      <c r="J3406">
        <v>0</v>
      </c>
      <c r="K3406">
        <v>0</v>
      </c>
      <c r="L3406">
        <v>552</v>
      </c>
      <c r="M3406">
        <v>176</v>
      </c>
      <c r="N3406">
        <v>28</v>
      </c>
      <c r="O3406" t="s">
        <v>177</v>
      </c>
      <c r="P3406">
        <v>230</v>
      </c>
      <c r="Q340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406" t="str">
        <f>VLOOKUP(Analytics_mindset_case_studies_IntegrateCo_2015payroll[[#This Row],[Job_Code]],Analytics_mindset_case_studies_IntegrateCo_jobcodes[[Code_text]:[Job_Description]],2,FALSE)</f>
        <v>Office</v>
      </c>
    </row>
    <row r="3407" spans="1:18" x14ac:dyDescent="0.3">
      <c r="A3407" s="1">
        <v>42125</v>
      </c>
      <c r="B3407">
        <v>27310047</v>
      </c>
      <c r="C3407">
        <v>18</v>
      </c>
      <c r="D3407">
        <v>1</v>
      </c>
      <c r="E3407">
        <v>1</v>
      </c>
      <c r="F3407" t="s">
        <v>65</v>
      </c>
      <c r="G3407">
        <v>115</v>
      </c>
      <c r="H3407">
        <v>0</v>
      </c>
      <c r="I3407">
        <v>230</v>
      </c>
      <c r="J3407">
        <v>0</v>
      </c>
      <c r="K3407">
        <v>0</v>
      </c>
      <c r="L3407">
        <v>552</v>
      </c>
      <c r="M3407">
        <v>1759</v>
      </c>
      <c r="N3407">
        <v>28</v>
      </c>
      <c r="O3407" t="s">
        <v>177</v>
      </c>
      <c r="P3407">
        <v>230</v>
      </c>
      <c r="Q340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407" t="str">
        <f>VLOOKUP(Analytics_mindset_case_studies_IntegrateCo_2015payroll[[#This Row],[Job_Code]],Analytics_mindset_case_studies_IntegrateCo_jobcodes[[Code_text]:[Job_Description]],2,FALSE)</f>
        <v>Office</v>
      </c>
    </row>
    <row r="3408" spans="1:18" x14ac:dyDescent="0.3">
      <c r="A3408" s="1">
        <v>42125</v>
      </c>
      <c r="B3408">
        <v>27310047</v>
      </c>
      <c r="C3408">
        <v>401</v>
      </c>
      <c r="D3408">
        <v>2</v>
      </c>
      <c r="E3408">
        <v>2</v>
      </c>
      <c r="F3408" t="s">
        <v>85</v>
      </c>
      <c r="G3408">
        <v>0</v>
      </c>
      <c r="H3408">
        <v>0</v>
      </c>
      <c r="I3408">
        <v>0</v>
      </c>
      <c r="J3408">
        <v>0</v>
      </c>
      <c r="K3408">
        <v>0</v>
      </c>
      <c r="L3408">
        <v>25</v>
      </c>
      <c r="M3408">
        <v>41</v>
      </c>
      <c r="N3408">
        <v>13</v>
      </c>
      <c r="O3408" t="s">
        <v>179</v>
      </c>
      <c r="P3408">
        <v>0</v>
      </c>
      <c r="Q340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408" t="str">
        <f>VLOOKUP(Analytics_mindset_case_studies_IntegrateCo_2015payroll[[#This Row],[Job_Code]],Analytics_mindset_case_studies_IntegrateCo_jobcodes[[Code_text]:[Job_Description]],2,FALSE)</f>
        <v>Installation</v>
      </c>
    </row>
    <row r="3409" spans="1:18" x14ac:dyDescent="0.3">
      <c r="A3409" s="1">
        <v>42125</v>
      </c>
      <c r="B3409">
        <v>27310047</v>
      </c>
      <c r="C3409">
        <v>401</v>
      </c>
      <c r="D3409">
        <v>2</v>
      </c>
      <c r="E3409">
        <v>2</v>
      </c>
      <c r="F3409" t="s">
        <v>109</v>
      </c>
      <c r="G3409">
        <v>8</v>
      </c>
      <c r="H3409">
        <v>0</v>
      </c>
      <c r="I3409">
        <v>208</v>
      </c>
      <c r="J3409">
        <v>0</v>
      </c>
      <c r="K3409">
        <v>0</v>
      </c>
      <c r="L3409">
        <v>883</v>
      </c>
      <c r="M3409">
        <v>1407</v>
      </c>
      <c r="N3409">
        <v>462</v>
      </c>
      <c r="O3409" t="s">
        <v>179</v>
      </c>
      <c r="P3409">
        <v>208</v>
      </c>
      <c r="Q340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3409" t="str">
        <f>VLOOKUP(Analytics_mindset_case_studies_IntegrateCo_2015payroll[[#This Row],[Job_Code]],Analytics_mindset_case_studies_IntegrateCo_jobcodes[[Code_text]:[Job_Description]],2,FALSE)</f>
        <v>Travel</v>
      </c>
    </row>
    <row r="3410" spans="1:18" x14ac:dyDescent="0.3">
      <c r="A3410" s="1">
        <v>42125</v>
      </c>
      <c r="B3410">
        <v>27310047</v>
      </c>
      <c r="C3410">
        <v>407</v>
      </c>
      <c r="D3410">
        <v>1</v>
      </c>
      <c r="E3410">
        <v>1</v>
      </c>
      <c r="F3410" t="s">
        <v>89</v>
      </c>
      <c r="G3410">
        <v>2</v>
      </c>
      <c r="H3410">
        <v>0</v>
      </c>
      <c r="I3410">
        <v>32</v>
      </c>
      <c r="J3410">
        <v>0</v>
      </c>
      <c r="K3410">
        <v>19</v>
      </c>
      <c r="L3410">
        <v>77</v>
      </c>
      <c r="M3410">
        <v>244</v>
      </c>
      <c r="N3410">
        <v>53</v>
      </c>
      <c r="O3410" t="s">
        <v>209</v>
      </c>
      <c r="P3410">
        <v>32</v>
      </c>
      <c r="Q341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410" t="str">
        <f>VLOOKUP(Analytics_mindset_case_studies_IntegrateCo_2015payroll[[#This Row],[Job_Code]],Analytics_mindset_case_studies_IntegrateCo_jobcodes[[Code_text]:[Job_Description]],2,FALSE)</f>
        <v>Employee Training</v>
      </c>
    </row>
    <row r="3411" spans="1:18" x14ac:dyDescent="0.3">
      <c r="A3411" s="1">
        <v>42125</v>
      </c>
      <c r="B3411">
        <v>27310047</v>
      </c>
      <c r="C3411">
        <v>3</v>
      </c>
      <c r="D3411">
        <v>1</v>
      </c>
      <c r="E3411">
        <v>1</v>
      </c>
      <c r="F3411" t="s">
        <v>64</v>
      </c>
      <c r="G3411">
        <v>38</v>
      </c>
      <c r="H3411">
        <v>0</v>
      </c>
      <c r="I3411">
        <v>292315</v>
      </c>
      <c r="J3411">
        <v>0</v>
      </c>
      <c r="K3411">
        <v>0</v>
      </c>
      <c r="L3411">
        <v>0</v>
      </c>
      <c r="M3411">
        <v>22143</v>
      </c>
      <c r="N3411">
        <v>351</v>
      </c>
      <c r="O3411" t="s">
        <v>180</v>
      </c>
      <c r="P3411">
        <v>292315</v>
      </c>
      <c r="Q341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411" t="str">
        <f>VLOOKUP(Analytics_mindset_case_studies_IntegrateCo_2015payroll[[#This Row],[Job_Code]],Analytics_mindset_case_studies_IntegrateCo_jobcodes[[Code_text]:[Job_Description]],2,FALSE)</f>
        <v>Office</v>
      </c>
    </row>
    <row r="3412" spans="1:18" x14ac:dyDescent="0.3">
      <c r="A3412" s="1">
        <v>42125</v>
      </c>
      <c r="B3412">
        <v>27310047</v>
      </c>
      <c r="C3412">
        <v>3</v>
      </c>
      <c r="D3412">
        <v>1</v>
      </c>
      <c r="E3412">
        <v>1</v>
      </c>
      <c r="F3412" t="s">
        <v>63</v>
      </c>
      <c r="G3412">
        <v>0</v>
      </c>
      <c r="H3412">
        <v>0</v>
      </c>
      <c r="I3412">
        <v>0</v>
      </c>
      <c r="J3412">
        <v>0</v>
      </c>
      <c r="K3412">
        <v>0</v>
      </c>
      <c r="L3412">
        <v>0</v>
      </c>
      <c r="M3412">
        <v>1165</v>
      </c>
      <c r="N3412">
        <v>18</v>
      </c>
      <c r="O3412" t="s">
        <v>180</v>
      </c>
      <c r="P3412">
        <v>0</v>
      </c>
      <c r="Q341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412" t="str">
        <f>VLOOKUP(Analytics_mindset_case_studies_IntegrateCo_2015payroll[[#This Row],[Job_Code]],Analytics_mindset_case_studies_IntegrateCo_jobcodes[[Code_text]:[Job_Description]],2,FALSE)</f>
        <v>New Foreign Manufacturing Plant</v>
      </c>
    </row>
    <row r="3413" spans="1:18" x14ac:dyDescent="0.3">
      <c r="A3413" s="1">
        <v>42125</v>
      </c>
      <c r="B3413">
        <v>27310047</v>
      </c>
      <c r="C3413">
        <v>374</v>
      </c>
      <c r="D3413">
        <v>5</v>
      </c>
      <c r="E3413">
        <v>5</v>
      </c>
      <c r="F3413" t="s">
        <v>64</v>
      </c>
      <c r="G3413">
        <v>11</v>
      </c>
      <c r="H3413">
        <v>0</v>
      </c>
      <c r="I3413">
        <v>231</v>
      </c>
      <c r="J3413">
        <v>0</v>
      </c>
      <c r="K3413">
        <v>0</v>
      </c>
      <c r="L3413">
        <v>647</v>
      </c>
      <c r="M3413">
        <v>1504</v>
      </c>
      <c r="N3413">
        <v>88</v>
      </c>
      <c r="O3413" t="s">
        <v>181</v>
      </c>
      <c r="P3413">
        <v>231</v>
      </c>
      <c r="Q341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413" t="str">
        <f>VLOOKUP(Analytics_mindset_case_studies_IntegrateCo_2015payroll[[#This Row],[Job_Code]],Analytics_mindset_case_studies_IntegrateCo_jobcodes[[Code_text]:[Job_Description]],2,FALSE)</f>
        <v>Office</v>
      </c>
    </row>
    <row r="3414" spans="1:18" x14ac:dyDescent="0.3">
      <c r="A3414" s="1">
        <v>42125</v>
      </c>
      <c r="B3414">
        <v>27310047</v>
      </c>
      <c r="C3414">
        <v>374</v>
      </c>
      <c r="D3414">
        <v>5</v>
      </c>
      <c r="E3414">
        <v>5</v>
      </c>
      <c r="F3414" t="s">
        <v>93</v>
      </c>
      <c r="G3414">
        <v>155</v>
      </c>
      <c r="H3414">
        <v>0</v>
      </c>
      <c r="I3414">
        <v>3255</v>
      </c>
      <c r="J3414">
        <v>0</v>
      </c>
      <c r="K3414">
        <v>0</v>
      </c>
      <c r="L3414">
        <v>911</v>
      </c>
      <c r="M3414">
        <v>212</v>
      </c>
      <c r="N3414">
        <v>124</v>
      </c>
      <c r="O3414" t="s">
        <v>181</v>
      </c>
      <c r="P3414">
        <v>3255</v>
      </c>
      <c r="Q341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414" t="str">
        <f>VLOOKUP(Analytics_mindset_case_studies_IntegrateCo_2015payroll[[#This Row],[Job_Code]],Analytics_mindset_case_studies_IntegrateCo_jobcodes[[Code_text]:[Job_Description]],2,FALSE)</f>
        <v>Office</v>
      </c>
    </row>
    <row r="3415" spans="1:18" x14ac:dyDescent="0.3">
      <c r="A3415" s="1">
        <v>42125</v>
      </c>
      <c r="B3415">
        <v>27310047</v>
      </c>
      <c r="C3415">
        <v>374</v>
      </c>
      <c r="D3415">
        <v>5</v>
      </c>
      <c r="E3415">
        <v>5</v>
      </c>
      <c r="F3415" t="s">
        <v>78</v>
      </c>
      <c r="G3415">
        <v>115</v>
      </c>
      <c r="H3415">
        <v>0</v>
      </c>
      <c r="I3415">
        <v>2415</v>
      </c>
      <c r="J3415">
        <v>0</v>
      </c>
      <c r="K3415">
        <v>0</v>
      </c>
      <c r="L3415">
        <v>676</v>
      </c>
      <c r="M3415">
        <v>1572</v>
      </c>
      <c r="N3415">
        <v>92</v>
      </c>
      <c r="O3415" t="s">
        <v>181</v>
      </c>
      <c r="P3415">
        <v>2415</v>
      </c>
      <c r="Q341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415" t="str">
        <f>VLOOKUP(Analytics_mindset_case_studies_IntegrateCo_2015payroll[[#This Row],[Job_Code]],Analytics_mindset_case_studies_IntegrateCo_jobcodes[[Code_text]:[Job_Description]],2,FALSE)</f>
        <v>Service</v>
      </c>
    </row>
    <row r="3416" spans="1:18" x14ac:dyDescent="0.3">
      <c r="A3416" s="1">
        <v>42125</v>
      </c>
      <c r="B3416">
        <v>27310047</v>
      </c>
      <c r="C3416">
        <v>374</v>
      </c>
      <c r="D3416">
        <v>5</v>
      </c>
      <c r="E3416">
        <v>5</v>
      </c>
      <c r="F3416" t="s">
        <v>103</v>
      </c>
      <c r="G3416">
        <v>1</v>
      </c>
      <c r="H3416">
        <v>0</v>
      </c>
      <c r="I3416">
        <v>21</v>
      </c>
      <c r="J3416">
        <v>0</v>
      </c>
      <c r="K3416">
        <v>0</v>
      </c>
      <c r="L3416">
        <v>59</v>
      </c>
      <c r="M3416">
        <v>137</v>
      </c>
      <c r="N3416">
        <v>8</v>
      </c>
      <c r="O3416" t="s">
        <v>181</v>
      </c>
      <c r="P3416">
        <v>21</v>
      </c>
      <c r="Q341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416" t="str">
        <f>VLOOKUP(Analytics_mindset_case_studies_IntegrateCo_2015payroll[[#This Row],[Job_Code]],Analytics_mindset_case_studies_IntegrateCo_jobcodes[[Code_text]:[Job_Description]],2,FALSE)</f>
        <v>Service</v>
      </c>
    </row>
    <row r="3417" spans="1:18" x14ac:dyDescent="0.3">
      <c r="A3417" s="1">
        <v>42125</v>
      </c>
      <c r="B3417">
        <v>27310047</v>
      </c>
      <c r="C3417">
        <v>374</v>
      </c>
      <c r="D3417">
        <v>5</v>
      </c>
      <c r="E3417">
        <v>5</v>
      </c>
      <c r="F3417" t="s">
        <v>83</v>
      </c>
      <c r="G3417">
        <v>0</v>
      </c>
      <c r="H3417">
        <v>0</v>
      </c>
      <c r="I3417">
        <v>0</v>
      </c>
      <c r="J3417">
        <v>0</v>
      </c>
      <c r="K3417">
        <v>0</v>
      </c>
      <c r="L3417">
        <v>59</v>
      </c>
      <c r="M3417">
        <v>137</v>
      </c>
      <c r="N3417">
        <v>8</v>
      </c>
      <c r="O3417" t="s">
        <v>181</v>
      </c>
      <c r="P3417">
        <v>0</v>
      </c>
      <c r="Q341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417" t="str">
        <f>VLOOKUP(Analytics_mindset_case_studies_IntegrateCo_2015payroll[[#This Row],[Job_Code]],Analytics_mindset_case_studies_IntegrateCo_jobcodes[[Code_text]:[Job_Description]],2,FALSE)</f>
        <v>New Foreign Manufacturing Plant</v>
      </c>
    </row>
    <row r="3418" spans="1:18" x14ac:dyDescent="0.3">
      <c r="A3418" s="1">
        <v>42125</v>
      </c>
      <c r="B3418">
        <v>27310047</v>
      </c>
      <c r="C3418">
        <v>201</v>
      </c>
      <c r="D3418">
        <v>1</v>
      </c>
      <c r="E3418">
        <v>1</v>
      </c>
      <c r="F3418" t="s">
        <v>85</v>
      </c>
      <c r="G3418">
        <v>0</v>
      </c>
      <c r="H3418">
        <v>0</v>
      </c>
      <c r="I3418">
        <v>0</v>
      </c>
      <c r="J3418">
        <v>0</v>
      </c>
      <c r="K3418">
        <v>0</v>
      </c>
      <c r="L3418">
        <v>36</v>
      </c>
      <c r="M3418">
        <v>115</v>
      </c>
      <c r="N3418">
        <v>25</v>
      </c>
      <c r="O3418" t="s">
        <v>182</v>
      </c>
      <c r="P3418">
        <v>0</v>
      </c>
      <c r="Q341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418" t="str">
        <f>VLOOKUP(Analytics_mindset_case_studies_IntegrateCo_2015payroll[[#This Row],[Job_Code]],Analytics_mindset_case_studies_IntegrateCo_jobcodes[[Code_text]:[Job_Description]],2,FALSE)</f>
        <v>Installation</v>
      </c>
    </row>
    <row r="3419" spans="1:18" x14ac:dyDescent="0.3">
      <c r="A3419" s="1">
        <v>42125</v>
      </c>
      <c r="B3419">
        <v>27310047</v>
      </c>
      <c r="C3419">
        <v>192</v>
      </c>
      <c r="D3419">
        <v>5</v>
      </c>
      <c r="E3419">
        <v>5</v>
      </c>
      <c r="F3419" t="s">
        <v>85</v>
      </c>
      <c r="G3419">
        <v>0</v>
      </c>
      <c r="H3419">
        <v>0</v>
      </c>
      <c r="I3419">
        <v>0</v>
      </c>
      <c r="J3419">
        <v>0</v>
      </c>
      <c r="K3419">
        <v>0</v>
      </c>
      <c r="L3419">
        <v>18</v>
      </c>
      <c r="M3419">
        <v>81</v>
      </c>
      <c r="N3419">
        <v>51</v>
      </c>
      <c r="O3419" t="s">
        <v>183</v>
      </c>
      <c r="P3419">
        <v>0</v>
      </c>
      <c r="Q341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419" t="str">
        <f>VLOOKUP(Analytics_mindset_case_studies_IntegrateCo_2015payroll[[#This Row],[Job_Code]],Analytics_mindset_case_studies_IntegrateCo_jobcodes[[Code_text]:[Job_Description]],2,FALSE)</f>
        <v>Installation</v>
      </c>
    </row>
    <row r="3420" spans="1:18" x14ac:dyDescent="0.3">
      <c r="A3420" s="1">
        <v>42125</v>
      </c>
      <c r="B3420">
        <v>27310047</v>
      </c>
      <c r="C3420">
        <v>192</v>
      </c>
      <c r="D3420">
        <v>5</v>
      </c>
      <c r="E3420">
        <v>5</v>
      </c>
      <c r="F3420" t="s">
        <v>107</v>
      </c>
      <c r="G3420">
        <v>16</v>
      </c>
      <c r="H3420">
        <v>0</v>
      </c>
      <c r="I3420">
        <v>38462</v>
      </c>
      <c r="J3420">
        <v>0</v>
      </c>
      <c r="K3420">
        <v>0</v>
      </c>
      <c r="L3420">
        <v>566</v>
      </c>
      <c r="M3420">
        <v>2626</v>
      </c>
      <c r="N3420">
        <v>1646</v>
      </c>
      <c r="O3420" t="s">
        <v>183</v>
      </c>
      <c r="P3420">
        <v>38462</v>
      </c>
      <c r="Q342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420" t="str">
        <f>VLOOKUP(Analytics_mindset_case_studies_IntegrateCo_2015payroll[[#This Row],[Job_Code]],Analytics_mindset_case_studies_IntegrateCo_jobcodes[[Code_text]:[Job_Description]],2,FALSE)</f>
        <v>Sales</v>
      </c>
    </row>
    <row r="3421" spans="1:18" x14ac:dyDescent="0.3">
      <c r="A3421" s="1">
        <v>42125</v>
      </c>
      <c r="B3421">
        <v>27310047</v>
      </c>
      <c r="C3421">
        <v>192</v>
      </c>
      <c r="D3421">
        <v>5</v>
      </c>
      <c r="E3421">
        <v>5</v>
      </c>
      <c r="F3421" t="s">
        <v>104</v>
      </c>
      <c r="G3421">
        <v>24</v>
      </c>
      <c r="H3421">
        <v>0</v>
      </c>
      <c r="I3421">
        <v>57692</v>
      </c>
      <c r="J3421">
        <v>0</v>
      </c>
      <c r="K3421">
        <v>0</v>
      </c>
      <c r="L3421">
        <v>849</v>
      </c>
      <c r="M3421">
        <v>3937</v>
      </c>
      <c r="N3421">
        <v>2469</v>
      </c>
      <c r="O3421" t="s">
        <v>183</v>
      </c>
      <c r="P3421">
        <v>57692</v>
      </c>
      <c r="Q342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421" t="str">
        <f>VLOOKUP(Analytics_mindset_case_studies_IntegrateCo_2015payroll[[#This Row],[Job_Code]],Analytics_mindset_case_studies_IntegrateCo_jobcodes[[Code_text]:[Job_Description]],2,FALSE)</f>
        <v>Sales</v>
      </c>
    </row>
    <row r="3422" spans="1:18" x14ac:dyDescent="0.3">
      <c r="A3422" s="1">
        <v>42125</v>
      </c>
      <c r="B3422">
        <v>27310047</v>
      </c>
      <c r="C3422">
        <v>398</v>
      </c>
      <c r="D3422">
        <v>1</v>
      </c>
      <c r="E3422">
        <v>1</v>
      </c>
      <c r="F3422" t="s">
        <v>95</v>
      </c>
      <c r="G3422">
        <v>1</v>
      </c>
      <c r="H3422">
        <v>0</v>
      </c>
      <c r="I3422">
        <v>12</v>
      </c>
      <c r="J3422">
        <v>0</v>
      </c>
      <c r="K3422">
        <v>0</v>
      </c>
      <c r="L3422">
        <v>29</v>
      </c>
      <c r="M3422">
        <v>91</v>
      </c>
      <c r="N3422">
        <v>2</v>
      </c>
      <c r="O3422" t="s">
        <v>184</v>
      </c>
      <c r="P3422">
        <v>12</v>
      </c>
      <c r="Q342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422" t="str">
        <f>VLOOKUP(Analytics_mindset_case_studies_IntegrateCo_2015payroll[[#This Row],[Job_Code]],Analytics_mindset_case_studies_IntegrateCo_jobcodes[[Code_text]:[Job_Description]],2,FALSE)</f>
        <v>Installation</v>
      </c>
    </row>
    <row r="3423" spans="1:18" x14ac:dyDescent="0.3">
      <c r="A3423" s="1">
        <v>42125</v>
      </c>
      <c r="B3423">
        <v>27310047</v>
      </c>
      <c r="C3423">
        <v>398</v>
      </c>
      <c r="D3423">
        <v>1</v>
      </c>
      <c r="E3423">
        <v>1</v>
      </c>
      <c r="F3423" t="s">
        <v>89</v>
      </c>
      <c r="G3423">
        <v>5</v>
      </c>
      <c r="H3423">
        <v>0</v>
      </c>
      <c r="I3423">
        <v>6</v>
      </c>
      <c r="J3423">
        <v>0</v>
      </c>
      <c r="K3423">
        <v>0</v>
      </c>
      <c r="L3423">
        <v>15</v>
      </c>
      <c r="M3423">
        <v>46</v>
      </c>
      <c r="N3423">
        <v>1</v>
      </c>
      <c r="O3423" t="s">
        <v>184</v>
      </c>
      <c r="P3423">
        <v>6</v>
      </c>
      <c r="Q342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423" t="str">
        <f>VLOOKUP(Analytics_mindset_case_studies_IntegrateCo_2015payroll[[#This Row],[Job_Code]],Analytics_mindset_case_studies_IntegrateCo_jobcodes[[Code_text]:[Job_Description]],2,FALSE)</f>
        <v>Employee Training</v>
      </c>
    </row>
    <row r="3424" spans="1:18" x14ac:dyDescent="0.3">
      <c r="A3424" s="1">
        <v>42125</v>
      </c>
      <c r="B3424">
        <v>27310047</v>
      </c>
      <c r="C3424">
        <v>276</v>
      </c>
      <c r="D3424">
        <v>1</v>
      </c>
      <c r="E3424">
        <v>1</v>
      </c>
      <c r="F3424" t="s">
        <v>85</v>
      </c>
      <c r="G3424">
        <v>0</v>
      </c>
      <c r="H3424">
        <v>0</v>
      </c>
      <c r="I3424">
        <v>0</v>
      </c>
      <c r="J3424">
        <v>0</v>
      </c>
      <c r="K3424">
        <v>0</v>
      </c>
      <c r="L3424">
        <v>34</v>
      </c>
      <c r="M3424">
        <v>107</v>
      </c>
      <c r="N3424">
        <v>25</v>
      </c>
      <c r="O3424" t="s">
        <v>185</v>
      </c>
      <c r="P3424">
        <v>0</v>
      </c>
      <c r="Q342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424" t="str">
        <f>VLOOKUP(Analytics_mindset_case_studies_IntegrateCo_2015payroll[[#This Row],[Job_Code]],Analytics_mindset_case_studies_IntegrateCo_jobcodes[[Code_text]:[Job_Description]],2,FALSE)</f>
        <v>Installation</v>
      </c>
    </row>
    <row r="3425" spans="1:18" x14ac:dyDescent="0.3">
      <c r="A3425" s="1">
        <v>42125</v>
      </c>
      <c r="B3425">
        <v>27310047</v>
      </c>
      <c r="C3425">
        <v>352</v>
      </c>
      <c r="D3425">
        <v>1</v>
      </c>
      <c r="E3425">
        <v>1</v>
      </c>
      <c r="F3425" t="s">
        <v>89</v>
      </c>
      <c r="G3425">
        <v>355</v>
      </c>
      <c r="H3425">
        <v>0</v>
      </c>
      <c r="I3425">
        <v>6745</v>
      </c>
      <c r="J3425">
        <v>0</v>
      </c>
      <c r="K3425">
        <v>0</v>
      </c>
      <c r="L3425">
        <v>1385</v>
      </c>
      <c r="M3425">
        <v>4413</v>
      </c>
      <c r="N3425">
        <v>1113</v>
      </c>
      <c r="O3425" t="s">
        <v>186</v>
      </c>
      <c r="P3425">
        <v>6745</v>
      </c>
      <c r="Q342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425" t="str">
        <f>VLOOKUP(Analytics_mindset_case_studies_IntegrateCo_2015payroll[[#This Row],[Job_Code]],Analytics_mindset_case_studies_IntegrateCo_jobcodes[[Code_text]:[Job_Description]],2,FALSE)</f>
        <v>Employee Training</v>
      </c>
    </row>
    <row r="3426" spans="1:18" x14ac:dyDescent="0.3">
      <c r="A3426" s="1">
        <v>42125</v>
      </c>
      <c r="B3426">
        <v>27310047</v>
      </c>
      <c r="C3426">
        <v>352</v>
      </c>
      <c r="D3426">
        <v>1</v>
      </c>
      <c r="E3426">
        <v>1</v>
      </c>
      <c r="F3426" t="s">
        <v>70</v>
      </c>
      <c r="G3426">
        <v>0</v>
      </c>
      <c r="H3426">
        <v>0</v>
      </c>
      <c r="I3426">
        <v>0</v>
      </c>
      <c r="J3426">
        <v>0</v>
      </c>
      <c r="K3426">
        <v>0</v>
      </c>
      <c r="L3426">
        <v>175</v>
      </c>
      <c r="M3426">
        <v>559</v>
      </c>
      <c r="N3426">
        <v>141</v>
      </c>
      <c r="O3426" t="s">
        <v>186</v>
      </c>
      <c r="P3426">
        <v>0</v>
      </c>
      <c r="Q342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426" t="str">
        <f>VLOOKUP(Analytics_mindset_case_studies_IntegrateCo_2015payroll[[#This Row],[Job_Code]],Analytics_mindset_case_studies_IntegrateCo_jobcodes[[Code_text]:[Job_Description]],2,FALSE)</f>
        <v>New Foreign Manufacturing Plant</v>
      </c>
    </row>
    <row r="3427" spans="1:18" x14ac:dyDescent="0.3">
      <c r="A3427" s="1">
        <v>42125</v>
      </c>
      <c r="B3427">
        <v>27310047</v>
      </c>
      <c r="C3427">
        <v>199</v>
      </c>
      <c r="D3427">
        <v>1</v>
      </c>
      <c r="E3427">
        <v>1</v>
      </c>
      <c r="F3427" t="s">
        <v>85</v>
      </c>
      <c r="G3427">
        <v>0</v>
      </c>
      <c r="H3427">
        <v>0</v>
      </c>
      <c r="I3427">
        <v>0</v>
      </c>
      <c r="J3427">
        <v>0</v>
      </c>
      <c r="K3427">
        <v>0</v>
      </c>
      <c r="L3427">
        <v>0</v>
      </c>
      <c r="M3427">
        <v>106</v>
      </c>
      <c r="N3427">
        <v>25</v>
      </c>
      <c r="O3427" t="s">
        <v>187</v>
      </c>
      <c r="P3427">
        <v>0</v>
      </c>
      <c r="Q342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427" t="str">
        <f>VLOOKUP(Analytics_mindset_case_studies_IntegrateCo_2015payroll[[#This Row],[Job_Code]],Analytics_mindset_case_studies_IntegrateCo_jobcodes[[Code_text]:[Job_Description]],2,FALSE)</f>
        <v>Installation</v>
      </c>
    </row>
    <row r="3428" spans="1:18" x14ac:dyDescent="0.3">
      <c r="A3428" s="1">
        <v>42125</v>
      </c>
      <c r="B3428">
        <v>27310047</v>
      </c>
      <c r="C3428">
        <v>199</v>
      </c>
      <c r="D3428">
        <v>1</v>
      </c>
      <c r="E3428">
        <v>1</v>
      </c>
      <c r="F3428" t="s">
        <v>58</v>
      </c>
      <c r="G3428">
        <v>2</v>
      </c>
      <c r="H3428">
        <v>0</v>
      </c>
      <c r="I3428">
        <v>714</v>
      </c>
      <c r="J3428">
        <v>0</v>
      </c>
      <c r="K3428">
        <v>0</v>
      </c>
      <c r="L3428">
        <v>0</v>
      </c>
      <c r="M3428">
        <v>507</v>
      </c>
      <c r="N3428">
        <v>118</v>
      </c>
      <c r="O3428" t="s">
        <v>187</v>
      </c>
      <c r="P3428">
        <v>714</v>
      </c>
      <c r="Q342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428" t="str">
        <f>VLOOKUP(Analytics_mindset_case_studies_IntegrateCo_2015payroll[[#This Row],[Job_Code]],Analytics_mindset_case_studies_IntegrateCo_jobcodes[[Code_text]:[Job_Description]],2,FALSE)</f>
        <v>Sales</v>
      </c>
    </row>
    <row r="3429" spans="1:18" x14ac:dyDescent="0.3">
      <c r="A3429" s="1">
        <v>42125</v>
      </c>
      <c r="B3429">
        <v>27310047</v>
      </c>
      <c r="C3429">
        <v>199</v>
      </c>
      <c r="D3429">
        <v>1</v>
      </c>
      <c r="E3429">
        <v>1</v>
      </c>
      <c r="F3429" t="s">
        <v>78</v>
      </c>
      <c r="G3429">
        <v>6</v>
      </c>
      <c r="H3429">
        <v>0</v>
      </c>
      <c r="I3429">
        <v>2142</v>
      </c>
      <c r="J3429">
        <v>0</v>
      </c>
      <c r="K3429">
        <v>0</v>
      </c>
      <c r="L3429">
        <v>0</v>
      </c>
      <c r="M3429">
        <v>1521</v>
      </c>
      <c r="N3429">
        <v>353</v>
      </c>
      <c r="O3429" t="s">
        <v>187</v>
      </c>
      <c r="P3429">
        <v>2142</v>
      </c>
      <c r="Q342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429" t="str">
        <f>VLOOKUP(Analytics_mindset_case_studies_IntegrateCo_2015payroll[[#This Row],[Job_Code]],Analytics_mindset_case_studies_IntegrateCo_jobcodes[[Code_text]:[Job_Description]],2,FALSE)</f>
        <v>Service</v>
      </c>
    </row>
    <row r="3430" spans="1:18" x14ac:dyDescent="0.3">
      <c r="A3430" s="1">
        <v>42125</v>
      </c>
      <c r="B3430">
        <v>27310047</v>
      </c>
      <c r="C3430">
        <v>199</v>
      </c>
      <c r="D3430">
        <v>1</v>
      </c>
      <c r="E3430">
        <v>1</v>
      </c>
      <c r="F3430" t="s">
        <v>78</v>
      </c>
      <c r="G3430">
        <v>0</v>
      </c>
      <c r="H3430">
        <v>25</v>
      </c>
      <c r="I3430">
        <v>0</v>
      </c>
      <c r="J3430">
        <v>13388</v>
      </c>
      <c r="K3430">
        <v>0</v>
      </c>
      <c r="L3430">
        <v>0</v>
      </c>
      <c r="M3430">
        <v>951</v>
      </c>
      <c r="N3430">
        <v>147</v>
      </c>
      <c r="O3430" t="s">
        <v>187</v>
      </c>
      <c r="P3430">
        <v>13388</v>
      </c>
      <c r="Q343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430" t="str">
        <f>VLOOKUP(Analytics_mindset_case_studies_IntegrateCo_2015payroll[[#This Row],[Job_Code]],Analytics_mindset_case_studies_IntegrateCo_jobcodes[[Code_text]:[Job_Description]],2,FALSE)</f>
        <v>Service</v>
      </c>
    </row>
    <row r="3431" spans="1:18" x14ac:dyDescent="0.3">
      <c r="A3431" s="1">
        <v>42125</v>
      </c>
      <c r="B3431">
        <v>27310047</v>
      </c>
      <c r="C3431">
        <v>199</v>
      </c>
      <c r="D3431">
        <v>1</v>
      </c>
      <c r="E3431">
        <v>1</v>
      </c>
      <c r="F3431" t="s">
        <v>87</v>
      </c>
      <c r="G3431">
        <v>5</v>
      </c>
      <c r="H3431">
        <v>0</v>
      </c>
      <c r="I3431">
        <v>1785</v>
      </c>
      <c r="J3431">
        <v>0</v>
      </c>
      <c r="K3431">
        <v>0</v>
      </c>
      <c r="L3431">
        <v>0</v>
      </c>
      <c r="M3431">
        <v>127</v>
      </c>
      <c r="N3431">
        <v>29</v>
      </c>
      <c r="O3431" t="s">
        <v>187</v>
      </c>
      <c r="P3431">
        <v>1785</v>
      </c>
      <c r="Q343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431" t="str">
        <f>VLOOKUP(Analytics_mindset_case_studies_IntegrateCo_2015payroll[[#This Row],[Job_Code]],Analytics_mindset_case_studies_IntegrateCo_jobcodes[[Code_text]:[Job_Description]],2,FALSE)</f>
        <v>Employee Training</v>
      </c>
    </row>
    <row r="3432" spans="1:18" x14ac:dyDescent="0.3">
      <c r="A3432" s="1">
        <v>42125</v>
      </c>
      <c r="B3432">
        <v>27310047</v>
      </c>
      <c r="C3432">
        <v>260</v>
      </c>
      <c r="D3432">
        <v>1</v>
      </c>
      <c r="E3432">
        <v>1</v>
      </c>
      <c r="F3432" t="s">
        <v>85</v>
      </c>
      <c r="G3432">
        <v>0</v>
      </c>
      <c r="H3432">
        <v>0</v>
      </c>
      <c r="I3432">
        <v>0</v>
      </c>
      <c r="J3432">
        <v>0</v>
      </c>
      <c r="K3432">
        <v>0</v>
      </c>
      <c r="L3432">
        <v>34</v>
      </c>
      <c r="M3432">
        <v>107</v>
      </c>
      <c r="N3432">
        <v>25</v>
      </c>
      <c r="O3432" t="s">
        <v>188</v>
      </c>
      <c r="P3432">
        <v>0</v>
      </c>
      <c r="Q343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432" t="str">
        <f>VLOOKUP(Analytics_mindset_case_studies_IntegrateCo_2015payroll[[#This Row],[Job_Code]],Analytics_mindset_case_studies_IntegrateCo_jobcodes[[Code_text]:[Job_Description]],2,FALSE)</f>
        <v>Installation</v>
      </c>
    </row>
    <row r="3433" spans="1:18" x14ac:dyDescent="0.3">
      <c r="A3433" s="1">
        <v>42125</v>
      </c>
      <c r="B3433">
        <v>27310047</v>
      </c>
      <c r="C3433">
        <v>380</v>
      </c>
      <c r="D3433">
        <v>1</v>
      </c>
      <c r="E3433">
        <v>1</v>
      </c>
      <c r="F3433" t="s">
        <v>85</v>
      </c>
      <c r="G3433">
        <v>0</v>
      </c>
      <c r="H3433">
        <v>0</v>
      </c>
      <c r="I3433">
        <v>0</v>
      </c>
      <c r="J3433">
        <v>0</v>
      </c>
      <c r="K3433">
        <v>0</v>
      </c>
      <c r="L3433">
        <v>28</v>
      </c>
      <c r="M3433">
        <v>9</v>
      </c>
      <c r="N3433">
        <v>25</v>
      </c>
      <c r="O3433" t="s">
        <v>189</v>
      </c>
      <c r="P3433">
        <v>0</v>
      </c>
      <c r="Q343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433" t="str">
        <f>VLOOKUP(Analytics_mindset_case_studies_IntegrateCo_2015payroll[[#This Row],[Job_Code]],Analytics_mindset_case_studies_IntegrateCo_jobcodes[[Code_text]:[Job_Description]],2,FALSE)</f>
        <v>Installation</v>
      </c>
    </row>
    <row r="3434" spans="1:18" x14ac:dyDescent="0.3">
      <c r="A3434" s="1">
        <v>42125</v>
      </c>
      <c r="B3434">
        <v>27310047</v>
      </c>
      <c r="C3434">
        <v>380</v>
      </c>
      <c r="D3434">
        <v>1</v>
      </c>
      <c r="E3434">
        <v>1</v>
      </c>
      <c r="F3434" t="s">
        <v>65</v>
      </c>
      <c r="G3434">
        <v>1</v>
      </c>
      <c r="H3434">
        <v>0</v>
      </c>
      <c r="I3434">
        <v>20</v>
      </c>
      <c r="J3434">
        <v>0</v>
      </c>
      <c r="K3434">
        <v>0</v>
      </c>
      <c r="L3434">
        <v>38</v>
      </c>
      <c r="M3434">
        <v>121</v>
      </c>
      <c r="N3434">
        <v>33</v>
      </c>
      <c r="O3434" t="s">
        <v>189</v>
      </c>
      <c r="P3434">
        <v>20</v>
      </c>
      <c r="Q343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434" t="str">
        <f>VLOOKUP(Analytics_mindset_case_studies_IntegrateCo_2015payroll[[#This Row],[Job_Code]],Analytics_mindset_case_studies_IntegrateCo_jobcodes[[Code_text]:[Job_Description]],2,FALSE)</f>
        <v>Office</v>
      </c>
    </row>
    <row r="3435" spans="1:18" x14ac:dyDescent="0.3">
      <c r="A3435" s="1">
        <v>42125</v>
      </c>
      <c r="B3435">
        <v>27310047</v>
      </c>
      <c r="C3435">
        <v>380</v>
      </c>
      <c r="D3435">
        <v>1</v>
      </c>
      <c r="E3435">
        <v>1</v>
      </c>
      <c r="F3435" t="s">
        <v>70</v>
      </c>
      <c r="G3435">
        <v>0</v>
      </c>
      <c r="H3435">
        <v>0</v>
      </c>
      <c r="I3435">
        <v>0</v>
      </c>
      <c r="J3435">
        <v>0</v>
      </c>
      <c r="K3435">
        <v>0</v>
      </c>
      <c r="L3435">
        <v>303</v>
      </c>
      <c r="M3435">
        <v>964</v>
      </c>
      <c r="N3435">
        <v>264</v>
      </c>
      <c r="O3435" t="s">
        <v>189</v>
      </c>
      <c r="P3435">
        <v>0</v>
      </c>
      <c r="Q343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435" t="str">
        <f>VLOOKUP(Analytics_mindset_case_studies_IntegrateCo_2015payroll[[#This Row],[Job_Code]],Analytics_mindset_case_studies_IntegrateCo_jobcodes[[Code_text]:[Job_Description]],2,FALSE)</f>
        <v>New Foreign Manufacturing Plant</v>
      </c>
    </row>
    <row r="3436" spans="1:18" x14ac:dyDescent="0.3">
      <c r="A3436" s="1">
        <v>42125</v>
      </c>
      <c r="B3436">
        <v>27310047</v>
      </c>
      <c r="C3436">
        <v>386</v>
      </c>
      <c r="D3436">
        <v>1</v>
      </c>
      <c r="E3436">
        <v>1</v>
      </c>
      <c r="F3436" t="s">
        <v>64</v>
      </c>
      <c r="G3436">
        <v>8</v>
      </c>
      <c r="H3436">
        <v>0</v>
      </c>
      <c r="I3436">
        <v>96</v>
      </c>
      <c r="J3436">
        <v>0</v>
      </c>
      <c r="K3436">
        <v>58</v>
      </c>
      <c r="L3436">
        <v>23</v>
      </c>
      <c r="M3436">
        <v>734</v>
      </c>
      <c r="N3436">
        <v>158</v>
      </c>
      <c r="O3436" t="s">
        <v>204</v>
      </c>
      <c r="P3436">
        <v>96</v>
      </c>
      <c r="Q343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436" t="str">
        <f>VLOOKUP(Analytics_mindset_case_studies_IntegrateCo_2015payroll[[#This Row],[Job_Code]],Analytics_mindset_case_studies_IntegrateCo_jobcodes[[Code_text]:[Job_Description]],2,FALSE)</f>
        <v>Office</v>
      </c>
    </row>
    <row r="3437" spans="1:18" x14ac:dyDescent="0.3">
      <c r="A3437" s="1">
        <v>42125</v>
      </c>
      <c r="B3437">
        <v>27310047</v>
      </c>
      <c r="C3437">
        <v>117</v>
      </c>
      <c r="D3437">
        <v>1</v>
      </c>
      <c r="E3437">
        <v>1</v>
      </c>
      <c r="F3437" t="s">
        <v>78</v>
      </c>
      <c r="G3437">
        <v>10</v>
      </c>
      <c r="H3437">
        <v>0</v>
      </c>
      <c r="I3437">
        <v>150</v>
      </c>
      <c r="J3437">
        <v>0</v>
      </c>
      <c r="K3437">
        <v>0</v>
      </c>
      <c r="L3437">
        <v>36</v>
      </c>
      <c r="M3437">
        <v>1148</v>
      </c>
      <c r="N3437">
        <v>248</v>
      </c>
      <c r="O3437" t="s">
        <v>191</v>
      </c>
      <c r="P3437">
        <v>150</v>
      </c>
      <c r="Q343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437" t="str">
        <f>VLOOKUP(Analytics_mindset_case_studies_IntegrateCo_2015payroll[[#This Row],[Job_Code]],Analytics_mindset_case_studies_IntegrateCo_jobcodes[[Code_text]:[Job_Description]],2,FALSE)</f>
        <v>Service</v>
      </c>
    </row>
    <row r="3438" spans="1:18" x14ac:dyDescent="0.3">
      <c r="A3438" s="1">
        <v>42125</v>
      </c>
      <c r="B3438">
        <v>27310047</v>
      </c>
      <c r="C3438">
        <v>400</v>
      </c>
      <c r="D3438">
        <v>1</v>
      </c>
      <c r="E3438">
        <v>1</v>
      </c>
      <c r="F3438" t="s">
        <v>85</v>
      </c>
      <c r="G3438">
        <v>0</v>
      </c>
      <c r="H3438">
        <v>0</v>
      </c>
      <c r="I3438">
        <v>0</v>
      </c>
      <c r="J3438">
        <v>0</v>
      </c>
      <c r="K3438">
        <v>0</v>
      </c>
      <c r="L3438">
        <v>29</v>
      </c>
      <c r="M3438">
        <v>94</v>
      </c>
      <c r="N3438">
        <v>4</v>
      </c>
      <c r="O3438" t="s">
        <v>192</v>
      </c>
      <c r="P3438">
        <v>0</v>
      </c>
      <c r="Q343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438" t="str">
        <f>VLOOKUP(Analytics_mindset_case_studies_IntegrateCo_2015payroll[[#This Row],[Job_Code]],Analytics_mindset_case_studies_IntegrateCo_jobcodes[[Code_text]:[Job_Description]],2,FALSE)</f>
        <v>Installation</v>
      </c>
    </row>
    <row r="3439" spans="1:18" x14ac:dyDescent="0.3">
      <c r="A3439" s="1">
        <v>42125</v>
      </c>
      <c r="B3439">
        <v>27310047</v>
      </c>
      <c r="C3439">
        <v>400</v>
      </c>
      <c r="D3439">
        <v>1</v>
      </c>
      <c r="E3439">
        <v>1</v>
      </c>
      <c r="F3439" t="s">
        <v>58</v>
      </c>
      <c r="G3439">
        <v>345</v>
      </c>
      <c r="H3439">
        <v>0</v>
      </c>
      <c r="I3439">
        <v>71323</v>
      </c>
      <c r="J3439">
        <v>0</v>
      </c>
      <c r="K3439">
        <v>0</v>
      </c>
      <c r="L3439">
        <v>1399</v>
      </c>
      <c r="M3439">
        <v>4459</v>
      </c>
      <c r="N3439">
        <v>185</v>
      </c>
      <c r="O3439" t="s">
        <v>192</v>
      </c>
      <c r="P3439">
        <v>71323</v>
      </c>
      <c r="Q343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439" t="str">
        <f>VLOOKUP(Analytics_mindset_case_studies_IntegrateCo_2015payroll[[#This Row],[Job_Code]],Analytics_mindset_case_studies_IntegrateCo_jobcodes[[Code_text]:[Job_Description]],2,FALSE)</f>
        <v>Sales</v>
      </c>
    </row>
    <row r="3440" spans="1:18" x14ac:dyDescent="0.3">
      <c r="A3440" s="1">
        <v>42125</v>
      </c>
      <c r="B3440">
        <v>27310047</v>
      </c>
      <c r="C3440">
        <v>367</v>
      </c>
      <c r="D3440">
        <v>1</v>
      </c>
      <c r="E3440">
        <v>1</v>
      </c>
      <c r="F3440" t="s">
        <v>63</v>
      </c>
      <c r="G3440">
        <v>0</v>
      </c>
      <c r="H3440">
        <v>0</v>
      </c>
      <c r="I3440">
        <v>0</v>
      </c>
      <c r="J3440">
        <v>0</v>
      </c>
      <c r="K3440">
        <v>0</v>
      </c>
      <c r="L3440">
        <v>246</v>
      </c>
      <c r="M3440">
        <v>784</v>
      </c>
      <c r="N3440">
        <v>172</v>
      </c>
      <c r="O3440" t="s">
        <v>193</v>
      </c>
      <c r="P3440">
        <v>0</v>
      </c>
      <c r="Q344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440" t="str">
        <f>VLOOKUP(Analytics_mindset_case_studies_IntegrateCo_2015payroll[[#This Row],[Job_Code]],Analytics_mindset_case_studies_IntegrateCo_jobcodes[[Code_text]:[Job_Description]],2,FALSE)</f>
        <v>New Foreign Manufacturing Plant</v>
      </c>
    </row>
    <row r="3441" spans="1:18" x14ac:dyDescent="0.3">
      <c r="A3441" s="1">
        <v>42125</v>
      </c>
      <c r="B3441">
        <v>27310047</v>
      </c>
      <c r="C3441">
        <v>7</v>
      </c>
      <c r="D3441">
        <v>1</v>
      </c>
      <c r="E3441">
        <v>1</v>
      </c>
      <c r="F3441" t="s">
        <v>58</v>
      </c>
      <c r="G3441">
        <v>29</v>
      </c>
      <c r="H3441">
        <v>0</v>
      </c>
      <c r="I3441">
        <v>66392</v>
      </c>
      <c r="J3441">
        <v>0</v>
      </c>
      <c r="K3441">
        <v>0</v>
      </c>
      <c r="L3441">
        <v>1498</v>
      </c>
      <c r="M3441">
        <v>4774</v>
      </c>
      <c r="N3441">
        <v>1095</v>
      </c>
      <c r="O3441" t="s">
        <v>194</v>
      </c>
      <c r="P3441">
        <v>66392</v>
      </c>
      <c r="Q344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441" t="str">
        <f>VLOOKUP(Analytics_mindset_case_studies_IntegrateCo_2015payroll[[#This Row],[Job_Code]],Analytics_mindset_case_studies_IntegrateCo_jobcodes[[Code_text]:[Job_Description]],2,FALSE)</f>
        <v>Sales</v>
      </c>
    </row>
    <row r="3442" spans="1:18" x14ac:dyDescent="0.3">
      <c r="A3442" s="1">
        <v>42125</v>
      </c>
      <c r="B3442">
        <v>27310049</v>
      </c>
      <c r="C3442">
        <v>7</v>
      </c>
      <c r="D3442">
        <v>1</v>
      </c>
      <c r="E3442">
        <v>1</v>
      </c>
      <c r="F3442" t="s">
        <v>58</v>
      </c>
      <c r="G3442">
        <v>0</v>
      </c>
      <c r="H3442">
        <v>0</v>
      </c>
      <c r="I3442">
        <v>0</v>
      </c>
      <c r="J3442">
        <v>0</v>
      </c>
      <c r="K3442">
        <v>0</v>
      </c>
      <c r="L3442">
        <v>36</v>
      </c>
      <c r="M3442">
        <v>11475</v>
      </c>
      <c r="N3442">
        <v>2475</v>
      </c>
      <c r="O3442" t="s">
        <v>194</v>
      </c>
      <c r="P3442">
        <v>0</v>
      </c>
      <c r="Q344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442" t="str">
        <f>VLOOKUP(Analytics_mindset_case_studies_IntegrateCo_2015payroll[[#This Row],[Job_Code]],Analytics_mindset_case_studies_IntegrateCo_jobcodes[[Code_text]:[Job_Description]],2,FALSE)</f>
        <v>Sales</v>
      </c>
    </row>
    <row r="3443" spans="1:18" x14ac:dyDescent="0.3">
      <c r="A3443" s="1">
        <v>42125</v>
      </c>
      <c r="B3443">
        <v>27310047</v>
      </c>
      <c r="C3443">
        <v>7</v>
      </c>
      <c r="D3443">
        <v>1</v>
      </c>
      <c r="E3443">
        <v>1</v>
      </c>
      <c r="F3443" t="s">
        <v>72</v>
      </c>
      <c r="G3443">
        <v>2</v>
      </c>
      <c r="H3443">
        <v>0</v>
      </c>
      <c r="I3443">
        <v>4579</v>
      </c>
      <c r="J3443">
        <v>0</v>
      </c>
      <c r="K3443">
        <v>0</v>
      </c>
      <c r="L3443">
        <v>103</v>
      </c>
      <c r="M3443">
        <v>329</v>
      </c>
      <c r="N3443">
        <v>76</v>
      </c>
      <c r="O3443" t="s">
        <v>194</v>
      </c>
      <c r="P3443">
        <v>4579</v>
      </c>
      <c r="Q344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443" t="str">
        <f>VLOOKUP(Analytics_mindset_case_studies_IntegrateCo_2015payroll[[#This Row],[Job_Code]],Analytics_mindset_case_studies_IntegrateCo_jobcodes[[Code_text]:[Job_Description]],2,FALSE)</f>
        <v>Sales</v>
      </c>
    </row>
    <row r="3444" spans="1:18" x14ac:dyDescent="0.3">
      <c r="A3444" s="1">
        <v>42125</v>
      </c>
      <c r="B3444">
        <v>27310047</v>
      </c>
      <c r="C3444">
        <v>34</v>
      </c>
      <c r="D3444">
        <v>1</v>
      </c>
      <c r="E3444">
        <v>1</v>
      </c>
      <c r="F3444" t="s">
        <v>84</v>
      </c>
      <c r="G3444">
        <v>4</v>
      </c>
      <c r="H3444">
        <v>0</v>
      </c>
      <c r="I3444">
        <v>17139</v>
      </c>
      <c r="J3444">
        <v>0</v>
      </c>
      <c r="K3444">
        <v>0</v>
      </c>
      <c r="L3444">
        <v>0</v>
      </c>
      <c r="M3444">
        <v>1246</v>
      </c>
      <c r="N3444">
        <v>283</v>
      </c>
      <c r="O3444" t="s">
        <v>195</v>
      </c>
      <c r="P3444">
        <v>17139</v>
      </c>
      <c r="Q344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3444" t="str">
        <f>VLOOKUP(Analytics_mindset_case_studies_IntegrateCo_2015payroll[[#This Row],[Job_Code]],Analytics_mindset_case_studies_IntegrateCo_jobcodes[[Code_text]:[Job_Description]],2,FALSE)</f>
        <v>Travel</v>
      </c>
    </row>
    <row r="3445" spans="1:18" x14ac:dyDescent="0.3">
      <c r="A3445" s="1">
        <v>42125</v>
      </c>
      <c r="B3445">
        <v>27310047</v>
      </c>
      <c r="C3445">
        <v>34</v>
      </c>
      <c r="D3445">
        <v>1</v>
      </c>
      <c r="E3445">
        <v>1</v>
      </c>
      <c r="F3445" t="s">
        <v>71</v>
      </c>
      <c r="G3445">
        <v>5</v>
      </c>
      <c r="H3445">
        <v>0</v>
      </c>
      <c r="I3445">
        <v>21424</v>
      </c>
      <c r="J3445">
        <v>0</v>
      </c>
      <c r="K3445">
        <v>0</v>
      </c>
      <c r="L3445">
        <v>0</v>
      </c>
      <c r="M3445">
        <v>1559</v>
      </c>
      <c r="N3445">
        <v>353</v>
      </c>
      <c r="O3445" t="s">
        <v>195</v>
      </c>
      <c r="P3445">
        <v>21424</v>
      </c>
      <c r="Q344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445" t="str">
        <f>VLOOKUP(Analytics_mindset_case_studies_IntegrateCo_2015payroll[[#This Row],[Job_Code]],Analytics_mindset_case_studies_IntegrateCo_jobcodes[[Code_text]:[Job_Description]],2,FALSE)</f>
        <v>Proj Management</v>
      </c>
    </row>
    <row r="3446" spans="1:18" x14ac:dyDescent="0.3">
      <c r="A3446" s="1">
        <v>42125</v>
      </c>
      <c r="B3446">
        <v>27310047</v>
      </c>
      <c r="C3446">
        <v>336</v>
      </c>
      <c r="D3446">
        <v>1</v>
      </c>
      <c r="E3446">
        <v>1</v>
      </c>
      <c r="F3446" t="s">
        <v>85</v>
      </c>
      <c r="G3446">
        <v>0</v>
      </c>
      <c r="H3446">
        <v>0</v>
      </c>
      <c r="I3446">
        <v>0</v>
      </c>
      <c r="J3446">
        <v>0</v>
      </c>
      <c r="K3446">
        <v>0</v>
      </c>
      <c r="L3446">
        <v>36</v>
      </c>
      <c r="M3446">
        <v>115</v>
      </c>
      <c r="N3446">
        <v>25</v>
      </c>
      <c r="O3446" t="s">
        <v>196</v>
      </c>
      <c r="P3446">
        <v>0</v>
      </c>
      <c r="Q344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446" t="str">
        <f>VLOOKUP(Analytics_mindset_case_studies_IntegrateCo_2015payroll[[#This Row],[Job_Code]],Analytics_mindset_case_studies_IntegrateCo_jobcodes[[Code_text]:[Job_Description]],2,FALSE)</f>
        <v>Installation</v>
      </c>
    </row>
    <row r="3447" spans="1:18" x14ac:dyDescent="0.3">
      <c r="A3447" s="1">
        <v>42125</v>
      </c>
      <c r="B3447">
        <v>27310047</v>
      </c>
      <c r="C3447">
        <v>99</v>
      </c>
      <c r="D3447">
        <v>1</v>
      </c>
      <c r="E3447">
        <v>1</v>
      </c>
      <c r="F3447" t="s">
        <v>78</v>
      </c>
      <c r="G3447">
        <v>20</v>
      </c>
      <c r="H3447">
        <v>0</v>
      </c>
      <c r="I3447">
        <v>420</v>
      </c>
      <c r="J3447">
        <v>0</v>
      </c>
      <c r="K3447">
        <v>0</v>
      </c>
      <c r="L3447">
        <v>976</v>
      </c>
      <c r="M3447">
        <v>311</v>
      </c>
      <c r="N3447">
        <v>693</v>
      </c>
      <c r="O3447" t="s">
        <v>198</v>
      </c>
      <c r="P3447">
        <v>420</v>
      </c>
      <c r="Q344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447" t="str">
        <f>VLOOKUP(Analytics_mindset_case_studies_IntegrateCo_2015payroll[[#This Row],[Job_Code]],Analytics_mindset_case_studies_IntegrateCo_jobcodes[[Code_text]:[Job_Description]],2,FALSE)</f>
        <v>Service</v>
      </c>
    </row>
    <row r="3448" spans="1:18" x14ac:dyDescent="0.3">
      <c r="A3448" s="1">
        <v>42125</v>
      </c>
      <c r="B3448">
        <v>27310047</v>
      </c>
      <c r="C3448">
        <v>99</v>
      </c>
      <c r="D3448">
        <v>1</v>
      </c>
      <c r="E3448">
        <v>1</v>
      </c>
      <c r="F3448" t="s">
        <v>74</v>
      </c>
      <c r="G3448">
        <v>20</v>
      </c>
      <c r="H3448">
        <v>0</v>
      </c>
      <c r="I3448">
        <v>420</v>
      </c>
      <c r="J3448">
        <v>0</v>
      </c>
      <c r="K3448">
        <v>0</v>
      </c>
      <c r="L3448">
        <v>976</v>
      </c>
      <c r="M3448">
        <v>3112</v>
      </c>
      <c r="N3448">
        <v>693</v>
      </c>
      <c r="O3448" t="s">
        <v>198</v>
      </c>
      <c r="P3448">
        <v>420</v>
      </c>
      <c r="Q344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448" t="str">
        <f>VLOOKUP(Analytics_mindset_case_studies_IntegrateCo_2015payroll[[#This Row],[Job_Code]],Analytics_mindset_case_studies_IntegrateCo_jobcodes[[Code_text]:[Job_Description]],2,FALSE)</f>
        <v>Service</v>
      </c>
    </row>
    <row r="3449" spans="1:18" x14ac:dyDescent="0.3">
      <c r="A3449" s="1">
        <v>42125</v>
      </c>
      <c r="B3449">
        <v>27310047</v>
      </c>
      <c r="C3449">
        <v>25</v>
      </c>
      <c r="D3449">
        <v>1</v>
      </c>
      <c r="E3449">
        <v>1</v>
      </c>
      <c r="F3449" t="s">
        <v>64</v>
      </c>
      <c r="G3449">
        <v>65</v>
      </c>
      <c r="H3449">
        <v>0</v>
      </c>
      <c r="I3449">
        <v>14944</v>
      </c>
      <c r="J3449">
        <v>0</v>
      </c>
      <c r="K3449">
        <v>0</v>
      </c>
      <c r="L3449">
        <v>32</v>
      </c>
      <c r="M3449">
        <v>1019</v>
      </c>
      <c r="N3449">
        <v>18</v>
      </c>
      <c r="O3449" t="s">
        <v>199</v>
      </c>
      <c r="P3449">
        <v>14944</v>
      </c>
      <c r="Q344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449" t="str">
        <f>VLOOKUP(Analytics_mindset_case_studies_IntegrateCo_2015payroll[[#This Row],[Job_Code]],Analytics_mindset_case_studies_IntegrateCo_jobcodes[[Code_text]:[Job_Description]],2,FALSE)</f>
        <v>Office</v>
      </c>
    </row>
    <row r="3450" spans="1:18" x14ac:dyDescent="0.3">
      <c r="A3450" s="1">
        <v>42125</v>
      </c>
      <c r="B3450">
        <v>27310047</v>
      </c>
      <c r="C3450">
        <v>25</v>
      </c>
      <c r="D3450">
        <v>1</v>
      </c>
      <c r="E3450">
        <v>1</v>
      </c>
      <c r="F3450" t="s">
        <v>63</v>
      </c>
      <c r="G3450">
        <v>0</v>
      </c>
      <c r="H3450">
        <v>0</v>
      </c>
      <c r="I3450">
        <v>0</v>
      </c>
      <c r="J3450">
        <v>0</v>
      </c>
      <c r="K3450">
        <v>0</v>
      </c>
      <c r="L3450">
        <v>664</v>
      </c>
      <c r="M3450">
        <v>2116</v>
      </c>
      <c r="N3450">
        <v>37</v>
      </c>
      <c r="O3450" t="s">
        <v>199</v>
      </c>
      <c r="P3450">
        <v>0</v>
      </c>
      <c r="Q345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450" t="str">
        <f>VLOOKUP(Analytics_mindset_case_studies_IntegrateCo_2015payroll[[#This Row],[Job_Code]],Analytics_mindset_case_studies_IntegrateCo_jobcodes[[Code_text]:[Job_Description]],2,FALSE)</f>
        <v>New Foreign Manufacturing Plant</v>
      </c>
    </row>
    <row r="3451" spans="1:18" x14ac:dyDescent="0.3">
      <c r="A3451" s="1">
        <v>42125</v>
      </c>
      <c r="B3451">
        <v>27310047</v>
      </c>
      <c r="C3451">
        <v>25</v>
      </c>
      <c r="D3451">
        <v>1</v>
      </c>
      <c r="E3451">
        <v>1</v>
      </c>
      <c r="F3451" t="s">
        <v>65</v>
      </c>
      <c r="G3451">
        <v>65</v>
      </c>
      <c r="H3451">
        <v>0</v>
      </c>
      <c r="I3451">
        <v>14944</v>
      </c>
      <c r="J3451">
        <v>0</v>
      </c>
      <c r="K3451">
        <v>0</v>
      </c>
      <c r="L3451">
        <v>319</v>
      </c>
      <c r="M3451">
        <v>1018</v>
      </c>
      <c r="N3451">
        <v>18</v>
      </c>
      <c r="O3451" t="s">
        <v>199</v>
      </c>
      <c r="P3451">
        <v>14944</v>
      </c>
      <c r="Q345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451" t="str">
        <f>VLOOKUP(Analytics_mindset_case_studies_IntegrateCo_2015payroll[[#This Row],[Job_Code]],Analytics_mindset_case_studies_IntegrateCo_jobcodes[[Code_text]:[Job_Description]],2,FALSE)</f>
        <v>Office</v>
      </c>
    </row>
    <row r="3452" spans="1:18" x14ac:dyDescent="0.3">
      <c r="A3452" s="1">
        <v>42125</v>
      </c>
      <c r="B3452">
        <v>27310047</v>
      </c>
      <c r="C3452">
        <v>25</v>
      </c>
      <c r="D3452">
        <v>1</v>
      </c>
      <c r="E3452">
        <v>1</v>
      </c>
      <c r="F3452" t="s">
        <v>70</v>
      </c>
      <c r="G3452">
        <v>0</v>
      </c>
      <c r="H3452">
        <v>0</v>
      </c>
      <c r="I3452">
        <v>0</v>
      </c>
      <c r="J3452">
        <v>0</v>
      </c>
      <c r="K3452">
        <v>0</v>
      </c>
      <c r="L3452">
        <v>664</v>
      </c>
      <c r="M3452">
        <v>2116</v>
      </c>
      <c r="N3452">
        <v>37</v>
      </c>
      <c r="O3452" t="s">
        <v>199</v>
      </c>
      <c r="P3452">
        <v>0</v>
      </c>
      <c r="Q345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452" t="str">
        <f>VLOOKUP(Analytics_mindset_case_studies_IntegrateCo_2015payroll[[#This Row],[Job_Code]],Analytics_mindset_case_studies_IntegrateCo_jobcodes[[Code_text]:[Job_Description]],2,FALSE)</f>
        <v>New Foreign Manufacturing Plant</v>
      </c>
    </row>
    <row r="3453" spans="1:18" x14ac:dyDescent="0.3">
      <c r="A3453" s="1">
        <v>42125</v>
      </c>
      <c r="B3453">
        <v>27310047</v>
      </c>
      <c r="C3453">
        <v>184</v>
      </c>
      <c r="D3453">
        <v>1</v>
      </c>
      <c r="E3453">
        <v>1</v>
      </c>
      <c r="F3453" t="s">
        <v>85</v>
      </c>
      <c r="G3453">
        <v>0</v>
      </c>
      <c r="H3453">
        <v>0</v>
      </c>
      <c r="I3453">
        <v>0</v>
      </c>
      <c r="J3453">
        <v>0</v>
      </c>
      <c r="K3453">
        <v>0</v>
      </c>
      <c r="L3453">
        <v>33</v>
      </c>
      <c r="M3453">
        <v>106</v>
      </c>
      <c r="N3453">
        <v>25</v>
      </c>
      <c r="O3453" t="s">
        <v>200</v>
      </c>
      <c r="P3453">
        <v>0</v>
      </c>
      <c r="Q345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453" t="str">
        <f>VLOOKUP(Analytics_mindset_case_studies_IntegrateCo_2015payroll[[#This Row],[Job_Code]],Analytics_mindset_case_studies_IntegrateCo_jobcodes[[Code_text]:[Job_Description]],2,FALSE)</f>
        <v>Installation</v>
      </c>
    </row>
    <row r="3454" spans="1:18" x14ac:dyDescent="0.3">
      <c r="A3454" s="1">
        <v>42125</v>
      </c>
      <c r="B3454">
        <v>27310047</v>
      </c>
      <c r="C3454">
        <v>184</v>
      </c>
      <c r="D3454">
        <v>1</v>
      </c>
      <c r="E3454">
        <v>1</v>
      </c>
      <c r="F3454" t="s">
        <v>58</v>
      </c>
      <c r="G3454">
        <v>2</v>
      </c>
      <c r="H3454">
        <v>0</v>
      </c>
      <c r="I3454">
        <v>6006</v>
      </c>
      <c r="J3454">
        <v>0</v>
      </c>
      <c r="K3454">
        <v>0</v>
      </c>
      <c r="L3454">
        <v>133</v>
      </c>
      <c r="M3454">
        <v>425</v>
      </c>
      <c r="N3454">
        <v>99</v>
      </c>
      <c r="O3454" t="s">
        <v>200</v>
      </c>
      <c r="P3454">
        <v>6006</v>
      </c>
      <c r="Q345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454" t="str">
        <f>VLOOKUP(Analytics_mindset_case_studies_IntegrateCo_2015payroll[[#This Row],[Job_Code]],Analytics_mindset_case_studies_IntegrateCo_jobcodes[[Code_text]:[Job_Description]],2,FALSE)</f>
        <v>Sales</v>
      </c>
    </row>
    <row r="3455" spans="1:18" x14ac:dyDescent="0.3">
      <c r="A3455" s="1">
        <v>42125</v>
      </c>
      <c r="B3455">
        <v>27310047</v>
      </c>
      <c r="C3455">
        <v>320</v>
      </c>
      <c r="D3455">
        <v>1</v>
      </c>
      <c r="E3455">
        <v>1</v>
      </c>
      <c r="F3455" t="s">
        <v>85</v>
      </c>
      <c r="G3455">
        <v>0</v>
      </c>
      <c r="H3455">
        <v>0</v>
      </c>
      <c r="I3455">
        <v>0</v>
      </c>
      <c r="J3455">
        <v>0</v>
      </c>
      <c r="K3455">
        <v>0</v>
      </c>
      <c r="L3455">
        <v>36</v>
      </c>
      <c r="M3455">
        <v>115</v>
      </c>
      <c r="N3455">
        <v>25</v>
      </c>
      <c r="O3455" t="s">
        <v>201</v>
      </c>
      <c r="P3455">
        <v>0</v>
      </c>
      <c r="Q345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455" t="str">
        <f>VLOOKUP(Analytics_mindset_case_studies_IntegrateCo_2015payroll[[#This Row],[Job_Code]],Analytics_mindset_case_studies_IntegrateCo_jobcodes[[Code_text]:[Job_Description]],2,FALSE)</f>
        <v>Installation</v>
      </c>
    </row>
    <row r="3456" spans="1:18" x14ac:dyDescent="0.3">
      <c r="A3456" s="1">
        <v>42125</v>
      </c>
      <c r="B3456">
        <v>27310047</v>
      </c>
      <c r="C3456">
        <v>320</v>
      </c>
      <c r="D3456">
        <v>1</v>
      </c>
      <c r="E3456">
        <v>1</v>
      </c>
      <c r="F3456" t="s">
        <v>58</v>
      </c>
      <c r="G3456">
        <v>8</v>
      </c>
      <c r="H3456">
        <v>0</v>
      </c>
      <c r="I3456">
        <v>28654</v>
      </c>
      <c r="J3456">
        <v>0</v>
      </c>
      <c r="K3456">
        <v>0</v>
      </c>
      <c r="L3456">
        <v>688</v>
      </c>
      <c r="M3456">
        <v>2193</v>
      </c>
      <c r="N3456">
        <v>473</v>
      </c>
      <c r="O3456" t="s">
        <v>201</v>
      </c>
      <c r="P3456">
        <v>28654</v>
      </c>
      <c r="Q345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456" t="str">
        <f>VLOOKUP(Analytics_mindset_case_studies_IntegrateCo_2015payroll[[#This Row],[Job_Code]],Analytics_mindset_case_studies_IntegrateCo_jobcodes[[Code_text]:[Job_Description]],2,FALSE)</f>
        <v>Sales</v>
      </c>
    </row>
    <row r="3457" spans="1:18" x14ac:dyDescent="0.3">
      <c r="A3457" s="1">
        <v>42125</v>
      </c>
      <c r="B3457">
        <v>27310047</v>
      </c>
      <c r="C3457">
        <v>343</v>
      </c>
      <c r="D3457">
        <v>1</v>
      </c>
      <c r="E3457">
        <v>1</v>
      </c>
      <c r="F3457" t="s">
        <v>85</v>
      </c>
      <c r="G3457">
        <v>0</v>
      </c>
      <c r="H3457">
        <v>0</v>
      </c>
      <c r="I3457">
        <v>0</v>
      </c>
      <c r="J3457">
        <v>0</v>
      </c>
      <c r="K3457">
        <v>0</v>
      </c>
      <c r="L3457">
        <v>24</v>
      </c>
      <c r="M3457">
        <v>78</v>
      </c>
      <c r="N3457">
        <v>2</v>
      </c>
      <c r="O3457" t="s">
        <v>202</v>
      </c>
      <c r="P3457">
        <v>0</v>
      </c>
      <c r="Q345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457" t="str">
        <f>VLOOKUP(Analytics_mindset_case_studies_IntegrateCo_2015payroll[[#This Row],[Job_Code]],Analytics_mindset_case_studies_IntegrateCo_jobcodes[[Code_text]:[Job_Description]],2,FALSE)</f>
        <v>Installation</v>
      </c>
    </row>
    <row r="3458" spans="1:18" x14ac:dyDescent="0.3">
      <c r="A3458" s="1">
        <v>42125</v>
      </c>
      <c r="B3458">
        <v>27310047</v>
      </c>
      <c r="C3458">
        <v>343</v>
      </c>
      <c r="D3458">
        <v>1</v>
      </c>
      <c r="E3458">
        <v>1</v>
      </c>
      <c r="F3458" t="s">
        <v>78</v>
      </c>
      <c r="G3458">
        <v>5</v>
      </c>
      <c r="H3458">
        <v>0</v>
      </c>
      <c r="I3458">
        <v>115</v>
      </c>
      <c r="J3458">
        <v>0</v>
      </c>
      <c r="K3458">
        <v>0</v>
      </c>
      <c r="L3458">
        <v>233</v>
      </c>
      <c r="M3458">
        <v>743</v>
      </c>
      <c r="N3458">
        <v>19</v>
      </c>
      <c r="O3458" t="s">
        <v>202</v>
      </c>
      <c r="P3458">
        <v>115</v>
      </c>
      <c r="Q345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458" t="str">
        <f>VLOOKUP(Analytics_mindset_case_studies_IntegrateCo_2015payroll[[#This Row],[Job_Code]],Analytics_mindset_case_studies_IntegrateCo_jobcodes[[Code_text]:[Job_Description]],2,FALSE)</f>
        <v>Service</v>
      </c>
    </row>
    <row r="3459" spans="1:18" x14ac:dyDescent="0.3">
      <c r="A3459" s="1">
        <v>42125</v>
      </c>
      <c r="B3459">
        <v>27310047</v>
      </c>
      <c r="C3459">
        <v>343</v>
      </c>
      <c r="D3459">
        <v>1</v>
      </c>
      <c r="E3459">
        <v>1</v>
      </c>
      <c r="F3459" t="s">
        <v>78</v>
      </c>
      <c r="G3459">
        <v>0</v>
      </c>
      <c r="H3459">
        <v>2</v>
      </c>
      <c r="I3459">
        <v>0</v>
      </c>
      <c r="J3459">
        <v>69</v>
      </c>
      <c r="K3459">
        <v>0</v>
      </c>
      <c r="L3459">
        <v>139</v>
      </c>
      <c r="M3459">
        <v>446</v>
      </c>
      <c r="N3459">
        <v>76</v>
      </c>
      <c r="O3459" t="s">
        <v>202</v>
      </c>
      <c r="P3459">
        <v>69</v>
      </c>
      <c r="Q345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459" t="str">
        <f>VLOOKUP(Analytics_mindset_case_studies_IntegrateCo_2015payroll[[#This Row],[Job_Code]],Analytics_mindset_case_studies_IntegrateCo_jobcodes[[Code_text]:[Job_Description]],2,FALSE)</f>
        <v>Service</v>
      </c>
    </row>
    <row r="3460" spans="1:18" x14ac:dyDescent="0.3">
      <c r="A3460" s="1">
        <v>42125</v>
      </c>
      <c r="B3460">
        <v>27310047</v>
      </c>
      <c r="C3460">
        <v>343</v>
      </c>
      <c r="D3460">
        <v>1</v>
      </c>
      <c r="E3460">
        <v>1</v>
      </c>
      <c r="F3460" t="s">
        <v>63</v>
      </c>
      <c r="G3460">
        <v>0</v>
      </c>
      <c r="H3460">
        <v>0</v>
      </c>
      <c r="I3460">
        <v>0</v>
      </c>
      <c r="J3460">
        <v>0</v>
      </c>
      <c r="K3460">
        <v>0</v>
      </c>
      <c r="L3460">
        <v>94</v>
      </c>
      <c r="M3460">
        <v>297</v>
      </c>
      <c r="N3460">
        <v>76</v>
      </c>
      <c r="O3460" t="s">
        <v>202</v>
      </c>
      <c r="P3460">
        <v>0</v>
      </c>
      <c r="Q346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460" t="str">
        <f>VLOOKUP(Analytics_mindset_case_studies_IntegrateCo_2015payroll[[#This Row],[Job_Code]],Analytics_mindset_case_studies_IntegrateCo_jobcodes[[Code_text]:[Job_Description]],2,FALSE)</f>
        <v>New Foreign Manufacturing Plant</v>
      </c>
    </row>
    <row r="3461" spans="1:18" x14ac:dyDescent="0.3">
      <c r="A3461" s="1">
        <v>42125</v>
      </c>
      <c r="B3461">
        <v>27310047</v>
      </c>
      <c r="C3461">
        <v>399</v>
      </c>
      <c r="D3461">
        <v>1</v>
      </c>
      <c r="E3461">
        <v>1</v>
      </c>
      <c r="F3461" t="s">
        <v>85</v>
      </c>
      <c r="G3461">
        <v>0</v>
      </c>
      <c r="H3461">
        <v>0</v>
      </c>
      <c r="I3461">
        <v>0</v>
      </c>
      <c r="J3461">
        <v>0</v>
      </c>
      <c r="K3461">
        <v>0</v>
      </c>
      <c r="L3461">
        <v>34</v>
      </c>
      <c r="M3461">
        <v>11</v>
      </c>
      <c r="N3461">
        <v>4</v>
      </c>
      <c r="O3461" t="s">
        <v>203</v>
      </c>
      <c r="P3461">
        <v>0</v>
      </c>
      <c r="Q346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461" t="str">
        <f>VLOOKUP(Analytics_mindset_case_studies_IntegrateCo_2015payroll[[#This Row],[Job_Code]],Analytics_mindset_case_studies_IntegrateCo_jobcodes[[Code_text]:[Job_Description]],2,FALSE)</f>
        <v>Installation</v>
      </c>
    </row>
    <row r="3462" spans="1:18" x14ac:dyDescent="0.3">
      <c r="A3462" s="1">
        <v>42125</v>
      </c>
      <c r="B3462">
        <v>27310047</v>
      </c>
      <c r="C3462">
        <v>399</v>
      </c>
      <c r="D3462">
        <v>1</v>
      </c>
      <c r="E3462">
        <v>1</v>
      </c>
      <c r="F3462" t="s">
        <v>72</v>
      </c>
      <c r="G3462">
        <v>40</v>
      </c>
      <c r="H3462">
        <v>0</v>
      </c>
      <c r="I3462">
        <v>86539</v>
      </c>
      <c r="J3462">
        <v>0</v>
      </c>
      <c r="K3462">
        <v>0</v>
      </c>
      <c r="L3462">
        <v>1986</v>
      </c>
      <c r="M3462">
        <v>6327</v>
      </c>
      <c r="N3462">
        <v>225</v>
      </c>
      <c r="O3462" t="s">
        <v>203</v>
      </c>
      <c r="P3462">
        <v>86539</v>
      </c>
      <c r="Q346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462" t="str">
        <f>VLOOKUP(Analytics_mindset_case_studies_IntegrateCo_2015payroll[[#This Row],[Job_Code]],Analytics_mindset_case_studies_IntegrateCo_jobcodes[[Code_text]:[Job_Description]],2,FALSE)</f>
        <v>Sales</v>
      </c>
    </row>
    <row r="3463" spans="1:18" x14ac:dyDescent="0.3">
      <c r="A3463" s="1">
        <v>42130</v>
      </c>
      <c r="B3463">
        <v>27310050</v>
      </c>
      <c r="C3463">
        <v>23</v>
      </c>
      <c r="D3463">
        <v>1</v>
      </c>
      <c r="E3463">
        <v>1</v>
      </c>
      <c r="F3463" t="s">
        <v>84</v>
      </c>
      <c r="G3463">
        <v>0</v>
      </c>
      <c r="H3463">
        <v>0</v>
      </c>
      <c r="I3463">
        <v>0</v>
      </c>
      <c r="J3463">
        <v>0</v>
      </c>
      <c r="K3463">
        <v>0</v>
      </c>
      <c r="L3463">
        <v>48</v>
      </c>
      <c r="M3463">
        <v>153</v>
      </c>
      <c r="N3463">
        <v>33</v>
      </c>
      <c r="O3463" t="s">
        <v>178</v>
      </c>
      <c r="P3463">
        <v>0</v>
      </c>
      <c r="Q346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3463" t="str">
        <f>VLOOKUP(Analytics_mindset_case_studies_IntegrateCo_2015payroll[[#This Row],[Job_Code]],Analytics_mindset_case_studies_IntegrateCo_jobcodes[[Code_text]:[Job_Description]],2,FALSE)</f>
        <v>Travel</v>
      </c>
    </row>
    <row r="3464" spans="1:18" x14ac:dyDescent="0.3">
      <c r="A3464" s="1">
        <v>42132</v>
      </c>
      <c r="B3464">
        <v>27310051</v>
      </c>
      <c r="C3464">
        <v>195</v>
      </c>
      <c r="D3464">
        <v>1</v>
      </c>
      <c r="E3464">
        <v>1</v>
      </c>
      <c r="F3464" t="s">
        <v>85</v>
      </c>
      <c r="G3464">
        <v>0</v>
      </c>
      <c r="H3464">
        <v>0</v>
      </c>
      <c r="I3464">
        <v>0</v>
      </c>
      <c r="J3464">
        <v>0</v>
      </c>
      <c r="K3464">
        <v>0</v>
      </c>
      <c r="L3464">
        <v>0</v>
      </c>
      <c r="M3464">
        <v>107</v>
      </c>
      <c r="N3464">
        <v>4</v>
      </c>
      <c r="O3464" t="s">
        <v>121</v>
      </c>
      <c r="P3464">
        <v>0</v>
      </c>
      <c r="Q346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464" t="str">
        <f>VLOOKUP(Analytics_mindset_case_studies_IntegrateCo_2015payroll[[#This Row],[Job_Code]],Analytics_mindset_case_studies_IntegrateCo_jobcodes[[Code_text]:[Job_Description]],2,FALSE)</f>
        <v>Installation</v>
      </c>
    </row>
    <row r="3465" spans="1:18" x14ac:dyDescent="0.3">
      <c r="A3465" s="1">
        <v>42132</v>
      </c>
      <c r="B3465">
        <v>27310051</v>
      </c>
      <c r="C3465">
        <v>195</v>
      </c>
      <c r="D3465">
        <v>1</v>
      </c>
      <c r="E3465">
        <v>1</v>
      </c>
      <c r="F3465" t="s">
        <v>58</v>
      </c>
      <c r="G3465">
        <v>20</v>
      </c>
      <c r="H3465">
        <v>0</v>
      </c>
      <c r="I3465">
        <v>57858</v>
      </c>
      <c r="J3465">
        <v>0</v>
      </c>
      <c r="K3465">
        <v>0</v>
      </c>
      <c r="L3465">
        <v>0</v>
      </c>
      <c r="M3465">
        <v>4138</v>
      </c>
      <c r="N3465">
        <v>15</v>
      </c>
      <c r="O3465" t="s">
        <v>121</v>
      </c>
      <c r="P3465">
        <v>57858</v>
      </c>
      <c r="Q346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465" t="str">
        <f>VLOOKUP(Analytics_mindset_case_studies_IntegrateCo_2015payroll[[#This Row],[Job_Code]],Analytics_mindset_case_studies_IntegrateCo_jobcodes[[Code_text]:[Job_Description]],2,FALSE)</f>
        <v>Sales</v>
      </c>
    </row>
    <row r="3466" spans="1:18" x14ac:dyDescent="0.3">
      <c r="A3466" s="1">
        <v>42132</v>
      </c>
      <c r="B3466">
        <v>27310051</v>
      </c>
      <c r="C3466">
        <v>195</v>
      </c>
      <c r="D3466">
        <v>1</v>
      </c>
      <c r="E3466">
        <v>1</v>
      </c>
      <c r="F3466" t="s">
        <v>63</v>
      </c>
      <c r="G3466">
        <v>0</v>
      </c>
      <c r="H3466">
        <v>0</v>
      </c>
      <c r="I3466">
        <v>0</v>
      </c>
      <c r="J3466">
        <v>0</v>
      </c>
      <c r="K3466">
        <v>0</v>
      </c>
      <c r="L3466">
        <v>0</v>
      </c>
      <c r="M3466">
        <v>4138</v>
      </c>
      <c r="N3466">
        <v>15</v>
      </c>
      <c r="O3466" t="s">
        <v>121</v>
      </c>
      <c r="P3466">
        <v>0</v>
      </c>
      <c r="Q346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466" t="str">
        <f>VLOOKUP(Analytics_mindset_case_studies_IntegrateCo_2015payroll[[#This Row],[Job_Code]],Analytics_mindset_case_studies_IntegrateCo_jobcodes[[Code_text]:[Job_Description]],2,FALSE)</f>
        <v>New Foreign Manufacturing Plant</v>
      </c>
    </row>
    <row r="3467" spans="1:18" x14ac:dyDescent="0.3">
      <c r="A3467" s="1">
        <v>42132</v>
      </c>
      <c r="B3467">
        <v>27310051</v>
      </c>
      <c r="C3467">
        <v>404</v>
      </c>
      <c r="D3467">
        <v>1</v>
      </c>
      <c r="E3467">
        <v>1</v>
      </c>
      <c r="F3467" t="s">
        <v>87</v>
      </c>
      <c r="G3467">
        <v>2</v>
      </c>
      <c r="H3467">
        <v>0</v>
      </c>
      <c r="I3467">
        <v>4327</v>
      </c>
      <c r="J3467">
        <v>0</v>
      </c>
      <c r="K3467">
        <v>0</v>
      </c>
      <c r="L3467">
        <v>102</v>
      </c>
      <c r="M3467">
        <v>326</v>
      </c>
      <c r="N3467">
        <v>71</v>
      </c>
      <c r="O3467" t="s">
        <v>205</v>
      </c>
      <c r="P3467">
        <v>4327</v>
      </c>
      <c r="Q346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467" t="str">
        <f>VLOOKUP(Analytics_mindset_case_studies_IntegrateCo_2015payroll[[#This Row],[Job_Code]],Analytics_mindset_case_studies_IntegrateCo_jobcodes[[Code_text]:[Job_Description]],2,FALSE)</f>
        <v>Employee Training</v>
      </c>
    </row>
    <row r="3468" spans="1:18" x14ac:dyDescent="0.3">
      <c r="A3468" s="1">
        <v>42132</v>
      </c>
      <c r="B3468">
        <v>27310051</v>
      </c>
      <c r="C3468">
        <v>106</v>
      </c>
      <c r="D3468">
        <v>1</v>
      </c>
      <c r="E3468">
        <v>1</v>
      </c>
      <c r="F3468" t="s">
        <v>85</v>
      </c>
      <c r="G3468">
        <v>0</v>
      </c>
      <c r="H3468">
        <v>0</v>
      </c>
      <c r="I3468">
        <v>0</v>
      </c>
      <c r="J3468">
        <v>0</v>
      </c>
      <c r="K3468">
        <v>0</v>
      </c>
      <c r="L3468">
        <v>36</v>
      </c>
      <c r="M3468">
        <v>115</v>
      </c>
      <c r="N3468">
        <v>25</v>
      </c>
      <c r="O3468" t="s">
        <v>122</v>
      </c>
      <c r="P3468">
        <v>0</v>
      </c>
      <c r="Q346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468" t="str">
        <f>VLOOKUP(Analytics_mindset_case_studies_IntegrateCo_2015payroll[[#This Row],[Job_Code]],Analytics_mindset_case_studies_IntegrateCo_jobcodes[[Code_text]:[Job_Description]],2,FALSE)</f>
        <v>Installation</v>
      </c>
    </row>
    <row r="3469" spans="1:18" x14ac:dyDescent="0.3">
      <c r="A3469" s="1">
        <v>42132</v>
      </c>
      <c r="B3469">
        <v>27310051</v>
      </c>
      <c r="C3469">
        <v>106</v>
      </c>
      <c r="D3469">
        <v>1</v>
      </c>
      <c r="E3469">
        <v>1</v>
      </c>
      <c r="F3469" t="s">
        <v>64</v>
      </c>
      <c r="G3469">
        <v>20</v>
      </c>
      <c r="H3469">
        <v>0</v>
      </c>
      <c r="I3469">
        <v>4425</v>
      </c>
      <c r="J3469">
        <v>0</v>
      </c>
      <c r="K3469">
        <v>0</v>
      </c>
      <c r="L3469">
        <v>1062</v>
      </c>
      <c r="M3469">
        <v>3386</v>
      </c>
      <c r="N3469">
        <v>73</v>
      </c>
      <c r="O3469" t="s">
        <v>122</v>
      </c>
      <c r="P3469">
        <v>4425</v>
      </c>
      <c r="Q346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469" t="str">
        <f>VLOOKUP(Analytics_mindset_case_studies_IntegrateCo_2015payroll[[#This Row],[Job_Code]],Analytics_mindset_case_studies_IntegrateCo_jobcodes[[Code_text]:[Job_Description]],2,FALSE)</f>
        <v>Office</v>
      </c>
    </row>
    <row r="3470" spans="1:18" x14ac:dyDescent="0.3">
      <c r="A3470" s="1">
        <v>42132</v>
      </c>
      <c r="B3470">
        <v>27310051</v>
      </c>
      <c r="C3470">
        <v>106</v>
      </c>
      <c r="D3470">
        <v>1</v>
      </c>
      <c r="E3470">
        <v>1</v>
      </c>
      <c r="F3470" t="s">
        <v>65</v>
      </c>
      <c r="G3470">
        <v>20</v>
      </c>
      <c r="H3470">
        <v>0</v>
      </c>
      <c r="I3470">
        <v>4425</v>
      </c>
      <c r="J3470">
        <v>0</v>
      </c>
      <c r="K3470">
        <v>0</v>
      </c>
      <c r="L3470">
        <v>1062</v>
      </c>
      <c r="M3470">
        <v>3384</v>
      </c>
      <c r="N3470">
        <v>73</v>
      </c>
      <c r="O3470" t="s">
        <v>122</v>
      </c>
      <c r="P3470">
        <v>4425</v>
      </c>
      <c r="Q347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470" t="str">
        <f>VLOOKUP(Analytics_mindset_case_studies_IntegrateCo_2015payroll[[#This Row],[Job_Code]],Analytics_mindset_case_studies_IntegrateCo_jobcodes[[Code_text]:[Job_Description]],2,FALSE)</f>
        <v>Office</v>
      </c>
    </row>
    <row r="3471" spans="1:18" x14ac:dyDescent="0.3">
      <c r="A3471" s="1">
        <v>42132</v>
      </c>
      <c r="B3471">
        <v>27310051</v>
      </c>
      <c r="C3471">
        <v>274</v>
      </c>
      <c r="D3471">
        <v>1</v>
      </c>
      <c r="E3471">
        <v>1</v>
      </c>
      <c r="F3471" t="s">
        <v>85</v>
      </c>
      <c r="G3471">
        <v>0</v>
      </c>
      <c r="H3471">
        <v>0</v>
      </c>
      <c r="I3471">
        <v>0</v>
      </c>
      <c r="J3471">
        <v>0</v>
      </c>
      <c r="K3471">
        <v>0</v>
      </c>
      <c r="L3471">
        <v>36</v>
      </c>
      <c r="M3471">
        <v>115</v>
      </c>
      <c r="N3471">
        <v>25</v>
      </c>
      <c r="O3471" t="s">
        <v>124</v>
      </c>
      <c r="P3471">
        <v>0</v>
      </c>
      <c r="Q347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471" t="str">
        <f>VLOOKUP(Analytics_mindset_case_studies_IntegrateCo_2015payroll[[#This Row],[Job_Code]],Analytics_mindset_case_studies_IntegrateCo_jobcodes[[Code_text]:[Job_Description]],2,FALSE)</f>
        <v>Installation</v>
      </c>
    </row>
    <row r="3472" spans="1:18" x14ac:dyDescent="0.3">
      <c r="A3472" s="1">
        <v>42132</v>
      </c>
      <c r="B3472">
        <v>27310051</v>
      </c>
      <c r="C3472">
        <v>1</v>
      </c>
      <c r="D3472">
        <v>1</v>
      </c>
      <c r="E3472">
        <v>1</v>
      </c>
      <c r="F3472" t="s">
        <v>64</v>
      </c>
      <c r="G3472">
        <v>18</v>
      </c>
      <c r="H3472">
        <v>0</v>
      </c>
      <c r="I3472">
        <v>51321</v>
      </c>
      <c r="J3472">
        <v>0</v>
      </c>
      <c r="K3472">
        <v>0</v>
      </c>
      <c r="L3472">
        <v>1081</v>
      </c>
      <c r="M3472">
        <v>3446</v>
      </c>
      <c r="N3472">
        <v>62</v>
      </c>
      <c r="O3472" t="s">
        <v>125</v>
      </c>
      <c r="P3472">
        <v>51321</v>
      </c>
      <c r="Q347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472" t="str">
        <f>VLOOKUP(Analytics_mindset_case_studies_IntegrateCo_2015payroll[[#This Row],[Job_Code]],Analytics_mindset_case_studies_IntegrateCo_jobcodes[[Code_text]:[Job_Description]],2,FALSE)</f>
        <v>Office</v>
      </c>
    </row>
    <row r="3473" spans="1:18" x14ac:dyDescent="0.3">
      <c r="A3473" s="1">
        <v>42132</v>
      </c>
      <c r="B3473">
        <v>27310051</v>
      </c>
      <c r="C3473">
        <v>1</v>
      </c>
      <c r="D3473">
        <v>1</v>
      </c>
      <c r="E3473">
        <v>1</v>
      </c>
      <c r="F3473" t="s">
        <v>65</v>
      </c>
      <c r="G3473">
        <v>16</v>
      </c>
      <c r="H3473">
        <v>0</v>
      </c>
      <c r="I3473">
        <v>45619</v>
      </c>
      <c r="J3473">
        <v>0</v>
      </c>
      <c r="K3473">
        <v>0</v>
      </c>
      <c r="L3473">
        <v>961</v>
      </c>
      <c r="M3473">
        <v>3063</v>
      </c>
      <c r="N3473">
        <v>55</v>
      </c>
      <c r="O3473" t="s">
        <v>125</v>
      </c>
      <c r="P3473">
        <v>45619</v>
      </c>
      <c r="Q347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473" t="str">
        <f>VLOOKUP(Analytics_mindset_case_studies_IntegrateCo_2015payroll[[#This Row],[Job_Code]],Analytics_mindset_case_studies_IntegrateCo_jobcodes[[Code_text]:[Job_Description]],2,FALSE)</f>
        <v>Office</v>
      </c>
    </row>
    <row r="3474" spans="1:18" x14ac:dyDescent="0.3">
      <c r="A3474" s="1">
        <v>42132</v>
      </c>
      <c r="B3474">
        <v>27310051</v>
      </c>
      <c r="C3474">
        <v>259</v>
      </c>
      <c r="D3474">
        <v>1</v>
      </c>
      <c r="E3474">
        <v>1</v>
      </c>
      <c r="F3474" t="s">
        <v>85</v>
      </c>
      <c r="G3474">
        <v>0</v>
      </c>
      <c r="H3474">
        <v>0</v>
      </c>
      <c r="I3474">
        <v>0</v>
      </c>
      <c r="J3474">
        <v>0</v>
      </c>
      <c r="K3474">
        <v>0</v>
      </c>
      <c r="L3474">
        <v>35</v>
      </c>
      <c r="M3474">
        <v>111</v>
      </c>
      <c r="N3474">
        <v>25</v>
      </c>
      <c r="O3474" t="s">
        <v>127</v>
      </c>
      <c r="P3474">
        <v>0</v>
      </c>
      <c r="Q347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474" t="str">
        <f>VLOOKUP(Analytics_mindset_case_studies_IntegrateCo_2015payroll[[#This Row],[Job_Code]],Analytics_mindset_case_studies_IntegrateCo_jobcodes[[Code_text]:[Job_Description]],2,FALSE)</f>
        <v>Installation</v>
      </c>
    </row>
    <row r="3475" spans="1:18" x14ac:dyDescent="0.3">
      <c r="A3475" s="1">
        <v>42132</v>
      </c>
      <c r="B3475">
        <v>27310051</v>
      </c>
      <c r="C3475">
        <v>259</v>
      </c>
      <c r="D3475">
        <v>1</v>
      </c>
      <c r="E3475">
        <v>1</v>
      </c>
      <c r="F3475" t="s">
        <v>73</v>
      </c>
      <c r="G3475">
        <v>85</v>
      </c>
      <c r="H3475">
        <v>0</v>
      </c>
      <c r="I3475">
        <v>21888</v>
      </c>
      <c r="J3475">
        <v>0</v>
      </c>
      <c r="K3475">
        <v>0</v>
      </c>
      <c r="L3475">
        <v>508</v>
      </c>
      <c r="M3475">
        <v>162</v>
      </c>
      <c r="N3475">
        <v>361</v>
      </c>
      <c r="O3475" t="s">
        <v>127</v>
      </c>
      <c r="P3475">
        <v>21888</v>
      </c>
      <c r="Q347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475" t="str">
        <f>VLOOKUP(Analytics_mindset_case_studies_IntegrateCo_2015payroll[[#This Row],[Job_Code]],Analytics_mindset_case_studies_IntegrateCo_jobcodes[[Code_text]:[Job_Description]],2,FALSE)</f>
        <v>Proj Management</v>
      </c>
    </row>
    <row r="3476" spans="1:18" x14ac:dyDescent="0.3">
      <c r="A3476" s="1">
        <v>42132</v>
      </c>
      <c r="B3476">
        <v>27310051</v>
      </c>
      <c r="C3476">
        <v>259</v>
      </c>
      <c r="D3476">
        <v>1</v>
      </c>
      <c r="E3476">
        <v>1</v>
      </c>
      <c r="F3476" t="s">
        <v>89</v>
      </c>
      <c r="G3476">
        <v>5</v>
      </c>
      <c r="H3476">
        <v>0</v>
      </c>
      <c r="I3476">
        <v>1288</v>
      </c>
      <c r="J3476">
        <v>0</v>
      </c>
      <c r="K3476">
        <v>0</v>
      </c>
      <c r="L3476">
        <v>3</v>
      </c>
      <c r="M3476">
        <v>95</v>
      </c>
      <c r="N3476">
        <v>21</v>
      </c>
      <c r="O3476" t="s">
        <v>127</v>
      </c>
      <c r="P3476">
        <v>1288</v>
      </c>
      <c r="Q347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476" t="str">
        <f>VLOOKUP(Analytics_mindset_case_studies_IntegrateCo_2015payroll[[#This Row],[Job_Code]],Analytics_mindset_case_studies_IntegrateCo_jobcodes[[Code_text]:[Job_Description]],2,FALSE)</f>
        <v>Employee Training</v>
      </c>
    </row>
    <row r="3477" spans="1:18" x14ac:dyDescent="0.3">
      <c r="A3477" s="1">
        <v>42132</v>
      </c>
      <c r="B3477">
        <v>27310051</v>
      </c>
      <c r="C3477">
        <v>168</v>
      </c>
      <c r="D3477">
        <v>1</v>
      </c>
      <c r="E3477">
        <v>1</v>
      </c>
      <c r="F3477" t="s">
        <v>85</v>
      </c>
      <c r="G3477">
        <v>0</v>
      </c>
      <c r="H3477">
        <v>0</v>
      </c>
      <c r="I3477">
        <v>0</v>
      </c>
      <c r="J3477">
        <v>0</v>
      </c>
      <c r="K3477">
        <v>0</v>
      </c>
      <c r="L3477">
        <v>35</v>
      </c>
      <c r="M3477">
        <v>111</v>
      </c>
      <c r="N3477">
        <v>25</v>
      </c>
      <c r="O3477" t="s">
        <v>129</v>
      </c>
      <c r="P3477">
        <v>0</v>
      </c>
      <c r="Q347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477" t="str">
        <f>VLOOKUP(Analytics_mindset_case_studies_IntegrateCo_2015payroll[[#This Row],[Job_Code]],Analytics_mindset_case_studies_IntegrateCo_jobcodes[[Code_text]:[Job_Description]],2,FALSE)</f>
        <v>Installation</v>
      </c>
    </row>
    <row r="3478" spans="1:18" x14ac:dyDescent="0.3">
      <c r="A3478" s="1">
        <v>42132</v>
      </c>
      <c r="B3478">
        <v>27310051</v>
      </c>
      <c r="C3478">
        <v>168</v>
      </c>
      <c r="D3478">
        <v>1</v>
      </c>
      <c r="E3478">
        <v>1</v>
      </c>
      <c r="F3478" t="s">
        <v>90</v>
      </c>
      <c r="G3478">
        <v>4</v>
      </c>
      <c r="H3478">
        <v>0</v>
      </c>
      <c r="I3478">
        <v>150</v>
      </c>
      <c r="J3478">
        <v>0</v>
      </c>
      <c r="K3478">
        <v>0</v>
      </c>
      <c r="L3478">
        <v>349</v>
      </c>
      <c r="M3478">
        <v>1112</v>
      </c>
      <c r="N3478">
        <v>248</v>
      </c>
      <c r="O3478" t="s">
        <v>129</v>
      </c>
      <c r="P3478">
        <v>150</v>
      </c>
      <c r="Q347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478" t="str">
        <f>VLOOKUP(Analytics_mindset_case_studies_IntegrateCo_2015payroll[[#This Row],[Job_Code]],Analytics_mindset_case_studies_IntegrateCo_jobcodes[[Code_text]:[Job_Description]],2,FALSE)</f>
        <v>Office</v>
      </c>
    </row>
    <row r="3479" spans="1:18" x14ac:dyDescent="0.3">
      <c r="A3479" s="1">
        <v>42132</v>
      </c>
      <c r="B3479">
        <v>27310051</v>
      </c>
      <c r="C3479">
        <v>249</v>
      </c>
      <c r="D3479">
        <v>1</v>
      </c>
      <c r="E3479">
        <v>1</v>
      </c>
      <c r="F3479" t="s">
        <v>72</v>
      </c>
      <c r="G3479">
        <v>20</v>
      </c>
      <c r="H3479">
        <v>0</v>
      </c>
      <c r="I3479">
        <v>81731</v>
      </c>
      <c r="J3479">
        <v>0</v>
      </c>
      <c r="K3479">
        <v>0</v>
      </c>
      <c r="L3479">
        <v>1836</v>
      </c>
      <c r="M3479">
        <v>5851</v>
      </c>
      <c r="N3479">
        <v>1349</v>
      </c>
      <c r="O3479" t="s">
        <v>131</v>
      </c>
      <c r="P3479">
        <v>81731</v>
      </c>
      <c r="Q347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479" t="str">
        <f>VLOOKUP(Analytics_mindset_case_studies_IntegrateCo_2015payroll[[#This Row],[Job_Code]],Analytics_mindset_case_studies_IntegrateCo_jobcodes[[Code_text]:[Job_Description]],2,FALSE)</f>
        <v>Sales</v>
      </c>
    </row>
    <row r="3480" spans="1:18" x14ac:dyDescent="0.3">
      <c r="A3480" s="1">
        <v>42132</v>
      </c>
      <c r="B3480">
        <v>27310051</v>
      </c>
      <c r="C3480">
        <v>249</v>
      </c>
      <c r="D3480">
        <v>1</v>
      </c>
      <c r="E3480">
        <v>1</v>
      </c>
      <c r="F3480" t="s">
        <v>73</v>
      </c>
      <c r="G3480">
        <v>2</v>
      </c>
      <c r="H3480">
        <v>0</v>
      </c>
      <c r="I3480">
        <v>8172</v>
      </c>
      <c r="J3480">
        <v>0</v>
      </c>
      <c r="K3480">
        <v>0</v>
      </c>
      <c r="L3480">
        <v>183</v>
      </c>
      <c r="M3480">
        <v>585</v>
      </c>
      <c r="N3480">
        <v>135</v>
      </c>
      <c r="O3480" t="s">
        <v>131</v>
      </c>
      <c r="P3480">
        <v>8172</v>
      </c>
      <c r="Q348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480" t="str">
        <f>VLOOKUP(Analytics_mindset_case_studies_IntegrateCo_2015payroll[[#This Row],[Job_Code]],Analytics_mindset_case_studies_IntegrateCo_jobcodes[[Code_text]:[Job_Description]],2,FALSE)</f>
        <v>Proj Management</v>
      </c>
    </row>
    <row r="3481" spans="1:18" x14ac:dyDescent="0.3">
      <c r="A3481" s="1">
        <v>42132</v>
      </c>
      <c r="B3481">
        <v>27310051</v>
      </c>
      <c r="C3481">
        <v>179</v>
      </c>
      <c r="D3481">
        <v>1</v>
      </c>
      <c r="E3481">
        <v>1</v>
      </c>
      <c r="F3481" t="s">
        <v>85</v>
      </c>
      <c r="G3481">
        <v>0</v>
      </c>
      <c r="H3481">
        <v>0</v>
      </c>
      <c r="I3481">
        <v>0</v>
      </c>
      <c r="J3481">
        <v>0</v>
      </c>
      <c r="K3481">
        <v>0</v>
      </c>
      <c r="L3481">
        <v>33</v>
      </c>
      <c r="M3481">
        <v>107</v>
      </c>
      <c r="N3481">
        <v>25</v>
      </c>
      <c r="O3481" t="s">
        <v>132</v>
      </c>
      <c r="P3481">
        <v>0</v>
      </c>
      <c r="Q348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481" t="str">
        <f>VLOOKUP(Analytics_mindset_case_studies_IntegrateCo_2015payroll[[#This Row],[Job_Code]],Analytics_mindset_case_studies_IntegrateCo_jobcodes[[Code_text]:[Job_Description]],2,FALSE)</f>
        <v>Installation</v>
      </c>
    </row>
    <row r="3482" spans="1:18" x14ac:dyDescent="0.3">
      <c r="A3482" s="1">
        <v>42132</v>
      </c>
      <c r="B3482">
        <v>27310051</v>
      </c>
      <c r="C3482">
        <v>179</v>
      </c>
      <c r="D3482">
        <v>1</v>
      </c>
      <c r="E3482">
        <v>1</v>
      </c>
      <c r="F3482" t="s">
        <v>58</v>
      </c>
      <c r="G3482">
        <v>4</v>
      </c>
      <c r="H3482">
        <v>0</v>
      </c>
      <c r="I3482">
        <v>17309</v>
      </c>
      <c r="J3482">
        <v>0</v>
      </c>
      <c r="K3482">
        <v>0</v>
      </c>
      <c r="L3482">
        <v>388</v>
      </c>
      <c r="M3482">
        <v>1237</v>
      </c>
      <c r="N3482">
        <v>286</v>
      </c>
      <c r="O3482" t="s">
        <v>132</v>
      </c>
      <c r="P3482">
        <v>17309</v>
      </c>
      <c r="Q348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482" t="str">
        <f>VLOOKUP(Analytics_mindset_case_studies_IntegrateCo_2015payroll[[#This Row],[Job_Code]],Analytics_mindset_case_studies_IntegrateCo_jobcodes[[Code_text]:[Job_Description]],2,FALSE)</f>
        <v>Sales</v>
      </c>
    </row>
    <row r="3483" spans="1:18" x14ac:dyDescent="0.3">
      <c r="A3483" s="1">
        <v>42132</v>
      </c>
      <c r="B3483">
        <v>27310051</v>
      </c>
      <c r="C3483">
        <v>179</v>
      </c>
      <c r="D3483">
        <v>1</v>
      </c>
      <c r="E3483">
        <v>1</v>
      </c>
      <c r="F3483" t="s">
        <v>71</v>
      </c>
      <c r="G3483">
        <v>145</v>
      </c>
      <c r="H3483">
        <v>0</v>
      </c>
      <c r="I3483">
        <v>6274</v>
      </c>
      <c r="J3483">
        <v>0</v>
      </c>
      <c r="K3483">
        <v>0</v>
      </c>
      <c r="L3483">
        <v>1406</v>
      </c>
      <c r="M3483">
        <v>4483</v>
      </c>
      <c r="N3483">
        <v>1035</v>
      </c>
      <c r="O3483" t="s">
        <v>132</v>
      </c>
      <c r="P3483">
        <v>6274</v>
      </c>
      <c r="Q348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483" t="str">
        <f>VLOOKUP(Analytics_mindset_case_studies_IntegrateCo_2015payroll[[#This Row],[Job_Code]],Analytics_mindset_case_studies_IntegrateCo_jobcodes[[Code_text]:[Job_Description]],2,FALSE)</f>
        <v>Proj Management</v>
      </c>
    </row>
    <row r="3484" spans="1:18" x14ac:dyDescent="0.3">
      <c r="A3484" s="1">
        <v>42132</v>
      </c>
      <c r="B3484">
        <v>27310051</v>
      </c>
      <c r="C3484">
        <v>179</v>
      </c>
      <c r="D3484">
        <v>1</v>
      </c>
      <c r="E3484">
        <v>1</v>
      </c>
      <c r="F3484" t="s">
        <v>63</v>
      </c>
      <c r="G3484">
        <v>0</v>
      </c>
      <c r="H3484">
        <v>0</v>
      </c>
      <c r="I3484">
        <v>0</v>
      </c>
      <c r="J3484">
        <v>0</v>
      </c>
      <c r="K3484">
        <v>0</v>
      </c>
      <c r="L3484">
        <v>97</v>
      </c>
      <c r="M3484">
        <v>31</v>
      </c>
      <c r="N3484">
        <v>71</v>
      </c>
      <c r="O3484" t="s">
        <v>132</v>
      </c>
      <c r="P3484">
        <v>0</v>
      </c>
      <c r="Q348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484" t="str">
        <f>VLOOKUP(Analytics_mindset_case_studies_IntegrateCo_2015payroll[[#This Row],[Job_Code]],Analytics_mindset_case_studies_IntegrateCo_jobcodes[[Code_text]:[Job_Description]],2,FALSE)</f>
        <v>New Foreign Manufacturing Plant</v>
      </c>
    </row>
    <row r="3485" spans="1:18" x14ac:dyDescent="0.3">
      <c r="A3485" s="1">
        <v>42132</v>
      </c>
      <c r="B3485">
        <v>27310051</v>
      </c>
      <c r="C3485">
        <v>368</v>
      </c>
      <c r="D3485">
        <v>1</v>
      </c>
      <c r="E3485">
        <v>1</v>
      </c>
      <c r="F3485" t="s">
        <v>85</v>
      </c>
      <c r="G3485">
        <v>0</v>
      </c>
      <c r="H3485">
        <v>0</v>
      </c>
      <c r="I3485">
        <v>0</v>
      </c>
      <c r="J3485">
        <v>0</v>
      </c>
      <c r="K3485">
        <v>0</v>
      </c>
      <c r="L3485">
        <v>33</v>
      </c>
      <c r="M3485">
        <v>104</v>
      </c>
      <c r="N3485">
        <v>25</v>
      </c>
      <c r="O3485" t="s">
        <v>133</v>
      </c>
      <c r="P3485">
        <v>0</v>
      </c>
      <c r="Q348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485" t="str">
        <f>VLOOKUP(Analytics_mindset_case_studies_IntegrateCo_2015payroll[[#This Row],[Job_Code]],Analytics_mindset_case_studies_IntegrateCo_jobcodes[[Code_text]:[Job_Description]],2,FALSE)</f>
        <v>Installation</v>
      </c>
    </row>
    <row r="3486" spans="1:18" x14ac:dyDescent="0.3">
      <c r="A3486" s="1">
        <v>42132</v>
      </c>
      <c r="B3486">
        <v>27310051</v>
      </c>
      <c r="C3486">
        <v>368</v>
      </c>
      <c r="D3486">
        <v>1</v>
      </c>
      <c r="E3486">
        <v>1</v>
      </c>
      <c r="F3486" t="s">
        <v>89</v>
      </c>
      <c r="G3486">
        <v>1</v>
      </c>
      <c r="H3486">
        <v>0</v>
      </c>
      <c r="I3486">
        <v>245</v>
      </c>
      <c r="J3486">
        <v>0</v>
      </c>
      <c r="K3486">
        <v>0</v>
      </c>
      <c r="L3486">
        <v>53</v>
      </c>
      <c r="M3486">
        <v>17</v>
      </c>
      <c r="N3486">
        <v>4</v>
      </c>
      <c r="O3486" t="s">
        <v>133</v>
      </c>
      <c r="P3486">
        <v>245</v>
      </c>
      <c r="Q348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486" t="str">
        <f>VLOOKUP(Analytics_mindset_case_studies_IntegrateCo_2015payroll[[#This Row],[Job_Code]],Analytics_mindset_case_studies_IntegrateCo_jobcodes[[Code_text]:[Job_Description]],2,FALSE)</f>
        <v>Employee Training</v>
      </c>
    </row>
    <row r="3487" spans="1:18" x14ac:dyDescent="0.3">
      <c r="A3487" s="1">
        <v>42132</v>
      </c>
      <c r="B3487">
        <v>27310051</v>
      </c>
      <c r="C3487">
        <v>27</v>
      </c>
      <c r="D3487">
        <v>1</v>
      </c>
      <c r="E3487">
        <v>1</v>
      </c>
      <c r="F3487" t="s">
        <v>85</v>
      </c>
      <c r="G3487">
        <v>0</v>
      </c>
      <c r="H3487">
        <v>0</v>
      </c>
      <c r="I3487">
        <v>0</v>
      </c>
      <c r="J3487">
        <v>0</v>
      </c>
      <c r="K3487">
        <v>0</v>
      </c>
      <c r="L3487">
        <v>33</v>
      </c>
      <c r="M3487">
        <v>106</v>
      </c>
      <c r="N3487">
        <v>25</v>
      </c>
      <c r="O3487" t="s">
        <v>134</v>
      </c>
      <c r="P3487">
        <v>0</v>
      </c>
      <c r="Q348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487" t="str">
        <f>VLOOKUP(Analytics_mindset_case_studies_IntegrateCo_2015payroll[[#This Row],[Job_Code]],Analytics_mindset_case_studies_IntegrateCo_jobcodes[[Code_text]:[Job_Description]],2,FALSE)</f>
        <v>Installation</v>
      </c>
    </row>
    <row r="3488" spans="1:18" x14ac:dyDescent="0.3">
      <c r="A3488" s="1">
        <v>42132</v>
      </c>
      <c r="B3488">
        <v>27310051</v>
      </c>
      <c r="C3488">
        <v>27</v>
      </c>
      <c r="D3488">
        <v>1</v>
      </c>
      <c r="E3488">
        <v>1</v>
      </c>
      <c r="F3488" t="s">
        <v>65</v>
      </c>
      <c r="G3488">
        <v>35</v>
      </c>
      <c r="H3488">
        <v>0</v>
      </c>
      <c r="I3488">
        <v>10675</v>
      </c>
      <c r="J3488">
        <v>0</v>
      </c>
      <c r="K3488">
        <v>0</v>
      </c>
      <c r="L3488">
        <v>235</v>
      </c>
      <c r="M3488">
        <v>75</v>
      </c>
      <c r="N3488">
        <v>176</v>
      </c>
      <c r="O3488" t="s">
        <v>134</v>
      </c>
      <c r="P3488">
        <v>10675</v>
      </c>
      <c r="Q348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488" t="str">
        <f>VLOOKUP(Analytics_mindset_case_studies_IntegrateCo_2015payroll[[#This Row],[Job_Code]],Analytics_mindset_case_studies_IntegrateCo_jobcodes[[Code_text]:[Job_Description]],2,FALSE)</f>
        <v>Office</v>
      </c>
    </row>
    <row r="3489" spans="1:18" x14ac:dyDescent="0.3">
      <c r="A3489" s="1">
        <v>42132</v>
      </c>
      <c r="B3489">
        <v>27310051</v>
      </c>
      <c r="C3489">
        <v>27</v>
      </c>
      <c r="D3489">
        <v>1</v>
      </c>
      <c r="E3489">
        <v>1</v>
      </c>
      <c r="F3489" t="s">
        <v>72</v>
      </c>
      <c r="G3489">
        <v>55</v>
      </c>
      <c r="H3489">
        <v>0</v>
      </c>
      <c r="I3489">
        <v>16775</v>
      </c>
      <c r="J3489">
        <v>0</v>
      </c>
      <c r="K3489">
        <v>0</v>
      </c>
      <c r="L3489">
        <v>369</v>
      </c>
      <c r="M3489">
        <v>118</v>
      </c>
      <c r="N3489">
        <v>277</v>
      </c>
      <c r="O3489" t="s">
        <v>134</v>
      </c>
      <c r="P3489">
        <v>16775</v>
      </c>
      <c r="Q348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489" t="str">
        <f>VLOOKUP(Analytics_mindset_case_studies_IntegrateCo_2015payroll[[#This Row],[Job_Code]],Analytics_mindset_case_studies_IntegrateCo_jobcodes[[Code_text]:[Job_Description]],2,FALSE)</f>
        <v>Sales</v>
      </c>
    </row>
    <row r="3490" spans="1:18" x14ac:dyDescent="0.3">
      <c r="A3490" s="1">
        <v>42132</v>
      </c>
      <c r="B3490">
        <v>27310051</v>
      </c>
      <c r="C3490">
        <v>27</v>
      </c>
      <c r="D3490">
        <v>1</v>
      </c>
      <c r="E3490">
        <v>1</v>
      </c>
      <c r="F3490" t="s">
        <v>73</v>
      </c>
      <c r="G3490">
        <v>2</v>
      </c>
      <c r="H3490">
        <v>0</v>
      </c>
      <c r="I3490">
        <v>61</v>
      </c>
      <c r="J3490">
        <v>0</v>
      </c>
      <c r="K3490">
        <v>0</v>
      </c>
      <c r="L3490">
        <v>135</v>
      </c>
      <c r="M3490">
        <v>428</v>
      </c>
      <c r="N3490">
        <v>101</v>
      </c>
      <c r="O3490" t="s">
        <v>134</v>
      </c>
      <c r="P3490">
        <v>61</v>
      </c>
      <c r="Q349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490" t="str">
        <f>VLOOKUP(Analytics_mindset_case_studies_IntegrateCo_2015payroll[[#This Row],[Job_Code]],Analytics_mindset_case_studies_IntegrateCo_jobcodes[[Code_text]:[Job_Description]],2,FALSE)</f>
        <v>Proj Management</v>
      </c>
    </row>
    <row r="3491" spans="1:18" x14ac:dyDescent="0.3">
      <c r="A3491" s="1">
        <v>42132</v>
      </c>
      <c r="B3491">
        <v>27310051</v>
      </c>
      <c r="C3491">
        <v>27</v>
      </c>
      <c r="D3491">
        <v>1</v>
      </c>
      <c r="E3491">
        <v>1</v>
      </c>
      <c r="F3491" t="s">
        <v>73</v>
      </c>
      <c r="G3491">
        <v>0</v>
      </c>
      <c r="H3491">
        <v>15</v>
      </c>
      <c r="I3491">
        <v>0</v>
      </c>
      <c r="J3491">
        <v>6863</v>
      </c>
      <c r="K3491">
        <v>0</v>
      </c>
      <c r="L3491">
        <v>151</v>
      </c>
      <c r="M3491">
        <v>482</v>
      </c>
      <c r="N3491">
        <v>75</v>
      </c>
      <c r="O3491" t="s">
        <v>134</v>
      </c>
      <c r="P3491">
        <v>6863</v>
      </c>
      <c r="Q349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491" t="str">
        <f>VLOOKUP(Analytics_mindset_case_studies_IntegrateCo_2015payroll[[#This Row],[Job_Code]],Analytics_mindset_case_studies_IntegrateCo_jobcodes[[Code_text]:[Job_Description]],2,FALSE)</f>
        <v>Proj Management</v>
      </c>
    </row>
    <row r="3492" spans="1:18" x14ac:dyDescent="0.3">
      <c r="A3492" s="1">
        <v>42132</v>
      </c>
      <c r="B3492">
        <v>27310051</v>
      </c>
      <c r="C3492">
        <v>27</v>
      </c>
      <c r="D3492">
        <v>1</v>
      </c>
      <c r="E3492">
        <v>1</v>
      </c>
      <c r="F3492" t="s">
        <v>74</v>
      </c>
      <c r="G3492">
        <v>2</v>
      </c>
      <c r="H3492">
        <v>0</v>
      </c>
      <c r="I3492">
        <v>61</v>
      </c>
      <c r="J3492">
        <v>0</v>
      </c>
      <c r="K3492">
        <v>0</v>
      </c>
      <c r="L3492">
        <v>135</v>
      </c>
      <c r="M3492">
        <v>428</v>
      </c>
      <c r="N3492">
        <v>101</v>
      </c>
      <c r="O3492" t="s">
        <v>134</v>
      </c>
      <c r="P3492">
        <v>61</v>
      </c>
      <c r="Q349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492" t="str">
        <f>VLOOKUP(Analytics_mindset_case_studies_IntegrateCo_2015payroll[[#This Row],[Job_Code]],Analytics_mindset_case_studies_IntegrateCo_jobcodes[[Code_text]:[Job_Description]],2,FALSE)</f>
        <v>Service</v>
      </c>
    </row>
    <row r="3493" spans="1:18" x14ac:dyDescent="0.3">
      <c r="A3493" s="1">
        <v>42132</v>
      </c>
      <c r="B3493">
        <v>27310051</v>
      </c>
      <c r="C3493">
        <v>239</v>
      </c>
      <c r="D3493">
        <v>1</v>
      </c>
      <c r="E3493">
        <v>1</v>
      </c>
      <c r="F3493" t="s">
        <v>64</v>
      </c>
      <c r="G3493">
        <v>19</v>
      </c>
      <c r="H3493">
        <v>0</v>
      </c>
      <c r="I3493">
        <v>4465</v>
      </c>
      <c r="J3493">
        <v>0</v>
      </c>
      <c r="K3493">
        <v>0</v>
      </c>
      <c r="L3493">
        <v>1021</v>
      </c>
      <c r="M3493">
        <v>3253</v>
      </c>
      <c r="N3493">
        <v>54</v>
      </c>
      <c r="O3493" t="s">
        <v>135</v>
      </c>
      <c r="P3493">
        <v>4465</v>
      </c>
      <c r="Q349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493" t="str">
        <f>VLOOKUP(Analytics_mindset_case_studies_IntegrateCo_2015payroll[[#This Row],[Job_Code]],Analytics_mindset_case_studies_IntegrateCo_jobcodes[[Code_text]:[Job_Description]],2,FALSE)</f>
        <v>Office</v>
      </c>
    </row>
    <row r="3494" spans="1:18" x14ac:dyDescent="0.3">
      <c r="A3494" s="1">
        <v>42132</v>
      </c>
      <c r="B3494">
        <v>27310051</v>
      </c>
      <c r="C3494">
        <v>239</v>
      </c>
      <c r="D3494">
        <v>1</v>
      </c>
      <c r="E3494">
        <v>1</v>
      </c>
      <c r="F3494" t="s">
        <v>64</v>
      </c>
      <c r="G3494">
        <v>0</v>
      </c>
      <c r="H3494">
        <v>225</v>
      </c>
      <c r="I3494">
        <v>0</v>
      </c>
      <c r="J3494">
        <v>7931</v>
      </c>
      <c r="K3494">
        <v>0</v>
      </c>
      <c r="L3494">
        <v>181</v>
      </c>
      <c r="M3494">
        <v>578</v>
      </c>
      <c r="N3494">
        <v>6</v>
      </c>
      <c r="O3494" t="s">
        <v>135</v>
      </c>
      <c r="P3494">
        <v>7931</v>
      </c>
      <c r="Q349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494" t="str">
        <f>VLOOKUP(Analytics_mindset_case_studies_IntegrateCo_2015payroll[[#This Row],[Job_Code]],Analytics_mindset_case_studies_IntegrateCo_jobcodes[[Code_text]:[Job_Description]],2,FALSE)</f>
        <v>Office</v>
      </c>
    </row>
    <row r="3495" spans="1:18" x14ac:dyDescent="0.3">
      <c r="A3495" s="1">
        <v>42132</v>
      </c>
      <c r="B3495">
        <v>27310051</v>
      </c>
      <c r="C3495">
        <v>239</v>
      </c>
      <c r="D3495">
        <v>1</v>
      </c>
      <c r="E3495">
        <v>1</v>
      </c>
      <c r="F3495" t="s">
        <v>87</v>
      </c>
      <c r="G3495">
        <v>75</v>
      </c>
      <c r="H3495">
        <v>0</v>
      </c>
      <c r="I3495">
        <v>1763</v>
      </c>
      <c r="J3495">
        <v>0</v>
      </c>
      <c r="K3495">
        <v>0</v>
      </c>
      <c r="L3495">
        <v>41</v>
      </c>
      <c r="M3495">
        <v>129</v>
      </c>
      <c r="N3495">
        <v>2</v>
      </c>
      <c r="O3495" t="s">
        <v>135</v>
      </c>
      <c r="P3495">
        <v>1763</v>
      </c>
      <c r="Q349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495" t="str">
        <f>VLOOKUP(Analytics_mindset_case_studies_IntegrateCo_2015payroll[[#This Row],[Job_Code]],Analytics_mindset_case_studies_IntegrateCo_jobcodes[[Code_text]:[Job_Description]],2,FALSE)</f>
        <v>Employee Training</v>
      </c>
    </row>
    <row r="3496" spans="1:18" x14ac:dyDescent="0.3">
      <c r="A3496" s="1">
        <v>42132</v>
      </c>
      <c r="B3496">
        <v>27310051</v>
      </c>
      <c r="C3496">
        <v>239</v>
      </c>
      <c r="D3496">
        <v>1</v>
      </c>
      <c r="E3496">
        <v>1</v>
      </c>
      <c r="F3496" t="s">
        <v>65</v>
      </c>
      <c r="G3496">
        <v>19</v>
      </c>
      <c r="H3496">
        <v>0</v>
      </c>
      <c r="I3496">
        <v>4465</v>
      </c>
      <c r="J3496">
        <v>0</v>
      </c>
      <c r="K3496">
        <v>0</v>
      </c>
      <c r="L3496">
        <v>102</v>
      </c>
      <c r="M3496">
        <v>3252</v>
      </c>
      <c r="N3496">
        <v>54</v>
      </c>
      <c r="O3496" t="s">
        <v>135</v>
      </c>
      <c r="P3496">
        <v>4465</v>
      </c>
      <c r="Q349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496" t="str">
        <f>VLOOKUP(Analytics_mindset_case_studies_IntegrateCo_2015payroll[[#This Row],[Job_Code]],Analytics_mindset_case_studies_IntegrateCo_jobcodes[[Code_text]:[Job_Description]],2,FALSE)</f>
        <v>Office</v>
      </c>
    </row>
    <row r="3497" spans="1:18" x14ac:dyDescent="0.3">
      <c r="A3497" s="1">
        <v>42132</v>
      </c>
      <c r="B3497">
        <v>27310051</v>
      </c>
      <c r="C3497">
        <v>239</v>
      </c>
      <c r="D3497">
        <v>1</v>
      </c>
      <c r="E3497">
        <v>1</v>
      </c>
      <c r="F3497" t="s">
        <v>65</v>
      </c>
      <c r="G3497">
        <v>0</v>
      </c>
      <c r="H3497">
        <v>2</v>
      </c>
      <c r="I3497">
        <v>0</v>
      </c>
      <c r="J3497">
        <v>705</v>
      </c>
      <c r="K3497">
        <v>0</v>
      </c>
      <c r="L3497">
        <v>161</v>
      </c>
      <c r="M3497">
        <v>513</v>
      </c>
      <c r="N3497">
        <v>6</v>
      </c>
      <c r="O3497" t="s">
        <v>135</v>
      </c>
      <c r="P3497">
        <v>705</v>
      </c>
      <c r="Q349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497" t="str">
        <f>VLOOKUP(Analytics_mindset_case_studies_IntegrateCo_2015payroll[[#This Row],[Job_Code]],Analytics_mindset_case_studies_IntegrateCo_jobcodes[[Code_text]:[Job_Description]],2,FALSE)</f>
        <v>Office</v>
      </c>
    </row>
    <row r="3498" spans="1:18" x14ac:dyDescent="0.3">
      <c r="A3498" s="1">
        <v>42132</v>
      </c>
      <c r="B3498">
        <v>27310051</v>
      </c>
      <c r="C3498">
        <v>239</v>
      </c>
      <c r="D3498">
        <v>1</v>
      </c>
      <c r="E3498">
        <v>1</v>
      </c>
      <c r="F3498" t="s">
        <v>72</v>
      </c>
      <c r="G3498">
        <v>5</v>
      </c>
      <c r="H3498">
        <v>0</v>
      </c>
      <c r="I3498">
        <v>1175</v>
      </c>
      <c r="J3498">
        <v>0</v>
      </c>
      <c r="K3498">
        <v>0</v>
      </c>
      <c r="L3498">
        <v>27</v>
      </c>
      <c r="M3498">
        <v>86</v>
      </c>
      <c r="N3498">
        <v>1</v>
      </c>
      <c r="O3498" t="s">
        <v>135</v>
      </c>
      <c r="P3498">
        <v>1175</v>
      </c>
      <c r="Q349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498" t="str">
        <f>VLOOKUP(Analytics_mindset_case_studies_IntegrateCo_2015payroll[[#This Row],[Job_Code]],Analytics_mindset_case_studies_IntegrateCo_jobcodes[[Code_text]:[Job_Description]],2,FALSE)</f>
        <v>Sales</v>
      </c>
    </row>
    <row r="3499" spans="1:18" x14ac:dyDescent="0.3">
      <c r="A3499" s="1">
        <v>42132</v>
      </c>
      <c r="B3499">
        <v>27310051</v>
      </c>
      <c r="C3499">
        <v>239</v>
      </c>
      <c r="D3499">
        <v>1</v>
      </c>
      <c r="E3499">
        <v>1</v>
      </c>
      <c r="F3499" t="s">
        <v>89</v>
      </c>
      <c r="G3499">
        <v>75</v>
      </c>
      <c r="H3499">
        <v>0</v>
      </c>
      <c r="I3499">
        <v>1763</v>
      </c>
      <c r="J3499">
        <v>0</v>
      </c>
      <c r="K3499">
        <v>0</v>
      </c>
      <c r="L3499">
        <v>4</v>
      </c>
      <c r="M3499">
        <v>128</v>
      </c>
      <c r="N3499">
        <v>2</v>
      </c>
      <c r="O3499" t="s">
        <v>135</v>
      </c>
      <c r="P3499">
        <v>1763</v>
      </c>
      <c r="Q349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499" t="str">
        <f>VLOOKUP(Analytics_mindset_case_studies_IntegrateCo_2015payroll[[#This Row],[Job_Code]],Analytics_mindset_case_studies_IntegrateCo_jobcodes[[Code_text]:[Job_Description]],2,FALSE)</f>
        <v>Employee Training</v>
      </c>
    </row>
    <row r="3500" spans="1:18" x14ac:dyDescent="0.3">
      <c r="A3500" s="1">
        <v>42132</v>
      </c>
      <c r="B3500">
        <v>27310051</v>
      </c>
      <c r="C3500">
        <v>38</v>
      </c>
      <c r="D3500">
        <v>1</v>
      </c>
      <c r="E3500">
        <v>1</v>
      </c>
      <c r="F3500" t="s">
        <v>85</v>
      </c>
      <c r="G3500">
        <v>0</v>
      </c>
      <c r="H3500">
        <v>0</v>
      </c>
      <c r="I3500">
        <v>0</v>
      </c>
      <c r="J3500">
        <v>0</v>
      </c>
      <c r="K3500">
        <v>0</v>
      </c>
      <c r="L3500">
        <v>0</v>
      </c>
      <c r="M3500">
        <v>112</v>
      </c>
      <c r="N3500">
        <v>4</v>
      </c>
      <c r="O3500" t="s">
        <v>137</v>
      </c>
      <c r="P3500">
        <v>0</v>
      </c>
      <c r="Q350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500" t="str">
        <f>VLOOKUP(Analytics_mindset_case_studies_IntegrateCo_2015payroll[[#This Row],[Job_Code]],Analytics_mindset_case_studies_IntegrateCo_jobcodes[[Code_text]:[Job_Description]],2,FALSE)</f>
        <v>Installation</v>
      </c>
    </row>
    <row r="3501" spans="1:18" x14ac:dyDescent="0.3">
      <c r="A3501" s="1">
        <v>42132</v>
      </c>
      <c r="B3501">
        <v>27310051</v>
      </c>
      <c r="C3501">
        <v>38</v>
      </c>
      <c r="D3501">
        <v>1</v>
      </c>
      <c r="E3501">
        <v>1</v>
      </c>
      <c r="F3501" t="s">
        <v>58</v>
      </c>
      <c r="G3501">
        <v>42</v>
      </c>
      <c r="H3501">
        <v>0</v>
      </c>
      <c r="I3501">
        <v>163454</v>
      </c>
      <c r="J3501">
        <v>0</v>
      </c>
      <c r="K3501">
        <v>0</v>
      </c>
      <c r="L3501">
        <v>0</v>
      </c>
      <c r="M3501">
        <v>12244</v>
      </c>
      <c r="N3501">
        <v>425</v>
      </c>
      <c r="O3501" t="s">
        <v>137</v>
      </c>
      <c r="P3501">
        <v>163454</v>
      </c>
      <c r="Q350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501" t="str">
        <f>VLOOKUP(Analytics_mindset_case_studies_IntegrateCo_2015payroll[[#This Row],[Job_Code]],Analytics_mindset_case_studies_IntegrateCo_jobcodes[[Code_text]:[Job_Description]],2,FALSE)</f>
        <v>Sales</v>
      </c>
    </row>
    <row r="3502" spans="1:18" x14ac:dyDescent="0.3">
      <c r="A3502" s="1">
        <v>42132</v>
      </c>
      <c r="B3502">
        <v>27310051</v>
      </c>
      <c r="C3502">
        <v>169</v>
      </c>
      <c r="D3502">
        <v>1</v>
      </c>
      <c r="E3502">
        <v>1</v>
      </c>
      <c r="F3502" t="s">
        <v>85</v>
      </c>
      <c r="G3502">
        <v>0</v>
      </c>
      <c r="H3502">
        <v>0</v>
      </c>
      <c r="I3502">
        <v>0</v>
      </c>
      <c r="J3502">
        <v>0</v>
      </c>
      <c r="K3502">
        <v>0</v>
      </c>
      <c r="L3502">
        <v>35</v>
      </c>
      <c r="M3502">
        <v>111</v>
      </c>
      <c r="N3502">
        <v>25</v>
      </c>
      <c r="O3502" t="s">
        <v>138</v>
      </c>
      <c r="P3502">
        <v>0</v>
      </c>
      <c r="Q350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502" t="str">
        <f>VLOOKUP(Analytics_mindset_case_studies_IntegrateCo_2015payroll[[#This Row],[Job_Code]],Analytics_mindset_case_studies_IntegrateCo_jobcodes[[Code_text]:[Job_Description]],2,FALSE)</f>
        <v>Installation</v>
      </c>
    </row>
    <row r="3503" spans="1:18" x14ac:dyDescent="0.3">
      <c r="A3503" s="1">
        <v>42132</v>
      </c>
      <c r="B3503">
        <v>27310051</v>
      </c>
      <c r="C3503">
        <v>169</v>
      </c>
      <c r="D3503">
        <v>1</v>
      </c>
      <c r="E3503">
        <v>1</v>
      </c>
      <c r="F3503" t="s">
        <v>71</v>
      </c>
      <c r="G3503">
        <v>3</v>
      </c>
      <c r="H3503">
        <v>0</v>
      </c>
      <c r="I3503">
        <v>9825</v>
      </c>
      <c r="J3503">
        <v>0</v>
      </c>
      <c r="K3503">
        <v>0</v>
      </c>
      <c r="L3503">
        <v>228</v>
      </c>
      <c r="M3503">
        <v>727</v>
      </c>
      <c r="N3503">
        <v>162</v>
      </c>
      <c r="O3503" t="s">
        <v>138</v>
      </c>
      <c r="P3503">
        <v>9825</v>
      </c>
      <c r="Q350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503" t="str">
        <f>VLOOKUP(Analytics_mindset_case_studies_IntegrateCo_2015payroll[[#This Row],[Job_Code]],Analytics_mindset_case_studies_IntegrateCo_jobcodes[[Code_text]:[Job_Description]],2,FALSE)</f>
        <v>Proj Management</v>
      </c>
    </row>
    <row r="3504" spans="1:18" x14ac:dyDescent="0.3">
      <c r="A3504" s="1">
        <v>42132</v>
      </c>
      <c r="B3504">
        <v>27310051</v>
      </c>
      <c r="C3504">
        <v>169</v>
      </c>
      <c r="D3504">
        <v>1</v>
      </c>
      <c r="E3504">
        <v>1</v>
      </c>
      <c r="F3504" t="s">
        <v>63</v>
      </c>
      <c r="G3504">
        <v>0</v>
      </c>
      <c r="H3504">
        <v>0</v>
      </c>
      <c r="I3504">
        <v>0</v>
      </c>
      <c r="J3504">
        <v>0</v>
      </c>
      <c r="K3504">
        <v>0</v>
      </c>
      <c r="L3504">
        <v>608</v>
      </c>
      <c r="M3504">
        <v>1937</v>
      </c>
      <c r="N3504">
        <v>432</v>
      </c>
      <c r="O3504" t="s">
        <v>138</v>
      </c>
      <c r="P3504">
        <v>0</v>
      </c>
      <c r="Q350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504" t="str">
        <f>VLOOKUP(Analytics_mindset_case_studies_IntegrateCo_2015payroll[[#This Row],[Job_Code]],Analytics_mindset_case_studies_IntegrateCo_jobcodes[[Code_text]:[Job_Description]],2,FALSE)</f>
        <v>New Foreign Manufacturing Plant</v>
      </c>
    </row>
    <row r="3505" spans="1:18" x14ac:dyDescent="0.3">
      <c r="A3505" s="1">
        <v>42132</v>
      </c>
      <c r="B3505">
        <v>27310051</v>
      </c>
      <c r="C3505">
        <v>44</v>
      </c>
      <c r="D3505">
        <v>4</v>
      </c>
      <c r="E3505">
        <v>4</v>
      </c>
      <c r="F3505" t="s">
        <v>92</v>
      </c>
      <c r="G3505">
        <v>40</v>
      </c>
      <c r="H3505">
        <v>0</v>
      </c>
      <c r="I3505">
        <v>3850</v>
      </c>
      <c r="J3505">
        <v>0</v>
      </c>
      <c r="K3505">
        <v>0</v>
      </c>
      <c r="L3505">
        <v>0</v>
      </c>
      <c r="M3505">
        <v>29453</v>
      </c>
      <c r="N3505">
        <v>462</v>
      </c>
      <c r="O3505" t="s">
        <v>139</v>
      </c>
      <c r="P3505">
        <v>3850</v>
      </c>
      <c r="Q350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505" t="str">
        <f>VLOOKUP(Analytics_mindset_case_studies_IntegrateCo_2015payroll[[#This Row],[Job_Code]],Analytics_mindset_case_studies_IntegrateCo_jobcodes[[Code_text]:[Job_Description]],2,FALSE)</f>
        <v>Office</v>
      </c>
    </row>
    <row r="3506" spans="1:18" x14ac:dyDescent="0.3">
      <c r="A3506" s="1">
        <v>42132</v>
      </c>
      <c r="B3506">
        <v>27310051</v>
      </c>
      <c r="C3506">
        <v>396</v>
      </c>
      <c r="D3506">
        <v>5</v>
      </c>
      <c r="E3506">
        <v>5</v>
      </c>
      <c r="F3506" t="s">
        <v>85</v>
      </c>
      <c r="G3506">
        <v>0</v>
      </c>
      <c r="H3506">
        <v>0</v>
      </c>
      <c r="I3506">
        <v>0</v>
      </c>
      <c r="J3506">
        <v>0</v>
      </c>
      <c r="K3506">
        <v>0</v>
      </c>
      <c r="L3506">
        <v>42</v>
      </c>
      <c r="M3506">
        <v>115</v>
      </c>
      <c r="N3506">
        <v>64</v>
      </c>
      <c r="O3506" t="s">
        <v>140</v>
      </c>
      <c r="P3506">
        <v>0</v>
      </c>
      <c r="Q350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506" t="str">
        <f>VLOOKUP(Analytics_mindset_case_studies_IntegrateCo_2015payroll[[#This Row],[Job_Code]],Analytics_mindset_case_studies_IntegrateCo_jobcodes[[Code_text]:[Job_Description]],2,FALSE)</f>
        <v>Installation</v>
      </c>
    </row>
    <row r="3507" spans="1:18" x14ac:dyDescent="0.3">
      <c r="A3507" s="1">
        <v>42132</v>
      </c>
      <c r="B3507">
        <v>27310051</v>
      </c>
      <c r="C3507">
        <v>396</v>
      </c>
      <c r="D3507">
        <v>5</v>
      </c>
      <c r="E3507">
        <v>5</v>
      </c>
      <c r="F3507" t="s">
        <v>93</v>
      </c>
      <c r="G3507">
        <v>5</v>
      </c>
      <c r="H3507">
        <v>0</v>
      </c>
      <c r="I3507">
        <v>16</v>
      </c>
      <c r="J3507">
        <v>0</v>
      </c>
      <c r="K3507">
        <v>0</v>
      </c>
      <c r="L3507">
        <v>45</v>
      </c>
      <c r="M3507">
        <v>122</v>
      </c>
      <c r="N3507">
        <v>68</v>
      </c>
      <c r="O3507" t="s">
        <v>140</v>
      </c>
      <c r="P3507">
        <v>16</v>
      </c>
      <c r="Q350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507" t="str">
        <f>VLOOKUP(Analytics_mindset_case_studies_IntegrateCo_2015payroll[[#This Row],[Job_Code]],Analytics_mindset_case_studies_IntegrateCo_jobcodes[[Code_text]:[Job_Description]],2,FALSE)</f>
        <v>Office</v>
      </c>
    </row>
    <row r="3508" spans="1:18" x14ac:dyDescent="0.3">
      <c r="A3508" s="1">
        <v>42132</v>
      </c>
      <c r="B3508">
        <v>27310051</v>
      </c>
      <c r="C3508">
        <v>396</v>
      </c>
      <c r="D3508">
        <v>5</v>
      </c>
      <c r="E3508">
        <v>5</v>
      </c>
      <c r="F3508" t="s">
        <v>94</v>
      </c>
      <c r="G3508">
        <v>1</v>
      </c>
      <c r="H3508">
        <v>0</v>
      </c>
      <c r="I3508">
        <v>32</v>
      </c>
      <c r="J3508">
        <v>0</v>
      </c>
      <c r="K3508">
        <v>0</v>
      </c>
      <c r="L3508">
        <v>89</v>
      </c>
      <c r="M3508">
        <v>246</v>
      </c>
      <c r="N3508">
        <v>137</v>
      </c>
      <c r="O3508" t="s">
        <v>140</v>
      </c>
      <c r="P3508">
        <v>32</v>
      </c>
      <c r="Q350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508" t="str">
        <f>VLOOKUP(Analytics_mindset_case_studies_IntegrateCo_2015payroll[[#This Row],[Job_Code]],Analytics_mindset_case_studies_IntegrateCo_jobcodes[[Code_text]:[Job_Description]],2,FALSE)</f>
        <v>Proj Management</v>
      </c>
    </row>
    <row r="3509" spans="1:18" x14ac:dyDescent="0.3">
      <c r="A3509" s="1">
        <v>42132</v>
      </c>
      <c r="B3509">
        <v>27310051</v>
      </c>
      <c r="C3509">
        <v>204</v>
      </c>
      <c r="D3509">
        <v>1</v>
      </c>
      <c r="E3509">
        <v>1</v>
      </c>
      <c r="F3509" t="s">
        <v>85</v>
      </c>
      <c r="G3509">
        <v>0</v>
      </c>
      <c r="H3509">
        <v>0</v>
      </c>
      <c r="I3509">
        <v>0</v>
      </c>
      <c r="J3509">
        <v>0</v>
      </c>
      <c r="K3509">
        <v>0</v>
      </c>
      <c r="L3509">
        <v>34</v>
      </c>
      <c r="M3509">
        <v>11</v>
      </c>
      <c r="N3509">
        <v>25</v>
      </c>
      <c r="O3509" t="s">
        <v>141</v>
      </c>
      <c r="P3509">
        <v>0</v>
      </c>
      <c r="Q350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509" t="str">
        <f>VLOOKUP(Analytics_mindset_case_studies_IntegrateCo_2015payroll[[#This Row],[Job_Code]],Analytics_mindset_case_studies_IntegrateCo_jobcodes[[Code_text]:[Job_Description]],2,FALSE)</f>
        <v>Installation</v>
      </c>
    </row>
    <row r="3510" spans="1:18" x14ac:dyDescent="0.3">
      <c r="A3510" s="1">
        <v>42132</v>
      </c>
      <c r="B3510">
        <v>27310051</v>
      </c>
      <c r="C3510">
        <v>204</v>
      </c>
      <c r="D3510">
        <v>1</v>
      </c>
      <c r="E3510">
        <v>1</v>
      </c>
      <c r="F3510" t="s">
        <v>101</v>
      </c>
      <c r="G3510">
        <v>0</v>
      </c>
      <c r="H3510">
        <v>8</v>
      </c>
      <c r="I3510">
        <v>0</v>
      </c>
      <c r="J3510">
        <v>36276</v>
      </c>
      <c r="K3510">
        <v>0</v>
      </c>
      <c r="L3510">
        <v>834</v>
      </c>
      <c r="M3510">
        <v>2659</v>
      </c>
      <c r="N3510">
        <v>399</v>
      </c>
      <c r="O3510" t="s">
        <v>141</v>
      </c>
      <c r="P3510">
        <v>36276</v>
      </c>
      <c r="Q351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510" t="str">
        <f>VLOOKUP(Analytics_mindset_case_studies_IntegrateCo_2015payroll[[#This Row],[Job_Code]],Analytics_mindset_case_studies_IntegrateCo_jobcodes[[Code_text]:[Job_Description]],2,FALSE)</f>
        <v>Installation</v>
      </c>
    </row>
    <row r="3511" spans="1:18" x14ac:dyDescent="0.3">
      <c r="A3511" s="1">
        <v>42132</v>
      </c>
      <c r="B3511">
        <v>27310051</v>
      </c>
      <c r="C3511">
        <v>53</v>
      </c>
      <c r="D3511">
        <v>1</v>
      </c>
      <c r="E3511">
        <v>1</v>
      </c>
      <c r="F3511" t="s">
        <v>85</v>
      </c>
      <c r="G3511">
        <v>0</v>
      </c>
      <c r="H3511">
        <v>0</v>
      </c>
      <c r="I3511">
        <v>0</v>
      </c>
      <c r="J3511">
        <v>0</v>
      </c>
      <c r="K3511">
        <v>0</v>
      </c>
      <c r="L3511">
        <v>2</v>
      </c>
      <c r="M3511">
        <v>63</v>
      </c>
      <c r="N3511">
        <v>15</v>
      </c>
      <c r="O3511" t="s">
        <v>142</v>
      </c>
      <c r="P3511">
        <v>0</v>
      </c>
      <c r="Q351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511" t="str">
        <f>VLOOKUP(Analytics_mindset_case_studies_IntegrateCo_2015payroll[[#This Row],[Job_Code]],Analytics_mindset_case_studies_IntegrateCo_jobcodes[[Code_text]:[Job_Description]],2,FALSE)</f>
        <v>Installation</v>
      </c>
    </row>
    <row r="3512" spans="1:18" x14ac:dyDescent="0.3">
      <c r="A3512" s="1">
        <v>42132</v>
      </c>
      <c r="B3512">
        <v>27310051</v>
      </c>
      <c r="C3512">
        <v>53</v>
      </c>
      <c r="D3512">
        <v>1</v>
      </c>
      <c r="E3512">
        <v>1</v>
      </c>
      <c r="F3512" t="s">
        <v>63</v>
      </c>
      <c r="G3512">
        <v>0</v>
      </c>
      <c r="H3512">
        <v>0</v>
      </c>
      <c r="I3512">
        <v>0</v>
      </c>
      <c r="J3512">
        <v>0</v>
      </c>
      <c r="K3512">
        <v>0</v>
      </c>
      <c r="L3512">
        <v>879</v>
      </c>
      <c r="M3512">
        <v>2805</v>
      </c>
      <c r="N3512">
        <v>66</v>
      </c>
      <c r="O3512" t="s">
        <v>142</v>
      </c>
      <c r="P3512">
        <v>0</v>
      </c>
      <c r="Q351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512" t="str">
        <f>VLOOKUP(Analytics_mindset_case_studies_IntegrateCo_2015payroll[[#This Row],[Job_Code]],Analytics_mindset_case_studies_IntegrateCo_jobcodes[[Code_text]:[Job_Description]],2,FALSE)</f>
        <v>New Foreign Manufacturing Plant</v>
      </c>
    </row>
    <row r="3513" spans="1:18" x14ac:dyDescent="0.3">
      <c r="A3513" s="1">
        <v>42132</v>
      </c>
      <c r="B3513">
        <v>27310051</v>
      </c>
      <c r="C3513">
        <v>15</v>
      </c>
      <c r="D3513">
        <v>1</v>
      </c>
      <c r="E3513">
        <v>1</v>
      </c>
      <c r="F3513" t="s">
        <v>85</v>
      </c>
      <c r="G3513">
        <v>0</v>
      </c>
      <c r="H3513">
        <v>0</v>
      </c>
      <c r="I3513">
        <v>0</v>
      </c>
      <c r="J3513">
        <v>0</v>
      </c>
      <c r="K3513">
        <v>0</v>
      </c>
      <c r="L3513">
        <v>32</v>
      </c>
      <c r="M3513">
        <v>102</v>
      </c>
      <c r="N3513">
        <v>25</v>
      </c>
      <c r="O3513" t="s">
        <v>143</v>
      </c>
      <c r="P3513">
        <v>0</v>
      </c>
      <c r="Q351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513" t="str">
        <f>VLOOKUP(Analytics_mindset_case_studies_IntegrateCo_2015payroll[[#This Row],[Job_Code]],Analytics_mindset_case_studies_IntegrateCo_jobcodes[[Code_text]:[Job_Description]],2,FALSE)</f>
        <v>Installation</v>
      </c>
    </row>
    <row r="3514" spans="1:18" x14ac:dyDescent="0.3">
      <c r="A3514" s="1">
        <v>42132</v>
      </c>
      <c r="B3514">
        <v>27310051</v>
      </c>
      <c r="C3514">
        <v>11</v>
      </c>
      <c r="D3514">
        <v>1</v>
      </c>
      <c r="E3514">
        <v>1</v>
      </c>
      <c r="F3514" t="s">
        <v>85</v>
      </c>
      <c r="G3514">
        <v>0</v>
      </c>
      <c r="H3514">
        <v>0</v>
      </c>
      <c r="I3514">
        <v>0</v>
      </c>
      <c r="J3514">
        <v>0</v>
      </c>
      <c r="K3514">
        <v>0</v>
      </c>
      <c r="L3514">
        <v>35</v>
      </c>
      <c r="M3514">
        <v>111</v>
      </c>
      <c r="N3514">
        <v>25</v>
      </c>
      <c r="O3514" t="s">
        <v>144</v>
      </c>
      <c r="P3514">
        <v>0</v>
      </c>
      <c r="Q351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514" t="str">
        <f>VLOOKUP(Analytics_mindset_case_studies_IntegrateCo_2015payroll[[#This Row],[Job_Code]],Analytics_mindset_case_studies_IntegrateCo_jobcodes[[Code_text]:[Job_Description]],2,FALSE)</f>
        <v>Installation</v>
      </c>
    </row>
    <row r="3515" spans="1:18" x14ac:dyDescent="0.3">
      <c r="A3515" s="1">
        <v>42132</v>
      </c>
      <c r="B3515">
        <v>27310051</v>
      </c>
      <c r="C3515">
        <v>11</v>
      </c>
      <c r="D3515">
        <v>1</v>
      </c>
      <c r="E3515">
        <v>1</v>
      </c>
      <c r="F3515" t="s">
        <v>71</v>
      </c>
      <c r="G3515">
        <v>4</v>
      </c>
      <c r="H3515">
        <v>0</v>
      </c>
      <c r="I3515">
        <v>14132</v>
      </c>
      <c r="J3515">
        <v>0</v>
      </c>
      <c r="K3515">
        <v>0</v>
      </c>
      <c r="L3515">
        <v>327</v>
      </c>
      <c r="M3515">
        <v>1044</v>
      </c>
      <c r="N3515">
        <v>233</v>
      </c>
      <c r="O3515" t="s">
        <v>144</v>
      </c>
      <c r="P3515">
        <v>14132</v>
      </c>
      <c r="Q351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515" t="str">
        <f>VLOOKUP(Analytics_mindset_case_studies_IntegrateCo_2015payroll[[#This Row],[Job_Code]],Analytics_mindset_case_studies_IntegrateCo_jobcodes[[Code_text]:[Job_Description]],2,FALSE)</f>
        <v>Proj Management</v>
      </c>
    </row>
    <row r="3516" spans="1:18" x14ac:dyDescent="0.3">
      <c r="A3516" s="1">
        <v>42132</v>
      </c>
      <c r="B3516">
        <v>27310051</v>
      </c>
      <c r="C3516">
        <v>20</v>
      </c>
      <c r="D3516">
        <v>1</v>
      </c>
      <c r="E3516">
        <v>1</v>
      </c>
      <c r="F3516" t="s">
        <v>72</v>
      </c>
      <c r="G3516">
        <v>24</v>
      </c>
      <c r="H3516">
        <v>0</v>
      </c>
      <c r="I3516">
        <v>69323</v>
      </c>
      <c r="J3516">
        <v>0</v>
      </c>
      <c r="K3516">
        <v>0</v>
      </c>
      <c r="L3516">
        <v>0</v>
      </c>
      <c r="M3516">
        <v>4682</v>
      </c>
      <c r="N3516">
        <v>18</v>
      </c>
      <c r="O3516" t="s">
        <v>145</v>
      </c>
      <c r="P3516">
        <v>69323</v>
      </c>
      <c r="Q351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516" t="str">
        <f>VLOOKUP(Analytics_mindset_case_studies_IntegrateCo_2015payroll[[#This Row],[Job_Code]],Analytics_mindset_case_studies_IntegrateCo_jobcodes[[Code_text]:[Job_Description]],2,FALSE)</f>
        <v>Sales</v>
      </c>
    </row>
    <row r="3517" spans="1:18" x14ac:dyDescent="0.3">
      <c r="A3517" s="1">
        <v>42132</v>
      </c>
      <c r="B3517">
        <v>27310051</v>
      </c>
      <c r="C3517">
        <v>20</v>
      </c>
      <c r="D3517">
        <v>1</v>
      </c>
      <c r="E3517">
        <v>1</v>
      </c>
      <c r="F3517" t="s">
        <v>70</v>
      </c>
      <c r="G3517">
        <v>0</v>
      </c>
      <c r="H3517">
        <v>0</v>
      </c>
      <c r="I3517">
        <v>0</v>
      </c>
      <c r="J3517">
        <v>0</v>
      </c>
      <c r="K3517">
        <v>0</v>
      </c>
      <c r="L3517">
        <v>0</v>
      </c>
      <c r="M3517">
        <v>3122</v>
      </c>
      <c r="N3517">
        <v>12</v>
      </c>
      <c r="O3517" t="s">
        <v>145</v>
      </c>
      <c r="P3517">
        <v>0</v>
      </c>
      <c r="Q351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517" t="str">
        <f>VLOOKUP(Analytics_mindset_case_studies_IntegrateCo_2015payroll[[#This Row],[Job_Code]],Analytics_mindset_case_studies_IntegrateCo_jobcodes[[Code_text]:[Job_Description]],2,FALSE)</f>
        <v>New Foreign Manufacturing Plant</v>
      </c>
    </row>
    <row r="3518" spans="1:18" x14ac:dyDescent="0.3">
      <c r="A3518" s="1">
        <v>42132</v>
      </c>
      <c r="B3518">
        <v>27310051</v>
      </c>
      <c r="C3518">
        <v>180</v>
      </c>
      <c r="D3518">
        <v>1</v>
      </c>
      <c r="E3518">
        <v>1</v>
      </c>
      <c r="F3518" t="s">
        <v>85</v>
      </c>
      <c r="G3518">
        <v>0</v>
      </c>
      <c r="H3518">
        <v>0</v>
      </c>
      <c r="I3518">
        <v>0</v>
      </c>
      <c r="J3518">
        <v>0</v>
      </c>
      <c r="K3518">
        <v>0</v>
      </c>
      <c r="L3518">
        <v>3</v>
      </c>
      <c r="M3518">
        <v>96</v>
      </c>
      <c r="N3518">
        <v>25</v>
      </c>
      <c r="O3518" t="s">
        <v>146</v>
      </c>
      <c r="P3518">
        <v>0</v>
      </c>
      <c r="Q351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518" t="str">
        <f>VLOOKUP(Analytics_mindset_case_studies_IntegrateCo_2015payroll[[#This Row],[Job_Code]],Analytics_mindset_case_studies_IntegrateCo_jobcodes[[Code_text]:[Job_Description]],2,FALSE)</f>
        <v>Installation</v>
      </c>
    </row>
    <row r="3519" spans="1:18" x14ac:dyDescent="0.3">
      <c r="A3519" s="1">
        <v>42132</v>
      </c>
      <c r="B3519">
        <v>27310051</v>
      </c>
      <c r="C3519">
        <v>180</v>
      </c>
      <c r="D3519">
        <v>1</v>
      </c>
      <c r="E3519">
        <v>1</v>
      </c>
      <c r="F3519" t="s">
        <v>78</v>
      </c>
      <c r="G3519">
        <v>2</v>
      </c>
      <c r="H3519">
        <v>0</v>
      </c>
      <c r="I3519">
        <v>465</v>
      </c>
      <c r="J3519">
        <v>0</v>
      </c>
      <c r="K3519">
        <v>0</v>
      </c>
      <c r="L3519">
        <v>94</v>
      </c>
      <c r="M3519">
        <v>3</v>
      </c>
      <c r="N3519">
        <v>77</v>
      </c>
      <c r="O3519" t="s">
        <v>146</v>
      </c>
      <c r="P3519">
        <v>465</v>
      </c>
      <c r="Q351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519" t="str">
        <f>VLOOKUP(Analytics_mindset_case_studies_IntegrateCo_2015payroll[[#This Row],[Job_Code]],Analytics_mindset_case_studies_IntegrateCo_jobcodes[[Code_text]:[Job_Description]],2,FALSE)</f>
        <v>Service</v>
      </c>
    </row>
    <row r="3520" spans="1:18" x14ac:dyDescent="0.3">
      <c r="A3520" s="1">
        <v>42132</v>
      </c>
      <c r="B3520">
        <v>27310051</v>
      </c>
      <c r="C3520">
        <v>180</v>
      </c>
      <c r="D3520">
        <v>1</v>
      </c>
      <c r="E3520">
        <v>1</v>
      </c>
      <c r="F3520" t="s">
        <v>87</v>
      </c>
      <c r="G3520">
        <v>7</v>
      </c>
      <c r="H3520">
        <v>0</v>
      </c>
      <c r="I3520">
        <v>16275</v>
      </c>
      <c r="J3520">
        <v>0</v>
      </c>
      <c r="K3520">
        <v>0</v>
      </c>
      <c r="L3520">
        <v>328</v>
      </c>
      <c r="M3520">
        <v>1046</v>
      </c>
      <c r="N3520">
        <v>269</v>
      </c>
      <c r="O3520" t="s">
        <v>146</v>
      </c>
      <c r="P3520">
        <v>16275</v>
      </c>
      <c r="Q352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520" t="str">
        <f>VLOOKUP(Analytics_mindset_case_studies_IntegrateCo_2015payroll[[#This Row],[Job_Code]],Analytics_mindset_case_studies_IntegrateCo_jobcodes[[Code_text]:[Job_Description]],2,FALSE)</f>
        <v>Employee Training</v>
      </c>
    </row>
    <row r="3521" spans="1:18" x14ac:dyDescent="0.3">
      <c r="A3521" s="1">
        <v>42132</v>
      </c>
      <c r="B3521">
        <v>27310051</v>
      </c>
      <c r="C3521">
        <v>45</v>
      </c>
      <c r="D3521">
        <v>4</v>
      </c>
      <c r="E3521">
        <v>4</v>
      </c>
      <c r="F3521" t="s">
        <v>86</v>
      </c>
      <c r="G3521">
        <v>40</v>
      </c>
      <c r="H3521">
        <v>0</v>
      </c>
      <c r="I3521">
        <v>422564</v>
      </c>
      <c r="J3521">
        <v>0</v>
      </c>
      <c r="K3521">
        <v>0</v>
      </c>
      <c r="L3521">
        <v>0</v>
      </c>
      <c r="M3521">
        <v>31092</v>
      </c>
      <c r="N3521">
        <v>507</v>
      </c>
      <c r="O3521" t="s">
        <v>148</v>
      </c>
      <c r="P3521">
        <v>422564</v>
      </c>
      <c r="Q352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521" t="str">
        <f>VLOOKUP(Analytics_mindset_case_studies_IntegrateCo_2015payroll[[#This Row],[Job_Code]],Analytics_mindset_case_studies_IntegrateCo_jobcodes[[Code_text]:[Job_Description]],2,FALSE)</f>
        <v>Sales</v>
      </c>
    </row>
    <row r="3522" spans="1:18" x14ac:dyDescent="0.3">
      <c r="A3522" s="1">
        <v>42132</v>
      </c>
      <c r="B3522">
        <v>27310051</v>
      </c>
      <c r="C3522">
        <v>375</v>
      </c>
      <c r="D3522">
        <v>1</v>
      </c>
      <c r="E3522">
        <v>1</v>
      </c>
      <c r="F3522" t="s">
        <v>85</v>
      </c>
      <c r="G3522">
        <v>0</v>
      </c>
      <c r="H3522">
        <v>0</v>
      </c>
      <c r="I3522">
        <v>0</v>
      </c>
      <c r="J3522">
        <v>0</v>
      </c>
      <c r="K3522">
        <v>0</v>
      </c>
      <c r="L3522">
        <v>36</v>
      </c>
      <c r="M3522">
        <v>115</v>
      </c>
      <c r="N3522">
        <v>25</v>
      </c>
      <c r="O3522" t="s">
        <v>149</v>
      </c>
      <c r="P3522">
        <v>0</v>
      </c>
      <c r="Q352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522" t="str">
        <f>VLOOKUP(Analytics_mindset_case_studies_IntegrateCo_2015payroll[[#This Row],[Job_Code]],Analytics_mindset_case_studies_IntegrateCo_jobcodes[[Code_text]:[Job_Description]],2,FALSE)</f>
        <v>Installation</v>
      </c>
    </row>
    <row r="3523" spans="1:18" x14ac:dyDescent="0.3">
      <c r="A3523" s="1">
        <v>42132</v>
      </c>
      <c r="B3523">
        <v>27310051</v>
      </c>
      <c r="C3523">
        <v>375</v>
      </c>
      <c r="D3523">
        <v>1</v>
      </c>
      <c r="E3523">
        <v>1</v>
      </c>
      <c r="F3523" t="s">
        <v>73</v>
      </c>
      <c r="G3523">
        <v>55</v>
      </c>
      <c r="H3523">
        <v>0</v>
      </c>
      <c r="I3523">
        <v>121</v>
      </c>
      <c r="J3523">
        <v>0</v>
      </c>
      <c r="K3523">
        <v>0</v>
      </c>
      <c r="L3523">
        <v>29</v>
      </c>
      <c r="M3523">
        <v>926</v>
      </c>
      <c r="N3523">
        <v>2</v>
      </c>
      <c r="O3523" t="s">
        <v>149</v>
      </c>
      <c r="P3523">
        <v>121</v>
      </c>
      <c r="Q352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523" t="str">
        <f>VLOOKUP(Analytics_mindset_case_studies_IntegrateCo_2015payroll[[#This Row],[Job_Code]],Analytics_mindset_case_studies_IntegrateCo_jobcodes[[Code_text]:[Job_Description]],2,FALSE)</f>
        <v>Proj Management</v>
      </c>
    </row>
    <row r="3524" spans="1:18" x14ac:dyDescent="0.3">
      <c r="A3524" s="1">
        <v>42132</v>
      </c>
      <c r="B3524">
        <v>27310051</v>
      </c>
      <c r="C3524">
        <v>19</v>
      </c>
      <c r="D3524">
        <v>1</v>
      </c>
      <c r="E3524">
        <v>1</v>
      </c>
      <c r="F3524" t="s">
        <v>74</v>
      </c>
      <c r="G3524">
        <v>2</v>
      </c>
      <c r="H3524">
        <v>0</v>
      </c>
      <c r="I3524">
        <v>54</v>
      </c>
      <c r="J3524">
        <v>0</v>
      </c>
      <c r="K3524">
        <v>0</v>
      </c>
      <c r="L3524">
        <v>125</v>
      </c>
      <c r="M3524">
        <v>399</v>
      </c>
      <c r="N3524">
        <v>89</v>
      </c>
      <c r="O3524" t="s">
        <v>150</v>
      </c>
      <c r="P3524">
        <v>54</v>
      </c>
      <c r="Q352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524" t="str">
        <f>VLOOKUP(Analytics_mindset_case_studies_IntegrateCo_2015payroll[[#This Row],[Job_Code]],Analytics_mindset_case_studies_IntegrateCo_jobcodes[[Code_text]:[Job_Description]],2,FALSE)</f>
        <v>Service</v>
      </c>
    </row>
    <row r="3525" spans="1:18" x14ac:dyDescent="0.3">
      <c r="A3525" s="1">
        <v>42132</v>
      </c>
      <c r="B3525">
        <v>27310051</v>
      </c>
      <c r="C3525">
        <v>381</v>
      </c>
      <c r="D3525">
        <v>1</v>
      </c>
      <c r="E3525">
        <v>1</v>
      </c>
      <c r="F3525" t="s">
        <v>85</v>
      </c>
      <c r="G3525">
        <v>0</v>
      </c>
      <c r="H3525">
        <v>0</v>
      </c>
      <c r="I3525">
        <v>0</v>
      </c>
      <c r="J3525">
        <v>0</v>
      </c>
      <c r="K3525">
        <v>0</v>
      </c>
      <c r="L3525">
        <v>0</v>
      </c>
      <c r="M3525">
        <v>104</v>
      </c>
      <c r="N3525">
        <v>4</v>
      </c>
      <c r="O3525" t="s">
        <v>151</v>
      </c>
      <c r="P3525">
        <v>0</v>
      </c>
      <c r="Q352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525" t="str">
        <f>VLOOKUP(Analytics_mindset_case_studies_IntegrateCo_2015payroll[[#This Row],[Job_Code]],Analytics_mindset_case_studies_IntegrateCo_jobcodes[[Code_text]:[Job_Description]],2,FALSE)</f>
        <v>Installation</v>
      </c>
    </row>
    <row r="3526" spans="1:18" x14ac:dyDescent="0.3">
      <c r="A3526" s="1">
        <v>42132</v>
      </c>
      <c r="B3526">
        <v>27310051</v>
      </c>
      <c r="C3526">
        <v>381</v>
      </c>
      <c r="D3526">
        <v>1</v>
      </c>
      <c r="E3526">
        <v>1</v>
      </c>
      <c r="F3526" t="s">
        <v>72</v>
      </c>
      <c r="G3526">
        <v>24</v>
      </c>
      <c r="H3526">
        <v>0</v>
      </c>
      <c r="I3526">
        <v>51923</v>
      </c>
      <c r="J3526">
        <v>0</v>
      </c>
      <c r="K3526">
        <v>0</v>
      </c>
      <c r="L3526">
        <v>0</v>
      </c>
      <c r="M3526">
        <v>3607</v>
      </c>
      <c r="N3526">
        <v>135</v>
      </c>
      <c r="O3526" t="s">
        <v>151</v>
      </c>
      <c r="P3526">
        <v>51923</v>
      </c>
      <c r="Q352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526" t="str">
        <f>VLOOKUP(Analytics_mindset_case_studies_IntegrateCo_2015payroll[[#This Row],[Job_Code]],Analytics_mindset_case_studies_IntegrateCo_jobcodes[[Code_text]:[Job_Description]],2,FALSE)</f>
        <v>Sales</v>
      </c>
    </row>
    <row r="3527" spans="1:18" x14ac:dyDescent="0.3">
      <c r="A3527" s="1">
        <v>42132</v>
      </c>
      <c r="B3527">
        <v>27310051</v>
      </c>
      <c r="C3527">
        <v>381</v>
      </c>
      <c r="D3527">
        <v>1</v>
      </c>
      <c r="E3527">
        <v>1</v>
      </c>
      <c r="F3527" t="s">
        <v>70</v>
      </c>
      <c r="G3527">
        <v>0</v>
      </c>
      <c r="H3527">
        <v>0</v>
      </c>
      <c r="I3527">
        <v>0</v>
      </c>
      <c r="J3527">
        <v>0</v>
      </c>
      <c r="K3527">
        <v>0</v>
      </c>
      <c r="L3527">
        <v>0</v>
      </c>
      <c r="M3527">
        <v>1201</v>
      </c>
      <c r="N3527">
        <v>45</v>
      </c>
      <c r="O3527" t="s">
        <v>151</v>
      </c>
      <c r="P3527">
        <v>0</v>
      </c>
      <c r="Q352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527" t="str">
        <f>VLOOKUP(Analytics_mindset_case_studies_IntegrateCo_2015payroll[[#This Row],[Job_Code]],Analytics_mindset_case_studies_IntegrateCo_jobcodes[[Code_text]:[Job_Description]],2,FALSE)</f>
        <v>New Foreign Manufacturing Plant</v>
      </c>
    </row>
    <row r="3528" spans="1:18" x14ac:dyDescent="0.3">
      <c r="A3528" s="1">
        <v>42132</v>
      </c>
      <c r="B3528">
        <v>27310051</v>
      </c>
      <c r="C3528">
        <v>381</v>
      </c>
      <c r="D3528">
        <v>1</v>
      </c>
      <c r="E3528">
        <v>1</v>
      </c>
      <c r="F3528" t="s">
        <v>68</v>
      </c>
      <c r="G3528">
        <v>0</v>
      </c>
      <c r="H3528">
        <v>0</v>
      </c>
      <c r="I3528">
        <v>0</v>
      </c>
      <c r="J3528">
        <v>0</v>
      </c>
      <c r="K3528">
        <v>0</v>
      </c>
      <c r="L3528">
        <v>0</v>
      </c>
      <c r="M3528">
        <v>1203</v>
      </c>
      <c r="N3528">
        <v>45</v>
      </c>
      <c r="O3528" t="s">
        <v>151</v>
      </c>
      <c r="P3528">
        <v>0</v>
      </c>
      <c r="Q352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3528" t="str">
        <f>VLOOKUP(Analytics_mindset_case_studies_IntegrateCo_2015payroll[[#This Row],[Job_Code]],Analytics_mindset_case_studies_IntegrateCo_jobcodes[[Code_text]:[Job_Description]],2,FALSE)</f>
        <v>Internal Auditing</v>
      </c>
    </row>
    <row r="3529" spans="1:18" x14ac:dyDescent="0.3">
      <c r="A3529" s="1">
        <v>42132</v>
      </c>
      <c r="B3529">
        <v>27310051</v>
      </c>
      <c r="C3529">
        <v>133</v>
      </c>
      <c r="D3529">
        <v>1</v>
      </c>
      <c r="E3529">
        <v>1</v>
      </c>
      <c r="F3529" t="s">
        <v>85</v>
      </c>
      <c r="G3529">
        <v>0</v>
      </c>
      <c r="H3529">
        <v>0</v>
      </c>
      <c r="I3529">
        <v>0</v>
      </c>
      <c r="J3529">
        <v>0</v>
      </c>
      <c r="K3529">
        <v>0</v>
      </c>
      <c r="L3529">
        <v>34</v>
      </c>
      <c r="M3529">
        <v>11</v>
      </c>
      <c r="N3529">
        <v>25</v>
      </c>
      <c r="O3529" t="s">
        <v>152</v>
      </c>
      <c r="P3529">
        <v>0</v>
      </c>
      <c r="Q352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529" t="str">
        <f>VLOOKUP(Analytics_mindset_case_studies_IntegrateCo_2015payroll[[#This Row],[Job_Code]],Analytics_mindset_case_studies_IntegrateCo_jobcodes[[Code_text]:[Job_Description]],2,FALSE)</f>
        <v>Installation</v>
      </c>
    </row>
    <row r="3530" spans="1:18" x14ac:dyDescent="0.3">
      <c r="A3530" s="1">
        <v>42132</v>
      </c>
      <c r="B3530">
        <v>27310051</v>
      </c>
      <c r="C3530">
        <v>133</v>
      </c>
      <c r="D3530">
        <v>1</v>
      </c>
      <c r="E3530">
        <v>1</v>
      </c>
      <c r="F3530" t="s">
        <v>73</v>
      </c>
      <c r="G3530">
        <v>7</v>
      </c>
      <c r="H3530">
        <v>0</v>
      </c>
      <c r="I3530">
        <v>20825</v>
      </c>
      <c r="J3530">
        <v>0</v>
      </c>
      <c r="K3530">
        <v>0</v>
      </c>
      <c r="L3530">
        <v>476</v>
      </c>
      <c r="M3530">
        <v>1518</v>
      </c>
      <c r="N3530">
        <v>344</v>
      </c>
      <c r="O3530" t="s">
        <v>152</v>
      </c>
      <c r="P3530">
        <v>20825</v>
      </c>
      <c r="Q353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530" t="str">
        <f>VLOOKUP(Analytics_mindset_case_studies_IntegrateCo_2015payroll[[#This Row],[Job_Code]],Analytics_mindset_case_studies_IntegrateCo_jobcodes[[Code_text]:[Job_Description]],2,FALSE)</f>
        <v>Proj Management</v>
      </c>
    </row>
    <row r="3531" spans="1:18" x14ac:dyDescent="0.3">
      <c r="A3531" s="1">
        <v>42132</v>
      </c>
      <c r="B3531">
        <v>27310051</v>
      </c>
      <c r="C3531">
        <v>133</v>
      </c>
      <c r="D3531">
        <v>1</v>
      </c>
      <c r="E3531">
        <v>1</v>
      </c>
      <c r="F3531" t="s">
        <v>89</v>
      </c>
      <c r="G3531">
        <v>8</v>
      </c>
      <c r="H3531">
        <v>0</v>
      </c>
      <c r="I3531">
        <v>238</v>
      </c>
      <c r="J3531">
        <v>0</v>
      </c>
      <c r="K3531">
        <v>0</v>
      </c>
      <c r="L3531">
        <v>544</v>
      </c>
      <c r="M3531">
        <v>1734</v>
      </c>
      <c r="N3531">
        <v>393</v>
      </c>
      <c r="O3531" t="s">
        <v>152</v>
      </c>
      <c r="P3531">
        <v>238</v>
      </c>
      <c r="Q353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531" t="str">
        <f>VLOOKUP(Analytics_mindset_case_studies_IntegrateCo_2015payroll[[#This Row],[Job_Code]],Analytics_mindset_case_studies_IntegrateCo_jobcodes[[Code_text]:[Job_Description]],2,FALSE)</f>
        <v>Employee Training</v>
      </c>
    </row>
    <row r="3532" spans="1:18" x14ac:dyDescent="0.3">
      <c r="A3532" s="1">
        <v>42132</v>
      </c>
      <c r="B3532">
        <v>27310051</v>
      </c>
      <c r="C3532">
        <v>406</v>
      </c>
      <c r="D3532">
        <v>1</v>
      </c>
      <c r="E3532">
        <v>1</v>
      </c>
      <c r="F3532" t="s">
        <v>64</v>
      </c>
      <c r="G3532">
        <v>3</v>
      </c>
      <c r="H3532">
        <v>0</v>
      </c>
      <c r="I3532">
        <v>15478</v>
      </c>
      <c r="J3532">
        <v>0</v>
      </c>
      <c r="K3532">
        <v>0</v>
      </c>
      <c r="L3532">
        <v>372</v>
      </c>
      <c r="M3532">
        <v>1184</v>
      </c>
      <c r="N3532">
        <v>19</v>
      </c>
      <c r="O3532" t="s">
        <v>208</v>
      </c>
      <c r="P3532">
        <v>15478</v>
      </c>
      <c r="Q353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532" t="str">
        <f>VLOOKUP(Analytics_mindset_case_studies_IntegrateCo_2015payroll[[#This Row],[Job_Code]],Analytics_mindset_case_studies_IntegrateCo_jobcodes[[Code_text]:[Job_Description]],2,FALSE)</f>
        <v>Office</v>
      </c>
    </row>
    <row r="3533" spans="1:18" x14ac:dyDescent="0.3">
      <c r="A3533" s="1">
        <v>42132</v>
      </c>
      <c r="B3533">
        <v>27310051</v>
      </c>
      <c r="C3533">
        <v>406</v>
      </c>
      <c r="D3533">
        <v>1</v>
      </c>
      <c r="E3533">
        <v>1</v>
      </c>
      <c r="F3533" t="s">
        <v>58</v>
      </c>
      <c r="G3533">
        <v>10</v>
      </c>
      <c r="H3533">
        <v>0</v>
      </c>
      <c r="I3533">
        <v>51595</v>
      </c>
      <c r="J3533">
        <v>0</v>
      </c>
      <c r="K3533">
        <v>0</v>
      </c>
      <c r="L3533">
        <v>1238</v>
      </c>
      <c r="M3533">
        <v>3947</v>
      </c>
      <c r="N3533">
        <v>62</v>
      </c>
      <c r="O3533" t="s">
        <v>208</v>
      </c>
      <c r="P3533">
        <v>51595</v>
      </c>
      <c r="Q353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533" t="str">
        <f>VLOOKUP(Analytics_mindset_case_studies_IntegrateCo_2015payroll[[#This Row],[Job_Code]],Analytics_mindset_case_studies_IntegrateCo_jobcodes[[Code_text]:[Job_Description]],2,FALSE)</f>
        <v>Sales</v>
      </c>
    </row>
    <row r="3534" spans="1:18" x14ac:dyDescent="0.3">
      <c r="A3534" s="1">
        <v>42132</v>
      </c>
      <c r="B3534">
        <v>27310051</v>
      </c>
      <c r="C3534">
        <v>406</v>
      </c>
      <c r="D3534">
        <v>1</v>
      </c>
      <c r="E3534">
        <v>1</v>
      </c>
      <c r="F3534" t="s">
        <v>84</v>
      </c>
      <c r="G3534">
        <v>6</v>
      </c>
      <c r="H3534">
        <v>0</v>
      </c>
      <c r="I3534">
        <v>30957</v>
      </c>
      <c r="J3534">
        <v>0</v>
      </c>
      <c r="K3534">
        <v>0</v>
      </c>
      <c r="L3534">
        <v>743</v>
      </c>
      <c r="M3534">
        <v>2368</v>
      </c>
      <c r="N3534">
        <v>37</v>
      </c>
      <c r="O3534" t="s">
        <v>208</v>
      </c>
      <c r="P3534">
        <v>30957</v>
      </c>
      <c r="Q353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3534" t="str">
        <f>VLOOKUP(Analytics_mindset_case_studies_IntegrateCo_2015payroll[[#This Row],[Job_Code]],Analytics_mindset_case_studies_IntegrateCo_jobcodes[[Code_text]:[Job_Description]],2,FALSE)</f>
        <v>Travel</v>
      </c>
    </row>
    <row r="3535" spans="1:18" x14ac:dyDescent="0.3">
      <c r="A3535" s="1">
        <v>42132</v>
      </c>
      <c r="B3535">
        <v>27310051</v>
      </c>
      <c r="C3535">
        <v>406</v>
      </c>
      <c r="D3535">
        <v>1</v>
      </c>
      <c r="E3535">
        <v>1</v>
      </c>
      <c r="F3535" t="s">
        <v>71</v>
      </c>
      <c r="G3535">
        <v>1</v>
      </c>
      <c r="H3535">
        <v>0</v>
      </c>
      <c r="I3535">
        <v>5159</v>
      </c>
      <c r="J3535">
        <v>0</v>
      </c>
      <c r="K3535">
        <v>0</v>
      </c>
      <c r="L3535">
        <v>124</v>
      </c>
      <c r="M3535">
        <v>395</v>
      </c>
      <c r="N3535">
        <v>6</v>
      </c>
      <c r="O3535" t="s">
        <v>208</v>
      </c>
      <c r="P3535">
        <v>5159</v>
      </c>
      <c r="Q353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535" t="str">
        <f>VLOOKUP(Analytics_mindset_case_studies_IntegrateCo_2015payroll[[#This Row],[Job_Code]],Analytics_mindset_case_studies_IntegrateCo_jobcodes[[Code_text]:[Job_Description]],2,FALSE)</f>
        <v>Proj Management</v>
      </c>
    </row>
    <row r="3536" spans="1:18" x14ac:dyDescent="0.3">
      <c r="A3536" s="1">
        <v>42132</v>
      </c>
      <c r="B3536">
        <v>27310051</v>
      </c>
      <c r="C3536">
        <v>406</v>
      </c>
      <c r="D3536">
        <v>1</v>
      </c>
      <c r="E3536">
        <v>1</v>
      </c>
      <c r="F3536" t="s">
        <v>78</v>
      </c>
      <c r="G3536">
        <v>21</v>
      </c>
      <c r="H3536">
        <v>0</v>
      </c>
      <c r="I3536">
        <v>108349</v>
      </c>
      <c r="J3536">
        <v>0</v>
      </c>
      <c r="K3536">
        <v>0</v>
      </c>
      <c r="L3536">
        <v>26</v>
      </c>
      <c r="M3536">
        <v>8288</v>
      </c>
      <c r="N3536">
        <v>13</v>
      </c>
      <c r="O3536" t="s">
        <v>208</v>
      </c>
      <c r="P3536">
        <v>108349</v>
      </c>
      <c r="Q353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536" t="str">
        <f>VLOOKUP(Analytics_mindset_case_studies_IntegrateCo_2015payroll[[#This Row],[Job_Code]],Analytics_mindset_case_studies_IntegrateCo_jobcodes[[Code_text]:[Job_Description]],2,FALSE)</f>
        <v>Service</v>
      </c>
    </row>
    <row r="3537" spans="1:18" x14ac:dyDescent="0.3">
      <c r="A3537" s="1">
        <v>42132</v>
      </c>
      <c r="B3537">
        <v>27310051</v>
      </c>
      <c r="C3537">
        <v>402</v>
      </c>
      <c r="D3537">
        <v>5</v>
      </c>
      <c r="E3537">
        <v>5</v>
      </c>
      <c r="F3537" t="s">
        <v>85</v>
      </c>
      <c r="G3537">
        <v>0</v>
      </c>
      <c r="H3537">
        <v>0</v>
      </c>
      <c r="I3537">
        <v>0</v>
      </c>
      <c r="J3537">
        <v>0</v>
      </c>
      <c r="K3537">
        <v>0</v>
      </c>
      <c r="L3537">
        <v>42</v>
      </c>
      <c r="M3537">
        <v>105</v>
      </c>
      <c r="N3537">
        <v>64</v>
      </c>
      <c r="O3537" t="s">
        <v>153</v>
      </c>
      <c r="P3537">
        <v>0</v>
      </c>
      <c r="Q353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537" t="str">
        <f>VLOOKUP(Analytics_mindset_case_studies_IntegrateCo_2015payroll[[#This Row],[Job_Code]],Analytics_mindset_case_studies_IntegrateCo_jobcodes[[Code_text]:[Job_Description]],2,FALSE)</f>
        <v>Installation</v>
      </c>
    </row>
    <row r="3538" spans="1:18" x14ac:dyDescent="0.3">
      <c r="A3538" s="1">
        <v>42132</v>
      </c>
      <c r="B3538">
        <v>27310051</v>
      </c>
      <c r="C3538">
        <v>402</v>
      </c>
      <c r="D3538">
        <v>5</v>
      </c>
      <c r="E3538">
        <v>5</v>
      </c>
      <c r="F3538" t="s">
        <v>93</v>
      </c>
      <c r="G3538">
        <v>1</v>
      </c>
      <c r="H3538">
        <v>0</v>
      </c>
      <c r="I3538">
        <v>18</v>
      </c>
      <c r="J3538">
        <v>0</v>
      </c>
      <c r="K3538">
        <v>0</v>
      </c>
      <c r="L3538">
        <v>5</v>
      </c>
      <c r="M3538">
        <v>126</v>
      </c>
      <c r="N3538">
        <v>77</v>
      </c>
      <c r="O3538" t="s">
        <v>153</v>
      </c>
      <c r="P3538">
        <v>18</v>
      </c>
      <c r="Q353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538" t="str">
        <f>VLOOKUP(Analytics_mindset_case_studies_IntegrateCo_2015payroll[[#This Row],[Job_Code]],Analytics_mindset_case_studies_IntegrateCo_jobcodes[[Code_text]:[Job_Description]],2,FALSE)</f>
        <v>Office</v>
      </c>
    </row>
    <row r="3539" spans="1:18" x14ac:dyDescent="0.3">
      <c r="A3539" s="1">
        <v>42132</v>
      </c>
      <c r="B3539">
        <v>27310051</v>
      </c>
      <c r="C3539">
        <v>402</v>
      </c>
      <c r="D3539">
        <v>5</v>
      </c>
      <c r="E3539">
        <v>5</v>
      </c>
      <c r="F3539" t="s">
        <v>77</v>
      </c>
      <c r="G3539">
        <v>16</v>
      </c>
      <c r="H3539">
        <v>0</v>
      </c>
      <c r="I3539">
        <v>288</v>
      </c>
      <c r="J3539">
        <v>0</v>
      </c>
      <c r="K3539">
        <v>0</v>
      </c>
      <c r="L3539">
        <v>807</v>
      </c>
      <c r="M3539">
        <v>2005</v>
      </c>
      <c r="N3539">
        <v>1233</v>
      </c>
      <c r="O3539" t="s">
        <v>153</v>
      </c>
      <c r="P3539">
        <v>288</v>
      </c>
      <c r="Q353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539" t="str">
        <f>VLOOKUP(Analytics_mindset_case_studies_IntegrateCo_2015payroll[[#This Row],[Job_Code]],Analytics_mindset_case_studies_IntegrateCo_jobcodes[[Code_text]:[Job_Description]],2,FALSE)</f>
        <v>Employee Training</v>
      </c>
    </row>
    <row r="3540" spans="1:18" x14ac:dyDescent="0.3">
      <c r="A3540" s="1">
        <v>42132</v>
      </c>
      <c r="B3540">
        <v>27310051</v>
      </c>
      <c r="C3540">
        <v>203</v>
      </c>
      <c r="D3540">
        <v>1</v>
      </c>
      <c r="E3540">
        <v>1</v>
      </c>
      <c r="F3540" t="s">
        <v>85</v>
      </c>
      <c r="G3540">
        <v>0</v>
      </c>
      <c r="H3540">
        <v>0</v>
      </c>
      <c r="I3540">
        <v>0</v>
      </c>
      <c r="J3540">
        <v>0</v>
      </c>
      <c r="K3540">
        <v>0</v>
      </c>
      <c r="L3540">
        <v>0</v>
      </c>
      <c r="M3540">
        <v>152</v>
      </c>
      <c r="N3540">
        <v>3</v>
      </c>
      <c r="O3540" t="s">
        <v>155</v>
      </c>
      <c r="P3540">
        <v>0</v>
      </c>
      <c r="Q354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540" t="str">
        <f>VLOOKUP(Analytics_mindset_case_studies_IntegrateCo_2015payroll[[#This Row],[Job_Code]],Analytics_mindset_case_studies_IntegrateCo_jobcodes[[Code_text]:[Job_Description]],2,FALSE)</f>
        <v>Installation</v>
      </c>
    </row>
    <row r="3541" spans="1:18" x14ac:dyDescent="0.3">
      <c r="A3541" s="1">
        <v>42132</v>
      </c>
      <c r="B3541">
        <v>27310051</v>
      </c>
      <c r="C3541">
        <v>203</v>
      </c>
      <c r="D3541">
        <v>1</v>
      </c>
      <c r="E3541">
        <v>1</v>
      </c>
      <c r="F3541" t="s">
        <v>64</v>
      </c>
      <c r="G3541">
        <v>6</v>
      </c>
      <c r="H3541">
        <v>0</v>
      </c>
      <c r="I3541">
        <v>38886</v>
      </c>
      <c r="J3541">
        <v>0</v>
      </c>
      <c r="K3541">
        <v>0</v>
      </c>
      <c r="L3541">
        <v>0</v>
      </c>
      <c r="M3541">
        <v>281</v>
      </c>
      <c r="N3541">
        <v>47</v>
      </c>
      <c r="O3541" t="s">
        <v>155</v>
      </c>
      <c r="P3541">
        <v>38886</v>
      </c>
      <c r="Q354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541" t="str">
        <f>VLOOKUP(Analytics_mindset_case_studies_IntegrateCo_2015payroll[[#This Row],[Job_Code]],Analytics_mindset_case_studies_IntegrateCo_jobcodes[[Code_text]:[Job_Description]],2,FALSE)</f>
        <v>Office</v>
      </c>
    </row>
    <row r="3542" spans="1:18" x14ac:dyDescent="0.3">
      <c r="A3542" s="1">
        <v>42132</v>
      </c>
      <c r="B3542">
        <v>27310051</v>
      </c>
      <c r="C3542">
        <v>203</v>
      </c>
      <c r="D3542">
        <v>1</v>
      </c>
      <c r="E3542">
        <v>1</v>
      </c>
      <c r="F3542" t="s">
        <v>88</v>
      </c>
      <c r="G3542">
        <v>4</v>
      </c>
      <c r="H3542">
        <v>0</v>
      </c>
      <c r="I3542">
        <v>25925</v>
      </c>
      <c r="J3542">
        <v>0</v>
      </c>
      <c r="K3542">
        <v>0</v>
      </c>
      <c r="L3542">
        <v>0</v>
      </c>
      <c r="M3542">
        <v>1873</v>
      </c>
      <c r="N3542">
        <v>31</v>
      </c>
      <c r="O3542" t="s">
        <v>155</v>
      </c>
      <c r="P3542">
        <v>25925</v>
      </c>
      <c r="Q354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542" t="str">
        <f>VLOOKUP(Analytics_mindset_case_studies_IntegrateCo_2015payroll[[#This Row],[Job_Code]],Analytics_mindset_case_studies_IntegrateCo_jobcodes[[Code_text]:[Job_Description]],2,FALSE)</f>
        <v>Office</v>
      </c>
    </row>
    <row r="3543" spans="1:18" x14ac:dyDescent="0.3">
      <c r="A3543" s="1">
        <v>42132</v>
      </c>
      <c r="B3543">
        <v>27310051</v>
      </c>
      <c r="C3543">
        <v>203</v>
      </c>
      <c r="D3543">
        <v>1</v>
      </c>
      <c r="E3543">
        <v>1</v>
      </c>
      <c r="F3543" t="s">
        <v>78</v>
      </c>
      <c r="G3543">
        <v>6</v>
      </c>
      <c r="H3543">
        <v>0</v>
      </c>
      <c r="I3543">
        <v>38887</v>
      </c>
      <c r="J3543">
        <v>0</v>
      </c>
      <c r="K3543">
        <v>0</v>
      </c>
      <c r="L3543">
        <v>0</v>
      </c>
      <c r="M3543">
        <v>281</v>
      </c>
      <c r="N3543">
        <v>47</v>
      </c>
      <c r="O3543" t="s">
        <v>155</v>
      </c>
      <c r="P3543">
        <v>38887</v>
      </c>
      <c r="Q354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543" t="str">
        <f>VLOOKUP(Analytics_mindset_case_studies_IntegrateCo_2015payroll[[#This Row],[Job_Code]],Analytics_mindset_case_studies_IntegrateCo_jobcodes[[Code_text]:[Job_Description]],2,FALSE)</f>
        <v>Service</v>
      </c>
    </row>
    <row r="3544" spans="1:18" x14ac:dyDescent="0.3">
      <c r="A3544" s="1">
        <v>42132</v>
      </c>
      <c r="B3544">
        <v>27310051</v>
      </c>
      <c r="C3544">
        <v>203</v>
      </c>
      <c r="D3544">
        <v>1</v>
      </c>
      <c r="E3544">
        <v>1</v>
      </c>
      <c r="F3544" t="s">
        <v>97</v>
      </c>
      <c r="G3544">
        <v>4</v>
      </c>
      <c r="H3544">
        <v>0</v>
      </c>
      <c r="I3544">
        <v>25925</v>
      </c>
      <c r="J3544">
        <v>0</v>
      </c>
      <c r="K3544">
        <v>0</v>
      </c>
      <c r="L3544">
        <v>0</v>
      </c>
      <c r="M3544">
        <v>1874</v>
      </c>
      <c r="N3544">
        <v>31</v>
      </c>
      <c r="O3544" t="s">
        <v>155</v>
      </c>
      <c r="P3544">
        <v>25925</v>
      </c>
      <c r="Q354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544" t="str">
        <f>VLOOKUP(Analytics_mindset_case_studies_IntegrateCo_2015payroll[[#This Row],[Job_Code]],Analytics_mindset_case_studies_IntegrateCo_jobcodes[[Code_text]:[Job_Description]],2,FALSE)</f>
        <v>Service</v>
      </c>
    </row>
    <row r="3545" spans="1:18" x14ac:dyDescent="0.3">
      <c r="A3545" s="1">
        <v>42132</v>
      </c>
      <c r="B3545">
        <v>27310051</v>
      </c>
      <c r="C3545">
        <v>203</v>
      </c>
      <c r="D3545">
        <v>1</v>
      </c>
      <c r="E3545">
        <v>1</v>
      </c>
      <c r="F3545" t="s">
        <v>65</v>
      </c>
      <c r="G3545">
        <v>6</v>
      </c>
      <c r="H3545">
        <v>0</v>
      </c>
      <c r="I3545">
        <v>38886</v>
      </c>
      <c r="J3545">
        <v>0</v>
      </c>
      <c r="K3545">
        <v>0</v>
      </c>
      <c r="L3545">
        <v>0</v>
      </c>
      <c r="M3545">
        <v>281</v>
      </c>
      <c r="N3545">
        <v>47</v>
      </c>
      <c r="O3545" t="s">
        <v>155</v>
      </c>
      <c r="P3545">
        <v>38886</v>
      </c>
      <c r="Q354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545" t="str">
        <f>VLOOKUP(Analytics_mindset_case_studies_IntegrateCo_2015payroll[[#This Row],[Job_Code]],Analytics_mindset_case_studies_IntegrateCo_jobcodes[[Code_text]:[Job_Description]],2,FALSE)</f>
        <v>Office</v>
      </c>
    </row>
    <row r="3546" spans="1:18" x14ac:dyDescent="0.3">
      <c r="A3546" s="1">
        <v>42132</v>
      </c>
      <c r="B3546">
        <v>27310051</v>
      </c>
      <c r="C3546">
        <v>203</v>
      </c>
      <c r="D3546">
        <v>1</v>
      </c>
      <c r="E3546">
        <v>1</v>
      </c>
      <c r="F3546" t="s">
        <v>98</v>
      </c>
      <c r="G3546">
        <v>4</v>
      </c>
      <c r="H3546">
        <v>0</v>
      </c>
      <c r="I3546">
        <v>25925</v>
      </c>
      <c r="J3546">
        <v>0</v>
      </c>
      <c r="K3546">
        <v>0</v>
      </c>
      <c r="L3546">
        <v>0</v>
      </c>
      <c r="M3546">
        <v>1873</v>
      </c>
      <c r="N3546">
        <v>31</v>
      </c>
      <c r="O3546" t="s">
        <v>155</v>
      </c>
      <c r="P3546">
        <v>25925</v>
      </c>
      <c r="Q354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546" t="str">
        <f>VLOOKUP(Analytics_mindset_case_studies_IntegrateCo_2015payroll[[#This Row],[Job_Code]],Analytics_mindset_case_studies_IntegrateCo_jobcodes[[Code_text]:[Job_Description]],2,FALSE)</f>
        <v>Office</v>
      </c>
    </row>
    <row r="3547" spans="1:18" x14ac:dyDescent="0.3">
      <c r="A3547" s="1">
        <v>42132</v>
      </c>
      <c r="B3547">
        <v>27310051</v>
      </c>
      <c r="C3547">
        <v>203</v>
      </c>
      <c r="D3547">
        <v>1</v>
      </c>
      <c r="E3547">
        <v>1</v>
      </c>
      <c r="F3547" t="s">
        <v>74</v>
      </c>
      <c r="G3547">
        <v>6</v>
      </c>
      <c r="H3547">
        <v>0</v>
      </c>
      <c r="I3547">
        <v>38887</v>
      </c>
      <c r="J3547">
        <v>0</v>
      </c>
      <c r="K3547">
        <v>0</v>
      </c>
      <c r="L3547">
        <v>0</v>
      </c>
      <c r="M3547">
        <v>2811</v>
      </c>
      <c r="N3547">
        <v>47</v>
      </c>
      <c r="O3547" t="s">
        <v>155</v>
      </c>
      <c r="P3547">
        <v>38887</v>
      </c>
      <c r="Q354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547" t="str">
        <f>VLOOKUP(Analytics_mindset_case_studies_IntegrateCo_2015payroll[[#This Row],[Job_Code]],Analytics_mindset_case_studies_IntegrateCo_jobcodes[[Code_text]:[Job_Description]],2,FALSE)</f>
        <v>Service</v>
      </c>
    </row>
    <row r="3548" spans="1:18" x14ac:dyDescent="0.3">
      <c r="A3548" s="1">
        <v>42132</v>
      </c>
      <c r="B3548">
        <v>27310051</v>
      </c>
      <c r="C3548">
        <v>203</v>
      </c>
      <c r="D3548">
        <v>1</v>
      </c>
      <c r="E3548">
        <v>1</v>
      </c>
      <c r="F3548" t="s">
        <v>99</v>
      </c>
      <c r="G3548">
        <v>4</v>
      </c>
      <c r="H3548">
        <v>0</v>
      </c>
      <c r="I3548">
        <v>25925</v>
      </c>
      <c r="J3548">
        <v>0</v>
      </c>
      <c r="K3548">
        <v>0</v>
      </c>
      <c r="L3548">
        <v>0</v>
      </c>
      <c r="M3548">
        <v>1873</v>
      </c>
      <c r="N3548">
        <v>31</v>
      </c>
      <c r="O3548" t="s">
        <v>155</v>
      </c>
      <c r="P3548">
        <v>25925</v>
      </c>
      <c r="Q354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548" t="str">
        <f>VLOOKUP(Analytics_mindset_case_studies_IntegrateCo_2015payroll[[#This Row],[Job_Code]],Analytics_mindset_case_studies_IntegrateCo_jobcodes[[Code_text]:[Job_Description]],2,FALSE)</f>
        <v>Service</v>
      </c>
    </row>
    <row r="3549" spans="1:18" x14ac:dyDescent="0.3">
      <c r="A3549" s="1">
        <v>42132</v>
      </c>
      <c r="B3549">
        <v>27310051</v>
      </c>
      <c r="C3549">
        <v>357</v>
      </c>
      <c r="D3549">
        <v>1</v>
      </c>
      <c r="E3549">
        <v>1</v>
      </c>
      <c r="F3549" t="s">
        <v>85</v>
      </c>
      <c r="G3549">
        <v>0</v>
      </c>
      <c r="H3549">
        <v>0</v>
      </c>
      <c r="I3549">
        <v>0</v>
      </c>
      <c r="J3549">
        <v>0</v>
      </c>
      <c r="K3549">
        <v>0</v>
      </c>
      <c r="L3549">
        <v>31</v>
      </c>
      <c r="M3549">
        <v>99</v>
      </c>
      <c r="N3549">
        <v>25</v>
      </c>
      <c r="O3549" t="s">
        <v>156</v>
      </c>
      <c r="P3549">
        <v>0</v>
      </c>
      <c r="Q354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549" t="str">
        <f>VLOOKUP(Analytics_mindset_case_studies_IntegrateCo_2015payroll[[#This Row],[Job_Code]],Analytics_mindset_case_studies_IntegrateCo_jobcodes[[Code_text]:[Job_Description]],2,FALSE)</f>
        <v>Installation</v>
      </c>
    </row>
    <row r="3550" spans="1:18" x14ac:dyDescent="0.3">
      <c r="A3550" s="1">
        <v>42132</v>
      </c>
      <c r="B3550">
        <v>27310051</v>
      </c>
      <c r="C3550">
        <v>357</v>
      </c>
      <c r="D3550">
        <v>1</v>
      </c>
      <c r="E3550">
        <v>1</v>
      </c>
      <c r="F3550" t="s">
        <v>74</v>
      </c>
      <c r="G3550">
        <v>4</v>
      </c>
      <c r="H3550">
        <v>0</v>
      </c>
      <c r="I3550">
        <v>80</v>
      </c>
      <c r="J3550">
        <v>0</v>
      </c>
      <c r="K3550">
        <v>0</v>
      </c>
      <c r="L3550">
        <v>166</v>
      </c>
      <c r="M3550">
        <v>528</v>
      </c>
      <c r="N3550">
        <v>132</v>
      </c>
      <c r="O3550" t="s">
        <v>156</v>
      </c>
      <c r="P3550">
        <v>80</v>
      </c>
      <c r="Q355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550" t="str">
        <f>VLOOKUP(Analytics_mindset_case_studies_IntegrateCo_2015payroll[[#This Row],[Job_Code]],Analytics_mindset_case_studies_IntegrateCo_jobcodes[[Code_text]:[Job_Description]],2,FALSE)</f>
        <v>Service</v>
      </c>
    </row>
    <row r="3551" spans="1:18" x14ac:dyDescent="0.3">
      <c r="A3551" s="1">
        <v>42132</v>
      </c>
      <c r="B3551">
        <v>27310051</v>
      </c>
      <c r="C3551">
        <v>357</v>
      </c>
      <c r="D3551">
        <v>1</v>
      </c>
      <c r="E3551">
        <v>1</v>
      </c>
      <c r="F3551" t="s">
        <v>89</v>
      </c>
      <c r="G3551">
        <v>85</v>
      </c>
      <c r="H3551">
        <v>0</v>
      </c>
      <c r="I3551">
        <v>170</v>
      </c>
      <c r="J3551">
        <v>0</v>
      </c>
      <c r="K3551">
        <v>0</v>
      </c>
      <c r="L3551">
        <v>352</v>
      </c>
      <c r="M3551">
        <v>1122</v>
      </c>
      <c r="N3551">
        <v>281</v>
      </c>
      <c r="O3551" t="s">
        <v>156</v>
      </c>
      <c r="P3551">
        <v>170</v>
      </c>
      <c r="Q355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551" t="str">
        <f>VLOOKUP(Analytics_mindset_case_studies_IntegrateCo_2015payroll[[#This Row],[Job_Code]],Analytics_mindset_case_studies_IntegrateCo_jobcodes[[Code_text]:[Job_Description]],2,FALSE)</f>
        <v>Employee Training</v>
      </c>
    </row>
    <row r="3552" spans="1:18" x14ac:dyDescent="0.3">
      <c r="A3552" s="1">
        <v>42132</v>
      </c>
      <c r="B3552">
        <v>27310051</v>
      </c>
      <c r="C3552">
        <v>269</v>
      </c>
      <c r="D3552">
        <v>1</v>
      </c>
      <c r="E3552">
        <v>1</v>
      </c>
      <c r="F3552" t="s">
        <v>85</v>
      </c>
      <c r="G3552">
        <v>0</v>
      </c>
      <c r="H3552">
        <v>0</v>
      </c>
      <c r="I3552">
        <v>0</v>
      </c>
      <c r="J3552">
        <v>0</v>
      </c>
      <c r="K3552">
        <v>0</v>
      </c>
      <c r="L3552">
        <v>34</v>
      </c>
      <c r="M3552">
        <v>107</v>
      </c>
      <c r="N3552">
        <v>25</v>
      </c>
      <c r="O3552" t="s">
        <v>157</v>
      </c>
      <c r="P3552">
        <v>0</v>
      </c>
      <c r="Q355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552" t="str">
        <f>VLOOKUP(Analytics_mindset_case_studies_IntegrateCo_2015payroll[[#This Row],[Job_Code]],Analytics_mindset_case_studies_IntegrateCo_jobcodes[[Code_text]:[Job_Description]],2,FALSE)</f>
        <v>Installation</v>
      </c>
    </row>
    <row r="3553" spans="1:18" x14ac:dyDescent="0.3">
      <c r="A3553" s="1">
        <v>42132</v>
      </c>
      <c r="B3553">
        <v>27310051</v>
      </c>
      <c r="C3553">
        <v>269</v>
      </c>
      <c r="D3553">
        <v>1</v>
      </c>
      <c r="E3553">
        <v>1</v>
      </c>
      <c r="F3553" t="s">
        <v>100</v>
      </c>
      <c r="G3553">
        <v>2</v>
      </c>
      <c r="H3553">
        <v>0</v>
      </c>
      <c r="I3553">
        <v>56</v>
      </c>
      <c r="J3553">
        <v>0</v>
      </c>
      <c r="K3553">
        <v>0</v>
      </c>
      <c r="L3553">
        <v>126</v>
      </c>
      <c r="M3553">
        <v>4</v>
      </c>
      <c r="N3553">
        <v>92</v>
      </c>
      <c r="O3553" t="s">
        <v>157</v>
      </c>
      <c r="P3553">
        <v>56</v>
      </c>
      <c r="Q355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553" t="str">
        <f>VLOOKUP(Analytics_mindset_case_studies_IntegrateCo_2015payroll[[#This Row],[Job_Code]],Analytics_mindset_case_studies_IntegrateCo_jobcodes[[Code_text]:[Job_Description]],2,FALSE)</f>
        <v>Sales</v>
      </c>
    </row>
    <row r="3554" spans="1:18" x14ac:dyDescent="0.3">
      <c r="A3554" s="1">
        <v>42132</v>
      </c>
      <c r="B3554">
        <v>27310051</v>
      </c>
      <c r="C3554">
        <v>269</v>
      </c>
      <c r="D3554">
        <v>1</v>
      </c>
      <c r="E3554">
        <v>1</v>
      </c>
      <c r="F3554" t="s">
        <v>100</v>
      </c>
      <c r="G3554">
        <v>0</v>
      </c>
      <c r="H3554">
        <v>1</v>
      </c>
      <c r="I3554">
        <v>0</v>
      </c>
      <c r="J3554">
        <v>42</v>
      </c>
      <c r="K3554">
        <v>0</v>
      </c>
      <c r="L3554">
        <v>94</v>
      </c>
      <c r="M3554">
        <v>3</v>
      </c>
      <c r="N3554">
        <v>46</v>
      </c>
      <c r="O3554" t="s">
        <v>157</v>
      </c>
      <c r="P3554">
        <v>42</v>
      </c>
      <c r="Q355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554" t="str">
        <f>VLOOKUP(Analytics_mindset_case_studies_IntegrateCo_2015payroll[[#This Row],[Job_Code]],Analytics_mindset_case_studies_IntegrateCo_jobcodes[[Code_text]:[Job_Description]],2,FALSE)</f>
        <v>Sales</v>
      </c>
    </row>
    <row r="3555" spans="1:18" x14ac:dyDescent="0.3">
      <c r="A3555" s="1">
        <v>42132</v>
      </c>
      <c r="B3555">
        <v>27310051</v>
      </c>
      <c r="C3555">
        <v>269</v>
      </c>
      <c r="D3555">
        <v>1</v>
      </c>
      <c r="E3555">
        <v>1</v>
      </c>
      <c r="F3555" t="s">
        <v>79</v>
      </c>
      <c r="G3555">
        <v>5</v>
      </c>
      <c r="H3555">
        <v>0</v>
      </c>
      <c r="I3555">
        <v>140</v>
      </c>
      <c r="J3555">
        <v>0</v>
      </c>
      <c r="K3555">
        <v>0</v>
      </c>
      <c r="L3555">
        <v>315</v>
      </c>
      <c r="M3555">
        <v>1002</v>
      </c>
      <c r="N3555">
        <v>231</v>
      </c>
      <c r="O3555" t="s">
        <v>157</v>
      </c>
      <c r="P3555">
        <v>140</v>
      </c>
      <c r="Q355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555" t="str">
        <f>VLOOKUP(Analytics_mindset_case_studies_IntegrateCo_2015payroll[[#This Row],[Job_Code]],Analytics_mindset_case_studies_IntegrateCo_jobcodes[[Code_text]:[Job_Description]],2,FALSE)</f>
        <v>Proj Management</v>
      </c>
    </row>
    <row r="3556" spans="1:18" x14ac:dyDescent="0.3">
      <c r="A3556" s="1">
        <v>42132</v>
      </c>
      <c r="B3556">
        <v>27310051</v>
      </c>
      <c r="C3556">
        <v>269</v>
      </c>
      <c r="D3556">
        <v>1</v>
      </c>
      <c r="E3556">
        <v>1</v>
      </c>
      <c r="F3556" t="s">
        <v>79</v>
      </c>
      <c r="G3556">
        <v>0</v>
      </c>
      <c r="H3556">
        <v>2</v>
      </c>
      <c r="I3556">
        <v>0</v>
      </c>
      <c r="J3556">
        <v>84</v>
      </c>
      <c r="K3556">
        <v>0</v>
      </c>
      <c r="L3556">
        <v>188</v>
      </c>
      <c r="M3556">
        <v>601</v>
      </c>
      <c r="N3556">
        <v>92</v>
      </c>
      <c r="O3556" t="s">
        <v>157</v>
      </c>
      <c r="P3556">
        <v>84</v>
      </c>
      <c r="Q355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556" t="str">
        <f>VLOOKUP(Analytics_mindset_case_studies_IntegrateCo_2015payroll[[#This Row],[Job_Code]],Analytics_mindset_case_studies_IntegrateCo_jobcodes[[Code_text]:[Job_Description]],2,FALSE)</f>
        <v>Proj Management</v>
      </c>
    </row>
    <row r="3557" spans="1:18" x14ac:dyDescent="0.3">
      <c r="A3557" s="1">
        <v>42132</v>
      </c>
      <c r="B3557">
        <v>27310051</v>
      </c>
      <c r="C3557">
        <v>248</v>
      </c>
      <c r="D3557">
        <v>1</v>
      </c>
      <c r="E3557">
        <v>1</v>
      </c>
      <c r="F3557" t="s">
        <v>64</v>
      </c>
      <c r="G3557">
        <v>12</v>
      </c>
      <c r="H3557">
        <v>0</v>
      </c>
      <c r="I3557">
        <v>246</v>
      </c>
      <c r="J3557">
        <v>0</v>
      </c>
      <c r="K3557">
        <v>0</v>
      </c>
      <c r="L3557">
        <v>52</v>
      </c>
      <c r="M3557">
        <v>1656</v>
      </c>
      <c r="N3557">
        <v>3</v>
      </c>
      <c r="O3557" t="s">
        <v>158</v>
      </c>
      <c r="P3557">
        <v>246</v>
      </c>
      <c r="Q355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557" t="str">
        <f>VLOOKUP(Analytics_mindset_case_studies_IntegrateCo_2015payroll[[#This Row],[Job_Code]],Analytics_mindset_case_studies_IntegrateCo_jobcodes[[Code_text]:[Job_Description]],2,FALSE)</f>
        <v>Office</v>
      </c>
    </row>
    <row r="3558" spans="1:18" x14ac:dyDescent="0.3">
      <c r="A3558" s="1">
        <v>42132</v>
      </c>
      <c r="B3558">
        <v>27310051</v>
      </c>
      <c r="C3558">
        <v>248</v>
      </c>
      <c r="D3558">
        <v>1</v>
      </c>
      <c r="E3558">
        <v>1</v>
      </c>
      <c r="F3558" t="s">
        <v>63</v>
      </c>
      <c r="G3558">
        <v>0</v>
      </c>
      <c r="H3558">
        <v>0</v>
      </c>
      <c r="I3558">
        <v>0</v>
      </c>
      <c r="J3558">
        <v>0</v>
      </c>
      <c r="K3558">
        <v>0</v>
      </c>
      <c r="L3558">
        <v>347</v>
      </c>
      <c r="M3558">
        <v>1104</v>
      </c>
      <c r="N3558">
        <v>2</v>
      </c>
      <c r="O3558" t="s">
        <v>158</v>
      </c>
      <c r="P3558">
        <v>0</v>
      </c>
      <c r="Q355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558" t="str">
        <f>VLOOKUP(Analytics_mindset_case_studies_IntegrateCo_2015payroll[[#This Row],[Job_Code]],Analytics_mindset_case_studies_IntegrateCo_jobcodes[[Code_text]:[Job_Description]],2,FALSE)</f>
        <v>New Foreign Manufacturing Plant</v>
      </c>
    </row>
    <row r="3559" spans="1:18" x14ac:dyDescent="0.3">
      <c r="A3559" s="1">
        <v>42132</v>
      </c>
      <c r="B3559">
        <v>27310051</v>
      </c>
      <c r="C3559">
        <v>248</v>
      </c>
      <c r="D3559">
        <v>1</v>
      </c>
      <c r="E3559">
        <v>1</v>
      </c>
      <c r="F3559" t="s">
        <v>65</v>
      </c>
      <c r="G3559">
        <v>12</v>
      </c>
      <c r="H3559">
        <v>0</v>
      </c>
      <c r="I3559">
        <v>246</v>
      </c>
      <c r="J3559">
        <v>0</v>
      </c>
      <c r="K3559">
        <v>0</v>
      </c>
      <c r="L3559">
        <v>519</v>
      </c>
      <c r="M3559">
        <v>1656</v>
      </c>
      <c r="N3559">
        <v>3</v>
      </c>
      <c r="O3559" t="s">
        <v>158</v>
      </c>
      <c r="P3559">
        <v>246</v>
      </c>
      <c r="Q355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559" t="str">
        <f>VLOOKUP(Analytics_mindset_case_studies_IntegrateCo_2015payroll[[#This Row],[Job_Code]],Analytics_mindset_case_studies_IntegrateCo_jobcodes[[Code_text]:[Job_Description]],2,FALSE)</f>
        <v>Office</v>
      </c>
    </row>
    <row r="3560" spans="1:18" x14ac:dyDescent="0.3">
      <c r="A3560" s="1">
        <v>42132</v>
      </c>
      <c r="B3560">
        <v>27310051</v>
      </c>
      <c r="C3560">
        <v>248</v>
      </c>
      <c r="D3560">
        <v>1</v>
      </c>
      <c r="E3560">
        <v>1</v>
      </c>
      <c r="F3560" t="s">
        <v>70</v>
      </c>
      <c r="G3560">
        <v>0</v>
      </c>
      <c r="H3560">
        <v>0</v>
      </c>
      <c r="I3560">
        <v>0</v>
      </c>
      <c r="J3560">
        <v>0</v>
      </c>
      <c r="K3560">
        <v>0</v>
      </c>
      <c r="L3560">
        <v>346</v>
      </c>
      <c r="M3560">
        <v>1104</v>
      </c>
      <c r="N3560">
        <v>2</v>
      </c>
      <c r="O3560" t="s">
        <v>158</v>
      </c>
      <c r="P3560">
        <v>0</v>
      </c>
      <c r="Q356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560" t="str">
        <f>VLOOKUP(Analytics_mindset_case_studies_IntegrateCo_2015payroll[[#This Row],[Job_Code]],Analytics_mindset_case_studies_IntegrateCo_jobcodes[[Code_text]:[Job_Description]],2,FALSE)</f>
        <v>New Foreign Manufacturing Plant</v>
      </c>
    </row>
    <row r="3561" spans="1:18" x14ac:dyDescent="0.3">
      <c r="A3561" s="1">
        <v>42132</v>
      </c>
      <c r="B3561">
        <v>27310051</v>
      </c>
      <c r="C3561">
        <v>30</v>
      </c>
      <c r="D3561">
        <v>1</v>
      </c>
      <c r="E3561">
        <v>1</v>
      </c>
      <c r="F3561" t="s">
        <v>58</v>
      </c>
      <c r="G3561">
        <v>2</v>
      </c>
      <c r="H3561">
        <v>0</v>
      </c>
      <c r="I3561">
        <v>4873</v>
      </c>
      <c r="J3561">
        <v>0</v>
      </c>
      <c r="K3561">
        <v>0</v>
      </c>
      <c r="L3561">
        <v>98</v>
      </c>
      <c r="M3561">
        <v>314</v>
      </c>
      <c r="N3561">
        <v>6</v>
      </c>
      <c r="O3561" t="s">
        <v>159</v>
      </c>
      <c r="P3561">
        <v>4873</v>
      </c>
      <c r="Q356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561" t="str">
        <f>VLOOKUP(Analytics_mindset_case_studies_IntegrateCo_2015payroll[[#This Row],[Job_Code]],Analytics_mindset_case_studies_IntegrateCo_jobcodes[[Code_text]:[Job_Description]],2,FALSE)</f>
        <v>Sales</v>
      </c>
    </row>
    <row r="3562" spans="1:18" x14ac:dyDescent="0.3">
      <c r="A3562" s="1">
        <v>42132</v>
      </c>
      <c r="B3562">
        <v>27310051</v>
      </c>
      <c r="C3562">
        <v>30</v>
      </c>
      <c r="D3562">
        <v>1</v>
      </c>
      <c r="E3562">
        <v>1</v>
      </c>
      <c r="F3562" t="s">
        <v>84</v>
      </c>
      <c r="G3562">
        <v>45</v>
      </c>
      <c r="H3562">
        <v>0</v>
      </c>
      <c r="I3562">
        <v>10965</v>
      </c>
      <c r="J3562">
        <v>0</v>
      </c>
      <c r="K3562">
        <v>0</v>
      </c>
      <c r="L3562">
        <v>222</v>
      </c>
      <c r="M3562">
        <v>706</v>
      </c>
      <c r="N3562">
        <v>13</v>
      </c>
      <c r="O3562" t="s">
        <v>159</v>
      </c>
      <c r="P3562">
        <v>10965</v>
      </c>
      <c r="Q356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3562" t="str">
        <f>VLOOKUP(Analytics_mindset_case_studies_IntegrateCo_2015payroll[[#This Row],[Job_Code]],Analytics_mindset_case_studies_IntegrateCo_jobcodes[[Code_text]:[Job_Description]],2,FALSE)</f>
        <v>Travel</v>
      </c>
    </row>
    <row r="3563" spans="1:18" x14ac:dyDescent="0.3">
      <c r="A3563" s="1">
        <v>42132</v>
      </c>
      <c r="B3563">
        <v>27310051</v>
      </c>
      <c r="C3563">
        <v>30</v>
      </c>
      <c r="D3563">
        <v>1</v>
      </c>
      <c r="E3563">
        <v>1</v>
      </c>
      <c r="F3563" t="s">
        <v>87</v>
      </c>
      <c r="G3563">
        <v>2</v>
      </c>
      <c r="H3563">
        <v>0</v>
      </c>
      <c r="I3563">
        <v>4873</v>
      </c>
      <c r="J3563">
        <v>0</v>
      </c>
      <c r="K3563">
        <v>0</v>
      </c>
      <c r="L3563">
        <v>98</v>
      </c>
      <c r="M3563">
        <v>314</v>
      </c>
      <c r="N3563">
        <v>6</v>
      </c>
      <c r="O3563" t="s">
        <v>159</v>
      </c>
      <c r="P3563">
        <v>4873</v>
      </c>
      <c r="Q356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563" t="str">
        <f>VLOOKUP(Analytics_mindset_case_studies_IntegrateCo_2015payroll[[#This Row],[Job_Code]],Analytics_mindset_case_studies_IntegrateCo_jobcodes[[Code_text]:[Job_Description]],2,FALSE)</f>
        <v>Employee Training</v>
      </c>
    </row>
    <row r="3564" spans="1:18" x14ac:dyDescent="0.3">
      <c r="A3564" s="1">
        <v>42132</v>
      </c>
      <c r="B3564">
        <v>27310051</v>
      </c>
      <c r="C3564">
        <v>30</v>
      </c>
      <c r="D3564">
        <v>1</v>
      </c>
      <c r="E3564">
        <v>1</v>
      </c>
      <c r="F3564" t="s">
        <v>63</v>
      </c>
      <c r="G3564">
        <v>0</v>
      </c>
      <c r="H3564">
        <v>0</v>
      </c>
      <c r="I3564">
        <v>0</v>
      </c>
      <c r="J3564">
        <v>0</v>
      </c>
      <c r="K3564">
        <v>0</v>
      </c>
      <c r="L3564">
        <v>99</v>
      </c>
      <c r="M3564">
        <v>313</v>
      </c>
      <c r="N3564">
        <v>6</v>
      </c>
      <c r="O3564" t="s">
        <v>159</v>
      </c>
      <c r="P3564">
        <v>0</v>
      </c>
      <c r="Q356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564" t="str">
        <f>VLOOKUP(Analytics_mindset_case_studies_IntegrateCo_2015payroll[[#This Row],[Job_Code]],Analytics_mindset_case_studies_IntegrateCo_jobcodes[[Code_text]:[Job_Description]],2,FALSE)</f>
        <v>New Foreign Manufacturing Plant</v>
      </c>
    </row>
    <row r="3565" spans="1:18" x14ac:dyDescent="0.3">
      <c r="A3565" s="1">
        <v>42132</v>
      </c>
      <c r="B3565">
        <v>27310051</v>
      </c>
      <c r="C3565">
        <v>403</v>
      </c>
      <c r="D3565">
        <v>1</v>
      </c>
      <c r="E3565">
        <v>1</v>
      </c>
      <c r="F3565" t="s">
        <v>89</v>
      </c>
      <c r="G3565">
        <v>1</v>
      </c>
      <c r="H3565">
        <v>0</v>
      </c>
      <c r="I3565">
        <v>17</v>
      </c>
      <c r="J3565">
        <v>0</v>
      </c>
      <c r="K3565">
        <v>0</v>
      </c>
      <c r="L3565">
        <v>35</v>
      </c>
      <c r="M3565">
        <v>114</v>
      </c>
      <c r="N3565">
        <v>28</v>
      </c>
      <c r="O3565" t="s">
        <v>160</v>
      </c>
      <c r="P3565">
        <v>17</v>
      </c>
      <c r="Q356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565" t="str">
        <f>VLOOKUP(Analytics_mindset_case_studies_IntegrateCo_2015payroll[[#This Row],[Job_Code]],Analytics_mindset_case_studies_IntegrateCo_jobcodes[[Code_text]:[Job_Description]],2,FALSE)</f>
        <v>Employee Training</v>
      </c>
    </row>
    <row r="3566" spans="1:18" x14ac:dyDescent="0.3">
      <c r="A3566" s="1">
        <v>42132</v>
      </c>
      <c r="B3566">
        <v>27310051</v>
      </c>
      <c r="C3566">
        <v>376</v>
      </c>
      <c r="D3566">
        <v>1</v>
      </c>
      <c r="E3566">
        <v>1</v>
      </c>
      <c r="F3566" t="s">
        <v>85</v>
      </c>
      <c r="G3566">
        <v>0</v>
      </c>
      <c r="H3566">
        <v>0</v>
      </c>
      <c r="I3566">
        <v>0</v>
      </c>
      <c r="J3566">
        <v>0</v>
      </c>
      <c r="K3566">
        <v>0</v>
      </c>
      <c r="L3566">
        <v>34</v>
      </c>
      <c r="M3566">
        <v>109</v>
      </c>
      <c r="N3566">
        <v>25</v>
      </c>
      <c r="O3566" t="s">
        <v>161</v>
      </c>
      <c r="P3566">
        <v>0</v>
      </c>
      <c r="Q356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566" t="str">
        <f>VLOOKUP(Analytics_mindset_case_studies_IntegrateCo_2015payroll[[#This Row],[Job_Code]],Analytics_mindset_case_studies_IntegrateCo_jobcodes[[Code_text]:[Job_Description]],2,FALSE)</f>
        <v>Installation</v>
      </c>
    </row>
    <row r="3567" spans="1:18" x14ac:dyDescent="0.3">
      <c r="A3567" s="1">
        <v>42132</v>
      </c>
      <c r="B3567">
        <v>27310051</v>
      </c>
      <c r="C3567">
        <v>6</v>
      </c>
      <c r="D3567">
        <v>1</v>
      </c>
      <c r="E3567">
        <v>1</v>
      </c>
      <c r="F3567" t="s">
        <v>63</v>
      </c>
      <c r="G3567">
        <v>0</v>
      </c>
      <c r="H3567">
        <v>0</v>
      </c>
      <c r="I3567">
        <v>0</v>
      </c>
      <c r="J3567">
        <v>0</v>
      </c>
      <c r="K3567">
        <v>0</v>
      </c>
      <c r="L3567">
        <v>1323</v>
      </c>
      <c r="M3567">
        <v>4216</v>
      </c>
      <c r="N3567">
        <v>944</v>
      </c>
      <c r="O3567" t="s">
        <v>162</v>
      </c>
      <c r="P3567">
        <v>0</v>
      </c>
      <c r="Q356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567" t="str">
        <f>VLOOKUP(Analytics_mindset_case_studies_IntegrateCo_2015payroll[[#This Row],[Job_Code]],Analytics_mindset_case_studies_IntegrateCo_jobcodes[[Code_text]:[Job_Description]],2,FALSE)</f>
        <v>New Foreign Manufacturing Plant</v>
      </c>
    </row>
    <row r="3568" spans="1:18" x14ac:dyDescent="0.3">
      <c r="A3568" s="1">
        <v>42132</v>
      </c>
      <c r="B3568">
        <v>27310051</v>
      </c>
      <c r="C3568">
        <v>210</v>
      </c>
      <c r="D3568">
        <v>2</v>
      </c>
      <c r="E3568">
        <v>2</v>
      </c>
      <c r="F3568" t="s">
        <v>85</v>
      </c>
      <c r="G3568">
        <v>0</v>
      </c>
      <c r="H3568">
        <v>0</v>
      </c>
      <c r="I3568">
        <v>0</v>
      </c>
      <c r="J3568">
        <v>0</v>
      </c>
      <c r="K3568">
        <v>0</v>
      </c>
      <c r="L3568">
        <v>43</v>
      </c>
      <c r="M3568">
        <v>69</v>
      </c>
      <c r="N3568">
        <v>2</v>
      </c>
      <c r="O3568" t="s">
        <v>163</v>
      </c>
      <c r="P3568">
        <v>0</v>
      </c>
      <c r="Q356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568" t="str">
        <f>VLOOKUP(Analytics_mindset_case_studies_IntegrateCo_2015payroll[[#This Row],[Job_Code]],Analytics_mindset_case_studies_IntegrateCo_jobcodes[[Code_text]:[Job_Description]],2,FALSE)</f>
        <v>Installation</v>
      </c>
    </row>
    <row r="3569" spans="1:18" x14ac:dyDescent="0.3">
      <c r="A3569" s="1">
        <v>42132</v>
      </c>
      <c r="B3569">
        <v>27310051</v>
      </c>
      <c r="C3569">
        <v>210</v>
      </c>
      <c r="D3569">
        <v>2</v>
      </c>
      <c r="E3569">
        <v>2</v>
      </c>
      <c r="F3569" t="s">
        <v>88</v>
      </c>
      <c r="G3569">
        <v>9</v>
      </c>
      <c r="H3569">
        <v>0</v>
      </c>
      <c r="I3569">
        <v>21402</v>
      </c>
      <c r="J3569">
        <v>0</v>
      </c>
      <c r="K3569">
        <v>0</v>
      </c>
      <c r="L3569">
        <v>1027</v>
      </c>
      <c r="M3569">
        <v>1637</v>
      </c>
      <c r="N3569">
        <v>475</v>
      </c>
      <c r="O3569" t="s">
        <v>163</v>
      </c>
      <c r="P3569">
        <v>21402</v>
      </c>
      <c r="Q356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569" t="str">
        <f>VLOOKUP(Analytics_mindset_case_studies_IntegrateCo_2015payroll[[#This Row],[Job_Code]],Analytics_mindset_case_studies_IntegrateCo_jobcodes[[Code_text]:[Job_Description]],2,FALSE)</f>
        <v>Office</v>
      </c>
    </row>
    <row r="3570" spans="1:18" x14ac:dyDescent="0.3">
      <c r="A3570" s="1">
        <v>42132</v>
      </c>
      <c r="B3570">
        <v>27310051</v>
      </c>
      <c r="C3570">
        <v>210</v>
      </c>
      <c r="D3570">
        <v>2</v>
      </c>
      <c r="E3570">
        <v>2</v>
      </c>
      <c r="F3570" t="s">
        <v>107</v>
      </c>
      <c r="G3570">
        <v>4</v>
      </c>
      <c r="H3570">
        <v>0</v>
      </c>
      <c r="I3570">
        <v>9512</v>
      </c>
      <c r="J3570">
        <v>0</v>
      </c>
      <c r="K3570">
        <v>0</v>
      </c>
      <c r="L3570">
        <v>457</v>
      </c>
      <c r="M3570">
        <v>727</v>
      </c>
      <c r="N3570">
        <v>211</v>
      </c>
      <c r="O3570" t="s">
        <v>163</v>
      </c>
      <c r="P3570">
        <v>9512</v>
      </c>
      <c r="Q357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570" t="str">
        <f>VLOOKUP(Analytics_mindset_case_studies_IntegrateCo_2015payroll[[#This Row],[Job_Code]],Analytics_mindset_case_studies_IntegrateCo_jobcodes[[Code_text]:[Job_Description]],2,FALSE)</f>
        <v>Sales</v>
      </c>
    </row>
    <row r="3571" spans="1:18" x14ac:dyDescent="0.3">
      <c r="A3571" s="1">
        <v>42132</v>
      </c>
      <c r="B3571">
        <v>27310051</v>
      </c>
      <c r="C3571">
        <v>210</v>
      </c>
      <c r="D3571">
        <v>2</v>
      </c>
      <c r="E3571">
        <v>2</v>
      </c>
      <c r="F3571" t="s">
        <v>97</v>
      </c>
      <c r="G3571">
        <v>7</v>
      </c>
      <c r="H3571">
        <v>0</v>
      </c>
      <c r="I3571">
        <v>16646</v>
      </c>
      <c r="J3571">
        <v>0</v>
      </c>
      <c r="K3571">
        <v>0</v>
      </c>
      <c r="L3571">
        <v>799</v>
      </c>
      <c r="M3571">
        <v>1273</v>
      </c>
      <c r="N3571">
        <v>37</v>
      </c>
      <c r="O3571" t="s">
        <v>163</v>
      </c>
      <c r="P3571">
        <v>16646</v>
      </c>
      <c r="Q357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571" t="str">
        <f>VLOOKUP(Analytics_mindset_case_studies_IntegrateCo_2015payroll[[#This Row],[Job_Code]],Analytics_mindset_case_studies_IntegrateCo_jobcodes[[Code_text]:[Job_Description]],2,FALSE)</f>
        <v>Service</v>
      </c>
    </row>
    <row r="3572" spans="1:18" x14ac:dyDescent="0.3">
      <c r="A3572" s="1">
        <v>42132</v>
      </c>
      <c r="B3572">
        <v>27310051</v>
      </c>
      <c r="C3572">
        <v>35</v>
      </c>
      <c r="D3572">
        <v>1</v>
      </c>
      <c r="E3572">
        <v>1</v>
      </c>
      <c r="F3572" t="s">
        <v>58</v>
      </c>
      <c r="G3572">
        <v>24</v>
      </c>
      <c r="H3572">
        <v>0</v>
      </c>
      <c r="I3572">
        <v>69231</v>
      </c>
      <c r="J3572">
        <v>0</v>
      </c>
      <c r="K3572">
        <v>0</v>
      </c>
      <c r="L3572">
        <v>0</v>
      </c>
      <c r="M3572">
        <v>4892</v>
      </c>
      <c r="N3572">
        <v>18</v>
      </c>
      <c r="O3572" t="s">
        <v>165</v>
      </c>
      <c r="P3572">
        <v>69231</v>
      </c>
      <c r="Q357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572" t="str">
        <f>VLOOKUP(Analytics_mindset_case_studies_IntegrateCo_2015payroll[[#This Row],[Job_Code]],Analytics_mindset_case_studies_IntegrateCo_jobcodes[[Code_text]:[Job_Description]],2,FALSE)</f>
        <v>Sales</v>
      </c>
    </row>
    <row r="3573" spans="1:18" x14ac:dyDescent="0.3">
      <c r="A3573" s="1">
        <v>42132</v>
      </c>
      <c r="B3573">
        <v>27310051</v>
      </c>
      <c r="C3573">
        <v>35</v>
      </c>
      <c r="D3573">
        <v>1</v>
      </c>
      <c r="E3573">
        <v>1</v>
      </c>
      <c r="F3573" t="s">
        <v>63</v>
      </c>
      <c r="G3573">
        <v>0</v>
      </c>
      <c r="H3573">
        <v>0</v>
      </c>
      <c r="I3573">
        <v>0</v>
      </c>
      <c r="J3573">
        <v>0</v>
      </c>
      <c r="K3573">
        <v>0</v>
      </c>
      <c r="L3573">
        <v>0</v>
      </c>
      <c r="M3573">
        <v>3261</v>
      </c>
      <c r="N3573">
        <v>12</v>
      </c>
      <c r="O3573" t="s">
        <v>165</v>
      </c>
      <c r="P3573">
        <v>0</v>
      </c>
      <c r="Q357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573" t="str">
        <f>VLOOKUP(Analytics_mindset_case_studies_IntegrateCo_2015payroll[[#This Row],[Job_Code]],Analytics_mindset_case_studies_IntegrateCo_jobcodes[[Code_text]:[Job_Description]],2,FALSE)</f>
        <v>New Foreign Manufacturing Plant</v>
      </c>
    </row>
    <row r="3574" spans="1:18" x14ac:dyDescent="0.3">
      <c r="A3574" s="1">
        <v>42132</v>
      </c>
      <c r="B3574">
        <v>27310051</v>
      </c>
      <c r="C3574">
        <v>287</v>
      </c>
      <c r="D3574">
        <v>2</v>
      </c>
      <c r="E3574">
        <v>2</v>
      </c>
      <c r="F3574" t="s">
        <v>64</v>
      </c>
      <c r="G3574">
        <v>17</v>
      </c>
      <c r="H3574">
        <v>0</v>
      </c>
      <c r="I3574">
        <v>24225</v>
      </c>
      <c r="J3574">
        <v>0</v>
      </c>
      <c r="K3574">
        <v>0</v>
      </c>
      <c r="L3574">
        <v>1103</v>
      </c>
      <c r="M3574">
        <v>1758</v>
      </c>
      <c r="N3574">
        <v>61</v>
      </c>
      <c r="O3574" t="s">
        <v>167</v>
      </c>
      <c r="P3574">
        <v>24225</v>
      </c>
      <c r="Q357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574" t="str">
        <f>VLOOKUP(Analytics_mindset_case_studies_IntegrateCo_2015payroll[[#This Row],[Job_Code]],Analytics_mindset_case_studies_IntegrateCo_jobcodes[[Code_text]:[Job_Description]],2,FALSE)</f>
        <v>Office</v>
      </c>
    </row>
    <row r="3575" spans="1:18" x14ac:dyDescent="0.3">
      <c r="A3575" s="1">
        <v>42132</v>
      </c>
      <c r="B3575">
        <v>27310051</v>
      </c>
      <c r="C3575">
        <v>287</v>
      </c>
      <c r="D3575">
        <v>2</v>
      </c>
      <c r="E3575">
        <v>2</v>
      </c>
      <c r="F3575" t="s">
        <v>88</v>
      </c>
      <c r="G3575">
        <v>115</v>
      </c>
      <c r="H3575">
        <v>0</v>
      </c>
      <c r="I3575">
        <v>16388</v>
      </c>
      <c r="J3575">
        <v>0</v>
      </c>
      <c r="K3575">
        <v>0</v>
      </c>
      <c r="L3575">
        <v>746</v>
      </c>
      <c r="M3575">
        <v>1189</v>
      </c>
      <c r="N3575">
        <v>41</v>
      </c>
      <c r="O3575" t="s">
        <v>167</v>
      </c>
      <c r="P3575">
        <v>16388</v>
      </c>
      <c r="Q357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575" t="str">
        <f>VLOOKUP(Analytics_mindset_case_studies_IntegrateCo_2015payroll[[#This Row],[Job_Code]],Analytics_mindset_case_studies_IntegrateCo_jobcodes[[Code_text]:[Job_Description]],2,FALSE)</f>
        <v>Office</v>
      </c>
    </row>
    <row r="3576" spans="1:18" x14ac:dyDescent="0.3">
      <c r="A3576" s="1">
        <v>42132</v>
      </c>
      <c r="B3576">
        <v>27310051</v>
      </c>
      <c r="C3576">
        <v>287</v>
      </c>
      <c r="D3576">
        <v>2</v>
      </c>
      <c r="E3576">
        <v>2</v>
      </c>
      <c r="F3576" t="s">
        <v>97</v>
      </c>
      <c r="G3576">
        <v>115</v>
      </c>
      <c r="H3576">
        <v>0</v>
      </c>
      <c r="I3576">
        <v>16388</v>
      </c>
      <c r="J3576">
        <v>0</v>
      </c>
      <c r="K3576">
        <v>0</v>
      </c>
      <c r="L3576">
        <v>747</v>
      </c>
      <c r="M3576">
        <v>1191</v>
      </c>
      <c r="N3576">
        <v>41</v>
      </c>
      <c r="O3576" t="s">
        <v>167</v>
      </c>
      <c r="P3576">
        <v>16388</v>
      </c>
      <c r="Q357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576" t="str">
        <f>VLOOKUP(Analytics_mindset_case_studies_IntegrateCo_2015payroll[[#This Row],[Job_Code]],Analytics_mindset_case_studies_IntegrateCo_jobcodes[[Code_text]:[Job_Description]],2,FALSE)</f>
        <v>Service</v>
      </c>
    </row>
    <row r="3577" spans="1:18" x14ac:dyDescent="0.3">
      <c r="A3577" s="1">
        <v>42132</v>
      </c>
      <c r="B3577">
        <v>27310051</v>
      </c>
      <c r="C3577">
        <v>153</v>
      </c>
      <c r="D3577">
        <v>1</v>
      </c>
      <c r="E3577">
        <v>1</v>
      </c>
      <c r="F3577" t="s">
        <v>85</v>
      </c>
      <c r="G3577">
        <v>0</v>
      </c>
      <c r="H3577">
        <v>0</v>
      </c>
      <c r="I3577">
        <v>0</v>
      </c>
      <c r="J3577">
        <v>0</v>
      </c>
      <c r="K3577">
        <v>0</v>
      </c>
      <c r="L3577">
        <v>33</v>
      </c>
      <c r="M3577">
        <v>105</v>
      </c>
      <c r="N3577">
        <v>25</v>
      </c>
      <c r="O3577" t="s">
        <v>170</v>
      </c>
      <c r="P3577">
        <v>0</v>
      </c>
      <c r="Q357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577" t="str">
        <f>VLOOKUP(Analytics_mindset_case_studies_IntegrateCo_2015payroll[[#This Row],[Job_Code]],Analytics_mindset_case_studies_IntegrateCo_jobcodes[[Code_text]:[Job_Description]],2,FALSE)</f>
        <v>Installation</v>
      </c>
    </row>
    <row r="3578" spans="1:18" x14ac:dyDescent="0.3">
      <c r="A3578" s="1">
        <v>42132</v>
      </c>
      <c r="B3578">
        <v>27310051</v>
      </c>
      <c r="C3578">
        <v>153</v>
      </c>
      <c r="D3578">
        <v>1</v>
      </c>
      <c r="E3578">
        <v>1</v>
      </c>
      <c r="F3578" t="s">
        <v>63</v>
      </c>
      <c r="G3578">
        <v>0</v>
      </c>
      <c r="H3578">
        <v>0</v>
      </c>
      <c r="I3578">
        <v>0</v>
      </c>
      <c r="J3578">
        <v>0</v>
      </c>
      <c r="K3578">
        <v>0</v>
      </c>
      <c r="L3578">
        <v>66</v>
      </c>
      <c r="M3578">
        <v>212</v>
      </c>
      <c r="N3578">
        <v>49</v>
      </c>
      <c r="O3578" t="s">
        <v>170</v>
      </c>
      <c r="P3578">
        <v>0</v>
      </c>
      <c r="Q357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578" t="str">
        <f>VLOOKUP(Analytics_mindset_case_studies_IntegrateCo_2015payroll[[#This Row],[Job_Code]],Analytics_mindset_case_studies_IntegrateCo_jobcodes[[Code_text]:[Job_Description]],2,FALSE)</f>
        <v>New Foreign Manufacturing Plant</v>
      </c>
    </row>
    <row r="3579" spans="1:18" x14ac:dyDescent="0.3">
      <c r="A3579" s="1">
        <v>42132</v>
      </c>
      <c r="B3579">
        <v>27310051</v>
      </c>
      <c r="C3579">
        <v>13</v>
      </c>
      <c r="D3579">
        <v>1</v>
      </c>
      <c r="E3579">
        <v>1</v>
      </c>
      <c r="F3579" t="s">
        <v>106</v>
      </c>
      <c r="G3579">
        <v>48</v>
      </c>
      <c r="H3579">
        <v>0</v>
      </c>
      <c r="I3579">
        <v>186154</v>
      </c>
      <c r="J3579">
        <v>0</v>
      </c>
      <c r="K3579">
        <v>0</v>
      </c>
      <c r="L3579">
        <v>0</v>
      </c>
      <c r="M3579">
        <v>14241</v>
      </c>
      <c r="N3579">
        <v>3072</v>
      </c>
      <c r="O3579" t="s">
        <v>171</v>
      </c>
      <c r="P3579">
        <v>186154</v>
      </c>
      <c r="Q357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007</v>
      </c>
      <c r="R3579" t="str">
        <f>VLOOKUP(Analytics_mindset_case_studies_IntegrateCo_2015payroll[[#This Row],[Job_Code]],Analytics_mindset_case_studies_IntegrateCo_jobcodes[[Code_text]:[Job_Description]],2,FALSE)</f>
        <v>Customer Training</v>
      </c>
    </row>
    <row r="3580" spans="1:18" x14ac:dyDescent="0.3">
      <c r="A3580" s="1">
        <v>42132</v>
      </c>
      <c r="B3580">
        <v>27310052</v>
      </c>
      <c r="C3580">
        <v>13</v>
      </c>
      <c r="D3580">
        <v>1</v>
      </c>
      <c r="E3580">
        <v>1</v>
      </c>
      <c r="F3580" t="s">
        <v>106</v>
      </c>
      <c r="G3580">
        <v>0</v>
      </c>
      <c r="H3580">
        <v>0</v>
      </c>
      <c r="I3580">
        <v>0</v>
      </c>
      <c r="J3580">
        <v>0</v>
      </c>
      <c r="K3580">
        <v>0</v>
      </c>
      <c r="L3580">
        <v>0</v>
      </c>
      <c r="M3580">
        <v>0</v>
      </c>
      <c r="N3580">
        <v>0</v>
      </c>
      <c r="O3580" t="s">
        <v>171</v>
      </c>
      <c r="P3580">
        <v>0</v>
      </c>
      <c r="Q358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007</v>
      </c>
      <c r="R3580" t="str">
        <f>VLOOKUP(Analytics_mindset_case_studies_IntegrateCo_2015payroll[[#This Row],[Job_Code]],Analytics_mindset_case_studies_IntegrateCo_jobcodes[[Code_text]:[Job_Description]],2,FALSE)</f>
        <v>Customer Training</v>
      </c>
    </row>
    <row r="3581" spans="1:18" x14ac:dyDescent="0.3">
      <c r="A3581" s="1">
        <v>42132</v>
      </c>
      <c r="B3581">
        <v>27310051</v>
      </c>
      <c r="C3581">
        <v>358</v>
      </c>
      <c r="D3581">
        <v>1</v>
      </c>
      <c r="E3581">
        <v>1</v>
      </c>
      <c r="F3581" t="s">
        <v>64</v>
      </c>
      <c r="G3581">
        <v>40</v>
      </c>
      <c r="H3581">
        <v>0</v>
      </c>
      <c r="I3581">
        <v>630</v>
      </c>
      <c r="J3581">
        <v>0</v>
      </c>
      <c r="K3581">
        <v>0</v>
      </c>
      <c r="L3581">
        <v>1188</v>
      </c>
      <c r="M3581">
        <v>3787</v>
      </c>
      <c r="N3581">
        <v>76</v>
      </c>
      <c r="O3581" t="s">
        <v>172</v>
      </c>
      <c r="P3581">
        <v>630</v>
      </c>
      <c r="Q358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581" t="str">
        <f>VLOOKUP(Analytics_mindset_case_studies_IntegrateCo_2015payroll[[#This Row],[Job_Code]],Analytics_mindset_case_studies_IntegrateCo_jobcodes[[Code_text]:[Job_Description]],2,FALSE)</f>
        <v>Office</v>
      </c>
    </row>
    <row r="3582" spans="1:18" x14ac:dyDescent="0.3">
      <c r="A3582" s="1">
        <v>42132</v>
      </c>
      <c r="B3582">
        <v>27310051</v>
      </c>
      <c r="C3582">
        <v>281</v>
      </c>
      <c r="D3582">
        <v>1</v>
      </c>
      <c r="E3582">
        <v>1</v>
      </c>
      <c r="F3582" t="s">
        <v>85</v>
      </c>
      <c r="G3582">
        <v>0</v>
      </c>
      <c r="H3582">
        <v>0</v>
      </c>
      <c r="I3582">
        <v>0</v>
      </c>
      <c r="J3582">
        <v>0</v>
      </c>
      <c r="K3582">
        <v>0</v>
      </c>
      <c r="L3582">
        <v>43</v>
      </c>
      <c r="M3582">
        <v>137</v>
      </c>
      <c r="N3582">
        <v>3</v>
      </c>
      <c r="O3582" t="s">
        <v>207</v>
      </c>
      <c r="P3582">
        <v>0</v>
      </c>
      <c r="Q358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582" t="str">
        <f>VLOOKUP(Analytics_mindset_case_studies_IntegrateCo_2015payroll[[#This Row],[Job_Code]],Analytics_mindset_case_studies_IntegrateCo_jobcodes[[Code_text]:[Job_Description]],2,FALSE)</f>
        <v>Installation</v>
      </c>
    </row>
    <row r="3583" spans="1:18" x14ac:dyDescent="0.3">
      <c r="A3583" s="1">
        <v>42132</v>
      </c>
      <c r="B3583">
        <v>27310051</v>
      </c>
      <c r="C3583">
        <v>281</v>
      </c>
      <c r="D3583">
        <v>1</v>
      </c>
      <c r="E3583">
        <v>1</v>
      </c>
      <c r="F3583" t="s">
        <v>65</v>
      </c>
      <c r="G3583">
        <v>25</v>
      </c>
      <c r="H3583">
        <v>0</v>
      </c>
      <c r="I3583">
        <v>65</v>
      </c>
      <c r="J3583">
        <v>0</v>
      </c>
      <c r="K3583">
        <v>0</v>
      </c>
      <c r="L3583">
        <v>156</v>
      </c>
      <c r="M3583">
        <v>497</v>
      </c>
      <c r="N3583">
        <v>107</v>
      </c>
      <c r="O3583" t="s">
        <v>207</v>
      </c>
      <c r="P3583">
        <v>65</v>
      </c>
      <c r="Q358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583" t="str">
        <f>VLOOKUP(Analytics_mindset_case_studies_IntegrateCo_2015payroll[[#This Row],[Job_Code]],Analytics_mindset_case_studies_IntegrateCo_jobcodes[[Code_text]:[Job_Description]],2,FALSE)</f>
        <v>Office</v>
      </c>
    </row>
    <row r="3584" spans="1:18" x14ac:dyDescent="0.3">
      <c r="A3584" s="1">
        <v>42132</v>
      </c>
      <c r="B3584">
        <v>27310051</v>
      </c>
      <c r="C3584">
        <v>281</v>
      </c>
      <c r="D3584">
        <v>1</v>
      </c>
      <c r="E3584">
        <v>1</v>
      </c>
      <c r="F3584" t="s">
        <v>74</v>
      </c>
      <c r="G3584">
        <v>0</v>
      </c>
      <c r="H3584">
        <v>2</v>
      </c>
      <c r="I3584">
        <v>0</v>
      </c>
      <c r="J3584">
        <v>78</v>
      </c>
      <c r="K3584">
        <v>0</v>
      </c>
      <c r="L3584">
        <v>187</v>
      </c>
      <c r="M3584">
        <v>597</v>
      </c>
      <c r="N3584">
        <v>86</v>
      </c>
      <c r="O3584" t="s">
        <v>207</v>
      </c>
      <c r="P3584">
        <v>78</v>
      </c>
      <c r="Q358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584" t="str">
        <f>VLOOKUP(Analytics_mindset_case_studies_IntegrateCo_2015payroll[[#This Row],[Job_Code]],Analytics_mindset_case_studies_IntegrateCo_jobcodes[[Code_text]:[Job_Description]],2,FALSE)</f>
        <v>Service</v>
      </c>
    </row>
    <row r="3585" spans="1:18" x14ac:dyDescent="0.3">
      <c r="A3585" s="1">
        <v>42132</v>
      </c>
      <c r="B3585">
        <v>27310051</v>
      </c>
      <c r="C3585">
        <v>314</v>
      </c>
      <c r="D3585">
        <v>1</v>
      </c>
      <c r="E3585">
        <v>1</v>
      </c>
      <c r="F3585" t="s">
        <v>85</v>
      </c>
      <c r="G3585">
        <v>0</v>
      </c>
      <c r="H3585">
        <v>0</v>
      </c>
      <c r="I3585">
        <v>0</v>
      </c>
      <c r="J3585">
        <v>0</v>
      </c>
      <c r="K3585">
        <v>0</v>
      </c>
      <c r="L3585">
        <v>36</v>
      </c>
      <c r="M3585">
        <v>115</v>
      </c>
      <c r="N3585">
        <v>25</v>
      </c>
      <c r="O3585" t="s">
        <v>174</v>
      </c>
      <c r="P3585">
        <v>0</v>
      </c>
      <c r="Q358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585" t="str">
        <f>VLOOKUP(Analytics_mindset_case_studies_IntegrateCo_2015payroll[[#This Row],[Job_Code]],Analytics_mindset_case_studies_IntegrateCo_jobcodes[[Code_text]:[Job_Description]],2,FALSE)</f>
        <v>Installation</v>
      </c>
    </row>
    <row r="3586" spans="1:18" x14ac:dyDescent="0.3">
      <c r="A3586" s="1">
        <v>42132</v>
      </c>
      <c r="B3586">
        <v>27310051</v>
      </c>
      <c r="C3586">
        <v>39</v>
      </c>
      <c r="D3586">
        <v>1</v>
      </c>
      <c r="E3586">
        <v>1</v>
      </c>
      <c r="F3586" t="s">
        <v>101</v>
      </c>
      <c r="G3586">
        <v>30</v>
      </c>
      <c r="H3586">
        <v>0</v>
      </c>
      <c r="I3586">
        <v>2175</v>
      </c>
      <c r="J3586">
        <v>0</v>
      </c>
      <c r="K3586">
        <v>32</v>
      </c>
      <c r="L3586">
        <v>126</v>
      </c>
      <c r="M3586">
        <v>402</v>
      </c>
      <c r="N3586">
        <v>359</v>
      </c>
      <c r="O3586" t="s">
        <v>175</v>
      </c>
      <c r="P3586">
        <v>2175</v>
      </c>
      <c r="Q358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586" t="str">
        <f>VLOOKUP(Analytics_mindset_case_studies_IntegrateCo_2015payroll[[#This Row],[Job_Code]],Analytics_mindset_case_studies_IntegrateCo_jobcodes[[Code_text]:[Job_Description]],2,FALSE)</f>
        <v>Installation</v>
      </c>
    </row>
    <row r="3587" spans="1:18" x14ac:dyDescent="0.3">
      <c r="A3587" s="1">
        <v>42132</v>
      </c>
      <c r="B3587">
        <v>27310051</v>
      </c>
      <c r="C3587">
        <v>22</v>
      </c>
      <c r="D3587">
        <v>1</v>
      </c>
      <c r="E3587">
        <v>1</v>
      </c>
      <c r="F3587" t="s">
        <v>84</v>
      </c>
      <c r="G3587">
        <v>2</v>
      </c>
      <c r="H3587">
        <v>0</v>
      </c>
      <c r="I3587">
        <v>6118</v>
      </c>
      <c r="J3587">
        <v>0</v>
      </c>
      <c r="K3587">
        <v>0</v>
      </c>
      <c r="L3587">
        <v>134</v>
      </c>
      <c r="M3587">
        <v>426</v>
      </c>
      <c r="N3587">
        <v>101</v>
      </c>
      <c r="O3587" t="s">
        <v>176</v>
      </c>
      <c r="P3587">
        <v>6118</v>
      </c>
      <c r="Q358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3587" t="str">
        <f>VLOOKUP(Analytics_mindset_case_studies_IntegrateCo_2015payroll[[#This Row],[Job_Code]],Analytics_mindset_case_studies_IntegrateCo_jobcodes[[Code_text]:[Job_Description]],2,FALSE)</f>
        <v>Travel</v>
      </c>
    </row>
    <row r="3588" spans="1:18" x14ac:dyDescent="0.3">
      <c r="A3588" s="1">
        <v>42132</v>
      </c>
      <c r="B3588">
        <v>27310051</v>
      </c>
      <c r="C3588">
        <v>18</v>
      </c>
      <c r="D3588">
        <v>1</v>
      </c>
      <c r="E3588">
        <v>1</v>
      </c>
      <c r="F3588" t="s">
        <v>64</v>
      </c>
      <c r="G3588">
        <v>115</v>
      </c>
      <c r="H3588">
        <v>0</v>
      </c>
      <c r="I3588">
        <v>230</v>
      </c>
      <c r="J3588">
        <v>0</v>
      </c>
      <c r="K3588">
        <v>0</v>
      </c>
      <c r="L3588">
        <v>552</v>
      </c>
      <c r="M3588">
        <v>176</v>
      </c>
      <c r="N3588">
        <v>28</v>
      </c>
      <c r="O3588" t="s">
        <v>177</v>
      </c>
      <c r="P3588">
        <v>230</v>
      </c>
      <c r="Q358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588" t="str">
        <f>VLOOKUP(Analytics_mindset_case_studies_IntegrateCo_2015payroll[[#This Row],[Job_Code]],Analytics_mindset_case_studies_IntegrateCo_jobcodes[[Code_text]:[Job_Description]],2,FALSE)</f>
        <v>Office</v>
      </c>
    </row>
    <row r="3589" spans="1:18" x14ac:dyDescent="0.3">
      <c r="A3589" s="1">
        <v>42132</v>
      </c>
      <c r="B3589">
        <v>27310051</v>
      </c>
      <c r="C3589">
        <v>18</v>
      </c>
      <c r="D3589">
        <v>1</v>
      </c>
      <c r="E3589">
        <v>1</v>
      </c>
      <c r="F3589" t="s">
        <v>65</v>
      </c>
      <c r="G3589">
        <v>115</v>
      </c>
      <c r="H3589">
        <v>0</v>
      </c>
      <c r="I3589">
        <v>230</v>
      </c>
      <c r="J3589">
        <v>0</v>
      </c>
      <c r="K3589">
        <v>0</v>
      </c>
      <c r="L3589">
        <v>552</v>
      </c>
      <c r="M3589">
        <v>1759</v>
      </c>
      <c r="N3589">
        <v>28</v>
      </c>
      <c r="O3589" t="s">
        <v>177</v>
      </c>
      <c r="P3589">
        <v>230</v>
      </c>
      <c r="Q358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589" t="str">
        <f>VLOOKUP(Analytics_mindset_case_studies_IntegrateCo_2015payroll[[#This Row],[Job_Code]],Analytics_mindset_case_studies_IntegrateCo_jobcodes[[Code_text]:[Job_Description]],2,FALSE)</f>
        <v>Office</v>
      </c>
    </row>
    <row r="3590" spans="1:18" x14ac:dyDescent="0.3">
      <c r="A3590" s="1">
        <v>42132</v>
      </c>
      <c r="B3590">
        <v>27310051</v>
      </c>
      <c r="C3590">
        <v>23</v>
      </c>
      <c r="D3590">
        <v>1</v>
      </c>
      <c r="E3590">
        <v>1</v>
      </c>
      <c r="F3590" t="s">
        <v>84</v>
      </c>
      <c r="G3590">
        <v>1</v>
      </c>
      <c r="H3590">
        <v>0</v>
      </c>
      <c r="I3590">
        <v>3518</v>
      </c>
      <c r="J3590">
        <v>0</v>
      </c>
      <c r="K3590">
        <v>0</v>
      </c>
      <c r="L3590">
        <v>78</v>
      </c>
      <c r="M3590">
        <v>251</v>
      </c>
      <c r="N3590">
        <v>58</v>
      </c>
      <c r="O3590" t="s">
        <v>178</v>
      </c>
      <c r="P3590">
        <v>3518</v>
      </c>
      <c r="Q359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3590" t="str">
        <f>VLOOKUP(Analytics_mindset_case_studies_IntegrateCo_2015payroll[[#This Row],[Job_Code]],Analytics_mindset_case_studies_IntegrateCo_jobcodes[[Code_text]:[Job_Description]],2,FALSE)</f>
        <v>Travel</v>
      </c>
    </row>
    <row r="3591" spans="1:18" x14ac:dyDescent="0.3">
      <c r="A3591" s="1">
        <v>42132</v>
      </c>
      <c r="B3591">
        <v>27310051</v>
      </c>
      <c r="C3591">
        <v>23</v>
      </c>
      <c r="D3591">
        <v>1</v>
      </c>
      <c r="E3591">
        <v>1</v>
      </c>
      <c r="F3591" t="s">
        <v>87</v>
      </c>
      <c r="G3591">
        <v>2</v>
      </c>
      <c r="H3591">
        <v>0</v>
      </c>
      <c r="I3591">
        <v>7036</v>
      </c>
      <c r="J3591">
        <v>0</v>
      </c>
      <c r="K3591">
        <v>0</v>
      </c>
      <c r="L3591">
        <v>158</v>
      </c>
      <c r="M3591">
        <v>501</v>
      </c>
      <c r="N3591">
        <v>116</v>
      </c>
      <c r="O3591" t="s">
        <v>178</v>
      </c>
      <c r="P3591">
        <v>7036</v>
      </c>
      <c r="Q359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591" t="str">
        <f>VLOOKUP(Analytics_mindset_case_studies_IntegrateCo_2015payroll[[#This Row],[Job_Code]],Analytics_mindset_case_studies_IntegrateCo_jobcodes[[Code_text]:[Job_Description]],2,FALSE)</f>
        <v>Employee Training</v>
      </c>
    </row>
    <row r="3592" spans="1:18" x14ac:dyDescent="0.3">
      <c r="A3592" s="1">
        <v>42132</v>
      </c>
      <c r="B3592">
        <v>27310051</v>
      </c>
      <c r="C3592">
        <v>401</v>
      </c>
      <c r="D3592">
        <v>2</v>
      </c>
      <c r="E3592">
        <v>2</v>
      </c>
      <c r="F3592" t="s">
        <v>85</v>
      </c>
      <c r="G3592">
        <v>0</v>
      </c>
      <c r="H3592">
        <v>0</v>
      </c>
      <c r="I3592">
        <v>0</v>
      </c>
      <c r="J3592">
        <v>0</v>
      </c>
      <c r="K3592">
        <v>0</v>
      </c>
      <c r="L3592">
        <v>63</v>
      </c>
      <c r="M3592">
        <v>1</v>
      </c>
      <c r="N3592">
        <v>33</v>
      </c>
      <c r="O3592" t="s">
        <v>179</v>
      </c>
      <c r="P3592">
        <v>0</v>
      </c>
      <c r="Q359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592" t="str">
        <f>VLOOKUP(Analytics_mindset_case_studies_IntegrateCo_2015payroll[[#This Row],[Job_Code]],Analytics_mindset_case_studies_IntegrateCo_jobcodes[[Code_text]:[Job_Description]],2,FALSE)</f>
        <v>Installation</v>
      </c>
    </row>
    <row r="3593" spans="1:18" x14ac:dyDescent="0.3">
      <c r="A3593" s="1">
        <v>42132</v>
      </c>
      <c r="B3593">
        <v>27310051</v>
      </c>
      <c r="C3593">
        <v>401</v>
      </c>
      <c r="D3593">
        <v>2</v>
      </c>
      <c r="E3593">
        <v>2</v>
      </c>
      <c r="F3593" t="s">
        <v>88</v>
      </c>
      <c r="G3593">
        <v>10</v>
      </c>
      <c r="H3593">
        <v>0</v>
      </c>
      <c r="I3593">
        <v>260</v>
      </c>
      <c r="J3593">
        <v>0</v>
      </c>
      <c r="K3593">
        <v>0</v>
      </c>
      <c r="L3593">
        <v>1093</v>
      </c>
      <c r="M3593">
        <v>1742</v>
      </c>
      <c r="N3593">
        <v>577</v>
      </c>
      <c r="O3593" t="s">
        <v>179</v>
      </c>
      <c r="P3593">
        <v>260</v>
      </c>
      <c r="Q359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593" t="str">
        <f>VLOOKUP(Analytics_mindset_case_studies_IntegrateCo_2015payroll[[#This Row],[Job_Code]],Analytics_mindset_case_studies_IntegrateCo_jobcodes[[Code_text]:[Job_Description]],2,FALSE)</f>
        <v>Office</v>
      </c>
    </row>
    <row r="3594" spans="1:18" x14ac:dyDescent="0.3">
      <c r="A3594" s="1">
        <v>42132</v>
      </c>
      <c r="B3594">
        <v>27310051</v>
      </c>
      <c r="C3594">
        <v>407</v>
      </c>
      <c r="D3594">
        <v>1</v>
      </c>
      <c r="E3594">
        <v>1</v>
      </c>
      <c r="F3594" t="s">
        <v>89</v>
      </c>
      <c r="G3594">
        <v>1</v>
      </c>
      <c r="H3594">
        <v>0</v>
      </c>
      <c r="I3594">
        <v>16</v>
      </c>
      <c r="J3594">
        <v>0</v>
      </c>
      <c r="K3594">
        <v>1</v>
      </c>
      <c r="L3594">
        <v>38</v>
      </c>
      <c r="M3594">
        <v>122</v>
      </c>
      <c r="N3594">
        <v>26</v>
      </c>
      <c r="O3594" t="s">
        <v>209</v>
      </c>
      <c r="P3594">
        <v>16</v>
      </c>
      <c r="Q359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594" t="str">
        <f>VLOOKUP(Analytics_mindset_case_studies_IntegrateCo_2015payroll[[#This Row],[Job_Code]],Analytics_mindset_case_studies_IntegrateCo_jobcodes[[Code_text]:[Job_Description]],2,FALSE)</f>
        <v>Employee Training</v>
      </c>
    </row>
    <row r="3595" spans="1:18" x14ac:dyDescent="0.3">
      <c r="A3595" s="1">
        <v>42132</v>
      </c>
      <c r="B3595">
        <v>27310051</v>
      </c>
      <c r="C3595">
        <v>3</v>
      </c>
      <c r="D3595">
        <v>1</v>
      </c>
      <c r="E3595">
        <v>1</v>
      </c>
      <c r="F3595" t="s">
        <v>64</v>
      </c>
      <c r="G3595">
        <v>38</v>
      </c>
      <c r="H3595">
        <v>0</v>
      </c>
      <c r="I3595">
        <v>292315</v>
      </c>
      <c r="J3595">
        <v>0</v>
      </c>
      <c r="K3595">
        <v>0</v>
      </c>
      <c r="L3595">
        <v>0</v>
      </c>
      <c r="M3595">
        <v>22143</v>
      </c>
      <c r="N3595">
        <v>351</v>
      </c>
      <c r="O3595" t="s">
        <v>180</v>
      </c>
      <c r="P3595">
        <v>292315</v>
      </c>
      <c r="Q359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595" t="str">
        <f>VLOOKUP(Analytics_mindset_case_studies_IntegrateCo_2015payroll[[#This Row],[Job_Code]],Analytics_mindset_case_studies_IntegrateCo_jobcodes[[Code_text]:[Job_Description]],2,FALSE)</f>
        <v>Office</v>
      </c>
    </row>
    <row r="3596" spans="1:18" x14ac:dyDescent="0.3">
      <c r="A3596" s="1">
        <v>42132</v>
      </c>
      <c r="B3596">
        <v>27310051</v>
      </c>
      <c r="C3596">
        <v>3</v>
      </c>
      <c r="D3596">
        <v>1</v>
      </c>
      <c r="E3596">
        <v>1</v>
      </c>
      <c r="F3596" t="s">
        <v>63</v>
      </c>
      <c r="G3596">
        <v>0</v>
      </c>
      <c r="H3596">
        <v>0</v>
      </c>
      <c r="I3596">
        <v>0</v>
      </c>
      <c r="J3596">
        <v>0</v>
      </c>
      <c r="K3596">
        <v>0</v>
      </c>
      <c r="L3596">
        <v>0</v>
      </c>
      <c r="M3596">
        <v>1165</v>
      </c>
      <c r="N3596">
        <v>18</v>
      </c>
      <c r="O3596" t="s">
        <v>180</v>
      </c>
      <c r="P3596">
        <v>0</v>
      </c>
      <c r="Q359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596" t="str">
        <f>VLOOKUP(Analytics_mindset_case_studies_IntegrateCo_2015payroll[[#This Row],[Job_Code]],Analytics_mindset_case_studies_IntegrateCo_jobcodes[[Code_text]:[Job_Description]],2,FALSE)</f>
        <v>New Foreign Manufacturing Plant</v>
      </c>
    </row>
    <row r="3597" spans="1:18" x14ac:dyDescent="0.3">
      <c r="A3597" s="1">
        <v>42132</v>
      </c>
      <c r="B3597">
        <v>27310051</v>
      </c>
      <c r="C3597">
        <v>374</v>
      </c>
      <c r="D3597">
        <v>5</v>
      </c>
      <c r="E3597">
        <v>5</v>
      </c>
      <c r="F3597" t="s">
        <v>64</v>
      </c>
      <c r="G3597">
        <v>45</v>
      </c>
      <c r="H3597">
        <v>0</v>
      </c>
      <c r="I3597">
        <v>945</v>
      </c>
      <c r="J3597">
        <v>0</v>
      </c>
      <c r="K3597">
        <v>0</v>
      </c>
      <c r="L3597">
        <v>265</v>
      </c>
      <c r="M3597">
        <v>616</v>
      </c>
      <c r="N3597">
        <v>36</v>
      </c>
      <c r="O3597" t="s">
        <v>181</v>
      </c>
      <c r="P3597">
        <v>945</v>
      </c>
      <c r="Q359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597" t="str">
        <f>VLOOKUP(Analytics_mindset_case_studies_IntegrateCo_2015payroll[[#This Row],[Job_Code]],Analytics_mindset_case_studies_IntegrateCo_jobcodes[[Code_text]:[Job_Description]],2,FALSE)</f>
        <v>Office</v>
      </c>
    </row>
    <row r="3598" spans="1:18" x14ac:dyDescent="0.3">
      <c r="A3598" s="1">
        <v>42132</v>
      </c>
      <c r="B3598">
        <v>27310051</v>
      </c>
      <c r="C3598">
        <v>374</v>
      </c>
      <c r="D3598">
        <v>5</v>
      </c>
      <c r="E3598">
        <v>5</v>
      </c>
      <c r="F3598" t="s">
        <v>93</v>
      </c>
      <c r="G3598">
        <v>175</v>
      </c>
      <c r="H3598">
        <v>0</v>
      </c>
      <c r="I3598">
        <v>3675</v>
      </c>
      <c r="J3598">
        <v>0</v>
      </c>
      <c r="K3598">
        <v>0</v>
      </c>
      <c r="L3598">
        <v>1029</v>
      </c>
      <c r="M3598">
        <v>2393</v>
      </c>
      <c r="N3598">
        <v>14</v>
      </c>
      <c r="O3598" t="s">
        <v>181</v>
      </c>
      <c r="P3598">
        <v>3675</v>
      </c>
      <c r="Q359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598" t="str">
        <f>VLOOKUP(Analytics_mindset_case_studies_IntegrateCo_2015payroll[[#This Row],[Job_Code]],Analytics_mindset_case_studies_IntegrateCo_jobcodes[[Code_text]:[Job_Description]],2,FALSE)</f>
        <v>Office</v>
      </c>
    </row>
    <row r="3599" spans="1:18" x14ac:dyDescent="0.3">
      <c r="A3599" s="1">
        <v>42132</v>
      </c>
      <c r="B3599">
        <v>27310051</v>
      </c>
      <c r="C3599">
        <v>374</v>
      </c>
      <c r="D3599">
        <v>5</v>
      </c>
      <c r="E3599">
        <v>5</v>
      </c>
      <c r="F3599" t="s">
        <v>78</v>
      </c>
      <c r="G3599">
        <v>17</v>
      </c>
      <c r="H3599">
        <v>0</v>
      </c>
      <c r="I3599">
        <v>357</v>
      </c>
      <c r="J3599">
        <v>0</v>
      </c>
      <c r="K3599">
        <v>0</v>
      </c>
      <c r="L3599">
        <v>999</v>
      </c>
      <c r="M3599">
        <v>2324</v>
      </c>
      <c r="N3599">
        <v>136</v>
      </c>
      <c r="O3599" t="s">
        <v>181</v>
      </c>
      <c r="P3599">
        <v>357</v>
      </c>
      <c r="Q359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599" t="str">
        <f>VLOOKUP(Analytics_mindset_case_studies_IntegrateCo_2015payroll[[#This Row],[Job_Code]],Analytics_mindset_case_studies_IntegrateCo_jobcodes[[Code_text]:[Job_Description]],2,FALSE)</f>
        <v>Service</v>
      </c>
    </row>
    <row r="3600" spans="1:18" x14ac:dyDescent="0.3">
      <c r="A3600" s="1">
        <v>42132</v>
      </c>
      <c r="B3600">
        <v>27310051</v>
      </c>
      <c r="C3600">
        <v>374</v>
      </c>
      <c r="D3600">
        <v>5</v>
      </c>
      <c r="E3600">
        <v>5</v>
      </c>
      <c r="F3600" t="s">
        <v>103</v>
      </c>
      <c r="G3600">
        <v>1</v>
      </c>
      <c r="H3600">
        <v>0</v>
      </c>
      <c r="I3600">
        <v>21</v>
      </c>
      <c r="J3600">
        <v>0</v>
      </c>
      <c r="K3600">
        <v>0</v>
      </c>
      <c r="L3600">
        <v>59</v>
      </c>
      <c r="M3600">
        <v>137</v>
      </c>
      <c r="N3600">
        <v>8</v>
      </c>
      <c r="O3600" t="s">
        <v>181</v>
      </c>
      <c r="P3600">
        <v>21</v>
      </c>
      <c r="Q360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600" t="str">
        <f>VLOOKUP(Analytics_mindset_case_studies_IntegrateCo_2015payroll[[#This Row],[Job_Code]],Analytics_mindset_case_studies_IntegrateCo_jobcodes[[Code_text]:[Job_Description]],2,FALSE)</f>
        <v>Service</v>
      </c>
    </row>
    <row r="3601" spans="1:18" x14ac:dyDescent="0.3">
      <c r="A3601" s="1">
        <v>42132</v>
      </c>
      <c r="B3601">
        <v>27310051</v>
      </c>
      <c r="C3601">
        <v>201</v>
      </c>
      <c r="D3601">
        <v>1</v>
      </c>
      <c r="E3601">
        <v>1</v>
      </c>
      <c r="F3601" t="s">
        <v>85</v>
      </c>
      <c r="G3601">
        <v>0</v>
      </c>
      <c r="H3601">
        <v>0</v>
      </c>
      <c r="I3601">
        <v>0</v>
      </c>
      <c r="J3601">
        <v>0</v>
      </c>
      <c r="K3601">
        <v>0</v>
      </c>
      <c r="L3601">
        <v>36</v>
      </c>
      <c r="M3601">
        <v>115</v>
      </c>
      <c r="N3601">
        <v>25</v>
      </c>
      <c r="O3601" t="s">
        <v>182</v>
      </c>
      <c r="P3601">
        <v>0</v>
      </c>
      <c r="Q360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601" t="str">
        <f>VLOOKUP(Analytics_mindset_case_studies_IntegrateCo_2015payroll[[#This Row],[Job_Code]],Analytics_mindset_case_studies_IntegrateCo_jobcodes[[Code_text]:[Job_Description]],2,FALSE)</f>
        <v>Installation</v>
      </c>
    </row>
    <row r="3602" spans="1:18" x14ac:dyDescent="0.3">
      <c r="A3602" s="1">
        <v>42132</v>
      </c>
      <c r="B3602">
        <v>27310051</v>
      </c>
      <c r="C3602">
        <v>192</v>
      </c>
      <c r="D3602">
        <v>5</v>
      </c>
      <c r="E3602">
        <v>5</v>
      </c>
      <c r="F3602" t="s">
        <v>85</v>
      </c>
      <c r="G3602">
        <v>0</v>
      </c>
      <c r="H3602">
        <v>0</v>
      </c>
      <c r="I3602">
        <v>0</v>
      </c>
      <c r="J3602">
        <v>0</v>
      </c>
      <c r="K3602">
        <v>0</v>
      </c>
      <c r="L3602">
        <v>0</v>
      </c>
      <c r="M3602">
        <v>82</v>
      </c>
      <c r="N3602">
        <v>51</v>
      </c>
      <c r="O3602" t="s">
        <v>183</v>
      </c>
      <c r="P3602">
        <v>0</v>
      </c>
      <c r="Q360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602" t="str">
        <f>VLOOKUP(Analytics_mindset_case_studies_IntegrateCo_2015payroll[[#This Row],[Job_Code]],Analytics_mindset_case_studies_IntegrateCo_jobcodes[[Code_text]:[Job_Description]],2,FALSE)</f>
        <v>Installation</v>
      </c>
    </row>
    <row r="3603" spans="1:18" x14ac:dyDescent="0.3">
      <c r="A3603" s="1">
        <v>42132</v>
      </c>
      <c r="B3603">
        <v>27310051</v>
      </c>
      <c r="C3603">
        <v>192</v>
      </c>
      <c r="D3603">
        <v>5</v>
      </c>
      <c r="E3603">
        <v>5</v>
      </c>
      <c r="F3603" t="s">
        <v>107</v>
      </c>
      <c r="G3603">
        <v>12</v>
      </c>
      <c r="H3603">
        <v>0</v>
      </c>
      <c r="I3603">
        <v>28846</v>
      </c>
      <c r="J3603">
        <v>0</v>
      </c>
      <c r="K3603">
        <v>0</v>
      </c>
      <c r="L3603">
        <v>0</v>
      </c>
      <c r="M3603">
        <v>1969</v>
      </c>
      <c r="N3603">
        <v>1235</v>
      </c>
      <c r="O3603" t="s">
        <v>183</v>
      </c>
      <c r="P3603">
        <v>28846</v>
      </c>
      <c r="Q360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603" t="str">
        <f>VLOOKUP(Analytics_mindset_case_studies_IntegrateCo_2015payroll[[#This Row],[Job_Code]],Analytics_mindset_case_studies_IntegrateCo_jobcodes[[Code_text]:[Job_Description]],2,FALSE)</f>
        <v>Sales</v>
      </c>
    </row>
    <row r="3604" spans="1:18" x14ac:dyDescent="0.3">
      <c r="A3604" s="1">
        <v>42132</v>
      </c>
      <c r="B3604">
        <v>27310051</v>
      </c>
      <c r="C3604">
        <v>192</v>
      </c>
      <c r="D3604">
        <v>5</v>
      </c>
      <c r="E3604">
        <v>5</v>
      </c>
      <c r="F3604" t="s">
        <v>104</v>
      </c>
      <c r="G3604">
        <v>28</v>
      </c>
      <c r="H3604">
        <v>0</v>
      </c>
      <c r="I3604">
        <v>67308</v>
      </c>
      <c r="J3604">
        <v>0</v>
      </c>
      <c r="K3604">
        <v>0</v>
      </c>
      <c r="L3604">
        <v>0</v>
      </c>
      <c r="M3604">
        <v>4593</v>
      </c>
      <c r="N3604">
        <v>2881</v>
      </c>
      <c r="O3604" t="s">
        <v>183</v>
      </c>
      <c r="P3604">
        <v>67308</v>
      </c>
      <c r="Q360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604" t="str">
        <f>VLOOKUP(Analytics_mindset_case_studies_IntegrateCo_2015payroll[[#This Row],[Job_Code]],Analytics_mindset_case_studies_IntegrateCo_jobcodes[[Code_text]:[Job_Description]],2,FALSE)</f>
        <v>Sales</v>
      </c>
    </row>
    <row r="3605" spans="1:18" x14ac:dyDescent="0.3">
      <c r="A3605" s="1">
        <v>42132</v>
      </c>
      <c r="B3605">
        <v>27310051</v>
      </c>
      <c r="C3605">
        <v>398</v>
      </c>
      <c r="D3605">
        <v>1</v>
      </c>
      <c r="E3605">
        <v>1</v>
      </c>
      <c r="F3605" t="s">
        <v>95</v>
      </c>
      <c r="G3605">
        <v>5</v>
      </c>
      <c r="H3605">
        <v>0</v>
      </c>
      <c r="I3605">
        <v>6</v>
      </c>
      <c r="J3605">
        <v>0</v>
      </c>
      <c r="K3605">
        <v>0</v>
      </c>
      <c r="L3605">
        <v>15</v>
      </c>
      <c r="M3605">
        <v>45</v>
      </c>
      <c r="N3605">
        <v>1</v>
      </c>
      <c r="O3605" t="s">
        <v>184</v>
      </c>
      <c r="P3605">
        <v>6</v>
      </c>
      <c r="Q360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605" t="str">
        <f>VLOOKUP(Analytics_mindset_case_studies_IntegrateCo_2015payroll[[#This Row],[Job_Code]],Analytics_mindset_case_studies_IntegrateCo_jobcodes[[Code_text]:[Job_Description]],2,FALSE)</f>
        <v>Installation</v>
      </c>
    </row>
    <row r="3606" spans="1:18" x14ac:dyDescent="0.3">
      <c r="A3606" s="1">
        <v>42132</v>
      </c>
      <c r="B3606">
        <v>27310051</v>
      </c>
      <c r="C3606">
        <v>398</v>
      </c>
      <c r="D3606">
        <v>1</v>
      </c>
      <c r="E3606">
        <v>1</v>
      </c>
      <c r="F3606" t="s">
        <v>89</v>
      </c>
      <c r="G3606">
        <v>5</v>
      </c>
      <c r="H3606">
        <v>0</v>
      </c>
      <c r="I3606">
        <v>6</v>
      </c>
      <c r="J3606">
        <v>0</v>
      </c>
      <c r="K3606">
        <v>0</v>
      </c>
      <c r="L3606">
        <v>14</v>
      </c>
      <c r="M3606">
        <v>46</v>
      </c>
      <c r="N3606">
        <v>1</v>
      </c>
      <c r="O3606" t="s">
        <v>184</v>
      </c>
      <c r="P3606">
        <v>6</v>
      </c>
      <c r="Q360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606" t="str">
        <f>VLOOKUP(Analytics_mindset_case_studies_IntegrateCo_2015payroll[[#This Row],[Job_Code]],Analytics_mindset_case_studies_IntegrateCo_jobcodes[[Code_text]:[Job_Description]],2,FALSE)</f>
        <v>Employee Training</v>
      </c>
    </row>
    <row r="3607" spans="1:18" x14ac:dyDescent="0.3">
      <c r="A3607" s="1">
        <v>42132</v>
      </c>
      <c r="B3607">
        <v>27310051</v>
      </c>
      <c r="C3607">
        <v>276</v>
      </c>
      <c r="D3607">
        <v>1</v>
      </c>
      <c r="E3607">
        <v>1</v>
      </c>
      <c r="F3607" t="s">
        <v>85</v>
      </c>
      <c r="G3607">
        <v>0</v>
      </c>
      <c r="H3607">
        <v>0</v>
      </c>
      <c r="I3607">
        <v>0</v>
      </c>
      <c r="J3607">
        <v>0</v>
      </c>
      <c r="K3607">
        <v>0</v>
      </c>
      <c r="L3607">
        <v>34</v>
      </c>
      <c r="M3607">
        <v>107</v>
      </c>
      <c r="N3607">
        <v>25</v>
      </c>
      <c r="O3607" t="s">
        <v>185</v>
      </c>
      <c r="P3607">
        <v>0</v>
      </c>
      <c r="Q360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607" t="str">
        <f>VLOOKUP(Analytics_mindset_case_studies_IntegrateCo_2015payroll[[#This Row],[Job_Code]],Analytics_mindset_case_studies_IntegrateCo_jobcodes[[Code_text]:[Job_Description]],2,FALSE)</f>
        <v>Installation</v>
      </c>
    </row>
    <row r="3608" spans="1:18" x14ac:dyDescent="0.3">
      <c r="A3608" s="1">
        <v>42132</v>
      </c>
      <c r="B3608">
        <v>27310051</v>
      </c>
      <c r="C3608">
        <v>276</v>
      </c>
      <c r="D3608">
        <v>1</v>
      </c>
      <c r="E3608">
        <v>1</v>
      </c>
      <c r="F3608" t="s">
        <v>63</v>
      </c>
      <c r="G3608">
        <v>0</v>
      </c>
      <c r="H3608">
        <v>0</v>
      </c>
      <c r="I3608">
        <v>0</v>
      </c>
      <c r="J3608">
        <v>0</v>
      </c>
      <c r="K3608">
        <v>0</v>
      </c>
      <c r="L3608">
        <v>428</v>
      </c>
      <c r="M3608">
        <v>1368</v>
      </c>
      <c r="N3608">
        <v>313</v>
      </c>
      <c r="O3608" t="s">
        <v>185</v>
      </c>
      <c r="P3608">
        <v>0</v>
      </c>
      <c r="Q360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608" t="str">
        <f>VLOOKUP(Analytics_mindset_case_studies_IntegrateCo_2015payroll[[#This Row],[Job_Code]],Analytics_mindset_case_studies_IntegrateCo_jobcodes[[Code_text]:[Job_Description]],2,FALSE)</f>
        <v>New Foreign Manufacturing Plant</v>
      </c>
    </row>
    <row r="3609" spans="1:18" x14ac:dyDescent="0.3">
      <c r="A3609" s="1">
        <v>42132</v>
      </c>
      <c r="B3609">
        <v>27310051</v>
      </c>
      <c r="C3609">
        <v>352</v>
      </c>
      <c r="D3609">
        <v>1</v>
      </c>
      <c r="E3609">
        <v>1</v>
      </c>
      <c r="F3609" t="s">
        <v>89</v>
      </c>
      <c r="G3609">
        <v>1</v>
      </c>
      <c r="H3609">
        <v>0</v>
      </c>
      <c r="I3609">
        <v>19</v>
      </c>
      <c r="J3609">
        <v>0</v>
      </c>
      <c r="K3609">
        <v>0</v>
      </c>
      <c r="L3609">
        <v>4</v>
      </c>
      <c r="M3609">
        <v>128</v>
      </c>
      <c r="N3609">
        <v>31</v>
      </c>
      <c r="O3609" t="s">
        <v>186</v>
      </c>
      <c r="P3609">
        <v>19</v>
      </c>
      <c r="Q360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609" t="str">
        <f>VLOOKUP(Analytics_mindset_case_studies_IntegrateCo_2015payroll[[#This Row],[Job_Code]],Analytics_mindset_case_studies_IntegrateCo_jobcodes[[Code_text]:[Job_Description]],2,FALSE)</f>
        <v>Employee Training</v>
      </c>
    </row>
    <row r="3610" spans="1:18" x14ac:dyDescent="0.3">
      <c r="A3610" s="1">
        <v>42132</v>
      </c>
      <c r="B3610">
        <v>27310051</v>
      </c>
      <c r="C3610">
        <v>199</v>
      </c>
      <c r="D3610">
        <v>1</v>
      </c>
      <c r="E3610">
        <v>1</v>
      </c>
      <c r="F3610" t="s">
        <v>85</v>
      </c>
      <c r="G3610">
        <v>0</v>
      </c>
      <c r="H3610">
        <v>0</v>
      </c>
      <c r="I3610">
        <v>0</v>
      </c>
      <c r="J3610">
        <v>0</v>
      </c>
      <c r="K3610">
        <v>0</v>
      </c>
      <c r="L3610">
        <v>0</v>
      </c>
      <c r="M3610">
        <v>106</v>
      </c>
      <c r="N3610">
        <v>25</v>
      </c>
      <c r="O3610" t="s">
        <v>187</v>
      </c>
      <c r="P3610">
        <v>0</v>
      </c>
      <c r="Q361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610" t="str">
        <f>VLOOKUP(Analytics_mindset_case_studies_IntegrateCo_2015payroll[[#This Row],[Job_Code]],Analytics_mindset_case_studies_IntegrateCo_jobcodes[[Code_text]:[Job_Description]],2,FALSE)</f>
        <v>Installation</v>
      </c>
    </row>
    <row r="3611" spans="1:18" x14ac:dyDescent="0.3">
      <c r="A3611" s="1">
        <v>42132</v>
      </c>
      <c r="B3611">
        <v>27310051</v>
      </c>
      <c r="C3611">
        <v>199</v>
      </c>
      <c r="D3611">
        <v>1</v>
      </c>
      <c r="E3611">
        <v>1</v>
      </c>
      <c r="F3611" t="s">
        <v>58</v>
      </c>
      <c r="G3611">
        <v>0</v>
      </c>
      <c r="H3611">
        <v>1</v>
      </c>
      <c r="I3611">
        <v>0</v>
      </c>
      <c r="J3611">
        <v>5355</v>
      </c>
      <c r="K3611">
        <v>0</v>
      </c>
      <c r="L3611">
        <v>0</v>
      </c>
      <c r="M3611">
        <v>379</v>
      </c>
      <c r="N3611">
        <v>59</v>
      </c>
      <c r="O3611" t="s">
        <v>187</v>
      </c>
      <c r="P3611">
        <v>5355</v>
      </c>
      <c r="Q361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611" t="str">
        <f>VLOOKUP(Analytics_mindset_case_studies_IntegrateCo_2015payroll[[#This Row],[Job_Code]],Analytics_mindset_case_studies_IntegrateCo_jobcodes[[Code_text]:[Job_Description]],2,FALSE)</f>
        <v>Sales</v>
      </c>
    </row>
    <row r="3612" spans="1:18" x14ac:dyDescent="0.3">
      <c r="A3612" s="1">
        <v>42132</v>
      </c>
      <c r="B3612">
        <v>27310051</v>
      </c>
      <c r="C3612">
        <v>199</v>
      </c>
      <c r="D3612">
        <v>1</v>
      </c>
      <c r="E3612">
        <v>1</v>
      </c>
      <c r="F3612" t="s">
        <v>78</v>
      </c>
      <c r="G3612">
        <v>105</v>
      </c>
      <c r="H3612">
        <v>0</v>
      </c>
      <c r="I3612">
        <v>37485</v>
      </c>
      <c r="J3612">
        <v>0</v>
      </c>
      <c r="K3612">
        <v>0</v>
      </c>
      <c r="L3612">
        <v>0</v>
      </c>
      <c r="M3612">
        <v>265</v>
      </c>
      <c r="N3612">
        <v>619</v>
      </c>
      <c r="O3612" t="s">
        <v>187</v>
      </c>
      <c r="P3612">
        <v>37485</v>
      </c>
      <c r="Q361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612" t="str">
        <f>VLOOKUP(Analytics_mindset_case_studies_IntegrateCo_2015payroll[[#This Row],[Job_Code]],Analytics_mindset_case_studies_IntegrateCo_jobcodes[[Code_text]:[Job_Description]],2,FALSE)</f>
        <v>Service</v>
      </c>
    </row>
    <row r="3613" spans="1:18" x14ac:dyDescent="0.3">
      <c r="A3613" s="1">
        <v>42132</v>
      </c>
      <c r="B3613">
        <v>27310051</v>
      </c>
      <c r="C3613">
        <v>199</v>
      </c>
      <c r="D3613">
        <v>1</v>
      </c>
      <c r="E3613">
        <v>1</v>
      </c>
      <c r="F3613" t="s">
        <v>78</v>
      </c>
      <c r="G3613">
        <v>0</v>
      </c>
      <c r="H3613">
        <v>5</v>
      </c>
      <c r="I3613">
        <v>0</v>
      </c>
      <c r="J3613">
        <v>2677</v>
      </c>
      <c r="K3613">
        <v>0</v>
      </c>
      <c r="L3613">
        <v>0</v>
      </c>
      <c r="M3613">
        <v>189</v>
      </c>
      <c r="N3613">
        <v>29</v>
      </c>
      <c r="O3613" t="s">
        <v>187</v>
      </c>
      <c r="P3613">
        <v>2677</v>
      </c>
      <c r="Q361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613" t="str">
        <f>VLOOKUP(Analytics_mindset_case_studies_IntegrateCo_2015payroll[[#This Row],[Job_Code]],Analytics_mindset_case_studies_IntegrateCo_jobcodes[[Code_text]:[Job_Description]],2,FALSE)</f>
        <v>Service</v>
      </c>
    </row>
    <row r="3614" spans="1:18" x14ac:dyDescent="0.3">
      <c r="A3614" s="1">
        <v>42132</v>
      </c>
      <c r="B3614">
        <v>27310051</v>
      </c>
      <c r="C3614">
        <v>199</v>
      </c>
      <c r="D3614">
        <v>1</v>
      </c>
      <c r="E3614">
        <v>1</v>
      </c>
      <c r="F3614" t="s">
        <v>87</v>
      </c>
      <c r="G3614">
        <v>5</v>
      </c>
      <c r="H3614">
        <v>0</v>
      </c>
      <c r="I3614">
        <v>1785</v>
      </c>
      <c r="J3614">
        <v>0</v>
      </c>
      <c r="K3614">
        <v>0</v>
      </c>
      <c r="L3614">
        <v>0</v>
      </c>
      <c r="M3614">
        <v>127</v>
      </c>
      <c r="N3614">
        <v>29</v>
      </c>
      <c r="O3614" t="s">
        <v>187</v>
      </c>
      <c r="P3614">
        <v>1785</v>
      </c>
      <c r="Q361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614" t="str">
        <f>VLOOKUP(Analytics_mindset_case_studies_IntegrateCo_2015payroll[[#This Row],[Job_Code]],Analytics_mindset_case_studies_IntegrateCo_jobcodes[[Code_text]:[Job_Description]],2,FALSE)</f>
        <v>Employee Training</v>
      </c>
    </row>
    <row r="3615" spans="1:18" x14ac:dyDescent="0.3">
      <c r="A3615" s="1">
        <v>42132</v>
      </c>
      <c r="B3615">
        <v>27310051</v>
      </c>
      <c r="C3615">
        <v>260</v>
      </c>
      <c r="D3615">
        <v>1</v>
      </c>
      <c r="E3615">
        <v>1</v>
      </c>
      <c r="F3615" t="s">
        <v>63</v>
      </c>
      <c r="G3615">
        <v>0</v>
      </c>
      <c r="H3615">
        <v>0</v>
      </c>
      <c r="I3615">
        <v>0</v>
      </c>
      <c r="J3615">
        <v>0</v>
      </c>
      <c r="K3615">
        <v>0</v>
      </c>
      <c r="L3615">
        <v>2217</v>
      </c>
      <c r="M3615">
        <v>7066</v>
      </c>
      <c r="N3615">
        <v>1634</v>
      </c>
      <c r="O3615" t="s">
        <v>188</v>
      </c>
      <c r="P3615">
        <v>0</v>
      </c>
      <c r="Q361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615" t="str">
        <f>VLOOKUP(Analytics_mindset_case_studies_IntegrateCo_2015payroll[[#This Row],[Job_Code]],Analytics_mindset_case_studies_IntegrateCo_jobcodes[[Code_text]:[Job_Description]],2,FALSE)</f>
        <v>New Foreign Manufacturing Plant</v>
      </c>
    </row>
    <row r="3616" spans="1:18" x14ac:dyDescent="0.3">
      <c r="A3616" s="1">
        <v>42132</v>
      </c>
      <c r="B3616">
        <v>27310051</v>
      </c>
      <c r="C3616">
        <v>380</v>
      </c>
      <c r="D3616">
        <v>1</v>
      </c>
      <c r="E3616">
        <v>1</v>
      </c>
      <c r="F3616" t="s">
        <v>85</v>
      </c>
      <c r="G3616">
        <v>0</v>
      </c>
      <c r="H3616">
        <v>0</v>
      </c>
      <c r="I3616">
        <v>0</v>
      </c>
      <c r="J3616">
        <v>0</v>
      </c>
      <c r="K3616">
        <v>0</v>
      </c>
      <c r="L3616">
        <v>29</v>
      </c>
      <c r="M3616">
        <v>93</v>
      </c>
      <c r="N3616">
        <v>25</v>
      </c>
      <c r="O3616" t="s">
        <v>189</v>
      </c>
      <c r="P3616">
        <v>0</v>
      </c>
      <c r="Q361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616" t="str">
        <f>VLOOKUP(Analytics_mindset_case_studies_IntegrateCo_2015payroll[[#This Row],[Job_Code]],Analytics_mindset_case_studies_IntegrateCo_jobcodes[[Code_text]:[Job_Description]],2,FALSE)</f>
        <v>Installation</v>
      </c>
    </row>
    <row r="3617" spans="1:18" x14ac:dyDescent="0.3">
      <c r="A3617" s="1">
        <v>42132</v>
      </c>
      <c r="B3617">
        <v>27310051</v>
      </c>
      <c r="C3617">
        <v>380</v>
      </c>
      <c r="D3617">
        <v>1</v>
      </c>
      <c r="E3617">
        <v>1</v>
      </c>
      <c r="F3617" t="s">
        <v>65</v>
      </c>
      <c r="G3617">
        <v>1</v>
      </c>
      <c r="H3617">
        <v>0</v>
      </c>
      <c r="I3617">
        <v>20</v>
      </c>
      <c r="J3617">
        <v>0</v>
      </c>
      <c r="K3617">
        <v>0</v>
      </c>
      <c r="L3617">
        <v>39</v>
      </c>
      <c r="M3617">
        <v>125</v>
      </c>
      <c r="N3617">
        <v>33</v>
      </c>
      <c r="O3617" t="s">
        <v>189</v>
      </c>
      <c r="P3617">
        <v>20</v>
      </c>
      <c r="Q361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617" t="str">
        <f>VLOOKUP(Analytics_mindset_case_studies_IntegrateCo_2015payroll[[#This Row],[Job_Code]],Analytics_mindset_case_studies_IntegrateCo_jobcodes[[Code_text]:[Job_Description]],2,FALSE)</f>
        <v>Office</v>
      </c>
    </row>
    <row r="3618" spans="1:18" x14ac:dyDescent="0.3">
      <c r="A3618" s="1">
        <v>42132</v>
      </c>
      <c r="B3618">
        <v>27310051</v>
      </c>
      <c r="C3618">
        <v>380</v>
      </c>
      <c r="D3618">
        <v>1</v>
      </c>
      <c r="E3618">
        <v>1</v>
      </c>
      <c r="F3618" t="s">
        <v>70</v>
      </c>
      <c r="G3618">
        <v>0</v>
      </c>
      <c r="H3618">
        <v>0</v>
      </c>
      <c r="I3618">
        <v>0</v>
      </c>
      <c r="J3618">
        <v>0</v>
      </c>
      <c r="K3618">
        <v>0</v>
      </c>
      <c r="L3618">
        <v>273</v>
      </c>
      <c r="M3618">
        <v>868</v>
      </c>
      <c r="N3618">
        <v>231</v>
      </c>
      <c r="O3618" t="s">
        <v>189</v>
      </c>
      <c r="P3618">
        <v>0</v>
      </c>
      <c r="Q361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618" t="str">
        <f>VLOOKUP(Analytics_mindset_case_studies_IntegrateCo_2015payroll[[#This Row],[Job_Code]],Analytics_mindset_case_studies_IntegrateCo_jobcodes[[Code_text]:[Job_Description]],2,FALSE)</f>
        <v>New Foreign Manufacturing Plant</v>
      </c>
    </row>
    <row r="3619" spans="1:18" x14ac:dyDescent="0.3">
      <c r="A3619" s="1">
        <v>42132</v>
      </c>
      <c r="B3619">
        <v>27310051</v>
      </c>
      <c r="C3619">
        <v>386</v>
      </c>
      <c r="D3619">
        <v>1</v>
      </c>
      <c r="E3619">
        <v>1</v>
      </c>
      <c r="F3619" t="s">
        <v>64</v>
      </c>
      <c r="G3619">
        <v>12</v>
      </c>
      <c r="H3619">
        <v>0</v>
      </c>
      <c r="I3619">
        <v>144</v>
      </c>
      <c r="J3619">
        <v>0</v>
      </c>
      <c r="K3619">
        <v>86</v>
      </c>
      <c r="L3619">
        <v>346</v>
      </c>
      <c r="M3619">
        <v>1102</v>
      </c>
      <c r="N3619">
        <v>238</v>
      </c>
      <c r="O3619" t="s">
        <v>204</v>
      </c>
      <c r="P3619">
        <v>144</v>
      </c>
      <c r="Q361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619" t="str">
        <f>VLOOKUP(Analytics_mindset_case_studies_IntegrateCo_2015payroll[[#This Row],[Job_Code]],Analytics_mindset_case_studies_IntegrateCo_jobcodes[[Code_text]:[Job_Description]],2,FALSE)</f>
        <v>Office</v>
      </c>
    </row>
    <row r="3620" spans="1:18" x14ac:dyDescent="0.3">
      <c r="A3620" s="1">
        <v>42132</v>
      </c>
      <c r="B3620">
        <v>27310051</v>
      </c>
      <c r="C3620">
        <v>117</v>
      </c>
      <c r="D3620">
        <v>1</v>
      </c>
      <c r="E3620">
        <v>1</v>
      </c>
      <c r="F3620" t="s">
        <v>78</v>
      </c>
      <c r="G3620">
        <v>10</v>
      </c>
      <c r="H3620">
        <v>0</v>
      </c>
      <c r="I3620">
        <v>150</v>
      </c>
      <c r="J3620">
        <v>0</v>
      </c>
      <c r="K3620">
        <v>0</v>
      </c>
      <c r="L3620">
        <v>36</v>
      </c>
      <c r="M3620">
        <v>1148</v>
      </c>
      <c r="N3620">
        <v>248</v>
      </c>
      <c r="O3620" t="s">
        <v>191</v>
      </c>
      <c r="P3620">
        <v>150</v>
      </c>
      <c r="Q362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620" t="str">
        <f>VLOOKUP(Analytics_mindset_case_studies_IntegrateCo_2015payroll[[#This Row],[Job_Code]],Analytics_mindset_case_studies_IntegrateCo_jobcodes[[Code_text]:[Job_Description]],2,FALSE)</f>
        <v>Service</v>
      </c>
    </row>
    <row r="3621" spans="1:18" x14ac:dyDescent="0.3">
      <c r="A3621" s="1">
        <v>42132</v>
      </c>
      <c r="B3621">
        <v>27310051</v>
      </c>
      <c r="C3621">
        <v>400</v>
      </c>
      <c r="D3621">
        <v>1</v>
      </c>
      <c r="E3621">
        <v>1</v>
      </c>
      <c r="F3621" t="s">
        <v>85</v>
      </c>
      <c r="G3621">
        <v>0</v>
      </c>
      <c r="H3621">
        <v>0</v>
      </c>
      <c r="I3621">
        <v>0</v>
      </c>
      <c r="J3621">
        <v>0</v>
      </c>
      <c r="K3621">
        <v>0</v>
      </c>
      <c r="L3621">
        <v>3</v>
      </c>
      <c r="M3621">
        <v>96</v>
      </c>
      <c r="N3621">
        <v>4</v>
      </c>
      <c r="O3621" t="s">
        <v>192</v>
      </c>
      <c r="P3621">
        <v>0</v>
      </c>
      <c r="Q362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621" t="str">
        <f>VLOOKUP(Analytics_mindset_case_studies_IntegrateCo_2015payroll[[#This Row],[Job_Code]],Analytics_mindset_case_studies_IntegrateCo_jobcodes[[Code_text]:[Job_Description]],2,FALSE)</f>
        <v>Installation</v>
      </c>
    </row>
    <row r="3622" spans="1:18" x14ac:dyDescent="0.3">
      <c r="A3622" s="1">
        <v>42132</v>
      </c>
      <c r="B3622">
        <v>27310051</v>
      </c>
      <c r="C3622">
        <v>400</v>
      </c>
      <c r="D3622">
        <v>1</v>
      </c>
      <c r="E3622">
        <v>1</v>
      </c>
      <c r="F3622" t="s">
        <v>58</v>
      </c>
      <c r="G3622">
        <v>435</v>
      </c>
      <c r="H3622">
        <v>0</v>
      </c>
      <c r="I3622">
        <v>82693</v>
      </c>
      <c r="J3622">
        <v>0</v>
      </c>
      <c r="K3622">
        <v>0</v>
      </c>
      <c r="L3622">
        <v>1671</v>
      </c>
      <c r="M3622">
        <v>5327</v>
      </c>
      <c r="N3622">
        <v>215</v>
      </c>
      <c r="O3622" t="s">
        <v>192</v>
      </c>
      <c r="P3622">
        <v>82693</v>
      </c>
      <c r="Q362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622" t="str">
        <f>VLOOKUP(Analytics_mindset_case_studies_IntegrateCo_2015payroll[[#This Row],[Job_Code]],Analytics_mindset_case_studies_IntegrateCo_jobcodes[[Code_text]:[Job_Description]],2,FALSE)</f>
        <v>Sales</v>
      </c>
    </row>
    <row r="3623" spans="1:18" x14ac:dyDescent="0.3">
      <c r="A3623" s="1">
        <v>42132</v>
      </c>
      <c r="B3623">
        <v>27310051</v>
      </c>
      <c r="C3623">
        <v>7</v>
      </c>
      <c r="D3623">
        <v>1</v>
      </c>
      <c r="E3623">
        <v>1</v>
      </c>
      <c r="F3623" t="s">
        <v>58</v>
      </c>
      <c r="G3623">
        <v>36</v>
      </c>
      <c r="H3623">
        <v>0</v>
      </c>
      <c r="I3623">
        <v>86539</v>
      </c>
      <c r="J3623">
        <v>0</v>
      </c>
      <c r="K3623">
        <v>0</v>
      </c>
      <c r="L3623">
        <v>1952</v>
      </c>
      <c r="M3623">
        <v>6224</v>
      </c>
      <c r="N3623">
        <v>1428</v>
      </c>
      <c r="O3623" t="s">
        <v>194</v>
      </c>
      <c r="P3623">
        <v>86539</v>
      </c>
      <c r="Q362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623" t="str">
        <f>VLOOKUP(Analytics_mindset_case_studies_IntegrateCo_2015payroll[[#This Row],[Job_Code]],Analytics_mindset_case_studies_IntegrateCo_jobcodes[[Code_text]:[Job_Description]],2,FALSE)</f>
        <v>Sales</v>
      </c>
    </row>
    <row r="3624" spans="1:18" x14ac:dyDescent="0.3">
      <c r="A3624" s="1">
        <v>42132</v>
      </c>
      <c r="B3624">
        <v>27310051</v>
      </c>
      <c r="C3624">
        <v>7</v>
      </c>
      <c r="D3624">
        <v>1</v>
      </c>
      <c r="E3624">
        <v>1</v>
      </c>
      <c r="F3624" t="s">
        <v>72</v>
      </c>
      <c r="G3624">
        <v>4</v>
      </c>
      <c r="H3624">
        <v>0</v>
      </c>
      <c r="I3624">
        <v>9615</v>
      </c>
      <c r="J3624">
        <v>0</v>
      </c>
      <c r="K3624">
        <v>0</v>
      </c>
      <c r="L3624">
        <v>217</v>
      </c>
      <c r="M3624">
        <v>691</v>
      </c>
      <c r="N3624">
        <v>159</v>
      </c>
      <c r="O3624" t="s">
        <v>194</v>
      </c>
      <c r="P3624">
        <v>9615</v>
      </c>
      <c r="Q362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624" t="str">
        <f>VLOOKUP(Analytics_mindset_case_studies_IntegrateCo_2015payroll[[#This Row],[Job_Code]],Analytics_mindset_case_studies_IntegrateCo_jobcodes[[Code_text]:[Job_Description]],2,FALSE)</f>
        <v>Sales</v>
      </c>
    </row>
    <row r="3625" spans="1:18" x14ac:dyDescent="0.3">
      <c r="A3625" s="1">
        <v>42132</v>
      </c>
      <c r="B3625">
        <v>27310051</v>
      </c>
      <c r="C3625">
        <v>34</v>
      </c>
      <c r="D3625">
        <v>1</v>
      </c>
      <c r="E3625">
        <v>1</v>
      </c>
      <c r="F3625" t="s">
        <v>85</v>
      </c>
      <c r="G3625">
        <v>0</v>
      </c>
      <c r="H3625">
        <v>0</v>
      </c>
      <c r="I3625">
        <v>0</v>
      </c>
      <c r="J3625">
        <v>0</v>
      </c>
      <c r="K3625">
        <v>0</v>
      </c>
      <c r="L3625">
        <v>0</v>
      </c>
      <c r="M3625">
        <v>108</v>
      </c>
      <c r="N3625">
        <v>25</v>
      </c>
      <c r="O3625" t="s">
        <v>195</v>
      </c>
      <c r="P3625">
        <v>0</v>
      </c>
      <c r="Q362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625" t="str">
        <f>VLOOKUP(Analytics_mindset_case_studies_IntegrateCo_2015payroll[[#This Row],[Job_Code]],Analytics_mindset_case_studies_IntegrateCo_jobcodes[[Code_text]:[Job_Description]],2,FALSE)</f>
        <v>Installation</v>
      </c>
    </row>
    <row r="3626" spans="1:18" x14ac:dyDescent="0.3">
      <c r="A3626" s="1">
        <v>42132</v>
      </c>
      <c r="B3626">
        <v>27310051</v>
      </c>
      <c r="C3626">
        <v>34</v>
      </c>
      <c r="D3626">
        <v>1</v>
      </c>
      <c r="E3626">
        <v>1</v>
      </c>
      <c r="F3626" t="s">
        <v>58</v>
      </c>
      <c r="G3626">
        <v>3</v>
      </c>
      <c r="H3626">
        <v>0</v>
      </c>
      <c r="I3626">
        <v>1242</v>
      </c>
      <c r="J3626">
        <v>0</v>
      </c>
      <c r="K3626">
        <v>0</v>
      </c>
      <c r="L3626">
        <v>0</v>
      </c>
      <c r="M3626">
        <v>904</v>
      </c>
      <c r="N3626">
        <v>205</v>
      </c>
      <c r="O3626" t="s">
        <v>195</v>
      </c>
      <c r="P3626">
        <v>1242</v>
      </c>
      <c r="Q362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626" t="str">
        <f>VLOOKUP(Analytics_mindset_case_studies_IntegrateCo_2015payroll[[#This Row],[Job_Code]],Analytics_mindset_case_studies_IntegrateCo_jobcodes[[Code_text]:[Job_Description]],2,FALSE)</f>
        <v>Sales</v>
      </c>
    </row>
    <row r="3627" spans="1:18" x14ac:dyDescent="0.3">
      <c r="A3627" s="1">
        <v>42132</v>
      </c>
      <c r="B3627">
        <v>27310051</v>
      </c>
      <c r="C3627">
        <v>34</v>
      </c>
      <c r="D3627">
        <v>1</v>
      </c>
      <c r="E3627">
        <v>1</v>
      </c>
      <c r="F3627" t="s">
        <v>84</v>
      </c>
      <c r="G3627">
        <v>5</v>
      </c>
      <c r="H3627">
        <v>0</v>
      </c>
      <c r="I3627">
        <v>20698</v>
      </c>
      <c r="J3627">
        <v>0</v>
      </c>
      <c r="K3627">
        <v>0</v>
      </c>
      <c r="L3627">
        <v>0</v>
      </c>
      <c r="M3627">
        <v>1507</v>
      </c>
      <c r="N3627">
        <v>342</v>
      </c>
      <c r="O3627" t="s">
        <v>195</v>
      </c>
      <c r="P3627">
        <v>20698</v>
      </c>
      <c r="Q362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3627" t="str">
        <f>VLOOKUP(Analytics_mindset_case_studies_IntegrateCo_2015payroll[[#This Row],[Job_Code]],Analytics_mindset_case_studies_IntegrateCo_jobcodes[[Code_text]:[Job_Description]],2,FALSE)</f>
        <v>Travel</v>
      </c>
    </row>
    <row r="3628" spans="1:18" x14ac:dyDescent="0.3">
      <c r="A3628" s="1">
        <v>42132</v>
      </c>
      <c r="B3628">
        <v>27310051</v>
      </c>
      <c r="C3628">
        <v>34</v>
      </c>
      <c r="D3628">
        <v>1</v>
      </c>
      <c r="E3628">
        <v>1</v>
      </c>
      <c r="F3628" t="s">
        <v>71</v>
      </c>
      <c r="G3628">
        <v>5</v>
      </c>
      <c r="H3628">
        <v>0</v>
      </c>
      <c r="I3628">
        <v>20698</v>
      </c>
      <c r="J3628">
        <v>0</v>
      </c>
      <c r="K3628">
        <v>0</v>
      </c>
      <c r="L3628">
        <v>0</v>
      </c>
      <c r="M3628">
        <v>1505</v>
      </c>
      <c r="N3628">
        <v>342</v>
      </c>
      <c r="O3628" t="s">
        <v>195</v>
      </c>
      <c r="P3628">
        <v>20698</v>
      </c>
      <c r="Q362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628" t="str">
        <f>VLOOKUP(Analytics_mindset_case_studies_IntegrateCo_2015payroll[[#This Row],[Job_Code]],Analytics_mindset_case_studies_IntegrateCo_jobcodes[[Code_text]:[Job_Description]],2,FALSE)</f>
        <v>Proj Management</v>
      </c>
    </row>
    <row r="3629" spans="1:18" x14ac:dyDescent="0.3">
      <c r="A3629" s="1">
        <v>42132</v>
      </c>
      <c r="B3629">
        <v>27310051</v>
      </c>
      <c r="C3629">
        <v>336</v>
      </c>
      <c r="D3629">
        <v>1</v>
      </c>
      <c r="E3629">
        <v>1</v>
      </c>
      <c r="F3629" t="s">
        <v>85</v>
      </c>
      <c r="G3629">
        <v>0</v>
      </c>
      <c r="H3629">
        <v>0</v>
      </c>
      <c r="I3629">
        <v>0</v>
      </c>
      <c r="J3629">
        <v>0</v>
      </c>
      <c r="K3629">
        <v>0</v>
      </c>
      <c r="L3629">
        <v>36</v>
      </c>
      <c r="M3629">
        <v>115</v>
      </c>
      <c r="N3629">
        <v>25</v>
      </c>
      <c r="O3629" t="s">
        <v>196</v>
      </c>
      <c r="P3629">
        <v>0</v>
      </c>
      <c r="Q362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629" t="str">
        <f>VLOOKUP(Analytics_mindset_case_studies_IntegrateCo_2015payroll[[#This Row],[Job_Code]],Analytics_mindset_case_studies_IntegrateCo_jobcodes[[Code_text]:[Job_Description]],2,FALSE)</f>
        <v>Installation</v>
      </c>
    </row>
    <row r="3630" spans="1:18" x14ac:dyDescent="0.3">
      <c r="A3630" s="1">
        <v>42132</v>
      </c>
      <c r="B3630">
        <v>27310051</v>
      </c>
      <c r="C3630">
        <v>99</v>
      </c>
      <c r="D3630">
        <v>1</v>
      </c>
      <c r="E3630">
        <v>1</v>
      </c>
      <c r="F3630" t="s">
        <v>78</v>
      </c>
      <c r="G3630">
        <v>18</v>
      </c>
      <c r="H3630">
        <v>0</v>
      </c>
      <c r="I3630">
        <v>378</v>
      </c>
      <c r="J3630">
        <v>0</v>
      </c>
      <c r="K3630">
        <v>0</v>
      </c>
      <c r="L3630">
        <v>879</v>
      </c>
      <c r="M3630">
        <v>28</v>
      </c>
      <c r="N3630">
        <v>624</v>
      </c>
      <c r="O3630" t="s">
        <v>198</v>
      </c>
      <c r="P3630">
        <v>378</v>
      </c>
      <c r="Q363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630" t="str">
        <f>VLOOKUP(Analytics_mindset_case_studies_IntegrateCo_2015payroll[[#This Row],[Job_Code]],Analytics_mindset_case_studies_IntegrateCo_jobcodes[[Code_text]:[Job_Description]],2,FALSE)</f>
        <v>Service</v>
      </c>
    </row>
    <row r="3631" spans="1:18" x14ac:dyDescent="0.3">
      <c r="A3631" s="1">
        <v>42132</v>
      </c>
      <c r="B3631">
        <v>27310051</v>
      </c>
      <c r="C3631">
        <v>99</v>
      </c>
      <c r="D3631">
        <v>1</v>
      </c>
      <c r="E3631">
        <v>1</v>
      </c>
      <c r="F3631" t="s">
        <v>63</v>
      </c>
      <c r="G3631">
        <v>0</v>
      </c>
      <c r="H3631">
        <v>0</v>
      </c>
      <c r="I3631">
        <v>0</v>
      </c>
      <c r="J3631">
        <v>0</v>
      </c>
      <c r="K3631">
        <v>0</v>
      </c>
      <c r="L3631">
        <v>97</v>
      </c>
      <c r="M3631">
        <v>311</v>
      </c>
      <c r="N3631">
        <v>69</v>
      </c>
      <c r="O3631" t="s">
        <v>198</v>
      </c>
      <c r="P3631">
        <v>0</v>
      </c>
      <c r="Q363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631" t="str">
        <f>VLOOKUP(Analytics_mindset_case_studies_IntegrateCo_2015payroll[[#This Row],[Job_Code]],Analytics_mindset_case_studies_IntegrateCo_jobcodes[[Code_text]:[Job_Description]],2,FALSE)</f>
        <v>New Foreign Manufacturing Plant</v>
      </c>
    </row>
    <row r="3632" spans="1:18" x14ac:dyDescent="0.3">
      <c r="A3632" s="1">
        <v>42132</v>
      </c>
      <c r="B3632">
        <v>27310051</v>
      </c>
      <c r="C3632">
        <v>99</v>
      </c>
      <c r="D3632">
        <v>1</v>
      </c>
      <c r="E3632">
        <v>1</v>
      </c>
      <c r="F3632" t="s">
        <v>74</v>
      </c>
      <c r="G3632">
        <v>18</v>
      </c>
      <c r="H3632">
        <v>0</v>
      </c>
      <c r="I3632">
        <v>378</v>
      </c>
      <c r="J3632">
        <v>0</v>
      </c>
      <c r="K3632">
        <v>0</v>
      </c>
      <c r="L3632">
        <v>878</v>
      </c>
      <c r="M3632">
        <v>28</v>
      </c>
      <c r="N3632">
        <v>624</v>
      </c>
      <c r="O3632" t="s">
        <v>198</v>
      </c>
      <c r="P3632">
        <v>378</v>
      </c>
      <c r="Q363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632" t="str">
        <f>VLOOKUP(Analytics_mindset_case_studies_IntegrateCo_2015payroll[[#This Row],[Job_Code]],Analytics_mindset_case_studies_IntegrateCo_jobcodes[[Code_text]:[Job_Description]],2,FALSE)</f>
        <v>Service</v>
      </c>
    </row>
    <row r="3633" spans="1:18" x14ac:dyDescent="0.3">
      <c r="A3633" s="1">
        <v>42132</v>
      </c>
      <c r="B3633">
        <v>27310051</v>
      </c>
      <c r="C3633">
        <v>99</v>
      </c>
      <c r="D3633">
        <v>1</v>
      </c>
      <c r="E3633">
        <v>1</v>
      </c>
      <c r="F3633" t="s">
        <v>70</v>
      </c>
      <c r="G3633">
        <v>0</v>
      </c>
      <c r="H3633">
        <v>0</v>
      </c>
      <c r="I3633">
        <v>0</v>
      </c>
      <c r="J3633">
        <v>0</v>
      </c>
      <c r="K3633">
        <v>0</v>
      </c>
      <c r="L3633">
        <v>98</v>
      </c>
      <c r="M3633">
        <v>311</v>
      </c>
      <c r="N3633">
        <v>69</v>
      </c>
      <c r="O3633" t="s">
        <v>198</v>
      </c>
      <c r="P3633">
        <v>0</v>
      </c>
      <c r="Q363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633" t="str">
        <f>VLOOKUP(Analytics_mindset_case_studies_IntegrateCo_2015payroll[[#This Row],[Job_Code]],Analytics_mindset_case_studies_IntegrateCo_jobcodes[[Code_text]:[Job_Description]],2,FALSE)</f>
        <v>New Foreign Manufacturing Plant</v>
      </c>
    </row>
    <row r="3634" spans="1:18" x14ac:dyDescent="0.3">
      <c r="A3634" s="1">
        <v>42132</v>
      </c>
      <c r="B3634">
        <v>27310051</v>
      </c>
      <c r="C3634">
        <v>25</v>
      </c>
      <c r="D3634">
        <v>1</v>
      </c>
      <c r="E3634">
        <v>1</v>
      </c>
      <c r="F3634" t="s">
        <v>64</v>
      </c>
      <c r="G3634">
        <v>24</v>
      </c>
      <c r="H3634">
        <v>0</v>
      </c>
      <c r="I3634">
        <v>51631</v>
      </c>
      <c r="J3634">
        <v>0</v>
      </c>
      <c r="K3634">
        <v>0</v>
      </c>
      <c r="L3634">
        <v>1114</v>
      </c>
      <c r="M3634">
        <v>355</v>
      </c>
      <c r="N3634">
        <v>62</v>
      </c>
      <c r="O3634" t="s">
        <v>199</v>
      </c>
      <c r="P3634">
        <v>51631</v>
      </c>
      <c r="Q363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634" t="str">
        <f>VLOOKUP(Analytics_mindset_case_studies_IntegrateCo_2015payroll[[#This Row],[Job_Code]],Analytics_mindset_case_studies_IntegrateCo_jobcodes[[Code_text]:[Job_Description]],2,FALSE)</f>
        <v>Office</v>
      </c>
    </row>
    <row r="3635" spans="1:18" x14ac:dyDescent="0.3">
      <c r="A3635" s="1">
        <v>42132</v>
      </c>
      <c r="B3635">
        <v>27310051</v>
      </c>
      <c r="C3635">
        <v>25</v>
      </c>
      <c r="D3635">
        <v>1</v>
      </c>
      <c r="E3635">
        <v>1</v>
      </c>
      <c r="F3635" t="s">
        <v>65</v>
      </c>
      <c r="G3635">
        <v>22</v>
      </c>
      <c r="H3635">
        <v>0</v>
      </c>
      <c r="I3635">
        <v>47329</v>
      </c>
      <c r="J3635">
        <v>0</v>
      </c>
      <c r="K3635">
        <v>0</v>
      </c>
      <c r="L3635">
        <v>1021</v>
      </c>
      <c r="M3635">
        <v>3255</v>
      </c>
      <c r="N3635">
        <v>57</v>
      </c>
      <c r="O3635" t="s">
        <v>199</v>
      </c>
      <c r="P3635">
        <v>47329</v>
      </c>
      <c r="Q363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635" t="str">
        <f>VLOOKUP(Analytics_mindset_case_studies_IntegrateCo_2015payroll[[#This Row],[Job_Code]],Analytics_mindset_case_studies_IntegrateCo_jobcodes[[Code_text]:[Job_Description]],2,FALSE)</f>
        <v>Office</v>
      </c>
    </row>
    <row r="3636" spans="1:18" x14ac:dyDescent="0.3">
      <c r="A3636" s="1">
        <v>42132</v>
      </c>
      <c r="B3636">
        <v>27310051</v>
      </c>
      <c r="C3636">
        <v>184</v>
      </c>
      <c r="D3636">
        <v>1</v>
      </c>
      <c r="E3636">
        <v>1</v>
      </c>
      <c r="F3636" t="s">
        <v>85</v>
      </c>
      <c r="G3636">
        <v>0</v>
      </c>
      <c r="H3636">
        <v>0</v>
      </c>
      <c r="I3636">
        <v>0</v>
      </c>
      <c r="J3636">
        <v>0</v>
      </c>
      <c r="K3636">
        <v>0</v>
      </c>
      <c r="L3636">
        <v>33</v>
      </c>
      <c r="M3636">
        <v>106</v>
      </c>
      <c r="N3636">
        <v>25</v>
      </c>
      <c r="O3636" t="s">
        <v>200</v>
      </c>
      <c r="P3636">
        <v>0</v>
      </c>
      <c r="Q363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636" t="str">
        <f>VLOOKUP(Analytics_mindset_case_studies_IntegrateCo_2015payroll[[#This Row],[Job_Code]],Analytics_mindset_case_studies_IntegrateCo_jobcodes[[Code_text]:[Job_Description]],2,FALSE)</f>
        <v>Installation</v>
      </c>
    </row>
    <row r="3637" spans="1:18" x14ac:dyDescent="0.3">
      <c r="A3637" s="1">
        <v>42132</v>
      </c>
      <c r="B3637">
        <v>27310051</v>
      </c>
      <c r="C3637">
        <v>320</v>
      </c>
      <c r="D3637">
        <v>1</v>
      </c>
      <c r="E3637">
        <v>1</v>
      </c>
      <c r="F3637" t="s">
        <v>85</v>
      </c>
      <c r="G3637">
        <v>0</v>
      </c>
      <c r="H3637">
        <v>0</v>
      </c>
      <c r="I3637">
        <v>0</v>
      </c>
      <c r="J3637">
        <v>0</v>
      </c>
      <c r="K3637">
        <v>0</v>
      </c>
      <c r="L3637">
        <v>36</v>
      </c>
      <c r="M3637">
        <v>115</v>
      </c>
      <c r="N3637">
        <v>25</v>
      </c>
      <c r="O3637" t="s">
        <v>201</v>
      </c>
      <c r="P3637">
        <v>0</v>
      </c>
      <c r="Q363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637" t="str">
        <f>VLOOKUP(Analytics_mindset_case_studies_IntegrateCo_2015payroll[[#This Row],[Job_Code]],Analytics_mindset_case_studies_IntegrateCo_jobcodes[[Code_text]:[Job_Description]],2,FALSE)</f>
        <v>Installation</v>
      </c>
    </row>
    <row r="3638" spans="1:18" x14ac:dyDescent="0.3">
      <c r="A3638" s="1">
        <v>42132</v>
      </c>
      <c r="B3638">
        <v>27310051</v>
      </c>
      <c r="C3638">
        <v>320</v>
      </c>
      <c r="D3638">
        <v>1</v>
      </c>
      <c r="E3638">
        <v>1</v>
      </c>
      <c r="F3638" t="s">
        <v>58</v>
      </c>
      <c r="G3638">
        <v>20</v>
      </c>
      <c r="H3638">
        <v>0</v>
      </c>
      <c r="I3638">
        <v>71635</v>
      </c>
      <c r="J3638">
        <v>0</v>
      </c>
      <c r="K3638">
        <v>0</v>
      </c>
      <c r="L3638">
        <v>1719</v>
      </c>
      <c r="M3638">
        <v>5481</v>
      </c>
      <c r="N3638">
        <v>1182</v>
      </c>
      <c r="O3638" t="s">
        <v>201</v>
      </c>
      <c r="P3638">
        <v>71635</v>
      </c>
      <c r="Q363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638" t="str">
        <f>VLOOKUP(Analytics_mindset_case_studies_IntegrateCo_2015payroll[[#This Row],[Job_Code]],Analytics_mindset_case_studies_IntegrateCo_jobcodes[[Code_text]:[Job_Description]],2,FALSE)</f>
        <v>Sales</v>
      </c>
    </row>
    <row r="3639" spans="1:18" x14ac:dyDescent="0.3">
      <c r="A3639" s="1">
        <v>42132</v>
      </c>
      <c r="B3639">
        <v>27310051</v>
      </c>
      <c r="C3639">
        <v>343</v>
      </c>
      <c r="D3639">
        <v>1</v>
      </c>
      <c r="E3639">
        <v>1</v>
      </c>
      <c r="F3639" t="s">
        <v>85</v>
      </c>
      <c r="G3639">
        <v>0</v>
      </c>
      <c r="H3639">
        <v>0</v>
      </c>
      <c r="I3639">
        <v>0</v>
      </c>
      <c r="J3639">
        <v>0</v>
      </c>
      <c r="K3639">
        <v>0</v>
      </c>
      <c r="L3639">
        <v>31</v>
      </c>
      <c r="M3639">
        <v>99</v>
      </c>
      <c r="N3639">
        <v>25</v>
      </c>
      <c r="O3639" t="s">
        <v>202</v>
      </c>
      <c r="P3639">
        <v>0</v>
      </c>
      <c r="Q363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639" t="str">
        <f>VLOOKUP(Analytics_mindset_case_studies_IntegrateCo_2015payroll[[#This Row],[Job_Code]],Analytics_mindset_case_studies_IntegrateCo_jobcodes[[Code_text]:[Job_Description]],2,FALSE)</f>
        <v>Installation</v>
      </c>
    </row>
    <row r="3640" spans="1:18" x14ac:dyDescent="0.3">
      <c r="A3640" s="1">
        <v>42132</v>
      </c>
      <c r="B3640">
        <v>27310051</v>
      </c>
      <c r="C3640">
        <v>343</v>
      </c>
      <c r="D3640">
        <v>1</v>
      </c>
      <c r="E3640">
        <v>1</v>
      </c>
      <c r="F3640" t="s">
        <v>78</v>
      </c>
      <c r="G3640">
        <v>15</v>
      </c>
      <c r="H3640">
        <v>0</v>
      </c>
      <c r="I3640">
        <v>345</v>
      </c>
      <c r="J3640">
        <v>0</v>
      </c>
      <c r="K3640">
        <v>0</v>
      </c>
      <c r="L3640">
        <v>71</v>
      </c>
      <c r="M3640">
        <v>226</v>
      </c>
      <c r="N3640">
        <v>57</v>
      </c>
      <c r="O3640" t="s">
        <v>202</v>
      </c>
      <c r="P3640">
        <v>345</v>
      </c>
      <c r="Q364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640" t="str">
        <f>VLOOKUP(Analytics_mindset_case_studies_IntegrateCo_2015payroll[[#This Row],[Job_Code]],Analytics_mindset_case_studies_IntegrateCo_jobcodes[[Code_text]:[Job_Description]],2,FALSE)</f>
        <v>Service</v>
      </c>
    </row>
    <row r="3641" spans="1:18" x14ac:dyDescent="0.3">
      <c r="A3641" s="1">
        <v>42132</v>
      </c>
      <c r="B3641">
        <v>27310051</v>
      </c>
      <c r="C3641">
        <v>343</v>
      </c>
      <c r="D3641">
        <v>1</v>
      </c>
      <c r="E3641">
        <v>1</v>
      </c>
      <c r="F3641" t="s">
        <v>78</v>
      </c>
      <c r="G3641">
        <v>0</v>
      </c>
      <c r="H3641">
        <v>2</v>
      </c>
      <c r="I3641">
        <v>0</v>
      </c>
      <c r="J3641">
        <v>69</v>
      </c>
      <c r="K3641">
        <v>0</v>
      </c>
      <c r="L3641">
        <v>141</v>
      </c>
      <c r="M3641">
        <v>45</v>
      </c>
      <c r="N3641">
        <v>76</v>
      </c>
      <c r="O3641" t="s">
        <v>202</v>
      </c>
      <c r="P3641">
        <v>69</v>
      </c>
      <c r="Q364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641" t="str">
        <f>VLOOKUP(Analytics_mindset_case_studies_IntegrateCo_2015payroll[[#This Row],[Job_Code]],Analytics_mindset_case_studies_IntegrateCo_jobcodes[[Code_text]:[Job_Description]],2,FALSE)</f>
        <v>Service</v>
      </c>
    </row>
    <row r="3642" spans="1:18" x14ac:dyDescent="0.3">
      <c r="A3642" s="1">
        <v>42132</v>
      </c>
      <c r="B3642">
        <v>27310051</v>
      </c>
      <c r="C3642">
        <v>399</v>
      </c>
      <c r="D3642">
        <v>1</v>
      </c>
      <c r="E3642">
        <v>1</v>
      </c>
      <c r="F3642" t="s">
        <v>85</v>
      </c>
      <c r="G3642">
        <v>0</v>
      </c>
      <c r="H3642">
        <v>0</v>
      </c>
      <c r="I3642">
        <v>0</v>
      </c>
      <c r="J3642">
        <v>0</v>
      </c>
      <c r="K3642">
        <v>0</v>
      </c>
      <c r="L3642">
        <v>34</v>
      </c>
      <c r="M3642">
        <v>11</v>
      </c>
      <c r="N3642">
        <v>4</v>
      </c>
      <c r="O3642" t="s">
        <v>203</v>
      </c>
      <c r="P3642">
        <v>0</v>
      </c>
      <c r="Q364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642" t="str">
        <f>VLOOKUP(Analytics_mindset_case_studies_IntegrateCo_2015payroll[[#This Row],[Job_Code]],Analytics_mindset_case_studies_IntegrateCo_jobcodes[[Code_text]:[Job_Description]],2,FALSE)</f>
        <v>Installation</v>
      </c>
    </row>
    <row r="3643" spans="1:18" x14ac:dyDescent="0.3">
      <c r="A3643" s="1">
        <v>42132</v>
      </c>
      <c r="B3643">
        <v>27310051</v>
      </c>
      <c r="C3643">
        <v>399</v>
      </c>
      <c r="D3643">
        <v>1</v>
      </c>
      <c r="E3643">
        <v>1</v>
      </c>
      <c r="F3643" t="s">
        <v>72</v>
      </c>
      <c r="G3643">
        <v>40</v>
      </c>
      <c r="H3643">
        <v>0</v>
      </c>
      <c r="I3643">
        <v>86539</v>
      </c>
      <c r="J3643">
        <v>0</v>
      </c>
      <c r="K3643">
        <v>0</v>
      </c>
      <c r="L3643">
        <v>1986</v>
      </c>
      <c r="M3643">
        <v>6327</v>
      </c>
      <c r="N3643">
        <v>225</v>
      </c>
      <c r="O3643" t="s">
        <v>203</v>
      </c>
      <c r="P3643">
        <v>86539</v>
      </c>
      <c r="Q364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643" t="str">
        <f>VLOOKUP(Analytics_mindset_case_studies_IntegrateCo_2015payroll[[#This Row],[Job_Code]],Analytics_mindset_case_studies_IntegrateCo_jobcodes[[Code_text]:[Job_Description]],2,FALSE)</f>
        <v>Sales</v>
      </c>
    </row>
    <row r="3644" spans="1:18" x14ac:dyDescent="0.3">
      <c r="A3644" s="1">
        <v>42137</v>
      </c>
      <c r="B3644">
        <v>27310053</v>
      </c>
      <c r="C3644">
        <v>38</v>
      </c>
      <c r="D3644">
        <v>1</v>
      </c>
      <c r="E3644">
        <v>1</v>
      </c>
      <c r="F3644" t="s">
        <v>58</v>
      </c>
      <c r="G3644">
        <v>0</v>
      </c>
      <c r="H3644">
        <v>0</v>
      </c>
      <c r="I3644">
        <v>1400</v>
      </c>
      <c r="J3644">
        <v>0</v>
      </c>
      <c r="K3644">
        <v>0</v>
      </c>
      <c r="L3644">
        <v>0</v>
      </c>
      <c r="M3644">
        <v>1071</v>
      </c>
      <c r="N3644">
        <v>364</v>
      </c>
      <c r="O3644" t="s">
        <v>137</v>
      </c>
      <c r="P3644">
        <v>1400</v>
      </c>
      <c r="Q364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644" t="str">
        <f>VLOOKUP(Analytics_mindset_case_studies_IntegrateCo_2015payroll[[#This Row],[Job_Code]],Analytics_mindset_case_studies_IntegrateCo_jobcodes[[Code_text]:[Job_Description]],2,FALSE)</f>
        <v>Sales</v>
      </c>
    </row>
    <row r="3645" spans="1:18" x14ac:dyDescent="0.3">
      <c r="A3645" s="1">
        <v>42137</v>
      </c>
      <c r="B3645">
        <v>27310053</v>
      </c>
      <c r="C3645">
        <v>38</v>
      </c>
      <c r="D3645">
        <v>1</v>
      </c>
      <c r="E3645">
        <v>1</v>
      </c>
      <c r="F3645" t="s">
        <v>72</v>
      </c>
      <c r="G3645">
        <v>0</v>
      </c>
      <c r="H3645">
        <v>0</v>
      </c>
      <c r="I3645">
        <v>1400</v>
      </c>
      <c r="J3645">
        <v>0</v>
      </c>
      <c r="K3645">
        <v>0</v>
      </c>
      <c r="L3645">
        <v>0</v>
      </c>
      <c r="M3645">
        <v>1071</v>
      </c>
      <c r="N3645">
        <v>364</v>
      </c>
      <c r="O3645" t="s">
        <v>137</v>
      </c>
      <c r="P3645">
        <v>1400</v>
      </c>
      <c r="Q364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645" t="str">
        <f>VLOOKUP(Analytics_mindset_case_studies_IntegrateCo_2015payroll[[#This Row],[Job_Code]],Analytics_mindset_case_studies_IntegrateCo_jobcodes[[Code_text]:[Job_Description]],2,FALSE)</f>
        <v>Sales</v>
      </c>
    </row>
    <row r="3646" spans="1:18" x14ac:dyDescent="0.3">
      <c r="A3646" s="1">
        <v>42137</v>
      </c>
      <c r="B3646">
        <v>27310053</v>
      </c>
      <c r="C3646">
        <v>13</v>
      </c>
      <c r="D3646">
        <v>1</v>
      </c>
      <c r="E3646">
        <v>1</v>
      </c>
      <c r="F3646" t="s">
        <v>106</v>
      </c>
      <c r="G3646">
        <v>0</v>
      </c>
      <c r="H3646">
        <v>0</v>
      </c>
      <c r="I3646">
        <v>3000</v>
      </c>
      <c r="J3646">
        <v>0</v>
      </c>
      <c r="K3646">
        <v>0</v>
      </c>
      <c r="L3646">
        <v>0</v>
      </c>
      <c r="M3646">
        <v>2295</v>
      </c>
      <c r="N3646">
        <v>495</v>
      </c>
      <c r="O3646" t="s">
        <v>171</v>
      </c>
      <c r="P3646">
        <v>3000</v>
      </c>
      <c r="Q364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007</v>
      </c>
      <c r="R3646" t="str">
        <f>VLOOKUP(Analytics_mindset_case_studies_IntegrateCo_2015payroll[[#This Row],[Job_Code]],Analytics_mindset_case_studies_IntegrateCo_jobcodes[[Code_text]:[Job_Description]],2,FALSE)</f>
        <v>Customer Training</v>
      </c>
    </row>
    <row r="3647" spans="1:18" x14ac:dyDescent="0.3">
      <c r="A3647" s="1">
        <v>42137</v>
      </c>
      <c r="B3647">
        <v>27310053</v>
      </c>
      <c r="C3647">
        <v>7</v>
      </c>
      <c r="D3647">
        <v>1</v>
      </c>
      <c r="E3647">
        <v>1</v>
      </c>
      <c r="F3647" t="s">
        <v>58</v>
      </c>
      <c r="G3647">
        <v>0</v>
      </c>
      <c r="H3647">
        <v>0</v>
      </c>
      <c r="I3647">
        <v>1500</v>
      </c>
      <c r="J3647">
        <v>0</v>
      </c>
      <c r="K3647">
        <v>0</v>
      </c>
      <c r="L3647">
        <v>36</v>
      </c>
      <c r="M3647">
        <v>11475</v>
      </c>
      <c r="N3647">
        <v>2475</v>
      </c>
      <c r="O3647" t="s">
        <v>194</v>
      </c>
      <c r="P3647">
        <v>1500</v>
      </c>
      <c r="Q364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647" t="str">
        <f>VLOOKUP(Analytics_mindset_case_studies_IntegrateCo_2015payroll[[#This Row],[Job_Code]],Analytics_mindset_case_studies_IntegrateCo_jobcodes[[Code_text]:[Job_Description]],2,FALSE)</f>
        <v>Sales</v>
      </c>
    </row>
    <row r="3648" spans="1:18" x14ac:dyDescent="0.3">
      <c r="A3648" s="1">
        <v>42137</v>
      </c>
      <c r="B3648">
        <v>27310053</v>
      </c>
      <c r="C3648">
        <v>320</v>
      </c>
      <c r="D3648">
        <v>1</v>
      </c>
      <c r="E3648">
        <v>1</v>
      </c>
      <c r="F3648" t="s">
        <v>58</v>
      </c>
      <c r="G3648">
        <v>0</v>
      </c>
      <c r="H3648">
        <v>0</v>
      </c>
      <c r="I3648">
        <v>1500</v>
      </c>
      <c r="J3648">
        <v>0</v>
      </c>
      <c r="K3648">
        <v>0</v>
      </c>
      <c r="L3648">
        <v>36</v>
      </c>
      <c r="M3648">
        <v>11475</v>
      </c>
      <c r="N3648">
        <v>2475</v>
      </c>
      <c r="O3648" t="s">
        <v>201</v>
      </c>
      <c r="P3648">
        <v>1500</v>
      </c>
      <c r="Q364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648" t="str">
        <f>VLOOKUP(Analytics_mindset_case_studies_IntegrateCo_2015payroll[[#This Row],[Job_Code]],Analytics_mindset_case_studies_IntegrateCo_jobcodes[[Code_text]:[Job_Description]],2,FALSE)</f>
        <v>Sales</v>
      </c>
    </row>
    <row r="3649" spans="1:18" x14ac:dyDescent="0.3">
      <c r="A3649" s="1">
        <v>42139</v>
      </c>
      <c r="B3649">
        <v>27310054</v>
      </c>
      <c r="C3649">
        <v>195</v>
      </c>
      <c r="D3649">
        <v>1</v>
      </c>
      <c r="E3649">
        <v>1</v>
      </c>
      <c r="F3649" t="s">
        <v>85</v>
      </c>
      <c r="G3649">
        <v>0</v>
      </c>
      <c r="H3649">
        <v>0</v>
      </c>
      <c r="I3649">
        <v>0</v>
      </c>
      <c r="J3649">
        <v>0</v>
      </c>
      <c r="K3649">
        <v>0</v>
      </c>
      <c r="L3649">
        <v>0</v>
      </c>
      <c r="M3649">
        <v>107</v>
      </c>
      <c r="N3649">
        <v>4</v>
      </c>
      <c r="O3649" t="s">
        <v>121</v>
      </c>
      <c r="P3649">
        <v>0</v>
      </c>
      <c r="Q364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649" t="str">
        <f>VLOOKUP(Analytics_mindset_case_studies_IntegrateCo_2015payroll[[#This Row],[Job_Code]],Analytics_mindset_case_studies_IntegrateCo_jobcodes[[Code_text]:[Job_Description]],2,FALSE)</f>
        <v>Installation</v>
      </c>
    </row>
    <row r="3650" spans="1:18" x14ac:dyDescent="0.3">
      <c r="A3650" s="1">
        <v>42139</v>
      </c>
      <c r="B3650">
        <v>27310054</v>
      </c>
      <c r="C3650">
        <v>195</v>
      </c>
      <c r="D3650">
        <v>1</v>
      </c>
      <c r="E3650">
        <v>1</v>
      </c>
      <c r="F3650" t="s">
        <v>58</v>
      </c>
      <c r="G3650">
        <v>40</v>
      </c>
      <c r="H3650">
        <v>0</v>
      </c>
      <c r="I3650">
        <v>115715</v>
      </c>
      <c r="J3650">
        <v>0</v>
      </c>
      <c r="K3650">
        <v>0</v>
      </c>
      <c r="L3650">
        <v>0</v>
      </c>
      <c r="M3650">
        <v>8276</v>
      </c>
      <c r="N3650">
        <v>301</v>
      </c>
      <c r="O3650" t="s">
        <v>121</v>
      </c>
      <c r="P3650">
        <v>115715</v>
      </c>
      <c r="Q365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650" t="str">
        <f>VLOOKUP(Analytics_mindset_case_studies_IntegrateCo_2015payroll[[#This Row],[Job_Code]],Analytics_mindset_case_studies_IntegrateCo_jobcodes[[Code_text]:[Job_Description]],2,FALSE)</f>
        <v>Sales</v>
      </c>
    </row>
    <row r="3651" spans="1:18" x14ac:dyDescent="0.3">
      <c r="A3651" s="1">
        <v>42139</v>
      </c>
      <c r="B3651">
        <v>27310054</v>
      </c>
      <c r="C3651">
        <v>404</v>
      </c>
      <c r="D3651">
        <v>1</v>
      </c>
      <c r="E3651">
        <v>1</v>
      </c>
      <c r="F3651" t="s">
        <v>84</v>
      </c>
      <c r="G3651">
        <v>13</v>
      </c>
      <c r="H3651">
        <v>0</v>
      </c>
      <c r="I3651">
        <v>28125</v>
      </c>
      <c r="J3651">
        <v>0</v>
      </c>
      <c r="K3651">
        <v>0</v>
      </c>
      <c r="L3651">
        <v>663</v>
      </c>
      <c r="M3651">
        <v>2113</v>
      </c>
      <c r="N3651">
        <v>464</v>
      </c>
      <c r="O3651" t="s">
        <v>205</v>
      </c>
      <c r="P3651">
        <v>28125</v>
      </c>
      <c r="Q365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3651" t="str">
        <f>VLOOKUP(Analytics_mindset_case_studies_IntegrateCo_2015payroll[[#This Row],[Job_Code]],Analytics_mindset_case_studies_IntegrateCo_jobcodes[[Code_text]:[Job_Description]],2,FALSE)</f>
        <v>Travel</v>
      </c>
    </row>
    <row r="3652" spans="1:18" x14ac:dyDescent="0.3">
      <c r="A3652" s="1">
        <v>42139</v>
      </c>
      <c r="B3652">
        <v>27310054</v>
      </c>
      <c r="C3652">
        <v>404</v>
      </c>
      <c r="D3652">
        <v>1</v>
      </c>
      <c r="E3652">
        <v>1</v>
      </c>
      <c r="F3652" t="s">
        <v>87</v>
      </c>
      <c r="G3652">
        <v>1</v>
      </c>
      <c r="H3652">
        <v>0</v>
      </c>
      <c r="I3652">
        <v>2163</v>
      </c>
      <c r="J3652">
        <v>0</v>
      </c>
      <c r="K3652">
        <v>0</v>
      </c>
      <c r="L3652">
        <v>51</v>
      </c>
      <c r="M3652">
        <v>163</v>
      </c>
      <c r="N3652">
        <v>36</v>
      </c>
      <c r="O3652" t="s">
        <v>205</v>
      </c>
      <c r="P3652">
        <v>2163</v>
      </c>
      <c r="Q365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652" t="str">
        <f>VLOOKUP(Analytics_mindset_case_studies_IntegrateCo_2015payroll[[#This Row],[Job_Code]],Analytics_mindset_case_studies_IntegrateCo_jobcodes[[Code_text]:[Job_Description]],2,FALSE)</f>
        <v>Employee Training</v>
      </c>
    </row>
    <row r="3653" spans="1:18" x14ac:dyDescent="0.3">
      <c r="A3653" s="1">
        <v>42139</v>
      </c>
      <c r="B3653">
        <v>27310054</v>
      </c>
      <c r="C3653">
        <v>106</v>
      </c>
      <c r="D3653">
        <v>1</v>
      </c>
      <c r="E3653">
        <v>1</v>
      </c>
      <c r="F3653" t="s">
        <v>86</v>
      </c>
      <c r="G3653">
        <v>4</v>
      </c>
      <c r="H3653">
        <v>0</v>
      </c>
      <c r="I3653">
        <v>885</v>
      </c>
      <c r="J3653">
        <v>0</v>
      </c>
      <c r="K3653">
        <v>0</v>
      </c>
      <c r="L3653">
        <v>212</v>
      </c>
      <c r="M3653">
        <v>677</v>
      </c>
      <c r="N3653">
        <v>146</v>
      </c>
      <c r="O3653" t="s">
        <v>122</v>
      </c>
      <c r="P3653">
        <v>885</v>
      </c>
      <c r="Q365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653" t="str">
        <f>VLOOKUP(Analytics_mindset_case_studies_IntegrateCo_2015payroll[[#This Row],[Job_Code]],Analytics_mindset_case_studies_IntegrateCo_jobcodes[[Code_text]:[Job_Description]],2,FALSE)</f>
        <v>Sales</v>
      </c>
    </row>
    <row r="3654" spans="1:18" x14ac:dyDescent="0.3">
      <c r="A3654" s="1">
        <v>42139</v>
      </c>
      <c r="B3654">
        <v>27310054</v>
      </c>
      <c r="C3654">
        <v>106</v>
      </c>
      <c r="D3654">
        <v>1</v>
      </c>
      <c r="E3654">
        <v>1</v>
      </c>
      <c r="F3654" t="s">
        <v>85</v>
      </c>
      <c r="G3654">
        <v>0</v>
      </c>
      <c r="H3654">
        <v>0</v>
      </c>
      <c r="I3654">
        <v>0</v>
      </c>
      <c r="J3654">
        <v>0</v>
      </c>
      <c r="K3654">
        <v>0</v>
      </c>
      <c r="L3654">
        <v>36</v>
      </c>
      <c r="M3654">
        <v>115</v>
      </c>
      <c r="N3654">
        <v>25</v>
      </c>
      <c r="O3654" t="s">
        <v>122</v>
      </c>
      <c r="P3654">
        <v>0</v>
      </c>
      <c r="Q365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654" t="str">
        <f>VLOOKUP(Analytics_mindset_case_studies_IntegrateCo_2015payroll[[#This Row],[Job_Code]],Analytics_mindset_case_studies_IntegrateCo_jobcodes[[Code_text]:[Job_Description]],2,FALSE)</f>
        <v>Installation</v>
      </c>
    </row>
    <row r="3655" spans="1:18" x14ac:dyDescent="0.3">
      <c r="A3655" s="1">
        <v>42139</v>
      </c>
      <c r="B3655">
        <v>27310054</v>
      </c>
      <c r="C3655">
        <v>106</v>
      </c>
      <c r="D3655">
        <v>1</v>
      </c>
      <c r="E3655">
        <v>1</v>
      </c>
      <c r="F3655" t="s">
        <v>64</v>
      </c>
      <c r="G3655">
        <v>18</v>
      </c>
      <c r="H3655">
        <v>0</v>
      </c>
      <c r="I3655">
        <v>39825</v>
      </c>
      <c r="J3655">
        <v>0</v>
      </c>
      <c r="K3655">
        <v>0</v>
      </c>
      <c r="L3655">
        <v>956</v>
      </c>
      <c r="M3655">
        <v>3047</v>
      </c>
      <c r="N3655">
        <v>657</v>
      </c>
      <c r="O3655" t="s">
        <v>122</v>
      </c>
      <c r="P3655">
        <v>39825</v>
      </c>
      <c r="Q365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655" t="str">
        <f>VLOOKUP(Analytics_mindset_case_studies_IntegrateCo_2015payroll[[#This Row],[Job_Code]],Analytics_mindset_case_studies_IntegrateCo_jobcodes[[Code_text]:[Job_Description]],2,FALSE)</f>
        <v>Office</v>
      </c>
    </row>
    <row r="3656" spans="1:18" x14ac:dyDescent="0.3">
      <c r="A3656" s="1">
        <v>42139</v>
      </c>
      <c r="B3656">
        <v>27310054</v>
      </c>
      <c r="C3656">
        <v>106</v>
      </c>
      <c r="D3656">
        <v>1</v>
      </c>
      <c r="E3656">
        <v>1</v>
      </c>
      <c r="F3656" t="s">
        <v>65</v>
      </c>
      <c r="G3656">
        <v>18</v>
      </c>
      <c r="H3656">
        <v>0</v>
      </c>
      <c r="I3656">
        <v>39825</v>
      </c>
      <c r="J3656">
        <v>0</v>
      </c>
      <c r="K3656">
        <v>0</v>
      </c>
      <c r="L3656">
        <v>956</v>
      </c>
      <c r="M3656">
        <v>3046</v>
      </c>
      <c r="N3656">
        <v>657</v>
      </c>
      <c r="O3656" t="s">
        <v>122</v>
      </c>
      <c r="P3656">
        <v>39825</v>
      </c>
      <c r="Q365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656" t="str">
        <f>VLOOKUP(Analytics_mindset_case_studies_IntegrateCo_2015payroll[[#This Row],[Job_Code]],Analytics_mindset_case_studies_IntegrateCo_jobcodes[[Code_text]:[Job_Description]],2,FALSE)</f>
        <v>Office</v>
      </c>
    </row>
    <row r="3657" spans="1:18" x14ac:dyDescent="0.3">
      <c r="A3657" s="1">
        <v>42139</v>
      </c>
      <c r="B3657">
        <v>27310054</v>
      </c>
      <c r="C3657">
        <v>274</v>
      </c>
      <c r="D3657">
        <v>1</v>
      </c>
      <c r="E3657">
        <v>1</v>
      </c>
      <c r="F3657" t="s">
        <v>85</v>
      </c>
      <c r="G3657">
        <v>0</v>
      </c>
      <c r="H3657">
        <v>0</v>
      </c>
      <c r="I3657">
        <v>0</v>
      </c>
      <c r="J3657">
        <v>0</v>
      </c>
      <c r="K3657">
        <v>0</v>
      </c>
      <c r="L3657">
        <v>36</v>
      </c>
      <c r="M3657">
        <v>115</v>
      </c>
      <c r="N3657">
        <v>25</v>
      </c>
      <c r="O3657" t="s">
        <v>124</v>
      </c>
      <c r="P3657">
        <v>0</v>
      </c>
      <c r="Q365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657" t="str">
        <f>VLOOKUP(Analytics_mindset_case_studies_IntegrateCo_2015payroll[[#This Row],[Job_Code]],Analytics_mindset_case_studies_IntegrateCo_jobcodes[[Code_text]:[Job_Description]],2,FALSE)</f>
        <v>Installation</v>
      </c>
    </row>
    <row r="3658" spans="1:18" x14ac:dyDescent="0.3">
      <c r="A3658" s="1">
        <v>42139</v>
      </c>
      <c r="B3658">
        <v>27310054</v>
      </c>
      <c r="C3658">
        <v>1</v>
      </c>
      <c r="D3658">
        <v>1</v>
      </c>
      <c r="E3658">
        <v>1</v>
      </c>
      <c r="F3658" t="s">
        <v>64</v>
      </c>
      <c r="G3658">
        <v>18</v>
      </c>
      <c r="H3658">
        <v>0</v>
      </c>
      <c r="I3658">
        <v>50155</v>
      </c>
      <c r="J3658">
        <v>0</v>
      </c>
      <c r="K3658">
        <v>0</v>
      </c>
      <c r="L3658">
        <v>1057</v>
      </c>
      <c r="M3658">
        <v>3368</v>
      </c>
      <c r="N3658">
        <v>6</v>
      </c>
      <c r="O3658" t="s">
        <v>125</v>
      </c>
      <c r="P3658">
        <v>50155</v>
      </c>
      <c r="Q365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658" t="str">
        <f>VLOOKUP(Analytics_mindset_case_studies_IntegrateCo_2015payroll[[#This Row],[Job_Code]],Analytics_mindset_case_studies_IntegrateCo_jobcodes[[Code_text]:[Job_Description]],2,FALSE)</f>
        <v>Office</v>
      </c>
    </row>
    <row r="3659" spans="1:18" x14ac:dyDescent="0.3">
      <c r="A3659" s="1">
        <v>42139</v>
      </c>
      <c r="B3659">
        <v>27310054</v>
      </c>
      <c r="C3659">
        <v>1</v>
      </c>
      <c r="D3659">
        <v>1</v>
      </c>
      <c r="E3659">
        <v>1</v>
      </c>
      <c r="F3659" t="s">
        <v>65</v>
      </c>
      <c r="G3659">
        <v>16</v>
      </c>
      <c r="H3659">
        <v>0</v>
      </c>
      <c r="I3659">
        <v>44581</v>
      </c>
      <c r="J3659">
        <v>0</v>
      </c>
      <c r="K3659">
        <v>0</v>
      </c>
      <c r="L3659">
        <v>939</v>
      </c>
      <c r="M3659">
        <v>2993</v>
      </c>
      <c r="N3659">
        <v>53</v>
      </c>
      <c r="O3659" t="s">
        <v>125</v>
      </c>
      <c r="P3659">
        <v>44581</v>
      </c>
      <c r="Q365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659" t="str">
        <f>VLOOKUP(Analytics_mindset_case_studies_IntegrateCo_2015payroll[[#This Row],[Job_Code]],Analytics_mindset_case_studies_IntegrateCo_jobcodes[[Code_text]:[Job_Description]],2,FALSE)</f>
        <v>Office</v>
      </c>
    </row>
    <row r="3660" spans="1:18" x14ac:dyDescent="0.3">
      <c r="A3660" s="1">
        <v>42139</v>
      </c>
      <c r="B3660">
        <v>27310054</v>
      </c>
      <c r="C3660">
        <v>391</v>
      </c>
      <c r="D3660">
        <v>2</v>
      </c>
      <c r="E3660">
        <v>2</v>
      </c>
      <c r="F3660" t="s">
        <v>85</v>
      </c>
      <c r="G3660">
        <v>0</v>
      </c>
      <c r="H3660">
        <v>0</v>
      </c>
      <c r="I3660">
        <v>0</v>
      </c>
      <c r="J3660">
        <v>0</v>
      </c>
      <c r="K3660">
        <v>0</v>
      </c>
      <c r="L3660">
        <v>65</v>
      </c>
      <c r="M3660">
        <v>104</v>
      </c>
      <c r="N3660">
        <v>33</v>
      </c>
      <c r="O3660" t="s">
        <v>126</v>
      </c>
      <c r="P3660">
        <v>0</v>
      </c>
      <c r="Q366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660" t="str">
        <f>VLOOKUP(Analytics_mindset_case_studies_IntegrateCo_2015payroll[[#This Row],[Job_Code]],Analytics_mindset_case_studies_IntegrateCo_jobcodes[[Code_text]:[Job_Description]],2,FALSE)</f>
        <v>Installation</v>
      </c>
    </row>
    <row r="3661" spans="1:18" x14ac:dyDescent="0.3">
      <c r="A3661" s="1">
        <v>42139</v>
      </c>
      <c r="B3661">
        <v>27310054</v>
      </c>
      <c r="C3661">
        <v>391</v>
      </c>
      <c r="D3661">
        <v>2</v>
      </c>
      <c r="E3661">
        <v>2</v>
      </c>
      <c r="F3661" t="s">
        <v>88</v>
      </c>
      <c r="G3661">
        <v>21</v>
      </c>
      <c r="H3661">
        <v>0</v>
      </c>
      <c r="I3661">
        <v>54075</v>
      </c>
      <c r="J3661">
        <v>0</v>
      </c>
      <c r="K3661">
        <v>0</v>
      </c>
      <c r="L3661">
        <v>2344</v>
      </c>
      <c r="M3661">
        <v>3736</v>
      </c>
      <c r="N3661">
        <v>12</v>
      </c>
      <c r="O3661" t="s">
        <v>126</v>
      </c>
      <c r="P3661">
        <v>54075</v>
      </c>
      <c r="Q366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661" t="str">
        <f>VLOOKUP(Analytics_mindset_case_studies_IntegrateCo_2015payroll[[#This Row],[Job_Code]],Analytics_mindset_case_studies_IntegrateCo_jobcodes[[Code_text]:[Job_Description]],2,FALSE)</f>
        <v>Office</v>
      </c>
    </row>
    <row r="3662" spans="1:18" x14ac:dyDescent="0.3">
      <c r="A3662" s="1">
        <v>42139</v>
      </c>
      <c r="B3662">
        <v>27310054</v>
      </c>
      <c r="C3662">
        <v>259</v>
      </c>
      <c r="D3662">
        <v>1</v>
      </c>
      <c r="E3662">
        <v>1</v>
      </c>
      <c r="F3662" t="s">
        <v>85</v>
      </c>
      <c r="G3662">
        <v>0</v>
      </c>
      <c r="H3662">
        <v>0</v>
      </c>
      <c r="I3662">
        <v>0</v>
      </c>
      <c r="J3662">
        <v>0</v>
      </c>
      <c r="K3662">
        <v>0</v>
      </c>
      <c r="L3662">
        <v>35</v>
      </c>
      <c r="M3662">
        <v>111</v>
      </c>
      <c r="N3662">
        <v>25</v>
      </c>
      <c r="O3662" t="s">
        <v>127</v>
      </c>
      <c r="P3662">
        <v>0</v>
      </c>
      <c r="Q366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662" t="str">
        <f>VLOOKUP(Analytics_mindset_case_studies_IntegrateCo_2015payroll[[#This Row],[Job_Code]],Analytics_mindset_case_studies_IntegrateCo_jobcodes[[Code_text]:[Job_Description]],2,FALSE)</f>
        <v>Installation</v>
      </c>
    </row>
    <row r="3663" spans="1:18" x14ac:dyDescent="0.3">
      <c r="A3663" s="1">
        <v>42139</v>
      </c>
      <c r="B3663">
        <v>27310054</v>
      </c>
      <c r="C3663">
        <v>259</v>
      </c>
      <c r="D3663">
        <v>1</v>
      </c>
      <c r="E3663">
        <v>1</v>
      </c>
      <c r="F3663" t="s">
        <v>73</v>
      </c>
      <c r="G3663">
        <v>8</v>
      </c>
      <c r="H3663">
        <v>0</v>
      </c>
      <c r="I3663">
        <v>206</v>
      </c>
      <c r="J3663">
        <v>0</v>
      </c>
      <c r="K3663">
        <v>0</v>
      </c>
      <c r="L3663">
        <v>478</v>
      </c>
      <c r="M3663">
        <v>1525</v>
      </c>
      <c r="N3663">
        <v>34</v>
      </c>
      <c r="O3663" t="s">
        <v>127</v>
      </c>
      <c r="P3663">
        <v>206</v>
      </c>
      <c r="Q366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663" t="str">
        <f>VLOOKUP(Analytics_mindset_case_studies_IntegrateCo_2015payroll[[#This Row],[Job_Code]],Analytics_mindset_case_studies_IntegrateCo_jobcodes[[Code_text]:[Job_Description]],2,FALSE)</f>
        <v>Proj Management</v>
      </c>
    </row>
    <row r="3664" spans="1:18" x14ac:dyDescent="0.3">
      <c r="A3664" s="1">
        <v>42139</v>
      </c>
      <c r="B3664">
        <v>27310054</v>
      </c>
      <c r="C3664">
        <v>259</v>
      </c>
      <c r="D3664">
        <v>1</v>
      </c>
      <c r="E3664">
        <v>1</v>
      </c>
      <c r="F3664" t="s">
        <v>89</v>
      </c>
      <c r="G3664">
        <v>2</v>
      </c>
      <c r="H3664">
        <v>0</v>
      </c>
      <c r="I3664">
        <v>515</v>
      </c>
      <c r="J3664">
        <v>0</v>
      </c>
      <c r="K3664">
        <v>0</v>
      </c>
      <c r="L3664">
        <v>12</v>
      </c>
      <c r="M3664">
        <v>381</v>
      </c>
      <c r="N3664">
        <v>85</v>
      </c>
      <c r="O3664" t="s">
        <v>127</v>
      </c>
      <c r="P3664">
        <v>515</v>
      </c>
      <c r="Q366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664" t="str">
        <f>VLOOKUP(Analytics_mindset_case_studies_IntegrateCo_2015payroll[[#This Row],[Job_Code]],Analytics_mindset_case_studies_IntegrateCo_jobcodes[[Code_text]:[Job_Description]],2,FALSE)</f>
        <v>Employee Training</v>
      </c>
    </row>
    <row r="3665" spans="1:18" x14ac:dyDescent="0.3">
      <c r="A3665" s="1">
        <v>42139</v>
      </c>
      <c r="B3665">
        <v>27310054</v>
      </c>
      <c r="C3665">
        <v>168</v>
      </c>
      <c r="D3665">
        <v>1</v>
      </c>
      <c r="E3665">
        <v>1</v>
      </c>
      <c r="F3665" t="s">
        <v>85</v>
      </c>
      <c r="G3665">
        <v>0</v>
      </c>
      <c r="H3665">
        <v>0</v>
      </c>
      <c r="I3665">
        <v>0</v>
      </c>
      <c r="J3665">
        <v>0</v>
      </c>
      <c r="K3665">
        <v>0</v>
      </c>
      <c r="L3665">
        <v>35</v>
      </c>
      <c r="M3665">
        <v>111</v>
      </c>
      <c r="N3665">
        <v>25</v>
      </c>
      <c r="O3665" t="s">
        <v>129</v>
      </c>
      <c r="P3665">
        <v>0</v>
      </c>
      <c r="Q366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665" t="str">
        <f>VLOOKUP(Analytics_mindset_case_studies_IntegrateCo_2015payroll[[#This Row],[Job_Code]],Analytics_mindset_case_studies_IntegrateCo_jobcodes[[Code_text]:[Job_Description]],2,FALSE)</f>
        <v>Installation</v>
      </c>
    </row>
    <row r="3666" spans="1:18" x14ac:dyDescent="0.3">
      <c r="A3666" s="1">
        <v>42139</v>
      </c>
      <c r="B3666">
        <v>27310054</v>
      </c>
      <c r="C3666">
        <v>249</v>
      </c>
      <c r="D3666">
        <v>1</v>
      </c>
      <c r="E3666">
        <v>1</v>
      </c>
      <c r="F3666" t="s">
        <v>72</v>
      </c>
      <c r="G3666">
        <v>12</v>
      </c>
      <c r="H3666">
        <v>0</v>
      </c>
      <c r="I3666">
        <v>49038</v>
      </c>
      <c r="J3666">
        <v>0</v>
      </c>
      <c r="K3666">
        <v>0</v>
      </c>
      <c r="L3666">
        <v>1101</v>
      </c>
      <c r="M3666">
        <v>351</v>
      </c>
      <c r="N3666">
        <v>809</v>
      </c>
      <c r="O3666" t="s">
        <v>131</v>
      </c>
      <c r="P3666">
        <v>49038</v>
      </c>
      <c r="Q366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666" t="str">
        <f>VLOOKUP(Analytics_mindset_case_studies_IntegrateCo_2015payroll[[#This Row],[Job_Code]],Analytics_mindset_case_studies_IntegrateCo_jobcodes[[Code_text]:[Job_Description]],2,FALSE)</f>
        <v>Sales</v>
      </c>
    </row>
    <row r="3667" spans="1:18" x14ac:dyDescent="0.3">
      <c r="A3667" s="1">
        <v>42139</v>
      </c>
      <c r="B3667">
        <v>27310054</v>
      </c>
      <c r="C3667">
        <v>249</v>
      </c>
      <c r="D3667">
        <v>1</v>
      </c>
      <c r="E3667">
        <v>1</v>
      </c>
      <c r="F3667" t="s">
        <v>73</v>
      </c>
      <c r="G3667">
        <v>2</v>
      </c>
      <c r="H3667">
        <v>0</v>
      </c>
      <c r="I3667">
        <v>8172</v>
      </c>
      <c r="J3667">
        <v>0</v>
      </c>
      <c r="K3667">
        <v>0</v>
      </c>
      <c r="L3667">
        <v>184</v>
      </c>
      <c r="M3667">
        <v>585</v>
      </c>
      <c r="N3667">
        <v>135</v>
      </c>
      <c r="O3667" t="s">
        <v>131</v>
      </c>
      <c r="P3667">
        <v>8172</v>
      </c>
      <c r="Q366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667" t="str">
        <f>VLOOKUP(Analytics_mindset_case_studies_IntegrateCo_2015payroll[[#This Row],[Job_Code]],Analytics_mindset_case_studies_IntegrateCo_jobcodes[[Code_text]:[Job_Description]],2,FALSE)</f>
        <v>Proj Management</v>
      </c>
    </row>
    <row r="3668" spans="1:18" x14ac:dyDescent="0.3">
      <c r="A3668" s="1">
        <v>42139</v>
      </c>
      <c r="B3668">
        <v>27310054</v>
      </c>
      <c r="C3668">
        <v>179</v>
      </c>
      <c r="D3668">
        <v>1</v>
      </c>
      <c r="E3668">
        <v>1</v>
      </c>
      <c r="F3668" t="s">
        <v>85</v>
      </c>
      <c r="G3668">
        <v>0</v>
      </c>
      <c r="H3668">
        <v>0</v>
      </c>
      <c r="I3668">
        <v>0</v>
      </c>
      <c r="J3668">
        <v>0</v>
      </c>
      <c r="K3668">
        <v>0</v>
      </c>
      <c r="L3668">
        <v>5</v>
      </c>
      <c r="M3668">
        <v>107</v>
      </c>
      <c r="N3668">
        <v>25</v>
      </c>
      <c r="O3668" t="s">
        <v>132</v>
      </c>
      <c r="P3668">
        <v>0</v>
      </c>
      <c r="Q366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668" t="str">
        <f>VLOOKUP(Analytics_mindset_case_studies_IntegrateCo_2015payroll[[#This Row],[Job_Code]],Analytics_mindset_case_studies_IntegrateCo_jobcodes[[Code_text]:[Job_Description]],2,FALSE)</f>
        <v>Installation</v>
      </c>
    </row>
    <row r="3669" spans="1:18" x14ac:dyDescent="0.3">
      <c r="A3669" s="1">
        <v>42139</v>
      </c>
      <c r="B3669">
        <v>27310054</v>
      </c>
      <c r="C3669">
        <v>179</v>
      </c>
      <c r="D3669">
        <v>1</v>
      </c>
      <c r="E3669">
        <v>1</v>
      </c>
      <c r="F3669" t="s">
        <v>58</v>
      </c>
      <c r="G3669">
        <v>25</v>
      </c>
      <c r="H3669">
        <v>0</v>
      </c>
      <c r="I3669">
        <v>9723</v>
      </c>
      <c r="J3669">
        <v>0</v>
      </c>
      <c r="K3669">
        <v>0</v>
      </c>
      <c r="L3669">
        <v>32</v>
      </c>
      <c r="M3669">
        <v>695</v>
      </c>
      <c r="N3669">
        <v>16</v>
      </c>
      <c r="O3669" t="s">
        <v>132</v>
      </c>
      <c r="P3669">
        <v>9723</v>
      </c>
      <c r="Q366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669" t="str">
        <f>VLOOKUP(Analytics_mindset_case_studies_IntegrateCo_2015payroll[[#This Row],[Job_Code]],Analytics_mindset_case_studies_IntegrateCo_jobcodes[[Code_text]:[Job_Description]],2,FALSE)</f>
        <v>Sales</v>
      </c>
    </row>
    <row r="3670" spans="1:18" x14ac:dyDescent="0.3">
      <c r="A3670" s="1">
        <v>42139</v>
      </c>
      <c r="B3670">
        <v>27310054</v>
      </c>
      <c r="C3670">
        <v>179</v>
      </c>
      <c r="D3670">
        <v>1</v>
      </c>
      <c r="E3670">
        <v>1</v>
      </c>
      <c r="F3670" t="s">
        <v>71</v>
      </c>
      <c r="G3670">
        <v>17</v>
      </c>
      <c r="H3670">
        <v>0</v>
      </c>
      <c r="I3670">
        <v>6612</v>
      </c>
      <c r="J3670">
        <v>0</v>
      </c>
      <c r="K3670">
        <v>0</v>
      </c>
      <c r="L3670">
        <v>22</v>
      </c>
      <c r="M3670">
        <v>4723</v>
      </c>
      <c r="N3670">
        <v>1091</v>
      </c>
      <c r="O3670" t="s">
        <v>132</v>
      </c>
      <c r="P3670">
        <v>6612</v>
      </c>
      <c r="Q367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670" t="str">
        <f>VLOOKUP(Analytics_mindset_case_studies_IntegrateCo_2015payroll[[#This Row],[Job_Code]],Analytics_mindset_case_studies_IntegrateCo_jobcodes[[Code_text]:[Job_Description]],2,FALSE)</f>
        <v>Proj Management</v>
      </c>
    </row>
    <row r="3671" spans="1:18" x14ac:dyDescent="0.3">
      <c r="A3671" s="1">
        <v>42139</v>
      </c>
      <c r="B3671">
        <v>27310054</v>
      </c>
      <c r="C3671">
        <v>368</v>
      </c>
      <c r="D3671">
        <v>1</v>
      </c>
      <c r="E3671">
        <v>1</v>
      </c>
      <c r="F3671" t="s">
        <v>70</v>
      </c>
      <c r="G3671">
        <v>0</v>
      </c>
      <c r="H3671">
        <v>0</v>
      </c>
      <c r="I3671">
        <v>0</v>
      </c>
      <c r="J3671">
        <v>0</v>
      </c>
      <c r="K3671">
        <v>0</v>
      </c>
      <c r="L3671">
        <v>1646</v>
      </c>
      <c r="M3671">
        <v>5246</v>
      </c>
      <c r="N3671">
        <v>1294</v>
      </c>
      <c r="O3671" t="s">
        <v>133</v>
      </c>
      <c r="P3671">
        <v>0</v>
      </c>
      <c r="Q367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671" t="str">
        <f>VLOOKUP(Analytics_mindset_case_studies_IntegrateCo_2015payroll[[#This Row],[Job_Code]],Analytics_mindset_case_studies_IntegrateCo_jobcodes[[Code_text]:[Job_Description]],2,FALSE)</f>
        <v>New Foreign Manufacturing Plant</v>
      </c>
    </row>
    <row r="3672" spans="1:18" x14ac:dyDescent="0.3">
      <c r="A3672" s="1">
        <v>42139</v>
      </c>
      <c r="B3672">
        <v>27310054</v>
      </c>
      <c r="C3672">
        <v>368</v>
      </c>
      <c r="D3672">
        <v>1</v>
      </c>
      <c r="E3672">
        <v>1</v>
      </c>
      <c r="F3672" t="s">
        <v>68</v>
      </c>
      <c r="G3672">
        <v>0</v>
      </c>
      <c r="H3672">
        <v>0</v>
      </c>
      <c r="I3672">
        <v>0</v>
      </c>
      <c r="J3672">
        <v>0</v>
      </c>
      <c r="K3672">
        <v>0</v>
      </c>
      <c r="L3672">
        <v>411</v>
      </c>
      <c r="M3672">
        <v>1312</v>
      </c>
      <c r="N3672">
        <v>323</v>
      </c>
      <c r="O3672" t="s">
        <v>133</v>
      </c>
      <c r="P3672">
        <v>0</v>
      </c>
      <c r="Q367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3672" t="str">
        <f>VLOOKUP(Analytics_mindset_case_studies_IntegrateCo_2015payroll[[#This Row],[Job_Code]],Analytics_mindset_case_studies_IntegrateCo_jobcodes[[Code_text]:[Job_Description]],2,FALSE)</f>
        <v>Internal Auditing</v>
      </c>
    </row>
    <row r="3673" spans="1:18" x14ac:dyDescent="0.3">
      <c r="A3673" s="1">
        <v>42139</v>
      </c>
      <c r="B3673">
        <v>27310054</v>
      </c>
      <c r="C3673">
        <v>27</v>
      </c>
      <c r="D3673">
        <v>1</v>
      </c>
      <c r="E3673">
        <v>1</v>
      </c>
      <c r="F3673" t="s">
        <v>85</v>
      </c>
      <c r="G3673">
        <v>0</v>
      </c>
      <c r="H3673">
        <v>0</v>
      </c>
      <c r="I3673">
        <v>0</v>
      </c>
      <c r="J3673">
        <v>0</v>
      </c>
      <c r="K3673">
        <v>0</v>
      </c>
      <c r="L3673">
        <v>1</v>
      </c>
      <c r="M3673">
        <v>106</v>
      </c>
      <c r="N3673">
        <v>25</v>
      </c>
      <c r="O3673" t="s">
        <v>134</v>
      </c>
      <c r="P3673">
        <v>0</v>
      </c>
      <c r="Q367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673" t="str">
        <f>VLOOKUP(Analytics_mindset_case_studies_IntegrateCo_2015payroll[[#This Row],[Job_Code]],Analytics_mindset_case_studies_IntegrateCo_jobcodes[[Code_text]:[Job_Description]],2,FALSE)</f>
        <v>Installation</v>
      </c>
    </row>
    <row r="3674" spans="1:18" x14ac:dyDescent="0.3">
      <c r="A3674" s="1">
        <v>42139</v>
      </c>
      <c r="B3674">
        <v>27310054</v>
      </c>
      <c r="C3674">
        <v>27</v>
      </c>
      <c r="D3674">
        <v>1</v>
      </c>
      <c r="E3674">
        <v>1</v>
      </c>
      <c r="F3674" t="s">
        <v>65</v>
      </c>
      <c r="G3674">
        <v>6</v>
      </c>
      <c r="H3674">
        <v>0</v>
      </c>
      <c r="I3674">
        <v>183</v>
      </c>
      <c r="J3674">
        <v>0</v>
      </c>
      <c r="K3674">
        <v>0</v>
      </c>
      <c r="L3674">
        <v>122</v>
      </c>
      <c r="M3674">
        <v>1293</v>
      </c>
      <c r="N3674">
        <v>302</v>
      </c>
      <c r="O3674" t="s">
        <v>134</v>
      </c>
      <c r="P3674">
        <v>183</v>
      </c>
      <c r="Q367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674" t="str">
        <f>VLOOKUP(Analytics_mindset_case_studies_IntegrateCo_2015payroll[[#This Row],[Job_Code]],Analytics_mindset_case_studies_IntegrateCo_jobcodes[[Code_text]:[Job_Description]],2,FALSE)</f>
        <v>Office</v>
      </c>
    </row>
    <row r="3675" spans="1:18" x14ac:dyDescent="0.3">
      <c r="A3675" s="1">
        <v>42139</v>
      </c>
      <c r="B3675">
        <v>27310054</v>
      </c>
      <c r="C3675">
        <v>27</v>
      </c>
      <c r="D3675">
        <v>1</v>
      </c>
      <c r="E3675">
        <v>1</v>
      </c>
      <c r="F3675" t="s">
        <v>65</v>
      </c>
      <c r="G3675">
        <v>0</v>
      </c>
      <c r="H3675">
        <v>1</v>
      </c>
      <c r="I3675">
        <v>0</v>
      </c>
      <c r="J3675">
        <v>4575</v>
      </c>
      <c r="K3675">
        <v>0</v>
      </c>
      <c r="L3675">
        <v>31</v>
      </c>
      <c r="M3675">
        <v>323</v>
      </c>
      <c r="N3675">
        <v>5</v>
      </c>
      <c r="O3675" t="s">
        <v>134</v>
      </c>
      <c r="P3675">
        <v>4575</v>
      </c>
      <c r="Q367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675" t="str">
        <f>VLOOKUP(Analytics_mindset_case_studies_IntegrateCo_2015payroll[[#This Row],[Job_Code]],Analytics_mindset_case_studies_IntegrateCo_jobcodes[[Code_text]:[Job_Description]],2,FALSE)</f>
        <v>Office</v>
      </c>
    </row>
    <row r="3676" spans="1:18" x14ac:dyDescent="0.3">
      <c r="A3676" s="1">
        <v>42139</v>
      </c>
      <c r="B3676">
        <v>27310054</v>
      </c>
      <c r="C3676">
        <v>27</v>
      </c>
      <c r="D3676">
        <v>1</v>
      </c>
      <c r="E3676">
        <v>1</v>
      </c>
      <c r="F3676" t="s">
        <v>72</v>
      </c>
      <c r="G3676">
        <v>45</v>
      </c>
      <c r="H3676">
        <v>0</v>
      </c>
      <c r="I3676">
        <v>13725</v>
      </c>
      <c r="J3676">
        <v>0</v>
      </c>
      <c r="K3676">
        <v>0</v>
      </c>
      <c r="L3676">
        <v>92</v>
      </c>
      <c r="M3676">
        <v>969</v>
      </c>
      <c r="N3676">
        <v>226</v>
      </c>
      <c r="O3676" t="s">
        <v>134</v>
      </c>
      <c r="P3676">
        <v>13725</v>
      </c>
      <c r="Q367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676" t="str">
        <f>VLOOKUP(Analytics_mindset_case_studies_IntegrateCo_2015payroll[[#This Row],[Job_Code]],Analytics_mindset_case_studies_IntegrateCo_jobcodes[[Code_text]:[Job_Description]],2,FALSE)</f>
        <v>Sales</v>
      </c>
    </row>
    <row r="3677" spans="1:18" x14ac:dyDescent="0.3">
      <c r="A3677" s="1">
        <v>42139</v>
      </c>
      <c r="B3677">
        <v>27310054</v>
      </c>
      <c r="C3677">
        <v>27</v>
      </c>
      <c r="D3677">
        <v>1</v>
      </c>
      <c r="E3677">
        <v>1</v>
      </c>
      <c r="F3677" t="s">
        <v>72</v>
      </c>
      <c r="G3677">
        <v>0</v>
      </c>
      <c r="H3677">
        <v>1</v>
      </c>
      <c r="I3677">
        <v>0</v>
      </c>
      <c r="J3677">
        <v>4575</v>
      </c>
      <c r="K3677">
        <v>0</v>
      </c>
      <c r="L3677">
        <v>3</v>
      </c>
      <c r="M3677">
        <v>323</v>
      </c>
      <c r="N3677">
        <v>5</v>
      </c>
      <c r="O3677" t="s">
        <v>134</v>
      </c>
      <c r="P3677">
        <v>4575</v>
      </c>
      <c r="Q367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677" t="str">
        <f>VLOOKUP(Analytics_mindset_case_studies_IntegrateCo_2015payroll[[#This Row],[Job_Code]],Analytics_mindset_case_studies_IntegrateCo_jobcodes[[Code_text]:[Job_Description]],2,FALSE)</f>
        <v>Sales</v>
      </c>
    </row>
    <row r="3678" spans="1:18" x14ac:dyDescent="0.3">
      <c r="A3678" s="1">
        <v>42139</v>
      </c>
      <c r="B3678">
        <v>27310054</v>
      </c>
      <c r="C3678">
        <v>27</v>
      </c>
      <c r="D3678">
        <v>1</v>
      </c>
      <c r="E3678">
        <v>1</v>
      </c>
      <c r="F3678" t="s">
        <v>73</v>
      </c>
      <c r="G3678">
        <v>2</v>
      </c>
      <c r="H3678">
        <v>0</v>
      </c>
      <c r="I3678">
        <v>61</v>
      </c>
      <c r="J3678">
        <v>0</v>
      </c>
      <c r="K3678">
        <v>0</v>
      </c>
      <c r="L3678">
        <v>41</v>
      </c>
      <c r="M3678">
        <v>432</v>
      </c>
      <c r="N3678">
        <v>101</v>
      </c>
      <c r="O3678" t="s">
        <v>134</v>
      </c>
      <c r="P3678">
        <v>61</v>
      </c>
      <c r="Q367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678" t="str">
        <f>VLOOKUP(Analytics_mindset_case_studies_IntegrateCo_2015payroll[[#This Row],[Job_Code]],Analytics_mindset_case_studies_IntegrateCo_jobcodes[[Code_text]:[Job_Description]],2,FALSE)</f>
        <v>Proj Management</v>
      </c>
    </row>
    <row r="3679" spans="1:18" x14ac:dyDescent="0.3">
      <c r="A3679" s="1">
        <v>42139</v>
      </c>
      <c r="B3679">
        <v>27310054</v>
      </c>
      <c r="C3679">
        <v>27</v>
      </c>
      <c r="D3679">
        <v>1</v>
      </c>
      <c r="E3679">
        <v>1</v>
      </c>
      <c r="F3679" t="s">
        <v>74</v>
      </c>
      <c r="G3679">
        <v>4</v>
      </c>
      <c r="H3679">
        <v>0</v>
      </c>
      <c r="I3679">
        <v>122</v>
      </c>
      <c r="J3679">
        <v>0</v>
      </c>
      <c r="K3679">
        <v>0</v>
      </c>
      <c r="L3679">
        <v>82</v>
      </c>
      <c r="M3679">
        <v>863</v>
      </c>
      <c r="N3679">
        <v>201</v>
      </c>
      <c r="O3679" t="s">
        <v>134</v>
      </c>
      <c r="P3679">
        <v>122</v>
      </c>
      <c r="Q367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679" t="str">
        <f>VLOOKUP(Analytics_mindset_case_studies_IntegrateCo_2015payroll[[#This Row],[Job_Code]],Analytics_mindset_case_studies_IntegrateCo_jobcodes[[Code_text]:[Job_Description]],2,FALSE)</f>
        <v>Service</v>
      </c>
    </row>
    <row r="3680" spans="1:18" x14ac:dyDescent="0.3">
      <c r="A3680" s="1">
        <v>42139</v>
      </c>
      <c r="B3680">
        <v>27310054</v>
      </c>
      <c r="C3680">
        <v>27</v>
      </c>
      <c r="D3680">
        <v>1</v>
      </c>
      <c r="E3680">
        <v>1</v>
      </c>
      <c r="F3680" t="s">
        <v>74</v>
      </c>
      <c r="G3680">
        <v>0</v>
      </c>
      <c r="H3680">
        <v>2</v>
      </c>
      <c r="I3680">
        <v>0</v>
      </c>
      <c r="J3680">
        <v>915</v>
      </c>
      <c r="K3680">
        <v>0</v>
      </c>
      <c r="L3680">
        <v>61</v>
      </c>
      <c r="M3680">
        <v>646</v>
      </c>
      <c r="N3680">
        <v>101</v>
      </c>
      <c r="O3680" t="s">
        <v>134</v>
      </c>
      <c r="P3680">
        <v>915</v>
      </c>
      <c r="Q368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680" t="str">
        <f>VLOOKUP(Analytics_mindset_case_studies_IntegrateCo_2015payroll[[#This Row],[Job_Code]],Analytics_mindset_case_studies_IntegrateCo_jobcodes[[Code_text]:[Job_Description]],2,FALSE)</f>
        <v>Service</v>
      </c>
    </row>
    <row r="3681" spans="1:18" x14ac:dyDescent="0.3">
      <c r="A3681" s="1">
        <v>42139</v>
      </c>
      <c r="B3681">
        <v>27310054</v>
      </c>
      <c r="C3681">
        <v>27</v>
      </c>
      <c r="D3681">
        <v>1</v>
      </c>
      <c r="E3681">
        <v>1</v>
      </c>
      <c r="F3681" t="s">
        <v>89</v>
      </c>
      <c r="G3681">
        <v>15</v>
      </c>
      <c r="H3681">
        <v>0</v>
      </c>
      <c r="I3681">
        <v>4575</v>
      </c>
      <c r="J3681">
        <v>0</v>
      </c>
      <c r="K3681">
        <v>0</v>
      </c>
      <c r="L3681">
        <v>31</v>
      </c>
      <c r="M3681">
        <v>325</v>
      </c>
      <c r="N3681">
        <v>75</v>
      </c>
      <c r="O3681" t="s">
        <v>134</v>
      </c>
      <c r="P3681">
        <v>4575</v>
      </c>
      <c r="Q368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681" t="str">
        <f>VLOOKUP(Analytics_mindset_case_studies_IntegrateCo_2015payroll[[#This Row],[Job_Code]],Analytics_mindset_case_studies_IntegrateCo_jobcodes[[Code_text]:[Job_Description]],2,FALSE)</f>
        <v>Employee Training</v>
      </c>
    </row>
    <row r="3682" spans="1:18" x14ac:dyDescent="0.3">
      <c r="A3682" s="1">
        <v>42139</v>
      </c>
      <c r="B3682">
        <v>27310054</v>
      </c>
      <c r="C3682">
        <v>239</v>
      </c>
      <c r="D3682">
        <v>1</v>
      </c>
      <c r="E3682">
        <v>1</v>
      </c>
      <c r="F3682" t="s">
        <v>64</v>
      </c>
      <c r="G3682">
        <v>20</v>
      </c>
      <c r="H3682">
        <v>0</v>
      </c>
      <c r="I3682">
        <v>470</v>
      </c>
      <c r="J3682">
        <v>0</v>
      </c>
      <c r="K3682">
        <v>0</v>
      </c>
      <c r="L3682">
        <v>1065</v>
      </c>
      <c r="M3682">
        <v>3396</v>
      </c>
      <c r="N3682">
        <v>56</v>
      </c>
      <c r="O3682" t="s">
        <v>135</v>
      </c>
      <c r="P3682">
        <v>470</v>
      </c>
      <c r="Q368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682" t="str">
        <f>VLOOKUP(Analytics_mindset_case_studies_IntegrateCo_2015payroll[[#This Row],[Job_Code]],Analytics_mindset_case_studies_IntegrateCo_jobcodes[[Code_text]:[Job_Description]],2,FALSE)</f>
        <v>Office</v>
      </c>
    </row>
    <row r="3683" spans="1:18" x14ac:dyDescent="0.3">
      <c r="A3683" s="1">
        <v>42139</v>
      </c>
      <c r="B3683">
        <v>27310054</v>
      </c>
      <c r="C3683">
        <v>239</v>
      </c>
      <c r="D3683">
        <v>1</v>
      </c>
      <c r="E3683">
        <v>1</v>
      </c>
      <c r="F3683" t="s">
        <v>65</v>
      </c>
      <c r="G3683">
        <v>1975</v>
      </c>
      <c r="H3683">
        <v>0</v>
      </c>
      <c r="I3683">
        <v>46413</v>
      </c>
      <c r="J3683">
        <v>0</v>
      </c>
      <c r="K3683">
        <v>0</v>
      </c>
      <c r="L3683">
        <v>1052</v>
      </c>
      <c r="M3683">
        <v>3352</v>
      </c>
      <c r="N3683">
        <v>56</v>
      </c>
      <c r="O3683" t="s">
        <v>135</v>
      </c>
      <c r="P3683">
        <v>46413</v>
      </c>
      <c r="Q368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683" t="str">
        <f>VLOOKUP(Analytics_mindset_case_studies_IntegrateCo_2015payroll[[#This Row],[Job_Code]],Analytics_mindset_case_studies_IntegrateCo_jobcodes[[Code_text]:[Job_Description]],2,FALSE)</f>
        <v>Office</v>
      </c>
    </row>
    <row r="3684" spans="1:18" x14ac:dyDescent="0.3">
      <c r="A3684" s="1">
        <v>42139</v>
      </c>
      <c r="B3684">
        <v>27310054</v>
      </c>
      <c r="C3684">
        <v>38</v>
      </c>
      <c r="D3684">
        <v>1</v>
      </c>
      <c r="E3684">
        <v>1</v>
      </c>
      <c r="F3684" t="s">
        <v>85</v>
      </c>
      <c r="G3684">
        <v>0</v>
      </c>
      <c r="H3684">
        <v>0</v>
      </c>
      <c r="I3684">
        <v>0</v>
      </c>
      <c r="J3684">
        <v>0</v>
      </c>
      <c r="K3684">
        <v>0</v>
      </c>
      <c r="L3684">
        <v>0</v>
      </c>
      <c r="M3684">
        <v>112</v>
      </c>
      <c r="N3684">
        <v>4</v>
      </c>
      <c r="O3684" t="s">
        <v>137</v>
      </c>
      <c r="P3684">
        <v>0</v>
      </c>
      <c r="Q368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684" t="str">
        <f>VLOOKUP(Analytics_mindset_case_studies_IntegrateCo_2015payroll[[#This Row],[Job_Code]],Analytics_mindset_case_studies_IntegrateCo_jobcodes[[Code_text]:[Job_Description]],2,FALSE)</f>
        <v>Installation</v>
      </c>
    </row>
    <row r="3685" spans="1:18" x14ac:dyDescent="0.3">
      <c r="A3685" s="1">
        <v>42139</v>
      </c>
      <c r="B3685">
        <v>27310054</v>
      </c>
      <c r="C3685">
        <v>38</v>
      </c>
      <c r="D3685">
        <v>1</v>
      </c>
      <c r="E3685">
        <v>1</v>
      </c>
      <c r="F3685" t="s">
        <v>58</v>
      </c>
      <c r="G3685">
        <v>38</v>
      </c>
      <c r="H3685">
        <v>0</v>
      </c>
      <c r="I3685">
        <v>163454</v>
      </c>
      <c r="J3685">
        <v>0</v>
      </c>
      <c r="K3685">
        <v>0</v>
      </c>
      <c r="L3685">
        <v>0</v>
      </c>
      <c r="M3685">
        <v>12244</v>
      </c>
      <c r="N3685">
        <v>425</v>
      </c>
      <c r="O3685" t="s">
        <v>137</v>
      </c>
      <c r="P3685">
        <v>163454</v>
      </c>
      <c r="Q368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685" t="str">
        <f>VLOOKUP(Analytics_mindset_case_studies_IntegrateCo_2015payroll[[#This Row],[Job_Code]],Analytics_mindset_case_studies_IntegrateCo_jobcodes[[Code_text]:[Job_Description]],2,FALSE)</f>
        <v>Sales</v>
      </c>
    </row>
    <row r="3686" spans="1:18" x14ac:dyDescent="0.3">
      <c r="A3686" s="1">
        <v>42139</v>
      </c>
      <c r="B3686">
        <v>27310054</v>
      </c>
      <c r="C3686">
        <v>169</v>
      </c>
      <c r="D3686">
        <v>1</v>
      </c>
      <c r="E3686">
        <v>1</v>
      </c>
      <c r="F3686" t="s">
        <v>85</v>
      </c>
      <c r="G3686">
        <v>0</v>
      </c>
      <c r="H3686">
        <v>0</v>
      </c>
      <c r="I3686">
        <v>0</v>
      </c>
      <c r="J3686">
        <v>0</v>
      </c>
      <c r="K3686">
        <v>0</v>
      </c>
      <c r="L3686">
        <v>35</v>
      </c>
      <c r="M3686">
        <v>111</v>
      </c>
      <c r="N3686">
        <v>25</v>
      </c>
      <c r="O3686" t="s">
        <v>138</v>
      </c>
      <c r="P3686">
        <v>0</v>
      </c>
      <c r="Q368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686" t="str">
        <f>VLOOKUP(Analytics_mindset_case_studies_IntegrateCo_2015payroll[[#This Row],[Job_Code]],Analytics_mindset_case_studies_IntegrateCo_jobcodes[[Code_text]:[Job_Description]],2,FALSE)</f>
        <v>Installation</v>
      </c>
    </row>
    <row r="3687" spans="1:18" x14ac:dyDescent="0.3">
      <c r="A3687" s="1">
        <v>42139</v>
      </c>
      <c r="B3687">
        <v>27310054</v>
      </c>
      <c r="C3687">
        <v>169</v>
      </c>
      <c r="D3687">
        <v>1</v>
      </c>
      <c r="E3687">
        <v>1</v>
      </c>
      <c r="F3687" t="s">
        <v>71</v>
      </c>
      <c r="G3687">
        <v>7</v>
      </c>
      <c r="H3687">
        <v>0</v>
      </c>
      <c r="I3687">
        <v>22925</v>
      </c>
      <c r="J3687">
        <v>0</v>
      </c>
      <c r="K3687">
        <v>0</v>
      </c>
      <c r="L3687">
        <v>532</v>
      </c>
      <c r="M3687">
        <v>1696</v>
      </c>
      <c r="N3687">
        <v>378</v>
      </c>
      <c r="O3687" t="s">
        <v>138</v>
      </c>
      <c r="P3687">
        <v>22925</v>
      </c>
      <c r="Q368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687" t="str">
        <f>VLOOKUP(Analytics_mindset_case_studies_IntegrateCo_2015payroll[[#This Row],[Job_Code]],Analytics_mindset_case_studies_IntegrateCo_jobcodes[[Code_text]:[Job_Description]],2,FALSE)</f>
        <v>Proj Management</v>
      </c>
    </row>
    <row r="3688" spans="1:18" x14ac:dyDescent="0.3">
      <c r="A3688" s="1">
        <v>42139</v>
      </c>
      <c r="B3688">
        <v>27310054</v>
      </c>
      <c r="C3688">
        <v>169</v>
      </c>
      <c r="D3688">
        <v>1</v>
      </c>
      <c r="E3688">
        <v>1</v>
      </c>
      <c r="F3688" t="s">
        <v>87</v>
      </c>
      <c r="G3688">
        <v>15</v>
      </c>
      <c r="H3688">
        <v>0</v>
      </c>
      <c r="I3688">
        <v>4913</v>
      </c>
      <c r="J3688">
        <v>0</v>
      </c>
      <c r="K3688">
        <v>0</v>
      </c>
      <c r="L3688">
        <v>114</v>
      </c>
      <c r="M3688">
        <v>363</v>
      </c>
      <c r="N3688">
        <v>81</v>
      </c>
      <c r="O3688" t="s">
        <v>138</v>
      </c>
      <c r="P3688">
        <v>4913</v>
      </c>
      <c r="Q368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688" t="str">
        <f>VLOOKUP(Analytics_mindset_case_studies_IntegrateCo_2015payroll[[#This Row],[Job_Code]],Analytics_mindset_case_studies_IntegrateCo_jobcodes[[Code_text]:[Job_Description]],2,FALSE)</f>
        <v>Employee Training</v>
      </c>
    </row>
    <row r="3689" spans="1:18" x14ac:dyDescent="0.3">
      <c r="A3689" s="1">
        <v>42139</v>
      </c>
      <c r="B3689">
        <v>27310054</v>
      </c>
      <c r="C3689">
        <v>44</v>
      </c>
      <c r="D3689">
        <v>4</v>
      </c>
      <c r="E3689">
        <v>4</v>
      </c>
      <c r="F3689" t="s">
        <v>92</v>
      </c>
      <c r="G3689">
        <v>40</v>
      </c>
      <c r="H3689">
        <v>0</v>
      </c>
      <c r="I3689">
        <v>3850</v>
      </c>
      <c r="J3689">
        <v>0</v>
      </c>
      <c r="K3689">
        <v>0</v>
      </c>
      <c r="L3689">
        <v>0</v>
      </c>
      <c r="M3689">
        <v>29453</v>
      </c>
      <c r="N3689">
        <v>462</v>
      </c>
      <c r="O3689" t="s">
        <v>139</v>
      </c>
      <c r="P3689">
        <v>3850</v>
      </c>
      <c r="Q368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689" t="str">
        <f>VLOOKUP(Analytics_mindset_case_studies_IntegrateCo_2015payroll[[#This Row],[Job_Code]],Analytics_mindset_case_studies_IntegrateCo_jobcodes[[Code_text]:[Job_Description]],2,FALSE)</f>
        <v>Office</v>
      </c>
    </row>
    <row r="3690" spans="1:18" x14ac:dyDescent="0.3">
      <c r="A3690" s="1">
        <v>42139</v>
      </c>
      <c r="B3690">
        <v>27310054</v>
      </c>
      <c r="C3690">
        <v>396</v>
      </c>
      <c r="D3690">
        <v>5</v>
      </c>
      <c r="E3690">
        <v>5</v>
      </c>
      <c r="F3690" t="s">
        <v>85</v>
      </c>
      <c r="G3690">
        <v>0</v>
      </c>
      <c r="H3690">
        <v>0</v>
      </c>
      <c r="I3690">
        <v>0</v>
      </c>
      <c r="J3690">
        <v>0</v>
      </c>
      <c r="K3690">
        <v>0</v>
      </c>
      <c r="L3690">
        <v>42</v>
      </c>
      <c r="M3690">
        <v>115</v>
      </c>
      <c r="N3690">
        <v>64</v>
      </c>
      <c r="O3690" t="s">
        <v>140</v>
      </c>
      <c r="P3690">
        <v>0</v>
      </c>
      <c r="Q369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690" t="str">
        <f>VLOOKUP(Analytics_mindset_case_studies_IntegrateCo_2015payroll[[#This Row],[Job_Code]],Analytics_mindset_case_studies_IntegrateCo_jobcodes[[Code_text]:[Job_Description]],2,FALSE)</f>
        <v>Installation</v>
      </c>
    </row>
    <row r="3691" spans="1:18" x14ac:dyDescent="0.3">
      <c r="A3691" s="1">
        <v>42139</v>
      </c>
      <c r="B3691">
        <v>27310054</v>
      </c>
      <c r="C3691">
        <v>396</v>
      </c>
      <c r="D3691">
        <v>5</v>
      </c>
      <c r="E3691">
        <v>5</v>
      </c>
      <c r="F3691" t="s">
        <v>93</v>
      </c>
      <c r="G3691">
        <v>5</v>
      </c>
      <c r="H3691">
        <v>0</v>
      </c>
      <c r="I3691">
        <v>16</v>
      </c>
      <c r="J3691">
        <v>0</v>
      </c>
      <c r="K3691">
        <v>0</v>
      </c>
      <c r="L3691">
        <v>45</v>
      </c>
      <c r="M3691">
        <v>122</v>
      </c>
      <c r="N3691">
        <v>68</v>
      </c>
      <c r="O3691" t="s">
        <v>140</v>
      </c>
      <c r="P3691">
        <v>16</v>
      </c>
      <c r="Q369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691" t="str">
        <f>VLOOKUP(Analytics_mindset_case_studies_IntegrateCo_2015payroll[[#This Row],[Job_Code]],Analytics_mindset_case_studies_IntegrateCo_jobcodes[[Code_text]:[Job_Description]],2,FALSE)</f>
        <v>Office</v>
      </c>
    </row>
    <row r="3692" spans="1:18" x14ac:dyDescent="0.3">
      <c r="A3692" s="1">
        <v>42139</v>
      </c>
      <c r="B3692">
        <v>27310054</v>
      </c>
      <c r="C3692">
        <v>396</v>
      </c>
      <c r="D3692">
        <v>5</v>
      </c>
      <c r="E3692">
        <v>5</v>
      </c>
      <c r="F3692" t="s">
        <v>94</v>
      </c>
      <c r="G3692">
        <v>1</v>
      </c>
      <c r="H3692">
        <v>0</v>
      </c>
      <c r="I3692">
        <v>32</v>
      </c>
      <c r="J3692">
        <v>0</v>
      </c>
      <c r="K3692">
        <v>0</v>
      </c>
      <c r="L3692">
        <v>89</v>
      </c>
      <c r="M3692">
        <v>246</v>
      </c>
      <c r="N3692">
        <v>137</v>
      </c>
      <c r="O3692" t="s">
        <v>140</v>
      </c>
      <c r="P3692">
        <v>32</v>
      </c>
      <c r="Q369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692" t="str">
        <f>VLOOKUP(Analytics_mindset_case_studies_IntegrateCo_2015payroll[[#This Row],[Job_Code]],Analytics_mindset_case_studies_IntegrateCo_jobcodes[[Code_text]:[Job_Description]],2,FALSE)</f>
        <v>Proj Management</v>
      </c>
    </row>
    <row r="3693" spans="1:18" x14ac:dyDescent="0.3">
      <c r="A3693" s="1">
        <v>42139</v>
      </c>
      <c r="B3693">
        <v>27310054</v>
      </c>
      <c r="C3693">
        <v>204</v>
      </c>
      <c r="D3693">
        <v>1</v>
      </c>
      <c r="E3693">
        <v>1</v>
      </c>
      <c r="F3693" t="s">
        <v>85</v>
      </c>
      <c r="G3693">
        <v>0</v>
      </c>
      <c r="H3693">
        <v>0</v>
      </c>
      <c r="I3693">
        <v>0</v>
      </c>
      <c r="J3693">
        <v>0</v>
      </c>
      <c r="K3693">
        <v>0</v>
      </c>
      <c r="L3693">
        <v>274</v>
      </c>
      <c r="M3693">
        <v>872</v>
      </c>
      <c r="N3693">
        <v>198</v>
      </c>
      <c r="O3693" t="s">
        <v>141</v>
      </c>
      <c r="P3693">
        <v>0</v>
      </c>
      <c r="Q369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693" t="str">
        <f>VLOOKUP(Analytics_mindset_case_studies_IntegrateCo_2015payroll[[#This Row],[Job_Code]],Analytics_mindset_case_studies_IntegrateCo_jobcodes[[Code_text]:[Job_Description]],2,FALSE)</f>
        <v>Installation</v>
      </c>
    </row>
    <row r="3694" spans="1:18" x14ac:dyDescent="0.3">
      <c r="A3694" s="1">
        <v>42139</v>
      </c>
      <c r="B3694">
        <v>27310054</v>
      </c>
      <c r="C3694">
        <v>53</v>
      </c>
      <c r="D3694">
        <v>1</v>
      </c>
      <c r="E3694">
        <v>1</v>
      </c>
      <c r="F3694" t="s">
        <v>85</v>
      </c>
      <c r="G3694">
        <v>0</v>
      </c>
      <c r="H3694">
        <v>0</v>
      </c>
      <c r="I3694">
        <v>0</v>
      </c>
      <c r="J3694">
        <v>0</v>
      </c>
      <c r="K3694">
        <v>0</v>
      </c>
      <c r="L3694">
        <v>33</v>
      </c>
      <c r="M3694">
        <v>106</v>
      </c>
      <c r="N3694">
        <v>25</v>
      </c>
      <c r="O3694" t="s">
        <v>142</v>
      </c>
      <c r="P3694">
        <v>0</v>
      </c>
      <c r="Q369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694" t="str">
        <f>VLOOKUP(Analytics_mindset_case_studies_IntegrateCo_2015payroll[[#This Row],[Job_Code]],Analytics_mindset_case_studies_IntegrateCo_jobcodes[[Code_text]:[Job_Description]],2,FALSE)</f>
        <v>Installation</v>
      </c>
    </row>
    <row r="3695" spans="1:18" x14ac:dyDescent="0.3">
      <c r="A3695" s="1">
        <v>42139</v>
      </c>
      <c r="B3695">
        <v>27310054</v>
      </c>
      <c r="C3695">
        <v>15</v>
      </c>
      <c r="D3695">
        <v>1</v>
      </c>
      <c r="E3695">
        <v>1</v>
      </c>
      <c r="F3695" t="s">
        <v>85</v>
      </c>
      <c r="G3695">
        <v>0</v>
      </c>
      <c r="H3695">
        <v>0</v>
      </c>
      <c r="I3695">
        <v>0</v>
      </c>
      <c r="J3695">
        <v>0</v>
      </c>
      <c r="K3695">
        <v>0</v>
      </c>
      <c r="L3695">
        <v>32</v>
      </c>
      <c r="M3695">
        <v>102</v>
      </c>
      <c r="N3695">
        <v>25</v>
      </c>
      <c r="O3695" t="s">
        <v>143</v>
      </c>
      <c r="P3695">
        <v>0</v>
      </c>
      <c r="Q369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695" t="str">
        <f>VLOOKUP(Analytics_mindset_case_studies_IntegrateCo_2015payroll[[#This Row],[Job_Code]],Analytics_mindset_case_studies_IntegrateCo_jobcodes[[Code_text]:[Job_Description]],2,FALSE)</f>
        <v>Installation</v>
      </c>
    </row>
    <row r="3696" spans="1:18" x14ac:dyDescent="0.3">
      <c r="A3696" s="1">
        <v>42139</v>
      </c>
      <c r="B3696">
        <v>27310054</v>
      </c>
      <c r="C3696">
        <v>15</v>
      </c>
      <c r="D3696">
        <v>1</v>
      </c>
      <c r="E3696">
        <v>1</v>
      </c>
      <c r="F3696" t="s">
        <v>84</v>
      </c>
      <c r="G3696">
        <v>4</v>
      </c>
      <c r="H3696">
        <v>0</v>
      </c>
      <c r="I3696">
        <v>11058</v>
      </c>
      <c r="J3696">
        <v>0</v>
      </c>
      <c r="K3696">
        <v>0</v>
      </c>
      <c r="L3696">
        <v>236</v>
      </c>
      <c r="M3696">
        <v>753</v>
      </c>
      <c r="N3696">
        <v>182</v>
      </c>
      <c r="O3696" t="s">
        <v>143</v>
      </c>
      <c r="P3696">
        <v>11058</v>
      </c>
      <c r="Q369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3696" t="str">
        <f>VLOOKUP(Analytics_mindset_case_studies_IntegrateCo_2015payroll[[#This Row],[Job_Code]],Analytics_mindset_case_studies_IntegrateCo_jobcodes[[Code_text]:[Job_Description]],2,FALSE)</f>
        <v>Travel</v>
      </c>
    </row>
    <row r="3697" spans="1:18" x14ac:dyDescent="0.3">
      <c r="A3697" s="1">
        <v>42139</v>
      </c>
      <c r="B3697">
        <v>27310054</v>
      </c>
      <c r="C3697">
        <v>15</v>
      </c>
      <c r="D3697">
        <v>1</v>
      </c>
      <c r="E3697">
        <v>1</v>
      </c>
      <c r="F3697" t="s">
        <v>87</v>
      </c>
      <c r="G3697">
        <v>1</v>
      </c>
      <c r="H3697">
        <v>0</v>
      </c>
      <c r="I3697">
        <v>2764</v>
      </c>
      <c r="J3697">
        <v>0</v>
      </c>
      <c r="K3697">
        <v>0</v>
      </c>
      <c r="L3697">
        <v>59</v>
      </c>
      <c r="M3697">
        <v>189</v>
      </c>
      <c r="N3697">
        <v>46</v>
      </c>
      <c r="O3697" t="s">
        <v>143</v>
      </c>
      <c r="P3697">
        <v>2764</v>
      </c>
      <c r="Q369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697" t="str">
        <f>VLOOKUP(Analytics_mindset_case_studies_IntegrateCo_2015payroll[[#This Row],[Job_Code]],Analytics_mindset_case_studies_IntegrateCo_jobcodes[[Code_text]:[Job_Description]],2,FALSE)</f>
        <v>Employee Training</v>
      </c>
    </row>
    <row r="3698" spans="1:18" x14ac:dyDescent="0.3">
      <c r="A3698" s="1">
        <v>42139</v>
      </c>
      <c r="B3698">
        <v>27310054</v>
      </c>
      <c r="C3698">
        <v>11</v>
      </c>
      <c r="D3698">
        <v>1</v>
      </c>
      <c r="E3698">
        <v>1</v>
      </c>
      <c r="F3698" t="s">
        <v>85</v>
      </c>
      <c r="G3698">
        <v>0</v>
      </c>
      <c r="H3698">
        <v>0</v>
      </c>
      <c r="I3698">
        <v>0</v>
      </c>
      <c r="J3698">
        <v>0</v>
      </c>
      <c r="K3698">
        <v>0</v>
      </c>
      <c r="L3698">
        <v>35</v>
      </c>
      <c r="M3698">
        <v>11</v>
      </c>
      <c r="N3698">
        <v>25</v>
      </c>
      <c r="O3698" t="s">
        <v>144</v>
      </c>
      <c r="P3698">
        <v>0</v>
      </c>
      <c r="Q369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698" t="str">
        <f>VLOOKUP(Analytics_mindset_case_studies_IntegrateCo_2015payroll[[#This Row],[Job_Code]],Analytics_mindset_case_studies_IntegrateCo_jobcodes[[Code_text]:[Job_Description]],2,FALSE)</f>
        <v>Installation</v>
      </c>
    </row>
    <row r="3699" spans="1:18" x14ac:dyDescent="0.3">
      <c r="A3699" s="1">
        <v>42139</v>
      </c>
      <c r="B3699">
        <v>27310054</v>
      </c>
      <c r="C3699">
        <v>11</v>
      </c>
      <c r="D3699">
        <v>1</v>
      </c>
      <c r="E3699">
        <v>1</v>
      </c>
      <c r="F3699" t="s">
        <v>71</v>
      </c>
      <c r="G3699">
        <v>4</v>
      </c>
      <c r="H3699">
        <v>0</v>
      </c>
      <c r="I3699">
        <v>14469</v>
      </c>
      <c r="J3699">
        <v>0</v>
      </c>
      <c r="K3699">
        <v>0</v>
      </c>
      <c r="L3699">
        <v>335</v>
      </c>
      <c r="M3699">
        <v>107</v>
      </c>
      <c r="N3699">
        <v>239</v>
      </c>
      <c r="O3699" t="s">
        <v>144</v>
      </c>
      <c r="P3699">
        <v>14469</v>
      </c>
      <c r="Q369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699" t="str">
        <f>VLOOKUP(Analytics_mindset_case_studies_IntegrateCo_2015payroll[[#This Row],[Job_Code]],Analytics_mindset_case_studies_IntegrateCo_jobcodes[[Code_text]:[Job_Description]],2,FALSE)</f>
        <v>Proj Management</v>
      </c>
    </row>
    <row r="3700" spans="1:18" x14ac:dyDescent="0.3">
      <c r="A3700" s="1">
        <v>42139</v>
      </c>
      <c r="B3700">
        <v>27310054</v>
      </c>
      <c r="C3700">
        <v>20</v>
      </c>
      <c r="D3700">
        <v>1</v>
      </c>
      <c r="E3700">
        <v>1</v>
      </c>
      <c r="F3700" t="s">
        <v>72</v>
      </c>
      <c r="G3700">
        <v>405</v>
      </c>
      <c r="H3700">
        <v>0</v>
      </c>
      <c r="I3700">
        <v>115539</v>
      </c>
      <c r="J3700">
        <v>0</v>
      </c>
      <c r="K3700">
        <v>0</v>
      </c>
      <c r="L3700">
        <v>0</v>
      </c>
      <c r="M3700">
        <v>7804</v>
      </c>
      <c r="N3700">
        <v>3</v>
      </c>
      <c r="O3700" t="s">
        <v>145</v>
      </c>
      <c r="P3700">
        <v>115539</v>
      </c>
      <c r="Q370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700" t="str">
        <f>VLOOKUP(Analytics_mindset_case_studies_IntegrateCo_2015payroll[[#This Row],[Job_Code]],Analytics_mindset_case_studies_IntegrateCo_jobcodes[[Code_text]:[Job_Description]],2,FALSE)</f>
        <v>Sales</v>
      </c>
    </row>
    <row r="3701" spans="1:18" x14ac:dyDescent="0.3">
      <c r="A3701" s="1">
        <v>42139</v>
      </c>
      <c r="B3701">
        <v>27310054</v>
      </c>
      <c r="C3701">
        <v>180</v>
      </c>
      <c r="D3701">
        <v>1</v>
      </c>
      <c r="E3701">
        <v>1</v>
      </c>
      <c r="F3701" t="s">
        <v>85</v>
      </c>
      <c r="G3701">
        <v>0</v>
      </c>
      <c r="H3701">
        <v>0</v>
      </c>
      <c r="I3701">
        <v>0</v>
      </c>
      <c r="J3701">
        <v>0</v>
      </c>
      <c r="K3701">
        <v>0</v>
      </c>
      <c r="L3701">
        <v>3</v>
      </c>
      <c r="M3701">
        <v>96</v>
      </c>
      <c r="N3701">
        <v>25</v>
      </c>
      <c r="O3701" t="s">
        <v>146</v>
      </c>
      <c r="P3701">
        <v>0</v>
      </c>
      <c r="Q370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701" t="str">
        <f>VLOOKUP(Analytics_mindset_case_studies_IntegrateCo_2015payroll[[#This Row],[Job_Code]],Analytics_mindset_case_studies_IntegrateCo_jobcodes[[Code_text]:[Job_Description]],2,FALSE)</f>
        <v>Installation</v>
      </c>
    </row>
    <row r="3702" spans="1:18" x14ac:dyDescent="0.3">
      <c r="A3702" s="1">
        <v>42139</v>
      </c>
      <c r="B3702">
        <v>27310054</v>
      </c>
      <c r="C3702">
        <v>180</v>
      </c>
      <c r="D3702">
        <v>1</v>
      </c>
      <c r="E3702">
        <v>1</v>
      </c>
      <c r="F3702" t="s">
        <v>64</v>
      </c>
      <c r="G3702">
        <v>1</v>
      </c>
      <c r="H3702">
        <v>0</v>
      </c>
      <c r="I3702">
        <v>2325</v>
      </c>
      <c r="J3702">
        <v>0</v>
      </c>
      <c r="K3702">
        <v>0</v>
      </c>
      <c r="L3702">
        <v>47</v>
      </c>
      <c r="M3702">
        <v>15</v>
      </c>
      <c r="N3702">
        <v>38</v>
      </c>
      <c r="O3702" t="s">
        <v>146</v>
      </c>
      <c r="P3702">
        <v>2325</v>
      </c>
      <c r="Q370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702" t="str">
        <f>VLOOKUP(Analytics_mindset_case_studies_IntegrateCo_2015payroll[[#This Row],[Job_Code]],Analytics_mindset_case_studies_IntegrateCo_jobcodes[[Code_text]:[Job_Description]],2,FALSE)</f>
        <v>Office</v>
      </c>
    </row>
    <row r="3703" spans="1:18" x14ac:dyDescent="0.3">
      <c r="A3703" s="1">
        <v>42139</v>
      </c>
      <c r="B3703">
        <v>27310054</v>
      </c>
      <c r="C3703">
        <v>180</v>
      </c>
      <c r="D3703">
        <v>1</v>
      </c>
      <c r="E3703">
        <v>1</v>
      </c>
      <c r="F3703" t="s">
        <v>78</v>
      </c>
      <c r="G3703">
        <v>15</v>
      </c>
      <c r="H3703">
        <v>0</v>
      </c>
      <c r="I3703">
        <v>3488</v>
      </c>
      <c r="J3703">
        <v>0</v>
      </c>
      <c r="K3703">
        <v>0</v>
      </c>
      <c r="L3703">
        <v>7</v>
      </c>
      <c r="M3703">
        <v>224</v>
      </c>
      <c r="N3703">
        <v>58</v>
      </c>
      <c r="O3703" t="s">
        <v>146</v>
      </c>
      <c r="P3703">
        <v>3488</v>
      </c>
      <c r="Q370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703" t="str">
        <f>VLOOKUP(Analytics_mindset_case_studies_IntegrateCo_2015payroll[[#This Row],[Job_Code]],Analytics_mindset_case_studies_IntegrateCo_jobcodes[[Code_text]:[Job_Description]],2,FALSE)</f>
        <v>Service</v>
      </c>
    </row>
    <row r="3704" spans="1:18" x14ac:dyDescent="0.3">
      <c r="A3704" s="1">
        <v>42139</v>
      </c>
      <c r="B3704">
        <v>27310054</v>
      </c>
      <c r="C3704">
        <v>180</v>
      </c>
      <c r="D3704">
        <v>1</v>
      </c>
      <c r="E3704">
        <v>1</v>
      </c>
      <c r="F3704" t="s">
        <v>87</v>
      </c>
      <c r="G3704">
        <v>25</v>
      </c>
      <c r="H3704">
        <v>0</v>
      </c>
      <c r="I3704">
        <v>5813</v>
      </c>
      <c r="J3704">
        <v>0</v>
      </c>
      <c r="K3704">
        <v>0</v>
      </c>
      <c r="L3704">
        <v>117</v>
      </c>
      <c r="M3704">
        <v>373</v>
      </c>
      <c r="N3704">
        <v>96</v>
      </c>
      <c r="O3704" t="s">
        <v>146</v>
      </c>
      <c r="P3704">
        <v>5813</v>
      </c>
      <c r="Q370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704" t="str">
        <f>VLOOKUP(Analytics_mindset_case_studies_IntegrateCo_2015payroll[[#This Row],[Job_Code]],Analytics_mindset_case_studies_IntegrateCo_jobcodes[[Code_text]:[Job_Description]],2,FALSE)</f>
        <v>Employee Training</v>
      </c>
    </row>
    <row r="3705" spans="1:18" x14ac:dyDescent="0.3">
      <c r="A3705" s="1">
        <v>42139</v>
      </c>
      <c r="B3705">
        <v>27310054</v>
      </c>
      <c r="C3705">
        <v>45</v>
      </c>
      <c r="D3705">
        <v>4</v>
      </c>
      <c r="E3705">
        <v>4</v>
      </c>
      <c r="F3705" t="s">
        <v>86</v>
      </c>
      <c r="G3705">
        <v>40</v>
      </c>
      <c r="H3705">
        <v>0</v>
      </c>
      <c r="I3705">
        <v>422564</v>
      </c>
      <c r="J3705">
        <v>0</v>
      </c>
      <c r="K3705">
        <v>0</v>
      </c>
      <c r="L3705">
        <v>0</v>
      </c>
      <c r="M3705">
        <v>31092</v>
      </c>
      <c r="N3705">
        <v>507</v>
      </c>
      <c r="O3705" t="s">
        <v>148</v>
      </c>
      <c r="P3705">
        <v>422564</v>
      </c>
      <c r="Q370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705" t="str">
        <f>VLOOKUP(Analytics_mindset_case_studies_IntegrateCo_2015payroll[[#This Row],[Job_Code]],Analytics_mindset_case_studies_IntegrateCo_jobcodes[[Code_text]:[Job_Description]],2,FALSE)</f>
        <v>Sales</v>
      </c>
    </row>
    <row r="3706" spans="1:18" x14ac:dyDescent="0.3">
      <c r="A3706" s="1">
        <v>42139</v>
      </c>
      <c r="B3706">
        <v>27310054</v>
      </c>
      <c r="C3706">
        <v>375</v>
      </c>
      <c r="D3706">
        <v>1</v>
      </c>
      <c r="E3706">
        <v>1</v>
      </c>
      <c r="F3706" t="s">
        <v>85</v>
      </c>
      <c r="G3706">
        <v>0</v>
      </c>
      <c r="H3706">
        <v>0</v>
      </c>
      <c r="I3706">
        <v>0</v>
      </c>
      <c r="J3706">
        <v>0</v>
      </c>
      <c r="K3706">
        <v>0</v>
      </c>
      <c r="L3706">
        <v>36</v>
      </c>
      <c r="M3706">
        <v>115</v>
      </c>
      <c r="N3706">
        <v>25</v>
      </c>
      <c r="O3706" t="s">
        <v>149</v>
      </c>
      <c r="P3706">
        <v>0</v>
      </c>
      <c r="Q370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706" t="str">
        <f>VLOOKUP(Analytics_mindset_case_studies_IntegrateCo_2015payroll[[#This Row],[Job_Code]],Analytics_mindset_case_studies_IntegrateCo_jobcodes[[Code_text]:[Job_Description]],2,FALSE)</f>
        <v>Installation</v>
      </c>
    </row>
    <row r="3707" spans="1:18" x14ac:dyDescent="0.3">
      <c r="A3707" s="1">
        <v>42139</v>
      </c>
      <c r="B3707">
        <v>27310054</v>
      </c>
      <c r="C3707">
        <v>375</v>
      </c>
      <c r="D3707">
        <v>1</v>
      </c>
      <c r="E3707">
        <v>1</v>
      </c>
      <c r="F3707" t="s">
        <v>73</v>
      </c>
      <c r="G3707">
        <v>75</v>
      </c>
      <c r="H3707">
        <v>0</v>
      </c>
      <c r="I3707">
        <v>165</v>
      </c>
      <c r="J3707">
        <v>0</v>
      </c>
      <c r="K3707">
        <v>0</v>
      </c>
      <c r="L3707">
        <v>396</v>
      </c>
      <c r="M3707">
        <v>1262</v>
      </c>
      <c r="N3707">
        <v>272</v>
      </c>
      <c r="O3707" t="s">
        <v>149</v>
      </c>
      <c r="P3707">
        <v>165</v>
      </c>
      <c r="Q370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707" t="str">
        <f>VLOOKUP(Analytics_mindset_case_studies_IntegrateCo_2015payroll[[#This Row],[Job_Code]],Analytics_mindset_case_studies_IntegrateCo_jobcodes[[Code_text]:[Job_Description]],2,FALSE)</f>
        <v>Proj Management</v>
      </c>
    </row>
    <row r="3708" spans="1:18" x14ac:dyDescent="0.3">
      <c r="A3708" s="1">
        <v>42139</v>
      </c>
      <c r="B3708">
        <v>27310054</v>
      </c>
      <c r="C3708">
        <v>375</v>
      </c>
      <c r="D3708">
        <v>1</v>
      </c>
      <c r="E3708">
        <v>1</v>
      </c>
      <c r="F3708" t="s">
        <v>74</v>
      </c>
      <c r="G3708">
        <v>15</v>
      </c>
      <c r="H3708">
        <v>0</v>
      </c>
      <c r="I3708">
        <v>33</v>
      </c>
      <c r="J3708">
        <v>0</v>
      </c>
      <c r="K3708">
        <v>0</v>
      </c>
      <c r="L3708">
        <v>79</v>
      </c>
      <c r="M3708">
        <v>253</v>
      </c>
      <c r="N3708">
        <v>54</v>
      </c>
      <c r="O3708" t="s">
        <v>149</v>
      </c>
      <c r="P3708">
        <v>33</v>
      </c>
      <c r="Q370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708" t="str">
        <f>VLOOKUP(Analytics_mindset_case_studies_IntegrateCo_2015payroll[[#This Row],[Job_Code]],Analytics_mindset_case_studies_IntegrateCo_jobcodes[[Code_text]:[Job_Description]],2,FALSE)</f>
        <v>Service</v>
      </c>
    </row>
    <row r="3709" spans="1:18" x14ac:dyDescent="0.3">
      <c r="A3709" s="1">
        <v>42139</v>
      </c>
      <c r="B3709">
        <v>27310054</v>
      </c>
      <c r="C3709">
        <v>375</v>
      </c>
      <c r="D3709">
        <v>1</v>
      </c>
      <c r="E3709">
        <v>1</v>
      </c>
      <c r="F3709" t="s">
        <v>70</v>
      </c>
      <c r="G3709">
        <v>0</v>
      </c>
      <c r="H3709">
        <v>0</v>
      </c>
      <c r="I3709">
        <v>0</v>
      </c>
      <c r="J3709">
        <v>0</v>
      </c>
      <c r="K3709">
        <v>0</v>
      </c>
      <c r="L3709">
        <v>26</v>
      </c>
      <c r="M3709">
        <v>84</v>
      </c>
      <c r="N3709">
        <v>18</v>
      </c>
      <c r="O3709" t="s">
        <v>149</v>
      </c>
      <c r="P3709">
        <v>0</v>
      </c>
      <c r="Q370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709" t="str">
        <f>VLOOKUP(Analytics_mindset_case_studies_IntegrateCo_2015payroll[[#This Row],[Job_Code]],Analytics_mindset_case_studies_IntegrateCo_jobcodes[[Code_text]:[Job_Description]],2,FALSE)</f>
        <v>New Foreign Manufacturing Plant</v>
      </c>
    </row>
    <row r="3710" spans="1:18" x14ac:dyDescent="0.3">
      <c r="A3710" s="1">
        <v>42139</v>
      </c>
      <c r="B3710">
        <v>27310054</v>
      </c>
      <c r="C3710">
        <v>19</v>
      </c>
      <c r="D3710">
        <v>1</v>
      </c>
      <c r="E3710">
        <v>1</v>
      </c>
      <c r="F3710" t="s">
        <v>70</v>
      </c>
      <c r="G3710">
        <v>0</v>
      </c>
      <c r="H3710">
        <v>0</v>
      </c>
      <c r="I3710">
        <v>0</v>
      </c>
      <c r="J3710">
        <v>0</v>
      </c>
      <c r="K3710">
        <v>0</v>
      </c>
      <c r="L3710">
        <v>625</v>
      </c>
      <c r="M3710">
        <v>1991</v>
      </c>
      <c r="N3710">
        <v>446</v>
      </c>
      <c r="O3710" t="s">
        <v>150</v>
      </c>
      <c r="P3710">
        <v>0</v>
      </c>
      <c r="Q371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710" t="str">
        <f>VLOOKUP(Analytics_mindset_case_studies_IntegrateCo_2015payroll[[#This Row],[Job_Code]],Analytics_mindset_case_studies_IntegrateCo_jobcodes[[Code_text]:[Job_Description]],2,FALSE)</f>
        <v>New Foreign Manufacturing Plant</v>
      </c>
    </row>
    <row r="3711" spans="1:18" x14ac:dyDescent="0.3">
      <c r="A3711" s="1">
        <v>42139</v>
      </c>
      <c r="B3711">
        <v>27310054</v>
      </c>
      <c r="C3711">
        <v>381</v>
      </c>
      <c r="D3711">
        <v>1</v>
      </c>
      <c r="E3711">
        <v>1</v>
      </c>
      <c r="F3711" t="s">
        <v>85</v>
      </c>
      <c r="G3711">
        <v>0</v>
      </c>
      <c r="H3711">
        <v>0</v>
      </c>
      <c r="I3711">
        <v>0</v>
      </c>
      <c r="J3711">
        <v>0</v>
      </c>
      <c r="K3711">
        <v>0</v>
      </c>
      <c r="L3711">
        <v>0</v>
      </c>
      <c r="M3711">
        <v>104</v>
      </c>
      <c r="N3711">
        <v>4</v>
      </c>
      <c r="O3711" t="s">
        <v>151</v>
      </c>
      <c r="P3711">
        <v>0</v>
      </c>
      <c r="Q371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711" t="str">
        <f>VLOOKUP(Analytics_mindset_case_studies_IntegrateCo_2015payroll[[#This Row],[Job_Code]],Analytics_mindset_case_studies_IntegrateCo_jobcodes[[Code_text]:[Job_Description]],2,FALSE)</f>
        <v>Installation</v>
      </c>
    </row>
    <row r="3712" spans="1:18" x14ac:dyDescent="0.3">
      <c r="A3712" s="1">
        <v>42139</v>
      </c>
      <c r="B3712">
        <v>27310054</v>
      </c>
      <c r="C3712">
        <v>381</v>
      </c>
      <c r="D3712">
        <v>1</v>
      </c>
      <c r="E3712">
        <v>1</v>
      </c>
      <c r="F3712" t="s">
        <v>72</v>
      </c>
      <c r="G3712">
        <v>24</v>
      </c>
      <c r="H3712">
        <v>0</v>
      </c>
      <c r="I3712">
        <v>59341</v>
      </c>
      <c r="J3712">
        <v>0</v>
      </c>
      <c r="K3712">
        <v>0</v>
      </c>
      <c r="L3712">
        <v>0</v>
      </c>
      <c r="M3712">
        <v>4122</v>
      </c>
      <c r="N3712">
        <v>154</v>
      </c>
      <c r="O3712" t="s">
        <v>151</v>
      </c>
      <c r="P3712">
        <v>59341</v>
      </c>
      <c r="Q371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712" t="str">
        <f>VLOOKUP(Analytics_mindset_case_studies_IntegrateCo_2015payroll[[#This Row],[Job_Code]],Analytics_mindset_case_studies_IntegrateCo_jobcodes[[Code_text]:[Job_Description]],2,FALSE)</f>
        <v>Sales</v>
      </c>
    </row>
    <row r="3713" spans="1:18" x14ac:dyDescent="0.3">
      <c r="A3713" s="1">
        <v>42139</v>
      </c>
      <c r="B3713">
        <v>27310054</v>
      </c>
      <c r="C3713">
        <v>381</v>
      </c>
      <c r="D3713">
        <v>1</v>
      </c>
      <c r="E3713">
        <v>1</v>
      </c>
      <c r="F3713" t="s">
        <v>70</v>
      </c>
      <c r="G3713">
        <v>0</v>
      </c>
      <c r="H3713">
        <v>0</v>
      </c>
      <c r="I3713">
        <v>0</v>
      </c>
      <c r="J3713">
        <v>0</v>
      </c>
      <c r="K3713">
        <v>0</v>
      </c>
      <c r="L3713">
        <v>0</v>
      </c>
      <c r="M3713">
        <v>515</v>
      </c>
      <c r="N3713">
        <v>19</v>
      </c>
      <c r="O3713" t="s">
        <v>151</v>
      </c>
      <c r="P3713">
        <v>0</v>
      </c>
      <c r="Q371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713" t="str">
        <f>VLOOKUP(Analytics_mindset_case_studies_IntegrateCo_2015payroll[[#This Row],[Job_Code]],Analytics_mindset_case_studies_IntegrateCo_jobcodes[[Code_text]:[Job_Description]],2,FALSE)</f>
        <v>New Foreign Manufacturing Plant</v>
      </c>
    </row>
    <row r="3714" spans="1:18" x14ac:dyDescent="0.3">
      <c r="A3714" s="1">
        <v>42139</v>
      </c>
      <c r="B3714">
        <v>27310054</v>
      </c>
      <c r="C3714">
        <v>381</v>
      </c>
      <c r="D3714">
        <v>1</v>
      </c>
      <c r="E3714">
        <v>1</v>
      </c>
      <c r="F3714" t="s">
        <v>68</v>
      </c>
      <c r="G3714">
        <v>0</v>
      </c>
      <c r="H3714">
        <v>0</v>
      </c>
      <c r="I3714">
        <v>0</v>
      </c>
      <c r="J3714">
        <v>0</v>
      </c>
      <c r="K3714">
        <v>0</v>
      </c>
      <c r="L3714">
        <v>0</v>
      </c>
      <c r="M3714">
        <v>1374</v>
      </c>
      <c r="N3714">
        <v>51</v>
      </c>
      <c r="O3714" t="s">
        <v>151</v>
      </c>
      <c r="P3714">
        <v>0</v>
      </c>
      <c r="Q371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3714" t="str">
        <f>VLOOKUP(Analytics_mindset_case_studies_IntegrateCo_2015payroll[[#This Row],[Job_Code]],Analytics_mindset_case_studies_IntegrateCo_jobcodes[[Code_text]:[Job_Description]],2,FALSE)</f>
        <v>Internal Auditing</v>
      </c>
    </row>
    <row r="3715" spans="1:18" x14ac:dyDescent="0.3">
      <c r="A3715" s="1">
        <v>42139</v>
      </c>
      <c r="B3715">
        <v>27310054</v>
      </c>
      <c r="C3715">
        <v>133</v>
      </c>
      <c r="D3715">
        <v>1</v>
      </c>
      <c r="E3715">
        <v>1</v>
      </c>
      <c r="F3715" t="s">
        <v>85</v>
      </c>
      <c r="G3715">
        <v>0</v>
      </c>
      <c r="H3715">
        <v>0</v>
      </c>
      <c r="I3715">
        <v>0</v>
      </c>
      <c r="J3715">
        <v>0</v>
      </c>
      <c r="K3715">
        <v>0</v>
      </c>
      <c r="L3715">
        <v>34</v>
      </c>
      <c r="M3715">
        <v>107</v>
      </c>
      <c r="N3715">
        <v>25</v>
      </c>
      <c r="O3715" t="s">
        <v>152</v>
      </c>
      <c r="P3715">
        <v>0</v>
      </c>
      <c r="Q371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715" t="str">
        <f>VLOOKUP(Analytics_mindset_case_studies_IntegrateCo_2015payroll[[#This Row],[Job_Code]],Analytics_mindset_case_studies_IntegrateCo_jobcodes[[Code_text]:[Job_Description]],2,FALSE)</f>
        <v>Installation</v>
      </c>
    </row>
    <row r="3716" spans="1:18" x14ac:dyDescent="0.3">
      <c r="A3716" s="1">
        <v>42139</v>
      </c>
      <c r="B3716">
        <v>27310054</v>
      </c>
      <c r="C3716">
        <v>133</v>
      </c>
      <c r="D3716">
        <v>1</v>
      </c>
      <c r="E3716">
        <v>1</v>
      </c>
      <c r="F3716" t="s">
        <v>73</v>
      </c>
      <c r="G3716">
        <v>5</v>
      </c>
      <c r="H3716">
        <v>0</v>
      </c>
      <c r="I3716">
        <v>14875</v>
      </c>
      <c r="J3716">
        <v>0</v>
      </c>
      <c r="K3716">
        <v>0</v>
      </c>
      <c r="L3716">
        <v>336</v>
      </c>
      <c r="M3716">
        <v>1071</v>
      </c>
      <c r="N3716">
        <v>245</v>
      </c>
      <c r="O3716" t="s">
        <v>152</v>
      </c>
      <c r="P3716">
        <v>14875</v>
      </c>
      <c r="Q371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716" t="str">
        <f>VLOOKUP(Analytics_mindset_case_studies_IntegrateCo_2015payroll[[#This Row],[Job_Code]],Analytics_mindset_case_studies_IntegrateCo_jobcodes[[Code_text]:[Job_Description]],2,FALSE)</f>
        <v>Proj Management</v>
      </c>
    </row>
    <row r="3717" spans="1:18" x14ac:dyDescent="0.3">
      <c r="A3717" s="1">
        <v>42139</v>
      </c>
      <c r="B3717">
        <v>27310054</v>
      </c>
      <c r="C3717">
        <v>406</v>
      </c>
      <c r="D3717">
        <v>1</v>
      </c>
      <c r="E3717">
        <v>1</v>
      </c>
      <c r="F3717" t="s">
        <v>64</v>
      </c>
      <c r="G3717">
        <v>9</v>
      </c>
      <c r="H3717">
        <v>0</v>
      </c>
      <c r="I3717">
        <v>4533</v>
      </c>
      <c r="J3717">
        <v>0</v>
      </c>
      <c r="K3717">
        <v>0</v>
      </c>
      <c r="L3717">
        <v>911</v>
      </c>
      <c r="M3717">
        <v>2905</v>
      </c>
      <c r="N3717">
        <v>54</v>
      </c>
      <c r="O3717" t="s">
        <v>208</v>
      </c>
      <c r="P3717">
        <v>4533</v>
      </c>
      <c r="Q371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717" t="str">
        <f>VLOOKUP(Analytics_mindset_case_studies_IntegrateCo_2015payroll[[#This Row],[Job_Code]],Analytics_mindset_case_studies_IntegrateCo_jobcodes[[Code_text]:[Job_Description]],2,FALSE)</f>
        <v>Office</v>
      </c>
    </row>
    <row r="3718" spans="1:18" x14ac:dyDescent="0.3">
      <c r="A3718" s="1">
        <v>42139</v>
      </c>
      <c r="B3718">
        <v>27310054</v>
      </c>
      <c r="C3718">
        <v>406</v>
      </c>
      <c r="D3718">
        <v>1</v>
      </c>
      <c r="E3718">
        <v>1</v>
      </c>
      <c r="F3718" t="s">
        <v>58</v>
      </c>
      <c r="G3718">
        <v>15</v>
      </c>
      <c r="H3718">
        <v>0</v>
      </c>
      <c r="I3718">
        <v>75548</v>
      </c>
      <c r="J3718">
        <v>0</v>
      </c>
      <c r="K3718">
        <v>0</v>
      </c>
      <c r="L3718">
        <v>1519</v>
      </c>
      <c r="M3718">
        <v>4842</v>
      </c>
      <c r="N3718">
        <v>91</v>
      </c>
      <c r="O3718" t="s">
        <v>208</v>
      </c>
      <c r="P3718">
        <v>75548</v>
      </c>
      <c r="Q371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718" t="str">
        <f>VLOOKUP(Analytics_mindset_case_studies_IntegrateCo_2015payroll[[#This Row],[Job_Code]],Analytics_mindset_case_studies_IntegrateCo_jobcodes[[Code_text]:[Job_Description]],2,FALSE)</f>
        <v>Sales</v>
      </c>
    </row>
    <row r="3719" spans="1:18" x14ac:dyDescent="0.3">
      <c r="A3719" s="1">
        <v>42139</v>
      </c>
      <c r="B3719">
        <v>27310054</v>
      </c>
      <c r="C3719">
        <v>406</v>
      </c>
      <c r="D3719">
        <v>1</v>
      </c>
      <c r="E3719">
        <v>1</v>
      </c>
      <c r="F3719" t="s">
        <v>84</v>
      </c>
      <c r="G3719">
        <v>3</v>
      </c>
      <c r="H3719">
        <v>0</v>
      </c>
      <c r="I3719">
        <v>1511</v>
      </c>
      <c r="J3719">
        <v>0</v>
      </c>
      <c r="K3719">
        <v>0</v>
      </c>
      <c r="L3719">
        <v>304</v>
      </c>
      <c r="M3719">
        <v>968</v>
      </c>
      <c r="N3719">
        <v>18</v>
      </c>
      <c r="O3719" t="s">
        <v>208</v>
      </c>
      <c r="P3719">
        <v>1511</v>
      </c>
      <c r="Q371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3719" t="str">
        <f>VLOOKUP(Analytics_mindset_case_studies_IntegrateCo_2015payroll[[#This Row],[Job_Code]],Analytics_mindset_case_studies_IntegrateCo_jobcodes[[Code_text]:[Job_Description]],2,FALSE)</f>
        <v>Travel</v>
      </c>
    </row>
    <row r="3720" spans="1:18" x14ac:dyDescent="0.3">
      <c r="A3720" s="1">
        <v>42139</v>
      </c>
      <c r="B3720">
        <v>27310054</v>
      </c>
      <c r="C3720">
        <v>406</v>
      </c>
      <c r="D3720">
        <v>1</v>
      </c>
      <c r="E3720">
        <v>1</v>
      </c>
      <c r="F3720" t="s">
        <v>71</v>
      </c>
      <c r="G3720">
        <v>1</v>
      </c>
      <c r="H3720">
        <v>0</v>
      </c>
      <c r="I3720">
        <v>5037</v>
      </c>
      <c r="J3720">
        <v>0</v>
      </c>
      <c r="K3720">
        <v>0</v>
      </c>
      <c r="L3720">
        <v>101</v>
      </c>
      <c r="M3720">
        <v>323</v>
      </c>
      <c r="N3720">
        <v>6</v>
      </c>
      <c r="O3720" t="s">
        <v>208</v>
      </c>
      <c r="P3720">
        <v>5037</v>
      </c>
      <c r="Q372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720" t="str">
        <f>VLOOKUP(Analytics_mindset_case_studies_IntegrateCo_2015payroll[[#This Row],[Job_Code]],Analytics_mindset_case_studies_IntegrateCo_jobcodes[[Code_text]:[Job_Description]],2,FALSE)</f>
        <v>Proj Management</v>
      </c>
    </row>
    <row r="3721" spans="1:18" x14ac:dyDescent="0.3">
      <c r="A3721" s="1">
        <v>42139</v>
      </c>
      <c r="B3721">
        <v>27310054</v>
      </c>
      <c r="C3721">
        <v>406</v>
      </c>
      <c r="D3721">
        <v>1</v>
      </c>
      <c r="E3721">
        <v>1</v>
      </c>
      <c r="F3721" t="s">
        <v>78</v>
      </c>
      <c r="G3721">
        <v>14</v>
      </c>
      <c r="H3721">
        <v>0</v>
      </c>
      <c r="I3721">
        <v>70513</v>
      </c>
      <c r="J3721">
        <v>0</v>
      </c>
      <c r="K3721">
        <v>0</v>
      </c>
      <c r="L3721">
        <v>1418</v>
      </c>
      <c r="M3721">
        <v>4519</v>
      </c>
      <c r="N3721">
        <v>85</v>
      </c>
      <c r="O3721" t="s">
        <v>208</v>
      </c>
      <c r="P3721">
        <v>70513</v>
      </c>
      <c r="Q372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721" t="str">
        <f>VLOOKUP(Analytics_mindset_case_studies_IntegrateCo_2015payroll[[#This Row],[Job_Code]],Analytics_mindset_case_studies_IntegrateCo_jobcodes[[Code_text]:[Job_Description]],2,FALSE)</f>
        <v>Service</v>
      </c>
    </row>
    <row r="3722" spans="1:18" x14ac:dyDescent="0.3">
      <c r="A3722" s="1">
        <v>42139</v>
      </c>
      <c r="B3722">
        <v>27310054</v>
      </c>
      <c r="C3722">
        <v>402</v>
      </c>
      <c r="D3722">
        <v>5</v>
      </c>
      <c r="E3722">
        <v>5</v>
      </c>
      <c r="F3722" t="s">
        <v>85</v>
      </c>
      <c r="G3722">
        <v>0</v>
      </c>
      <c r="H3722">
        <v>0</v>
      </c>
      <c r="I3722">
        <v>0</v>
      </c>
      <c r="J3722">
        <v>0</v>
      </c>
      <c r="K3722">
        <v>0</v>
      </c>
      <c r="L3722">
        <v>42</v>
      </c>
      <c r="M3722">
        <v>105</v>
      </c>
      <c r="N3722">
        <v>64</v>
      </c>
      <c r="O3722" t="s">
        <v>153</v>
      </c>
      <c r="P3722">
        <v>0</v>
      </c>
      <c r="Q372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722" t="str">
        <f>VLOOKUP(Analytics_mindset_case_studies_IntegrateCo_2015payroll[[#This Row],[Job_Code]],Analytics_mindset_case_studies_IntegrateCo_jobcodes[[Code_text]:[Job_Description]],2,FALSE)</f>
        <v>Installation</v>
      </c>
    </row>
    <row r="3723" spans="1:18" x14ac:dyDescent="0.3">
      <c r="A3723" s="1">
        <v>42139</v>
      </c>
      <c r="B3723">
        <v>27310054</v>
      </c>
      <c r="C3723">
        <v>402</v>
      </c>
      <c r="D3723">
        <v>5</v>
      </c>
      <c r="E3723">
        <v>5</v>
      </c>
      <c r="F3723" t="s">
        <v>93</v>
      </c>
      <c r="G3723">
        <v>1</v>
      </c>
      <c r="H3723">
        <v>0</v>
      </c>
      <c r="I3723">
        <v>18</v>
      </c>
      <c r="J3723">
        <v>0</v>
      </c>
      <c r="K3723">
        <v>0</v>
      </c>
      <c r="L3723">
        <v>5</v>
      </c>
      <c r="M3723">
        <v>127</v>
      </c>
      <c r="N3723">
        <v>77</v>
      </c>
      <c r="O3723" t="s">
        <v>153</v>
      </c>
      <c r="P3723">
        <v>18</v>
      </c>
      <c r="Q372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723" t="str">
        <f>VLOOKUP(Analytics_mindset_case_studies_IntegrateCo_2015payroll[[#This Row],[Job_Code]],Analytics_mindset_case_studies_IntegrateCo_jobcodes[[Code_text]:[Job_Description]],2,FALSE)</f>
        <v>Office</v>
      </c>
    </row>
    <row r="3724" spans="1:18" x14ac:dyDescent="0.3">
      <c r="A3724" s="1">
        <v>42139</v>
      </c>
      <c r="B3724">
        <v>27310054</v>
      </c>
      <c r="C3724">
        <v>194</v>
      </c>
      <c r="D3724">
        <v>1</v>
      </c>
      <c r="E3724">
        <v>1</v>
      </c>
      <c r="F3724" t="s">
        <v>78</v>
      </c>
      <c r="G3724">
        <v>2</v>
      </c>
      <c r="H3724">
        <v>0</v>
      </c>
      <c r="I3724">
        <v>45</v>
      </c>
      <c r="J3724">
        <v>0</v>
      </c>
      <c r="K3724">
        <v>0</v>
      </c>
      <c r="L3724">
        <v>88</v>
      </c>
      <c r="M3724">
        <v>279</v>
      </c>
      <c r="N3724">
        <v>74</v>
      </c>
      <c r="O3724" t="s">
        <v>154</v>
      </c>
      <c r="P3724">
        <v>45</v>
      </c>
      <c r="Q372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724" t="str">
        <f>VLOOKUP(Analytics_mindset_case_studies_IntegrateCo_2015payroll[[#This Row],[Job_Code]],Analytics_mindset_case_studies_IntegrateCo_jobcodes[[Code_text]:[Job_Description]],2,FALSE)</f>
        <v>Service</v>
      </c>
    </row>
    <row r="3725" spans="1:18" x14ac:dyDescent="0.3">
      <c r="A3725" s="1">
        <v>42139</v>
      </c>
      <c r="B3725">
        <v>27310054</v>
      </c>
      <c r="C3725">
        <v>203</v>
      </c>
      <c r="D3725">
        <v>1</v>
      </c>
      <c r="E3725">
        <v>1</v>
      </c>
      <c r="F3725" t="s">
        <v>85</v>
      </c>
      <c r="G3725">
        <v>0</v>
      </c>
      <c r="H3725">
        <v>0</v>
      </c>
      <c r="I3725">
        <v>0</v>
      </c>
      <c r="J3725">
        <v>0</v>
      </c>
      <c r="K3725">
        <v>0</v>
      </c>
      <c r="L3725">
        <v>0</v>
      </c>
      <c r="M3725">
        <v>152</v>
      </c>
      <c r="N3725">
        <v>3</v>
      </c>
      <c r="O3725" t="s">
        <v>155</v>
      </c>
      <c r="P3725">
        <v>0</v>
      </c>
      <c r="Q372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725" t="str">
        <f>VLOOKUP(Analytics_mindset_case_studies_IntegrateCo_2015payroll[[#This Row],[Job_Code]],Analytics_mindset_case_studies_IntegrateCo_jobcodes[[Code_text]:[Job_Description]],2,FALSE)</f>
        <v>Installation</v>
      </c>
    </row>
    <row r="3726" spans="1:18" x14ac:dyDescent="0.3">
      <c r="A3726" s="1">
        <v>42139</v>
      </c>
      <c r="B3726">
        <v>27310054</v>
      </c>
      <c r="C3726">
        <v>203</v>
      </c>
      <c r="D3726">
        <v>1</v>
      </c>
      <c r="E3726">
        <v>1</v>
      </c>
      <c r="F3726" t="s">
        <v>64</v>
      </c>
      <c r="G3726">
        <v>10</v>
      </c>
      <c r="H3726">
        <v>0</v>
      </c>
      <c r="I3726">
        <v>64811</v>
      </c>
      <c r="J3726">
        <v>0</v>
      </c>
      <c r="K3726">
        <v>0</v>
      </c>
      <c r="L3726">
        <v>0</v>
      </c>
      <c r="M3726">
        <v>4684</v>
      </c>
      <c r="N3726">
        <v>78</v>
      </c>
      <c r="O3726" t="s">
        <v>155</v>
      </c>
      <c r="P3726">
        <v>64811</v>
      </c>
      <c r="Q372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726" t="str">
        <f>VLOOKUP(Analytics_mindset_case_studies_IntegrateCo_2015payroll[[#This Row],[Job_Code]],Analytics_mindset_case_studies_IntegrateCo_jobcodes[[Code_text]:[Job_Description]],2,FALSE)</f>
        <v>Office</v>
      </c>
    </row>
    <row r="3727" spans="1:18" x14ac:dyDescent="0.3">
      <c r="A3727" s="1">
        <v>42139</v>
      </c>
      <c r="B3727">
        <v>27310054</v>
      </c>
      <c r="C3727">
        <v>203</v>
      </c>
      <c r="D3727">
        <v>1</v>
      </c>
      <c r="E3727">
        <v>1</v>
      </c>
      <c r="F3727" t="s">
        <v>78</v>
      </c>
      <c r="G3727">
        <v>10</v>
      </c>
      <c r="H3727">
        <v>0</v>
      </c>
      <c r="I3727">
        <v>64812</v>
      </c>
      <c r="J3727">
        <v>0</v>
      </c>
      <c r="K3727">
        <v>0</v>
      </c>
      <c r="L3727">
        <v>0</v>
      </c>
      <c r="M3727">
        <v>4683</v>
      </c>
      <c r="N3727">
        <v>78</v>
      </c>
      <c r="O3727" t="s">
        <v>155</v>
      </c>
      <c r="P3727">
        <v>64812</v>
      </c>
      <c r="Q372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727" t="str">
        <f>VLOOKUP(Analytics_mindset_case_studies_IntegrateCo_2015payroll[[#This Row],[Job_Code]],Analytics_mindset_case_studies_IntegrateCo_jobcodes[[Code_text]:[Job_Description]],2,FALSE)</f>
        <v>Service</v>
      </c>
    </row>
    <row r="3728" spans="1:18" x14ac:dyDescent="0.3">
      <c r="A3728" s="1">
        <v>42139</v>
      </c>
      <c r="B3728">
        <v>27310054</v>
      </c>
      <c r="C3728">
        <v>203</v>
      </c>
      <c r="D3728">
        <v>1</v>
      </c>
      <c r="E3728">
        <v>1</v>
      </c>
      <c r="F3728" t="s">
        <v>65</v>
      </c>
      <c r="G3728">
        <v>10</v>
      </c>
      <c r="H3728">
        <v>0</v>
      </c>
      <c r="I3728">
        <v>64811</v>
      </c>
      <c r="J3728">
        <v>0</v>
      </c>
      <c r="K3728">
        <v>0</v>
      </c>
      <c r="L3728">
        <v>0</v>
      </c>
      <c r="M3728">
        <v>4683</v>
      </c>
      <c r="N3728">
        <v>78</v>
      </c>
      <c r="O3728" t="s">
        <v>155</v>
      </c>
      <c r="P3728">
        <v>64811</v>
      </c>
      <c r="Q372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728" t="str">
        <f>VLOOKUP(Analytics_mindset_case_studies_IntegrateCo_2015payroll[[#This Row],[Job_Code]],Analytics_mindset_case_studies_IntegrateCo_jobcodes[[Code_text]:[Job_Description]],2,FALSE)</f>
        <v>Office</v>
      </c>
    </row>
    <row r="3729" spans="1:18" x14ac:dyDescent="0.3">
      <c r="A3729" s="1">
        <v>42139</v>
      </c>
      <c r="B3729">
        <v>27310054</v>
      </c>
      <c r="C3729">
        <v>203</v>
      </c>
      <c r="D3729">
        <v>1</v>
      </c>
      <c r="E3729">
        <v>1</v>
      </c>
      <c r="F3729" t="s">
        <v>74</v>
      </c>
      <c r="G3729">
        <v>10</v>
      </c>
      <c r="H3729">
        <v>0</v>
      </c>
      <c r="I3729">
        <v>64812</v>
      </c>
      <c r="J3729">
        <v>0</v>
      </c>
      <c r="K3729">
        <v>0</v>
      </c>
      <c r="L3729">
        <v>0</v>
      </c>
      <c r="M3729">
        <v>4684</v>
      </c>
      <c r="N3729">
        <v>78</v>
      </c>
      <c r="O3729" t="s">
        <v>155</v>
      </c>
      <c r="P3729">
        <v>64812</v>
      </c>
      <c r="Q372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729" t="str">
        <f>VLOOKUP(Analytics_mindset_case_studies_IntegrateCo_2015payroll[[#This Row],[Job_Code]],Analytics_mindset_case_studies_IntegrateCo_jobcodes[[Code_text]:[Job_Description]],2,FALSE)</f>
        <v>Service</v>
      </c>
    </row>
    <row r="3730" spans="1:18" x14ac:dyDescent="0.3">
      <c r="A3730" s="1">
        <v>42139</v>
      </c>
      <c r="B3730">
        <v>27310054</v>
      </c>
      <c r="C3730">
        <v>357</v>
      </c>
      <c r="D3730">
        <v>1</v>
      </c>
      <c r="E3730">
        <v>1</v>
      </c>
      <c r="F3730" t="s">
        <v>85</v>
      </c>
      <c r="G3730">
        <v>0</v>
      </c>
      <c r="H3730">
        <v>0</v>
      </c>
      <c r="I3730">
        <v>0</v>
      </c>
      <c r="J3730">
        <v>0</v>
      </c>
      <c r="K3730">
        <v>0</v>
      </c>
      <c r="L3730">
        <v>38</v>
      </c>
      <c r="M3730">
        <v>122</v>
      </c>
      <c r="N3730">
        <v>3</v>
      </c>
      <c r="O3730" t="s">
        <v>156</v>
      </c>
      <c r="P3730">
        <v>0</v>
      </c>
      <c r="Q373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730" t="str">
        <f>VLOOKUP(Analytics_mindset_case_studies_IntegrateCo_2015payroll[[#This Row],[Job_Code]],Analytics_mindset_case_studies_IntegrateCo_jobcodes[[Code_text]:[Job_Description]],2,FALSE)</f>
        <v>Installation</v>
      </c>
    </row>
    <row r="3731" spans="1:18" x14ac:dyDescent="0.3">
      <c r="A3731" s="1">
        <v>42139</v>
      </c>
      <c r="B3731">
        <v>27310054</v>
      </c>
      <c r="C3731">
        <v>357</v>
      </c>
      <c r="D3731">
        <v>1</v>
      </c>
      <c r="E3731">
        <v>1</v>
      </c>
      <c r="F3731" t="s">
        <v>74</v>
      </c>
      <c r="G3731">
        <v>7</v>
      </c>
      <c r="H3731">
        <v>0</v>
      </c>
      <c r="I3731">
        <v>140</v>
      </c>
      <c r="J3731">
        <v>0</v>
      </c>
      <c r="K3731">
        <v>0</v>
      </c>
      <c r="L3731">
        <v>3</v>
      </c>
      <c r="M3731">
        <v>956</v>
      </c>
      <c r="N3731">
        <v>231</v>
      </c>
      <c r="O3731" t="s">
        <v>156</v>
      </c>
      <c r="P3731">
        <v>140</v>
      </c>
      <c r="Q373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731" t="str">
        <f>VLOOKUP(Analytics_mindset_case_studies_IntegrateCo_2015payroll[[#This Row],[Job_Code]],Analytics_mindset_case_studies_IntegrateCo_jobcodes[[Code_text]:[Job_Description]],2,FALSE)</f>
        <v>Service</v>
      </c>
    </row>
    <row r="3732" spans="1:18" x14ac:dyDescent="0.3">
      <c r="A3732" s="1">
        <v>42139</v>
      </c>
      <c r="B3732">
        <v>27310054</v>
      </c>
      <c r="C3732">
        <v>357</v>
      </c>
      <c r="D3732">
        <v>1</v>
      </c>
      <c r="E3732">
        <v>1</v>
      </c>
      <c r="F3732" t="s">
        <v>74</v>
      </c>
      <c r="G3732">
        <v>0</v>
      </c>
      <c r="H3732">
        <v>15</v>
      </c>
      <c r="I3732">
        <v>0</v>
      </c>
      <c r="J3732">
        <v>45</v>
      </c>
      <c r="K3732">
        <v>0</v>
      </c>
      <c r="L3732">
        <v>97</v>
      </c>
      <c r="M3732">
        <v>308</v>
      </c>
      <c r="N3732">
        <v>49</v>
      </c>
      <c r="O3732" t="s">
        <v>156</v>
      </c>
      <c r="P3732">
        <v>45</v>
      </c>
      <c r="Q373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732" t="str">
        <f>VLOOKUP(Analytics_mindset_case_studies_IntegrateCo_2015payroll[[#This Row],[Job_Code]],Analytics_mindset_case_studies_IntegrateCo_jobcodes[[Code_text]:[Job_Description]],2,FALSE)</f>
        <v>Service</v>
      </c>
    </row>
    <row r="3733" spans="1:18" x14ac:dyDescent="0.3">
      <c r="A3733" s="1">
        <v>42139</v>
      </c>
      <c r="B3733">
        <v>27310054</v>
      </c>
      <c r="C3733">
        <v>357</v>
      </c>
      <c r="D3733">
        <v>1</v>
      </c>
      <c r="E3733">
        <v>1</v>
      </c>
      <c r="F3733" t="s">
        <v>89</v>
      </c>
      <c r="G3733">
        <v>1</v>
      </c>
      <c r="H3733">
        <v>0</v>
      </c>
      <c r="I3733">
        <v>20</v>
      </c>
      <c r="J3733">
        <v>0</v>
      </c>
      <c r="K3733">
        <v>0</v>
      </c>
      <c r="L3733">
        <v>43</v>
      </c>
      <c r="M3733">
        <v>137</v>
      </c>
      <c r="N3733">
        <v>33</v>
      </c>
      <c r="O3733" t="s">
        <v>156</v>
      </c>
      <c r="P3733">
        <v>20</v>
      </c>
      <c r="Q373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733" t="str">
        <f>VLOOKUP(Analytics_mindset_case_studies_IntegrateCo_2015payroll[[#This Row],[Job_Code]],Analytics_mindset_case_studies_IntegrateCo_jobcodes[[Code_text]:[Job_Description]],2,FALSE)</f>
        <v>Employee Training</v>
      </c>
    </row>
    <row r="3734" spans="1:18" x14ac:dyDescent="0.3">
      <c r="A3734" s="1">
        <v>42139</v>
      </c>
      <c r="B3734">
        <v>27310054</v>
      </c>
      <c r="C3734">
        <v>269</v>
      </c>
      <c r="D3734">
        <v>1</v>
      </c>
      <c r="E3734">
        <v>1</v>
      </c>
      <c r="F3734" t="s">
        <v>85</v>
      </c>
      <c r="G3734">
        <v>0</v>
      </c>
      <c r="H3734">
        <v>0</v>
      </c>
      <c r="I3734">
        <v>0</v>
      </c>
      <c r="J3734">
        <v>0</v>
      </c>
      <c r="K3734">
        <v>0</v>
      </c>
      <c r="L3734">
        <v>34</v>
      </c>
      <c r="M3734">
        <v>11</v>
      </c>
      <c r="N3734">
        <v>25</v>
      </c>
      <c r="O3734" t="s">
        <v>157</v>
      </c>
      <c r="P3734">
        <v>0</v>
      </c>
      <c r="Q373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734" t="str">
        <f>VLOOKUP(Analytics_mindset_case_studies_IntegrateCo_2015payroll[[#This Row],[Job_Code]],Analytics_mindset_case_studies_IntegrateCo_jobcodes[[Code_text]:[Job_Description]],2,FALSE)</f>
        <v>Installation</v>
      </c>
    </row>
    <row r="3735" spans="1:18" x14ac:dyDescent="0.3">
      <c r="A3735" s="1">
        <v>42139</v>
      </c>
      <c r="B3735">
        <v>27310054</v>
      </c>
      <c r="C3735">
        <v>269</v>
      </c>
      <c r="D3735">
        <v>1</v>
      </c>
      <c r="E3735">
        <v>1</v>
      </c>
      <c r="F3735" t="s">
        <v>79</v>
      </c>
      <c r="G3735">
        <v>6</v>
      </c>
      <c r="H3735">
        <v>0</v>
      </c>
      <c r="I3735">
        <v>168</v>
      </c>
      <c r="J3735">
        <v>0</v>
      </c>
      <c r="K3735">
        <v>0</v>
      </c>
      <c r="L3735">
        <v>384</v>
      </c>
      <c r="M3735">
        <v>1224</v>
      </c>
      <c r="N3735">
        <v>277</v>
      </c>
      <c r="O3735" t="s">
        <v>157</v>
      </c>
      <c r="P3735">
        <v>168</v>
      </c>
      <c r="Q373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735" t="str">
        <f>VLOOKUP(Analytics_mindset_case_studies_IntegrateCo_2015payroll[[#This Row],[Job_Code]],Analytics_mindset_case_studies_IntegrateCo_jobcodes[[Code_text]:[Job_Description]],2,FALSE)</f>
        <v>Proj Management</v>
      </c>
    </row>
    <row r="3736" spans="1:18" x14ac:dyDescent="0.3">
      <c r="A3736" s="1">
        <v>42139</v>
      </c>
      <c r="B3736">
        <v>27310054</v>
      </c>
      <c r="C3736">
        <v>269</v>
      </c>
      <c r="D3736">
        <v>1</v>
      </c>
      <c r="E3736">
        <v>1</v>
      </c>
      <c r="F3736" t="s">
        <v>79</v>
      </c>
      <c r="G3736">
        <v>0</v>
      </c>
      <c r="H3736">
        <v>2</v>
      </c>
      <c r="I3736">
        <v>0</v>
      </c>
      <c r="J3736">
        <v>84</v>
      </c>
      <c r="K3736">
        <v>0</v>
      </c>
      <c r="L3736">
        <v>192</v>
      </c>
      <c r="M3736">
        <v>611</v>
      </c>
      <c r="N3736">
        <v>92</v>
      </c>
      <c r="O3736" t="s">
        <v>157</v>
      </c>
      <c r="P3736">
        <v>84</v>
      </c>
      <c r="Q373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736" t="str">
        <f>VLOOKUP(Analytics_mindset_case_studies_IntegrateCo_2015payroll[[#This Row],[Job_Code]],Analytics_mindset_case_studies_IntegrateCo_jobcodes[[Code_text]:[Job_Description]],2,FALSE)</f>
        <v>Proj Management</v>
      </c>
    </row>
    <row r="3737" spans="1:18" x14ac:dyDescent="0.3">
      <c r="A3737" s="1">
        <v>42139</v>
      </c>
      <c r="B3737">
        <v>27310054</v>
      </c>
      <c r="C3737">
        <v>248</v>
      </c>
      <c r="D3737">
        <v>1</v>
      </c>
      <c r="E3737">
        <v>1</v>
      </c>
      <c r="F3737" t="s">
        <v>64</v>
      </c>
      <c r="G3737">
        <v>20</v>
      </c>
      <c r="H3737">
        <v>0</v>
      </c>
      <c r="I3737">
        <v>410</v>
      </c>
      <c r="J3737">
        <v>0</v>
      </c>
      <c r="K3737">
        <v>0</v>
      </c>
      <c r="L3737">
        <v>866</v>
      </c>
      <c r="M3737">
        <v>276</v>
      </c>
      <c r="N3737">
        <v>49</v>
      </c>
      <c r="O3737" t="s">
        <v>158</v>
      </c>
      <c r="P3737">
        <v>410</v>
      </c>
      <c r="Q373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737" t="str">
        <f>VLOOKUP(Analytics_mindset_case_studies_IntegrateCo_2015payroll[[#This Row],[Job_Code]],Analytics_mindset_case_studies_IntegrateCo_jobcodes[[Code_text]:[Job_Description]],2,FALSE)</f>
        <v>Office</v>
      </c>
    </row>
    <row r="3738" spans="1:18" x14ac:dyDescent="0.3">
      <c r="A3738" s="1">
        <v>42139</v>
      </c>
      <c r="B3738">
        <v>27310054</v>
      </c>
      <c r="C3738">
        <v>248</v>
      </c>
      <c r="D3738">
        <v>1</v>
      </c>
      <c r="E3738">
        <v>1</v>
      </c>
      <c r="F3738" t="s">
        <v>65</v>
      </c>
      <c r="G3738">
        <v>20</v>
      </c>
      <c r="H3738">
        <v>0</v>
      </c>
      <c r="I3738">
        <v>410</v>
      </c>
      <c r="J3738">
        <v>0</v>
      </c>
      <c r="K3738">
        <v>0</v>
      </c>
      <c r="L3738">
        <v>866</v>
      </c>
      <c r="M3738">
        <v>276</v>
      </c>
      <c r="N3738">
        <v>49</v>
      </c>
      <c r="O3738" t="s">
        <v>158</v>
      </c>
      <c r="P3738">
        <v>410</v>
      </c>
      <c r="Q373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738" t="str">
        <f>VLOOKUP(Analytics_mindset_case_studies_IntegrateCo_2015payroll[[#This Row],[Job_Code]],Analytics_mindset_case_studies_IntegrateCo_jobcodes[[Code_text]:[Job_Description]],2,FALSE)</f>
        <v>Office</v>
      </c>
    </row>
    <row r="3739" spans="1:18" x14ac:dyDescent="0.3">
      <c r="A3739" s="1">
        <v>42139</v>
      </c>
      <c r="B3739">
        <v>27310054</v>
      </c>
      <c r="C3739">
        <v>30</v>
      </c>
      <c r="D3739">
        <v>1</v>
      </c>
      <c r="E3739">
        <v>1</v>
      </c>
      <c r="F3739" t="s">
        <v>84</v>
      </c>
      <c r="G3739">
        <v>5</v>
      </c>
      <c r="H3739">
        <v>0</v>
      </c>
      <c r="I3739">
        <v>12184</v>
      </c>
      <c r="J3739">
        <v>0</v>
      </c>
      <c r="K3739">
        <v>0</v>
      </c>
      <c r="L3739">
        <v>246</v>
      </c>
      <c r="M3739">
        <v>785</v>
      </c>
      <c r="N3739">
        <v>15</v>
      </c>
      <c r="O3739" t="s">
        <v>159</v>
      </c>
      <c r="P3739">
        <v>12184</v>
      </c>
      <c r="Q373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3739" t="str">
        <f>VLOOKUP(Analytics_mindset_case_studies_IntegrateCo_2015payroll[[#This Row],[Job_Code]],Analytics_mindset_case_studies_IntegrateCo_jobcodes[[Code_text]:[Job_Description]],2,FALSE)</f>
        <v>Travel</v>
      </c>
    </row>
    <row r="3740" spans="1:18" x14ac:dyDescent="0.3">
      <c r="A3740" s="1">
        <v>42139</v>
      </c>
      <c r="B3740">
        <v>27310054</v>
      </c>
      <c r="C3740">
        <v>30</v>
      </c>
      <c r="D3740">
        <v>1</v>
      </c>
      <c r="E3740">
        <v>1</v>
      </c>
      <c r="F3740" t="s">
        <v>87</v>
      </c>
      <c r="G3740">
        <v>1</v>
      </c>
      <c r="H3740">
        <v>0</v>
      </c>
      <c r="I3740">
        <v>2437</v>
      </c>
      <c r="J3740">
        <v>0</v>
      </c>
      <c r="K3740">
        <v>0</v>
      </c>
      <c r="L3740">
        <v>49</v>
      </c>
      <c r="M3740">
        <v>157</v>
      </c>
      <c r="N3740">
        <v>3</v>
      </c>
      <c r="O3740" t="s">
        <v>159</v>
      </c>
      <c r="P3740">
        <v>2437</v>
      </c>
      <c r="Q374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740" t="str">
        <f>VLOOKUP(Analytics_mindset_case_studies_IntegrateCo_2015payroll[[#This Row],[Job_Code]],Analytics_mindset_case_studies_IntegrateCo_jobcodes[[Code_text]:[Job_Description]],2,FALSE)</f>
        <v>Employee Training</v>
      </c>
    </row>
    <row r="3741" spans="1:18" x14ac:dyDescent="0.3">
      <c r="A3741" s="1">
        <v>42139</v>
      </c>
      <c r="B3741">
        <v>27310054</v>
      </c>
      <c r="C3741">
        <v>403</v>
      </c>
      <c r="D3741">
        <v>1</v>
      </c>
      <c r="E3741">
        <v>1</v>
      </c>
      <c r="F3741" t="s">
        <v>68</v>
      </c>
      <c r="G3741">
        <v>0</v>
      </c>
      <c r="H3741">
        <v>0</v>
      </c>
      <c r="I3741">
        <v>0</v>
      </c>
      <c r="J3741">
        <v>0</v>
      </c>
      <c r="K3741">
        <v>0</v>
      </c>
      <c r="L3741">
        <v>201</v>
      </c>
      <c r="M3741">
        <v>642</v>
      </c>
      <c r="N3741">
        <v>168</v>
      </c>
      <c r="O3741" t="s">
        <v>160</v>
      </c>
      <c r="P3741">
        <v>0</v>
      </c>
      <c r="Q374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3741" t="str">
        <f>VLOOKUP(Analytics_mindset_case_studies_IntegrateCo_2015payroll[[#This Row],[Job_Code]],Analytics_mindset_case_studies_IntegrateCo_jobcodes[[Code_text]:[Job_Description]],2,FALSE)</f>
        <v>Internal Auditing</v>
      </c>
    </row>
    <row r="3742" spans="1:18" x14ac:dyDescent="0.3">
      <c r="A3742" s="1">
        <v>42139</v>
      </c>
      <c r="B3742">
        <v>27310054</v>
      </c>
      <c r="C3742">
        <v>376</v>
      </c>
      <c r="D3742">
        <v>1</v>
      </c>
      <c r="E3742">
        <v>1</v>
      </c>
      <c r="F3742" t="s">
        <v>85</v>
      </c>
      <c r="G3742">
        <v>0</v>
      </c>
      <c r="H3742">
        <v>0</v>
      </c>
      <c r="I3742">
        <v>0</v>
      </c>
      <c r="J3742">
        <v>0</v>
      </c>
      <c r="K3742">
        <v>0</v>
      </c>
      <c r="L3742">
        <v>34</v>
      </c>
      <c r="M3742">
        <v>109</v>
      </c>
      <c r="N3742">
        <v>25</v>
      </c>
      <c r="O3742" t="s">
        <v>161</v>
      </c>
      <c r="P3742">
        <v>0</v>
      </c>
      <c r="Q374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742" t="str">
        <f>VLOOKUP(Analytics_mindset_case_studies_IntegrateCo_2015payroll[[#This Row],[Job_Code]],Analytics_mindset_case_studies_IntegrateCo_jobcodes[[Code_text]:[Job_Description]],2,FALSE)</f>
        <v>Installation</v>
      </c>
    </row>
    <row r="3743" spans="1:18" x14ac:dyDescent="0.3">
      <c r="A3743" s="1">
        <v>42139</v>
      </c>
      <c r="B3743">
        <v>27310054</v>
      </c>
      <c r="C3743">
        <v>6</v>
      </c>
      <c r="D3743">
        <v>1</v>
      </c>
      <c r="E3743">
        <v>1</v>
      </c>
      <c r="F3743" t="s">
        <v>101</v>
      </c>
      <c r="G3743">
        <v>0</v>
      </c>
      <c r="H3743">
        <v>0</v>
      </c>
      <c r="I3743">
        <v>0</v>
      </c>
      <c r="J3743">
        <v>0</v>
      </c>
      <c r="K3743">
        <v>0</v>
      </c>
      <c r="L3743">
        <v>462</v>
      </c>
      <c r="M3743">
        <v>1472</v>
      </c>
      <c r="N3743">
        <v>0</v>
      </c>
      <c r="O3743" t="s">
        <v>162</v>
      </c>
      <c r="P3743">
        <v>0</v>
      </c>
      <c r="Q374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743" t="str">
        <f>VLOOKUP(Analytics_mindset_case_studies_IntegrateCo_2015payroll[[#This Row],[Job_Code]],Analytics_mindset_case_studies_IntegrateCo_jobcodes[[Code_text]:[Job_Description]],2,FALSE)</f>
        <v>Installation</v>
      </c>
    </row>
    <row r="3744" spans="1:18" x14ac:dyDescent="0.3">
      <c r="A3744" s="1">
        <v>42139</v>
      </c>
      <c r="B3744">
        <v>27310054</v>
      </c>
      <c r="C3744">
        <v>210</v>
      </c>
      <c r="D3744">
        <v>2</v>
      </c>
      <c r="E3744">
        <v>2</v>
      </c>
      <c r="F3744" t="s">
        <v>85</v>
      </c>
      <c r="G3744">
        <v>0</v>
      </c>
      <c r="H3744">
        <v>0</v>
      </c>
      <c r="I3744">
        <v>0</v>
      </c>
      <c r="J3744">
        <v>0</v>
      </c>
      <c r="K3744">
        <v>0</v>
      </c>
      <c r="L3744">
        <v>72</v>
      </c>
      <c r="M3744">
        <v>115</v>
      </c>
      <c r="N3744">
        <v>33</v>
      </c>
      <c r="O3744" t="s">
        <v>163</v>
      </c>
      <c r="P3744">
        <v>0</v>
      </c>
      <c r="Q374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744" t="str">
        <f>VLOOKUP(Analytics_mindset_case_studies_IntegrateCo_2015payroll[[#This Row],[Job_Code]],Analytics_mindset_case_studies_IntegrateCo_jobcodes[[Code_text]:[Job_Description]],2,FALSE)</f>
        <v>Installation</v>
      </c>
    </row>
    <row r="3745" spans="1:18" x14ac:dyDescent="0.3">
      <c r="A3745" s="1">
        <v>42139</v>
      </c>
      <c r="B3745">
        <v>27310054</v>
      </c>
      <c r="C3745">
        <v>210</v>
      </c>
      <c r="D3745">
        <v>2</v>
      </c>
      <c r="E3745">
        <v>2</v>
      </c>
      <c r="F3745" t="s">
        <v>88</v>
      </c>
      <c r="G3745">
        <v>185</v>
      </c>
      <c r="H3745">
        <v>0</v>
      </c>
      <c r="I3745">
        <v>43993</v>
      </c>
      <c r="J3745">
        <v>0</v>
      </c>
      <c r="K3745">
        <v>0</v>
      </c>
      <c r="L3745">
        <v>2112</v>
      </c>
      <c r="M3745">
        <v>3366</v>
      </c>
      <c r="N3745">
        <v>977</v>
      </c>
      <c r="O3745" t="s">
        <v>163</v>
      </c>
      <c r="P3745">
        <v>43993</v>
      </c>
      <c r="Q374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745" t="str">
        <f>VLOOKUP(Analytics_mindset_case_studies_IntegrateCo_2015payroll[[#This Row],[Job_Code]],Analytics_mindset_case_studies_IntegrateCo_jobcodes[[Code_text]:[Job_Description]],2,FALSE)</f>
        <v>Office</v>
      </c>
    </row>
    <row r="3746" spans="1:18" x14ac:dyDescent="0.3">
      <c r="A3746" s="1">
        <v>42139</v>
      </c>
      <c r="B3746">
        <v>27310054</v>
      </c>
      <c r="C3746">
        <v>210</v>
      </c>
      <c r="D3746">
        <v>2</v>
      </c>
      <c r="E3746">
        <v>2</v>
      </c>
      <c r="F3746" t="s">
        <v>107</v>
      </c>
      <c r="G3746">
        <v>10</v>
      </c>
      <c r="H3746">
        <v>0</v>
      </c>
      <c r="I3746">
        <v>2378</v>
      </c>
      <c r="J3746">
        <v>0</v>
      </c>
      <c r="K3746">
        <v>0</v>
      </c>
      <c r="L3746">
        <v>1141</v>
      </c>
      <c r="M3746">
        <v>1819</v>
      </c>
      <c r="N3746">
        <v>528</v>
      </c>
      <c r="O3746" t="s">
        <v>163</v>
      </c>
      <c r="P3746">
        <v>2378</v>
      </c>
      <c r="Q374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746" t="str">
        <f>VLOOKUP(Analytics_mindset_case_studies_IntegrateCo_2015payroll[[#This Row],[Job_Code]],Analytics_mindset_case_studies_IntegrateCo_jobcodes[[Code_text]:[Job_Description]],2,FALSE)</f>
        <v>Sales</v>
      </c>
    </row>
    <row r="3747" spans="1:18" x14ac:dyDescent="0.3">
      <c r="A3747" s="1">
        <v>42139</v>
      </c>
      <c r="B3747">
        <v>27310054</v>
      </c>
      <c r="C3747">
        <v>35</v>
      </c>
      <c r="D3747">
        <v>1</v>
      </c>
      <c r="E3747">
        <v>1</v>
      </c>
      <c r="F3747" t="s">
        <v>58</v>
      </c>
      <c r="G3747">
        <v>42</v>
      </c>
      <c r="H3747">
        <v>0</v>
      </c>
      <c r="I3747">
        <v>115385</v>
      </c>
      <c r="J3747">
        <v>0</v>
      </c>
      <c r="K3747">
        <v>0</v>
      </c>
      <c r="L3747">
        <v>0</v>
      </c>
      <c r="M3747">
        <v>8153</v>
      </c>
      <c r="N3747">
        <v>3</v>
      </c>
      <c r="O3747" t="s">
        <v>165</v>
      </c>
      <c r="P3747">
        <v>115385</v>
      </c>
      <c r="Q374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747" t="str">
        <f>VLOOKUP(Analytics_mindset_case_studies_IntegrateCo_2015payroll[[#This Row],[Job_Code]],Analytics_mindset_case_studies_IntegrateCo_jobcodes[[Code_text]:[Job_Description]],2,FALSE)</f>
        <v>Sales</v>
      </c>
    </row>
    <row r="3748" spans="1:18" x14ac:dyDescent="0.3">
      <c r="A3748" s="1">
        <v>42139</v>
      </c>
      <c r="B3748">
        <v>27310055</v>
      </c>
      <c r="C3748">
        <v>35</v>
      </c>
      <c r="D3748">
        <v>1</v>
      </c>
      <c r="E3748">
        <v>1</v>
      </c>
      <c r="F3748" t="s">
        <v>58</v>
      </c>
      <c r="G3748">
        <v>0</v>
      </c>
      <c r="H3748">
        <v>0</v>
      </c>
      <c r="I3748">
        <v>0</v>
      </c>
      <c r="J3748">
        <v>0</v>
      </c>
      <c r="K3748">
        <v>0</v>
      </c>
      <c r="L3748">
        <v>0</v>
      </c>
      <c r="M3748">
        <v>0</v>
      </c>
      <c r="N3748">
        <v>0</v>
      </c>
      <c r="O3748" t="s">
        <v>165</v>
      </c>
      <c r="P3748">
        <v>0</v>
      </c>
      <c r="Q374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748" t="str">
        <f>VLOOKUP(Analytics_mindset_case_studies_IntegrateCo_2015payroll[[#This Row],[Job_Code]],Analytics_mindset_case_studies_IntegrateCo_jobcodes[[Code_text]:[Job_Description]],2,FALSE)</f>
        <v>Sales</v>
      </c>
    </row>
    <row r="3749" spans="1:18" x14ac:dyDescent="0.3">
      <c r="A3749" s="1">
        <v>42139</v>
      </c>
      <c r="B3749">
        <v>27310054</v>
      </c>
      <c r="C3749">
        <v>287</v>
      </c>
      <c r="D3749">
        <v>2</v>
      </c>
      <c r="E3749">
        <v>2</v>
      </c>
      <c r="F3749" t="s">
        <v>64</v>
      </c>
      <c r="G3749">
        <v>6</v>
      </c>
      <c r="H3749">
        <v>0</v>
      </c>
      <c r="I3749">
        <v>855</v>
      </c>
      <c r="J3749">
        <v>0</v>
      </c>
      <c r="K3749">
        <v>0</v>
      </c>
      <c r="L3749">
        <v>389</v>
      </c>
      <c r="M3749">
        <v>621</v>
      </c>
      <c r="N3749">
        <v>21</v>
      </c>
      <c r="O3749" t="s">
        <v>167</v>
      </c>
      <c r="P3749">
        <v>855</v>
      </c>
      <c r="Q374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749" t="str">
        <f>VLOOKUP(Analytics_mindset_case_studies_IntegrateCo_2015payroll[[#This Row],[Job_Code]],Analytics_mindset_case_studies_IntegrateCo_jobcodes[[Code_text]:[Job_Description]],2,FALSE)</f>
        <v>Office</v>
      </c>
    </row>
    <row r="3750" spans="1:18" x14ac:dyDescent="0.3">
      <c r="A3750" s="1">
        <v>42139</v>
      </c>
      <c r="B3750">
        <v>27310054</v>
      </c>
      <c r="C3750">
        <v>287</v>
      </c>
      <c r="D3750">
        <v>2</v>
      </c>
      <c r="E3750">
        <v>2</v>
      </c>
      <c r="F3750" t="s">
        <v>88</v>
      </c>
      <c r="G3750">
        <v>17</v>
      </c>
      <c r="H3750">
        <v>0</v>
      </c>
      <c r="I3750">
        <v>24225</v>
      </c>
      <c r="J3750">
        <v>0</v>
      </c>
      <c r="K3750">
        <v>0</v>
      </c>
      <c r="L3750">
        <v>1103</v>
      </c>
      <c r="M3750">
        <v>1759</v>
      </c>
      <c r="N3750">
        <v>61</v>
      </c>
      <c r="O3750" t="s">
        <v>167</v>
      </c>
      <c r="P3750">
        <v>24225</v>
      </c>
      <c r="Q375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750" t="str">
        <f>VLOOKUP(Analytics_mindset_case_studies_IntegrateCo_2015payroll[[#This Row],[Job_Code]],Analytics_mindset_case_studies_IntegrateCo_jobcodes[[Code_text]:[Job_Description]],2,FALSE)</f>
        <v>Office</v>
      </c>
    </row>
    <row r="3751" spans="1:18" x14ac:dyDescent="0.3">
      <c r="A3751" s="1">
        <v>42139</v>
      </c>
      <c r="B3751">
        <v>27310054</v>
      </c>
      <c r="C3751">
        <v>287</v>
      </c>
      <c r="D3751">
        <v>2</v>
      </c>
      <c r="E3751">
        <v>2</v>
      </c>
      <c r="F3751" t="s">
        <v>97</v>
      </c>
      <c r="G3751">
        <v>17</v>
      </c>
      <c r="H3751">
        <v>0</v>
      </c>
      <c r="I3751">
        <v>24225</v>
      </c>
      <c r="J3751">
        <v>0</v>
      </c>
      <c r="K3751">
        <v>0</v>
      </c>
      <c r="L3751">
        <v>1104</v>
      </c>
      <c r="M3751">
        <v>1758</v>
      </c>
      <c r="N3751">
        <v>61</v>
      </c>
      <c r="O3751" t="s">
        <v>167</v>
      </c>
      <c r="P3751">
        <v>24225</v>
      </c>
      <c r="Q375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751" t="str">
        <f>VLOOKUP(Analytics_mindset_case_studies_IntegrateCo_2015payroll[[#This Row],[Job_Code]],Analytics_mindset_case_studies_IntegrateCo_jobcodes[[Code_text]:[Job_Description]],2,FALSE)</f>
        <v>Service</v>
      </c>
    </row>
    <row r="3752" spans="1:18" x14ac:dyDescent="0.3">
      <c r="A3752" s="1">
        <v>42139</v>
      </c>
      <c r="B3752">
        <v>27310054</v>
      </c>
      <c r="C3752">
        <v>255</v>
      </c>
      <c r="D3752">
        <v>1</v>
      </c>
      <c r="E3752">
        <v>1</v>
      </c>
      <c r="F3752" t="s">
        <v>85</v>
      </c>
      <c r="G3752">
        <v>0</v>
      </c>
      <c r="H3752">
        <v>0</v>
      </c>
      <c r="I3752">
        <v>0</v>
      </c>
      <c r="J3752">
        <v>0</v>
      </c>
      <c r="K3752">
        <v>0</v>
      </c>
      <c r="L3752">
        <v>34</v>
      </c>
      <c r="M3752">
        <v>11</v>
      </c>
      <c r="N3752">
        <v>25</v>
      </c>
      <c r="O3752" t="s">
        <v>169</v>
      </c>
      <c r="P3752">
        <v>0</v>
      </c>
      <c r="Q375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752" t="str">
        <f>VLOOKUP(Analytics_mindset_case_studies_IntegrateCo_2015payroll[[#This Row],[Job_Code]],Analytics_mindset_case_studies_IntegrateCo_jobcodes[[Code_text]:[Job_Description]],2,FALSE)</f>
        <v>Installation</v>
      </c>
    </row>
    <row r="3753" spans="1:18" x14ac:dyDescent="0.3">
      <c r="A3753" s="1">
        <v>42139</v>
      </c>
      <c r="B3753">
        <v>27310054</v>
      </c>
      <c r="C3753">
        <v>153</v>
      </c>
      <c r="D3753">
        <v>1</v>
      </c>
      <c r="E3753">
        <v>1</v>
      </c>
      <c r="F3753" t="s">
        <v>63</v>
      </c>
      <c r="G3753">
        <v>0</v>
      </c>
      <c r="H3753">
        <v>0</v>
      </c>
      <c r="I3753">
        <v>0</v>
      </c>
      <c r="J3753">
        <v>0</v>
      </c>
      <c r="K3753">
        <v>0</v>
      </c>
      <c r="L3753">
        <v>599</v>
      </c>
      <c r="M3753">
        <v>1909</v>
      </c>
      <c r="N3753">
        <v>462</v>
      </c>
      <c r="O3753" t="s">
        <v>170</v>
      </c>
      <c r="P3753">
        <v>0</v>
      </c>
      <c r="Q375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753" t="str">
        <f>VLOOKUP(Analytics_mindset_case_studies_IntegrateCo_2015payroll[[#This Row],[Job_Code]],Analytics_mindset_case_studies_IntegrateCo_jobcodes[[Code_text]:[Job_Description]],2,FALSE)</f>
        <v>New Foreign Manufacturing Plant</v>
      </c>
    </row>
    <row r="3754" spans="1:18" x14ac:dyDescent="0.3">
      <c r="A3754" s="1">
        <v>42139</v>
      </c>
      <c r="B3754">
        <v>27310054</v>
      </c>
      <c r="C3754">
        <v>153</v>
      </c>
      <c r="D3754">
        <v>1</v>
      </c>
      <c r="E3754">
        <v>1</v>
      </c>
      <c r="F3754" t="s">
        <v>75</v>
      </c>
      <c r="G3754">
        <v>0</v>
      </c>
      <c r="H3754">
        <v>0</v>
      </c>
      <c r="I3754">
        <v>0</v>
      </c>
      <c r="J3754">
        <v>0</v>
      </c>
      <c r="K3754">
        <v>0</v>
      </c>
      <c r="L3754">
        <v>684</v>
      </c>
      <c r="M3754">
        <v>2181</v>
      </c>
      <c r="N3754">
        <v>528</v>
      </c>
      <c r="O3754" t="s">
        <v>170</v>
      </c>
      <c r="P3754">
        <v>0</v>
      </c>
      <c r="Q375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3754" t="str">
        <f>VLOOKUP(Analytics_mindset_case_studies_IntegrateCo_2015payroll[[#This Row],[Job_Code]],Analytics_mindset_case_studies_IntegrateCo_jobcodes[[Code_text]:[Job_Description]],2,FALSE)</f>
        <v>Internal Auditing</v>
      </c>
    </row>
    <row r="3755" spans="1:18" x14ac:dyDescent="0.3">
      <c r="A3755" s="1">
        <v>42139</v>
      </c>
      <c r="B3755">
        <v>27310054</v>
      </c>
      <c r="C3755">
        <v>13</v>
      </c>
      <c r="D3755">
        <v>1</v>
      </c>
      <c r="E3755">
        <v>1</v>
      </c>
      <c r="F3755" t="s">
        <v>84</v>
      </c>
      <c r="G3755">
        <v>2</v>
      </c>
      <c r="H3755">
        <v>0</v>
      </c>
      <c r="I3755">
        <v>9308</v>
      </c>
      <c r="J3755">
        <v>0</v>
      </c>
      <c r="K3755">
        <v>0</v>
      </c>
      <c r="L3755">
        <v>0</v>
      </c>
      <c r="M3755">
        <v>712</v>
      </c>
      <c r="N3755">
        <v>154</v>
      </c>
      <c r="O3755" t="s">
        <v>171</v>
      </c>
      <c r="P3755">
        <v>9308</v>
      </c>
      <c r="Q375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3755" t="str">
        <f>VLOOKUP(Analytics_mindset_case_studies_IntegrateCo_2015payroll[[#This Row],[Job_Code]],Analytics_mindset_case_studies_IntegrateCo_jobcodes[[Code_text]:[Job_Description]],2,FALSE)</f>
        <v>Travel</v>
      </c>
    </row>
    <row r="3756" spans="1:18" x14ac:dyDescent="0.3">
      <c r="A3756" s="1">
        <v>42139</v>
      </c>
      <c r="B3756">
        <v>27310054</v>
      </c>
      <c r="C3756">
        <v>13</v>
      </c>
      <c r="D3756">
        <v>1</v>
      </c>
      <c r="E3756">
        <v>1</v>
      </c>
      <c r="F3756" t="s">
        <v>106</v>
      </c>
      <c r="G3756">
        <v>38</v>
      </c>
      <c r="H3756">
        <v>0</v>
      </c>
      <c r="I3756">
        <v>176846</v>
      </c>
      <c r="J3756">
        <v>0</v>
      </c>
      <c r="K3756">
        <v>0</v>
      </c>
      <c r="L3756">
        <v>0</v>
      </c>
      <c r="M3756">
        <v>13529</v>
      </c>
      <c r="N3756">
        <v>2918</v>
      </c>
      <c r="O3756" t="s">
        <v>171</v>
      </c>
      <c r="P3756">
        <v>176846</v>
      </c>
      <c r="Q375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007</v>
      </c>
      <c r="R3756" t="str">
        <f>VLOOKUP(Analytics_mindset_case_studies_IntegrateCo_2015payroll[[#This Row],[Job_Code]],Analytics_mindset_case_studies_IntegrateCo_jobcodes[[Code_text]:[Job_Description]],2,FALSE)</f>
        <v>Customer Training</v>
      </c>
    </row>
    <row r="3757" spans="1:18" x14ac:dyDescent="0.3">
      <c r="A3757" s="1">
        <v>42139</v>
      </c>
      <c r="B3757">
        <v>27310055</v>
      </c>
      <c r="C3757">
        <v>13</v>
      </c>
      <c r="D3757">
        <v>1</v>
      </c>
      <c r="E3757">
        <v>1</v>
      </c>
      <c r="F3757" t="s">
        <v>106</v>
      </c>
      <c r="G3757">
        <v>0</v>
      </c>
      <c r="H3757">
        <v>0</v>
      </c>
      <c r="I3757">
        <v>0</v>
      </c>
      <c r="J3757">
        <v>0</v>
      </c>
      <c r="K3757">
        <v>0</v>
      </c>
      <c r="L3757">
        <v>0</v>
      </c>
      <c r="M3757">
        <v>0</v>
      </c>
      <c r="N3757">
        <v>0</v>
      </c>
      <c r="O3757" t="s">
        <v>171</v>
      </c>
      <c r="P3757">
        <v>0</v>
      </c>
      <c r="Q375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007</v>
      </c>
      <c r="R3757" t="str">
        <f>VLOOKUP(Analytics_mindset_case_studies_IntegrateCo_2015payroll[[#This Row],[Job_Code]],Analytics_mindset_case_studies_IntegrateCo_jobcodes[[Code_text]:[Job_Description]],2,FALSE)</f>
        <v>Customer Training</v>
      </c>
    </row>
    <row r="3758" spans="1:18" x14ac:dyDescent="0.3">
      <c r="A3758" s="1">
        <v>42139</v>
      </c>
      <c r="B3758">
        <v>27310054</v>
      </c>
      <c r="C3758">
        <v>358</v>
      </c>
      <c r="D3758">
        <v>1</v>
      </c>
      <c r="E3758">
        <v>1</v>
      </c>
      <c r="F3758" t="s">
        <v>64</v>
      </c>
      <c r="G3758">
        <v>40</v>
      </c>
      <c r="H3758">
        <v>0</v>
      </c>
      <c r="I3758">
        <v>630</v>
      </c>
      <c r="J3758">
        <v>0</v>
      </c>
      <c r="K3758">
        <v>0</v>
      </c>
      <c r="L3758">
        <v>1188</v>
      </c>
      <c r="M3758">
        <v>3787</v>
      </c>
      <c r="N3758">
        <v>76</v>
      </c>
      <c r="O3758" t="s">
        <v>172</v>
      </c>
      <c r="P3758">
        <v>630</v>
      </c>
      <c r="Q375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758" t="str">
        <f>VLOOKUP(Analytics_mindset_case_studies_IntegrateCo_2015payroll[[#This Row],[Job_Code]],Analytics_mindset_case_studies_IntegrateCo_jobcodes[[Code_text]:[Job_Description]],2,FALSE)</f>
        <v>Office</v>
      </c>
    </row>
    <row r="3759" spans="1:18" x14ac:dyDescent="0.3">
      <c r="A3759" s="1">
        <v>42139</v>
      </c>
      <c r="B3759">
        <v>27310054</v>
      </c>
      <c r="C3759">
        <v>281</v>
      </c>
      <c r="D3759">
        <v>1</v>
      </c>
      <c r="E3759">
        <v>1</v>
      </c>
      <c r="F3759" t="s">
        <v>85</v>
      </c>
      <c r="G3759">
        <v>0</v>
      </c>
      <c r="H3759">
        <v>0</v>
      </c>
      <c r="I3759">
        <v>0</v>
      </c>
      <c r="J3759">
        <v>0</v>
      </c>
      <c r="K3759">
        <v>0</v>
      </c>
      <c r="L3759">
        <v>29</v>
      </c>
      <c r="M3759">
        <v>91</v>
      </c>
      <c r="N3759">
        <v>2</v>
      </c>
      <c r="O3759" t="s">
        <v>207</v>
      </c>
      <c r="P3759">
        <v>0</v>
      </c>
      <c r="Q375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759" t="str">
        <f>VLOOKUP(Analytics_mindset_case_studies_IntegrateCo_2015payroll[[#This Row],[Job_Code]],Analytics_mindset_case_studies_IntegrateCo_jobcodes[[Code_text]:[Job_Description]],2,FALSE)</f>
        <v>Installation</v>
      </c>
    </row>
    <row r="3760" spans="1:18" x14ac:dyDescent="0.3">
      <c r="A3760" s="1">
        <v>42139</v>
      </c>
      <c r="B3760">
        <v>27310054</v>
      </c>
      <c r="C3760">
        <v>281</v>
      </c>
      <c r="D3760">
        <v>1</v>
      </c>
      <c r="E3760">
        <v>1</v>
      </c>
      <c r="F3760" t="s">
        <v>65</v>
      </c>
      <c r="G3760">
        <v>2</v>
      </c>
      <c r="H3760">
        <v>0</v>
      </c>
      <c r="I3760">
        <v>52</v>
      </c>
      <c r="J3760">
        <v>0</v>
      </c>
      <c r="K3760">
        <v>0</v>
      </c>
      <c r="L3760">
        <v>125</v>
      </c>
      <c r="M3760">
        <v>397</v>
      </c>
      <c r="N3760">
        <v>86</v>
      </c>
      <c r="O3760" t="s">
        <v>207</v>
      </c>
      <c r="P3760">
        <v>52</v>
      </c>
      <c r="Q376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760" t="str">
        <f>VLOOKUP(Analytics_mindset_case_studies_IntegrateCo_2015payroll[[#This Row],[Job_Code]],Analytics_mindset_case_studies_IntegrateCo_jobcodes[[Code_text]:[Job_Description]],2,FALSE)</f>
        <v>Office</v>
      </c>
    </row>
    <row r="3761" spans="1:18" x14ac:dyDescent="0.3">
      <c r="A3761" s="1">
        <v>42139</v>
      </c>
      <c r="B3761">
        <v>27310054</v>
      </c>
      <c r="C3761">
        <v>281</v>
      </c>
      <c r="D3761">
        <v>1</v>
      </c>
      <c r="E3761">
        <v>1</v>
      </c>
      <c r="F3761" t="s">
        <v>74</v>
      </c>
      <c r="G3761">
        <v>0</v>
      </c>
      <c r="H3761">
        <v>2</v>
      </c>
      <c r="I3761">
        <v>0</v>
      </c>
      <c r="J3761">
        <v>78</v>
      </c>
      <c r="K3761">
        <v>0</v>
      </c>
      <c r="L3761">
        <v>187</v>
      </c>
      <c r="M3761">
        <v>597</v>
      </c>
      <c r="N3761">
        <v>86</v>
      </c>
      <c r="O3761" t="s">
        <v>207</v>
      </c>
      <c r="P3761">
        <v>78</v>
      </c>
      <c r="Q376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761" t="str">
        <f>VLOOKUP(Analytics_mindset_case_studies_IntegrateCo_2015payroll[[#This Row],[Job_Code]],Analytics_mindset_case_studies_IntegrateCo_jobcodes[[Code_text]:[Job_Description]],2,FALSE)</f>
        <v>Service</v>
      </c>
    </row>
    <row r="3762" spans="1:18" x14ac:dyDescent="0.3">
      <c r="A3762" s="1">
        <v>42139</v>
      </c>
      <c r="B3762">
        <v>27310054</v>
      </c>
      <c r="C3762">
        <v>314</v>
      </c>
      <c r="D3762">
        <v>1</v>
      </c>
      <c r="E3762">
        <v>1</v>
      </c>
      <c r="F3762" t="s">
        <v>85</v>
      </c>
      <c r="G3762">
        <v>0</v>
      </c>
      <c r="H3762">
        <v>0</v>
      </c>
      <c r="I3762">
        <v>0</v>
      </c>
      <c r="J3762">
        <v>0</v>
      </c>
      <c r="K3762">
        <v>0</v>
      </c>
      <c r="L3762">
        <v>36</v>
      </c>
      <c r="M3762">
        <v>115</v>
      </c>
      <c r="N3762">
        <v>25</v>
      </c>
      <c r="O3762" t="s">
        <v>174</v>
      </c>
      <c r="P3762">
        <v>0</v>
      </c>
      <c r="Q376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762" t="str">
        <f>VLOOKUP(Analytics_mindset_case_studies_IntegrateCo_2015payroll[[#This Row],[Job_Code]],Analytics_mindset_case_studies_IntegrateCo_jobcodes[[Code_text]:[Job_Description]],2,FALSE)</f>
        <v>Installation</v>
      </c>
    </row>
    <row r="3763" spans="1:18" x14ac:dyDescent="0.3">
      <c r="A3763" s="1">
        <v>42139</v>
      </c>
      <c r="B3763">
        <v>27310054</v>
      </c>
      <c r="C3763">
        <v>39</v>
      </c>
      <c r="D3763">
        <v>1</v>
      </c>
      <c r="E3763">
        <v>1</v>
      </c>
      <c r="F3763" t="s">
        <v>101</v>
      </c>
      <c r="G3763">
        <v>30</v>
      </c>
      <c r="H3763">
        <v>0</v>
      </c>
      <c r="I3763">
        <v>2175</v>
      </c>
      <c r="J3763">
        <v>0</v>
      </c>
      <c r="K3763">
        <v>32</v>
      </c>
      <c r="L3763">
        <v>126</v>
      </c>
      <c r="M3763">
        <v>402</v>
      </c>
      <c r="N3763">
        <v>359</v>
      </c>
      <c r="O3763" t="s">
        <v>175</v>
      </c>
      <c r="P3763">
        <v>2175</v>
      </c>
      <c r="Q376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763" t="str">
        <f>VLOOKUP(Analytics_mindset_case_studies_IntegrateCo_2015payroll[[#This Row],[Job_Code]],Analytics_mindset_case_studies_IntegrateCo_jobcodes[[Code_text]:[Job_Description]],2,FALSE)</f>
        <v>Installation</v>
      </c>
    </row>
    <row r="3764" spans="1:18" x14ac:dyDescent="0.3">
      <c r="A3764" s="1">
        <v>42139</v>
      </c>
      <c r="B3764">
        <v>27310054</v>
      </c>
      <c r="C3764">
        <v>22</v>
      </c>
      <c r="D3764">
        <v>1</v>
      </c>
      <c r="E3764">
        <v>1</v>
      </c>
      <c r="F3764" t="s">
        <v>84</v>
      </c>
      <c r="G3764">
        <v>4</v>
      </c>
      <c r="H3764">
        <v>0</v>
      </c>
      <c r="I3764">
        <v>1346</v>
      </c>
      <c r="J3764">
        <v>0</v>
      </c>
      <c r="K3764">
        <v>0</v>
      </c>
      <c r="L3764">
        <v>294</v>
      </c>
      <c r="M3764">
        <v>938</v>
      </c>
      <c r="N3764">
        <v>222</v>
      </c>
      <c r="O3764" t="s">
        <v>176</v>
      </c>
      <c r="P3764">
        <v>1346</v>
      </c>
      <c r="Q376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3764" t="str">
        <f>VLOOKUP(Analytics_mindset_case_studies_IntegrateCo_2015payroll[[#This Row],[Job_Code]],Analytics_mindset_case_studies_IntegrateCo_jobcodes[[Code_text]:[Job_Description]],2,FALSE)</f>
        <v>Travel</v>
      </c>
    </row>
    <row r="3765" spans="1:18" x14ac:dyDescent="0.3">
      <c r="A3765" s="1">
        <v>42139</v>
      </c>
      <c r="B3765">
        <v>27310054</v>
      </c>
      <c r="C3765">
        <v>22</v>
      </c>
      <c r="D3765">
        <v>1</v>
      </c>
      <c r="E3765">
        <v>1</v>
      </c>
      <c r="F3765" t="s">
        <v>63</v>
      </c>
      <c r="G3765">
        <v>0</v>
      </c>
      <c r="H3765">
        <v>0</v>
      </c>
      <c r="I3765">
        <v>0</v>
      </c>
      <c r="J3765">
        <v>0</v>
      </c>
      <c r="K3765">
        <v>0</v>
      </c>
      <c r="L3765">
        <v>294</v>
      </c>
      <c r="M3765">
        <v>938</v>
      </c>
      <c r="N3765">
        <v>222</v>
      </c>
      <c r="O3765" t="s">
        <v>176</v>
      </c>
      <c r="P3765">
        <v>0</v>
      </c>
      <c r="Q376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765" t="str">
        <f>VLOOKUP(Analytics_mindset_case_studies_IntegrateCo_2015payroll[[#This Row],[Job_Code]],Analytics_mindset_case_studies_IntegrateCo_jobcodes[[Code_text]:[Job_Description]],2,FALSE)</f>
        <v>New Foreign Manufacturing Plant</v>
      </c>
    </row>
    <row r="3766" spans="1:18" x14ac:dyDescent="0.3">
      <c r="A3766" s="1">
        <v>42139</v>
      </c>
      <c r="B3766">
        <v>27310054</v>
      </c>
      <c r="C3766">
        <v>18</v>
      </c>
      <c r="D3766">
        <v>1</v>
      </c>
      <c r="E3766">
        <v>1</v>
      </c>
      <c r="F3766" t="s">
        <v>64</v>
      </c>
      <c r="G3766">
        <v>155</v>
      </c>
      <c r="H3766">
        <v>0</v>
      </c>
      <c r="I3766">
        <v>310</v>
      </c>
      <c r="J3766">
        <v>0</v>
      </c>
      <c r="K3766">
        <v>0</v>
      </c>
      <c r="L3766">
        <v>744</v>
      </c>
      <c r="M3766">
        <v>2372</v>
      </c>
      <c r="N3766">
        <v>37</v>
      </c>
      <c r="O3766" t="s">
        <v>177</v>
      </c>
      <c r="P3766">
        <v>310</v>
      </c>
      <c r="Q376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766" t="str">
        <f>VLOOKUP(Analytics_mindset_case_studies_IntegrateCo_2015payroll[[#This Row],[Job_Code]],Analytics_mindset_case_studies_IntegrateCo_jobcodes[[Code_text]:[Job_Description]],2,FALSE)</f>
        <v>Office</v>
      </c>
    </row>
    <row r="3767" spans="1:18" x14ac:dyDescent="0.3">
      <c r="A3767" s="1">
        <v>42139</v>
      </c>
      <c r="B3767">
        <v>27310054</v>
      </c>
      <c r="C3767">
        <v>18</v>
      </c>
      <c r="D3767">
        <v>1</v>
      </c>
      <c r="E3767">
        <v>1</v>
      </c>
      <c r="F3767" t="s">
        <v>65</v>
      </c>
      <c r="G3767">
        <v>155</v>
      </c>
      <c r="H3767">
        <v>0</v>
      </c>
      <c r="I3767">
        <v>310</v>
      </c>
      <c r="J3767">
        <v>0</v>
      </c>
      <c r="K3767">
        <v>0</v>
      </c>
      <c r="L3767">
        <v>744</v>
      </c>
      <c r="M3767">
        <v>2371</v>
      </c>
      <c r="N3767">
        <v>37</v>
      </c>
      <c r="O3767" t="s">
        <v>177</v>
      </c>
      <c r="P3767">
        <v>310</v>
      </c>
      <c r="Q376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767" t="str">
        <f>VLOOKUP(Analytics_mindset_case_studies_IntegrateCo_2015payroll[[#This Row],[Job_Code]],Analytics_mindset_case_studies_IntegrateCo_jobcodes[[Code_text]:[Job_Description]],2,FALSE)</f>
        <v>Office</v>
      </c>
    </row>
    <row r="3768" spans="1:18" x14ac:dyDescent="0.3">
      <c r="A3768" s="1">
        <v>42139</v>
      </c>
      <c r="B3768">
        <v>27310054</v>
      </c>
      <c r="C3768">
        <v>401</v>
      </c>
      <c r="D3768">
        <v>2</v>
      </c>
      <c r="E3768">
        <v>2</v>
      </c>
      <c r="F3768" t="s">
        <v>85</v>
      </c>
      <c r="G3768">
        <v>0</v>
      </c>
      <c r="H3768">
        <v>0</v>
      </c>
      <c r="I3768">
        <v>0</v>
      </c>
      <c r="J3768">
        <v>0</v>
      </c>
      <c r="K3768">
        <v>0</v>
      </c>
      <c r="L3768">
        <v>63</v>
      </c>
      <c r="M3768">
        <v>1</v>
      </c>
      <c r="N3768">
        <v>33</v>
      </c>
      <c r="O3768" t="s">
        <v>179</v>
      </c>
      <c r="P3768">
        <v>0</v>
      </c>
      <c r="Q376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768" t="str">
        <f>VLOOKUP(Analytics_mindset_case_studies_IntegrateCo_2015payroll[[#This Row],[Job_Code]],Analytics_mindset_case_studies_IntegrateCo_jobcodes[[Code_text]:[Job_Description]],2,FALSE)</f>
        <v>Installation</v>
      </c>
    </row>
    <row r="3769" spans="1:18" x14ac:dyDescent="0.3">
      <c r="A3769" s="1">
        <v>42139</v>
      </c>
      <c r="B3769">
        <v>27310054</v>
      </c>
      <c r="C3769">
        <v>401</v>
      </c>
      <c r="D3769">
        <v>2</v>
      </c>
      <c r="E3769">
        <v>2</v>
      </c>
      <c r="F3769" t="s">
        <v>88</v>
      </c>
      <c r="G3769">
        <v>20</v>
      </c>
      <c r="H3769">
        <v>0</v>
      </c>
      <c r="I3769">
        <v>520</v>
      </c>
      <c r="J3769">
        <v>0</v>
      </c>
      <c r="K3769">
        <v>0</v>
      </c>
      <c r="L3769">
        <v>2187</v>
      </c>
      <c r="M3769">
        <v>3485</v>
      </c>
      <c r="N3769">
        <v>1154</v>
      </c>
      <c r="O3769" t="s">
        <v>179</v>
      </c>
      <c r="P3769">
        <v>520</v>
      </c>
      <c r="Q376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769" t="str">
        <f>VLOOKUP(Analytics_mindset_case_studies_IntegrateCo_2015payroll[[#This Row],[Job_Code]],Analytics_mindset_case_studies_IntegrateCo_jobcodes[[Code_text]:[Job_Description]],2,FALSE)</f>
        <v>Office</v>
      </c>
    </row>
    <row r="3770" spans="1:18" x14ac:dyDescent="0.3">
      <c r="A3770" s="1">
        <v>42139</v>
      </c>
      <c r="B3770">
        <v>27310054</v>
      </c>
      <c r="C3770">
        <v>401</v>
      </c>
      <c r="D3770">
        <v>2</v>
      </c>
      <c r="E3770">
        <v>2</v>
      </c>
      <c r="F3770" t="s">
        <v>107</v>
      </c>
      <c r="G3770">
        <v>1</v>
      </c>
      <c r="H3770">
        <v>0</v>
      </c>
      <c r="I3770">
        <v>26</v>
      </c>
      <c r="J3770">
        <v>0</v>
      </c>
      <c r="K3770">
        <v>0</v>
      </c>
      <c r="L3770">
        <v>109</v>
      </c>
      <c r="M3770">
        <v>174</v>
      </c>
      <c r="N3770">
        <v>58</v>
      </c>
      <c r="O3770" t="s">
        <v>179</v>
      </c>
      <c r="P3770">
        <v>26</v>
      </c>
      <c r="Q377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770" t="str">
        <f>VLOOKUP(Analytics_mindset_case_studies_IntegrateCo_2015payroll[[#This Row],[Job_Code]],Analytics_mindset_case_studies_IntegrateCo_jobcodes[[Code_text]:[Job_Description]],2,FALSE)</f>
        <v>Sales</v>
      </c>
    </row>
    <row r="3771" spans="1:18" x14ac:dyDescent="0.3">
      <c r="A3771" s="1">
        <v>42139</v>
      </c>
      <c r="B3771">
        <v>27310054</v>
      </c>
      <c r="C3771">
        <v>407</v>
      </c>
      <c r="D3771">
        <v>1</v>
      </c>
      <c r="E3771">
        <v>1</v>
      </c>
      <c r="F3771" t="s">
        <v>89</v>
      </c>
      <c r="G3771">
        <v>3</v>
      </c>
      <c r="H3771">
        <v>0</v>
      </c>
      <c r="I3771">
        <v>48</v>
      </c>
      <c r="J3771">
        <v>0</v>
      </c>
      <c r="K3771">
        <v>29</v>
      </c>
      <c r="L3771">
        <v>115</v>
      </c>
      <c r="M3771">
        <v>368</v>
      </c>
      <c r="N3771">
        <v>79</v>
      </c>
      <c r="O3771" t="s">
        <v>209</v>
      </c>
      <c r="P3771">
        <v>48</v>
      </c>
      <c r="Q377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771" t="str">
        <f>VLOOKUP(Analytics_mindset_case_studies_IntegrateCo_2015payroll[[#This Row],[Job_Code]],Analytics_mindset_case_studies_IntegrateCo_jobcodes[[Code_text]:[Job_Description]],2,FALSE)</f>
        <v>Employee Training</v>
      </c>
    </row>
    <row r="3772" spans="1:18" x14ac:dyDescent="0.3">
      <c r="A3772" s="1">
        <v>42139</v>
      </c>
      <c r="B3772">
        <v>27310054</v>
      </c>
      <c r="C3772">
        <v>3</v>
      </c>
      <c r="D3772">
        <v>1</v>
      </c>
      <c r="E3772">
        <v>1</v>
      </c>
      <c r="F3772" t="s">
        <v>64</v>
      </c>
      <c r="G3772">
        <v>20</v>
      </c>
      <c r="H3772">
        <v>0</v>
      </c>
      <c r="I3772">
        <v>15385</v>
      </c>
      <c r="J3772">
        <v>0</v>
      </c>
      <c r="K3772">
        <v>0</v>
      </c>
      <c r="L3772">
        <v>0</v>
      </c>
      <c r="M3772">
        <v>11654</v>
      </c>
      <c r="N3772">
        <v>185</v>
      </c>
      <c r="O3772" t="s">
        <v>180</v>
      </c>
      <c r="P3772">
        <v>15385</v>
      </c>
      <c r="Q377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772" t="str">
        <f>VLOOKUP(Analytics_mindset_case_studies_IntegrateCo_2015payroll[[#This Row],[Job_Code]],Analytics_mindset_case_studies_IntegrateCo_jobcodes[[Code_text]:[Job_Description]],2,FALSE)</f>
        <v>Office</v>
      </c>
    </row>
    <row r="3773" spans="1:18" x14ac:dyDescent="0.3">
      <c r="A3773" s="1">
        <v>42139</v>
      </c>
      <c r="B3773">
        <v>27310054</v>
      </c>
      <c r="C3773">
        <v>3</v>
      </c>
      <c r="D3773">
        <v>1</v>
      </c>
      <c r="E3773">
        <v>1</v>
      </c>
      <c r="F3773" t="s">
        <v>93</v>
      </c>
      <c r="G3773">
        <v>4</v>
      </c>
      <c r="H3773">
        <v>0</v>
      </c>
      <c r="I3773">
        <v>3077</v>
      </c>
      <c r="J3773">
        <v>0</v>
      </c>
      <c r="K3773">
        <v>0</v>
      </c>
      <c r="L3773">
        <v>0</v>
      </c>
      <c r="M3773">
        <v>2331</v>
      </c>
      <c r="N3773">
        <v>37</v>
      </c>
      <c r="O3773" t="s">
        <v>180</v>
      </c>
      <c r="P3773">
        <v>3077</v>
      </c>
      <c r="Q377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773" t="str">
        <f>VLOOKUP(Analytics_mindset_case_studies_IntegrateCo_2015payroll[[#This Row],[Job_Code]],Analytics_mindset_case_studies_IntegrateCo_jobcodes[[Code_text]:[Job_Description]],2,FALSE)</f>
        <v>Office</v>
      </c>
    </row>
    <row r="3774" spans="1:18" x14ac:dyDescent="0.3">
      <c r="A3774" s="1">
        <v>42139</v>
      </c>
      <c r="B3774">
        <v>27310054</v>
      </c>
      <c r="C3774">
        <v>3</v>
      </c>
      <c r="D3774">
        <v>1</v>
      </c>
      <c r="E3774">
        <v>1</v>
      </c>
      <c r="F3774" t="s">
        <v>58</v>
      </c>
      <c r="G3774">
        <v>16</v>
      </c>
      <c r="H3774">
        <v>0</v>
      </c>
      <c r="I3774">
        <v>12308</v>
      </c>
      <c r="J3774">
        <v>0</v>
      </c>
      <c r="K3774">
        <v>0</v>
      </c>
      <c r="L3774">
        <v>0</v>
      </c>
      <c r="M3774">
        <v>9323</v>
      </c>
      <c r="N3774">
        <v>148</v>
      </c>
      <c r="O3774" t="s">
        <v>180</v>
      </c>
      <c r="P3774">
        <v>12308</v>
      </c>
      <c r="Q377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774" t="str">
        <f>VLOOKUP(Analytics_mindset_case_studies_IntegrateCo_2015payroll[[#This Row],[Job_Code]],Analytics_mindset_case_studies_IntegrateCo_jobcodes[[Code_text]:[Job_Description]],2,FALSE)</f>
        <v>Sales</v>
      </c>
    </row>
    <row r="3775" spans="1:18" x14ac:dyDescent="0.3">
      <c r="A3775" s="1">
        <v>42139</v>
      </c>
      <c r="B3775">
        <v>27310054</v>
      </c>
      <c r="C3775">
        <v>374</v>
      </c>
      <c r="D3775">
        <v>5</v>
      </c>
      <c r="E3775">
        <v>5</v>
      </c>
      <c r="F3775" t="s">
        <v>64</v>
      </c>
      <c r="G3775">
        <v>4</v>
      </c>
      <c r="H3775">
        <v>0</v>
      </c>
      <c r="I3775">
        <v>84</v>
      </c>
      <c r="J3775">
        <v>0</v>
      </c>
      <c r="K3775">
        <v>0</v>
      </c>
      <c r="L3775">
        <v>235</v>
      </c>
      <c r="M3775">
        <v>547</v>
      </c>
      <c r="N3775">
        <v>32</v>
      </c>
      <c r="O3775" t="s">
        <v>181</v>
      </c>
      <c r="P3775">
        <v>84</v>
      </c>
      <c r="Q377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775" t="str">
        <f>VLOOKUP(Analytics_mindset_case_studies_IntegrateCo_2015payroll[[#This Row],[Job_Code]],Analytics_mindset_case_studies_IntegrateCo_jobcodes[[Code_text]:[Job_Description]],2,FALSE)</f>
        <v>Office</v>
      </c>
    </row>
    <row r="3776" spans="1:18" x14ac:dyDescent="0.3">
      <c r="A3776" s="1">
        <v>42139</v>
      </c>
      <c r="B3776">
        <v>27310054</v>
      </c>
      <c r="C3776">
        <v>374</v>
      </c>
      <c r="D3776">
        <v>5</v>
      </c>
      <c r="E3776">
        <v>5</v>
      </c>
      <c r="F3776" t="s">
        <v>93</v>
      </c>
      <c r="G3776">
        <v>185</v>
      </c>
      <c r="H3776">
        <v>0</v>
      </c>
      <c r="I3776">
        <v>3885</v>
      </c>
      <c r="J3776">
        <v>0</v>
      </c>
      <c r="K3776">
        <v>0</v>
      </c>
      <c r="L3776">
        <v>1088</v>
      </c>
      <c r="M3776">
        <v>253</v>
      </c>
      <c r="N3776">
        <v>148</v>
      </c>
      <c r="O3776" t="s">
        <v>181</v>
      </c>
      <c r="P3776">
        <v>3885</v>
      </c>
      <c r="Q377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776" t="str">
        <f>VLOOKUP(Analytics_mindset_case_studies_IntegrateCo_2015payroll[[#This Row],[Job_Code]],Analytics_mindset_case_studies_IntegrateCo_jobcodes[[Code_text]:[Job_Description]],2,FALSE)</f>
        <v>Office</v>
      </c>
    </row>
    <row r="3777" spans="1:18" x14ac:dyDescent="0.3">
      <c r="A3777" s="1">
        <v>42139</v>
      </c>
      <c r="B3777">
        <v>27310054</v>
      </c>
      <c r="C3777">
        <v>374</v>
      </c>
      <c r="D3777">
        <v>5</v>
      </c>
      <c r="E3777">
        <v>5</v>
      </c>
      <c r="F3777" t="s">
        <v>78</v>
      </c>
      <c r="G3777">
        <v>165</v>
      </c>
      <c r="H3777">
        <v>0</v>
      </c>
      <c r="I3777">
        <v>3465</v>
      </c>
      <c r="J3777">
        <v>0</v>
      </c>
      <c r="K3777">
        <v>0</v>
      </c>
      <c r="L3777">
        <v>97</v>
      </c>
      <c r="M3777">
        <v>2256</v>
      </c>
      <c r="N3777">
        <v>132</v>
      </c>
      <c r="O3777" t="s">
        <v>181</v>
      </c>
      <c r="P3777">
        <v>3465</v>
      </c>
      <c r="Q377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777" t="str">
        <f>VLOOKUP(Analytics_mindset_case_studies_IntegrateCo_2015payroll[[#This Row],[Job_Code]],Analytics_mindset_case_studies_IntegrateCo_jobcodes[[Code_text]:[Job_Description]],2,FALSE)</f>
        <v>Service</v>
      </c>
    </row>
    <row r="3778" spans="1:18" x14ac:dyDescent="0.3">
      <c r="A3778" s="1">
        <v>42139</v>
      </c>
      <c r="B3778">
        <v>27310054</v>
      </c>
      <c r="C3778">
        <v>374</v>
      </c>
      <c r="D3778">
        <v>5</v>
      </c>
      <c r="E3778">
        <v>5</v>
      </c>
      <c r="F3778" t="s">
        <v>103</v>
      </c>
      <c r="G3778">
        <v>1</v>
      </c>
      <c r="H3778">
        <v>0</v>
      </c>
      <c r="I3778">
        <v>21</v>
      </c>
      <c r="J3778">
        <v>0</v>
      </c>
      <c r="K3778">
        <v>0</v>
      </c>
      <c r="L3778">
        <v>59</v>
      </c>
      <c r="M3778">
        <v>137</v>
      </c>
      <c r="N3778">
        <v>8</v>
      </c>
      <c r="O3778" t="s">
        <v>181</v>
      </c>
      <c r="P3778">
        <v>21</v>
      </c>
      <c r="Q377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778" t="str">
        <f>VLOOKUP(Analytics_mindset_case_studies_IntegrateCo_2015payroll[[#This Row],[Job_Code]],Analytics_mindset_case_studies_IntegrateCo_jobcodes[[Code_text]:[Job_Description]],2,FALSE)</f>
        <v>Service</v>
      </c>
    </row>
    <row r="3779" spans="1:18" x14ac:dyDescent="0.3">
      <c r="A3779" s="1">
        <v>42139</v>
      </c>
      <c r="B3779">
        <v>27310054</v>
      </c>
      <c r="C3779">
        <v>201</v>
      </c>
      <c r="D3779">
        <v>1</v>
      </c>
      <c r="E3779">
        <v>1</v>
      </c>
      <c r="F3779" t="s">
        <v>85</v>
      </c>
      <c r="G3779">
        <v>0</v>
      </c>
      <c r="H3779">
        <v>0</v>
      </c>
      <c r="I3779">
        <v>0</v>
      </c>
      <c r="J3779">
        <v>0</v>
      </c>
      <c r="K3779">
        <v>0</v>
      </c>
      <c r="L3779">
        <v>22</v>
      </c>
      <c r="M3779">
        <v>69</v>
      </c>
      <c r="N3779">
        <v>15</v>
      </c>
      <c r="O3779" t="s">
        <v>182</v>
      </c>
      <c r="P3779">
        <v>0</v>
      </c>
      <c r="Q377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779" t="str">
        <f>VLOOKUP(Analytics_mindset_case_studies_IntegrateCo_2015payroll[[#This Row],[Job_Code]],Analytics_mindset_case_studies_IntegrateCo_jobcodes[[Code_text]:[Job_Description]],2,FALSE)</f>
        <v>Installation</v>
      </c>
    </row>
    <row r="3780" spans="1:18" x14ac:dyDescent="0.3">
      <c r="A3780" s="1">
        <v>42139</v>
      </c>
      <c r="B3780">
        <v>27310054</v>
      </c>
      <c r="C3780">
        <v>201</v>
      </c>
      <c r="D3780">
        <v>1</v>
      </c>
      <c r="E3780">
        <v>1</v>
      </c>
      <c r="F3780" t="s">
        <v>63</v>
      </c>
      <c r="G3780">
        <v>0</v>
      </c>
      <c r="H3780">
        <v>0</v>
      </c>
      <c r="I3780">
        <v>0</v>
      </c>
      <c r="J3780">
        <v>0</v>
      </c>
      <c r="K3780">
        <v>0</v>
      </c>
      <c r="L3780">
        <v>1436</v>
      </c>
      <c r="M3780">
        <v>4579</v>
      </c>
      <c r="N3780">
        <v>988</v>
      </c>
      <c r="O3780" t="s">
        <v>182</v>
      </c>
      <c r="P3780">
        <v>0</v>
      </c>
      <c r="Q378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780" t="str">
        <f>VLOOKUP(Analytics_mindset_case_studies_IntegrateCo_2015payroll[[#This Row],[Job_Code]],Analytics_mindset_case_studies_IntegrateCo_jobcodes[[Code_text]:[Job_Description]],2,FALSE)</f>
        <v>New Foreign Manufacturing Plant</v>
      </c>
    </row>
    <row r="3781" spans="1:18" x14ac:dyDescent="0.3">
      <c r="A3781" s="1">
        <v>42139</v>
      </c>
      <c r="B3781">
        <v>27310054</v>
      </c>
      <c r="C3781">
        <v>192</v>
      </c>
      <c r="D3781">
        <v>5</v>
      </c>
      <c r="E3781">
        <v>5</v>
      </c>
      <c r="F3781" t="s">
        <v>85</v>
      </c>
      <c r="G3781">
        <v>0</v>
      </c>
      <c r="H3781">
        <v>0</v>
      </c>
      <c r="I3781">
        <v>0</v>
      </c>
      <c r="J3781">
        <v>0</v>
      </c>
      <c r="K3781">
        <v>0</v>
      </c>
      <c r="L3781">
        <v>0</v>
      </c>
      <c r="M3781">
        <v>82</v>
      </c>
      <c r="N3781">
        <v>51</v>
      </c>
      <c r="O3781" t="s">
        <v>183</v>
      </c>
      <c r="P3781">
        <v>0</v>
      </c>
      <c r="Q378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781" t="str">
        <f>VLOOKUP(Analytics_mindset_case_studies_IntegrateCo_2015payroll[[#This Row],[Job_Code]],Analytics_mindset_case_studies_IntegrateCo_jobcodes[[Code_text]:[Job_Description]],2,FALSE)</f>
        <v>Installation</v>
      </c>
    </row>
    <row r="3782" spans="1:18" x14ac:dyDescent="0.3">
      <c r="A3782" s="1">
        <v>42139</v>
      </c>
      <c r="B3782">
        <v>27310054</v>
      </c>
      <c r="C3782">
        <v>192</v>
      </c>
      <c r="D3782">
        <v>5</v>
      </c>
      <c r="E3782">
        <v>5</v>
      </c>
      <c r="F3782" t="s">
        <v>107</v>
      </c>
      <c r="G3782">
        <v>12</v>
      </c>
      <c r="H3782">
        <v>0</v>
      </c>
      <c r="I3782">
        <v>28846</v>
      </c>
      <c r="J3782">
        <v>0</v>
      </c>
      <c r="K3782">
        <v>0</v>
      </c>
      <c r="L3782">
        <v>0</v>
      </c>
      <c r="M3782">
        <v>1969</v>
      </c>
      <c r="N3782">
        <v>1235</v>
      </c>
      <c r="O3782" t="s">
        <v>183</v>
      </c>
      <c r="P3782">
        <v>28846</v>
      </c>
      <c r="Q378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782" t="str">
        <f>VLOOKUP(Analytics_mindset_case_studies_IntegrateCo_2015payroll[[#This Row],[Job_Code]],Analytics_mindset_case_studies_IntegrateCo_jobcodes[[Code_text]:[Job_Description]],2,FALSE)</f>
        <v>Sales</v>
      </c>
    </row>
    <row r="3783" spans="1:18" x14ac:dyDescent="0.3">
      <c r="A3783" s="1">
        <v>42139</v>
      </c>
      <c r="B3783">
        <v>27310054</v>
      </c>
      <c r="C3783">
        <v>192</v>
      </c>
      <c r="D3783">
        <v>5</v>
      </c>
      <c r="E3783">
        <v>5</v>
      </c>
      <c r="F3783" t="s">
        <v>104</v>
      </c>
      <c r="G3783">
        <v>28</v>
      </c>
      <c r="H3783">
        <v>0</v>
      </c>
      <c r="I3783">
        <v>67308</v>
      </c>
      <c r="J3783">
        <v>0</v>
      </c>
      <c r="K3783">
        <v>0</v>
      </c>
      <c r="L3783">
        <v>0</v>
      </c>
      <c r="M3783">
        <v>4593</v>
      </c>
      <c r="N3783">
        <v>2881</v>
      </c>
      <c r="O3783" t="s">
        <v>183</v>
      </c>
      <c r="P3783">
        <v>67308</v>
      </c>
      <c r="Q378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783" t="str">
        <f>VLOOKUP(Analytics_mindset_case_studies_IntegrateCo_2015payroll[[#This Row],[Job_Code]],Analytics_mindset_case_studies_IntegrateCo_jobcodes[[Code_text]:[Job_Description]],2,FALSE)</f>
        <v>Sales</v>
      </c>
    </row>
    <row r="3784" spans="1:18" x14ac:dyDescent="0.3">
      <c r="A3784" s="1">
        <v>42139</v>
      </c>
      <c r="B3784">
        <v>27310054</v>
      </c>
      <c r="C3784">
        <v>398</v>
      </c>
      <c r="D3784">
        <v>1</v>
      </c>
      <c r="E3784">
        <v>1</v>
      </c>
      <c r="F3784" t="s">
        <v>89</v>
      </c>
      <c r="G3784">
        <v>2</v>
      </c>
      <c r="H3784">
        <v>0</v>
      </c>
      <c r="I3784">
        <v>24</v>
      </c>
      <c r="J3784">
        <v>0</v>
      </c>
      <c r="K3784">
        <v>0</v>
      </c>
      <c r="L3784">
        <v>58</v>
      </c>
      <c r="M3784">
        <v>184</v>
      </c>
      <c r="N3784">
        <v>4</v>
      </c>
      <c r="O3784" t="s">
        <v>184</v>
      </c>
      <c r="P3784">
        <v>24</v>
      </c>
      <c r="Q378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784" t="str">
        <f>VLOOKUP(Analytics_mindset_case_studies_IntegrateCo_2015payroll[[#This Row],[Job_Code]],Analytics_mindset_case_studies_IntegrateCo_jobcodes[[Code_text]:[Job_Description]],2,FALSE)</f>
        <v>Employee Training</v>
      </c>
    </row>
    <row r="3785" spans="1:18" x14ac:dyDescent="0.3">
      <c r="A3785" s="1">
        <v>42139</v>
      </c>
      <c r="B3785">
        <v>27310054</v>
      </c>
      <c r="C3785">
        <v>276</v>
      </c>
      <c r="D3785">
        <v>1</v>
      </c>
      <c r="E3785">
        <v>1</v>
      </c>
      <c r="F3785" t="s">
        <v>85</v>
      </c>
      <c r="G3785">
        <v>0</v>
      </c>
      <c r="H3785">
        <v>0</v>
      </c>
      <c r="I3785">
        <v>0</v>
      </c>
      <c r="J3785">
        <v>0</v>
      </c>
      <c r="K3785">
        <v>0</v>
      </c>
      <c r="L3785">
        <v>34</v>
      </c>
      <c r="M3785">
        <v>107</v>
      </c>
      <c r="N3785">
        <v>25</v>
      </c>
      <c r="O3785" t="s">
        <v>185</v>
      </c>
      <c r="P3785">
        <v>0</v>
      </c>
      <c r="Q378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785" t="str">
        <f>VLOOKUP(Analytics_mindset_case_studies_IntegrateCo_2015payroll[[#This Row],[Job_Code]],Analytics_mindset_case_studies_IntegrateCo_jobcodes[[Code_text]:[Job_Description]],2,FALSE)</f>
        <v>Installation</v>
      </c>
    </row>
    <row r="3786" spans="1:18" x14ac:dyDescent="0.3">
      <c r="A3786" s="1">
        <v>42139</v>
      </c>
      <c r="B3786">
        <v>27310054</v>
      </c>
      <c r="C3786">
        <v>276</v>
      </c>
      <c r="D3786">
        <v>1</v>
      </c>
      <c r="E3786">
        <v>1</v>
      </c>
      <c r="F3786" t="s">
        <v>87</v>
      </c>
      <c r="G3786">
        <v>2</v>
      </c>
      <c r="H3786">
        <v>0</v>
      </c>
      <c r="I3786">
        <v>475</v>
      </c>
      <c r="J3786">
        <v>0</v>
      </c>
      <c r="K3786">
        <v>0</v>
      </c>
      <c r="L3786">
        <v>107</v>
      </c>
      <c r="M3786">
        <v>342</v>
      </c>
      <c r="N3786">
        <v>78</v>
      </c>
      <c r="O3786" t="s">
        <v>185</v>
      </c>
      <c r="P3786">
        <v>475</v>
      </c>
      <c r="Q378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786" t="str">
        <f>VLOOKUP(Analytics_mindset_case_studies_IntegrateCo_2015payroll[[#This Row],[Job_Code]],Analytics_mindset_case_studies_IntegrateCo_jobcodes[[Code_text]:[Job_Description]],2,FALSE)</f>
        <v>Employee Training</v>
      </c>
    </row>
    <row r="3787" spans="1:18" x14ac:dyDescent="0.3">
      <c r="A3787" s="1">
        <v>42139</v>
      </c>
      <c r="B3787">
        <v>27310054</v>
      </c>
      <c r="C3787">
        <v>352</v>
      </c>
      <c r="D3787">
        <v>1</v>
      </c>
      <c r="E3787">
        <v>1</v>
      </c>
      <c r="F3787" t="s">
        <v>89</v>
      </c>
      <c r="G3787">
        <v>3</v>
      </c>
      <c r="H3787">
        <v>0</v>
      </c>
      <c r="I3787">
        <v>57</v>
      </c>
      <c r="J3787">
        <v>0</v>
      </c>
      <c r="K3787">
        <v>0</v>
      </c>
      <c r="L3787">
        <v>125</v>
      </c>
      <c r="M3787">
        <v>397</v>
      </c>
      <c r="N3787">
        <v>94</v>
      </c>
      <c r="O3787" t="s">
        <v>186</v>
      </c>
      <c r="P3787">
        <v>57</v>
      </c>
      <c r="Q378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787" t="str">
        <f>VLOOKUP(Analytics_mindset_case_studies_IntegrateCo_2015payroll[[#This Row],[Job_Code]],Analytics_mindset_case_studies_IntegrateCo_jobcodes[[Code_text]:[Job_Description]],2,FALSE)</f>
        <v>Employee Training</v>
      </c>
    </row>
    <row r="3788" spans="1:18" x14ac:dyDescent="0.3">
      <c r="A3788" s="1">
        <v>42139</v>
      </c>
      <c r="B3788">
        <v>27310054</v>
      </c>
      <c r="C3788">
        <v>199</v>
      </c>
      <c r="D3788">
        <v>1</v>
      </c>
      <c r="E3788">
        <v>1</v>
      </c>
      <c r="F3788" t="s">
        <v>85</v>
      </c>
      <c r="G3788">
        <v>0</v>
      </c>
      <c r="H3788">
        <v>0</v>
      </c>
      <c r="I3788">
        <v>0</v>
      </c>
      <c r="J3788">
        <v>0</v>
      </c>
      <c r="K3788">
        <v>0</v>
      </c>
      <c r="L3788">
        <v>0</v>
      </c>
      <c r="M3788">
        <v>105</v>
      </c>
      <c r="N3788">
        <v>25</v>
      </c>
      <c r="O3788" t="s">
        <v>187</v>
      </c>
      <c r="P3788">
        <v>0</v>
      </c>
      <c r="Q378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788" t="str">
        <f>VLOOKUP(Analytics_mindset_case_studies_IntegrateCo_2015payroll[[#This Row],[Job_Code]],Analytics_mindset_case_studies_IntegrateCo_jobcodes[[Code_text]:[Job_Description]],2,FALSE)</f>
        <v>Installation</v>
      </c>
    </row>
    <row r="3789" spans="1:18" x14ac:dyDescent="0.3">
      <c r="A3789" s="1">
        <v>42139</v>
      </c>
      <c r="B3789">
        <v>27310054</v>
      </c>
      <c r="C3789">
        <v>199</v>
      </c>
      <c r="D3789">
        <v>1</v>
      </c>
      <c r="E3789">
        <v>1</v>
      </c>
      <c r="F3789" t="s">
        <v>58</v>
      </c>
      <c r="G3789">
        <v>2</v>
      </c>
      <c r="H3789">
        <v>0</v>
      </c>
      <c r="I3789">
        <v>714</v>
      </c>
      <c r="J3789">
        <v>0</v>
      </c>
      <c r="K3789">
        <v>0</v>
      </c>
      <c r="L3789">
        <v>0</v>
      </c>
      <c r="M3789">
        <v>502</v>
      </c>
      <c r="N3789">
        <v>118</v>
      </c>
      <c r="O3789" t="s">
        <v>187</v>
      </c>
      <c r="P3789">
        <v>714</v>
      </c>
      <c r="Q378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789" t="str">
        <f>VLOOKUP(Analytics_mindset_case_studies_IntegrateCo_2015payroll[[#This Row],[Job_Code]],Analytics_mindset_case_studies_IntegrateCo_jobcodes[[Code_text]:[Job_Description]],2,FALSE)</f>
        <v>Sales</v>
      </c>
    </row>
    <row r="3790" spans="1:18" x14ac:dyDescent="0.3">
      <c r="A3790" s="1">
        <v>42139</v>
      </c>
      <c r="B3790">
        <v>27310054</v>
      </c>
      <c r="C3790">
        <v>199</v>
      </c>
      <c r="D3790">
        <v>1</v>
      </c>
      <c r="E3790">
        <v>1</v>
      </c>
      <c r="F3790" t="s">
        <v>78</v>
      </c>
      <c r="G3790">
        <v>8</v>
      </c>
      <c r="H3790">
        <v>0</v>
      </c>
      <c r="I3790">
        <v>2856</v>
      </c>
      <c r="J3790">
        <v>0</v>
      </c>
      <c r="K3790">
        <v>0</v>
      </c>
      <c r="L3790">
        <v>0</v>
      </c>
      <c r="M3790">
        <v>2009</v>
      </c>
      <c r="N3790">
        <v>471</v>
      </c>
      <c r="O3790" t="s">
        <v>187</v>
      </c>
      <c r="P3790">
        <v>2856</v>
      </c>
      <c r="Q379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790" t="str">
        <f>VLOOKUP(Analytics_mindset_case_studies_IntegrateCo_2015payroll[[#This Row],[Job_Code]],Analytics_mindset_case_studies_IntegrateCo_jobcodes[[Code_text]:[Job_Description]],2,FALSE)</f>
        <v>Service</v>
      </c>
    </row>
    <row r="3791" spans="1:18" x14ac:dyDescent="0.3">
      <c r="A3791" s="1">
        <v>42139</v>
      </c>
      <c r="B3791">
        <v>27310054</v>
      </c>
      <c r="C3791">
        <v>199</v>
      </c>
      <c r="D3791">
        <v>1</v>
      </c>
      <c r="E3791">
        <v>1</v>
      </c>
      <c r="F3791" t="s">
        <v>87</v>
      </c>
      <c r="G3791">
        <v>45</v>
      </c>
      <c r="H3791">
        <v>0</v>
      </c>
      <c r="I3791">
        <v>16065</v>
      </c>
      <c r="J3791">
        <v>0</v>
      </c>
      <c r="K3791">
        <v>0</v>
      </c>
      <c r="L3791">
        <v>0</v>
      </c>
      <c r="M3791">
        <v>113</v>
      </c>
      <c r="N3791">
        <v>265</v>
      </c>
      <c r="O3791" t="s">
        <v>187</v>
      </c>
      <c r="P3791">
        <v>16065</v>
      </c>
      <c r="Q379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791" t="str">
        <f>VLOOKUP(Analytics_mindset_case_studies_IntegrateCo_2015payroll[[#This Row],[Job_Code]],Analytics_mindset_case_studies_IntegrateCo_jobcodes[[Code_text]:[Job_Description]],2,FALSE)</f>
        <v>Employee Training</v>
      </c>
    </row>
    <row r="3792" spans="1:18" x14ac:dyDescent="0.3">
      <c r="A3792" s="1">
        <v>42139</v>
      </c>
      <c r="B3792">
        <v>27310054</v>
      </c>
      <c r="C3792">
        <v>260</v>
      </c>
      <c r="D3792">
        <v>1</v>
      </c>
      <c r="E3792">
        <v>1</v>
      </c>
      <c r="F3792" t="s">
        <v>85</v>
      </c>
      <c r="G3792">
        <v>0</v>
      </c>
      <c r="H3792">
        <v>0</v>
      </c>
      <c r="I3792">
        <v>0</v>
      </c>
      <c r="J3792">
        <v>0</v>
      </c>
      <c r="K3792">
        <v>0</v>
      </c>
      <c r="L3792">
        <v>34</v>
      </c>
      <c r="M3792">
        <v>107</v>
      </c>
      <c r="N3792">
        <v>25</v>
      </c>
      <c r="O3792" t="s">
        <v>188</v>
      </c>
      <c r="P3792">
        <v>0</v>
      </c>
      <c r="Q379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792" t="str">
        <f>VLOOKUP(Analytics_mindset_case_studies_IntegrateCo_2015payroll[[#This Row],[Job_Code]],Analytics_mindset_case_studies_IntegrateCo_jobcodes[[Code_text]:[Job_Description]],2,FALSE)</f>
        <v>Installation</v>
      </c>
    </row>
    <row r="3793" spans="1:18" x14ac:dyDescent="0.3">
      <c r="A3793" s="1">
        <v>42139</v>
      </c>
      <c r="B3793">
        <v>27310054</v>
      </c>
      <c r="C3793">
        <v>260</v>
      </c>
      <c r="D3793">
        <v>1</v>
      </c>
      <c r="E3793">
        <v>1</v>
      </c>
      <c r="F3793" t="s">
        <v>87</v>
      </c>
      <c r="G3793">
        <v>15</v>
      </c>
      <c r="H3793">
        <v>0</v>
      </c>
      <c r="I3793">
        <v>3713</v>
      </c>
      <c r="J3793">
        <v>0</v>
      </c>
      <c r="K3793">
        <v>0</v>
      </c>
      <c r="L3793">
        <v>84</v>
      </c>
      <c r="M3793">
        <v>268</v>
      </c>
      <c r="N3793">
        <v>61</v>
      </c>
      <c r="O3793" t="s">
        <v>188</v>
      </c>
      <c r="P3793">
        <v>3713</v>
      </c>
      <c r="Q379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793" t="str">
        <f>VLOOKUP(Analytics_mindset_case_studies_IntegrateCo_2015payroll[[#This Row],[Job_Code]],Analytics_mindset_case_studies_IntegrateCo_jobcodes[[Code_text]:[Job_Description]],2,FALSE)</f>
        <v>Employee Training</v>
      </c>
    </row>
    <row r="3794" spans="1:18" x14ac:dyDescent="0.3">
      <c r="A3794" s="1">
        <v>42139</v>
      </c>
      <c r="B3794">
        <v>27310054</v>
      </c>
      <c r="C3794">
        <v>412</v>
      </c>
      <c r="D3794">
        <v>1</v>
      </c>
      <c r="E3794">
        <v>1</v>
      </c>
      <c r="F3794" t="s">
        <v>64</v>
      </c>
      <c r="G3794">
        <v>175</v>
      </c>
      <c r="H3794">
        <v>0</v>
      </c>
      <c r="I3794">
        <v>280</v>
      </c>
      <c r="J3794">
        <v>0</v>
      </c>
      <c r="K3794">
        <v>168</v>
      </c>
      <c r="L3794">
        <v>672</v>
      </c>
      <c r="M3794">
        <v>2142</v>
      </c>
      <c r="N3794">
        <v>462</v>
      </c>
      <c r="O3794" t="s">
        <v>212</v>
      </c>
      <c r="P3794">
        <v>280</v>
      </c>
      <c r="Q379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794" t="str">
        <f>VLOOKUP(Analytics_mindset_case_studies_IntegrateCo_2015payroll[[#This Row],[Job_Code]],Analytics_mindset_case_studies_IntegrateCo_jobcodes[[Code_text]:[Job_Description]],2,FALSE)</f>
        <v>Office</v>
      </c>
    </row>
    <row r="3795" spans="1:18" x14ac:dyDescent="0.3">
      <c r="A3795" s="1">
        <v>42139</v>
      </c>
      <c r="B3795">
        <v>27310054</v>
      </c>
      <c r="C3795">
        <v>412</v>
      </c>
      <c r="D3795">
        <v>1</v>
      </c>
      <c r="E3795">
        <v>1</v>
      </c>
      <c r="F3795" t="s">
        <v>65</v>
      </c>
      <c r="G3795">
        <v>175</v>
      </c>
      <c r="H3795">
        <v>0</v>
      </c>
      <c r="I3795">
        <v>280</v>
      </c>
      <c r="J3795">
        <v>0</v>
      </c>
      <c r="K3795">
        <v>168</v>
      </c>
      <c r="L3795">
        <v>672</v>
      </c>
      <c r="M3795">
        <v>2142</v>
      </c>
      <c r="N3795">
        <v>462</v>
      </c>
      <c r="O3795" t="s">
        <v>212</v>
      </c>
      <c r="P3795">
        <v>280</v>
      </c>
      <c r="Q379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795" t="str">
        <f>VLOOKUP(Analytics_mindset_case_studies_IntegrateCo_2015payroll[[#This Row],[Job_Code]],Analytics_mindset_case_studies_IntegrateCo_jobcodes[[Code_text]:[Job_Description]],2,FALSE)</f>
        <v>Office</v>
      </c>
    </row>
    <row r="3796" spans="1:18" x14ac:dyDescent="0.3">
      <c r="A3796" s="1">
        <v>42139</v>
      </c>
      <c r="B3796">
        <v>27310054</v>
      </c>
      <c r="C3796">
        <v>380</v>
      </c>
      <c r="D3796">
        <v>1</v>
      </c>
      <c r="E3796">
        <v>1</v>
      </c>
      <c r="F3796" t="s">
        <v>85</v>
      </c>
      <c r="G3796">
        <v>0</v>
      </c>
      <c r="H3796">
        <v>0</v>
      </c>
      <c r="I3796">
        <v>0</v>
      </c>
      <c r="J3796">
        <v>0</v>
      </c>
      <c r="K3796">
        <v>0</v>
      </c>
      <c r="L3796">
        <v>29</v>
      </c>
      <c r="M3796">
        <v>93</v>
      </c>
      <c r="N3796">
        <v>25</v>
      </c>
      <c r="O3796" t="s">
        <v>189</v>
      </c>
      <c r="P3796">
        <v>0</v>
      </c>
      <c r="Q379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796" t="str">
        <f>VLOOKUP(Analytics_mindset_case_studies_IntegrateCo_2015payroll[[#This Row],[Job_Code]],Analytics_mindset_case_studies_IntegrateCo_jobcodes[[Code_text]:[Job_Description]],2,FALSE)</f>
        <v>Installation</v>
      </c>
    </row>
    <row r="3797" spans="1:18" x14ac:dyDescent="0.3">
      <c r="A3797" s="1">
        <v>42139</v>
      </c>
      <c r="B3797">
        <v>27310054</v>
      </c>
      <c r="C3797">
        <v>380</v>
      </c>
      <c r="D3797">
        <v>1</v>
      </c>
      <c r="E3797">
        <v>1</v>
      </c>
      <c r="F3797" t="s">
        <v>65</v>
      </c>
      <c r="G3797">
        <v>55</v>
      </c>
      <c r="H3797">
        <v>0</v>
      </c>
      <c r="I3797">
        <v>110</v>
      </c>
      <c r="J3797">
        <v>0</v>
      </c>
      <c r="K3797">
        <v>0</v>
      </c>
      <c r="L3797">
        <v>214</v>
      </c>
      <c r="M3797">
        <v>682</v>
      </c>
      <c r="N3797">
        <v>181</v>
      </c>
      <c r="O3797" t="s">
        <v>189</v>
      </c>
      <c r="P3797">
        <v>110</v>
      </c>
      <c r="Q379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797" t="str">
        <f>VLOOKUP(Analytics_mindset_case_studies_IntegrateCo_2015payroll[[#This Row],[Job_Code]],Analytics_mindset_case_studies_IntegrateCo_jobcodes[[Code_text]:[Job_Description]],2,FALSE)</f>
        <v>Office</v>
      </c>
    </row>
    <row r="3798" spans="1:18" x14ac:dyDescent="0.3">
      <c r="A3798" s="1">
        <v>42139</v>
      </c>
      <c r="B3798">
        <v>27310054</v>
      </c>
      <c r="C3798">
        <v>181</v>
      </c>
      <c r="D3798">
        <v>1</v>
      </c>
      <c r="E3798">
        <v>1</v>
      </c>
      <c r="F3798" t="s">
        <v>84</v>
      </c>
      <c r="G3798">
        <v>4</v>
      </c>
      <c r="H3798">
        <v>0</v>
      </c>
      <c r="I3798">
        <v>11709</v>
      </c>
      <c r="J3798">
        <v>0</v>
      </c>
      <c r="K3798">
        <v>0</v>
      </c>
      <c r="L3798">
        <v>281</v>
      </c>
      <c r="M3798">
        <v>896</v>
      </c>
      <c r="N3798">
        <v>193</v>
      </c>
      <c r="O3798" t="s">
        <v>190</v>
      </c>
      <c r="P3798">
        <v>11709</v>
      </c>
      <c r="Q379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3798" t="str">
        <f>VLOOKUP(Analytics_mindset_case_studies_IntegrateCo_2015payroll[[#This Row],[Job_Code]],Analytics_mindset_case_studies_IntegrateCo_jobcodes[[Code_text]:[Job_Description]],2,FALSE)</f>
        <v>Travel</v>
      </c>
    </row>
    <row r="3799" spans="1:18" x14ac:dyDescent="0.3">
      <c r="A3799" s="1">
        <v>42139</v>
      </c>
      <c r="B3799">
        <v>27310054</v>
      </c>
      <c r="C3799">
        <v>181</v>
      </c>
      <c r="D3799">
        <v>1</v>
      </c>
      <c r="E3799">
        <v>1</v>
      </c>
      <c r="F3799" t="s">
        <v>63</v>
      </c>
      <c r="G3799">
        <v>0</v>
      </c>
      <c r="H3799">
        <v>0</v>
      </c>
      <c r="I3799">
        <v>0</v>
      </c>
      <c r="J3799">
        <v>0</v>
      </c>
      <c r="K3799">
        <v>0</v>
      </c>
      <c r="L3799">
        <v>1686</v>
      </c>
      <c r="M3799">
        <v>5375</v>
      </c>
      <c r="N3799">
        <v>1159</v>
      </c>
      <c r="O3799" t="s">
        <v>190</v>
      </c>
      <c r="P3799">
        <v>0</v>
      </c>
      <c r="Q379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799" t="str">
        <f>VLOOKUP(Analytics_mindset_case_studies_IntegrateCo_2015payroll[[#This Row],[Job_Code]],Analytics_mindset_case_studies_IntegrateCo_jobcodes[[Code_text]:[Job_Description]],2,FALSE)</f>
        <v>New Foreign Manufacturing Plant</v>
      </c>
    </row>
    <row r="3800" spans="1:18" x14ac:dyDescent="0.3">
      <c r="A3800" s="1">
        <v>42139</v>
      </c>
      <c r="B3800">
        <v>27310054</v>
      </c>
      <c r="C3800">
        <v>386</v>
      </c>
      <c r="D3800">
        <v>1</v>
      </c>
      <c r="E3800">
        <v>1</v>
      </c>
      <c r="F3800" t="s">
        <v>64</v>
      </c>
      <c r="G3800">
        <v>12</v>
      </c>
      <c r="H3800">
        <v>0</v>
      </c>
      <c r="I3800">
        <v>144</v>
      </c>
      <c r="J3800">
        <v>0</v>
      </c>
      <c r="K3800">
        <v>86</v>
      </c>
      <c r="L3800">
        <v>346</v>
      </c>
      <c r="M3800">
        <v>1101</v>
      </c>
      <c r="N3800">
        <v>238</v>
      </c>
      <c r="O3800" t="s">
        <v>204</v>
      </c>
      <c r="P3800">
        <v>144</v>
      </c>
      <c r="Q380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800" t="str">
        <f>VLOOKUP(Analytics_mindset_case_studies_IntegrateCo_2015payroll[[#This Row],[Job_Code]],Analytics_mindset_case_studies_IntegrateCo_jobcodes[[Code_text]:[Job_Description]],2,FALSE)</f>
        <v>Office</v>
      </c>
    </row>
    <row r="3801" spans="1:18" x14ac:dyDescent="0.3">
      <c r="A3801" s="1">
        <v>42139</v>
      </c>
      <c r="B3801">
        <v>27310054</v>
      </c>
      <c r="C3801">
        <v>117</v>
      </c>
      <c r="D3801">
        <v>1</v>
      </c>
      <c r="E3801">
        <v>1</v>
      </c>
      <c r="F3801" t="s">
        <v>84</v>
      </c>
      <c r="G3801">
        <v>2</v>
      </c>
      <c r="H3801">
        <v>0</v>
      </c>
      <c r="I3801">
        <v>50</v>
      </c>
      <c r="J3801">
        <v>0</v>
      </c>
      <c r="K3801">
        <v>0</v>
      </c>
      <c r="L3801">
        <v>108</v>
      </c>
      <c r="M3801">
        <v>344</v>
      </c>
      <c r="N3801">
        <v>82</v>
      </c>
      <c r="O3801" t="s">
        <v>191</v>
      </c>
      <c r="P3801">
        <v>50</v>
      </c>
      <c r="Q380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3801" t="str">
        <f>VLOOKUP(Analytics_mindset_case_studies_IntegrateCo_2015payroll[[#This Row],[Job_Code]],Analytics_mindset_case_studies_IntegrateCo_jobcodes[[Code_text]:[Job_Description]],2,FALSE)</f>
        <v>Travel</v>
      </c>
    </row>
    <row r="3802" spans="1:18" x14ac:dyDescent="0.3">
      <c r="A3802" s="1">
        <v>42139</v>
      </c>
      <c r="B3802">
        <v>27310054</v>
      </c>
      <c r="C3802">
        <v>117</v>
      </c>
      <c r="D3802">
        <v>1</v>
      </c>
      <c r="E3802">
        <v>1</v>
      </c>
      <c r="F3802" t="s">
        <v>78</v>
      </c>
      <c r="G3802">
        <v>10</v>
      </c>
      <c r="H3802">
        <v>0</v>
      </c>
      <c r="I3802">
        <v>150</v>
      </c>
      <c r="J3802">
        <v>0</v>
      </c>
      <c r="K3802">
        <v>0</v>
      </c>
      <c r="L3802">
        <v>36</v>
      </c>
      <c r="M3802">
        <v>1148</v>
      </c>
      <c r="N3802">
        <v>248</v>
      </c>
      <c r="O3802" t="s">
        <v>191</v>
      </c>
      <c r="P3802">
        <v>150</v>
      </c>
      <c r="Q380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802" t="str">
        <f>VLOOKUP(Analytics_mindset_case_studies_IntegrateCo_2015payroll[[#This Row],[Job_Code]],Analytics_mindset_case_studies_IntegrateCo_jobcodes[[Code_text]:[Job_Description]],2,FALSE)</f>
        <v>Service</v>
      </c>
    </row>
    <row r="3803" spans="1:18" x14ac:dyDescent="0.3">
      <c r="A3803" s="1">
        <v>42139</v>
      </c>
      <c r="B3803">
        <v>27310054</v>
      </c>
      <c r="C3803">
        <v>117</v>
      </c>
      <c r="D3803">
        <v>1</v>
      </c>
      <c r="E3803">
        <v>1</v>
      </c>
      <c r="F3803" t="s">
        <v>87</v>
      </c>
      <c r="G3803">
        <v>1</v>
      </c>
      <c r="H3803">
        <v>0</v>
      </c>
      <c r="I3803">
        <v>25</v>
      </c>
      <c r="J3803">
        <v>0</v>
      </c>
      <c r="K3803">
        <v>0</v>
      </c>
      <c r="L3803">
        <v>54</v>
      </c>
      <c r="M3803">
        <v>172</v>
      </c>
      <c r="N3803">
        <v>41</v>
      </c>
      <c r="O3803" t="s">
        <v>191</v>
      </c>
      <c r="P3803">
        <v>25</v>
      </c>
      <c r="Q380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803" t="str">
        <f>VLOOKUP(Analytics_mindset_case_studies_IntegrateCo_2015payroll[[#This Row],[Job_Code]],Analytics_mindset_case_studies_IntegrateCo_jobcodes[[Code_text]:[Job_Description]],2,FALSE)</f>
        <v>Employee Training</v>
      </c>
    </row>
    <row r="3804" spans="1:18" x14ac:dyDescent="0.3">
      <c r="A3804" s="1">
        <v>42139</v>
      </c>
      <c r="B3804">
        <v>27310054</v>
      </c>
      <c r="C3804">
        <v>400</v>
      </c>
      <c r="D3804">
        <v>1</v>
      </c>
      <c r="E3804">
        <v>1</v>
      </c>
      <c r="F3804" t="s">
        <v>85</v>
      </c>
      <c r="G3804">
        <v>0</v>
      </c>
      <c r="H3804">
        <v>0</v>
      </c>
      <c r="I3804">
        <v>0</v>
      </c>
      <c r="J3804">
        <v>0</v>
      </c>
      <c r="K3804">
        <v>0</v>
      </c>
      <c r="L3804">
        <v>3</v>
      </c>
      <c r="M3804">
        <v>96</v>
      </c>
      <c r="N3804">
        <v>4</v>
      </c>
      <c r="O3804" t="s">
        <v>192</v>
      </c>
      <c r="P3804">
        <v>0</v>
      </c>
      <c r="Q380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804" t="str">
        <f>VLOOKUP(Analytics_mindset_case_studies_IntegrateCo_2015payroll[[#This Row],[Job_Code]],Analytics_mindset_case_studies_IntegrateCo_jobcodes[[Code_text]:[Job_Description]],2,FALSE)</f>
        <v>Installation</v>
      </c>
    </row>
    <row r="3805" spans="1:18" x14ac:dyDescent="0.3">
      <c r="A3805" s="1">
        <v>42139</v>
      </c>
      <c r="B3805">
        <v>27310054</v>
      </c>
      <c r="C3805">
        <v>400</v>
      </c>
      <c r="D3805">
        <v>1</v>
      </c>
      <c r="E3805">
        <v>1</v>
      </c>
      <c r="F3805" t="s">
        <v>58</v>
      </c>
      <c r="G3805">
        <v>40</v>
      </c>
      <c r="H3805">
        <v>0</v>
      </c>
      <c r="I3805">
        <v>82693</v>
      </c>
      <c r="J3805">
        <v>0</v>
      </c>
      <c r="K3805">
        <v>0</v>
      </c>
      <c r="L3805">
        <v>1671</v>
      </c>
      <c r="M3805">
        <v>5327</v>
      </c>
      <c r="N3805">
        <v>215</v>
      </c>
      <c r="O3805" t="s">
        <v>192</v>
      </c>
      <c r="P3805">
        <v>82693</v>
      </c>
      <c r="Q380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805" t="str">
        <f>VLOOKUP(Analytics_mindset_case_studies_IntegrateCo_2015payroll[[#This Row],[Job_Code]],Analytics_mindset_case_studies_IntegrateCo_jobcodes[[Code_text]:[Job_Description]],2,FALSE)</f>
        <v>Sales</v>
      </c>
    </row>
    <row r="3806" spans="1:18" x14ac:dyDescent="0.3">
      <c r="A3806" s="1">
        <v>42139</v>
      </c>
      <c r="B3806">
        <v>27310054</v>
      </c>
      <c r="C3806">
        <v>409</v>
      </c>
      <c r="D3806">
        <v>1</v>
      </c>
      <c r="E3806">
        <v>1</v>
      </c>
      <c r="F3806" t="s">
        <v>85</v>
      </c>
      <c r="G3806">
        <v>0</v>
      </c>
      <c r="H3806">
        <v>0</v>
      </c>
      <c r="I3806">
        <v>0</v>
      </c>
      <c r="J3806">
        <v>0</v>
      </c>
      <c r="K3806">
        <v>9</v>
      </c>
      <c r="L3806">
        <v>36</v>
      </c>
      <c r="M3806">
        <v>115</v>
      </c>
      <c r="N3806">
        <v>25</v>
      </c>
      <c r="O3806" t="s">
        <v>211</v>
      </c>
      <c r="P3806">
        <v>0</v>
      </c>
      <c r="Q380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806" t="str">
        <f>VLOOKUP(Analytics_mindset_case_studies_IntegrateCo_2015payroll[[#This Row],[Job_Code]],Analytics_mindset_case_studies_IntegrateCo_jobcodes[[Code_text]:[Job_Description]],2,FALSE)</f>
        <v>Installation</v>
      </c>
    </row>
    <row r="3807" spans="1:18" x14ac:dyDescent="0.3">
      <c r="A3807" s="1">
        <v>42139</v>
      </c>
      <c r="B3807">
        <v>27310054</v>
      </c>
      <c r="C3807">
        <v>7</v>
      </c>
      <c r="D3807">
        <v>1</v>
      </c>
      <c r="E3807">
        <v>1</v>
      </c>
      <c r="F3807" t="s">
        <v>58</v>
      </c>
      <c r="G3807">
        <v>37</v>
      </c>
      <c r="H3807">
        <v>0</v>
      </c>
      <c r="I3807">
        <v>84707</v>
      </c>
      <c r="J3807">
        <v>0</v>
      </c>
      <c r="K3807">
        <v>0</v>
      </c>
      <c r="L3807">
        <v>1965</v>
      </c>
      <c r="M3807">
        <v>6265</v>
      </c>
      <c r="N3807">
        <v>1398</v>
      </c>
      <c r="O3807" t="s">
        <v>194</v>
      </c>
      <c r="P3807">
        <v>84707</v>
      </c>
      <c r="Q380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807" t="str">
        <f>VLOOKUP(Analytics_mindset_case_studies_IntegrateCo_2015payroll[[#This Row],[Job_Code]],Analytics_mindset_case_studies_IntegrateCo_jobcodes[[Code_text]:[Job_Description]],2,FALSE)</f>
        <v>Sales</v>
      </c>
    </row>
    <row r="3808" spans="1:18" x14ac:dyDescent="0.3">
      <c r="A3808" s="1">
        <v>42139</v>
      </c>
      <c r="B3808">
        <v>27310054</v>
      </c>
      <c r="C3808">
        <v>34</v>
      </c>
      <c r="D3808">
        <v>1</v>
      </c>
      <c r="E3808">
        <v>1</v>
      </c>
      <c r="F3808" t="s">
        <v>85</v>
      </c>
      <c r="G3808">
        <v>0</v>
      </c>
      <c r="H3808">
        <v>0</v>
      </c>
      <c r="I3808">
        <v>0</v>
      </c>
      <c r="J3808">
        <v>0</v>
      </c>
      <c r="K3808">
        <v>0</v>
      </c>
      <c r="L3808">
        <v>0</v>
      </c>
      <c r="M3808">
        <v>109</v>
      </c>
      <c r="N3808">
        <v>25</v>
      </c>
      <c r="O3808" t="s">
        <v>195</v>
      </c>
      <c r="P3808">
        <v>0</v>
      </c>
      <c r="Q380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808" t="str">
        <f>VLOOKUP(Analytics_mindset_case_studies_IntegrateCo_2015payroll[[#This Row],[Job_Code]],Analytics_mindset_case_studies_IntegrateCo_jobcodes[[Code_text]:[Job_Description]],2,FALSE)</f>
        <v>Installation</v>
      </c>
    </row>
    <row r="3809" spans="1:18" x14ac:dyDescent="0.3">
      <c r="A3809" s="1">
        <v>42139</v>
      </c>
      <c r="B3809">
        <v>27310054</v>
      </c>
      <c r="C3809">
        <v>34</v>
      </c>
      <c r="D3809">
        <v>1</v>
      </c>
      <c r="E3809">
        <v>1</v>
      </c>
      <c r="F3809" t="s">
        <v>84</v>
      </c>
      <c r="G3809">
        <v>8</v>
      </c>
      <c r="H3809">
        <v>0</v>
      </c>
      <c r="I3809">
        <v>45438</v>
      </c>
      <c r="J3809">
        <v>0</v>
      </c>
      <c r="K3809">
        <v>0</v>
      </c>
      <c r="L3809">
        <v>0</v>
      </c>
      <c r="M3809">
        <v>3306</v>
      </c>
      <c r="N3809">
        <v>75</v>
      </c>
      <c r="O3809" t="s">
        <v>195</v>
      </c>
      <c r="P3809">
        <v>45438</v>
      </c>
      <c r="Q380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3809" t="str">
        <f>VLOOKUP(Analytics_mindset_case_studies_IntegrateCo_2015payroll[[#This Row],[Job_Code]],Analytics_mindset_case_studies_IntegrateCo_jobcodes[[Code_text]:[Job_Description]],2,FALSE)</f>
        <v>Travel</v>
      </c>
    </row>
    <row r="3810" spans="1:18" x14ac:dyDescent="0.3">
      <c r="A3810" s="1">
        <v>42139</v>
      </c>
      <c r="B3810">
        <v>27310054</v>
      </c>
      <c r="C3810">
        <v>34</v>
      </c>
      <c r="D3810">
        <v>1</v>
      </c>
      <c r="E3810">
        <v>1</v>
      </c>
      <c r="F3810" t="s">
        <v>71</v>
      </c>
      <c r="G3810">
        <v>2</v>
      </c>
      <c r="H3810">
        <v>0</v>
      </c>
      <c r="I3810">
        <v>1136</v>
      </c>
      <c r="J3810">
        <v>0</v>
      </c>
      <c r="K3810">
        <v>0</v>
      </c>
      <c r="L3810">
        <v>0</v>
      </c>
      <c r="M3810">
        <v>826</v>
      </c>
      <c r="N3810">
        <v>187</v>
      </c>
      <c r="O3810" t="s">
        <v>195</v>
      </c>
      <c r="P3810">
        <v>1136</v>
      </c>
      <c r="Q381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810" t="str">
        <f>VLOOKUP(Analytics_mindset_case_studies_IntegrateCo_2015payroll[[#This Row],[Job_Code]],Analytics_mindset_case_studies_IntegrateCo_jobcodes[[Code_text]:[Job_Description]],2,FALSE)</f>
        <v>Proj Management</v>
      </c>
    </row>
    <row r="3811" spans="1:18" x14ac:dyDescent="0.3">
      <c r="A3811" s="1">
        <v>42139</v>
      </c>
      <c r="B3811">
        <v>27310054</v>
      </c>
      <c r="C3811">
        <v>34</v>
      </c>
      <c r="D3811">
        <v>1</v>
      </c>
      <c r="E3811">
        <v>1</v>
      </c>
      <c r="F3811" t="s">
        <v>106</v>
      </c>
      <c r="G3811">
        <v>1</v>
      </c>
      <c r="H3811">
        <v>0</v>
      </c>
      <c r="I3811">
        <v>568</v>
      </c>
      <c r="J3811">
        <v>0</v>
      </c>
      <c r="K3811">
        <v>0</v>
      </c>
      <c r="L3811">
        <v>0</v>
      </c>
      <c r="M3811">
        <v>413</v>
      </c>
      <c r="N3811">
        <v>94</v>
      </c>
      <c r="O3811" t="s">
        <v>195</v>
      </c>
      <c r="P3811">
        <v>568</v>
      </c>
      <c r="Q381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007</v>
      </c>
      <c r="R3811" t="str">
        <f>VLOOKUP(Analytics_mindset_case_studies_IntegrateCo_2015payroll[[#This Row],[Job_Code]],Analytics_mindset_case_studies_IntegrateCo_jobcodes[[Code_text]:[Job_Description]],2,FALSE)</f>
        <v>Customer Training</v>
      </c>
    </row>
    <row r="3812" spans="1:18" x14ac:dyDescent="0.3">
      <c r="A3812" s="1">
        <v>42139</v>
      </c>
      <c r="B3812">
        <v>27310054</v>
      </c>
      <c r="C3812">
        <v>34</v>
      </c>
      <c r="D3812">
        <v>1</v>
      </c>
      <c r="E3812">
        <v>1</v>
      </c>
      <c r="F3812" t="s">
        <v>72</v>
      </c>
      <c r="G3812">
        <v>4</v>
      </c>
      <c r="H3812">
        <v>0</v>
      </c>
      <c r="I3812">
        <v>22719</v>
      </c>
      <c r="J3812">
        <v>0</v>
      </c>
      <c r="K3812">
        <v>0</v>
      </c>
      <c r="L3812">
        <v>0</v>
      </c>
      <c r="M3812">
        <v>1654</v>
      </c>
      <c r="N3812">
        <v>375</v>
      </c>
      <c r="O3812" t="s">
        <v>195</v>
      </c>
      <c r="P3812">
        <v>22719</v>
      </c>
      <c r="Q381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812" t="str">
        <f>VLOOKUP(Analytics_mindset_case_studies_IntegrateCo_2015payroll[[#This Row],[Job_Code]],Analytics_mindset_case_studies_IntegrateCo_jobcodes[[Code_text]:[Job_Description]],2,FALSE)</f>
        <v>Sales</v>
      </c>
    </row>
    <row r="3813" spans="1:18" x14ac:dyDescent="0.3">
      <c r="A3813" s="1">
        <v>42139</v>
      </c>
      <c r="B3813">
        <v>27310054</v>
      </c>
      <c r="C3813">
        <v>336</v>
      </c>
      <c r="D3813">
        <v>1</v>
      </c>
      <c r="E3813">
        <v>1</v>
      </c>
      <c r="F3813" t="s">
        <v>85</v>
      </c>
      <c r="G3813">
        <v>0</v>
      </c>
      <c r="H3813">
        <v>0</v>
      </c>
      <c r="I3813">
        <v>0</v>
      </c>
      <c r="J3813">
        <v>0</v>
      </c>
      <c r="K3813">
        <v>0</v>
      </c>
      <c r="L3813">
        <v>29</v>
      </c>
      <c r="M3813">
        <v>91</v>
      </c>
      <c r="N3813">
        <v>2</v>
      </c>
      <c r="O3813" t="s">
        <v>196</v>
      </c>
      <c r="P3813">
        <v>0</v>
      </c>
      <c r="Q381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813" t="str">
        <f>VLOOKUP(Analytics_mindset_case_studies_IntegrateCo_2015payroll[[#This Row],[Job_Code]],Analytics_mindset_case_studies_IntegrateCo_jobcodes[[Code_text]:[Job_Description]],2,FALSE)</f>
        <v>Installation</v>
      </c>
    </row>
    <row r="3814" spans="1:18" x14ac:dyDescent="0.3">
      <c r="A3814" s="1">
        <v>42139</v>
      </c>
      <c r="B3814">
        <v>27310054</v>
      </c>
      <c r="C3814">
        <v>336</v>
      </c>
      <c r="D3814">
        <v>1</v>
      </c>
      <c r="E3814">
        <v>1</v>
      </c>
      <c r="F3814" t="s">
        <v>87</v>
      </c>
      <c r="G3814">
        <v>1</v>
      </c>
      <c r="H3814">
        <v>0</v>
      </c>
      <c r="I3814">
        <v>245</v>
      </c>
      <c r="J3814">
        <v>0</v>
      </c>
      <c r="K3814">
        <v>0</v>
      </c>
      <c r="L3814">
        <v>59</v>
      </c>
      <c r="M3814">
        <v>188</v>
      </c>
      <c r="N3814">
        <v>4</v>
      </c>
      <c r="O3814" t="s">
        <v>196</v>
      </c>
      <c r="P3814">
        <v>245</v>
      </c>
      <c r="Q381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814" t="str">
        <f>VLOOKUP(Analytics_mindset_case_studies_IntegrateCo_2015payroll[[#This Row],[Job_Code]],Analytics_mindset_case_studies_IntegrateCo_jobcodes[[Code_text]:[Job_Description]],2,FALSE)</f>
        <v>Employee Training</v>
      </c>
    </row>
    <row r="3815" spans="1:18" x14ac:dyDescent="0.3">
      <c r="A3815" s="1">
        <v>42139</v>
      </c>
      <c r="B3815">
        <v>27310054</v>
      </c>
      <c r="C3815">
        <v>345</v>
      </c>
      <c r="D3815">
        <v>1</v>
      </c>
      <c r="E3815">
        <v>1</v>
      </c>
      <c r="F3815" t="s">
        <v>87</v>
      </c>
      <c r="G3815">
        <v>2</v>
      </c>
      <c r="H3815">
        <v>0</v>
      </c>
      <c r="I3815">
        <v>46</v>
      </c>
      <c r="J3815">
        <v>0</v>
      </c>
      <c r="K3815">
        <v>0</v>
      </c>
      <c r="L3815">
        <v>11</v>
      </c>
      <c r="M3815">
        <v>352</v>
      </c>
      <c r="N3815">
        <v>76</v>
      </c>
      <c r="O3815" t="s">
        <v>197</v>
      </c>
      <c r="P3815">
        <v>46</v>
      </c>
      <c r="Q381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815" t="str">
        <f>VLOOKUP(Analytics_mindset_case_studies_IntegrateCo_2015payroll[[#This Row],[Job_Code]],Analytics_mindset_case_studies_IntegrateCo_jobcodes[[Code_text]:[Job_Description]],2,FALSE)</f>
        <v>Employee Training</v>
      </c>
    </row>
    <row r="3816" spans="1:18" x14ac:dyDescent="0.3">
      <c r="A3816" s="1">
        <v>42139</v>
      </c>
      <c r="B3816">
        <v>27310054</v>
      </c>
      <c r="C3816">
        <v>99</v>
      </c>
      <c r="D3816">
        <v>1</v>
      </c>
      <c r="E3816">
        <v>1</v>
      </c>
      <c r="F3816" t="s">
        <v>78</v>
      </c>
      <c r="G3816">
        <v>20</v>
      </c>
      <c r="H3816">
        <v>0</v>
      </c>
      <c r="I3816">
        <v>420</v>
      </c>
      <c r="J3816">
        <v>0</v>
      </c>
      <c r="K3816">
        <v>0</v>
      </c>
      <c r="L3816">
        <v>976</v>
      </c>
      <c r="M3816">
        <v>311</v>
      </c>
      <c r="N3816">
        <v>693</v>
      </c>
      <c r="O3816" t="s">
        <v>198</v>
      </c>
      <c r="P3816">
        <v>420</v>
      </c>
      <c r="Q381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816" t="str">
        <f>VLOOKUP(Analytics_mindset_case_studies_IntegrateCo_2015payroll[[#This Row],[Job_Code]],Analytics_mindset_case_studies_IntegrateCo_jobcodes[[Code_text]:[Job_Description]],2,FALSE)</f>
        <v>Service</v>
      </c>
    </row>
    <row r="3817" spans="1:18" x14ac:dyDescent="0.3">
      <c r="A3817" s="1">
        <v>42139</v>
      </c>
      <c r="B3817">
        <v>27310054</v>
      </c>
      <c r="C3817">
        <v>99</v>
      </c>
      <c r="D3817">
        <v>1</v>
      </c>
      <c r="E3817">
        <v>1</v>
      </c>
      <c r="F3817" t="s">
        <v>74</v>
      </c>
      <c r="G3817">
        <v>20</v>
      </c>
      <c r="H3817">
        <v>0</v>
      </c>
      <c r="I3817">
        <v>420</v>
      </c>
      <c r="J3817">
        <v>0</v>
      </c>
      <c r="K3817">
        <v>0</v>
      </c>
      <c r="L3817">
        <v>976</v>
      </c>
      <c r="M3817">
        <v>3112</v>
      </c>
      <c r="N3817">
        <v>693</v>
      </c>
      <c r="O3817" t="s">
        <v>198</v>
      </c>
      <c r="P3817">
        <v>420</v>
      </c>
      <c r="Q381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817" t="str">
        <f>VLOOKUP(Analytics_mindset_case_studies_IntegrateCo_2015payroll[[#This Row],[Job_Code]],Analytics_mindset_case_studies_IntegrateCo_jobcodes[[Code_text]:[Job_Description]],2,FALSE)</f>
        <v>Service</v>
      </c>
    </row>
    <row r="3818" spans="1:18" x14ac:dyDescent="0.3">
      <c r="A3818" s="1">
        <v>42139</v>
      </c>
      <c r="B3818">
        <v>27310054</v>
      </c>
      <c r="C3818">
        <v>25</v>
      </c>
      <c r="D3818">
        <v>1</v>
      </c>
      <c r="E3818">
        <v>1</v>
      </c>
      <c r="F3818" t="s">
        <v>64</v>
      </c>
      <c r="G3818">
        <v>225</v>
      </c>
      <c r="H3818">
        <v>0</v>
      </c>
      <c r="I3818">
        <v>51781</v>
      </c>
      <c r="J3818">
        <v>0</v>
      </c>
      <c r="K3818">
        <v>0</v>
      </c>
      <c r="L3818">
        <v>1117</v>
      </c>
      <c r="M3818">
        <v>3561</v>
      </c>
      <c r="N3818">
        <v>62</v>
      </c>
      <c r="O3818" t="s">
        <v>199</v>
      </c>
      <c r="P3818">
        <v>51781</v>
      </c>
      <c r="Q381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818" t="str">
        <f>VLOOKUP(Analytics_mindset_case_studies_IntegrateCo_2015payroll[[#This Row],[Job_Code]],Analytics_mindset_case_studies_IntegrateCo_jobcodes[[Code_text]:[Job_Description]],2,FALSE)</f>
        <v>Office</v>
      </c>
    </row>
    <row r="3819" spans="1:18" x14ac:dyDescent="0.3">
      <c r="A3819" s="1">
        <v>42139</v>
      </c>
      <c r="B3819">
        <v>27310054</v>
      </c>
      <c r="C3819">
        <v>25</v>
      </c>
      <c r="D3819">
        <v>1</v>
      </c>
      <c r="E3819">
        <v>1</v>
      </c>
      <c r="F3819" t="s">
        <v>65</v>
      </c>
      <c r="G3819">
        <v>205</v>
      </c>
      <c r="H3819">
        <v>0</v>
      </c>
      <c r="I3819">
        <v>47179</v>
      </c>
      <c r="J3819">
        <v>0</v>
      </c>
      <c r="K3819">
        <v>0</v>
      </c>
      <c r="L3819">
        <v>1018</v>
      </c>
      <c r="M3819">
        <v>3244</v>
      </c>
      <c r="N3819">
        <v>57</v>
      </c>
      <c r="O3819" t="s">
        <v>199</v>
      </c>
      <c r="P3819">
        <v>47179</v>
      </c>
      <c r="Q381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819" t="str">
        <f>VLOOKUP(Analytics_mindset_case_studies_IntegrateCo_2015payroll[[#This Row],[Job_Code]],Analytics_mindset_case_studies_IntegrateCo_jobcodes[[Code_text]:[Job_Description]],2,FALSE)</f>
        <v>Office</v>
      </c>
    </row>
    <row r="3820" spans="1:18" x14ac:dyDescent="0.3">
      <c r="A3820" s="1">
        <v>42139</v>
      </c>
      <c r="B3820">
        <v>27310054</v>
      </c>
      <c r="C3820">
        <v>184</v>
      </c>
      <c r="D3820">
        <v>1</v>
      </c>
      <c r="E3820">
        <v>1</v>
      </c>
      <c r="F3820" t="s">
        <v>85</v>
      </c>
      <c r="G3820">
        <v>0</v>
      </c>
      <c r="H3820">
        <v>0</v>
      </c>
      <c r="I3820">
        <v>0</v>
      </c>
      <c r="J3820">
        <v>0</v>
      </c>
      <c r="K3820">
        <v>0</v>
      </c>
      <c r="L3820">
        <v>33</v>
      </c>
      <c r="M3820">
        <v>106</v>
      </c>
      <c r="N3820">
        <v>25</v>
      </c>
      <c r="O3820" t="s">
        <v>200</v>
      </c>
      <c r="P3820">
        <v>0</v>
      </c>
      <c r="Q382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820" t="str">
        <f>VLOOKUP(Analytics_mindset_case_studies_IntegrateCo_2015payroll[[#This Row],[Job_Code]],Analytics_mindset_case_studies_IntegrateCo_jobcodes[[Code_text]:[Job_Description]],2,FALSE)</f>
        <v>Installation</v>
      </c>
    </row>
    <row r="3821" spans="1:18" x14ac:dyDescent="0.3">
      <c r="A3821" s="1">
        <v>42139</v>
      </c>
      <c r="B3821">
        <v>27310054</v>
      </c>
      <c r="C3821">
        <v>184</v>
      </c>
      <c r="D3821">
        <v>1</v>
      </c>
      <c r="E3821">
        <v>1</v>
      </c>
      <c r="F3821" t="s">
        <v>84</v>
      </c>
      <c r="G3821">
        <v>4</v>
      </c>
      <c r="H3821">
        <v>0</v>
      </c>
      <c r="I3821">
        <v>11175</v>
      </c>
      <c r="J3821">
        <v>0</v>
      </c>
      <c r="K3821">
        <v>0</v>
      </c>
      <c r="L3821">
        <v>248</v>
      </c>
      <c r="M3821">
        <v>791</v>
      </c>
      <c r="N3821">
        <v>184</v>
      </c>
      <c r="O3821" t="s">
        <v>200</v>
      </c>
      <c r="P3821">
        <v>11175</v>
      </c>
      <c r="Q382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3821" t="str">
        <f>VLOOKUP(Analytics_mindset_case_studies_IntegrateCo_2015payroll[[#This Row],[Job_Code]],Analytics_mindset_case_studies_IntegrateCo_jobcodes[[Code_text]:[Job_Description]],2,FALSE)</f>
        <v>Travel</v>
      </c>
    </row>
    <row r="3822" spans="1:18" x14ac:dyDescent="0.3">
      <c r="A3822" s="1">
        <v>42139</v>
      </c>
      <c r="B3822">
        <v>27310054</v>
      </c>
      <c r="C3822">
        <v>184</v>
      </c>
      <c r="D3822">
        <v>1</v>
      </c>
      <c r="E3822">
        <v>1</v>
      </c>
      <c r="F3822" t="s">
        <v>87</v>
      </c>
      <c r="G3822">
        <v>1</v>
      </c>
      <c r="H3822">
        <v>0</v>
      </c>
      <c r="I3822">
        <v>2794</v>
      </c>
      <c r="J3822">
        <v>0</v>
      </c>
      <c r="K3822">
        <v>0</v>
      </c>
      <c r="L3822">
        <v>62</v>
      </c>
      <c r="M3822">
        <v>198</v>
      </c>
      <c r="N3822">
        <v>46</v>
      </c>
      <c r="O3822" t="s">
        <v>200</v>
      </c>
      <c r="P3822">
        <v>2794</v>
      </c>
      <c r="Q382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822" t="str">
        <f>VLOOKUP(Analytics_mindset_case_studies_IntegrateCo_2015payroll[[#This Row],[Job_Code]],Analytics_mindset_case_studies_IntegrateCo_jobcodes[[Code_text]:[Job_Description]],2,FALSE)</f>
        <v>Employee Training</v>
      </c>
    </row>
    <row r="3823" spans="1:18" x14ac:dyDescent="0.3">
      <c r="A3823" s="1">
        <v>42139</v>
      </c>
      <c r="B3823">
        <v>27310054</v>
      </c>
      <c r="C3823">
        <v>320</v>
      </c>
      <c r="D3823">
        <v>1</v>
      </c>
      <c r="E3823">
        <v>1</v>
      </c>
      <c r="F3823" t="s">
        <v>85</v>
      </c>
      <c r="G3823">
        <v>0</v>
      </c>
      <c r="H3823">
        <v>0</v>
      </c>
      <c r="I3823">
        <v>0</v>
      </c>
      <c r="J3823">
        <v>0</v>
      </c>
      <c r="K3823">
        <v>0</v>
      </c>
      <c r="L3823">
        <v>36</v>
      </c>
      <c r="M3823">
        <v>115</v>
      </c>
      <c r="N3823">
        <v>25</v>
      </c>
      <c r="O3823" t="s">
        <v>201</v>
      </c>
      <c r="P3823">
        <v>0</v>
      </c>
      <c r="Q382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823" t="str">
        <f>VLOOKUP(Analytics_mindset_case_studies_IntegrateCo_2015payroll[[#This Row],[Job_Code]],Analytics_mindset_case_studies_IntegrateCo_jobcodes[[Code_text]:[Job_Description]],2,FALSE)</f>
        <v>Installation</v>
      </c>
    </row>
    <row r="3824" spans="1:18" x14ac:dyDescent="0.3">
      <c r="A3824" s="1">
        <v>42139</v>
      </c>
      <c r="B3824">
        <v>27310054</v>
      </c>
      <c r="C3824">
        <v>320</v>
      </c>
      <c r="D3824">
        <v>1</v>
      </c>
      <c r="E3824">
        <v>1</v>
      </c>
      <c r="F3824" t="s">
        <v>64</v>
      </c>
      <c r="G3824">
        <v>1</v>
      </c>
      <c r="H3824">
        <v>0</v>
      </c>
      <c r="I3824">
        <v>3582</v>
      </c>
      <c r="J3824">
        <v>0</v>
      </c>
      <c r="K3824">
        <v>0</v>
      </c>
      <c r="L3824">
        <v>86</v>
      </c>
      <c r="M3824">
        <v>274</v>
      </c>
      <c r="N3824">
        <v>59</v>
      </c>
      <c r="O3824" t="s">
        <v>201</v>
      </c>
      <c r="P3824">
        <v>3582</v>
      </c>
      <c r="Q382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824" t="str">
        <f>VLOOKUP(Analytics_mindset_case_studies_IntegrateCo_2015payroll[[#This Row],[Job_Code]],Analytics_mindset_case_studies_IntegrateCo_jobcodes[[Code_text]:[Job_Description]],2,FALSE)</f>
        <v>Office</v>
      </c>
    </row>
    <row r="3825" spans="1:18" x14ac:dyDescent="0.3">
      <c r="A3825" s="1">
        <v>42139</v>
      </c>
      <c r="B3825">
        <v>27310054</v>
      </c>
      <c r="C3825">
        <v>320</v>
      </c>
      <c r="D3825">
        <v>1</v>
      </c>
      <c r="E3825">
        <v>1</v>
      </c>
      <c r="F3825" t="s">
        <v>58</v>
      </c>
      <c r="G3825">
        <v>19</v>
      </c>
      <c r="H3825">
        <v>0</v>
      </c>
      <c r="I3825">
        <v>68053</v>
      </c>
      <c r="J3825">
        <v>0</v>
      </c>
      <c r="K3825">
        <v>0</v>
      </c>
      <c r="L3825">
        <v>1633</v>
      </c>
      <c r="M3825">
        <v>5206</v>
      </c>
      <c r="N3825">
        <v>1123</v>
      </c>
      <c r="O3825" t="s">
        <v>201</v>
      </c>
      <c r="P3825">
        <v>68053</v>
      </c>
      <c r="Q382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825" t="str">
        <f>VLOOKUP(Analytics_mindset_case_studies_IntegrateCo_2015payroll[[#This Row],[Job_Code]],Analytics_mindset_case_studies_IntegrateCo_jobcodes[[Code_text]:[Job_Description]],2,FALSE)</f>
        <v>Sales</v>
      </c>
    </row>
    <row r="3826" spans="1:18" x14ac:dyDescent="0.3">
      <c r="A3826" s="1">
        <v>42139</v>
      </c>
      <c r="B3826">
        <v>27310054</v>
      </c>
      <c r="C3826">
        <v>343</v>
      </c>
      <c r="D3826">
        <v>1</v>
      </c>
      <c r="E3826">
        <v>1</v>
      </c>
      <c r="F3826" t="s">
        <v>85</v>
      </c>
      <c r="G3826">
        <v>0</v>
      </c>
      <c r="H3826">
        <v>0</v>
      </c>
      <c r="I3826">
        <v>0</v>
      </c>
      <c r="J3826">
        <v>0</v>
      </c>
      <c r="K3826">
        <v>0</v>
      </c>
      <c r="L3826">
        <v>31</v>
      </c>
      <c r="M3826">
        <v>97</v>
      </c>
      <c r="N3826">
        <v>25</v>
      </c>
      <c r="O3826" t="s">
        <v>202</v>
      </c>
      <c r="P3826">
        <v>0</v>
      </c>
      <c r="Q382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826" t="str">
        <f>VLOOKUP(Analytics_mindset_case_studies_IntegrateCo_2015payroll[[#This Row],[Job_Code]],Analytics_mindset_case_studies_IntegrateCo_jobcodes[[Code_text]:[Job_Description]],2,FALSE)</f>
        <v>Installation</v>
      </c>
    </row>
    <row r="3827" spans="1:18" x14ac:dyDescent="0.3">
      <c r="A3827" s="1">
        <v>42139</v>
      </c>
      <c r="B3827">
        <v>27310054</v>
      </c>
      <c r="C3827">
        <v>343</v>
      </c>
      <c r="D3827">
        <v>1</v>
      </c>
      <c r="E3827">
        <v>1</v>
      </c>
      <c r="F3827" t="s">
        <v>64</v>
      </c>
      <c r="G3827">
        <v>1</v>
      </c>
      <c r="H3827">
        <v>0</v>
      </c>
      <c r="I3827">
        <v>23</v>
      </c>
      <c r="J3827">
        <v>0</v>
      </c>
      <c r="K3827">
        <v>0</v>
      </c>
      <c r="L3827">
        <v>47</v>
      </c>
      <c r="M3827">
        <v>151</v>
      </c>
      <c r="N3827">
        <v>38</v>
      </c>
      <c r="O3827" t="s">
        <v>202</v>
      </c>
      <c r="P3827">
        <v>23</v>
      </c>
      <c r="Q382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827" t="str">
        <f>VLOOKUP(Analytics_mindset_case_studies_IntegrateCo_2015payroll[[#This Row],[Job_Code]],Analytics_mindset_case_studies_IntegrateCo_jobcodes[[Code_text]:[Job_Description]],2,FALSE)</f>
        <v>Office</v>
      </c>
    </row>
    <row r="3828" spans="1:18" x14ac:dyDescent="0.3">
      <c r="A3828" s="1">
        <v>42139</v>
      </c>
      <c r="B3828">
        <v>27310054</v>
      </c>
      <c r="C3828">
        <v>343</v>
      </c>
      <c r="D3828">
        <v>1</v>
      </c>
      <c r="E3828">
        <v>1</v>
      </c>
      <c r="F3828" t="s">
        <v>64</v>
      </c>
      <c r="G3828">
        <v>0</v>
      </c>
      <c r="H3828">
        <v>15</v>
      </c>
      <c r="I3828">
        <v>0</v>
      </c>
      <c r="J3828">
        <v>5175</v>
      </c>
      <c r="K3828">
        <v>0</v>
      </c>
      <c r="L3828">
        <v>106</v>
      </c>
      <c r="M3828">
        <v>338</v>
      </c>
      <c r="N3828">
        <v>57</v>
      </c>
      <c r="O3828" t="s">
        <v>202</v>
      </c>
      <c r="P3828">
        <v>5175</v>
      </c>
      <c r="Q382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828" t="str">
        <f>VLOOKUP(Analytics_mindset_case_studies_IntegrateCo_2015payroll[[#This Row],[Job_Code]],Analytics_mindset_case_studies_IntegrateCo_jobcodes[[Code_text]:[Job_Description]],2,FALSE)</f>
        <v>Office</v>
      </c>
    </row>
    <row r="3829" spans="1:18" x14ac:dyDescent="0.3">
      <c r="A3829" s="1">
        <v>42139</v>
      </c>
      <c r="B3829">
        <v>27310054</v>
      </c>
      <c r="C3829">
        <v>343</v>
      </c>
      <c r="D3829">
        <v>1</v>
      </c>
      <c r="E3829">
        <v>1</v>
      </c>
      <c r="F3829" t="s">
        <v>78</v>
      </c>
      <c r="G3829">
        <v>25</v>
      </c>
      <c r="H3829">
        <v>0</v>
      </c>
      <c r="I3829">
        <v>575</v>
      </c>
      <c r="J3829">
        <v>0</v>
      </c>
      <c r="K3829">
        <v>0</v>
      </c>
      <c r="L3829">
        <v>118</v>
      </c>
      <c r="M3829">
        <v>375</v>
      </c>
      <c r="N3829">
        <v>95</v>
      </c>
      <c r="O3829" t="s">
        <v>202</v>
      </c>
      <c r="P3829">
        <v>575</v>
      </c>
      <c r="Q382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829" t="str">
        <f>VLOOKUP(Analytics_mindset_case_studies_IntegrateCo_2015payroll[[#This Row],[Job_Code]],Analytics_mindset_case_studies_IntegrateCo_jobcodes[[Code_text]:[Job_Description]],2,FALSE)</f>
        <v>Service</v>
      </c>
    </row>
    <row r="3830" spans="1:18" x14ac:dyDescent="0.3">
      <c r="A3830" s="1">
        <v>42139</v>
      </c>
      <c r="B3830">
        <v>27310054</v>
      </c>
      <c r="C3830">
        <v>343</v>
      </c>
      <c r="D3830">
        <v>1</v>
      </c>
      <c r="E3830">
        <v>1</v>
      </c>
      <c r="F3830" t="s">
        <v>87</v>
      </c>
      <c r="G3830">
        <v>1</v>
      </c>
      <c r="H3830">
        <v>0</v>
      </c>
      <c r="I3830">
        <v>23</v>
      </c>
      <c r="J3830">
        <v>0</v>
      </c>
      <c r="K3830">
        <v>0</v>
      </c>
      <c r="L3830">
        <v>47</v>
      </c>
      <c r="M3830">
        <v>151</v>
      </c>
      <c r="N3830">
        <v>38</v>
      </c>
      <c r="O3830" t="s">
        <v>202</v>
      </c>
      <c r="P3830">
        <v>23</v>
      </c>
      <c r="Q383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830" t="str">
        <f>VLOOKUP(Analytics_mindset_case_studies_IntegrateCo_2015payroll[[#This Row],[Job_Code]],Analytics_mindset_case_studies_IntegrateCo_jobcodes[[Code_text]:[Job_Description]],2,FALSE)</f>
        <v>Employee Training</v>
      </c>
    </row>
    <row r="3831" spans="1:18" x14ac:dyDescent="0.3">
      <c r="A3831" s="1">
        <v>42139</v>
      </c>
      <c r="B3831">
        <v>27310054</v>
      </c>
      <c r="C3831">
        <v>399</v>
      </c>
      <c r="D3831">
        <v>1</v>
      </c>
      <c r="E3831">
        <v>1</v>
      </c>
      <c r="F3831" t="s">
        <v>85</v>
      </c>
      <c r="G3831">
        <v>0</v>
      </c>
      <c r="H3831">
        <v>0</v>
      </c>
      <c r="I3831">
        <v>0</v>
      </c>
      <c r="J3831">
        <v>0</v>
      </c>
      <c r="K3831">
        <v>0</v>
      </c>
      <c r="L3831">
        <v>34</v>
      </c>
      <c r="M3831">
        <v>11</v>
      </c>
      <c r="N3831">
        <v>4</v>
      </c>
      <c r="O3831" t="s">
        <v>203</v>
      </c>
      <c r="P3831">
        <v>0</v>
      </c>
      <c r="Q383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831" t="str">
        <f>VLOOKUP(Analytics_mindset_case_studies_IntegrateCo_2015payroll[[#This Row],[Job_Code]],Analytics_mindset_case_studies_IntegrateCo_jobcodes[[Code_text]:[Job_Description]],2,FALSE)</f>
        <v>Installation</v>
      </c>
    </row>
    <row r="3832" spans="1:18" x14ac:dyDescent="0.3">
      <c r="A3832" s="1">
        <v>42139</v>
      </c>
      <c r="B3832">
        <v>27310054</v>
      </c>
      <c r="C3832">
        <v>399</v>
      </c>
      <c r="D3832">
        <v>1</v>
      </c>
      <c r="E3832">
        <v>1</v>
      </c>
      <c r="F3832" t="s">
        <v>72</v>
      </c>
      <c r="G3832">
        <v>40</v>
      </c>
      <c r="H3832">
        <v>0</v>
      </c>
      <c r="I3832">
        <v>86539</v>
      </c>
      <c r="J3832">
        <v>0</v>
      </c>
      <c r="K3832">
        <v>0</v>
      </c>
      <c r="L3832">
        <v>1986</v>
      </c>
      <c r="M3832">
        <v>6327</v>
      </c>
      <c r="N3832">
        <v>225</v>
      </c>
      <c r="O3832" t="s">
        <v>203</v>
      </c>
      <c r="P3832">
        <v>86539</v>
      </c>
      <c r="Q383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832" t="str">
        <f>VLOOKUP(Analytics_mindset_case_studies_IntegrateCo_2015payroll[[#This Row],[Job_Code]],Analytics_mindset_case_studies_IntegrateCo_jobcodes[[Code_text]:[Job_Description]],2,FALSE)</f>
        <v>Sales</v>
      </c>
    </row>
    <row r="3833" spans="1:18" x14ac:dyDescent="0.3">
      <c r="A3833" s="1">
        <v>42146</v>
      </c>
      <c r="B3833">
        <v>27310056</v>
      </c>
      <c r="C3833">
        <v>195</v>
      </c>
      <c r="D3833">
        <v>1</v>
      </c>
      <c r="E3833">
        <v>1</v>
      </c>
      <c r="F3833" t="s">
        <v>85</v>
      </c>
      <c r="G3833">
        <v>0</v>
      </c>
      <c r="H3833">
        <v>0</v>
      </c>
      <c r="I3833">
        <v>0</v>
      </c>
      <c r="J3833">
        <v>0</v>
      </c>
      <c r="K3833">
        <v>0</v>
      </c>
      <c r="L3833">
        <v>0</v>
      </c>
      <c r="M3833">
        <v>107</v>
      </c>
      <c r="N3833">
        <v>4</v>
      </c>
      <c r="O3833" t="s">
        <v>121</v>
      </c>
      <c r="P3833">
        <v>0</v>
      </c>
      <c r="Q383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833" t="str">
        <f>VLOOKUP(Analytics_mindset_case_studies_IntegrateCo_2015payroll[[#This Row],[Job_Code]],Analytics_mindset_case_studies_IntegrateCo_jobcodes[[Code_text]:[Job_Description]],2,FALSE)</f>
        <v>Installation</v>
      </c>
    </row>
    <row r="3834" spans="1:18" x14ac:dyDescent="0.3">
      <c r="A3834" s="1">
        <v>42146</v>
      </c>
      <c r="B3834">
        <v>27310056</v>
      </c>
      <c r="C3834">
        <v>195</v>
      </c>
      <c r="D3834">
        <v>1</v>
      </c>
      <c r="E3834">
        <v>1</v>
      </c>
      <c r="F3834" t="s">
        <v>58</v>
      </c>
      <c r="G3834">
        <v>385</v>
      </c>
      <c r="H3834">
        <v>0</v>
      </c>
      <c r="I3834">
        <v>115715</v>
      </c>
      <c r="J3834">
        <v>0</v>
      </c>
      <c r="K3834">
        <v>0</v>
      </c>
      <c r="L3834">
        <v>0</v>
      </c>
      <c r="M3834">
        <v>8276</v>
      </c>
      <c r="N3834">
        <v>301</v>
      </c>
      <c r="O3834" t="s">
        <v>121</v>
      </c>
      <c r="P3834">
        <v>115715</v>
      </c>
      <c r="Q383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834" t="str">
        <f>VLOOKUP(Analytics_mindset_case_studies_IntegrateCo_2015payroll[[#This Row],[Job_Code]],Analytics_mindset_case_studies_IntegrateCo_jobcodes[[Code_text]:[Job_Description]],2,FALSE)</f>
        <v>Sales</v>
      </c>
    </row>
    <row r="3835" spans="1:18" x14ac:dyDescent="0.3">
      <c r="A3835" s="1">
        <v>42146</v>
      </c>
      <c r="B3835">
        <v>27310056</v>
      </c>
      <c r="C3835">
        <v>404</v>
      </c>
      <c r="D3835">
        <v>1</v>
      </c>
      <c r="E3835">
        <v>1</v>
      </c>
      <c r="F3835" t="s">
        <v>87</v>
      </c>
      <c r="G3835">
        <v>12</v>
      </c>
      <c r="H3835">
        <v>0</v>
      </c>
      <c r="I3835">
        <v>25962</v>
      </c>
      <c r="J3835">
        <v>0</v>
      </c>
      <c r="K3835">
        <v>0</v>
      </c>
      <c r="L3835">
        <v>612</v>
      </c>
      <c r="M3835">
        <v>1951</v>
      </c>
      <c r="N3835">
        <v>428</v>
      </c>
      <c r="O3835" t="s">
        <v>205</v>
      </c>
      <c r="P3835">
        <v>25962</v>
      </c>
      <c r="Q383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835" t="str">
        <f>VLOOKUP(Analytics_mindset_case_studies_IntegrateCo_2015payroll[[#This Row],[Job_Code]],Analytics_mindset_case_studies_IntegrateCo_jobcodes[[Code_text]:[Job_Description]],2,FALSE)</f>
        <v>Employee Training</v>
      </c>
    </row>
    <row r="3836" spans="1:18" x14ac:dyDescent="0.3">
      <c r="A3836" s="1">
        <v>42146</v>
      </c>
      <c r="B3836">
        <v>27310056</v>
      </c>
      <c r="C3836">
        <v>404</v>
      </c>
      <c r="D3836">
        <v>1</v>
      </c>
      <c r="E3836">
        <v>1</v>
      </c>
      <c r="F3836" t="s">
        <v>63</v>
      </c>
      <c r="G3836">
        <v>0</v>
      </c>
      <c r="H3836">
        <v>0</v>
      </c>
      <c r="I3836">
        <v>0</v>
      </c>
      <c r="J3836">
        <v>0</v>
      </c>
      <c r="K3836">
        <v>0</v>
      </c>
      <c r="L3836">
        <v>51</v>
      </c>
      <c r="M3836">
        <v>163</v>
      </c>
      <c r="N3836">
        <v>36</v>
      </c>
      <c r="O3836" t="s">
        <v>205</v>
      </c>
      <c r="P3836">
        <v>0</v>
      </c>
      <c r="Q383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836" t="str">
        <f>VLOOKUP(Analytics_mindset_case_studies_IntegrateCo_2015payroll[[#This Row],[Job_Code]],Analytics_mindset_case_studies_IntegrateCo_jobcodes[[Code_text]:[Job_Description]],2,FALSE)</f>
        <v>New Foreign Manufacturing Plant</v>
      </c>
    </row>
    <row r="3837" spans="1:18" x14ac:dyDescent="0.3">
      <c r="A3837" s="1">
        <v>42146</v>
      </c>
      <c r="B3837">
        <v>27310056</v>
      </c>
      <c r="C3837">
        <v>106</v>
      </c>
      <c r="D3837">
        <v>1</v>
      </c>
      <c r="E3837">
        <v>1</v>
      </c>
      <c r="F3837" t="s">
        <v>86</v>
      </c>
      <c r="G3837">
        <v>4</v>
      </c>
      <c r="H3837">
        <v>0</v>
      </c>
      <c r="I3837">
        <v>885</v>
      </c>
      <c r="J3837">
        <v>0</v>
      </c>
      <c r="K3837">
        <v>0</v>
      </c>
      <c r="L3837">
        <v>212</v>
      </c>
      <c r="M3837">
        <v>677</v>
      </c>
      <c r="N3837">
        <v>146</v>
      </c>
      <c r="O3837" t="s">
        <v>122</v>
      </c>
      <c r="P3837">
        <v>885</v>
      </c>
      <c r="Q383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837" t="str">
        <f>VLOOKUP(Analytics_mindset_case_studies_IntegrateCo_2015payroll[[#This Row],[Job_Code]],Analytics_mindset_case_studies_IntegrateCo_jobcodes[[Code_text]:[Job_Description]],2,FALSE)</f>
        <v>Sales</v>
      </c>
    </row>
    <row r="3838" spans="1:18" x14ac:dyDescent="0.3">
      <c r="A3838" s="1">
        <v>42146</v>
      </c>
      <c r="B3838">
        <v>27310056</v>
      </c>
      <c r="C3838">
        <v>106</v>
      </c>
      <c r="D3838">
        <v>1</v>
      </c>
      <c r="E3838">
        <v>1</v>
      </c>
      <c r="F3838" t="s">
        <v>85</v>
      </c>
      <c r="G3838">
        <v>0</v>
      </c>
      <c r="H3838">
        <v>0</v>
      </c>
      <c r="I3838">
        <v>0</v>
      </c>
      <c r="J3838">
        <v>0</v>
      </c>
      <c r="K3838">
        <v>0</v>
      </c>
      <c r="L3838">
        <v>36</v>
      </c>
      <c r="M3838">
        <v>115</v>
      </c>
      <c r="N3838">
        <v>25</v>
      </c>
      <c r="O3838" t="s">
        <v>122</v>
      </c>
      <c r="P3838">
        <v>0</v>
      </c>
      <c r="Q383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838" t="str">
        <f>VLOOKUP(Analytics_mindset_case_studies_IntegrateCo_2015payroll[[#This Row],[Job_Code]],Analytics_mindset_case_studies_IntegrateCo_jobcodes[[Code_text]:[Job_Description]],2,FALSE)</f>
        <v>Installation</v>
      </c>
    </row>
    <row r="3839" spans="1:18" x14ac:dyDescent="0.3">
      <c r="A3839" s="1">
        <v>42146</v>
      </c>
      <c r="B3839">
        <v>27310056</v>
      </c>
      <c r="C3839">
        <v>106</v>
      </c>
      <c r="D3839">
        <v>1</v>
      </c>
      <c r="E3839">
        <v>1</v>
      </c>
      <c r="F3839" t="s">
        <v>64</v>
      </c>
      <c r="G3839">
        <v>14</v>
      </c>
      <c r="H3839">
        <v>0</v>
      </c>
      <c r="I3839">
        <v>30975</v>
      </c>
      <c r="J3839">
        <v>0</v>
      </c>
      <c r="K3839">
        <v>0</v>
      </c>
      <c r="L3839">
        <v>744</v>
      </c>
      <c r="M3839">
        <v>2369</v>
      </c>
      <c r="N3839">
        <v>511</v>
      </c>
      <c r="O3839" t="s">
        <v>122</v>
      </c>
      <c r="P3839">
        <v>30975</v>
      </c>
      <c r="Q383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839" t="str">
        <f>VLOOKUP(Analytics_mindset_case_studies_IntegrateCo_2015payroll[[#This Row],[Job_Code]],Analytics_mindset_case_studies_IntegrateCo_jobcodes[[Code_text]:[Job_Description]],2,FALSE)</f>
        <v>Office</v>
      </c>
    </row>
    <row r="3840" spans="1:18" x14ac:dyDescent="0.3">
      <c r="A3840" s="1">
        <v>42146</v>
      </c>
      <c r="B3840">
        <v>27310056</v>
      </c>
      <c r="C3840">
        <v>106</v>
      </c>
      <c r="D3840">
        <v>1</v>
      </c>
      <c r="E3840">
        <v>1</v>
      </c>
      <c r="F3840" t="s">
        <v>75</v>
      </c>
      <c r="G3840">
        <v>0</v>
      </c>
      <c r="H3840">
        <v>0</v>
      </c>
      <c r="I3840">
        <v>0</v>
      </c>
      <c r="J3840">
        <v>0</v>
      </c>
      <c r="K3840">
        <v>0</v>
      </c>
      <c r="L3840">
        <v>425</v>
      </c>
      <c r="M3840">
        <v>1353</v>
      </c>
      <c r="N3840">
        <v>292</v>
      </c>
      <c r="O3840" t="s">
        <v>122</v>
      </c>
      <c r="P3840">
        <v>0</v>
      </c>
      <c r="Q384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3840" t="str">
        <f>VLOOKUP(Analytics_mindset_case_studies_IntegrateCo_2015payroll[[#This Row],[Job_Code]],Analytics_mindset_case_studies_IntegrateCo_jobcodes[[Code_text]:[Job_Description]],2,FALSE)</f>
        <v>Internal Auditing</v>
      </c>
    </row>
    <row r="3841" spans="1:18" x14ac:dyDescent="0.3">
      <c r="A3841" s="1">
        <v>42146</v>
      </c>
      <c r="B3841">
        <v>27310056</v>
      </c>
      <c r="C3841">
        <v>106</v>
      </c>
      <c r="D3841">
        <v>1</v>
      </c>
      <c r="E3841">
        <v>1</v>
      </c>
      <c r="F3841" t="s">
        <v>65</v>
      </c>
      <c r="G3841">
        <v>14</v>
      </c>
      <c r="H3841">
        <v>0</v>
      </c>
      <c r="I3841">
        <v>30975</v>
      </c>
      <c r="J3841">
        <v>0</v>
      </c>
      <c r="K3841">
        <v>0</v>
      </c>
      <c r="L3841">
        <v>743</v>
      </c>
      <c r="M3841">
        <v>2371</v>
      </c>
      <c r="N3841">
        <v>511</v>
      </c>
      <c r="O3841" t="s">
        <v>122</v>
      </c>
      <c r="P3841">
        <v>30975</v>
      </c>
      <c r="Q384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841" t="str">
        <f>VLOOKUP(Analytics_mindset_case_studies_IntegrateCo_2015payroll[[#This Row],[Job_Code]],Analytics_mindset_case_studies_IntegrateCo_jobcodes[[Code_text]:[Job_Description]],2,FALSE)</f>
        <v>Office</v>
      </c>
    </row>
    <row r="3842" spans="1:18" x14ac:dyDescent="0.3">
      <c r="A3842" s="1">
        <v>42146</v>
      </c>
      <c r="B3842">
        <v>27310056</v>
      </c>
      <c r="C3842">
        <v>274</v>
      </c>
      <c r="D3842">
        <v>1</v>
      </c>
      <c r="E3842">
        <v>1</v>
      </c>
      <c r="F3842" t="s">
        <v>85</v>
      </c>
      <c r="G3842">
        <v>0</v>
      </c>
      <c r="H3842">
        <v>0</v>
      </c>
      <c r="I3842">
        <v>0</v>
      </c>
      <c r="J3842">
        <v>0</v>
      </c>
      <c r="K3842">
        <v>0</v>
      </c>
      <c r="L3842">
        <v>36</v>
      </c>
      <c r="M3842">
        <v>115</v>
      </c>
      <c r="N3842">
        <v>25</v>
      </c>
      <c r="O3842" t="s">
        <v>124</v>
      </c>
      <c r="P3842">
        <v>0</v>
      </c>
      <c r="Q384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842" t="str">
        <f>VLOOKUP(Analytics_mindset_case_studies_IntegrateCo_2015payroll[[#This Row],[Job_Code]],Analytics_mindset_case_studies_IntegrateCo_jobcodes[[Code_text]:[Job_Description]],2,FALSE)</f>
        <v>Installation</v>
      </c>
    </row>
    <row r="3843" spans="1:18" x14ac:dyDescent="0.3">
      <c r="A3843" s="1">
        <v>42146</v>
      </c>
      <c r="B3843">
        <v>27310056</v>
      </c>
      <c r="C3843">
        <v>1</v>
      </c>
      <c r="D3843">
        <v>1</v>
      </c>
      <c r="E3843">
        <v>1</v>
      </c>
      <c r="F3843" t="s">
        <v>64</v>
      </c>
      <c r="G3843">
        <v>17</v>
      </c>
      <c r="H3843">
        <v>0</v>
      </c>
      <c r="I3843">
        <v>49624</v>
      </c>
      <c r="J3843">
        <v>0</v>
      </c>
      <c r="K3843">
        <v>0</v>
      </c>
      <c r="L3843">
        <v>1045</v>
      </c>
      <c r="M3843">
        <v>3332</v>
      </c>
      <c r="N3843">
        <v>6</v>
      </c>
      <c r="O3843" t="s">
        <v>125</v>
      </c>
      <c r="P3843">
        <v>49624</v>
      </c>
      <c r="Q384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843" t="str">
        <f>VLOOKUP(Analytics_mindset_case_studies_IntegrateCo_2015payroll[[#This Row],[Job_Code]],Analytics_mindset_case_studies_IntegrateCo_jobcodes[[Code_text]:[Job_Description]],2,FALSE)</f>
        <v>Office</v>
      </c>
    </row>
    <row r="3844" spans="1:18" x14ac:dyDescent="0.3">
      <c r="A3844" s="1">
        <v>42146</v>
      </c>
      <c r="B3844">
        <v>27310056</v>
      </c>
      <c r="C3844">
        <v>1</v>
      </c>
      <c r="D3844">
        <v>1</v>
      </c>
      <c r="E3844">
        <v>1</v>
      </c>
      <c r="F3844" t="s">
        <v>65</v>
      </c>
      <c r="G3844">
        <v>16</v>
      </c>
      <c r="H3844">
        <v>0</v>
      </c>
      <c r="I3844">
        <v>46705</v>
      </c>
      <c r="J3844">
        <v>0</v>
      </c>
      <c r="K3844">
        <v>0</v>
      </c>
      <c r="L3844">
        <v>984</v>
      </c>
      <c r="M3844">
        <v>3136</v>
      </c>
      <c r="N3844">
        <v>56</v>
      </c>
      <c r="O3844" t="s">
        <v>125</v>
      </c>
      <c r="P3844">
        <v>46705</v>
      </c>
      <c r="Q384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844" t="str">
        <f>VLOOKUP(Analytics_mindset_case_studies_IntegrateCo_2015payroll[[#This Row],[Job_Code]],Analytics_mindset_case_studies_IntegrateCo_jobcodes[[Code_text]:[Job_Description]],2,FALSE)</f>
        <v>Office</v>
      </c>
    </row>
    <row r="3845" spans="1:18" x14ac:dyDescent="0.3">
      <c r="A3845" s="1">
        <v>42146</v>
      </c>
      <c r="B3845">
        <v>27310056</v>
      </c>
      <c r="C3845">
        <v>259</v>
      </c>
      <c r="D3845">
        <v>1</v>
      </c>
      <c r="E3845">
        <v>1</v>
      </c>
      <c r="F3845" t="s">
        <v>85</v>
      </c>
      <c r="G3845">
        <v>0</v>
      </c>
      <c r="H3845">
        <v>0</v>
      </c>
      <c r="I3845">
        <v>0</v>
      </c>
      <c r="J3845">
        <v>0</v>
      </c>
      <c r="K3845">
        <v>0</v>
      </c>
      <c r="L3845">
        <v>35</v>
      </c>
      <c r="M3845">
        <v>111</v>
      </c>
      <c r="N3845">
        <v>25</v>
      </c>
      <c r="O3845" t="s">
        <v>127</v>
      </c>
      <c r="P3845">
        <v>0</v>
      </c>
      <c r="Q384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845" t="str">
        <f>VLOOKUP(Analytics_mindset_case_studies_IntegrateCo_2015payroll[[#This Row],[Job_Code]],Analytics_mindset_case_studies_IntegrateCo_jobcodes[[Code_text]:[Job_Description]],2,FALSE)</f>
        <v>Installation</v>
      </c>
    </row>
    <row r="3846" spans="1:18" x14ac:dyDescent="0.3">
      <c r="A3846" s="1">
        <v>42146</v>
      </c>
      <c r="B3846">
        <v>27310056</v>
      </c>
      <c r="C3846">
        <v>259</v>
      </c>
      <c r="D3846">
        <v>1</v>
      </c>
      <c r="E3846">
        <v>1</v>
      </c>
      <c r="F3846" t="s">
        <v>73</v>
      </c>
      <c r="G3846">
        <v>9</v>
      </c>
      <c r="H3846">
        <v>0</v>
      </c>
      <c r="I3846">
        <v>23175</v>
      </c>
      <c r="J3846">
        <v>0</v>
      </c>
      <c r="K3846">
        <v>0</v>
      </c>
      <c r="L3846">
        <v>536</v>
      </c>
      <c r="M3846">
        <v>1708</v>
      </c>
      <c r="N3846">
        <v>382</v>
      </c>
      <c r="O3846" t="s">
        <v>127</v>
      </c>
      <c r="P3846">
        <v>23175</v>
      </c>
      <c r="Q384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846" t="str">
        <f>VLOOKUP(Analytics_mindset_case_studies_IntegrateCo_2015payroll[[#This Row],[Job_Code]],Analytics_mindset_case_studies_IntegrateCo_jobcodes[[Code_text]:[Job_Description]],2,FALSE)</f>
        <v>Proj Management</v>
      </c>
    </row>
    <row r="3847" spans="1:18" x14ac:dyDescent="0.3">
      <c r="A3847" s="1">
        <v>42146</v>
      </c>
      <c r="B3847">
        <v>27310056</v>
      </c>
      <c r="C3847">
        <v>259</v>
      </c>
      <c r="D3847">
        <v>1</v>
      </c>
      <c r="E3847">
        <v>1</v>
      </c>
      <c r="F3847" t="s">
        <v>89</v>
      </c>
      <c r="G3847">
        <v>1</v>
      </c>
      <c r="H3847">
        <v>0</v>
      </c>
      <c r="I3847">
        <v>2575</v>
      </c>
      <c r="J3847">
        <v>0</v>
      </c>
      <c r="K3847">
        <v>0</v>
      </c>
      <c r="L3847">
        <v>6</v>
      </c>
      <c r="M3847">
        <v>19</v>
      </c>
      <c r="N3847">
        <v>42</v>
      </c>
      <c r="O3847" t="s">
        <v>127</v>
      </c>
      <c r="P3847">
        <v>2575</v>
      </c>
      <c r="Q384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847" t="str">
        <f>VLOOKUP(Analytics_mindset_case_studies_IntegrateCo_2015payroll[[#This Row],[Job_Code]],Analytics_mindset_case_studies_IntegrateCo_jobcodes[[Code_text]:[Job_Description]],2,FALSE)</f>
        <v>Employee Training</v>
      </c>
    </row>
    <row r="3848" spans="1:18" x14ac:dyDescent="0.3">
      <c r="A3848" s="1">
        <v>42146</v>
      </c>
      <c r="B3848">
        <v>27310056</v>
      </c>
      <c r="C3848">
        <v>168</v>
      </c>
      <c r="D3848">
        <v>1</v>
      </c>
      <c r="E3848">
        <v>1</v>
      </c>
      <c r="F3848" t="s">
        <v>85</v>
      </c>
      <c r="G3848">
        <v>0</v>
      </c>
      <c r="H3848">
        <v>0</v>
      </c>
      <c r="I3848">
        <v>0</v>
      </c>
      <c r="J3848">
        <v>0</v>
      </c>
      <c r="K3848">
        <v>0</v>
      </c>
      <c r="L3848">
        <v>35</v>
      </c>
      <c r="M3848">
        <v>111</v>
      </c>
      <c r="N3848">
        <v>25</v>
      </c>
      <c r="O3848" t="s">
        <v>129</v>
      </c>
      <c r="P3848">
        <v>0</v>
      </c>
      <c r="Q384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848" t="str">
        <f>VLOOKUP(Analytics_mindset_case_studies_IntegrateCo_2015payroll[[#This Row],[Job_Code]],Analytics_mindset_case_studies_IntegrateCo_jobcodes[[Code_text]:[Job_Description]],2,FALSE)</f>
        <v>Installation</v>
      </c>
    </row>
    <row r="3849" spans="1:18" x14ac:dyDescent="0.3">
      <c r="A3849" s="1">
        <v>42146</v>
      </c>
      <c r="B3849">
        <v>27310056</v>
      </c>
      <c r="C3849">
        <v>168</v>
      </c>
      <c r="D3849">
        <v>1</v>
      </c>
      <c r="E3849">
        <v>1</v>
      </c>
      <c r="F3849" t="s">
        <v>63</v>
      </c>
      <c r="G3849">
        <v>0</v>
      </c>
      <c r="H3849">
        <v>0</v>
      </c>
      <c r="I3849">
        <v>0</v>
      </c>
      <c r="J3849">
        <v>0</v>
      </c>
      <c r="K3849">
        <v>0</v>
      </c>
      <c r="L3849">
        <v>698</v>
      </c>
      <c r="M3849">
        <v>2225</v>
      </c>
      <c r="N3849">
        <v>495</v>
      </c>
      <c r="O3849" t="s">
        <v>129</v>
      </c>
      <c r="P3849">
        <v>0</v>
      </c>
      <c r="Q384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849" t="str">
        <f>VLOOKUP(Analytics_mindset_case_studies_IntegrateCo_2015payroll[[#This Row],[Job_Code]],Analytics_mindset_case_studies_IntegrateCo_jobcodes[[Code_text]:[Job_Description]],2,FALSE)</f>
        <v>New Foreign Manufacturing Plant</v>
      </c>
    </row>
    <row r="3850" spans="1:18" x14ac:dyDescent="0.3">
      <c r="A3850" s="1">
        <v>42146</v>
      </c>
      <c r="B3850">
        <v>27310056</v>
      </c>
      <c r="C3850">
        <v>249</v>
      </c>
      <c r="D3850">
        <v>1</v>
      </c>
      <c r="E3850">
        <v>1</v>
      </c>
      <c r="F3850" t="s">
        <v>72</v>
      </c>
      <c r="G3850">
        <v>11</v>
      </c>
      <c r="H3850">
        <v>0</v>
      </c>
      <c r="I3850">
        <v>44952</v>
      </c>
      <c r="J3850">
        <v>0</v>
      </c>
      <c r="K3850">
        <v>0</v>
      </c>
      <c r="L3850">
        <v>458</v>
      </c>
      <c r="M3850">
        <v>3218</v>
      </c>
      <c r="N3850">
        <v>742</v>
      </c>
      <c r="O3850" t="s">
        <v>131</v>
      </c>
      <c r="P3850">
        <v>44952</v>
      </c>
      <c r="Q385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850" t="str">
        <f>VLOOKUP(Analytics_mindset_case_studies_IntegrateCo_2015payroll[[#This Row],[Job_Code]],Analytics_mindset_case_studies_IntegrateCo_jobcodes[[Code_text]:[Job_Description]],2,FALSE)</f>
        <v>Sales</v>
      </c>
    </row>
    <row r="3851" spans="1:18" x14ac:dyDescent="0.3">
      <c r="A3851" s="1">
        <v>42146</v>
      </c>
      <c r="B3851">
        <v>27310056</v>
      </c>
      <c r="C3851">
        <v>249</v>
      </c>
      <c r="D3851">
        <v>1</v>
      </c>
      <c r="E3851">
        <v>1</v>
      </c>
      <c r="F3851" t="s">
        <v>73</v>
      </c>
      <c r="G3851">
        <v>4</v>
      </c>
      <c r="H3851">
        <v>0</v>
      </c>
      <c r="I3851">
        <v>16346</v>
      </c>
      <c r="J3851">
        <v>0</v>
      </c>
      <c r="K3851">
        <v>0</v>
      </c>
      <c r="L3851">
        <v>166</v>
      </c>
      <c r="M3851">
        <v>117</v>
      </c>
      <c r="N3851">
        <v>27</v>
      </c>
      <c r="O3851" t="s">
        <v>131</v>
      </c>
      <c r="P3851">
        <v>16346</v>
      </c>
      <c r="Q385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851" t="str">
        <f>VLOOKUP(Analytics_mindset_case_studies_IntegrateCo_2015payroll[[#This Row],[Job_Code]],Analytics_mindset_case_studies_IntegrateCo_jobcodes[[Code_text]:[Job_Description]],2,FALSE)</f>
        <v>Proj Management</v>
      </c>
    </row>
    <row r="3852" spans="1:18" x14ac:dyDescent="0.3">
      <c r="A3852" s="1">
        <v>42146</v>
      </c>
      <c r="B3852">
        <v>27310056</v>
      </c>
      <c r="C3852">
        <v>179</v>
      </c>
      <c r="D3852">
        <v>1</v>
      </c>
      <c r="E3852">
        <v>1</v>
      </c>
      <c r="F3852" t="s">
        <v>85</v>
      </c>
      <c r="G3852">
        <v>0</v>
      </c>
      <c r="H3852">
        <v>0</v>
      </c>
      <c r="I3852">
        <v>0</v>
      </c>
      <c r="J3852">
        <v>0</v>
      </c>
      <c r="K3852">
        <v>0</v>
      </c>
      <c r="L3852">
        <v>0</v>
      </c>
      <c r="M3852">
        <v>64</v>
      </c>
      <c r="N3852">
        <v>15</v>
      </c>
      <c r="O3852" t="s">
        <v>132</v>
      </c>
      <c r="P3852">
        <v>0</v>
      </c>
      <c r="Q385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852" t="str">
        <f>VLOOKUP(Analytics_mindset_case_studies_IntegrateCo_2015payroll[[#This Row],[Job_Code]],Analytics_mindset_case_studies_IntegrateCo_jobcodes[[Code_text]:[Job_Description]],2,FALSE)</f>
        <v>Installation</v>
      </c>
    </row>
    <row r="3853" spans="1:18" x14ac:dyDescent="0.3">
      <c r="A3853" s="1">
        <v>42146</v>
      </c>
      <c r="B3853">
        <v>27310056</v>
      </c>
      <c r="C3853">
        <v>179</v>
      </c>
      <c r="D3853">
        <v>1</v>
      </c>
      <c r="E3853">
        <v>1</v>
      </c>
      <c r="F3853" t="s">
        <v>58</v>
      </c>
      <c r="G3853">
        <v>2</v>
      </c>
      <c r="H3853">
        <v>0</v>
      </c>
      <c r="I3853">
        <v>8443</v>
      </c>
      <c r="J3853">
        <v>0</v>
      </c>
      <c r="K3853">
        <v>0</v>
      </c>
      <c r="L3853">
        <v>0</v>
      </c>
      <c r="M3853">
        <v>603</v>
      </c>
      <c r="N3853">
        <v>139</v>
      </c>
      <c r="O3853" t="s">
        <v>132</v>
      </c>
      <c r="P3853">
        <v>8443</v>
      </c>
      <c r="Q385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853" t="str">
        <f>VLOOKUP(Analytics_mindset_case_studies_IntegrateCo_2015payroll[[#This Row],[Job_Code]],Analytics_mindset_case_studies_IntegrateCo_jobcodes[[Code_text]:[Job_Description]],2,FALSE)</f>
        <v>Sales</v>
      </c>
    </row>
    <row r="3854" spans="1:18" x14ac:dyDescent="0.3">
      <c r="A3854" s="1">
        <v>42146</v>
      </c>
      <c r="B3854">
        <v>27310056</v>
      </c>
      <c r="C3854">
        <v>179</v>
      </c>
      <c r="D3854">
        <v>1</v>
      </c>
      <c r="E3854">
        <v>1</v>
      </c>
      <c r="F3854" t="s">
        <v>71</v>
      </c>
      <c r="G3854">
        <v>11</v>
      </c>
      <c r="H3854">
        <v>0</v>
      </c>
      <c r="I3854">
        <v>46435</v>
      </c>
      <c r="J3854">
        <v>0</v>
      </c>
      <c r="K3854">
        <v>0</v>
      </c>
      <c r="L3854">
        <v>0</v>
      </c>
      <c r="M3854">
        <v>3317</v>
      </c>
      <c r="N3854">
        <v>766</v>
      </c>
      <c r="O3854" t="s">
        <v>132</v>
      </c>
      <c r="P3854">
        <v>46435</v>
      </c>
      <c r="Q385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854" t="str">
        <f>VLOOKUP(Analytics_mindset_case_studies_IntegrateCo_2015payroll[[#This Row],[Job_Code]],Analytics_mindset_case_studies_IntegrateCo_jobcodes[[Code_text]:[Job_Description]],2,FALSE)</f>
        <v>Proj Management</v>
      </c>
    </row>
    <row r="3855" spans="1:18" x14ac:dyDescent="0.3">
      <c r="A3855" s="1">
        <v>42146</v>
      </c>
      <c r="B3855">
        <v>27310056</v>
      </c>
      <c r="C3855">
        <v>179</v>
      </c>
      <c r="D3855">
        <v>1</v>
      </c>
      <c r="E3855">
        <v>1</v>
      </c>
      <c r="F3855" t="s">
        <v>63</v>
      </c>
      <c r="G3855">
        <v>0</v>
      </c>
      <c r="H3855">
        <v>0</v>
      </c>
      <c r="I3855">
        <v>0</v>
      </c>
      <c r="J3855">
        <v>0</v>
      </c>
      <c r="K3855">
        <v>0</v>
      </c>
      <c r="L3855">
        <v>0</v>
      </c>
      <c r="M3855">
        <v>4221</v>
      </c>
      <c r="N3855">
        <v>975</v>
      </c>
      <c r="O3855" t="s">
        <v>132</v>
      </c>
      <c r="P3855">
        <v>0</v>
      </c>
      <c r="Q385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855" t="str">
        <f>VLOOKUP(Analytics_mindset_case_studies_IntegrateCo_2015payroll[[#This Row],[Job_Code]],Analytics_mindset_case_studies_IntegrateCo_jobcodes[[Code_text]:[Job_Description]],2,FALSE)</f>
        <v>New Foreign Manufacturing Plant</v>
      </c>
    </row>
    <row r="3856" spans="1:18" x14ac:dyDescent="0.3">
      <c r="A3856" s="1">
        <v>42146</v>
      </c>
      <c r="B3856">
        <v>27310056</v>
      </c>
      <c r="C3856">
        <v>368</v>
      </c>
      <c r="D3856">
        <v>1</v>
      </c>
      <c r="E3856">
        <v>1</v>
      </c>
      <c r="F3856" t="s">
        <v>85</v>
      </c>
      <c r="G3856">
        <v>0</v>
      </c>
      <c r="H3856">
        <v>0</v>
      </c>
      <c r="I3856">
        <v>0</v>
      </c>
      <c r="J3856">
        <v>0</v>
      </c>
      <c r="K3856">
        <v>0</v>
      </c>
      <c r="L3856">
        <v>32</v>
      </c>
      <c r="M3856">
        <v>104</v>
      </c>
      <c r="N3856">
        <v>25</v>
      </c>
      <c r="O3856" t="s">
        <v>133</v>
      </c>
      <c r="P3856">
        <v>0</v>
      </c>
      <c r="Q385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856" t="str">
        <f>VLOOKUP(Analytics_mindset_case_studies_IntegrateCo_2015payroll[[#This Row],[Job_Code]],Analytics_mindset_case_studies_IntegrateCo_jobcodes[[Code_text]:[Job_Description]],2,FALSE)</f>
        <v>Installation</v>
      </c>
    </row>
    <row r="3857" spans="1:18" x14ac:dyDescent="0.3">
      <c r="A3857" s="1">
        <v>42146</v>
      </c>
      <c r="B3857">
        <v>27310056</v>
      </c>
      <c r="C3857">
        <v>368</v>
      </c>
      <c r="D3857">
        <v>1</v>
      </c>
      <c r="E3857">
        <v>1</v>
      </c>
      <c r="F3857" t="s">
        <v>89</v>
      </c>
      <c r="G3857">
        <v>1</v>
      </c>
      <c r="H3857">
        <v>0</v>
      </c>
      <c r="I3857">
        <v>245</v>
      </c>
      <c r="J3857">
        <v>0</v>
      </c>
      <c r="K3857">
        <v>0</v>
      </c>
      <c r="L3857">
        <v>53</v>
      </c>
      <c r="M3857">
        <v>169</v>
      </c>
      <c r="N3857">
        <v>4</v>
      </c>
      <c r="O3857" t="s">
        <v>133</v>
      </c>
      <c r="P3857">
        <v>245</v>
      </c>
      <c r="Q385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857" t="str">
        <f>VLOOKUP(Analytics_mindset_case_studies_IntegrateCo_2015payroll[[#This Row],[Job_Code]],Analytics_mindset_case_studies_IntegrateCo_jobcodes[[Code_text]:[Job_Description]],2,FALSE)</f>
        <v>Employee Training</v>
      </c>
    </row>
    <row r="3858" spans="1:18" x14ac:dyDescent="0.3">
      <c r="A3858" s="1">
        <v>42146</v>
      </c>
      <c r="B3858">
        <v>27310056</v>
      </c>
      <c r="C3858">
        <v>27</v>
      </c>
      <c r="D3858">
        <v>1</v>
      </c>
      <c r="E3858">
        <v>1</v>
      </c>
      <c r="F3858" t="s">
        <v>85</v>
      </c>
      <c r="G3858">
        <v>0</v>
      </c>
      <c r="H3858">
        <v>0</v>
      </c>
      <c r="I3858">
        <v>0</v>
      </c>
      <c r="J3858">
        <v>0</v>
      </c>
      <c r="K3858">
        <v>0</v>
      </c>
      <c r="L3858">
        <v>0</v>
      </c>
      <c r="M3858">
        <v>106</v>
      </c>
      <c r="N3858">
        <v>25</v>
      </c>
      <c r="O3858" t="s">
        <v>134</v>
      </c>
      <c r="P3858">
        <v>0</v>
      </c>
      <c r="Q385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858" t="str">
        <f>VLOOKUP(Analytics_mindset_case_studies_IntegrateCo_2015payroll[[#This Row],[Job_Code]],Analytics_mindset_case_studies_IntegrateCo_jobcodes[[Code_text]:[Job_Description]],2,FALSE)</f>
        <v>Installation</v>
      </c>
    </row>
    <row r="3859" spans="1:18" x14ac:dyDescent="0.3">
      <c r="A3859" s="1">
        <v>42146</v>
      </c>
      <c r="B3859">
        <v>27310056</v>
      </c>
      <c r="C3859">
        <v>27</v>
      </c>
      <c r="D3859">
        <v>1</v>
      </c>
      <c r="E3859">
        <v>1</v>
      </c>
      <c r="F3859" t="s">
        <v>65</v>
      </c>
      <c r="G3859">
        <v>25</v>
      </c>
      <c r="H3859">
        <v>0</v>
      </c>
      <c r="I3859">
        <v>7625</v>
      </c>
      <c r="J3859">
        <v>0</v>
      </c>
      <c r="K3859">
        <v>0</v>
      </c>
      <c r="L3859">
        <v>0</v>
      </c>
      <c r="M3859">
        <v>536</v>
      </c>
      <c r="N3859">
        <v>126</v>
      </c>
      <c r="O3859" t="s">
        <v>134</v>
      </c>
      <c r="P3859">
        <v>7625</v>
      </c>
      <c r="Q385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859" t="str">
        <f>VLOOKUP(Analytics_mindset_case_studies_IntegrateCo_2015payroll[[#This Row],[Job_Code]],Analytics_mindset_case_studies_IntegrateCo_jobcodes[[Code_text]:[Job_Description]],2,FALSE)</f>
        <v>Office</v>
      </c>
    </row>
    <row r="3860" spans="1:18" x14ac:dyDescent="0.3">
      <c r="A3860" s="1">
        <v>42146</v>
      </c>
      <c r="B3860">
        <v>27310056</v>
      </c>
      <c r="C3860">
        <v>27</v>
      </c>
      <c r="D3860">
        <v>1</v>
      </c>
      <c r="E3860">
        <v>1</v>
      </c>
      <c r="F3860" t="s">
        <v>65</v>
      </c>
      <c r="G3860">
        <v>0</v>
      </c>
      <c r="H3860">
        <v>5</v>
      </c>
      <c r="I3860">
        <v>0</v>
      </c>
      <c r="J3860">
        <v>2288</v>
      </c>
      <c r="K3860">
        <v>0</v>
      </c>
      <c r="L3860">
        <v>0</v>
      </c>
      <c r="M3860">
        <v>161</v>
      </c>
      <c r="N3860">
        <v>25</v>
      </c>
      <c r="O3860" t="s">
        <v>134</v>
      </c>
      <c r="P3860">
        <v>2288</v>
      </c>
      <c r="Q386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860" t="str">
        <f>VLOOKUP(Analytics_mindset_case_studies_IntegrateCo_2015payroll[[#This Row],[Job_Code]],Analytics_mindset_case_studies_IntegrateCo_jobcodes[[Code_text]:[Job_Description]],2,FALSE)</f>
        <v>Office</v>
      </c>
    </row>
    <row r="3861" spans="1:18" x14ac:dyDescent="0.3">
      <c r="A3861" s="1">
        <v>42146</v>
      </c>
      <c r="B3861">
        <v>27310056</v>
      </c>
      <c r="C3861">
        <v>27</v>
      </c>
      <c r="D3861">
        <v>1</v>
      </c>
      <c r="E3861">
        <v>1</v>
      </c>
      <c r="F3861" t="s">
        <v>72</v>
      </c>
      <c r="G3861">
        <v>25</v>
      </c>
      <c r="H3861">
        <v>0</v>
      </c>
      <c r="I3861">
        <v>7625</v>
      </c>
      <c r="J3861">
        <v>0</v>
      </c>
      <c r="K3861">
        <v>0</v>
      </c>
      <c r="L3861">
        <v>0</v>
      </c>
      <c r="M3861">
        <v>535</v>
      </c>
      <c r="N3861">
        <v>126</v>
      </c>
      <c r="O3861" t="s">
        <v>134</v>
      </c>
      <c r="P3861">
        <v>7625</v>
      </c>
      <c r="Q386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861" t="str">
        <f>VLOOKUP(Analytics_mindset_case_studies_IntegrateCo_2015payroll[[#This Row],[Job_Code]],Analytics_mindset_case_studies_IntegrateCo_jobcodes[[Code_text]:[Job_Description]],2,FALSE)</f>
        <v>Sales</v>
      </c>
    </row>
    <row r="3862" spans="1:18" x14ac:dyDescent="0.3">
      <c r="A3862" s="1">
        <v>42146</v>
      </c>
      <c r="B3862">
        <v>27310056</v>
      </c>
      <c r="C3862">
        <v>27</v>
      </c>
      <c r="D3862">
        <v>1</v>
      </c>
      <c r="E3862">
        <v>1</v>
      </c>
      <c r="F3862" t="s">
        <v>72</v>
      </c>
      <c r="G3862">
        <v>0</v>
      </c>
      <c r="H3862">
        <v>15</v>
      </c>
      <c r="I3862">
        <v>0</v>
      </c>
      <c r="J3862">
        <v>6863</v>
      </c>
      <c r="K3862">
        <v>0</v>
      </c>
      <c r="L3862">
        <v>0</v>
      </c>
      <c r="M3862">
        <v>482</v>
      </c>
      <c r="N3862">
        <v>75</v>
      </c>
      <c r="O3862" t="s">
        <v>134</v>
      </c>
      <c r="P3862">
        <v>6863</v>
      </c>
      <c r="Q386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862" t="str">
        <f>VLOOKUP(Analytics_mindset_case_studies_IntegrateCo_2015payroll[[#This Row],[Job_Code]],Analytics_mindset_case_studies_IntegrateCo_jobcodes[[Code_text]:[Job_Description]],2,FALSE)</f>
        <v>Sales</v>
      </c>
    </row>
    <row r="3863" spans="1:18" x14ac:dyDescent="0.3">
      <c r="A3863" s="1">
        <v>42146</v>
      </c>
      <c r="B3863">
        <v>27310056</v>
      </c>
      <c r="C3863">
        <v>27</v>
      </c>
      <c r="D3863">
        <v>1</v>
      </c>
      <c r="E3863">
        <v>1</v>
      </c>
      <c r="F3863" t="s">
        <v>73</v>
      </c>
      <c r="G3863">
        <v>35</v>
      </c>
      <c r="H3863">
        <v>0</v>
      </c>
      <c r="I3863">
        <v>10675</v>
      </c>
      <c r="J3863">
        <v>0</v>
      </c>
      <c r="K3863">
        <v>0</v>
      </c>
      <c r="L3863">
        <v>0</v>
      </c>
      <c r="M3863">
        <v>75</v>
      </c>
      <c r="N3863">
        <v>176</v>
      </c>
      <c r="O3863" t="s">
        <v>134</v>
      </c>
      <c r="P3863">
        <v>10675</v>
      </c>
      <c r="Q386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863" t="str">
        <f>VLOOKUP(Analytics_mindset_case_studies_IntegrateCo_2015payroll[[#This Row],[Job_Code]],Analytics_mindset_case_studies_IntegrateCo_jobcodes[[Code_text]:[Job_Description]],2,FALSE)</f>
        <v>Proj Management</v>
      </c>
    </row>
    <row r="3864" spans="1:18" x14ac:dyDescent="0.3">
      <c r="A3864" s="1">
        <v>42146</v>
      </c>
      <c r="B3864">
        <v>27310056</v>
      </c>
      <c r="C3864">
        <v>27</v>
      </c>
      <c r="D3864">
        <v>1</v>
      </c>
      <c r="E3864">
        <v>1</v>
      </c>
      <c r="F3864" t="s">
        <v>73</v>
      </c>
      <c r="G3864">
        <v>0</v>
      </c>
      <c r="H3864">
        <v>5</v>
      </c>
      <c r="I3864">
        <v>0</v>
      </c>
      <c r="J3864">
        <v>2288</v>
      </c>
      <c r="K3864">
        <v>0</v>
      </c>
      <c r="L3864">
        <v>0</v>
      </c>
      <c r="M3864">
        <v>161</v>
      </c>
      <c r="N3864">
        <v>25</v>
      </c>
      <c r="O3864" t="s">
        <v>134</v>
      </c>
      <c r="P3864">
        <v>2288</v>
      </c>
      <c r="Q386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864" t="str">
        <f>VLOOKUP(Analytics_mindset_case_studies_IntegrateCo_2015payroll[[#This Row],[Job_Code]],Analytics_mindset_case_studies_IntegrateCo_jobcodes[[Code_text]:[Job_Description]],2,FALSE)</f>
        <v>Proj Management</v>
      </c>
    </row>
    <row r="3865" spans="1:18" x14ac:dyDescent="0.3">
      <c r="A3865" s="1">
        <v>42146</v>
      </c>
      <c r="B3865">
        <v>27310056</v>
      </c>
      <c r="C3865">
        <v>27</v>
      </c>
      <c r="D3865">
        <v>1</v>
      </c>
      <c r="E3865">
        <v>1</v>
      </c>
      <c r="F3865" t="s">
        <v>74</v>
      </c>
      <c r="G3865">
        <v>3</v>
      </c>
      <c r="H3865">
        <v>0</v>
      </c>
      <c r="I3865">
        <v>915</v>
      </c>
      <c r="J3865">
        <v>0</v>
      </c>
      <c r="K3865">
        <v>0</v>
      </c>
      <c r="L3865">
        <v>0</v>
      </c>
      <c r="M3865">
        <v>643</v>
      </c>
      <c r="N3865">
        <v>151</v>
      </c>
      <c r="O3865" t="s">
        <v>134</v>
      </c>
      <c r="P3865">
        <v>915</v>
      </c>
      <c r="Q386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865" t="str">
        <f>VLOOKUP(Analytics_mindset_case_studies_IntegrateCo_2015payroll[[#This Row],[Job_Code]],Analytics_mindset_case_studies_IntegrateCo_jobcodes[[Code_text]:[Job_Description]],2,FALSE)</f>
        <v>Service</v>
      </c>
    </row>
    <row r="3866" spans="1:18" x14ac:dyDescent="0.3">
      <c r="A3866" s="1">
        <v>42146</v>
      </c>
      <c r="B3866">
        <v>27310056</v>
      </c>
      <c r="C3866">
        <v>27</v>
      </c>
      <c r="D3866">
        <v>1</v>
      </c>
      <c r="E3866">
        <v>1</v>
      </c>
      <c r="F3866" t="s">
        <v>74</v>
      </c>
      <c r="G3866">
        <v>0</v>
      </c>
      <c r="H3866">
        <v>2</v>
      </c>
      <c r="I3866">
        <v>0</v>
      </c>
      <c r="J3866">
        <v>915</v>
      </c>
      <c r="K3866">
        <v>0</v>
      </c>
      <c r="L3866">
        <v>0</v>
      </c>
      <c r="M3866">
        <v>643</v>
      </c>
      <c r="N3866">
        <v>101</v>
      </c>
      <c r="O3866" t="s">
        <v>134</v>
      </c>
      <c r="P3866">
        <v>915</v>
      </c>
      <c r="Q386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866" t="str">
        <f>VLOOKUP(Analytics_mindset_case_studies_IntegrateCo_2015payroll[[#This Row],[Job_Code]],Analytics_mindset_case_studies_IntegrateCo_jobcodes[[Code_text]:[Job_Description]],2,FALSE)</f>
        <v>Service</v>
      </c>
    </row>
    <row r="3867" spans="1:18" x14ac:dyDescent="0.3">
      <c r="A3867" s="1">
        <v>42146</v>
      </c>
      <c r="B3867">
        <v>27310056</v>
      </c>
      <c r="C3867">
        <v>27</v>
      </c>
      <c r="D3867">
        <v>1</v>
      </c>
      <c r="E3867">
        <v>1</v>
      </c>
      <c r="F3867" t="s">
        <v>89</v>
      </c>
      <c r="G3867">
        <v>4</v>
      </c>
      <c r="H3867">
        <v>0</v>
      </c>
      <c r="I3867">
        <v>122</v>
      </c>
      <c r="J3867">
        <v>0</v>
      </c>
      <c r="K3867">
        <v>0</v>
      </c>
      <c r="L3867">
        <v>0</v>
      </c>
      <c r="M3867">
        <v>857</v>
      </c>
      <c r="N3867">
        <v>201</v>
      </c>
      <c r="O3867" t="s">
        <v>134</v>
      </c>
      <c r="P3867">
        <v>122</v>
      </c>
      <c r="Q386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867" t="str">
        <f>VLOOKUP(Analytics_mindset_case_studies_IntegrateCo_2015payroll[[#This Row],[Job_Code]],Analytics_mindset_case_studies_IntegrateCo_jobcodes[[Code_text]:[Job_Description]],2,FALSE)</f>
        <v>Employee Training</v>
      </c>
    </row>
    <row r="3868" spans="1:18" x14ac:dyDescent="0.3">
      <c r="A3868" s="1">
        <v>42146</v>
      </c>
      <c r="B3868">
        <v>27310056</v>
      </c>
      <c r="C3868">
        <v>239</v>
      </c>
      <c r="D3868">
        <v>1</v>
      </c>
      <c r="E3868">
        <v>1</v>
      </c>
      <c r="F3868" t="s">
        <v>64</v>
      </c>
      <c r="G3868">
        <v>1275</v>
      </c>
      <c r="H3868">
        <v>0</v>
      </c>
      <c r="I3868">
        <v>29963</v>
      </c>
      <c r="J3868">
        <v>0</v>
      </c>
      <c r="K3868">
        <v>0</v>
      </c>
      <c r="L3868">
        <v>679</v>
      </c>
      <c r="M3868">
        <v>2165</v>
      </c>
      <c r="N3868">
        <v>36</v>
      </c>
      <c r="O3868" t="s">
        <v>135</v>
      </c>
      <c r="P3868">
        <v>29963</v>
      </c>
      <c r="Q386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868" t="str">
        <f>VLOOKUP(Analytics_mindset_case_studies_IntegrateCo_2015payroll[[#This Row],[Job_Code]],Analytics_mindset_case_studies_IntegrateCo_jobcodes[[Code_text]:[Job_Description]],2,FALSE)</f>
        <v>Office</v>
      </c>
    </row>
    <row r="3869" spans="1:18" x14ac:dyDescent="0.3">
      <c r="A3869" s="1">
        <v>42146</v>
      </c>
      <c r="B3869">
        <v>27310056</v>
      </c>
      <c r="C3869">
        <v>239</v>
      </c>
      <c r="D3869">
        <v>1</v>
      </c>
      <c r="E3869">
        <v>1</v>
      </c>
      <c r="F3869" t="s">
        <v>63</v>
      </c>
      <c r="G3869">
        <v>0</v>
      </c>
      <c r="H3869">
        <v>0</v>
      </c>
      <c r="I3869">
        <v>0</v>
      </c>
      <c r="J3869">
        <v>0</v>
      </c>
      <c r="K3869">
        <v>0</v>
      </c>
      <c r="L3869">
        <v>373</v>
      </c>
      <c r="M3869">
        <v>1189</v>
      </c>
      <c r="N3869">
        <v>2</v>
      </c>
      <c r="O3869" t="s">
        <v>135</v>
      </c>
      <c r="P3869">
        <v>0</v>
      </c>
      <c r="Q386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869" t="str">
        <f>VLOOKUP(Analytics_mindset_case_studies_IntegrateCo_2015payroll[[#This Row],[Job_Code]],Analytics_mindset_case_studies_IntegrateCo_jobcodes[[Code_text]:[Job_Description]],2,FALSE)</f>
        <v>New Foreign Manufacturing Plant</v>
      </c>
    </row>
    <row r="3870" spans="1:18" x14ac:dyDescent="0.3">
      <c r="A3870" s="1">
        <v>42146</v>
      </c>
      <c r="B3870">
        <v>27310056</v>
      </c>
      <c r="C3870">
        <v>239</v>
      </c>
      <c r="D3870">
        <v>1</v>
      </c>
      <c r="E3870">
        <v>1</v>
      </c>
      <c r="F3870" t="s">
        <v>65</v>
      </c>
      <c r="G3870">
        <v>1275</v>
      </c>
      <c r="H3870">
        <v>0</v>
      </c>
      <c r="I3870">
        <v>29963</v>
      </c>
      <c r="J3870">
        <v>0</v>
      </c>
      <c r="K3870">
        <v>0</v>
      </c>
      <c r="L3870">
        <v>68</v>
      </c>
      <c r="M3870">
        <v>2164</v>
      </c>
      <c r="N3870">
        <v>36</v>
      </c>
      <c r="O3870" t="s">
        <v>135</v>
      </c>
      <c r="P3870">
        <v>29963</v>
      </c>
      <c r="Q387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870" t="str">
        <f>VLOOKUP(Analytics_mindset_case_studies_IntegrateCo_2015payroll[[#This Row],[Job_Code]],Analytics_mindset_case_studies_IntegrateCo_jobcodes[[Code_text]:[Job_Description]],2,FALSE)</f>
        <v>Office</v>
      </c>
    </row>
    <row r="3871" spans="1:18" x14ac:dyDescent="0.3">
      <c r="A3871" s="1">
        <v>42146</v>
      </c>
      <c r="B3871">
        <v>27310056</v>
      </c>
      <c r="C3871">
        <v>239</v>
      </c>
      <c r="D3871">
        <v>1</v>
      </c>
      <c r="E3871">
        <v>1</v>
      </c>
      <c r="F3871" t="s">
        <v>72</v>
      </c>
      <c r="G3871">
        <v>5</v>
      </c>
      <c r="H3871">
        <v>0</v>
      </c>
      <c r="I3871">
        <v>1175</v>
      </c>
      <c r="J3871">
        <v>0</v>
      </c>
      <c r="K3871">
        <v>0</v>
      </c>
      <c r="L3871">
        <v>26</v>
      </c>
      <c r="M3871">
        <v>86</v>
      </c>
      <c r="N3871">
        <v>1</v>
      </c>
      <c r="O3871" t="s">
        <v>135</v>
      </c>
      <c r="P3871">
        <v>1175</v>
      </c>
      <c r="Q387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871" t="str">
        <f>VLOOKUP(Analytics_mindset_case_studies_IntegrateCo_2015payroll[[#This Row],[Job_Code]],Analytics_mindset_case_studies_IntegrateCo_jobcodes[[Code_text]:[Job_Description]],2,FALSE)</f>
        <v>Sales</v>
      </c>
    </row>
    <row r="3872" spans="1:18" x14ac:dyDescent="0.3">
      <c r="A3872" s="1">
        <v>42146</v>
      </c>
      <c r="B3872">
        <v>27310056</v>
      </c>
      <c r="C3872">
        <v>239</v>
      </c>
      <c r="D3872">
        <v>1</v>
      </c>
      <c r="E3872">
        <v>1</v>
      </c>
      <c r="F3872" t="s">
        <v>70</v>
      </c>
      <c r="G3872">
        <v>0</v>
      </c>
      <c r="H3872">
        <v>0</v>
      </c>
      <c r="I3872">
        <v>0</v>
      </c>
      <c r="J3872">
        <v>0</v>
      </c>
      <c r="K3872">
        <v>0</v>
      </c>
      <c r="L3872">
        <v>373</v>
      </c>
      <c r="M3872">
        <v>1188</v>
      </c>
      <c r="N3872">
        <v>2</v>
      </c>
      <c r="O3872" t="s">
        <v>135</v>
      </c>
      <c r="P3872">
        <v>0</v>
      </c>
      <c r="Q387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872" t="str">
        <f>VLOOKUP(Analytics_mindset_case_studies_IntegrateCo_2015payroll[[#This Row],[Job_Code]],Analytics_mindset_case_studies_IntegrateCo_jobcodes[[Code_text]:[Job_Description]],2,FALSE)</f>
        <v>New Foreign Manufacturing Plant</v>
      </c>
    </row>
    <row r="3873" spans="1:18" x14ac:dyDescent="0.3">
      <c r="A3873" s="1">
        <v>42146</v>
      </c>
      <c r="B3873">
        <v>27310056</v>
      </c>
      <c r="C3873">
        <v>38</v>
      </c>
      <c r="D3873">
        <v>1</v>
      </c>
      <c r="E3873">
        <v>1</v>
      </c>
      <c r="F3873" t="s">
        <v>85</v>
      </c>
      <c r="G3873">
        <v>0</v>
      </c>
      <c r="H3873">
        <v>0</v>
      </c>
      <c r="I3873">
        <v>0</v>
      </c>
      <c r="J3873">
        <v>0</v>
      </c>
      <c r="K3873">
        <v>0</v>
      </c>
      <c r="L3873">
        <v>0</v>
      </c>
      <c r="M3873">
        <v>112</v>
      </c>
      <c r="N3873">
        <v>4</v>
      </c>
      <c r="O3873" t="s">
        <v>137</v>
      </c>
      <c r="P3873">
        <v>0</v>
      </c>
      <c r="Q387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873" t="str">
        <f>VLOOKUP(Analytics_mindset_case_studies_IntegrateCo_2015payroll[[#This Row],[Job_Code]],Analytics_mindset_case_studies_IntegrateCo_jobcodes[[Code_text]:[Job_Description]],2,FALSE)</f>
        <v>Installation</v>
      </c>
    </row>
    <row r="3874" spans="1:18" x14ac:dyDescent="0.3">
      <c r="A3874" s="1">
        <v>42146</v>
      </c>
      <c r="B3874">
        <v>27310056</v>
      </c>
      <c r="C3874">
        <v>38</v>
      </c>
      <c r="D3874">
        <v>1</v>
      </c>
      <c r="E3874">
        <v>1</v>
      </c>
      <c r="F3874" t="s">
        <v>58</v>
      </c>
      <c r="G3874">
        <v>41</v>
      </c>
      <c r="H3874">
        <v>0</v>
      </c>
      <c r="I3874">
        <v>163454</v>
      </c>
      <c r="J3874">
        <v>0</v>
      </c>
      <c r="K3874">
        <v>0</v>
      </c>
      <c r="L3874">
        <v>0</v>
      </c>
      <c r="M3874">
        <v>12244</v>
      </c>
      <c r="N3874">
        <v>425</v>
      </c>
      <c r="O3874" t="s">
        <v>137</v>
      </c>
      <c r="P3874">
        <v>163454</v>
      </c>
      <c r="Q387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874" t="str">
        <f>VLOOKUP(Analytics_mindset_case_studies_IntegrateCo_2015payroll[[#This Row],[Job_Code]],Analytics_mindset_case_studies_IntegrateCo_jobcodes[[Code_text]:[Job_Description]],2,FALSE)</f>
        <v>Sales</v>
      </c>
    </row>
    <row r="3875" spans="1:18" x14ac:dyDescent="0.3">
      <c r="A3875" s="1">
        <v>42146</v>
      </c>
      <c r="B3875">
        <v>27310056</v>
      </c>
      <c r="C3875">
        <v>169</v>
      </c>
      <c r="D3875">
        <v>1</v>
      </c>
      <c r="E3875">
        <v>1</v>
      </c>
      <c r="F3875" t="s">
        <v>85</v>
      </c>
      <c r="G3875">
        <v>0</v>
      </c>
      <c r="H3875">
        <v>0</v>
      </c>
      <c r="I3875">
        <v>0</v>
      </c>
      <c r="J3875">
        <v>0</v>
      </c>
      <c r="K3875">
        <v>0</v>
      </c>
      <c r="L3875">
        <v>35</v>
      </c>
      <c r="M3875">
        <v>112</v>
      </c>
      <c r="N3875">
        <v>25</v>
      </c>
      <c r="O3875" t="s">
        <v>138</v>
      </c>
      <c r="P3875">
        <v>0</v>
      </c>
      <c r="Q387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875" t="str">
        <f>VLOOKUP(Analytics_mindset_case_studies_IntegrateCo_2015payroll[[#This Row],[Job_Code]],Analytics_mindset_case_studies_IntegrateCo_jobcodes[[Code_text]:[Job_Description]],2,FALSE)</f>
        <v>Installation</v>
      </c>
    </row>
    <row r="3876" spans="1:18" x14ac:dyDescent="0.3">
      <c r="A3876" s="1">
        <v>42146</v>
      </c>
      <c r="B3876">
        <v>27310056</v>
      </c>
      <c r="C3876">
        <v>169</v>
      </c>
      <c r="D3876">
        <v>1</v>
      </c>
      <c r="E3876">
        <v>1</v>
      </c>
      <c r="F3876" t="s">
        <v>71</v>
      </c>
      <c r="G3876">
        <v>45</v>
      </c>
      <c r="H3876">
        <v>0</v>
      </c>
      <c r="I3876">
        <v>14738</v>
      </c>
      <c r="J3876">
        <v>0</v>
      </c>
      <c r="K3876">
        <v>0</v>
      </c>
      <c r="L3876">
        <v>343</v>
      </c>
      <c r="M3876">
        <v>1095</v>
      </c>
      <c r="N3876">
        <v>243</v>
      </c>
      <c r="O3876" t="s">
        <v>138</v>
      </c>
      <c r="P3876">
        <v>14738</v>
      </c>
      <c r="Q387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876" t="str">
        <f>VLOOKUP(Analytics_mindset_case_studies_IntegrateCo_2015payroll[[#This Row],[Job_Code]],Analytics_mindset_case_studies_IntegrateCo_jobcodes[[Code_text]:[Job_Description]],2,FALSE)</f>
        <v>Proj Management</v>
      </c>
    </row>
    <row r="3877" spans="1:18" x14ac:dyDescent="0.3">
      <c r="A3877" s="1">
        <v>42146</v>
      </c>
      <c r="B3877">
        <v>27310056</v>
      </c>
      <c r="C3877">
        <v>44</v>
      </c>
      <c r="D3877">
        <v>4</v>
      </c>
      <c r="E3877">
        <v>4</v>
      </c>
      <c r="F3877" t="s">
        <v>92</v>
      </c>
      <c r="G3877">
        <v>40</v>
      </c>
      <c r="H3877">
        <v>0</v>
      </c>
      <c r="I3877">
        <v>3850</v>
      </c>
      <c r="J3877">
        <v>0</v>
      </c>
      <c r="K3877">
        <v>0</v>
      </c>
      <c r="L3877">
        <v>0</v>
      </c>
      <c r="M3877">
        <v>29453</v>
      </c>
      <c r="N3877">
        <v>462</v>
      </c>
      <c r="O3877" t="s">
        <v>139</v>
      </c>
      <c r="P3877">
        <v>3850</v>
      </c>
      <c r="Q387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877" t="str">
        <f>VLOOKUP(Analytics_mindset_case_studies_IntegrateCo_2015payroll[[#This Row],[Job_Code]],Analytics_mindset_case_studies_IntegrateCo_jobcodes[[Code_text]:[Job_Description]],2,FALSE)</f>
        <v>Office</v>
      </c>
    </row>
    <row r="3878" spans="1:18" x14ac:dyDescent="0.3">
      <c r="A3878" s="1">
        <v>42146</v>
      </c>
      <c r="B3878">
        <v>27310056</v>
      </c>
      <c r="C3878">
        <v>396</v>
      </c>
      <c r="D3878">
        <v>5</v>
      </c>
      <c r="E3878">
        <v>5</v>
      </c>
      <c r="F3878" t="s">
        <v>85</v>
      </c>
      <c r="G3878">
        <v>0</v>
      </c>
      <c r="H3878">
        <v>0</v>
      </c>
      <c r="I3878">
        <v>0</v>
      </c>
      <c r="J3878">
        <v>0</v>
      </c>
      <c r="K3878">
        <v>0</v>
      </c>
      <c r="L3878">
        <v>14</v>
      </c>
      <c r="M3878">
        <v>115</v>
      </c>
      <c r="N3878">
        <v>64</v>
      </c>
      <c r="O3878" t="s">
        <v>140</v>
      </c>
      <c r="P3878">
        <v>0</v>
      </c>
      <c r="Q387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878" t="str">
        <f>VLOOKUP(Analytics_mindset_case_studies_IntegrateCo_2015payroll[[#This Row],[Job_Code]],Analytics_mindset_case_studies_IntegrateCo_jobcodes[[Code_text]:[Job_Description]],2,FALSE)</f>
        <v>Installation</v>
      </c>
    </row>
    <row r="3879" spans="1:18" x14ac:dyDescent="0.3">
      <c r="A3879" s="1">
        <v>42146</v>
      </c>
      <c r="B3879">
        <v>27310056</v>
      </c>
      <c r="C3879">
        <v>204</v>
      </c>
      <c r="D3879">
        <v>1</v>
      </c>
      <c r="E3879">
        <v>1</v>
      </c>
      <c r="F3879" t="s">
        <v>85</v>
      </c>
      <c r="G3879">
        <v>0</v>
      </c>
      <c r="H3879">
        <v>0</v>
      </c>
      <c r="I3879">
        <v>0</v>
      </c>
      <c r="J3879">
        <v>0</v>
      </c>
      <c r="K3879">
        <v>0</v>
      </c>
      <c r="L3879">
        <v>27</v>
      </c>
      <c r="M3879">
        <v>86</v>
      </c>
      <c r="N3879">
        <v>2</v>
      </c>
      <c r="O3879" t="s">
        <v>141</v>
      </c>
      <c r="P3879">
        <v>0</v>
      </c>
      <c r="Q387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879" t="str">
        <f>VLOOKUP(Analytics_mindset_case_studies_IntegrateCo_2015payroll[[#This Row],[Job_Code]],Analytics_mindset_case_studies_IntegrateCo_jobcodes[[Code_text]:[Job_Description]],2,FALSE)</f>
        <v>Installation</v>
      </c>
    </row>
    <row r="3880" spans="1:18" x14ac:dyDescent="0.3">
      <c r="A3880" s="1">
        <v>42146</v>
      </c>
      <c r="B3880">
        <v>27310056</v>
      </c>
      <c r="C3880">
        <v>53</v>
      </c>
      <c r="D3880">
        <v>1</v>
      </c>
      <c r="E3880">
        <v>1</v>
      </c>
      <c r="F3880" t="s">
        <v>85</v>
      </c>
      <c r="G3880">
        <v>0</v>
      </c>
      <c r="H3880">
        <v>0</v>
      </c>
      <c r="I3880">
        <v>0</v>
      </c>
      <c r="J3880">
        <v>0</v>
      </c>
      <c r="K3880">
        <v>0</v>
      </c>
      <c r="L3880">
        <v>33</v>
      </c>
      <c r="M3880">
        <v>107</v>
      </c>
      <c r="N3880">
        <v>25</v>
      </c>
      <c r="O3880" t="s">
        <v>142</v>
      </c>
      <c r="P3880">
        <v>0</v>
      </c>
      <c r="Q388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880" t="str">
        <f>VLOOKUP(Analytics_mindset_case_studies_IntegrateCo_2015payroll[[#This Row],[Job_Code]],Analytics_mindset_case_studies_IntegrateCo_jobcodes[[Code_text]:[Job_Description]],2,FALSE)</f>
        <v>Installation</v>
      </c>
    </row>
    <row r="3881" spans="1:18" x14ac:dyDescent="0.3">
      <c r="A3881" s="1">
        <v>42146</v>
      </c>
      <c r="B3881">
        <v>27310056</v>
      </c>
      <c r="C3881">
        <v>15</v>
      </c>
      <c r="D3881">
        <v>1</v>
      </c>
      <c r="E3881">
        <v>1</v>
      </c>
      <c r="F3881" t="s">
        <v>85</v>
      </c>
      <c r="G3881">
        <v>0</v>
      </c>
      <c r="H3881">
        <v>0</v>
      </c>
      <c r="I3881">
        <v>0</v>
      </c>
      <c r="J3881">
        <v>0</v>
      </c>
      <c r="K3881">
        <v>0</v>
      </c>
      <c r="L3881">
        <v>32</v>
      </c>
      <c r="M3881">
        <v>102</v>
      </c>
      <c r="N3881">
        <v>25</v>
      </c>
      <c r="O3881" t="s">
        <v>143</v>
      </c>
      <c r="P3881">
        <v>0</v>
      </c>
      <c r="Q388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881" t="str">
        <f>VLOOKUP(Analytics_mindset_case_studies_IntegrateCo_2015payroll[[#This Row],[Job_Code]],Analytics_mindset_case_studies_IntegrateCo_jobcodes[[Code_text]:[Job_Description]],2,FALSE)</f>
        <v>Installation</v>
      </c>
    </row>
    <row r="3882" spans="1:18" x14ac:dyDescent="0.3">
      <c r="A3882" s="1">
        <v>42146</v>
      </c>
      <c r="B3882">
        <v>27310056</v>
      </c>
      <c r="C3882">
        <v>11</v>
      </c>
      <c r="D3882">
        <v>1</v>
      </c>
      <c r="E3882">
        <v>1</v>
      </c>
      <c r="F3882" t="s">
        <v>85</v>
      </c>
      <c r="G3882">
        <v>0</v>
      </c>
      <c r="H3882">
        <v>0</v>
      </c>
      <c r="I3882">
        <v>0</v>
      </c>
      <c r="J3882">
        <v>0</v>
      </c>
      <c r="K3882">
        <v>0</v>
      </c>
      <c r="L3882">
        <v>35</v>
      </c>
      <c r="M3882">
        <v>111</v>
      </c>
      <c r="N3882">
        <v>25</v>
      </c>
      <c r="O3882" t="s">
        <v>144</v>
      </c>
      <c r="P3882">
        <v>0</v>
      </c>
      <c r="Q388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882" t="str">
        <f>VLOOKUP(Analytics_mindset_case_studies_IntegrateCo_2015payroll[[#This Row],[Job_Code]],Analytics_mindset_case_studies_IntegrateCo_jobcodes[[Code_text]:[Job_Description]],2,FALSE)</f>
        <v>Installation</v>
      </c>
    </row>
    <row r="3883" spans="1:18" x14ac:dyDescent="0.3">
      <c r="A3883" s="1">
        <v>42146</v>
      </c>
      <c r="B3883">
        <v>27310056</v>
      </c>
      <c r="C3883">
        <v>11</v>
      </c>
      <c r="D3883">
        <v>1</v>
      </c>
      <c r="E3883">
        <v>1</v>
      </c>
      <c r="F3883" t="s">
        <v>71</v>
      </c>
      <c r="G3883">
        <v>8</v>
      </c>
      <c r="H3883">
        <v>0</v>
      </c>
      <c r="I3883">
        <v>30385</v>
      </c>
      <c r="J3883">
        <v>0</v>
      </c>
      <c r="K3883">
        <v>0</v>
      </c>
      <c r="L3883">
        <v>704</v>
      </c>
      <c r="M3883">
        <v>2246</v>
      </c>
      <c r="N3883">
        <v>501</v>
      </c>
      <c r="O3883" t="s">
        <v>144</v>
      </c>
      <c r="P3883">
        <v>30385</v>
      </c>
      <c r="Q388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883" t="str">
        <f>VLOOKUP(Analytics_mindset_case_studies_IntegrateCo_2015payroll[[#This Row],[Job_Code]],Analytics_mindset_case_studies_IntegrateCo_jobcodes[[Code_text]:[Job_Description]],2,FALSE)</f>
        <v>Proj Management</v>
      </c>
    </row>
    <row r="3884" spans="1:18" x14ac:dyDescent="0.3">
      <c r="A3884" s="1">
        <v>42146</v>
      </c>
      <c r="B3884">
        <v>27310056</v>
      </c>
      <c r="C3884">
        <v>20</v>
      </c>
      <c r="D3884">
        <v>1</v>
      </c>
      <c r="E3884">
        <v>1</v>
      </c>
      <c r="F3884" t="s">
        <v>72</v>
      </c>
      <c r="G3884">
        <v>455</v>
      </c>
      <c r="H3884">
        <v>0</v>
      </c>
      <c r="I3884">
        <v>115539</v>
      </c>
      <c r="J3884">
        <v>0</v>
      </c>
      <c r="K3884">
        <v>0</v>
      </c>
      <c r="L3884">
        <v>0</v>
      </c>
      <c r="M3884">
        <v>7804</v>
      </c>
      <c r="N3884">
        <v>3</v>
      </c>
      <c r="O3884" t="s">
        <v>145</v>
      </c>
      <c r="P3884">
        <v>115539</v>
      </c>
      <c r="Q388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884" t="str">
        <f>VLOOKUP(Analytics_mindset_case_studies_IntegrateCo_2015payroll[[#This Row],[Job_Code]],Analytics_mindset_case_studies_IntegrateCo_jobcodes[[Code_text]:[Job_Description]],2,FALSE)</f>
        <v>Sales</v>
      </c>
    </row>
    <row r="3885" spans="1:18" x14ac:dyDescent="0.3">
      <c r="A3885" s="1">
        <v>42146</v>
      </c>
      <c r="B3885">
        <v>27310056</v>
      </c>
      <c r="C3885">
        <v>180</v>
      </c>
      <c r="D3885">
        <v>1</v>
      </c>
      <c r="E3885">
        <v>1</v>
      </c>
      <c r="F3885" t="s">
        <v>85</v>
      </c>
      <c r="G3885">
        <v>0</v>
      </c>
      <c r="H3885">
        <v>0</v>
      </c>
      <c r="I3885">
        <v>0</v>
      </c>
      <c r="J3885">
        <v>0</v>
      </c>
      <c r="K3885">
        <v>0</v>
      </c>
      <c r="L3885">
        <v>24</v>
      </c>
      <c r="M3885">
        <v>77</v>
      </c>
      <c r="N3885">
        <v>2</v>
      </c>
      <c r="O3885" t="s">
        <v>146</v>
      </c>
      <c r="P3885">
        <v>0</v>
      </c>
      <c r="Q388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885" t="str">
        <f>VLOOKUP(Analytics_mindset_case_studies_IntegrateCo_2015payroll[[#This Row],[Job_Code]],Analytics_mindset_case_studies_IntegrateCo_jobcodes[[Code_text]:[Job_Description]],2,FALSE)</f>
        <v>Installation</v>
      </c>
    </row>
    <row r="3886" spans="1:18" x14ac:dyDescent="0.3">
      <c r="A3886" s="1">
        <v>42146</v>
      </c>
      <c r="B3886">
        <v>27310056</v>
      </c>
      <c r="C3886">
        <v>180</v>
      </c>
      <c r="D3886">
        <v>1</v>
      </c>
      <c r="E3886">
        <v>1</v>
      </c>
      <c r="F3886" t="s">
        <v>78</v>
      </c>
      <c r="G3886">
        <v>1</v>
      </c>
      <c r="H3886">
        <v>0</v>
      </c>
      <c r="I3886">
        <v>2325</v>
      </c>
      <c r="J3886">
        <v>0</v>
      </c>
      <c r="K3886">
        <v>0</v>
      </c>
      <c r="L3886">
        <v>47</v>
      </c>
      <c r="M3886">
        <v>149</v>
      </c>
      <c r="N3886">
        <v>38</v>
      </c>
      <c r="O3886" t="s">
        <v>146</v>
      </c>
      <c r="P3886">
        <v>2325</v>
      </c>
      <c r="Q388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886" t="str">
        <f>VLOOKUP(Analytics_mindset_case_studies_IntegrateCo_2015payroll[[#This Row],[Job_Code]],Analytics_mindset_case_studies_IntegrateCo_jobcodes[[Code_text]:[Job_Description]],2,FALSE)</f>
        <v>Service</v>
      </c>
    </row>
    <row r="3887" spans="1:18" x14ac:dyDescent="0.3">
      <c r="A3887" s="1">
        <v>42146</v>
      </c>
      <c r="B3887">
        <v>27310056</v>
      </c>
      <c r="C3887">
        <v>180</v>
      </c>
      <c r="D3887">
        <v>1</v>
      </c>
      <c r="E3887">
        <v>1</v>
      </c>
      <c r="F3887" t="s">
        <v>87</v>
      </c>
      <c r="G3887">
        <v>5</v>
      </c>
      <c r="H3887">
        <v>0</v>
      </c>
      <c r="I3887">
        <v>1163</v>
      </c>
      <c r="J3887">
        <v>0</v>
      </c>
      <c r="K3887">
        <v>0</v>
      </c>
      <c r="L3887">
        <v>23</v>
      </c>
      <c r="M3887">
        <v>74</v>
      </c>
      <c r="N3887">
        <v>19</v>
      </c>
      <c r="O3887" t="s">
        <v>146</v>
      </c>
      <c r="P3887">
        <v>1163</v>
      </c>
      <c r="Q388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887" t="str">
        <f>VLOOKUP(Analytics_mindset_case_studies_IntegrateCo_2015payroll[[#This Row],[Job_Code]],Analytics_mindset_case_studies_IntegrateCo_jobcodes[[Code_text]:[Job_Description]],2,FALSE)</f>
        <v>Employee Training</v>
      </c>
    </row>
    <row r="3888" spans="1:18" x14ac:dyDescent="0.3">
      <c r="A3888" s="1">
        <v>42146</v>
      </c>
      <c r="B3888">
        <v>27310056</v>
      </c>
      <c r="C3888">
        <v>180</v>
      </c>
      <c r="D3888">
        <v>1</v>
      </c>
      <c r="E3888">
        <v>1</v>
      </c>
      <c r="F3888" t="s">
        <v>63</v>
      </c>
      <c r="G3888">
        <v>0</v>
      </c>
      <c r="H3888">
        <v>0</v>
      </c>
      <c r="I3888">
        <v>0</v>
      </c>
      <c r="J3888">
        <v>0</v>
      </c>
      <c r="K3888">
        <v>0</v>
      </c>
      <c r="L3888">
        <v>117</v>
      </c>
      <c r="M3888">
        <v>373</v>
      </c>
      <c r="N3888">
        <v>96</v>
      </c>
      <c r="O3888" t="s">
        <v>146</v>
      </c>
      <c r="P3888">
        <v>0</v>
      </c>
      <c r="Q388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888" t="str">
        <f>VLOOKUP(Analytics_mindset_case_studies_IntegrateCo_2015payroll[[#This Row],[Job_Code]],Analytics_mindset_case_studies_IntegrateCo_jobcodes[[Code_text]:[Job_Description]],2,FALSE)</f>
        <v>New Foreign Manufacturing Plant</v>
      </c>
    </row>
    <row r="3889" spans="1:18" x14ac:dyDescent="0.3">
      <c r="A3889" s="1">
        <v>42146</v>
      </c>
      <c r="B3889">
        <v>27310056</v>
      </c>
      <c r="C3889">
        <v>45</v>
      </c>
      <c r="D3889">
        <v>4</v>
      </c>
      <c r="E3889">
        <v>4</v>
      </c>
      <c r="F3889" t="s">
        <v>86</v>
      </c>
      <c r="G3889">
        <v>40</v>
      </c>
      <c r="H3889">
        <v>0</v>
      </c>
      <c r="I3889">
        <v>422564</v>
      </c>
      <c r="J3889">
        <v>0</v>
      </c>
      <c r="K3889">
        <v>0</v>
      </c>
      <c r="L3889">
        <v>0</v>
      </c>
      <c r="M3889">
        <v>31092</v>
      </c>
      <c r="N3889">
        <v>507</v>
      </c>
      <c r="O3889" t="s">
        <v>148</v>
      </c>
      <c r="P3889">
        <v>422564</v>
      </c>
      <c r="Q388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889" t="str">
        <f>VLOOKUP(Analytics_mindset_case_studies_IntegrateCo_2015payroll[[#This Row],[Job_Code]],Analytics_mindset_case_studies_IntegrateCo_jobcodes[[Code_text]:[Job_Description]],2,FALSE)</f>
        <v>Sales</v>
      </c>
    </row>
    <row r="3890" spans="1:18" x14ac:dyDescent="0.3">
      <c r="A3890" s="1">
        <v>42146</v>
      </c>
      <c r="B3890">
        <v>27310056</v>
      </c>
      <c r="C3890">
        <v>375</v>
      </c>
      <c r="D3890">
        <v>1</v>
      </c>
      <c r="E3890">
        <v>1</v>
      </c>
      <c r="F3890" t="s">
        <v>85</v>
      </c>
      <c r="G3890">
        <v>0</v>
      </c>
      <c r="H3890">
        <v>0</v>
      </c>
      <c r="I3890">
        <v>0</v>
      </c>
      <c r="J3890">
        <v>0</v>
      </c>
      <c r="K3890">
        <v>0</v>
      </c>
      <c r="L3890">
        <v>36</v>
      </c>
      <c r="M3890">
        <v>115</v>
      </c>
      <c r="N3890">
        <v>25</v>
      </c>
      <c r="O3890" t="s">
        <v>149</v>
      </c>
      <c r="P3890">
        <v>0</v>
      </c>
      <c r="Q389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890" t="str">
        <f>VLOOKUP(Analytics_mindset_case_studies_IntegrateCo_2015payroll[[#This Row],[Job_Code]],Analytics_mindset_case_studies_IntegrateCo_jobcodes[[Code_text]:[Job_Description]],2,FALSE)</f>
        <v>Installation</v>
      </c>
    </row>
    <row r="3891" spans="1:18" x14ac:dyDescent="0.3">
      <c r="A3891" s="1">
        <v>42146</v>
      </c>
      <c r="B3891">
        <v>27310056</v>
      </c>
      <c r="C3891">
        <v>375</v>
      </c>
      <c r="D3891">
        <v>1</v>
      </c>
      <c r="E3891">
        <v>1</v>
      </c>
      <c r="F3891" t="s">
        <v>73</v>
      </c>
      <c r="G3891">
        <v>45</v>
      </c>
      <c r="H3891">
        <v>0</v>
      </c>
      <c r="I3891">
        <v>99</v>
      </c>
      <c r="J3891">
        <v>0</v>
      </c>
      <c r="K3891">
        <v>0</v>
      </c>
      <c r="L3891">
        <v>238</v>
      </c>
      <c r="M3891">
        <v>758</v>
      </c>
      <c r="N3891">
        <v>163</v>
      </c>
      <c r="O3891" t="s">
        <v>149</v>
      </c>
      <c r="P3891">
        <v>99</v>
      </c>
      <c r="Q389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891" t="str">
        <f>VLOOKUP(Analytics_mindset_case_studies_IntegrateCo_2015payroll[[#This Row],[Job_Code]],Analytics_mindset_case_studies_IntegrateCo_jobcodes[[Code_text]:[Job_Description]],2,FALSE)</f>
        <v>Proj Management</v>
      </c>
    </row>
    <row r="3892" spans="1:18" x14ac:dyDescent="0.3">
      <c r="A3892" s="1">
        <v>42146</v>
      </c>
      <c r="B3892">
        <v>27310056</v>
      </c>
      <c r="C3892">
        <v>19</v>
      </c>
      <c r="D3892">
        <v>1</v>
      </c>
      <c r="E3892">
        <v>1</v>
      </c>
      <c r="F3892" t="s">
        <v>74</v>
      </c>
      <c r="G3892">
        <v>3</v>
      </c>
      <c r="H3892">
        <v>0</v>
      </c>
      <c r="I3892">
        <v>81</v>
      </c>
      <c r="J3892">
        <v>0</v>
      </c>
      <c r="K3892">
        <v>0</v>
      </c>
      <c r="L3892">
        <v>187</v>
      </c>
      <c r="M3892">
        <v>597</v>
      </c>
      <c r="N3892">
        <v>134</v>
      </c>
      <c r="O3892" t="s">
        <v>150</v>
      </c>
      <c r="P3892">
        <v>81</v>
      </c>
      <c r="Q389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892" t="str">
        <f>VLOOKUP(Analytics_mindset_case_studies_IntegrateCo_2015payroll[[#This Row],[Job_Code]],Analytics_mindset_case_studies_IntegrateCo_jobcodes[[Code_text]:[Job_Description]],2,FALSE)</f>
        <v>Service</v>
      </c>
    </row>
    <row r="3893" spans="1:18" x14ac:dyDescent="0.3">
      <c r="A3893" s="1">
        <v>42146</v>
      </c>
      <c r="B3893">
        <v>27310056</v>
      </c>
      <c r="C3893">
        <v>381</v>
      </c>
      <c r="D3893">
        <v>1</v>
      </c>
      <c r="E3893">
        <v>1</v>
      </c>
      <c r="F3893" t="s">
        <v>85</v>
      </c>
      <c r="G3893">
        <v>0</v>
      </c>
      <c r="H3893">
        <v>0</v>
      </c>
      <c r="I3893">
        <v>0</v>
      </c>
      <c r="J3893">
        <v>0</v>
      </c>
      <c r="K3893">
        <v>0</v>
      </c>
      <c r="L3893">
        <v>0</v>
      </c>
      <c r="M3893">
        <v>104</v>
      </c>
      <c r="N3893">
        <v>4</v>
      </c>
      <c r="O3893" t="s">
        <v>151</v>
      </c>
      <c r="P3893">
        <v>0</v>
      </c>
      <c r="Q389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893" t="str">
        <f>VLOOKUP(Analytics_mindset_case_studies_IntegrateCo_2015payroll[[#This Row],[Job_Code]],Analytics_mindset_case_studies_IntegrateCo_jobcodes[[Code_text]:[Job_Description]],2,FALSE)</f>
        <v>Installation</v>
      </c>
    </row>
    <row r="3894" spans="1:18" x14ac:dyDescent="0.3">
      <c r="A3894" s="1">
        <v>42146</v>
      </c>
      <c r="B3894">
        <v>27310056</v>
      </c>
      <c r="C3894">
        <v>381</v>
      </c>
      <c r="D3894">
        <v>1</v>
      </c>
      <c r="E3894">
        <v>1</v>
      </c>
      <c r="F3894" t="s">
        <v>72</v>
      </c>
      <c r="G3894">
        <v>40</v>
      </c>
      <c r="H3894">
        <v>0</v>
      </c>
      <c r="I3894">
        <v>86539</v>
      </c>
      <c r="J3894">
        <v>0</v>
      </c>
      <c r="K3894">
        <v>0</v>
      </c>
      <c r="L3894">
        <v>0</v>
      </c>
      <c r="M3894">
        <v>6011</v>
      </c>
      <c r="N3894">
        <v>225</v>
      </c>
      <c r="O3894" t="s">
        <v>151</v>
      </c>
      <c r="P3894">
        <v>86539</v>
      </c>
      <c r="Q389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894" t="str">
        <f>VLOOKUP(Analytics_mindset_case_studies_IntegrateCo_2015payroll[[#This Row],[Job_Code]],Analytics_mindset_case_studies_IntegrateCo_jobcodes[[Code_text]:[Job_Description]],2,FALSE)</f>
        <v>Sales</v>
      </c>
    </row>
    <row r="3895" spans="1:18" x14ac:dyDescent="0.3">
      <c r="A3895" s="1">
        <v>42146</v>
      </c>
      <c r="B3895">
        <v>27310056</v>
      </c>
      <c r="C3895">
        <v>133</v>
      </c>
      <c r="D3895">
        <v>1</v>
      </c>
      <c r="E3895">
        <v>1</v>
      </c>
      <c r="F3895" t="s">
        <v>85</v>
      </c>
      <c r="G3895">
        <v>0</v>
      </c>
      <c r="H3895">
        <v>0</v>
      </c>
      <c r="I3895">
        <v>0</v>
      </c>
      <c r="J3895">
        <v>0</v>
      </c>
      <c r="K3895">
        <v>0</v>
      </c>
      <c r="L3895">
        <v>34</v>
      </c>
      <c r="M3895">
        <v>107</v>
      </c>
      <c r="N3895">
        <v>25</v>
      </c>
      <c r="O3895" t="s">
        <v>152</v>
      </c>
      <c r="P3895">
        <v>0</v>
      </c>
      <c r="Q389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895" t="str">
        <f>VLOOKUP(Analytics_mindset_case_studies_IntegrateCo_2015payroll[[#This Row],[Job_Code]],Analytics_mindset_case_studies_IntegrateCo_jobcodes[[Code_text]:[Job_Description]],2,FALSE)</f>
        <v>Installation</v>
      </c>
    </row>
    <row r="3896" spans="1:18" x14ac:dyDescent="0.3">
      <c r="A3896" s="1">
        <v>42146</v>
      </c>
      <c r="B3896">
        <v>27310056</v>
      </c>
      <c r="C3896">
        <v>133</v>
      </c>
      <c r="D3896">
        <v>1</v>
      </c>
      <c r="E3896">
        <v>1</v>
      </c>
      <c r="F3896" t="s">
        <v>73</v>
      </c>
      <c r="G3896">
        <v>6</v>
      </c>
      <c r="H3896">
        <v>0</v>
      </c>
      <c r="I3896">
        <v>1785</v>
      </c>
      <c r="J3896">
        <v>0</v>
      </c>
      <c r="K3896">
        <v>0</v>
      </c>
      <c r="L3896">
        <v>403</v>
      </c>
      <c r="M3896">
        <v>1286</v>
      </c>
      <c r="N3896">
        <v>295</v>
      </c>
      <c r="O3896" t="s">
        <v>152</v>
      </c>
      <c r="P3896">
        <v>1785</v>
      </c>
      <c r="Q389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896" t="str">
        <f>VLOOKUP(Analytics_mindset_case_studies_IntegrateCo_2015payroll[[#This Row],[Job_Code]],Analytics_mindset_case_studies_IntegrateCo_jobcodes[[Code_text]:[Job_Description]],2,FALSE)</f>
        <v>Proj Management</v>
      </c>
    </row>
    <row r="3897" spans="1:18" x14ac:dyDescent="0.3">
      <c r="A3897" s="1">
        <v>42146</v>
      </c>
      <c r="B3897">
        <v>27310056</v>
      </c>
      <c r="C3897">
        <v>133</v>
      </c>
      <c r="D3897">
        <v>1</v>
      </c>
      <c r="E3897">
        <v>1</v>
      </c>
      <c r="F3897" t="s">
        <v>70</v>
      </c>
      <c r="G3897">
        <v>0</v>
      </c>
      <c r="H3897">
        <v>0</v>
      </c>
      <c r="I3897">
        <v>0</v>
      </c>
      <c r="J3897">
        <v>0</v>
      </c>
      <c r="K3897">
        <v>0</v>
      </c>
      <c r="L3897">
        <v>37</v>
      </c>
      <c r="M3897">
        <v>118</v>
      </c>
      <c r="N3897">
        <v>27</v>
      </c>
      <c r="O3897" t="s">
        <v>152</v>
      </c>
      <c r="P3897">
        <v>0</v>
      </c>
      <c r="Q389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897" t="str">
        <f>VLOOKUP(Analytics_mindset_case_studies_IntegrateCo_2015payroll[[#This Row],[Job_Code]],Analytics_mindset_case_studies_IntegrateCo_jobcodes[[Code_text]:[Job_Description]],2,FALSE)</f>
        <v>New Foreign Manufacturing Plant</v>
      </c>
    </row>
    <row r="3898" spans="1:18" x14ac:dyDescent="0.3">
      <c r="A3898" s="1">
        <v>42146</v>
      </c>
      <c r="B3898">
        <v>27310056</v>
      </c>
      <c r="C3898">
        <v>406</v>
      </c>
      <c r="D3898">
        <v>1</v>
      </c>
      <c r="E3898">
        <v>1</v>
      </c>
      <c r="F3898" t="s">
        <v>64</v>
      </c>
      <c r="G3898">
        <v>5</v>
      </c>
      <c r="H3898">
        <v>0</v>
      </c>
      <c r="I3898">
        <v>24887</v>
      </c>
      <c r="J3898">
        <v>0</v>
      </c>
      <c r="K3898">
        <v>0</v>
      </c>
      <c r="L3898">
        <v>5</v>
      </c>
      <c r="M3898">
        <v>1595</v>
      </c>
      <c r="N3898">
        <v>3</v>
      </c>
      <c r="O3898" t="s">
        <v>208</v>
      </c>
      <c r="P3898">
        <v>24887</v>
      </c>
      <c r="Q389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898" t="str">
        <f>VLOOKUP(Analytics_mindset_case_studies_IntegrateCo_2015payroll[[#This Row],[Job_Code]],Analytics_mindset_case_studies_IntegrateCo_jobcodes[[Code_text]:[Job_Description]],2,FALSE)</f>
        <v>Office</v>
      </c>
    </row>
    <row r="3899" spans="1:18" x14ac:dyDescent="0.3">
      <c r="A3899" s="1">
        <v>42146</v>
      </c>
      <c r="B3899">
        <v>27310056</v>
      </c>
      <c r="C3899">
        <v>406</v>
      </c>
      <c r="D3899">
        <v>1</v>
      </c>
      <c r="E3899">
        <v>1</v>
      </c>
      <c r="F3899" t="s">
        <v>58</v>
      </c>
      <c r="G3899">
        <v>13</v>
      </c>
      <c r="H3899">
        <v>0</v>
      </c>
      <c r="I3899">
        <v>64706</v>
      </c>
      <c r="J3899">
        <v>0</v>
      </c>
      <c r="K3899">
        <v>0</v>
      </c>
      <c r="L3899">
        <v>1301</v>
      </c>
      <c r="M3899">
        <v>4147</v>
      </c>
      <c r="N3899">
        <v>78</v>
      </c>
      <c r="O3899" t="s">
        <v>208</v>
      </c>
      <c r="P3899">
        <v>64706</v>
      </c>
      <c r="Q389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899" t="str">
        <f>VLOOKUP(Analytics_mindset_case_studies_IntegrateCo_2015payroll[[#This Row],[Job_Code]],Analytics_mindset_case_studies_IntegrateCo_jobcodes[[Code_text]:[Job_Description]],2,FALSE)</f>
        <v>Sales</v>
      </c>
    </row>
    <row r="3900" spans="1:18" x14ac:dyDescent="0.3">
      <c r="A3900" s="1">
        <v>42146</v>
      </c>
      <c r="B3900">
        <v>27310056</v>
      </c>
      <c r="C3900">
        <v>406</v>
      </c>
      <c r="D3900">
        <v>1</v>
      </c>
      <c r="E3900">
        <v>1</v>
      </c>
      <c r="F3900" t="s">
        <v>71</v>
      </c>
      <c r="G3900">
        <v>1</v>
      </c>
      <c r="H3900">
        <v>0</v>
      </c>
      <c r="I3900">
        <v>4977</v>
      </c>
      <c r="J3900">
        <v>0</v>
      </c>
      <c r="K3900">
        <v>0</v>
      </c>
      <c r="L3900">
        <v>1</v>
      </c>
      <c r="M3900">
        <v>319</v>
      </c>
      <c r="N3900">
        <v>6</v>
      </c>
      <c r="O3900" t="s">
        <v>208</v>
      </c>
      <c r="P3900">
        <v>4977</v>
      </c>
      <c r="Q390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900" t="str">
        <f>VLOOKUP(Analytics_mindset_case_studies_IntegrateCo_2015payroll[[#This Row],[Job_Code]],Analytics_mindset_case_studies_IntegrateCo_jobcodes[[Code_text]:[Job_Description]],2,FALSE)</f>
        <v>Proj Management</v>
      </c>
    </row>
    <row r="3901" spans="1:18" x14ac:dyDescent="0.3">
      <c r="A3901" s="1">
        <v>42146</v>
      </c>
      <c r="B3901">
        <v>27310056</v>
      </c>
      <c r="C3901">
        <v>406</v>
      </c>
      <c r="D3901">
        <v>1</v>
      </c>
      <c r="E3901">
        <v>1</v>
      </c>
      <c r="F3901" t="s">
        <v>78</v>
      </c>
      <c r="G3901">
        <v>235</v>
      </c>
      <c r="H3901">
        <v>0</v>
      </c>
      <c r="I3901">
        <v>116968</v>
      </c>
      <c r="J3901">
        <v>0</v>
      </c>
      <c r="K3901">
        <v>0</v>
      </c>
      <c r="L3901">
        <v>2352</v>
      </c>
      <c r="M3901">
        <v>7496</v>
      </c>
      <c r="N3901">
        <v>14</v>
      </c>
      <c r="O3901" t="s">
        <v>208</v>
      </c>
      <c r="P3901">
        <v>116968</v>
      </c>
      <c r="Q390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901" t="str">
        <f>VLOOKUP(Analytics_mindset_case_studies_IntegrateCo_2015payroll[[#This Row],[Job_Code]],Analytics_mindset_case_studies_IntegrateCo_jobcodes[[Code_text]:[Job_Description]],2,FALSE)</f>
        <v>Service</v>
      </c>
    </row>
    <row r="3902" spans="1:18" x14ac:dyDescent="0.3">
      <c r="A3902" s="1">
        <v>42146</v>
      </c>
      <c r="B3902">
        <v>27310056</v>
      </c>
      <c r="C3902">
        <v>402</v>
      </c>
      <c r="D3902">
        <v>5</v>
      </c>
      <c r="E3902">
        <v>5</v>
      </c>
      <c r="F3902" t="s">
        <v>85</v>
      </c>
      <c r="G3902">
        <v>0</v>
      </c>
      <c r="H3902">
        <v>0</v>
      </c>
      <c r="I3902">
        <v>0</v>
      </c>
      <c r="J3902">
        <v>0</v>
      </c>
      <c r="K3902">
        <v>0</v>
      </c>
      <c r="L3902">
        <v>42</v>
      </c>
      <c r="M3902">
        <v>105</v>
      </c>
      <c r="N3902">
        <v>64</v>
      </c>
      <c r="O3902" t="s">
        <v>153</v>
      </c>
      <c r="P3902">
        <v>0</v>
      </c>
      <c r="Q390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902" t="str">
        <f>VLOOKUP(Analytics_mindset_case_studies_IntegrateCo_2015payroll[[#This Row],[Job_Code]],Analytics_mindset_case_studies_IntegrateCo_jobcodes[[Code_text]:[Job_Description]],2,FALSE)</f>
        <v>Installation</v>
      </c>
    </row>
    <row r="3903" spans="1:18" x14ac:dyDescent="0.3">
      <c r="A3903" s="1">
        <v>42146</v>
      </c>
      <c r="B3903">
        <v>27310056</v>
      </c>
      <c r="C3903">
        <v>402</v>
      </c>
      <c r="D3903">
        <v>5</v>
      </c>
      <c r="E3903">
        <v>5</v>
      </c>
      <c r="F3903" t="s">
        <v>77</v>
      </c>
      <c r="G3903">
        <v>45</v>
      </c>
      <c r="H3903">
        <v>0</v>
      </c>
      <c r="I3903">
        <v>81</v>
      </c>
      <c r="J3903">
        <v>0</v>
      </c>
      <c r="K3903">
        <v>0</v>
      </c>
      <c r="L3903">
        <v>227</v>
      </c>
      <c r="M3903">
        <v>568</v>
      </c>
      <c r="N3903">
        <v>347</v>
      </c>
      <c r="O3903" t="s">
        <v>153</v>
      </c>
      <c r="P3903">
        <v>81</v>
      </c>
      <c r="Q390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903" t="str">
        <f>VLOOKUP(Analytics_mindset_case_studies_IntegrateCo_2015payroll[[#This Row],[Job_Code]],Analytics_mindset_case_studies_IntegrateCo_jobcodes[[Code_text]:[Job_Description]],2,FALSE)</f>
        <v>Employee Training</v>
      </c>
    </row>
    <row r="3904" spans="1:18" x14ac:dyDescent="0.3">
      <c r="A3904" s="1">
        <v>42146</v>
      </c>
      <c r="B3904">
        <v>27310056</v>
      </c>
      <c r="C3904">
        <v>194</v>
      </c>
      <c r="D3904">
        <v>1</v>
      </c>
      <c r="E3904">
        <v>1</v>
      </c>
      <c r="F3904" t="s">
        <v>63</v>
      </c>
      <c r="G3904">
        <v>0</v>
      </c>
      <c r="H3904">
        <v>0</v>
      </c>
      <c r="I3904">
        <v>0</v>
      </c>
      <c r="J3904">
        <v>0</v>
      </c>
      <c r="K3904">
        <v>0</v>
      </c>
      <c r="L3904">
        <v>437</v>
      </c>
      <c r="M3904">
        <v>1394</v>
      </c>
      <c r="N3904">
        <v>371</v>
      </c>
      <c r="O3904" t="s">
        <v>154</v>
      </c>
      <c r="P3904">
        <v>0</v>
      </c>
      <c r="Q390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904" t="str">
        <f>VLOOKUP(Analytics_mindset_case_studies_IntegrateCo_2015payroll[[#This Row],[Job_Code]],Analytics_mindset_case_studies_IntegrateCo_jobcodes[[Code_text]:[Job_Description]],2,FALSE)</f>
        <v>New Foreign Manufacturing Plant</v>
      </c>
    </row>
    <row r="3905" spans="1:18" x14ac:dyDescent="0.3">
      <c r="A3905" s="1">
        <v>42146</v>
      </c>
      <c r="B3905">
        <v>27310056</v>
      </c>
      <c r="C3905">
        <v>203</v>
      </c>
      <c r="D3905">
        <v>1</v>
      </c>
      <c r="E3905">
        <v>1</v>
      </c>
      <c r="F3905" t="s">
        <v>85</v>
      </c>
      <c r="G3905">
        <v>0</v>
      </c>
      <c r="H3905">
        <v>0</v>
      </c>
      <c r="I3905">
        <v>0</v>
      </c>
      <c r="J3905">
        <v>0</v>
      </c>
      <c r="K3905">
        <v>0</v>
      </c>
      <c r="L3905">
        <v>0</v>
      </c>
      <c r="M3905">
        <v>152</v>
      </c>
      <c r="N3905">
        <v>3</v>
      </c>
      <c r="O3905" t="s">
        <v>155</v>
      </c>
      <c r="P3905">
        <v>0</v>
      </c>
      <c r="Q390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905" t="str">
        <f>VLOOKUP(Analytics_mindset_case_studies_IntegrateCo_2015payroll[[#This Row],[Job_Code]],Analytics_mindset_case_studies_IntegrateCo_jobcodes[[Code_text]:[Job_Description]],2,FALSE)</f>
        <v>Installation</v>
      </c>
    </row>
    <row r="3906" spans="1:18" x14ac:dyDescent="0.3">
      <c r="A3906" s="1">
        <v>42146</v>
      </c>
      <c r="B3906">
        <v>27310056</v>
      </c>
      <c r="C3906">
        <v>203</v>
      </c>
      <c r="D3906">
        <v>1</v>
      </c>
      <c r="E3906">
        <v>1</v>
      </c>
      <c r="F3906" t="s">
        <v>64</v>
      </c>
      <c r="G3906">
        <v>6</v>
      </c>
      <c r="H3906">
        <v>0</v>
      </c>
      <c r="I3906">
        <v>38887</v>
      </c>
      <c r="J3906">
        <v>0</v>
      </c>
      <c r="K3906">
        <v>0</v>
      </c>
      <c r="L3906">
        <v>0</v>
      </c>
      <c r="M3906">
        <v>2811</v>
      </c>
      <c r="N3906">
        <v>47</v>
      </c>
      <c r="O3906" t="s">
        <v>155</v>
      </c>
      <c r="P3906">
        <v>38887</v>
      </c>
      <c r="Q390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906" t="str">
        <f>VLOOKUP(Analytics_mindset_case_studies_IntegrateCo_2015payroll[[#This Row],[Job_Code]],Analytics_mindset_case_studies_IntegrateCo_jobcodes[[Code_text]:[Job_Description]],2,FALSE)</f>
        <v>Office</v>
      </c>
    </row>
    <row r="3907" spans="1:18" x14ac:dyDescent="0.3">
      <c r="A3907" s="1">
        <v>42146</v>
      </c>
      <c r="B3907">
        <v>27310056</v>
      </c>
      <c r="C3907">
        <v>203</v>
      </c>
      <c r="D3907">
        <v>1</v>
      </c>
      <c r="E3907">
        <v>1</v>
      </c>
      <c r="F3907" t="s">
        <v>88</v>
      </c>
      <c r="G3907">
        <v>4</v>
      </c>
      <c r="H3907">
        <v>0</v>
      </c>
      <c r="I3907">
        <v>25925</v>
      </c>
      <c r="J3907">
        <v>0</v>
      </c>
      <c r="K3907">
        <v>0</v>
      </c>
      <c r="L3907">
        <v>0</v>
      </c>
      <c r="M3907">
        <v>1873</v>
      </c>
      <c r="N3907">
        <v>31</v>
      </c>
      <c r="O3907" t="s">
        <v>155</v>
      </c>
      <c r="P3907">
        <v>25925</v>
      </c>
      <c r="Q390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907" t="str">
        <f>VLOOKUP(Analytics_mindset_case_studies_IntegrateCo_2015payroll[[#This Row],[Job_Code]],Analytics_mindset_case_studies_IntegrateCo_jobcodes[[Code_text]:[Job_Description]],2,FALSE)</f>
        <v>Office</v>
      </c>
    </row>
    <row r="3908" spans="1:18" x14ac:dyDescent="0.3">
      <c r="A3908" s="1">
        <v>42146</v>
      </c>
      <c r="B3908">
        <v>27310056</v>
      </c>
      <c r="C3908">
        <v>203</v>
      </c>
      <c r="D3908">
        <v>1</v>
      </c>
      <c r="E3908">
        <v>1</v>
      </c>
      <c r="F3908" t="s">
        <v>78</v>
      </c>
      <c r="G3908">
        <v>6</v>
      </c>
      <c r="H3908">
        <v>0</v>
      </c>
      <c r="I3908">
        <v>38886</v>
      </c>
      <c r="J3908">
        <v>0</v>
      </c>
      <c r="K3908">
        <v>0</v>
      </c>
      <c r="L3908">
        <v>0</v>
      </c>
      <c r="M3908">
        <v>281</v>
      </c>
      <c r="N3908">
        <v>47</v>
      </c>
      <c r="O3908" t="s">
        <v>155</v>
      </c>
      <c r="P3908">
        <v>38886</v>
      </c>
      <c r="Q390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908" t="str">
        <f>VLOOKUP(Analytics_mindset_case_studies_IntegrateCo_2015payroll[[#This Row],[Job_Code]],Analytics_mindset_case_studies_IntegrateCo_jobcodes[[Code_text]:[Job_Description]],2,FALSE)</f>
        <v>Service</v>
      </c>
    </row>
    <row r="3909" spans="1:18" x14ac:dyDescent="0.3">
      <c r="A3909" s="1">
        <v>42146</v>
      </c>
      <c r="B3909">
        <v>27310056</v>
      </c>
      <c r="C3909">
        <v>203</v>
      </c>
      <c r="D3909">
        <v>1</v>
      </c>
      <c r="E3909">
        <v>1</v>
      </c>
      <c r="F3909" t="s">
        <v>97</v>
      </c>
      <c r="G3909">
        <v>4</v>
      </c>
      <c r="H3909">
        <v>0</v>
      </c>
      <c r="I3909">
        <v>25925</v>
      </c>
      <c r="J3909">
        <v>0</v>
      </c>
      <c r="K3909">
        <v>0</v>
      </c>
      <c r="L3909">
        <v>0</v>
      </c>
      <c r="M3909">
        <v>1874</v>
      </c>
      <c r="N3909">
        <v>31</v>
      </c>
      <c r="O3909" t="s">
        <v>155</v>
      </c>
      <c r="P3909">
        <v>25925</v>
      </c>
      <c r="Q390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909" t="str">
        <f>VLOOKUP(Analytics_mindset_case_studies_IntegrateCo_2015payroll[[#This Row],[Job_Code]],Analytics_mindset_case_studies_IntegrateCo_jobcodes[[Code_text]:[Job_Description]],2,FALSE)</f>
        <v>Service</v>
      </c>
    </row>
    <row r="3910" spans="1:18" x14ac:dyDescent="0.3">
      <c r="A3910" s="1">
        <v>42146</v>
      </c>
      <c r="B3910">
        <v>27310056</v>
      </c>
      <c r="C3910">
        <v>203</v>
      </c>
      <c r="D3910">
        <v>1</v>
      </c>
      <c r="E3910">
        <v>1</v>
      </c>
      <c r="F3910" t="s">
        <v>65</v>
      </c>
      <c r="G3910">
        <v>6</v>
      </c>
      <c r="H3910">
        <v>0</v>
      </c>
      <c r="I3910">
        <v>38887</v>
      </c>
      <c r="J3910">
        <v>0</v>
      </c>
      <c r="K3910">
        <v>0</v>
      </c>
      <c r="L3910">
        <v>0</v>
      </c>
      <c r="M3910">
        <v>2809</v>
      </c>
      <c r="N3910">
        <v>47</v>
      </c>
      <c r="O3910" t="s">
        <v>155</v>
      </c>
      <c r="P3910">
        <v>38887</v>
      </c>
      <c r="Q391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910" t="str">
        <f>VLOOKUP(Analytics_mindset_case_studies_IntegrateCo_2015payroll[[#This Row],[Job_Code]],Analytics_mindset_case_studies_IntegrateCo_jobcodes[[Code_text]:[Job_Description]],2,FALSE)</f>
        <v>Office</v>
      </c>
    </row>
    <row r="3911" spans="1:18" x14ac:dyDescent="0.3">
      <c r="A3911" s="1">
        <v>42146</v>
      </c>
      <c r="B3911">
        <v>27310056</v>
      </c>
      <c r="C3911">
        <v>203</v>
      </c>
      <c r="D3911">
        <v>1</v>
      </c>
      <c r="E3911">
        <v>1</v>
      </c>
      <c r="F3911" t="s">
        <v>98</v>
      </c>
      <c r="G3911">
        <v>4</v>
      </c>
      <c r="H3911">
        <v>0</v>
      </c>
      <c r="I3911">
        <v>25925</v>
      </c>
      <c r="J3911">
        <v>0</v>
      </c>
      <c r="K3911">
        <v>0</v>
      </c>
      <c r="L3911">
        <v>0</v>
      </c>
      <c r="M3911">
        <v>1873</v>
      </c>
      <c r="N3911">
        <v>31</v>
      </c>
      <c r="O3911" t="s">
        <v>155</v>
      </c>
      <c r="P3911">
        <v>25925</v>
      </c>
      <c r="Q391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911" t="str">
        <f>VLOOKUP(Analytics_mindset_case_studies_IntegrateCo_2015payroll[[#This Row],[Job_Code]],Analytics_mindset_case_studies_IntegrateCo_jobcodes[[Code_text]:[Job_Description]],2,FALSE)</f>
        <v>Office</v>
      </c>
    </row>
    <row r="3912" spans="1:18" x14ac:dyDescent="0.3">
      <c r="A3912" s="1">
        <v>42146</v>
      </c>
      <c r="B3912">
        <v>27310056</v>
      </c>
      <c r="C3912">
        <v>203</v>
      </c>
      <c r="D3912">
        <v>1</v>
      </c>
      <c r="E3912">
        <v>1</v>
      </c>
      <c r="F3912" t="s">
        <v>74</v>
      </c>
      <c r="G3912">
        <v>6</v>
      </c>
      <c r="H3912">
        <v>0</v>
      </c>
      <c r="I3912">
        <v>38886</v>
      </c>
      <c r="J3912">
        <v>0</v>
      </c>
      <c r="K3912">
        <v>0</v>
      </c>
      <c r="L3912">
        <v>0</v>
      </c>
      <c r="M3912">
        <v>2811</v>
      </c>
      <c r="N3912">
        <v>47</v>
      </c>
      <c r="O3912" t="s">
        <v>155</v>
      </c>
      <c r="P3912">
        <v>38886</v>
      </c>
      <c r="Q391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912" t="str">
        <f>VLOOKUP(Analytics_mindset_case_studies_IntegrateCo_2015payroll[[#This Row],[Job_Code]],Analytics_mindset_case_studies_IntegrateCo_jobcodes[[Code_text]:[Job_Description]],2,FALSE)</f>
        <v>Service</v>
      </c>
    </row>
    <row r="3913" spans="1:18" x14ac:dyDescent="0.3">
      <c r="A3913" s="1">
        <v>42146</v>
      </c>
      <c r="B3913">
        <v>27310056</v>
      </c>
      <c r="C3913">
        <v>203</v>
      </c>
      <c r="D3913">
        <v>1</v>
      </c>
      <c r="E3913">
        <v>1</v>
      </c>
      <c r="F3913" t="s">
        <v>99</v>
      </c>
      <c r="G3913">
        <v>4</v>
      </c>
      <c r="H3913">
        <v>0</v>
      </c>
      <c r="I3913">
        <v>25925</v>
      </c>
      <c r="J3913">
        <v>0</v>
      </c>
      <c r="K3913">
        <v>0</v>
      </c>
      <c r="L3913">
        <v>0</v>
      </c>
      <c r="M3913">
        <v>1873</v>
      </c>
      <c r="N3913">
        <v>31</v>
      </c>
      <c r="O3913" t="s">
        <v>155</v>
      </c>
      <c r="P3913">
        <v>25925</v>
      </c>
      <c r="Q391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913" t="str">
        <f>VLOOKUP(Analytics_mindset_case_studies_IntegrateCo_2015payroll[[#This Row],[Job_Code]],Analytics_mindset_case_studies_IntegrateCo_jobcodes[[Code_text]:[Job_Description]],2,FALSE)</f>
        <v>Service</v>
      </c>
    </row>
    <row r="3914" spans="1:18" x14ac:dyDescent="0.3">
      <c r="A3914" s="1">
        <v>42146</v>
      </c>
      <c r="B3914">
        <v>27310056</v>
      </c>
      <c r="C3914">
        <v>357</v>
      </c>
      <c r="D3914">
        <v>1</v>
      </c>
      <c r="E3914">
        <v>1</v>
      </c>
      <c r="F3914" t="s">
        <v>85</v>
      </c>
      <c r="G3914">
        <v>0</v>
      </c>
      <c r="H3914">
        <v>0</v>
      </c>
      <c r="I3914">
        <v>0</v>
      </c>
      <c r="J3914">
        <v>0</v>
      </c>
      <c r="K3914">
        <v>0</v>
      </c>
      <c r="L3914">
        <v>31</v>
      </c>
      <c r="M3914">
        <v>99</v>
      </c>
      <c r="N3914">
        <v>25</v>
      </c>
      <c r="O3914" t="s">
        <v>156</v>
      </c>
      <c r="P3914">
        <v>0</v>
      </c>
      <c r="Q391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914" t="str">
        <f>VLOOKUP(Analytics_mindset_case_studies_IntegrateCo_2015payroll[[#This Row],[Job_Code]],Analytics_mindset_case_studies_IntegrateCo_jobcodes[[Code_text]:[Job_Description]],2,FALSE)</f>
        <v>Installation</v>
      </c>
    </row>
    <row r="3915" spans="1:18" x14ac:dyDescent="0.3">
      <c r="A3915" s="1">
        <v>42146</v>
      </c>
      <c r="B3915">
        <v>27310056</v>
      </c>
      <c r="C3915">
        <v>357</v>
      </c>
      <c r="D3915">
        <v>1</v>
      </c>
      <c r="E3915">
        <v>1</v>
      </c>
      <c r="F3915" t="s">
        <v>74</v>
      </c>
      <c r="G3915">
        <v>35</v>
      </c>
      <c r="H3915">
        <v>0</v>
      </c>
      <c r="I3915">
        <v>70</v>
      </c>
      <c r="J3915">
        <v>0</v>
      </c>
      <c r="K3915">
        <v>0</v>
      </c>
      <c r="L3915">
        <v>145</v>
      </c>
      <c r="M3915">
        <v>463</v>
      </c>
      <c r="N3915">
        <v>116</v>
      </c>
      <c r="O3915" t="s">
        <v>156</v>
      </c>
      <c r="P3915">
        <v>70</v>
      </c>
      <c r="Q391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915" t="str">
        <f>VLOOKUP(Analytics_mindset_case_studies_IntegrateCo_2015payroll[[#This Row],[Job_Code]],Analytics_mindset_case_studies_IntegrateCo_jobcodes[[Code_text]:[Job_Description]],2,FALSE)</f>
        <v>Service</v>
      </c>
    </row>
    <row r="3916" spans="1:18" x14ac:dyDescent="0.3">
      <c r="A3916" s="1">
        <v>42146</v>
      </c>
      <c r="B3916">
        <v>27310056</v>
      </c>
      <c r="C3916">
        <v>357</v>
      </c>
      <c r="D3916">
        <v>1</v>
      </c>
      <c r="E3916">
        <v>1</v>
      </c>
      <c r="F3916" t="s">
        <v>74</v>
      </c>
      <c r="G3916">
        <v>0</v>
      </c>
      <c r="H3916">
        <v>3</v>
      </c>
      <c r="I3916">
        <v>0</v>
      </c>
      <c r="J3916">
        <v>90</v>
      </c>
      <c r="K3916">
        <v>0</v>
      </c>
      <c r="L3916">
        <v>186</v>
      </c>
      <c r="M3916">
        <v>594</v>
      </c>
      <c r="N3916">
        <v>99</v>
      </c>
      <c r="O3916" t="s">
        <v>156</v>
      </c>
      <c r="P3916">
        <v>90</v>
      </c>
      <c r="Q391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916" t="str">
        <f>VLOOKUP(Analytics_mindset_case_studies_IntegrateCo_2015payroll[[#This Row],[Job_Code]],Analytics_mindset_case_studies_IntegrateCo_jobcodes[[Code_text]:[Job_Description]],2,FALSE)</f>
        <v>Service</v>
      </c>
    </row>
    <row r="3917" spans="1:18" x14ac:dyDescent="0.3">
      <c r="A3917" s="1">
        <v>42146</v>
      </c>
      <c r="B3917">
        <v>27310056</v>
      </c>
      <c r="C3917">
        <v>269</v>
      </c>
      <c r="D3917">
        <v>1</v>
      </c>
      <c r="E3917">
        <v>1</v>
      </c>
      <c r="F3917" t="s">
        <v>85</v>
      </c>
      <c r="G3917">
        <v>0</v>
      </c>
      <c r="H3917">
        <v>0</v>
      </c>
      <c r="I3917">
        <v>0</v>
      </c>
      <c r="J3917">
        <v>0</v>
      </c>
      <c r="K3917">
        <v>0</v>
      </c>
      <c r="L3917">
        <v>7</v>
      </c>
      <c r="M3917">
        <v>21</v>
      </c>
      <c r="N3917">
        <v>5</v>
      </c>
      <c r="O3917" t="s">
        <v>157</v>
      </c>
      <c r="P3917">
        <v>0</v>
      </c>
      <c r="Q391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917" t="str">
        <f>VLOOKUP(Analytics_mindset_case_studies_IntegrateCo_2015payroll[[#This Row],[Job_Code]],Analytics_mindset_case_studies_IntegrateCo_jobcodes[[Code_text]:[Job_Description]],2,FALSE)</f>
        <v>Installation</v>
      </c>
    </row>
    <row r="3918" spans="1:18" x14ac:dyDescent="0.3">
      <c r="A3918" s="1">
        <v>42146</v>
      </c>
      <c r="B3918">
        <v>27310056</v>
      </c>
      <c r="C3918">
        <v>269</v>
      </c>
      <c r="D3918">
        <v>1</v>
      </c>
      <c r="E3918">
        <v>1</v>
      </c>
      <c r="F3918" t="s">
        <v>79</v>
      </c>
      <c r="G3918">
        <v>3</v>
      </c>
      <c r="H3918">
        <v>0</v>
      </c>
      <c r="I3918">
        <v>84</v>
      </c>
      <c r="J3918">
        <v>0</v>
      </c>
      <c r="K3918">
        <v>0</v>
      </c>
      <c r="L3918">
        <v>184</v>
      </c>
      <c r="M3918">
        <v>589</v>
      </c>
      <c r="N3918">
        <v>139</v>
      </c>
      <c r="O3918" t="s">
        <v>157</v>
      </c>
      <c r="P3918">
        <v>84</v>
      </c>
      <c r="Q391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918" t="str">
        <f>VLOOKUP(Analytics_mindset_case_studies_IntegrateCo_2015payroll[[#This Row],[Job_Code]],Analytics_mindset_case_studies_IntegrateCo_jobcodes[[Code_text]:[Job_Description]],2,FALSE)</f>
        <v>Proj Management</v>
      </c>
    </row>
    <row r="3919" spans="1:18" x14ac:dyDescent="0.3">
      <c r="A3919" s="1">
        <v>42146</v>
      </c>
      <c r="B3919">
        <v>27310056</v>
      </c>
      <c r="C3919">
        <v>269</v>
      </c>
      <c r="D3919">
        <v>1</v>
      </c>
      <c r="E3919">
        <v>1</v>
      </c>
      <c r="F3919" t="s">
        <v>108</v>
      </c>
      <c r="G3919">
        <v>0</v>
      </c>
      <c r="H3919">
        <v>0</v>
      </c>
      <c r="I3919">
        <v>0</v>
      </c>
      <c r="J3919">
        <v>0</v>
      </c>
      <c r="K3919">
        <v>0</v>
      </c>
      <c r="L3919">
        <v>1969</v>
      </c>
      <c r="M3919">
        <v>6276</v>
      </c>
      <c r="N3919">
        <v>1478</v>
      </c>
      <c r="O3919" t="s">
        <v>157</v>
      </c>
      <c r="P3919">
        <v>0</v>
      </c>
      <c r="Q391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919" t="str">
        <f>VLOOKUP(Analytics_mindset_case_studies_IntegrateCo_2015payroll[[#This Row],[Job_Code]],Analytics_mindset_case_studies_IntegrateCo_jobcodes[[Code_text]:[Job_Description]],2,FALSE)</f>
        <v>New Foreign Manufacturing Plant</v>
      </c>
    </row>
    <row r="3920" spans="1:18" x14ac:dyDescent="0.3">
      <c r="A3920" s="1">
        <v>42146</v>
      </c>
      <c r="B3920">
        <v>27310056</v>
      </c>
      <c r="C3920">
        <v>248</v>
      </c>
      <c r="D3920">
        <v>1</v>
      </c>
      <c r="E3920">
        <v>1</v>
      </c>
      <c r="F3920" t="s">
        <v>64</v>
      </c>
      <c r="G3920">
        <v>20</v>
      </c>
      <c r="H3920">
        <v>0</v>
      </c>
      <c r="I3920">
        <v>410</v>
      </c>
      <c r="J3920">
        <v>0</v>
      </c>
      <c r="K3920">
        <v>0</v>
      </c>
      <c r="L3920">
        <v>866</v>
      </c>
      <c r="M3920">
        <v>276</v>
      </c>
      <c r="N3920">
        <v>49</v>
      </c>
      <c r="O3920" t="s">
        <v>158</v>
      </c>
      <c r="P3920">
        <v>410</v>
      </c>
      <c r="Q392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920" t="str">
        <f>VLOOKUP(Analytics_mindset_case_studies_IntegrateCo_2015payroll[[#This Row],[Job_Code]],Analytics_mindset_case_studies_IntegrateCo_jobcodes[[Code_text]:[Job_Description]],2,FALSE)</f>
        <v>Office</v>
      </c>
    </row>
    <row r="3921" spans="1:18" x14ac:dyDescent="0.3">
      <c r="A3921" s="1">
        <v>42146</v>
      </c>
      <c r="B3921">
        <v>27310056</v>
      </c>
      <c r="C3921">
        <v>248</v>
      </c>
      <c r="D3921">
        <v>1</v>
      </c>
      <c r="E3921">
        <v>1</v>
      </c>
      <c r="F3921" t="s">
        <v>65</v>
      </c>
      <c r="G3921">
        <v>20</v>
      </c>
      <c r="H3921">
        <v>0</v>
      </c>
      <c r="I3921">
        <v>410</v>
      </c>
      <c r="J3921">
        <v>0</v>
      </c>
      <c r="K3921">
        <v>0</v>
      </c>
      <c r="L3921">
        <v>866</v>
      </c>
      <c r="M3921">
        <v>276</v>
      </c>
      <c r="N3921">
        <v>49</v>
      </c>
      <c r="O3921" t="s">
        <v>158</v>
      </c>
      <c r="P3921">
        <v>410</v>
      </c>
      <c r="Q392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921" t="str">
        <f>VLOOKUP(Analytics_mindset_case_studies_IntegrateCo_2015payroll[[#This Row],[Job_Code]],Analytics_mindset_case_studies_IntegrateCo_jobcodes[[Code_text]:[Job_Description]],2,FALSE)</f>
        <v>Office</v>
      </c>
    </row>
    <row r="3922" spans="1:18" x14ac:dyDescent="0.3">
      <c r="A3922" s="1">
        <v>42146</v>
      </c>
      <c r="B3922">
        <v>27310056</v>
      </c>
      <c r="C3922">
        <v>30</v>
      </c>
      <c r="D3922">
        <v>1</v>
      </c>
      <c r="E3922">
        <v>1</v>
      </c>
      <c r="F3922" t="s">
        <v>58</v>
      </c>
      <c r="G3922">
        <v>5</v>
      </c>
      <c r="H3922">
        <v>0</v>
      </c>
      <c r="I3922">
        <v>1218</v>
      </c>
      <c r="J3922">
        <v>0</v>
      </c>
      <c r="K3922">
        <v>0</v>
      </c>
      <c r="L3922">
        <v>25</v>
      </c>
      <c r="M3922">
        <v>79</v>
      </c>
      <c r="N3922">
        <v>1</v>
      </c>
      <c r="O3922" t="s">
        <v>159</v>
      </c>
      <c r="P3922">
        <v>1218</v>
      </c>
      <c r="Q392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922" t="str">
        <f>VLOOKUP(Analytics_mindset_case_studies_IntegrateCo_2015payroll[[#This Row],[Job_Code]],Analytics_mindset_case_studies_IntegrateCo_jobcodes[[Code_text]:[Job_Description]],2,FALSE)</f>
        <v>Sales</v>
      </c>
    </row>
    <row r="3923" spans="1:18" x14ac:dyDescent="0.3">
      <c r="A3923" s="1">
        <v>42146</v>
      </c>
      <c r="B3923">
        <v>27310056</v>
      </c>
      <c r="C3923">
        <v>30</v>
      </c>
      <c r="D3923">
        <v>1</v>
      </c>
      <c r="E3923">
        <v>1</v>
      </c>
      <c r="F3923" t="s">
        <v>84</v>
      </c>
      <c r="G3923">
        <v>5</v>
      </c>
      <c r="H3923">
        <v>0</v>
      </c>
      <c r="I3923">
        <v>12184</v>
      </c>
      <c r="J3923">
        <v>0</v>
      </c>
      <c r="K3923">
        <v>0</v>
      </c>
      <c r="L3923">
        <v>246</v>
      </c>
      <c r="M3923">
        <v>785</v>
      </c>
      <c r="N3923">
        <v>15</v>
      </c>
      <c r="O3923" t="s">
        <v>159</v>
      </c>
      <c r="P3923">
        <v>12184</v>
      </c>
      <c r="Q392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3923" t="str">
        <f>VLOOKUP(Analytics_mindset_case_studies_IntegrateCo_2015payroll[[#This Row],[Job_Code]],Analytics_mindset_case_studies_IntegrateCo_jobcodes[[Code_text]:[Job_Description]],2,FALSE)</f>
        <v>Travel</v>
      </c>
    </row>
    <row r="3924" spans="1:18" x14ac:dyDescent="0.3">
      <c r="A3924" s="1">
        <v>42146</v>
      </c>
      <c r="B3924">
        <v>27310056</v>
      </c>
      <c r="C3924">
        <v>403</v>
      </c>
      <c r="D3924">
        <v>1</v>
      </c>
      <c r="E3924">
        <v>1</v>
      </c>
      <c r="F3924" t="s">
        <v>89</v>
      </c>
      <c r="G3924">
        <v>1</v>
      </c>
      <c r="H3924">
        <v>0</v>
      </c>
      <c r="I3924">
        <v>17</v>
      </c>
      <c r="J3924">
        <v>0</v>
      </c>
      <c r="K3924">
        <v>0</v>
      </c>
      <c r="L3924">
        <v>35</v>
      </c>
      <c r="M3924">
        <v>112</v>
      </c>
      <c r="N3924">
        <v>28</v>
      </c>
      <c r="O3924" t="s">
        <v>160</v>
      </c>
      <c r="P3924">
        <v>17</v>
      </c>
      <c r="Q392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924" t="str">
        <f>VLOOKUP(Analytics_mindset_case_studies_IntegrateCo_2015payroll[[#This Row],[Job_Code]],Analytics_mindset_case_studies_IntegrateCo_jobcodes[[Code_text]:[Job_Description]],2,FALSE)</f>
        <v>Employee Training</v>
      </c>
    </row>
    <row r="3925" spans="1:18" x14ac:dyDescent="0.3">
      <c r="A3925" s="1">
        <v>42146</v>
      </c>
      <c r="B3925">
        <v>27310056</v>
      </c>
      <c r="C3925">
        <v>376</v>
      </c>
      <c r="D3925">
        <v>1</v>
      </c>
      <c r="E3925">
        <v>1</v>
      </c>
      <c r="F3925" t="s">
        <v>85</v>
      </c>
      <c r="G3925">
        <v>0</v>
      </c>
      <c r="H3925">
        <v>0</v>
      </c>
      <c r="I3925">
        <v>0</v>
      </c>
      <c r="J3925">
        <v>0</v>
      </c>
      <c r="K3925">
        <v>0</v>
      </c>
      <c r="L3925">
        <v>34</v>
      </c>
      <c r="M3925">
        <v>109</v>
      </c>
      <c r="N3925">
        <v>25</v>
      </c>
      <c r="O3925" t="s">
        <v>161</v>
      </c>
      <c r="P3925">
        <v>0</v>
      </c>
      <c r="Q392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925" t="str">
        <f>VLOOKUP(Analytics_mindset_case_studies_IntegrateCo_2015payroll[[#This Row],[Job_Code]],Analytics_mindset_case_studies_IntegrateCo_jobcodes[[Code_text]:[Job_Description]],2,FALSE)</f>
        <v>Installation</v>
      </c>
    </row>
    <row r="3926" spans="1:18" x14ac:dyDescent="0.3">
      <c r="A3926" s="1">
        <v>42146</v>
      </c>
      <c r="B3926">
        <v>27310056</v>
      </c>
      <c r="C3926">
        <v>210</v>
      </c>
      <c r="D3926">
        <v>2</v>
      </c>
      <c r="E3926">
        <v>2</v>
      </c>
      <c r="F3926" t="s">
        <v>85</v>
      </c>
      <c r="G3926">
        <v>0</v>
      </c>
      <c r="H3926">
        <v>0</v>
      </c>
      <c r="I3926">
        <v>0</v>
      </c>
      <c r="J3926">
        <v>0</v>
      </c>
      <c r="K3926">
        <v>0</v>
      </c>
      <c r="L3926">
        <v>72</v>
      </c>
      <c r="M3926">
        <v>115</v>
      </c>
      <c r="N3926">
        <v>33</v>
      </c>
      <c r="O3926" t="s">
        <v>163</v>
      </c>
      <c r="P3926">
        <v>0</v>
      </c>
      <c r="Q392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926" t="str">
        <f>VLOOKUP(Analytics_mindset_case_studies_IntegrateCo_2015payroll[[#This Row],[Job_Code]],Analytics_mindset_case_studies_IntegrateCo_jobcodes[[Code_text]:[Job_Description]],2,FALSE)</f>
        <v>Installation</v>
      </c>
    </row>
    <row r="3927" spans="1:18" x14ac:dyDescent="0.3">
      <c r="A3927" s="1">
        <v>42146</v>
      </c>
      <c r="B3927">
        <v>27310056</v>
      </c>
      <c r="C3927">
        <v>210</v>
      </c>
      <c r="D3927">
        <v>2</v>
      </c>
      <c r="E3927">
        <v>2</v>
      </c>
      <c r="F3927" t="s">
        <v>88</v>
      </c>
      <c r="G3927">
        <v>19</v>
      </c>
      <c r="H3927">
        <v>0</v>
      </c>
      <c r="I3927">
        <v>45182</v>
      </c>
      <c r="J3927">
        <v>0</v>
      </c>
      <c r="K3927">
        <v>0</v>
      </c>
      <c r="L3927">
        <v>2169</v>
      </c>
      <c r="M3927">
        <v>3456</v>
      </c>
      <c r="N3927">
        <v>1003</v>
      </c>
      <c r="O3927" t="s">
        <v>163</v>
      </c>
      <c r="P3927">
        <v>45182</v>
      </c>
      <c r="Q392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927" t="str">
        <f>VLOOKUP(Analytics_mindset_case_studies_IntegrateCo_2015payroll[[#This Row],[Job_Code]],Analytics_mindset_case_studies_IntegrateCo_jobcodes[[Code_text]:[Job_Description]],2,FALSE)</f>
        <v>Office</v>
      </c>
    </row>
    <row r="3928" spans="1:18" x14ac:dyDescent="0.3">
      <c r="A3928" s="1">
        <v>42146</v>
      </c>
      <c r="B3928">
        <v>27310056</v>
      </c>
      <c r="C3928">
        <v>210</v>
      </c>
      <c r="D3928">
        <v>2</v>
      </c>
      <c r="E3928">
        <v>2</v>
      </c>
      <c r="F3928" t="s">
        <v>107</v>
      </c>
      <c r="G3928">
        <v>65</v>
      </c>
      <c r="H3928">
        <v>0</v>
      </c>
      <c r="I3928">
        <v>15457</v>
      </c>
      <c r="J3928">
        <v>0</v>
      </c>
      <c r="K3928">
        <v>0</v>
      </c>
      <c r="L3928">
        <v>742</v>
      </c>
      <c r="M3928">
        <v>1182</v>
      </c>
      <c r="N3928">
        <v>343</v>
      </c>
      <c r="O3928" t="s">
        <v>163</v>
      </c>
      <c r="P3928">
        <v>15457</v>
      </c>
      <c r="Q392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928" t="str">
        <f>VLOOKUP(Analytics_mindset_case_studies_IntegrateCo_2015payroll[[#This Row],[Job_Code]],Analytics_mindset_case_studies_IntegrateCo_jobcodes[[Code_text]:[Job_Description]],2,FALSE)</f>
        <v>Sales</v>
      </c>
    </row>
    <row r="3929" spans="1:18" x14ac:dyDescent="0.3">
      <c r="A3929" s="1">
        <v>42146</v>
      </c>
      <c r="B3929">
        <v>27310056</v>
      </c>
      <c r="C3929">
        <v>210</v>
      </c>
      <c r="D3929">
        <v>2</v>
      </c>
      <c r="E3929">
        <v>2</v>
      </c>
      <c r="F3929" t="s">
        <v>113</v>
      </c>
      <c r="G3929">
        <v>3</v>
      </c>
      <c r="H3929">
        <v>0</v>
      </c>
      <c r="I3929">
        <v>7134</v>
      </c>
      <c r="J3929">
        <v>0</v>
      </c>
      <c r="K3929">
        <v>0</v>
      </c>
      <c r="L3929">
        <v>342</v>
      </c>
      <c r="M3929">
        <v>546</v>
      </c>
      <c r="N3929">
        <v>158</v>
      </c>
      <c r="O3929" t="s">
        <v>163</v>
      </c>
      <c r="P3929">
        <v>7134</v>
      </c>
      <c r="Q392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929" t="str">
        <f>VLOOKUP(Analytics_mindset_case_studies_IntegrateCo_2015payroll[[#This Row],[Job_Code]],Analytics_mindset_case_studies_IntegrateCo_jobcodes[[Code_text]:[Job_Description]],2,FALSE)</f>
        <v>Employee Training</v>
      </c>
    </row>
    <row r="3930" spans="1:18" x14ac:dyDescent="0.3">
      <c r="A3930" s="1">
        <v>42146</v>
      </c>
      <c r="B3930">
        <v>27310056</v>
      </c>
      <c r="C3930">
        <v>210</v>
      </c>
      <c r="D3930">
        <v>2</v>
      </c>
      <c r="E3930">
        <v>2</v>
      </c>
      <c r="F3930" t="s">
        <v>82</v>
      </c>
      <c r="G3930">
        <v>0</v>
      </c>
      <c r="H3930">
        <v>0</v>
      </c>
      <c r="I3930">
        <v>0</v>
      </c>
      <c r="J3930">
        <v>0</v>
      </c>
      <c r="K3930">
        <v>0</v>
      </c>
      <c r="L3930">
        <v>628</v>
      </c>
      <c r="M3930">
        <v>10</v>
      </c>
      <c r="N3930">
        <v>29</v>
      </c>
      <c r="O3930" t="s">
        <v>163</v>
      </c>
      <c r="P3930">
        <v>0</v>
      </c>
      <c r="Q393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930" t="str">
        <f>VLOOKUP(Analytics_mindset_case_studies_IntegrateCo_2015payroll[[#This Row],[Job_Code]],Analytics_mindset_case_studies_IntegrateCo_jobcodes[[Code_text]:[Job_Description]],2,FALSE)</f>
        <v>New Foreign Manufacturing Plant</v>
      </c>
    </row>
    <row r="3931" spans="1:18" x14ac:dyDescent="0.3">
      <c r="A3931" s="1">
        <v>42146</v>
      </c>
      <c r="B3931">
        <v>27310056</v>
      </c>
      <c r="C3931">
        <v>210</v>
      </c>
      <c r="D3931">
        <v>2</v>
      </c>
      <c r="E3931">
        <v>2</v>
      </c>
      <c r="F3931" t="s">
        <v>115</v>
      </c>
      <c r="G3931">
        <v>25</v>
      </c>
      <c r="H3931">
        <v>0</v>
      </c>
      <c r="I3931">
        <v>5945</v>
      </c>
      <c r="J3931">
        <v>0</v>
      </c>
      <c r="K3931">
        <v>0</v>
      </c>
      <c r="L3931">
        <v>286</v>
      </c>
      <c r="M3931">
        <v>455</v>
      </c>
      <c r="N3931">
        <v>132</v>
      </c>
      <c r="O3931" t="s">
        <v>163</v>
      </c>
      <c r="P3931">
        <v>5945</v>
      </c>
      <c r="Q393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931" t="str">
        <f>VLOOKUP(Analytics_mindset_case_studies_IntegrateCo_2015payroll[[#This Row],[Job_Code]],Analytics_mindset_case_studies_IntegrateCo_jobcodes[[Code_text]:[Job_Description]],2,FALSE)</f>
        <v>Sales</v>
      </c>
    </row>
    <row r="3932" spans="1:18" x14ac:dyDescent="0.3">
      <c r="A3932" s="1">
        <v>42146</v>
      </c>
      <c r="B3932">
        <v>27310056</v>
      </c>
      <c r="C3932">
        <v>35</v>
      </c>
      <c r="D3932">
        <v>1</v>
      </c>
      <c r="E3932">
        <v>1</v>
      </c>
      <c r="F3932" t="s">
        <v>58</v>
      </c>
      <c r="G3932">
        <v>40</v>
      </c>
      <c r="H3932">
        <v>0</v>
      </c>
      <c r="I3932">
        <v>115385</v>
      </c>
      <c r="J3932">
        <v>0</v>
      </c>
      <c r="K3932">
        <v>0</v>
      </c>
      <c r="L3932">
        <v>0</v>
      </c>
      <c r="M3932">
        <v>8153</v>
      </c>
      <c r="N3932">
        <v>3</v>
      </c>
      <c r="O3932" t="s">
        <v>165</v>
      </c>
      <c r="P3932">
        <v>115385</v>
      </c>
      <c r="Q393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932" t="str">
        <f>VLOOKUP(Analytics_mindset_case_studies_IntegrateCo_2015payroll[[#This Row],[Job_Code]],Analytics_mindset_case_studies_IntegrateCo_jobcodes[[Code_text]:[Job_Description]],2,FALSE)</f>
        <v>Sales</v>
      </c>
    </row>
    <row r="3933" spans="1:18" x14ac:dyDescent="0.3">
      <c r="A3933" s="1">
        <v>42146</v>
      </c>
      <c r="B3933">
        <v>27310056</v>
      </c>
      <c r="C3933">
        <v>287</v>
      </c>
      <c r="D3933">
        <v>2</v>
      </c>
      <c r="E3933">
        <v>2</v>
      </c>
      <c r="F3933" t="s">
        <v>64</v>
      </c>
      <c r="G3933">
        <v>9</v>
      </c>
      <c r="H3933">
        <v>0</v>
      </c>
      <c r="I3933">
        <v>12825</v>
      </c>
      <c r="J3933">
        <v>0</v>
      </c>
      <c r="K3933">
        <v>0</v>
      </c>
      <c r="L3933">
        <v>584</v>
      </c>
      <c r="M3933">
        <v>932</v>
      </c>
      <c r="N3933">
        <v>32</v>
      </c>
      <c r="O3933" t="s">
        <v>167</v>
      </c>
      <c r="P3933">
        <v>12825</v>
      </c>
      <c r="Q393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933" t="str">
        <f>VLOOKUP(Analytics_mindset_case_studies_IntegrateCo_2015payroll[[#This Row],[Job_Code]],Analytics_mindset_case_studies_IntegrateCo_jobcodes[[Code_text]:[Job_Description]],2,FALSE)</f>
        <v>Office</v>
      </c>
    </row>
    <row r="3934" spans="1:18" x14ac:dyDescent="0.3">
      <c r="A3934" s="1">
        <v>42146</v>
      </c>
      <c r="B3934">
        <v>27310056</v>
      </c>
      <c r="C3934">
        <v>287</v>
      </c>
      <c r="D3934">
        <v>2</v>
      </c>
      <c r="E3934">
        <v>2</v>
      </c>
      <c r="F3934" t="s">
        <v>88</v>
      </c>
      <c r="G3934">
        <v>11</v>
      </c>
      <c r="H3934">
        <v>0</v>
      </c>
      <c r="I3934">
        <v>15675</v>
      </c>
      <c r="J3934">
        <v>0</v>
      </c>
      <c r="K3934">
        <v>0</v>
      </c>
      <c r="L3934">
        <v>714</v>
      </c>
      <c r="M3934">
        <v>1138</v>
      </c>
      <c r="N3934">
        <v>39</v>
      </c>
      <c r="O3934" t="s">
        <v>167</v>
      </c>
      <c r="P3934">
        <v>15675</v>
      </c>
      <c r="Q393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934" t="str">
        <f>VLOOKUP(Analytics_mindset_case_studies_IntegrateCo_2015payroll[[#This Row],[Job_Code]],Analytics_mindset_case_studies_IntegrateCo_jobcodes[[Code_text]:[Job_Description]],2,FALSE)</f>
        <v>Office</v>
      </c>
    </row>
    <row r="3935" spans="1:18" x14ac:dyDescent="0.3">
      <c r="A3935" s="1">
        <v>42146</v>
      </c>
      <c r="B3935">
        <v>27310056</v>
      </c>
      <c r="C3935">
        <v>287</v>
      </c>
      <c r="D3935">
        <v>2</v>
      </c>
      <c r="E3935">
        <v>2</v>
      </c>
      <c r="F3935" t="s">
        <v>97</v>
      </c>
      <c r="G3935">
        <v>11</v>
      </c>
      <c r="H3935">
        <v>0</v>
      </c>
      <c r="I3935">
        <v>15675</v>
      </c>
      <c r="J3935">
        <v>0</v>
      </c>
      <c r="K3935">
        <v>0</v>
      </c>
      <c r="L3935">
        <v>714</v>
      </c>
      <c r="M3935">
        <v>1138</v>
      </c>
      <c r="N3935">
        <v>39</v>
      </c>
      <c r="O3935" t="s">
        <v>167</v>
      </c>
      <c r="P3935">
        <v>15675</v>
      </c>
      <c r="Q393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935" t="str">
        <f>VLOOKUP(Analytics_mindset_case_studies_IntegrateCo_2015payroll[[#This Row],[Job_Code]],Analytics_mindset_case_studies_IntegrateCo_jobcodes[[Code_text]:[Job_Description]],2,FALSE)</f>
        <v>Service</v>
      </c>
    </row>
    <row r="3936" spans="1:18" x14ac:dyDescent="0.3">
      <c r="A3936" s="1">
        <v>42146</v>
      </c>
      <c r="B3936">
        <v>27310056</v>
      </c>
      <c r="C3936">
        <v>287</v>
      </c>
      <c r="D3936">
        <v>2</v>
      </c>
      <c r="E3936">
        <v>2</v>
      </c>
      <c r="F3936" t="s">
        <v>82</v>
      </c>
      <c r="G3936">
        <v>0</v>
      </c>
      <c r="H3936">
        <v>0</v>
      </c>
      <c r="I3936">
        <v>0</v>
      </c>
      <c r="J3936">
        <v>0</v>
      </c>
      <c r="K3936">
        <v>0</v>
      </c>
      <c r="L3936">
        <v>584</v>
      </c>
      <c r="M3936">
        <v>93</v>
      </c>
      <c r="N3936">
        <v>32</v>
      </c>
      <c r="O3936" t="s">
        <v>167</v>
      </c>
      <c r="P3936">
        <v>0</v>
      </c>
      <c r="Q393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936" t="str">
        <f>VLOOKUP(Analytics_mindset_case_studies_IntegrateCo_2015payroll[[#This Row],[Job_Code]],Analytics_mindset_case_studies_IntegrateCo_jobcodes[[Code_text]:[Job_Description]],2,FALSE)</f>
        <v>New Foreign Manufacturing Plant</v>
      </c>
    </row>
    <row r="3937" spans="1:18" x14ac:dyDescent="0.3">
      <c r="A3937" s="1">
        <v>42146</v>
      </c>
      <c r="B3937">
        <v>27310056</v>
      </c>
      <c r="C3937">
        <v>255</v>
      </c>
      <c r="D3937">
        <v>1</v>
      </c>
      <c r="E3937">
        <v>1</v>
      </c>
      <c r="F3937" t="s">
        <v>85</v>
      </c>
      <c r="G3937">
        <v>0</v>
      </c>
      <c r="H3937">
        <v>0</v>
      </c>
      <c r="I3937">
        <v>0</v>
      </c>
      <c r="J3937">
        <v>0</v>
      </c>
      <c r="K3937">
        <v>0</v>
      </c>
      <c r="L3937">
        <v>35</v>
      </c>
      <c r="M3937">
        <v>111</v>
      </c>
      <c r="N3937">
        <v>25</v>
      </c>
      <c r="O3937" t="s">
        <v>169</v>
      </c>
      <c r="P3937">
        <v>0</v>
      </c>
      <c r="Q393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937" t="str">
        <f>VLOOKUP(Analytics_mindset_case_studies_IntegrateCo_2015payroll[[#This Row],[Job_Code]],Analytics_mindset_case_studies_IntegrateCo_jobcodes[[Code_text]:[Job_Description]],2,FALSE)</f>
        <v>Installation</v>
      </c>
    </row>
    <row r="3938" spans="1:18" x14ac:dyDescent="0.3">
      <c r="A3938" s="1">
        <v>42146</v>
      </c>
      <c r="B3938">
        <v>27310056</v>
      </c>
      <c r="C3938">
        <v>153</v>
      </c>
      <c r="D3938">
        <v>1</v>
      </c>
      <c r="E3938">
        <v>1</v>
      </c>
      <c r="F3938" t="s">
        <v>85</v>
      </c>
      <c r="G3938">
        <v>0</v>
      </c>
      <c r="H3938">
        <v>0</v>
      </c>
      <c r="I3938">
        <v>0</v>
      </c>
      <c r="J3938">
        <v>0</v>
      </c>
      <c r="K3938">
        <v>0</v>
      </c>
      <c r="L3938">
        <v>33</v>
      </c>
      <c r="M3938">
        <v>106</v>
      </c>
      <c r="N3938">
        <v>25</v>
      </c>
      <c r="O3938" t="s">
        <v>170</v>
      </c>
      <c r="P3938">
        <v>0</v>
      </c>
      <c r="Q393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938" t="str">
        <f>VLOOKUP(Analytics_mindset_case_studies_IntegrateCo_2015payroll[[#This Row],[Job_Code]],Analytics_mindset_case_studies_IntegrateCo_jobcodes[[Code_text]:[Job_Description]],2,FALSE)</f>
        <v>Installation</v>
      </c>
    </row>
    <row r="3939" spans="1:18" x14ac:dyDescent="0.3">
      <c r="A3939" s="1">
        <v>42146</v>
      </c>
      <c r="B3939">
        <v>27310056</v>
      </c>
      <c r="C3939">
        <v>13</v>
      </c>
      <c r="D3939">
        <v>1</v>
      </c>
      <c r="E3939">
        <v>1</v>
      </c>
      <c r="F3939" t="s">
        <v>58</v>
      </c>
      <c r="G3939">
        <v>17</v>
      </c>
      <c r="H3939">
        <v>0</v>
      </c>
      <c r="I3939">
        <v>79116</v>
      </c>
      <c r="J3939">
        <v>0</v>
      </c>
      <c r="K3939">
        <v>0</v>
      </c>
      <c r="L3939">
        <v>0</v>
      </c>
      <c r="M3939">
        <v>6052</v>
      </c>
      <c r="N3939">
        <v>1305</v>
      </c>
      <c r="O3939" t="s">
        <v>171</v>
      </c>
      <c r="P3939">
        <v>79116</v>
      </c>
      <c r="Q393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939" t="str">
        <f>VLOOKUP(Analytics_mindset_case_studies_IntegrateCo_2015payroll[[#This Row],[Job_Code]],Analytics_mindset_case_studies_IntegrateCo_jobcodes[[Code_text]:[Job_Description]],2,FALSE)</f>
        <v>Sales</v>
      </c>
    </row>
    <row r="3940" spans="1:18" x14ac:dyDescent="0.3">
      <c r="A3940" s="1">
        <v>42146</v>
      </c>
      <c r="B3940">
        <v>27310056</v>
      </c>
      <c r="C3940">
        <v>13</v>
      </c>
      <c r="D3940">
        <v>1</v>
      </c>
      <c r="E3940">
        <v>1</v>
      </c>
      <c r="F3940" t="s">
        <v>84</v>
      </c>
      <c r="G3940">
        <v>12</v>
      </c>
      <c r="H3940">
        <v>0</v>
      </c>
      <c r="I3940">
        <v>55846</v>
      </c>
      <c r="J3940">
        <v>0</v>
      </c>
      <c r="K3940">
        <v>0</v>
      </c>
      <c r="L3940">
        <v>0</v>
      </c>
      <c r="M3940">
        <v>4273</v>
      </c>
      <c r="N3940">
        <v>921</v>
      </c>
      <c r="O3940" t="s">
        <v>171</v>
      </c>
      <c r="P3940">
        <v>55846</v>
      </c>
      <c r="Q394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3940" t="str">
        <f>VLOOKUP(Analytics_mindset_case_studies_IntegrateCo_2015payroll[[#This Row],[Job_Code]],Analytics_mindset_case_studies_IntegrateCo_jobcodes[[Code_text]:[Job_Description]],2,FALSE)</f>
        <v>Travel</v>
      </c>
    </row>
    <row r="3941" spans="1:18" x14ac:dyDescent="0.3">
      <c r="A3941" s="1">
        <v>42146</v>
      </c>
      <c r="B3941">
        <v>27310056</v>
      </c>
      <c r="C3941">
        <v>13</v>
      </c>
      <c r="D3941">
        <v>1</v>
      </c>
      <c r="E3941">
        <v>1</v>
      </c>
      <c r="F3941" t="s">
        <v>106</v>
      </c>
      <c r="G3941">
        <v>2</v>
      </c>
      <c r="H3941">
        <v>0</v>
      </c>
      <c r="I3941">
        <v>9307</v>
      </c>
      <c r="J3941">
        <v>0</v>
      </c>
      <c r="K3941">
        <v>0</v>
      </c>
      <c r="L3941">
        <v>0</v>
      </c>
      <c r="M3941">
        <v>712</v>
      </c>
      <c r="N3941">
        <v>154</v>
      </c>
      <c r="O3941" t="s">
        <v>171</v>
      </c>
      <c r="P3941">
        <v>9307</v>
      </c>
      <c r="Q394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007</v>
      </c>
      <c r="R3941" t="str">
        <f>VLOOKUP(Analytics_mindset_case_studies_IntegrateCo_2015payroll[[#This Row],[Job_Code]],Analytics_mindset_case_studies_IntegrateCo_jobcodes[[Code_text]:[Job_Description]],2,FALSE)</f>
        <v>Customer Training</v>
      </c>
    </row>
    <row r="3942" spans="1:18" x14ac:dyDescent="0.3">
      <c r="A3942" s="1">
        <v>42146</v>
      </c>
      <c r="B3942">
        <v>27310056</v>
      </c>
      <c r="C3942">
        <v>358</v>
      </c>
      <c r="D3942">
        <v>1</v>
      </c>
      <c r="E3942">
        <v>1</v>
      </c>
      <c r="F3942" t="s">
        <v>64</v>
      </c>
      <c r="G3942">
        <v>40</v>
      </c>
      <c r="H3942">
        <v>0</v>
      </c>
      <c r="I3942">
        <v>630</v>
      </c>
      <c r="J3942">
        <v>0</v>
      </c>
      <c r="K3942">
        <v>0</v>
      </c>
      <c r="L3942">
        <v>1188</v>
      </c>
      <c r="M3942">
        <v>3787</v>
      </c>
      <c r="N3942">
        <v>76</v>
      </c>
      <c r="O3942" t="s">
        <v>172</v>
      </c>
      <c r="P3942">
        <v>630</v>
      </c>
      <c r="Q394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942" t="str">
        <f>VLOOKUP(Analytics_mindset_case_studies_IntegrateCo_2015payroll[[#This Row],[Job_Code]],Analytics_mindset_case_studies_IntegrateCo_jobcodes[[Code_text]:[Job_Description]],2,FALSE)</f>
        <v>Office</v>
      </c>
    </row>
    <row r="3943" spans="1:18" x14ac:dyDescent="0.3">
      <c r="A3943" s="1">
        <v>42146</v>
      </c>
      <c r="B3943">
        <v>27310056</v>
      </c>
      <c r="C3943">
        <v>281</v>
      </c>
      <c r="D3943">
        <v>1</v>
      </c>
      <c r="E3943">
        <v>1</v>
      </c>
      <c r="F3943" t="s">
        <v>85</v>
      </c>
      <c r="G3943">
        <v>0</v>
      </c>
      <c r="H3943">
        <v>0</v>
      </c>
      <c r="I3943">
        <v>0</v>
      </c>
      <c r="J3943">
        <v>0</v>
      </c>
      <c r="K3943">
        <v>0</v>
      </c>
      <c r="L3943">
        <v>25</v>
      </c>
      <c r="M3943">
        <v>8</v>
      </c>
      <c r="N3943">
        <v>2</v>
      </c>
      <c r="O3943" t="s">
        <v>207</v>
      </c>
      <c r="P3943">
        <v>0</v>
      </c>
      <c r="Q394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943" t="str">
        <f>VLOOKUP(Analytics_mindset_case_studies_IntegrateCo_2015payroll[[#This Row],[Job_Code]],Analytics_mindset_case_studies_IntegrateCo_jobcodes[[Code_text]:[Job_Description]],2,FALSE)</f>
        <v>Installation</v>
      </c>
    </row>
    <row r="3944" spans="1:18" x14ac:dyDescent="0.3">
      <c r="A3944" s="1">
        <v>42146</v>
      </c>
      <c r="B3944">
        <v>27310056</v>
      </c>
      <c r="C3944">
        <v>281</v>
      </c>
      <c r="D3944">
        <v>1</v>
      </c>
      <c r="E3944">
        <v>1</v>
      </c>
      <c r="F3944" t="s">
        <v>65</v>
      </c>
      <c r="G3944">
        <v>1</v>
      </c>
      <c r="H3944">
        <v>0</v>
      </c>
      <c r="I3944">
        <v>26</v>
      </c>
      <c r="J3944">
        <v>0</v>
      </c>
      <c r="K3944">
        <v>0</v>
      </c>
      <c r="L3944">
        <v>55</v>
      </c>
      <c r="M3944">
        <v>174</v>
      </c>
      <c r="N3944">
        <v>43</v>
      </c>
      <c r="O3944" t="s">
        <v>207</v>
      </c>
      <c r="P3944">
        <v>26</v>
      </c>
      <c r="Q394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944" t="str">
        <f>VLOOKUP(Analytics_mindset_case_studies_IntegrateCo_2015payroll[[#This Row],[Job_Code]],Analytics_mindset_case_studies_IntegrateCo_jobcodes[[Code_text]:[Job_Description]],2,FALSE)</f>
        <v>Office</v>
      </c>
    </row>
    <row r="3945" spans="1:18" x14ac:dyDescent="0.3">
      <c r="A3945" s="1">
        <v>42146</v>
      </c>
      <c r="B3945">
        <v>27310056</v>
      </c>
      <c r="C3945">
        <v>281</v>
      </c>
      <c r="D3945">
        <v>1</v>
      </c>
      <c r="E3945">
        <v>1</v>
      </c>
      <c r="F3945" t="s">
        <v>70</v>
      </c>
      <c r="G3945">
        <v>0</v>
      </c>
      <c r="H3945">
        <v>0</v>
      </c>
      <c r="I3945">
        <v>0</v>
      </c>
      <c r="J3945">
        <v>0</v>
      </c>
      <c r="K3945">
        <v>0</v>
      </c>
      <c r="L3945">
        <v>301</v>
      </c>
      <c r="M3945">
        <v>958</v>
      </c>
      <c r="N3945">
        <v>236</v>
      </c>
      <c r="O3945" t="s">
        <v>207</v>
      </c>
      <c r="P3945">
        <v>0</v>
      </c>
      <c r="Q394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945" t="str">
        <f>VLOOKUP(Analytics_mindset_case_studies_IntegrateCo_2015payroll[[#This Row],[Job_Code]],Analytics_mindset_case_studies_IntegrateCo_jobcodes[[Code_text]:[Job_Description]],2,FALSE)</f>
        <v>New Foreign Manufacturing Plant</v>
      </c>
    </row>
    <row r="3946" spans="1:18" x14ac:dyDescent="0.3">
      <c r="A3946" s="1">
        <v>42146</v>
      </c>
      <c r="B3946">
        <v>27310056</v>
      </c>
      <c r="C3946">
        <v>314</v>
      </c>
      <c r="D3946">
        <v>1</v>
      </c>
      <c r="E3946">
        <v>1</v>
      </c>
      <c r="F3946" t="s">
        <v>85</v>
      </c>
      <c r="G3946">
        <v>0</v>
      </c>
      <c r="H3946">
        <v>0</v>
      </c>
      <c r="I3946">
        <v>0</v>
      </c>
      <c r="J3946">
        <v>0</v>
      </c>
      <c r="K3946">
        <v>0</v>
      </c>
      <c r="L3946">
        <v>36</v>
      </c>
      <c r="M3946">
        <v>115</v>
      </c>
      <c r="N3946">
        <v>25</v>
      </c>
      <c r="O3946" t="s">
        <v>174</v>
      </c>
      <c r="P3946">
        <v>0</v>
      </c>
      <c r="Q394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946" t="str">
        <f>VLOOKUP(Analytics_mindset_case_studies_IntegrateCo_2015payroll[[#This Row],[Job_Code]],Analytics_mindset_case_studies_IntegrateCo_jobcodes[[Code_text]:[Job_Description]],2,FALSE)</f>
        <v>Installation</v>
      </c>
    </row>
    <row r="3947" spans="1:18" x14ac:dyDescent="0.3">
      <c r="A3947" s="1">
        <v>42146</v>
      </c>
      <c r="B3947">
        <v>27310056</v>
      </c>
      <c r="C3947">
        <v>39</v>
      </c>
      <c r="D3947">
        <v>1</v>
      </c>
      <c r="E3947">
        <v>1</v>
      </c>
      <c r="F3947" t="s">
        <v>101</v>
      </c>
      <c r="G3947">
        <v>30</v>
      </c>
      <c r="H3947">
        <v>0</v>
      </c>
      <c r="I3947">
        <v>2175</v>
      </c>
      <c r="J3947">
        <v>0</v>
      </c>
      <c r="K3947">
        <v>32</v>
      </c>
      <c r="L3947">
        <v>126</v>
      </c>
      <c r="M3947">
        <v>402</v>
      </c>
      <c r="N3947">
        <v>359</v>
      </c>
      <c r="O3947" t="s">
        <v>175</v>
      </c>
      <c r="P3947">
        <v>2175</v>
      </c>
      <c r="Q394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947" t="str">
        <f>VLOOKUP(Analytics_mindset_case_studies_IntegrateCo_2015payroll[[#This Row],[Job_Code]],Analytics_mindset_case_studies_IntegrateCo_jobcodes[[Code_text]:[Job_Description]],2,FALSE)</f>
        <v>Installation</v>
      </c>
    </row>
    <row r="3948" spans="1:18" x14ac:dyDescent="0.3">
      <c r="A3948" s="1">
        <v>42146</v>
      </c>
      <c r="B3948">
        <v>27310056</v>
      </c>
      <c r="C3948">
        <v>18</v>
      </c>
      <c r="D3948">
        <v>1</v>
      </c>
      <c r="E3948">
        <v>1</v>
      </c>
      <c r="F3948" t="s">
        <v>64</v>
      </c>
      <c r="G3948">
        <v>155</v>
      </c>
      <c r="H3948">
        <v>0</v>
      </c>
      <c r="I3948">
        <v>310</v>
      </c>
      <c r="J3948">
        <v>0</v>
      </c>
      <c r="K3948">
        <v>0</v>
      </c>
      <c r="L3948">
        <v>744</v>
      </c>
      <c r="M3948">
        <v>2372</v>
      </c>
      <c r="N3948">
        <v>37</v>
      </c>
      <c r="O3948" t="s">
        <v>177</v>
      </c>
      <c r="P3948">
        <v>310</v>
      </c>
      <c r="Q394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948" t="str">
        <f>VLOOKUP(Analytics_mindset_case_studies_IntegrateCo_2015payroll[[#This Row],[Job_Code]],Analytics_mindset_case_studies_IntegrateCo_jobcodes[[Code_text]:[Job_Description]],2,FALSE)</f>
        <v>Office</v>
      </c>
    </row>
    <row r="3949" spans="1:18" x14ac:dyDescent="0.3">
      <c r="A3949" s="1">
        <v>42146</v>
      </c>
      <c r="B3949">
        <v>27310056</v>
      </c>
      <c r="C3949">
        <v>18</v>
      </c>
      <c r="D3949">
        <v>1</v>
      </c>
      <c r="E3949">
        <v>1</v>
      </c>
      <c r="F3949" t="s">
        <v>65</v>
      </c>
      <c r="G3949">
        <v>155</v>
      </c>
      <c r="H3949">
        <v>0</v>
      </c>
      <c r="I3949">
        <v>310</v>
      </c>
      <c r="J3949">
        <v>0</v>
      </c>
      <c r="K3949">
        <v>0</v>
      </c>
      <c r="L3949">
        <v>744</v>
      </c>
      <c r="M3949">
        <v>2371</v>
      </c>
      <c r="N3949">
        <v>37</v>
      </c>
      <c r="O3949" t="s">
        <v>177</v>
      </c>
      <c r="P3949">
        <v>310</v>
      </c>
      <c r="Q394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949" t="str">
        <f>VLOOKUP(Analytics_mindset_case_studies_IntegrateCo_2015payroll[[#This Row],[Job_Code]],Analytics_mindset_case_studies_IntegrateCo_jobcodes[[Code_text]:[Job_Description]],2,FALSE)</f>
        <v>Office</v>
      </c>
    </row>
    <row r="3950" spans="1:18" x14ac:dyDescent="0.3">
      <c r="A3950" s="1">
        <v>42146</v>
      </c>
      <c r="B3950">
        <v>27310056</v>
      </c>
      <c r="C3950">
        <v>401</v>
      </c>
      <c r="D3950">
        <v>2</v>
      </c>
      <c r="E3950">
        <v>2</v>
      </c>
      <c r="F3950" t="s">
        <v>85</v>
      </c>
      <c r="G3950">
        <v>0</v>
      </c>
      <c r="H3950">
        <v>0</v>
      </c>
      <c r="I3950">
        <v>0</v>
      </c>
      <c r="J3950">
        <v>0</v>
      </c>
      <c r="K3950">
        <v>0</v>
      </c>
      <c r="L3950">
        <v>63</v>
      </c>
      <c r="M3950">
        <v>1</v>
      </c>
      <c r="N3950">
        <v>33</v>
      </c>
      <c r="O3950" t="s">
        <v>179</v>
      </c>
      <c r="P3950">
        <v>0</v>
      </c>
      <c r="Q395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950" t="str">
        <f>VLOOKUP(Analytics_mindset_case_studies_IntegrateCo_2015payroll[[#This Row],[Job_Code]],Analytics_mindset_case_studies_IntegrateCo_jobcodes[[Code_text]:[Job_Description]],2,FALSE)</f>
        <v>Installation</v>
      </c>
    </row>
    <row r="3951" spans="1:18" x14ac:dyDescent="0.3">
      <c r="A3951" s="1">
        <v>42146</v>
      </c>
      <c r="B3951">
        <v>27310056</v>
      </c>
      <c r="C3951">
        <v>401</v>
      </c>
      <c r="D3951">
        <v>2</v>
      </c>
      <c r="E3951">
        <v>2</v>
      </c>
      <c r="F3951" t="s">
        <v>88</v>
      </c>
      <c r="G3951">
        <v>34</v>
      </c>
      <c r="H3951">
        <v>0</v>
      </c>
      <c r="I3951">
        <v>884</v>
      </c>
      <c r="J3951">
        <v>0</v>
      </c>
      <c r="K3951">
        <v>0</v>
      </c>
      <c r="L3951">
        <v>3717</v>
      </c>
      <c r="M3951">
        <v>5923</v>
      </c>
      <c r="N3951">
        <v>1962</v>
      </c>
      <c r="O3951" t="s">
        <v>179</v>
      </c>
      <c r="P3951">
        <v>884</v>
      </c>
      <c r="Q395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951" t="str">
        <f>VLOOKUP(Analytics_mindset_case_studies_IntegrateCo_2015payroll[[#This Row],[Job_Code]],Analytics_mindset_case_studies_IntegrateCo_jobcodes[[Code_text]:[Job_Description]],2,FALSE)</f>
        <v>Office</v>
      </c>
    </row>
    <row r="3952" spans="1:18" x14ac:dyDescent="0.3">
      <c r="A3952" s="1">
        <v>42146</v>
      </c>
      <c r="B3952">
        <v>27310056</v>
      </c>
      <c r="C3952">
        <v>407</v>
      </c>
      <c r="D3952">
        <v>1</v>
      </c>
      <c r="E3952">
        <v>1</v>
      </c>
      <c r="F3952" t="s">
        <v>89</v>
      </c>
      <c r="G3952">
        <v>1</v>
      </c>
      <c r="H3952">
        <v>0</v>
      </c>
      <c r="I3952">
        <v>16</v>
      </c>
      <c r="J3952">
        <v>0</v>
      </c>
      <c r="K3952">
        <v>1</v>
      </c>
      <c r="L3952">
        <v>38</v>
      </c>
      <c r="M3952">
        <v>122</v>
      </c>
      <c r="N3952">
        <v>26</v>
      </c>
      <c r="O3952" t="s">
        <v>209</v>
      </c>
      <c r="P3952">
        <v>16</v>
      </c>
      <c r="Q395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952" t="str">
        <f>VLOOKUP(Analytics_mindset_case_studies_IntegrateCo_2015payroll[[#This Row],[Job_Code]],Analytics_mindset_case_studies_IntegrateCo_jobcodes[[Code_text]:[Job_Description]],2,FALSE)</f>
        <v>Employee Training</v>
      </c>
    </row>
    <row r="3953" spans="1:18" x14ac:dyDescent="0.3">
      <c r="A3953" s="1">
        <v>42146</v>
      </c>
      <c r="B3953">
        <v>27310056</v>
      </c>
      <c r="C3953">
        <v>3</v>
      </c>
      <c r="D3953">
        <v>1</v>
      </c>
      <c r="E3953">
        <v>1</v>
      </c>
      <c r="F3953" t="s">
        <v>64</v>
      </c>
      <c r="G3953">
        <v>32</v>
      </c>
      <c r="H3953">
        <v>0</v>
      </c>
      <c r="I3953">
        <v>24616</v>
      </c>
      <c r="J3953">
        <v>0</v>
      </c>
      <c r="K3953">
        <v>0</v>
      </c>
      <c r="L3953">
        <v>0</v>
      </c>
      <c r="M3953">
        <v>18646</v>
      </c>
      <c r="N3953">
        <v>295</v>
      </c>
      <c r="O3953" t="s">
        <v>180</v>
      </c>
      <c r="P3953">
        <v>24616</v>
      </c>
      <c r="Q395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953" t="str">
        <f>VLOOKUP(Analytics_mindset_case_studies_IntegrateCo_2015payroll[[#This Row],[Job_Code]],Analytics_mindset_case_studies_IntegrateCo_jobcodes[[Code_text]:[Job_Description]],2,FALSE)</f>
        <v>Office</v>
      </c>
    </row>
    <row r="3954" spans="1:18" x14ac:dyDescent="0.3">
      <c r="A3954" s="1">
        <v>42146</v>
      </c>
      <c r="B3954">
        <v>27310056</v>
      </c>
      <c r="C3954">
        <v>3</v>
      </c>
      <c r="D3954">
        <v>1</v>
      </c>
      <c r="E3954">
        <v>1</v>
      </c>
      <c r="F3954" t="s">
        <v>58</v>
      </c>
      <c r="G3954">
        <v>8</v>
      </c>
      <c r="H3954">
        <v>0</v>
      </c>
      <c r="I3954">
        <v>6154</v>
      </c>
      <c r="J3954">
        <v>0</v>
      </c>
      <c r="K3954">
        <v>0</v>
      </c>
      <c r="L3954">
        <v>0</v>
      </c>
      <c r="M3954">
        <v>4662</v>
      </c>
      <c r="N3954">
        <v>74</v>
      </c>
      <c r="O3954" t="s">
        <v>180</v>
      </c>
      <c r="P3954">
        <v>6154</v>
      </c>
      <c r="Q395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954" t="str">
        <f>VLOOKUP(Analytics_mindset_case_studies_IntegrateCo_2015payroll[[#This Row],[Job_Code]],Analytics_mindset_case_studies_IntegrateCo_jobcodes[[Code_text]:[Job_Description]],2,FALSE)</f>
        <v>Sales</v>
      </c>
    </row>
    <row r="3955" spans="1:18" x14ac:dyDescent="0.3">
      <c r="A3955" s="1">
        <v>42146</v>
      </c>
      <c r="B3955">
        <v>27310056</v>
      </c>
      <c r="C3955">
        <v>374</v>
      </c>
      <c r="D3955">
        <v>5</v>
      </c>
      <c r="E3955">
        <v>5</v>
      </c>
      <c r="F3955" t="s">
        <v>64</v>
      </c>
      <c r="G3955">
        <v>4</v>
      </c>
      <c r="H3955">
        <v>0</v>
      </c>
      <c r="I3955">
        <v>84</v>
      </c>
      <c r="J3955">
        <v>0</v>
      </c>
      <c r="K3955">
        <v>0</v>
      </c>
      <c r="L3955">
        <v>235</v>
      </c>
      <c r="M3955">
        <v>547</v>
      </c>
      <c r="N3955">
        <v>32</v>
      </c>
      <c r="O3955" t="s">
        <v>181</v>
      </c>
      <c r="P3955">
        <v>84</v>
      </c>
      <c r="Q395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955" t="str">
        <f>VLOOKUP(Analytics_mindset_case_studies_IntegrateCo_2015payroll[[#This Row],[Job_Code]],Analytics_mindset_case_studies_IntegrateCo_jobcodes[[Code_text]:[Job_Description]],2,FALSE)</f>
        <v>Office</v>
      </c>
    </row>
    <row r="3956" spans="1:18" x14ac:dyDescent="0.3">
      <c r="A3956" s="1">
        <v>42146</v>
      </c>
      <c r="B3956">
        <v>27310056</v>
      </c>
      <c r="C3956">
        <v>374</v>
      </c>
      <c r="D3956">
        <v>5</v>
      </c>
      <c r="E3956">
        <v>5</v>
      </c>
      <c r="F3956" t="s">
        <v>93</v>
      </c>
      <c r="G3956">
        <v>19</v>
      </c>
      <c r="H3956">
        <v>0</v>
      </c>
      <c r="I3956">
        <v>399</v>
      </c>
      <c r="J3956">
        <v>0</v>
      </c>
      <c r="K3956">
        <v>0</v>
      </c>
      <c r="L3956">
        <v>1117</v>
      </c>
      <c r="M3956">
        <v>2599</v>
      </c>
      <c r="N3956">
        <v>152</v>
      </c>
      <c r="O3956" t="s">
        <v>181</v>
      </c>
      <c r="P3956">
        <v>399</v>
      </c>
      <c r="Q395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956" t="str">
        <f>VLOOKUP(Analytics_mindset_case_studies_IntegrateCo_2015payroll[[#This Row],[Job_Code]],Analytics_mindset_case_studies_IntegrateCo_jobcodes[[Code_text]:[Job_Description]],2,FALSE)</f>
        <v>Office</v>
      </c>
    </row>
    <row r="3957" spans="1:18" x14ac:dyDescent="0.3">
      <c r="A3957" s="1">
        <v>42146</v>
      </c>
      <c r="B3957">
        <v>27310056</v>
      </c>
      <c r="C3957">
        <v>374</v>
      </c>
      <c r="D3957">
        <v>5</v>
      </c>
      <c r="E3957">
        <v>5</v>
      </c>
      <c r="F3957" t="s">
        <v>78</v>
      </c>
      <c r="G3957">
        <v>155</v>
      </c>
      <c r="H3957">
        <v>0</v>
      </c>
      <c r="I3957">
        <v>3255</v>
      </c>
      <c r="J3957">
        <v>0</v>
      </c>
      <c r="K3957">
        <v>0</v>
      </c>
      <c r="L3957">
        <v>912</v>
      </c>
      <c r="M3957">
        <v>2119</v>
      </c>
      <c r="N3957">
        <v>124</v>
      </c>
      <c r="O3957" t="s">
        <v>181</v>
      </c>
      <c r="P3957">
        <v>3255</v>
      </c>
      <c r="Q395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957" t="str">
        <f>VLOOKUP(Analytics_mindset_case_studies_IntegrateCo_2015payroll[[#This Row],[Job_Code]],Analytics_mindset_case_studies_IntegrateCo_jobcodes[[Code_text]:[Job_Description]],2,FALSE)</f>
        <v>Service</v>
      </c>
    </row>
    <row r="3958" spans="1:18" x14ac:dyDescent="0.3">
      <c r="A3958" s="1">
        <v>42146</v>
      </c>
      <c r="B3958">
        <v>27310056</v>
      </c>
      <c r="C3958">
        <v>374</v>
      </c>
      <c r="D3958">
        <v>5</v>
      </c>
      <c r="E3958">
        <v>5</v>
      </c>
      <c r="F3958" t="s">
        <v>103</v>
      </c>
      <c r="G3958">
        <v>15</v>
      </c>
      <c r="H3958">
        <v>0</v>
      </c>
      <c r="I3958">
        <v>315</v>
      </c>
      <c r="J3958">
        <v>0</v>
      </c>
      <c r="K3958">
        <v>0</v>
      </c>
      <c r="L3958">
        <v>88</v>
      </c>
      <c r="M3958">
        <v>205</v>
      </c>
      <c r="N3958">
        <v>12</v>
      </c>
      <c r="O3958" t="s">
        <v>181</v>
      </c>
      <c r="P3958">
        <v>315</v>
      </c>
      <c r="Q395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958" t="str">
        <f>VLOOKUP(Analytics_mindset_case_studies_IntegrateCo_2015payroll[[#This Row],[Job_Code]],Analytics_mindset_case_studies_IntegrateCo_jobcodes[[Code_text]:[Job_Description]],2,FALSE)</f>
        <v>Service</v>
      </c>
    </row>
    <row r="3959" spans="1:18" x14ac:dyDescent="0.3">
      <c r="A3959" s="1">
        <v>42146</v>
      </c>
      <c r="B3959">
        <v>27310056</v>
      </c>
      <c r="C3959">
        <v>201</v>
      </c>
      <c r="D3959">
        <v>1</v>
      </c>
      <c r="E3959">
        <v>1</v>
      </c>
      <c r="F3959" t="s">
        <v>85</v>
      </c>
      <c r="G3959">
        <v>0</v>
      </c>
      <c r="H3959">
        <v>0</v>
      </c>
      <c r="I3959">
        <v>0</v>
      </c>
      <c r="J3959">
        <v>0</v>
      </c>
      <c r="K3959">
        <v>0</v>
      </c>
      <c r="L3959">
        <v>36</v>
      </c>
      <c r="M3959">
        <v>115</v>
      </c>
      <c r="N3959">
        <v>25</v>
      </c>
      <c r="O3959" t="s">
        <v>182</v>
      </c>
      <c r="P3959">
        <v>0</v>
      </c>
      <c r="Q395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959" t="str">
        <f>VLOOKUP(Analytics_mindset_case_studies_IntegrateCo_2015payroll[[#This Row],[Job_Code]],Analytics_mindset_case_studies_IntegrateCo_jobcodes[[Code_text]:[Job_Description]],2,FALSE)</f>
        <v>Installation</v>
      </c>
    </row>
    <row r="3960" spans="1:18" x14ac:dyDescent="0.3">
      <c r="A3960" s="1">
        <v>42146</v>
      </c>
      <c r="B3960">
        <v>27310056</v>
      </c>
      <c r="C3960">
        <v>192</v>
      </c>
      <c r="D3960">
        <v>5</v>
      </c>
      <c r="E3960">
        <v>5</v>
      </c>
      <c r="F3960" t="s">
        <v>85</v>
      </c>
      <c r="G3960">
        <v>0</v>
      </c>
      <c r="H3960">
        <v>0</v>
      </c>
      <c r="I3960">
        <v>0</v>
      </c>
      <c r="J3960">
        <v>0</v>
      </c>
      <c r="K3960">
        <v>0</v>
      </c>
      <c r="L3960">
        <v>0</v>
      </c>
      <c r="M3960">
        <v>102</v>
      </c>
      <c r="N3960">
        <v>64</v>
      </c>
      <c r="O3960" t="s">
        <v>183</v>
      </c>
      <c r="P3960">
        <v>0</v>
      </c>
      <c r="Q396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960" t="str">
        <f>VLOOKUP(Analytics_mindset_case_studies_IntegrateCo_2015payroll[[#This Row],[Job_Code]],Analytics_mindset_case_studies_IntegrateCo_jobcodes[[Code_text]:[Job_Description]],2,FALSE)</f>
        <v>Installation</v>
      </c>
    </row>
    <row r="3961" spans="1:18" x14ac:dyDescent="0.3">
      <c r="A3961" s="1">
        <v>42146</v>
      </c>
      <c r="B3961">
        <v>27310056</v>
      </c>
      <c r="C3961">
        <v>192</v>
      </c>
      <c r="D3961">
        <v>5</v>
      </c>
      <c r="E3961">
        <v>5</v>
      </c>
      <c r="F3961" t="s">
        <v>107</v>
      </c>
      <c r="G3961">
        <v>24</v>
      </c>
      <c r="H3961">
        <v>0</v>
      </c>
      <c r="I3961">
        <v>57692</v>
      </c>
      <c r="J3961">
        <v>0</v>
      </c>
      <c r="K3961">
        <v>0</v>
      </c>
      <c r="L3961">
        <v>0</v>
      </c>
      <c r="M3961">
        <v>3939</v>
      </c>
      <c r="N3961">
        <v>2469</v>
      </c>
      <c r="O3961" t="s">
        <v>183</v>
      </c>
      <c r="P3961">
        <v>57692</v>
      </c>
      <c r="Q396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961" t="str">
        <f>VLOOKUP(Analytics_mindset_case_studies_IntegrateCo_2015payroll[[#This Row],[Job_Code]],Analytics_mindset_case_studies_IntegrateCo_jobcodes[[Code_text]:[Job_Description]],2,FALSE)</f>
        <v>Sales</v>
      </c>
    </row>
    <row r="3962" spans="1:18" x14ac:dyDescent="0.3">
      <c r="A3962" s="1">
        <v>42146</v>
      </c>
      <c r="B3962">
        <v>27310056</v>
      </c>
      <c r="C3962">
        <v>192</v>
      </c>
      <c r="D3962">
        <v>5</v>
      </c>
      <c r="E3962">
        <v>5</v>
      </c>
      <c r="F3962" t="s">
        <v>104</v>
      </c>
      <c r="G3962">
        <v>16</v>
      </c>
      <c r="H3962">
        <v>0</v>
      </c>
      <c r="I3962">
        <v>38462</v>
      </c>
      <c r="J3962">
        <v>0</v>
      </c>
      <c r="K3962">
        <v>0</v>
      </c>
      <c r="L3962">
        <v>0</v>
      </c>
      <c r="M3962">
        <v>2626</v>
      </c>
      <c r="N3962">
        <v>1646</v>
      </c>
      <c r="O3962" t="s">
        <v>183</v>
      </c>
      <c r="P3962">
        <v>38462</v>
      </c>
      <c r="Q396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962" t="str">
        <f>VLOOKUP(Analytics_mindset_case_studies_IntegrateCo_2015payroll[[#This Row],[Job_Code]],Analytics_mindset_case_studies_IntegrateCo_jobcodes[[Code_text]:[Job_Description]],2,FALSE)</f>
        <v>Sales</v>
      </c>
    </row>
    <row r="3963" spans="1:18" x14ac:dyDescent="0.3">
      <c r="A3963" s="1">
        <v>42146</v>
      </c>
      <c r="B3963">
        <v>27310056</v>
      </c>
      <c r="C3963">
        <v>398</v>
      </c>
      <c r="D3963">
        <v>1</v>
      </c>
      <c r="E3963">
        <v>1</v>
      </c>
      <c r="F3963" t="s">
        <v>89</v>
      </c>
      <c r="G3963">
        <v>1</v>
      </c>
      <c r="H3963">
        <v>0</v>
      </c>
      <c r="I3963">
        <v>12</v>
      </c>
      <c r="J3963">
        <v>0</v>
      </c>
      <c r="K3963">
        <v>0</v>
      </c>
      <c r="L3963">
        <v>29</v>
      </c>
      <c r="M3963">
        <v>91</v>
      </c>
      <c r="N3963">
        <v>2</v>
      </c>
      <c r="O3963" t="s">
        <v>184</v>
      </c>
      <c r="P3963">
        <v>12</v>
      </c>
      <c r="Q396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963" t="str">
        <f>VLOOKUP(Analytics_mindset_case_studies_IntegrateCo_2015payroll[[#This Row],[Job_Code]],Analytics_mindset_case_studies_IntegrateCo_jobcodes[[Code_text]:[Job_Description]],2,FALSE)</f>
        <v>Employee Training</v>
      </c>
    </row>
    <row r="3964" spans="1:18" x14ac:dyDescent="0.3">
      <c r="A3964" s="1">
        <v>42146</v>
      </c>
      <c r="B3964">
        <v>27310056</v>
      </c>
      <c r="C3964">
        <v>276</v>
      </c>
      <c r="D3964">
        <v>1</v>
      </c>
      <c r="E3964">
        <v>1</v>
      </c>
      <c r="F3964" t="s">
        <v>85</v>
      </c>
      <c r="G3964">
        <v>0</v>
      </c>
      <c r="H3964">
        <v>0</v>
      </c>
      <c r="I3964">
        <v>0</v>
      </c>
      <c r="J3964">
        <v>0</v>
      </c>
      <c r="K3964">
        <v>0</v>
      </c>
      <c r="L3964">
        <v>34</v>
      </c>
      <c r="M3964">
        <v>108</v>
      </c>
      <c r="N3964">
        <v>25</v>
      </c>
      <c r="O3964" t="s">
        <v>185</v>
      </c>
      <c r="P3964">
        <v>0</v>
      </c>
      <c r="Q396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964" t="str">
        <f>VLOOKUP(Analytics_mindset_case_studies_IntegrateCo_2015payroll[[#This Row],[Job_Code]],Analytics_mindset_case_studies_IntegrateCo_jobcodes[[Code_text]:[Job_Description]],2,FALSE)</f>
        <v>Installation</v>
      </c>
    </row>
    <row r="3965" spans="1:18" x14ac:dyDescent="0.3">
      <c r="A3965" s="1">
        <v>42146</v>
      </c>
      <c r="B3965">
        <v>27310056</v>
      </c>
      <c r="C3965">
        <v>352</v>
      </c>
      <c r="D3965">
        <v>1</v>
      </c>
      <c r="E3965">
        <v>1</v>
      </c>
      <c r="F3965" t="s">
        <v>85</v>
      </c>
      <c r="G3965">
        <v>0</v>
      </c>
      <c r="H3965">
        <v>0</v>
      </c>
      <c r="I3965">
        <v>0</v>
      </c>
      <c r="J3965">
        <v>0</v>
      </c>
      <c r="K3965">
        <v>0</v>
      </c>
      <c r="L3965">
        <v>33</v>
      </c>
      <c r="M3965">
        <v>104</v>
      </c>
      <c r="N3965">
        <v>25</v>
      </c>
      <c r="O3965" t="s">
        <v>186</v>
      </c>
      <c r="P3965">
        <v>0</v>
      </c>
      <c r="Q396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965" t="str">
        <f>VLOOKUP(Analytics_mindset_case_studies_IntegrateCo_2015payroll[[#This Row],[Job_Code]],Analytics_mindset_case_studies_IntegrateCo_jobcodes[[Code_text]:[Job_Description]],2,FALSE)</f>
        <v>Installation</v>
      </c>
    </row>
    <row r="3966" spans="1:18" x14ac:dyDescent="0.3">
      <c r="A3966" s="1">
        <v>42146</v>
      </c>
      <c r="B3966">
        <v>27310056</v>
      </c>
      <c r="C3966">
        <v>352</v>
      </c>
      <c r="D3966">
        <v>1</v>
      </c>
      <c r="E3966">
        <v>1</v>
      </c>
      <c r="F3966" t="s">
        <v>89</v>
      </c>
      <c r="G3966">
        <v>1</v>
      </c>
      <c r="H3966">
        <v>0</v>
      </c>
      <c r="I3966">
        <v>19</v>
      </c>
      <c r="J3966">
        <v>0</v>
      </c>
      <c r="K3966">
        <v>0</v>
      </c>
      <c r="L3966">
        <v>41</v>
      </c>
      <c r="M3966">
        <v>131</v>
      </c>
      <c r="N3966">
        <v>31</v>
      </c>
      <c r="O3966" t="s">
        <v>186</v>
      </c>
      <c r="P3966">
        <v>19</v>
      </c>
      <c r="Q396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966" t="str">
        <f>VLOOKUP(Analytics_mindset_case_studies_IntegrateCo_2015payroll[[#This Row],[Job_Code]],Analytics_mindset_case_studies_IntegrateCo_jobcodes[[Code_text]:[Job_Description]],2,FALSE)</f>
        <v>Employee Training</v>
      </c>
    </row>
    <row r="3967" spans="1:18" x14ac:dyDescent="0.3">
      <c r="A3967" s="1">
        <v>42146</v>
      </c>
      <c r="B3967">
        <v>27310056</v>
      </c>
      <c r="C3967">
        <v>199</v>
      </c>
      <c r="D3967">
        <v>1</v>
      </c>
      <c r="E3967">
        <v>1</v>
      </c>
      <c r="F3967" t="s">
        <v>85</v>
      </c>
      <c r="G3967">
        <v>0</v>
      </c>
      <c r="H3967">
        <v>0</v>
      </c>
      <c r="I3967">
        <v>0</v>
      </c>
      <c r="J3967">
        <v>0</v>
      </c>
      <c r="K3967">
        <v>0</v>
      </c>
      <c r="L3967">
        <v>0</v>
      </c>
      <c r="M3967">
        <v>106</v>
      </c>
      <c r="N3967">
        <v>25</v>
      </c>
      <c r="O3967" t="s">
        <v>187</v>
      </c>
      <c r="P3967">
        <v>0</v>
      </c>
      <c r="Q396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967" t="str">
        <f>VLOOKUP(Analytics_mindset_case_studies_IntegrateCo_2015payroll[[#This Row],[Job_Code]],Analytics_mindset_case_studies_IntegrateCo_jobcodes[[Code_text]:[Job_Description]],2,FALSE)</f>
        <v>Installation</v>
      </c>
    </row>
    <row r="3968" spans="1:18" x14ac:dyDescent="0.3">
      <c r="A3968" s="1">
        <v>42146</v>
      </c>
      <c r="B3968">
        <v>27310056</v>
      </c>
      <c r="C3968">
        <v>199</v>
      </c>
      <c r="D3968">
        <v>1</v>
      </c>
      <c r="E3968">
        <v>1</v>
      </c>
      <c r="F3968" t="s">
        <v>58</v>
      </c>
      <c r="G3968">
        <v>1</v>
      </c>
      <c r="H3968">
        <v>0</v>
      </c>
      <c r="I3968">
        <v>357</v>
      </c>
      <c r="J3968">
        <v>0</v>
      </c>
      <c r="K3968">
        <v>0</v>
      </c>
      <c r="L3968">
        <v>0</v>
      </c>
      <c r="M3968">
        <v>253</v>
      </c>
      <c r="N3968">
        <v>59</v>
      </c>
      <c r="O3968" t="s">
        <v>187</v>
      </c>
      <c r="P3968">
        <v>357</v>
      </c>
      <c r="Q396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968" t="str">
        <f>VLOOKUP(Analytics_mindset_case_studies_IntegrateCo_2015payroll[[#This Row],[Job_Code]],Analytics_mindset_case_studies_IntegrateCo_jobcodes[[Code_text]:[Job_Description]],2,FALSE)</f>
        <v>Sales</v>
      </c>
    </row>
    <row r="3969" spans="1:18" x14ac:dyDescent="0.3">
      <c r="A3969" s="1">
        <v>42146</v>
      </c>
      <c r="B3969">
        <v>27310056</v>
      </c>
      <c r="C3969">
        <v>199</v>
      </c>
      <c r="D3969">
        <v>1</v>
      </c>
      <c r="E3969">
        <v>1</v>
      </c>
      <c r="F3969" t="s">
        <v>78</v>
      </c>
      <c r="G3969">
        <v>6</v>
      </c>
      <c r="H3969">
        <v>0</v>
      </c>
      <c r="I3969">
        <v>2142</v>
      </c>
      <c r="J3969">
        <v>0</v>
      </c>
      <c r="K3969">
        <v>0</v>
      </c>
      <c r="L3969">
        <v>0</v>
      </c>
      <c r="M3969">
        <v>1518</v>
      </c>
      <c r="N3969">
        <v>353</v>
      </c>
      <c r="O3969" t="s">
        <v>187</v>
      </c>
      <c r="P3969">
        <v>2142</v>
      </c>
      <c r="Q396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969" t="str">
        <f>VLOOKUP(Analytics_mindset_case_studies_IntegrateCo_2015payroll[[#This Row],[Job_Code]],Analytics_mindset_case_studies_IntegrateCo_jobcodes[[Code_text]:[Job_Description]],2,FALSE)</f>
        <v>Service</v>
      </c>
    </row>
    <row r="3970" spans="1:18" x14ac:dyDescent="0.3">
      <c r="A3970" s="1">
        <v>42146</v>
      </c>
      <c r="B3970">
        <v>27310056</v>
      </c>
      <c r="C3970">
        <v>199</v>
      </c>
      <c r="D3970">
        <v>1</v>
      </c>
      <c r="E3970">
        <v>1</v>
      </c>
      <c r="F3970" t="s">
        <v>87</v>
      </c>
      <c r="G3970">
        <v>5</v>
      </c>
      <c r="H3970">
        <v>0</v>
      </c>
      <c r="I3970">
        <v>1785</v>
      </c>
      <c r="J3970">
        <v>0</v>
      </c>
      <c r="K3970">
        <v>0</v>
      </c>
      <c r="L3970">
        <v>0</v>
      </c>
      <c r="M3970">
        <v>127</v>
      </c>
      <c r="N3970">
        <v>29</v>
      </c>
      <c r="O3970" t="s">
        <v>187</v>
      </c>
      <c r="P3970">
        <v>1785</v>
      </c>
      <c r="Q397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3970" t="str">
        <f>VLOOKUP(Analytics_mindset_case_studies_IntegrateCo_2015payroll[[#This Row],[Job_Code]],Analytics_mindset_case_studies_IntegrateCo_jobcodes[[Code_text]:[Job_Description]],2,FALSE)</f>
        <v>Employee Training</v>
      </c>
    </row>
    <row r="3971" spans="1:18" x14ac:dyDescent="0.3">
      <c r="A3971" s="1">
        <v>42146</v>
      </c>
      <c r="B3971">
        <v>27310056</v>
      </c>
      <c r="C3971">
        <v>260</v>
      </c>
      <c r="D3971">
        <v>1</v>
      </c>
      <c r="E3971">
        <v>1</v>
      </c>
      <c r="F3971" t="s">
        <v>85</v>
      </c>
      <c r="G3971">
        <v>0</v>
      </c>
      <c r="H3971">
        <v>0</v>
      </c>
      <c r="I3971">
        <v>0</v>
      </c>
      <c r="J3971">
        <v>0</v>
      </c>
      <c r="K3971">
        <v>0</v>
      </c>
      <c r="L3971">
        <v>21</v>
      </c>
      <c r="M3971">
        <v>66</v>
      </c>
      <c r="N3971">
        <v>15</v>
      </c>
      <c r="O3971" t="s">
        <v>188</v>
      </c>
      <c r="P3971">
        <v>0</v>
      </c>
      <c r="Q397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971" t="str">
        <f>VLOOKUP(Analytics_mindset_case_studies_IntegrateCo_2015payroll[[#This Row],[Job_Code]],Analytics_mindset_case_studies_IntegrateCo_jobcodes[[Code_text]:[Job_Description]],2,FALSE)</f>
        <v>Installation</v>
      </c>
    </row>
    <row r="3972" spans="1:18" x14ac:dyDescent="0.3">
      <c r="A3972" s="1">
        <v>42146</v>
      </c>
      <c r="B3972">
        <v>27310056</v>
      </c>
      <c r="C3972">
        <v>412</v>
      </c>
      <c r="D3972">
        <v>1</v>
      </c>
      <c r="E3972">
        <v>1</v>
      </c>
      <c r="F3972" t="s">
        <v>64</v>
      </c>
      <c r="G3972">
        <v>21</v>
      </c>
      <c r="H3972">
        <v>0</v>
      </c>
      <c r="I3972">
        <v>336</v>
      </c>
      <c r="J3972">
        <v>0</v>
      </c>
      <c r="K3972">
        <v>201</v>
      </c>
      <c r="L3972">
        <v>807</v>
      </c>
      <c r="M3972">
        <v>257</v>
      </c>
      <c r="N3972">
        <v>554</v>
      </c>
      <c r="O3972" t="s">
        <v>212</v>
      </c>
      <c r="P3972">
        <v>336</v>
      </c>
      <c r="Q397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972" t="str">
        <f>VLOOKUP(Analytics_mindset_case_studies_IntegrateCo_2015payroll[[#This Row],[Job_Code]],Analytics_mindset_case_studies_IntegrateCo_jobcodes[[Code_text]:[Job_Description]],2,FALSE)</f>
        <v>Office</v>
      </c>
    </row>
    <row r="3973" spans="1:18" x14ac:dyDescent="0.3">
      <c r="A3973" s="1">
        <v>42146</v>
      </c>
      <c r="B3973">
        <v>27310056</v>
      </c>
      <c r="C3973">
        <v>412</v>
      </c>
      <c r="D3973">
        <v>1</v>
      </c>
      <c r="E3973">
        <v>1</v>
      </c>
      <c r="F3973" t="s">
        <v>64</v>
      </c>
      <c r="G3973">
        <v>0</v>
      </c>
      <c r="H3973">
        <v>1</v>
      </c>
      <c r="I3973">
        <v>0</v>
      </c>
      <c r="J3973">
        <v>24</v>
      </c>
      <c r="K3973">
        <v>14</v>
      </c>
      <c r="L3973">
        <v>58</v>
      </c>
      <c r="M3973">
        <v>184</v>
      </c>
      <c r="N3973">
        <v>26</v>
      </c>
      <c r="O3973" t="s">
        <v>212</v>
      </c>
      <c r="P3973">
        <v>24</v>
      </c>
      <c r="Q397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973" t="str">
        <f>VLOOKUP(Analytics_mindset_case_studies_IntegrateCo_2015payroll[[#This Row],[Job_Code]],Analytics_mindset_case_studies_IntegrateCo_jobcodes[[Code_text]:[Job_Description]],2,FALSE)</f>
        <v>Office</v>
      </c>
    </row>
    <row r="3974" spans="1:18" x14ac:dyDescent="0.3">
      <c r="A3974" s="1">
        <v>42146</v>
      </c>
      <c r="B3974">
        <v>27310056</v>
      </c>
      <c r="C3974">
        <v>412</v>
      </c>
      <c r="D3974">
        <v>1</v>
      </c>
      <c r="E3974">
        <v>1</v>
      </c>
      <c r="F3974" t="s">
        <v>65</v>
      </c>
      <c r="G3974">
        <v>19</v>
      </c>
      <c r="H3974">
        <v>0</v>
      </c>
      <c r="I3974">
        <v>304</v>
      </c>
      <c r="J3974">
        <v>0</v>
      </c>
      <c r="K3974">
        <v>183</v>
      </c>
      <c r="L3974">
        <v>729</v>
      </c>
      <c r="M3974">
        <v>2326</v>
      </c>
      <c r="N3974">
        <v>502</v>
      </c>
      <c r="O3974" t="s">
        <v>212</v>
      </c>
      <c r="P3974">
        <v>304</v>
      </c>
      <c r="Q397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974" t="str">
        <f>VLOOKUP(Analytics_mindset_case_studies_IntegrateCo_2015payroll[[#This Row],[Job_Code]],Analytics_mindset_case_studies_IntegrateCo_jobcodes[[Code_text]:[Job_Description]],2,FALSE)</f>
        <v>Office</v>
      </c>
    </row>
    <row r="3975" spans="1:18" x14ac:dyDescent="0.3">
      <c r="A3975" s="1">
        <v>42146</v>
      </c>
      <c r="B3975">
        <v>27310056</v>
      </c>
      <c r="C3975">
        <v>380</v>
      </c>
      <c r="D3975">
        <v>1</v>
      </c>
      <c r="E3975">
        <v>1</v>
      </c>
      <c r="F3975" t="s">
        <v>85</v>
      </c>
      <c r="G3975">
        <v>0</v>
      </c>
      <c r="H3975">
        <v>0</v>
      </c>
      <c r="I3975">
        <v>0</v>
      </c>
      <c r="J3975">
        <v>0</v>
      </c>
      <c r="K3975">
        <v>0</v>
      </c>
      <c r="L3975">
        <v>29</v>
      </c>
      <c r="M3975">
        <v>93</v>
      </c>
      <c r="N3975">
        <v>25</v>
      </c>
      <c r="O3975" t="s">
        <v>189</v>
      </c>
      <c r="P3975">
        <v>0</v>
      </c>
      <c r="Q397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975" t="str">
        <f>VLOOKUP(Analytics_mindset_case_studies_IntegrateCo_2015payroll[[#This Row],[Job_Code]],Analytics_mindset_case_studies_IntegrateCo_jobcodes[[Code_text]:[Job_Description]],2,FALSE)</f>
        <v>Installation</v>
      </c>
    </row>
    <row r="3976" spans="1:18" x14ac:dyDescent="0.3">
      <c r="A3976" s="1">
        <v>42146</v>
      </c>
      <c r="B3976">
        <v>27310056</v>
      </c>
      <c r="C3976">
        <v>380</v>
      </c>
      <c r="D3976">
        <v>1</v>
      </c>
      <c r="E3976">
        <v>1</v>
      </c>
      <c r="F3976" t="s">
        <v>65</v>
      </c>
      <c r="G3976">
        <v>1</v>
      </c>
      <c r="H3976">
        <v>0</v>
      </c>
      <c r="I3976">
        <v>20</v>
      </c>
      <c r="J3976">
        <v>0</v>
      </c>
      <c r="K3976">
        <v>0</v>
      </c>
      <c r="L3976">
        <v>39</v>
      </c>
      <c r="M3976">
        <v>125</v>
      </c>
      <c r="N3976">
        <v>33</v>
      </c>
      <c r="O3976" t="s">
        <v>189</v>
      </c>
      <c r="P3976">
        <v>20</v>
      </c>
      <c r="Q397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976" t="str">
        <f>VLOOKUP(Analytics_mindset_case_studies_IntegrateCo_2015payroll[[#This Row],[Job_Code]],Analytics_mindset_case_studies_IntegrateCo_jobcodes[[Code_text]:[Job_Description]],2,FALSE)</f>
        <v>Office</v>
      </c>
    </row>
    <row r="3977" spans="1:18" x14ac:dyDescent="0.3">
      <c r="A3977" s="1">
        <v>42146</v>
      </c>
      <c r="B3977">
        <v>27310056</v>
      </c>
      <c r="C3977">
        <v>181</v>
      </c>
      <c r="D3977">
        <v>1</v>
      </c>
      <c r="E3977">
        <v>1</v>
      </c>
      <c r="F3977" t="s">
        <v>63</v>
      </c>
      <c r="G3977">
        <v>0</v>
      </c>
      <c r="H3977">
        <v>0</v>
      </c>
      <c r="I3977">
        <v>0</v>
      </c>
      <c r="J3977">
        <v>0</v>
      </c>
      <c r="K3977">
        <v>0</v>
      </c>
      <c r="L3977">
        <v>1686</v>
      </c>
      <c r="M3977">
        <v>5375</v>
      </c>
      <c r="N3977">
        <v>1159</v>
      </c>
      <c r="O3977" t="s">
        <v>190</v>
      </c>
      <c r="P3977">
        <v>0</v>
      </c>
      <c r="Q397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977" t="str">
        <f>VLOOKUP(Analytics_mindset_case_studies_IntegrateCo_2015payroll[[#This Row],[Job_Code]],Analytics_mindset_case_studies_IntegrateCo_jobcodes[[Code_text]:[Job_Description]],2,FALSE)</f>
        <v>New Foreign Manufacturing Plant</v>
      </c>
    </row>
    <row r="3978" spans="1:18" x14ac:dyDescent="0.3">
      <c r="A3978" s="1">
        <v>42146</v>
      </c>
      <c r="B3978">
        <v>27310056</v>
      </c>
      <c r="C3978">
        <v>386</v>
      </c>
      <c r="D3978">
        <v>1</v>
      </c>
      <c r="E3978">
        <v>1</v>
      </c>
      <c r="F3978" t="s">
        <v>64</v>
      </c>
      <c r="G3978">
        <v>5</v>
      </c>
      <c r="H3978">
        <v>0</v>
      </c>
      <c r="I3978">
        <v>60</v>
      </c>
      <c r="J3978">
        <v>0</v>
      </c>
      <c r="K3978">
        <v>36</v>
      </c>
      <c r="L3978">
        <v>144</v>
      </c>
      <c r="M3978">
        <v>459</v>
      </c>
      <c r="N3978">
        <v>99</v>
      </c>
      <c r="O3978" t="s">
        <v>204</v>
      </c>
      <c r="P3978">
        <v>60</v>
      </c>
      <c r="Q397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978" t="str">
        <f>VLOOKUP(Analytics_mindset_case_studies_IntegrateCo_2015payroll[[#This Row],[Job_Code]],Analytics_mindset_case_studies_IntegrateCo_jobcodes[[Code_text]:[Job_Description]],2,FALSE)</f>
        <v>Office</v>
      </c>
    </row>
    <row r="3979" spans="1:18" x14ac:dyDescent="0.3">
      <c r="A3979" s="1">
        <v>42146</v>
      </c>
      <c r="B3979">
        <v>27310056</v>
      </c>
      <c r="C3979">
        <v>117</v>
      </c>
      <c r="D3979">
        <v>1</v>
      </c>
      <c r="E3979">
        <v>1</v>
      </c>
      <c r="F3979" t="s">
        <v>78</v>
      </c>
      <c r="G3979">
        <v>7</v>
      </c>
      <c r="H3979">
        <v>0</v>
      </c>
      <c r="I3979">
        <v>105</v>
      </c>
      <c r="J3979">
        <v>0</v>
      </c>
      <c r="K3979">
        <v>0</v>
      </c>
      <c r="L3979">
        <v>252</v>
      </c>
      <c r="M3979">
        <v>803</v>
      </c>
      <c r="N3979">
        <v>173</v>
      </c>
      <c r="O3979" t="s">
        <v>191</v>
      </c>
      <c r="P3979">
        <v>105</v>
      </c>
      <c r="Q397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979" t="str">
        <f>VLOOKUP(Analytics_mindset_case_studies_IntegrateCo_2015payroll[[#This Row],[Job_Code]],Analytics_mindset_case_studies_IntegrateCo_jobcodes[[Code_text]:[Job_Description]],2,FALSE)</f>
        <v>Service</v>
      </c>
    </row>
    <row r="3980" spans="1:18" x14ac:dyDescent="0.3">
      <c r="A3980" s="1">
        <v>42146</v>
      </c>
      <c r="B3980">
        <v>27310056</v>
      </c>
      <c r="C3980">
        <v>117</v>
      </c>
      <c r="D3980">
        <v>1</v>
      </c>
      <c r="E3980">
        <v>1</v>
      </c>
      <c r="F3980" t="s">
        <v>63</v>
      </c>
      <c r="G3980">
        <v>0</v>
      </c>
      <c r="H3980">
        <v>0</v>
      </c>
      <c r="I3980">
        <v>0</v>
      </c>
      <c r="J3980">
        <v>0</v>
      </c>
      <c r="K3980">
        <v>0</v>
      </c>
      <c r="L3980">
        <v>863</v>
      </c>
      <c r="M3980">
        <v>2752</v>
      </c>
      <c r="N3980">
        <v>66</v>
      </c>
      <c r="O3980" t="s">
        <v>191</v>
      </c>
      <c r="P3980">
        <v>0</v>
      </c>
      <c r="Q398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980" t="str">
        <f>VLOOKUP(Analytics_mindset_case_studies_IntegrateCo_2015payroll[[#This Row],[Job_Code]],Analytics_mindset_case_studies_IntegrateCo_jobcodes[[Code_text]:[Job_Description]],2,FALSE)</f>
        <v>New Foreign Manufacturing Plant</v>
      </c>
    </row>
    <row r="3981" spans="1:18" x14ac:dyDescent="0.3">
      <c r="A3981" s="1">
        <v>42146</v>
      </c>
      <c r="B3981">
        <v>27310056</v>
      </c>
      <c r="C3981">
        <v>400</v>
      </c>
      <c r="D3981">
        <v>1</v>
      </c>
      <c r="E3981">
        <v>1</v>
      </c>
      <c r="F3981" t="s">
        <v>85</v>
      </c>
      <c r="G3981">
        <v>0</v>
      </c>
      <c r="H3981">
        <v>0</v>
      </c>
      <c r="I3981">
        <v>0</v>
      </c>
      <c r="J3981">
        <v>0</v>
      </c>
      <c r="K3981">
        <v>0</v>
      </c>
      <c r="L3981">
        <v>3</v>
      </c>
      <c r="M3981">
        <v>96</v>
      </c>
      <c r="N3981">
        <v>4</v>
      </c>
      <c r="O3981" t="s">
        <v>192</v>
      </c>
      <c r="P3981">
        <v>0</v>
      </c>
      <c r="Q398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981" t="str">
        <f>VLOOKUP(Analytics_mindset_case_studies_IntegrateCo_2015payroll[[#This Row],[Job_Code]],Analytics_mindset_case_studies_IntegrateCo_jobcodes[[Code_text]:[Job_Description]],2,FALSE)</f>
        <v>Installation</v>
      </c>
    </row>
    <row r="3982" spans="1:18" x14ac:dyDescent="0.3">
      <c r="A3982" s="1">
        <v>42146</v>
      </c>
      <c r="B3982">
        <v>27310056</v>
      </c>
      <c r="C3982">
        <v>400</v>
      </c>
      <c r="D3982">
        <v>1</v>
      </c>
      <c r="E3982">
        <v>1</v>
      </c>
      <c r="F3982" t="s">
        <v>58</v>
      </c>
      <c r="G3982">
        <v>425</v>
      </c>
      <c r="H3982">
        <v>0</v>
      </c>
      <c r="I3982">
        <v>82693</v>
      </c>
      <c r="J3982">
        <v>0</v>
      </c>
      <c r="K3982">
        <v>0</v>
      </c>
      <c r="L3982">
        <v>1671</v>
      </c>
      <c r="M3982">
        <v>5327</v>
      </c>
      <c r="N3982">
        <v>215</v>
      </c>
      <c r="O3982" t="s">
        <v>192</v>
      </c>
      <c r="P3982">
        <v>82693</v>
      </c>
      <c r="Q398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982" t="str">
        <f>VLOOKUP(Analytics_mindset_case_studies_IntegrateCo_2015payroll[[#This Row],[Job_Code]],Analytics_mindset_case_studies_IntegrateCo_jobcodes[[Code_text]:[Job_Description]],2,FALSE)</f>
        <v>Sales</v>
      </c>
    </row>
    <row r="3983" spans="1:18" x14ac:dyDescent="0.3">
      <c r="A3983" s="1">
        <v>42146</v>
      </c>
      <c r="B3983">
        <v>27310056</v>
      </c>
      <c r="C3983">
        <v>409</v>
      </c>
      <c r="D3983">
        <v>1</v>
      </c>
      <c r="E3983">
        <v>1</v>
      </c>
      <c r="F3983" t="s">
        <v>85</v>
      </c>
      <c r="G3983">
        <v>0</v>
      </c>
      <c r="H3983">
        <v>0</v>
      </c>
      <c r="I3983">
        <v>0</v>
      </c>
      <c r="J3983">
        <v>0</v>
      </c>
      <c r="K3983">
        <v>9</v>
      </c>
      <c r="L3983">
        <v>36</v>
      </c>
      <c r="M3983">
        <v>115</v>
      </c>
      <c r="N3983">
        <v>25</v>
      </c>
      <c r="O3983" t="s">
        <v>211</v>
      </c>
      <c r="P3983">
        <v>0</v>
      </c>
      <c r="Q398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983" t="str">
        <f>VLOOKUP(Analytics_mindset_case_studies_IntegrateCo_2015payroll[[#This Row],[Job_Code]],Analytics_mindset_case_studies_IntegrateCo_jobcodes[[Code_text]:[Job_Description]],2,FALSE)</f>
        <v>Installation</v>
      </c>
    </row>
    <row r="3984" spans="1:18" x14ac:dyDescent="0.3">
      <c r="A3984" s="1">
        <v>42146</v>
      </c>
      <c r="B3984">
        <v>27310056</v>
      </c>
      <c r="C3984">
        <v>409</v>
      </c>
      <c r="D3984">
        <v>1</v>
      </c>
      <c r="E3984">
        <v>1</v>
      </c>
      <c r="F3984" t="s">
        <v>101</v>
      </c>
      <c r="G3984">
        <v>2</v>
      </c>
      <c r="H3984">
        <v>0</v>
      </c>
      <c r="I3984">
        <v>49</v>
      </c>
      <c r="J3984">
        <v>0</v>
      </c>
      <c r="K3984">
        <v>29</v>
      </c>
      <c r="L3984">
        <v>118</v>
      </c>
      <c r="M3984">
        <v>375</v>
      </c>
      <c r="N3984">
        <v>81</v>
      </c>
      <c r="O3984" t="s">
        <v>211</v>
      </c>
      <c r="P3984">
        <v>49</v>
      </c>
      <c r="Q398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984" t="str">
        <f>VLOOKUP(Analytics_mindset_case_studies_IntegrateCo_2015payroll[[#This Row],[Job_Code]],Analytics_mindset_case_studies_IntegrateCo_jobcodes[[Code_text]:[Job_Description]],2,FALSE)</f>
        <v>Installation</v>
      </c>
    </row>
    <row r="3985" spans="1:18" x14ac:dyDescent="0.3">
      <c r="A3985" s="1">
        <v>42146</v>
      </c>
      <c r="B3985">
        <v>27310056</v>
      </c>
      <c r="C3985">
        <v>367</v>
      </c>
      <c r="D3985">
        <v>1</v>
      </c>
      <c r="E3985">
        <v>1</v>
      </c>
      <c r="F3985" t="s">
        <v>63</v>
      </c>
      <c r="G3985">
        <v>0</v>
      </c>
      <c r="H3985">
        <v>0</v>
      </c>
      <c r="I3985">
        <v>0</v>
      </c>
      <c r="J3985">
        <v>0</v>
      </c>
      <c r="K3985">
        <v>0</v>
      </c>
      <c r="L3985">
        <v>153</v>
      </c>
      <c r="M3985">
        <v>487</v>
      </c>
      <c r="N3985">
        <v>107</v>
      </c>
      <c r="O3985" t="s">
        <v>193</v>
      </c>
      <c r="P3985">
        <v>0</v>
      </c>
      <c r="Q398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985" t="str">
        <f>VLOOKUP(Analytics_mindset_case_studies_IntegrateCo_2015payroll[[#This Row],[Job_Code]],Analytics_mindset_case_studies_IntegrateCo_jobcodes[[Code_text]:[Job_Description]],2,FALSE)</f>
        <v>New Foreign Manufacturing Plant</v>
      </c>
    </row>
    <row r="3986" spans="1:18" x14ac:dyDescent="0.3">
      <c r="A3986" s="1">
        <v>42146</v>
      </c>
      <c r="B3986">
        <v>27310056</v>
      </c>
      <c r="C3986">
        <v>7</v>
      </c>
      <c r="D3986">
        <v>1</v>
      </c>
      <c r="E3986">
        <v>1</v>
      </c>
      <c r="F3986" t="s">
        <v>58</v>
      </c>
      <c r="G3986">
        <v>40</v>
      </c>
      <c r="H3986">
        <v>0</v>
      </c>
      <c r="I3986">
        <v>96154</v>
      </c>
      <c r="J3986">
        <v>0</v>
      </c>
      <c r="K3986">
        <v>0</v>
      </c>
      <c r="L3986">
        <v>2231</v>
      </c>
      <c r="M3986">
        <v>7111</v>
      </c>
      <c r="N3986">
        <v>1587</v>
      </c>
      <c r="O3986" t="s">
        <v>194</v>
      </c>
      <c r="P3986">
        <v>96154</v>
      </c>
      <c r="Q398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986" t="str">
        <f>VLOOKUP(Analytics_mindset_case_studies_IntegrateCo_2015payroll[[#This Row],[Job_Code]],Analytics_mindset_case_studies_IntegrateCo_jobcodes[[Code_text]:[Job_Description]],2,FALSE)</f>
        <v>Sales</v>
      </c>
    </row>
    <row r="3987" spans="1:18" x14ac:dyDescent="0.3">
      <c r="A3987" s="1">
        <v>42146</v>
      </c>
      <c r="B3987">
        <v>27310056</v>
      </c>
      <c r="C3987">
        <v>34</v>
      </c>
      <c r="D3987">
        <v>1</v>
      </c>
      <c r="E3987">
        <v>1</v>
      </c>
      <c r="F3987" t="s">
        <v>85</v>
      </c>
      <c r="G3987">
        <v>0</v>
      </c>
      <c r="H3987">
        <v>0</v>
      </c>
      <c r="I3987">
        <v>0</v>
      </c>
      <c r="J3987">
        <v>0</v>
      </c>
      <c r="K3987">
        <v>0</v>
      </c>
      <c r="L3987">
        <v>0</v>
      </c>
      <c r="M3987">
        <v>109</v>
      </c>
      <c r="N3987">
        <v>25</v>
      </c>
      <c r="O3987" t="s">
        <v>195</v>
      </c>
      <c r="P3987">
        <v>0</v>
      </c>
      <c r="Q398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987" t="str">
        <f>VLOOKUP(Analytics_mindset_case_studies_IntegrateCo_2015payroll[[#This Row],[Job_Code]],Analytics_mindset_case_studies_IntegrateCo_jobcodes[[Code_text]:[Job_Description]],2,FALSE)</f>
        <v>Installation</v>
      </c>
    </row>
    <row r="3988" spans="1:18" x14ac:dyDescent="0.3">
      <c r="A3988" s="1">
        <v>42146</v>
      </c>
      <c r="B3988">
        <v>27310056</v>
      </c>
      <c r="C3988">
        <v>34</v>
      </c>
      <c r="D3988">
        <v>1</v>
      </c>
      <c r="E3988">
        <v>1</v>
      </c>
      <c r="F3988" t="s">
        <v>84</v>
      </c>
      <c r="G3988">
        <v>6</v>
      </c>
      <c r="H3988">
        <v>0</v>
      </c>
      <c r="I3988">
        <v>2818</v>
      </c>
      <c r="J3988">
        <v>0</v>
      </c>
      <c r="K3988">
        <v>0</v>
      </c>
      <c r="L3988">
        <v>0</v>
      </c>
      <c r="M3988">
        <v>2051</v>
      </c>
      <c r="N3988">
        <v>465</v>
      </c>
      <c r="O3988" t="s">
        <v>195</v>
      </c>
      <c r="P3988">
        <v>2818</v>
      </c>
      <c r="Q398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3988" t="str">
        <f>VLOOKUP(Analytics_mindset_case_studies_IntegrateCo_2015payroll[[#This Row],[Job_Code]],Analytics_mindset_case_studies_IntegrateCo_jobcodes[[Code_text]:[Job_Description]],2,FALSE)</f>
        <v>Travel</v>
      </c>
    </row>
    <row r="3989" spans="1:18" x14ac:dyDescent="0.3">
      <c r="A3989" s="1">
        <v>42146</v>
      </c>
      <c r="B3989">
        <v>27310056</v>
      </c>
      <c r="C3989">
        <v>34</v>
      </c>
      <c r="D3989">
        <v>1</v>
      </c>
      <c r="E3989">
        <v>1</v>
      </c>
      <c r="F3989" t="s">
        <v>71</v>
      </c>
      <c r="G3989">
        <v>1</v>
      </c>
      <c r="H3989">
        <v>0</v>
      </c>
      <c r="I3989">
        <v>4697</v>
      </c>
      <c r="J3989">
        <v>0</v>
      </c>
      <c r="K3989">
        <v>0</v>
      </c>
      <c r="L3989">
        <v>0</v>
      </c>
      <c r="M3989">
        <v>341</v>
      </c>
      <c r="N3989">
        <v>78</v>
      </c>
      <c r="O3989" t="s">
        <v>195</v>
      </c>
      <c r="P3989">
        <v>4697</v>
      </c>
      <c r="Q398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3989" t="str">
        <f>VLOOKUP(Analytics_mindset_case_studies_IntegrateCo_2015payroll[[#This Row],[Job_Code]],Analytics_mindset_case_studies_IntegrateCo_jobcodes[[Code_text]:[Job_Description]],2,FALSE)</f>
        <v>Proj Management</v>
      </c>
    </row>
    <row r="3990" spans="1:18" x14ac:dyDescent="0.3">
      <c r="A3990" s="1">
        <v>42146</v>
      </c>
      <c r="B3990">
        <v>27310056</v>
      </c>
      <c r="C3990">
        <v>336</v>
      </c>
      <c r="D3990">
        <v>1</v>
      </c>
      <c r="E3990">
        <v>1</v>
      </c>
      <c r="F3990" t="s">
        <v>85</v>
      </c>
      <c r="G3990">
        <v>0</v>
      </c>
      <c r="H3990">
        <v>0</v>
      </c>
      <c r="I3990">
        <v>0</v>
      </c>
      <c r="J3990">
        <v>0</v>
      </c>
      <c r="K3990">
        <v>0</v>
      </c>
      <c r="L3990">
        <v>15</v>
      </c>
      <c r="M3990">
        <v>46</v>
      </c>
      <c r="N3990">
        <v>1</v>
      </c>
      <c r="O3990" t="s">
        <v>196</v>
      </c>
      <c r="P3990">
        <v>0</v>
      </c>
      <c r="Q399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990" t="str">
        <f>VLOOKUP(Analytics_mindset_case_studies_IntegrateCo_2015payroll[[#This Row],[Job_Code]],Analytics_mindset_case_studies_IntegrateCo_jobcodes[[Code_text]:[Job_Description]],2,FALSE)</f>
        <v>Installation</v>
      </c>
    </row>
    <row r="3991" spans="1:18" x14ac:dyDescent="0.3">
      <c r="A3991" s="1">
        <v>42146</v>
      </c>
      <c r="B3991">
        <v>27310056</v>
      </c>
      <c r="C3991">
        <v>99</v>
      </c>
      <c r="D3991">
        <v>1</v>
      </c>
      <c r="E3991">
        <v>1</v>
      </c>
      <c r="F3991" t="s">
        <v>78</v>
      </c>
      <c r="G3991">
        <v>20</v>
      </c>
      <c r="H3991">
        <v>0</v>
      </c>
      <c r="I3991">
        <v>420</v>
      </c>
      <c r="J3991">
        <v>0</v>
      </c>
      <c r="K3991">
        <v>0</v>
      </c>
      <c r="L3991">
        <v>976</v>
      </c>
      <c r="M3991">
        <v>311</v>
      </c>
      <c r="N3991">
        <v>693</v>
      </c>
      <c r="O3991" t="s">
        <v>198</v>
      </c>
      <c r="P3991">
        <v>420</v>
      </c>
      <c r="Q399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991" t="str">
        <f>VLOOKUP(Analytics_mindset_case_studies_IntegrateCo_2015payroll[[#This Row],[Job_Code]],Analytics_mindset_case_studies_IntegrateCo_jobcodes[[Code_text]:[Job_Description]],2,FALSE)</f>
        <v>Service</v>
      </c>
    </row>
    <row r="3992" spans="1:18" x14ac:dyDescent="0.3">
      <c r="A3992" s="1">
        <v>42146</v>
      </c>
      <c r="B3992">
        <v>27310056</v>
      </c>
      <c r="C3992">
        <v>99</v>
      </c>
      <c r="D3992">
        <v>1</v>
      </c>
      <c r="E3992">
        <v>1</v>
      </c>
      <c r="F3992" t="s">
        <v>74</v>
      </c>
      <c r="G3992">
        <v>20</v>
      </c>
      <c r="H3992">
        <v>0</v>
      </c>
      <c r="I3992">
        <v>420</v>
      </c>
      <c r="J3992">
        <v>0</v>
      </c>
      <c r="K3992">
        <v>0</v>
      </c>
      <c r="L3992">
        <v>976</v>
      </c>
      <c r="M3992">
        <v>3112</v>
      </c>
      <c r="N3992">
        <v>693</v>
      </c>
      <c r="O3992" t="s">
        <v>198</v>
      </c>
      <c r="P3992">
        <v>420</v>
      </c>
      <c r="Q399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3992" t="str">
        <f>VLOOKUP(Analytics_mindset_case_studies_IntegrateCo_2015payroll[[#This Row],[Job_Code]],Analytics_mindset_case_studies_IntegrateCo_jobcodes[[Code_text]:[Job_Description]],2,FALSE)</f>
        <v>Service</v>
      </c>
    </row>
    <row r="3993" spans="1:18" x14ac:dyDescent="0.3">
      <c r="A3993" s="1">
        <v>42146</v>
      </c>
      <c r="B3993">
        <v>27310056</v>
      </c>
      <c r="C3993">
        <v>25</v>
      </c>
      <c r="D3993">
        <v>1</v>
      </c>
      <c r="E3993">
        <v>1</v>
      </c>
      <c r="F3993" t="s">
        <v>64</v>
      </c>
      <c r="G3993">
        <v>23</v>
      </c>
      <c r="H3993">
        <v>0</v>
      </c>
      <c r="I3993">
        <v>5058</v>
      </c>
      <c r="J3993">
        <v>0</v>
      </c>
      <c r="K3993">
        <v>0</v>
      </c>
      <c r="L3993">
        <v>1091</v>
      </c>
      <c r="M3993">
        <v>3478</v>
      </c>
      <c r="N3993">
        <v>61</v>
      </c>
      <c r="O3993" t="s">
        <v>199</v>
      </c>
      <c r="P3993">
        <v>5058</v>
      </c>
      <c r="Q399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993" t="str">
        <f>VLOOKUP(Analytics_mindset_case_studies_IntegrateCo_2015payroll[[#This Row],[Job_Code]],Analytics_mindset_case_studies_IntegrateCo_jobcodes[[Code_text]:[Job_Description]],2,FALSE)</f>
        <v>Office</v>
      </c>
    </row>
    <row r="3994" spans="1:18" x14ac:dyDescent="0.3">
      <c r="A3994" s="1">
        <v>42146</v>
      </c>
      <c r="B3994">
        <v>27310056</v>
      </c>
      <c r="C3994">
        <v>25</v>
      </c>
      <c r="D3994">
        <v>1</v>
      </c>
      <c r="E3994">
        <v>1</v>
      </c>
      <c r="F3994" t="s">
        <v>65</v>
      </c>
      <c r="G3994">
        <v>22</v>
      </c>
      <c r="H3994">
        <v>0</v>
      </c>
      <c r="I3994">
        <v>4838</v>
      </c>
      <c r="J3994">
        <v>0</v>
      </c>
      <c r="K3994">
        <v>0</v>
      </c>
      <c r="L3994">
        <v>1044</v>
      </c>
      <c r="M3994">
        <v>3327</v>
      </c>
      <c r="N3994">
        <v>58</v>
      </c>
      <c r="O3994" t="s">
        <v>199</v>
      </c>
      <c r="P3994">
        <v>4838</v>
      </c>
      <c r="Q399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3994" t="str">
        <f>VLOOKUP(Analytics_mindset_case_studies_IntegrateCo_2015payroll[[#This Row],[Job_Code]],Analytics_mindset_case_studies_IntegrateCo_jobcodes[[Code_text]:[Job_Description]],2,FALSE)</f>
        <v>Office</v>
      </c>
    </row>
    <row r="3995" spans="1:18" x14ac:dyDescent="0.3">
      <c r="A3995" s="1">
        <v>42146</v>
      </c>
      <c r="B3995">
        <v>27310056</v>
      </c>
      <c r="C3995">
        <v>184</v>
      </c>
      <c r="D3995">
        <v>1</v>
      </c>
      <c r="E3995">
        <v>1</v>
      </c>
      <c r="F3995" t="s">
        <v>85</v>
      </c>
      <c r="G3995">
        <v>0</v>
      </c>
      <c r="H3995">
        <v>0</v>
      </c>
      <c r="I3995">
        <v>0</v>
      </c>
      <c r="J3995">
        <v>0</v>
      </c>
      <c r="K3995">
        <v>0</v>
      </c>
      <c r="L3995">
        <v>33</v>
      </c>
      <c r="M3995">
        <v>106</v>
      </c>
      <c r="N3995">
        <v>25</v>
      </c>
      <c r="O3995" t="s">
        <v>200</v>
      </c>
      <c r="P3995">
        <v>0</v>
      </c>
      <c r="Q399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995" t="str">
        <f>VLOOKUP(Analytics_mindset_case_studies_IntegrateCo_2015payroll[[#This Row],[Job_Code]],Analytics_mindset_case_studies_IntegrateCo_jobcodes[[Code_text]:[Job_Description]],2,FALSE)</f>
        <v>Installation</v>
      </c>
    </row>
    <row r="3996" spans="1:18" x14ac:dyDescent="0.3">
      <c r="A3996" s="1">
        <v>42146</v>
      </c>
      <c r="B3996">
        <v>27310056</v>
      </c>
      <c r="C3996">
        <v>320</v>
      </c>
      <c r="D3996">
        <v>1</v>
      </c>
      <c r="E3996">
        <v>1</v>
      </c>
      <c r="F3996" t="s">
        <v>85</v>
      </c>
      <c r="G3996">
        <v>0</v>
      </c>
      <c r="H3996">
        <v>0</v>
      </c>
      <c r="I3996">
        <v>0</v>
      </c>
      <c r="J3996">
        <v>0</v>
      </c>
      <c r="K3996">
        <v>0</v>
      </c>
      <c r="L3996">
        <v>14</v>
      </c>
      <c r="M3996">
        <v>115</v>
      </c>
      <c r="N3996">
        <v>25</v>
      </c>
      <c r="O3996" t="s">
        <v>201</v>
      </c>
      <c r="P3996">
        <v>0</v>
      </c>
      <c r="Q399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996" t="str">
        <f>VLOOKUP(Analytics_mindset_case_studies_IntegrateCo_2015payroll[[#This Row],[Job_Code]],Analytics_mindset_case_studies_IntegrateCo_jobcodes[[Code_text]:[Job_Description]],2,FALSE)</f>
        <v>Installation</v>
      </c>
    </row>
    <row r="3997" spans="1:18" x14ac:dyDescent="0.3">
      <c r="A3997" s="1">
        <v>42146</v>
      </c>
      <c r="B3997">
        <v>27310056</v>
      </c>
      <c r="C3997">
        <v>320</v>
      </c>
      <c r="D3997">
        <v>1</v>
      </c>
      <c r="E3997">
        <v>1</v>
      </c>
      <c r="F3997" t="s">
        <v>58</v>
      </c>
      <c r="G3997">
        <v>14</v>
      </c>
      <c r="H3997">
        <v>0</v>
      </c>
      <c r="I3997">
        <v>50145</v>
      </c>
      <c r="J3997">
        <v>0</v>
      </c>
      <c r="K3997">
        <v>0</v>
      </c>
      <c r="L3997">
        <v>48</v>
      </c>
      <c r="M3997">
        <v>3836</v>
      </c>
      <c r="N3997">
        <v>827</v>
      </c>
      <c r="O3997" t="s">
        <v>201</v>
      </c>
      <c r="P3997">
        <v>50145</v>
      </c>
      <c r="Q399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3997" t="str">
        <f>VLOOKUP(Analytics_mindset_case_studies_IntegrateCo_2015payroll[[#This Row],[Job_Code]],Analytics_mindset_case_studies_IntegrateCo_jobcodes[[Code_text]:[Job_Description]],2,FALSE)</f>
        <v>Sales</v>
      </c>
    </row>
    <row r="3998" spans="1:18" x14ac:dyDescent="0.3">
      <c r="A3998" s="1">
        <v>42146</v>
      </c>
      <c r="B3998">
        <v>27310056</v>
      </c>
      <c r="C3998">
        <v>320</v>
      </c>
      <c r="D3998">
        <v>1</v>
      </c>
      <c r="E3998">
        <v>1</v>
      </c>
      <c r="F3998" t="s">
        <v>63</v>
      </c>
      <c r="G3998">
        <v>0</v>
      </c>
      <c r="H3998">
        <v>0</v>
      </c>
      <c r="I3998">
        <v>0</v>
      </c>
      <c r="J3998">
        <v>0</v>
      </c>
      <c r="K3998">
        <v>0</v>
      </c>
      <c r="L3998">
        <v>275</v>
      </c>
      <c r="M3998">
        <v>2192</v>
      </c>
      <c r="N3998">
        <v>473</v>
      </c>
      <c r="O3998" t="s">
        <v>201</v>
      </c>
      <c r="P3998">
        <v>0</v>
      </c>
      <c r="Q399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3998" t="str">
        <f>VLOOKUP(Analytics_mindset_case_studies_IntegrateCo_2015payroll[[#This Row],[Job_Code]],Analytics_mindset_case_studies_IntegrateCo_jobcodes[[Code_text]:[Job_Description]],2,FALSE)</f>
        <v>New Foreign Manufacturing Plant</v>
      </c>
    </row>
    <row r="3999" spans="1:18" x14ac:dyDescent="0.3">
      <c r="A3999" s="1">
        <v>42146</v>
      </c>
      <c r="B3999">
        <v>27310056</v>
      </c>
      <c r="C3999">
        <v>343</v>
      </c>
      <c r="D3999">
        <v>1</v>
      </c>
      <c r="E3999">
        <v>1</v>
      </c>
      <c r="F3999" t="s">
        <v>85</v>
      </c>
      <c r="G3999">
        <v>0</v>
      </c>
      <c r="H3999">
        <v>0</v>
      </c>
      <c r="I3999">
        <v>0</v>
      </c>
      <c r="J3999">
        <v>0</v>
      </c>
      <c r="K3999">
        <v>0</v>
      </c>
      <c r="L3999">
        <v>3</v>
      </c>
      <c r="M3999">
        <v>97</v>
      </c>
      <c r="N3999">
        <v>25</v>
      </c>
      <c r="O3999" t="s">
        <v>202</v>
      </c>
      <c r="P3999">
        <v>0</v>
      </c>
      <c r="Q399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3999" t="str">
        <f>VLOOKUP(Analytics_mindset_case_studies_IntegrateCo_2015payroll[[#This Row],[Job_Code]],Analytics_mindset_case_studies_IntegrateCo_jobcodes[[Code_text]:[Job_Description]],2,FALSE)</f>
        <v>Installation</v>
      </c>
    </row>
    <row r="4000" spans="1:18" x14ac:dyDescent="0.3">
      <c r="A4000" s="1">
        <v>42146</v>
      </c>
      <c r="B4000">
        <v>27310056</v>
      </c>
      <c r="C4000">
        <v>343</v>
      </c>
      <c r="D4000">
        <v>1</v>
      </c>
      <c r="E4000">
        <v>1</v>
      </c>
      <c r="F4000" t="s">
        <v>64</v>
      </c>
      <c r="G4000">
        <v>25</v>
      </c>
      <c r="H4000">
        <v>0</v>
      </c>
      <c r="I4000">
        <v>575</v>
      </c>
      <c r="J4000">
        <v>0</v>
      </c>
      <c r="K4000">
        <v>0</v>
      </c>
      <c r="L4000">
        <v>117</v>
      </c>
      <c r="M4000">
        <v>372</v>
      </c>
      <c r="N4000">
        <v>95</v>
      </c>
      <c r="O4000" t="s">
        <v>202</v>
      </c>
      <c r="P4000">
        <v>575</v>
      </c>
      <c r="Q400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000" t="str">
        <f>VLOOKUP(Analytics_mindset_case_studies_IntegrateCo_2015payroll[[#This Row],[Job_Code]],Analytics_mindset_case_studies_IntegrateCo_jobcodes[[Code_text]:[Job_Description]],2,FALSE)</f>
        <v>Office</v>
      </c>
    </row>
    <row r="4001" spans="1:18" x14ac:dyDescent="0.3">
      <c r="A4001" s="1">
        <v>42146</v>
      </c>
      <c r="B4001">
        <v>27310056</v>
      </c>
      <c r="C4001">
        <v>343</v>
      </c>
      <c r="D4001">
        <v>1</v>
      </c>
      <c r="E4001">
        <v>1</v>
      </c>
      <c r="F4001" t="s">
        <v>78</v>
      </c>
      <c r="G4001">
        <v>15</v>
      </c>
      <c r="H4001">
        <v>0</v>
      </c>
      <c r="I4001">
        <v>345</v>
      </c>
      <c r="J4001">
        <v>0</v>
      </c>
      <c r="K4001">
        <v>0</v>
      </c>
      <c r="L4001">
        <v>7</v>
      </c>
      <c r="M4001">
        <v>223</v>
      </c>
      <c r="N4001">
        <v>57</v>
      </c>
      <c r="O4001" t="s">
        <v>202</v>
      </c>
      <c r="P4001">
        <v>345</v>
      </c>
      <c r="Q400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001" t="str">
        <f>VLOOKUP(Analytics_mindset_case_studies_IntegrateCo_2015payroll[[#This Row],[Job_Code]],Analytics_mindset_case_studies_IntegrateCo_jobcodes[[Code_text]:[Job_Description]],2,FALSE)</f>
        <v>Service</v>
      </c>
    </row>
    <row r="4002" spans="1:18" x14ac:dyDescent="0.3">
      <c r="A4002" s="1">
        <v>42146</v>
      </c>
      <c r="B4002">
        <v>27310056</v>
      </c>
      <c r="C4002">
        <v>399</v>
      </c>
      <c r="D4002">
        <v>1</v>
      </c>
      <c r="E4002">
        <v>1</v>
      </c>
      <c r="F4002" t="s">
        <v>85</v>
      </c>
      <c r="G4002">
        <v>0</v>
      </c>
      <c r="H4002">
        <v>0</v>
      </c>
      <c r="I4002">
        <v>0</v>
      </c>
      <c r="J4002">
        <v>0</v>
      </c>
      <c r="K4002">
        <v>0</v>
      </c>
      <c r="L4002">
        <v>34</v>
      </c>
      <c r="M4002">
        <v>11</v>
      </c>
      <c r="N4002">
        <v>4</v>
      </c>
      <c r="O4002" t="s">
        <v>203</v>
      </c>
      <c r="P4002">
        <v>0</v>
      </c>
      <c r="Q400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002" t="str">
        <f>VLOOKUP(Analytics_mindset_case_studies_IntegrateCo_2015payroll[[#This Row],[Job_Code]],Analytics_mindset_case_studies_IntegrateCo_jobcodes[[Code_text]:[Job_Description]],2,FALSE)</f>
        <v>Installation</v>
      </c>
    </row>
    <row r="4003" spans="1:18" x14ac:dyDescent="0.3">
      <c r="A4003" s="1">
        <v>42146</v>
      </c>
      <c r="B4003">
        <v>27310056</v>
      </c>
      <c r="C4003">
        <v>399</v>
      </c>
      <c r="D4003">
        <v>1</v>
      </c>
      <c r="E4003">
        <v>1</v>
      </c>
      <c r="F4003" t="s">
        <v>72</v>
      </c>
      <c r="G4003">
        <v>40</v>
      </c>
      <c r="H4003">
        <v>0</v>
      </c>
      <c r="I4003">
        <v>86539</v>
      </c>
      <c r="J4003">
        <v>0</v>
      </c>
      <c r="K4003">
        <v>0</v>
      </c>
      <c r="L4003">
        <v>1986</v>
      </c>
      <c r="M4003">
        <v>6327</v>
      </c>
      <c r="N4003">
        <v>225</v>
      </c>
      <c r="O4003" t="s">
        <v>203</v>
      </c>
      <c r="P4003">
        <v>86539</v>
      </c>
      <c r="Q400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003" t="str">
        <f>VLOOKUP(Analytics_mindset_case_studies_IntegrateCo_2015payroll[[#This Row],[Job_Code]],Analytics_mindset_case_studies_IntegrateCo_jobcodes[[Code_text]:[Job_Description]],2,FALSE)</f>
        <v>Sales</v>
      </c>
    </row>
    <row r="4004" spans="1:18" x14ac:dyDescent="0.3">
      <c r="A4004" s="1">
        <v>42153</v>
      </c>
      <c r="B4004">
        <v>27310058</v>
      </c>
      <c r="C4004">
        <v>195</v>
      </c>
      <c r="D4004">
        <v>1</v>
      </c>
      <c r="E4004">
        <v>1</v>
      </c>
      <c r="F4004" t="s">
        <v>85</v>
      </c>
      <c r="G4004">
        <v>0</v>
      </c>
      <c r="H4004">
        <v>0</v>
      </c>
      <c r="I4004">
        <v>0</v>
      </c>
      <c r="J4004">
        <v>0</v>
      </c>
      <c r="K4004">
        <v>0</v>
      </c>
      <c r="L4004">
        <v>0</v>
      </c>
      <c r="M4004">
        <v>115</v>
      </c>
      <c r="N4004">
        <v>4</v>
      </c>
      <c r="O4004" t="s">
        <v>121</v>
      </c>
      <c r="P4004">
        <v>0</v>
      </c>
      <c r="Q400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004" t="str">
        <f>VLOOKUP(Analytics_mindset_case_studies_IntegrateCo_2015payroll[[#This Row],[Job_Code]],Analytics_mindset_case_studies_IntegrateCo_jobcodes[[Code_text]:[Job_Description]],2,FALSE)</f>
        <v>Installation</v>
      </c>
    </row>
    <row r="4005" spans="1:18" x14ac:dyDescent="0.3">
      <c r="A4005" s="1">
        <v>42153</v>
      </c>
      <c r="B4005">
        <v>27310058</v>
      </c>
      <c r="C4005">
        <v>195</v>
      </c>
      <c r="D4005">
        <v>1</v>
      </c>
      <c r="E4005">
        <v>1</v>
      </c>
      <c r="F4005" t="s">
        <v>58</v>
      </c>
      <c r="G4005">
        <v>305</v>
      </c>
      <c r="H4005">
        <v>0</v>
      </c>
      <c r="I4005">
        <v>88233</v>
      </c>
      <c r="J4005">
        <v>0</v>
      </c>
      <c r="K4005">
        <v>0</v>
      </c>
      <c r="L4005">
        <v>0</v>
      </c>
      <c r="M4005">
        <v>675</v>
      </c>
      <c r="N4005">
        <v>229</v>
      </c>
      <c r="O4005" t="s">
        <v>121</v>
      </c>
      <c r="P4005">
        <v>88233</v>
      </c>
      <c r="Q400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005" t="str">
        <f>VLOOKUP(Analytics_mindset_case_studies_IntegrateCo_2015payroll[[#This Row],[Job_Code]],Analytics_mindset_case_studies_IntegrateCo_jobcodes[[Code_text]:[Job_Description]],2,FALSE)</f>
        <v>Sales</v>
      </c>
    </row>
    <row r="4006" spans="1:18" x14ac:dyDescent="0.3">
      <c r="A4006" s="1">
        <v>42153</v>
      </c>
      <c r="B4006">
        <v>27310058</v>
      </c>
      <c r="C4006">
        <v>195</v>
      </c>
      <c r="D4006">
        <v>1</v>
      </c>
      <c r="E4006">
        <v>1</v>
      </c>
      <c r="F4006" t="s">
        <v>63</v>
      </c>
      <c r="G4006">
        <v>0</v>
      </c>
      <c r="H4006">
        <v>0</v>
      </c>
      <c r="I4006">
        <v>0</v>
      </c>
      <c r="J4006">
        <v>0</v>
      </c>
      <c r="K4006">
        <v>0</v>
      </c>
      <c r="L4006">
        <v>0</v>
      </c>
      <c r="M4006">
        <v>2102</v>
      </c>
      <c r="N4006">
        <v>71</v>
      </c>
      <c r="O4006" t="s">
        <v>121</v>
      </c>
      <c r="P4006">
        <v>0</v>
      </c>
      <c r="Q400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006" t="str">
        <f>VLOOKUP(Analytics_mindset_case_studies_IntegrateCo_2015payroll[[#This Row],[Job_Code]],Analytics_mindset_case_studies_IntegrateCo_jobcodes[[Code_text]:[Job_Description]],2,FALSE)</f>
        <v>New Foreign Manufacturing Plant</v>
      </c>
    </row>
    <row r="4007" spans="1:18" x14ac:dyDescent="0.3">
      <c r="A4007" s="1">
        <v>42153</v>
      </c>
      <c r="B4007">
        <v>27310058</v>
      </c>
      <c r="C4007">
        <v>404</v>
      </c>
      <c r="D4007">
        <v>1</v>
      </c>
      <c r="E4007">
        <v>1</v>
      </c>
      <c r="F4007" t="s">
        <v>84</v>
      </c>
      <c r="G4007">
        <v>4</v>
      </c>
      <c r="H4007">
        <v>0</v>
      </c>
      <c r="I4007">
        <v>8654</v>
      </c>
      <c r="J4007">
        <v>0</v>
      </c>
      <c r="K4007">
        <v>0</v>
      </c>
      <c r="L4007">
        <v>208</v>
      </c>
      <c r="M4007">
        <v>663</v>
      </c>
      <c r="N4007">
        <v>143</v>
      </c>
      <c r="O4007" t="s">
        <v>205</v>
      </c>
      <c r="P4007">
        <v>8654</v>
      </c>
      <c r="Q400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4007" t="str">
        <f>VLOOKUP(Analytics_mindset_case_studies_IntegrateCo_2015payroll[[#This Row],[Job_Code]],Analytics_mindset_case_studies_IntegrateCo_jobcodes[[Code_text]:[Job_Description]],2,FALSE)</f>
        <v>Travel</v>
      </c>
    </row>
    <row r="4008" spans="1:18" x14ac:dyDescent="0.3">
      <c r="A4008" s="1">
        <v>42153</v>
      </c>
      <c r="B4008">
        <v>27310058</v>
      </c>
      <c r="C4008">
        <v>106</v>
      </c>
      <c r="D4008">
        <v>1</v>
      </c>
      <c r="E4008">
        <v>1</v>
      </c>
      <c r="F4008" t="s">
        <v>85</v>
      </c>
      <c r="G4008">
        <v>0</v>
      </c>
      <c r="H4008">
        <v>0</v>
      </c>
      <c r="I4008">
        <v>0</v>
      </c>
      <c r="J4008">
        <v>0</v>
      </c>
      <c r="K4008">
        <v>0</v>
      </c>
      <c r="L4008">
        <v>36</v>
      </c>
      <c r="M4008">
        <v>115</v>
      </c>
      <c r="N4008">
        <v>25</v>
      </c>
      <c r="O4008" t="s">
        <v>122</v>
      </c>
      <c r="P4008">
        <v>0</v>
      </c>
      <c r="Q400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008" t="str">
        <f>VLOOKUP(Analytics_mindset_case_studies_IntegrateCo_2015payroll[[#This Row],[Job_Code]],Analytics_mindset_case_studies_IntegrateCo_jobcodes[[Code_text]:[Job_Description]],2,FALSE)</f>
        <v>Installation</v>
      </c>
    </row>
    <row r="4009" spans="1:18" x14ac:dyDescent="0.3">
      <c r="A4009" s="1">
        <v>42153</v>
      </c>
      <c r="B4009">
        <v>27310058</v>
      </c>
      <c r="C4009">
        <v>106</v>
      </c>
      <c r="D4009">
        <v>1</v>
      </c>
      <c r="E4009">
        <v>1</v>
      </c>
      <c r="F4009" t="s">
        <v>64</v>
      </c>
      <c r="G4009">
        <v>20</v>
      </c>
      <c r="H4009">
        <v>0</v>
      </c>
      <c r="I4009">
        <v>4425</v>
      </c>
      <c r="J4009">
        <v>0</v>
      </c>
      <c r="K4009">
        <v>0</v>
      </c>
      <c r="L4009">
        <v>1062</v>
      </c>
      <c r="M4009">
        <v>3386</v>
      </c>
      <c r="N4009">
        <v>73</v>
      </c>
      <c r="O4009" t="s">
        <v>122</v>
      </c>
      <c r="P4009">
        <v>4425</v>
      </c>
      <c r="Q400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009" t="str">
        <f>VLOOKUP(Analytics_mindset_case_studies_IntegrateCo_2015payroll[[#This Row],[Job_Code]],Analytics_mindset_case_studies_IntegrateCo_jobcodes[[Code_text]:[Job_Description]],2,FALSE)</f>
        <v>Office</v>
      </c>
    </row>
    <row r="4010" spans="1:18" x14ac:dyDescent="0.3">
      <c r="A4010" s="1">
        <v>42153</v>
      </c>
      <c r="B4010">
        <v>27310058</v>
      </c>
      <c r="C4010">
        <v>106</v>
      </c>
      <c r="D4010">
        <v>1</v>
      </c>
      <c r="E4010">
        <v>1</v>
      </c>
      <c r="F4010" t="s">
        <v>65</v>
      </c>
      <c r="G4010">
        <v>20</v>
      </c>
      <c r="H4010">
        <v>0</v>
      </c>
      <c r="I4010">
        <v>4425</v>
      </c>
      <c r="J4010">
        <v>0</v>
      </c>
      <c r="K4010">
        <v>0</v>
      </c>
      <c r="L4010">
        <v>1062</v>
      </c>
      <c r="M4010">
        <v>3384</v>
      </c>
      <c r="N4010">
        <v>73</v>
      </c>
      <c r="O4010" t="s">
        <v>122</v>
      </c>
      <c r="P4010">
        <v>4425</v>
      </c>
      <c r="Q401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010" t="str">
        <f>VLOOKUP(Analytics_mindset_case_studies_IntegrateCo_2015payroll[[#This Row],[Job_Code]],Analytics_mindset_case_studies_IntegrateCo_jobcodes[[Code_text]:[Job_Description]],2,FALSE)</f>
        <v>Office</v>
      </c>
    </row>
    <row r="4011" spans="1:18" x14ac:dyDescent="0.3">
      <c r="A4011" s="1">
        <v>42153</v>
      </c>
      <c r="B4011">
        <v>27310058</v>
      </c>
      <c r="C4011">
        <v>304</v>
      </c>
      <c r="D4011">
        <v>1</v>
      </c>
      <c r="E4011">
        <v>1</v>
      </c>
      <c r="F4011" t="s">
        <v>63</v>
      </c>
      <c r="G4011">
        <v>0</v>
      </c>
      <c r="H4011">
        <v>0</v>
      </c>
      <c r="I4011">
        <v>0</v>
      </c>
      <c r="J4011">
        <v>0</v>
      </c>
      <c r="K4011">
        <v>0</v>
      </c>
      <c r="L4011">
        <v>497</v>
      </c>
      <c r="M4011">
        <v>1583</v>
      </c>
      <c r="N4011">
        <v>342</v>
      </c>
      <c r="O4011" t="s">
        <v>123</v>
      </c>
      <c r="P4011">
        <v>0</v>
      </c>
      <c r="Q401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011" t="str">
        <f>VLOOKUP(Analytics_mindset_case_studies_IntegrateCo_2015payroll[[#This Row],[Job_Code]],Analytics_mindset_case_studies_IntegrateCo_jobcodes[[Code_text]:[Job_Description]],2,FALSE)</f>
        <v>New Foreign Manufacturing Plant</v>
      </c>
    </row>
    <row r="4012" spans="1:18" x14ac:dyDescent="0.3">
      <c r="A4012" s="1">
        <v>42153</v>
      </c>
      <c r="B4012">
        <v>27310058</v>
      </c>
      <c r="C4012">
        <v>274</v>
      </c>
      <c r="D4012">
        <v>1</v>
      </c>
      <c r="E4012">
        <v>1</v>
      </c>
      <c r="F4012" t="s">
        <v>85</v>
      </c>
      <c r="G4012">
        <v>0</v>
      </c>
      <c r="H4012">
        <v>0</v>
      </c>
      <c r="I4012">
        <v>0</v>
      </c>
      <c r="J4012">
        <v>0</v>
      </c>
      <c r="K4012">
        <v>0</v>
      </c>
      <c r="L4012">
        <v>36</v>
      </c>
      <c r="M4012">
        <v>115</v>
      </c>
      <c r="N4012">
        <v>25</v>
      </c>
      <c r="O4012" t="s">
        <v>124</v>
      </c>
      <c r="P4012">
        <v>0</v>
      </c>
      <c r="Q401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012" t="str">
        <f>VLOOKUP(Analytics_mindset_case_studies_IntegrateCo_2015payroll[[#This Row],[Job_Code]],Analytics_mindset_case_studies_IntegrateCo_jobcodes[[Code_text]:[Job_Description]],2,FALSE)</f>
        <v>Installation</v>
      </c>
    </row>
    <row r="4013" spans="1:18" x14ac:dyDescent="0.3">
      <c r="A4013" s="1">
        <v>42153</v>
      </c>
      <c r="B4013">
        <v>27310058</v>
      </c>
      <c r="C4013">
        <v>1</v>
      </c>
      <c r="D4013">
        <v>1</v>
      </c>
      <c r="E4013">
        <v>1</v>
      </c>
      <c r="F4013" t="s">
        <v>64</v>
      </c>
      <c r="G4013">
        <v>15</v>
      </c>
      <c r="H4013">
        <v>0</v>
      </c>
      <c r="I4013">
        <v>42768</v>
      </c>
      <c r="J4013">
        <v>0</v>
      </c>
      <c r="K4013">
        <v>0</v>
      </c>
      <c r="L4013">
        <v>1026</v>
      </c>
      <c r="M4013">
        <v>3271</v>
      </c>
      <c r="N4013">
        <v>51</v>
      </c>
      <c r="O4013" t="s">
        <v>125</v>
      </c>
      <c r="P4013">
        <v>42768</v>
      </c>
      <c r="Q401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013" t="str">
        <f>VLOOKUP(Analytics_mindset_case_studies_IntegrateCo_2015payroll[[#This Row],[Job_Code]],Analytics_mindset_case_studies_IntegrateCo_jobcodes[[Code_text]:[Job_Description]],2,FALSE)</f>
        <v>Office</v>
      </c>
    </row>
    <row r="4014" spans="1:18" x14ac:dyDescent="0.3">
      <c r="A4014" s="1">
        <v>42153</v>
      </c>
      <c r="B4014">
        <v>27310058</v>
      </c>
      <c r="C4014">
        <v>1</v>
      </c>
      <c r="D4014">
        <v>1</v>
      </c>
      <c r="E4014">
        <v>1</v>
      </c>
      <c r="F4014" t="s">
        <v>65</v>
      </c>
      <c r="G4014">
        <v>14</v>
      </c>
      <c r="H4014">
        <v>0</v>
      </c>
      <c r="I4014">
        <v>39916</v>
      </c>
      <c r="J4014">
        <v>0</v>
      </c>
      <c r="K4014">
        <v>0</v>
      </c>
      <c r="L4014">
        <v>958</v>
      </c>
      <c r="M4014">
        <v>3054</v>
      </c>
      <c r="N4014">
        <v>48</v>
      </c>
      <c r="O4014" t="s">
        <v>125</v>
      </c>
      <c r="P4014">
        <v>39916</v>
      </c>
      <c r="Q401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014" t="str">
        <f>VLOOKUP(Analytics_mindset_case_studies_IntegrateCo_2015payroll[[#This Row],[Job_Code]],Analytics_mindset_case_studies_IntegrateCo_jobcodes[[Code_text]:[Job_Description]],2,FALSE)</f>
        <v>Office</v>
      </c>
    </row>
    <row r="4015" spans="1:18" x14ac:dyDescent="0.3">
      <c r="A4015" s="1">
        <v>42153</v>
      </c>
      <c r="B4015">
        <v>27310058</v>
      </c>
      <c r="C4015">
        <v>391</v>
      </c>
      <c r="D4015">
        <v>2</v>
      </c>
      <c r="E4015">
        <v>2</v>
      </c>
      <c r="F4015" t="s">
        <v>88</v>
      </c>
      <c r="G4015">
        <v>2</v>
      </c>
      <c r="H4015">
        <v>0</v>
      </c>
      <c r="I4015">
        <v>515</v>
      </c>
      <c r="J4015">
        <v>0</v>
      </c>
      <c r="K4015">
        <v>0</v>
      </c>
      <c r="L4015">
        <v>247</v>
      </c>
      <c r="M4015">
        <v>395</v>
      </c>
      <c r="N4015">
        <v>114</v>
      </c>
      <c r="O4015" t="s">
        <v>126</v>
      </c>
      <c r="P4015">
        <v>515</v>
      </c>
      <c r="Q401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015" t="str">
        <f>VLOOKUP(Analytics_mindset_case_studies_IntegrateCo_2015payroll[[#This Row],[Job_Code]],Analytics_mindset_case_studies_IntegrateCo_jobcodes[[Code_text]:[Job_Description]],2,FALSE)</f>
        <v>Office</v>
      </c>
    </row>
    <row r="4016" spans="1:18" x14ac:dyDescent="0.3">
      <c r="A4016" s="1">
        <v>42153</v>
      </c>
      <c r="B4016">
        <v>27310058</v>
      </c>
      <c r="C4016">
        <v>259</v>
      </c>
      <c r="D4016">
        <v>1</v>
      </c>
      <c r="E4016">
        <v>1</v>
      </c>
      <c r="F4016" t="s">
        <v>85</v>
      </c>
      <c r="G4016">
        <v>0</v>
      </c>
      <c r="H4016">
        <v>0</v>
      </c>
      <c r="I4016">
        <v>0</v>
      </c>
      <c r="J4016">
        <v>0</v>
      </c>
      <c r="K4016">
        <v>0</v>
      </c>
      <c r="L4016">
        <v>36</v>
      </c>
      <c r="M4016">
        <v>114</v>
      </c>
      <c r="N4016">
        <v>25</v>
      </c>
      <c r="O4016" t="s">
        <v>127</v>
      </c>
      <c r="P4016">
        <v>0</v>
      </c>
      <c r="Q401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016" t="str">
        <f>VLOOKUP(Analytics_mindset_case_studies_IntegrateCo_2015payroll[[#This Row],[Job_Code]],Analytics_mindset_case_studies_IntegrateCo_jobcodes[[Code_text]:[Job_Description]],2,FALSE)</f>
        <v>Installation</v>
      </c>
    </row>
    <row r="4017" spans="1:18" x14ac:dyDescent="0.3">
      <c r="A4017" s="1">
        <v>42153</v>
      </c>
      <c r="B4017">
        <v>27310058</v>
      </c>
      <c r="C4017">
        <v>259</v>
      </c>
      <c r="D4017">
        <v>1</v>
      </c>
      <c r="E4017">
        <v>1</v>
      </c>
      <c r="F4017" t="s">
        <v>73</v>
      </c>
      <c r="G4017">
        <v>95</v>
      </c>
      <c r="H4017">
        <v>0</v>
      </c>
      <c r="I4017">
        <v>24463</v>
      </c>
      <c r="J4017">
        <v>0</v>
      </c>
      <c r="K4017">
        <v>0</v>
      </c>
      <c r="L4017">
        <v>587</v>
      </c>
      <c r="M4017">
        <v>1871</v>
      </c>
      <c r="N4017">
        <v>404</v>
      </c>
      <c r="O4017" t="s">
        <v>127</v>
      </c>
      <c r="P4017">
        <v>24463</v>
      </c>
      <c r="Q401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4017" t="str">
        <f>VLOOKUP(Analytics_mindset_case_studies_IntegrateCo_2015payroll[[#This Row],[Job_Code]],Analytics_mindset_case_studies_IntegrateCo_jobcodes[[Code_text]:[Job_Description]],2,FALSE)</f>
        <v>Proj Management</v>
      </c>
    </row>
    <row r="4018" spans="1:18" x14ac:dyDescent="0.3">
      <c r="A4018" s="1">
        <v>42153</v>
      </c>
      <c r="B4018">
        <v>27310058</v>
      </c>
      <c r="C4018">
        <v>259</v>
      </c>
      <c r="D4018">
        <v>1</v>
      </c>
      <c r="E4018">
        <v>1</v>
      </c>
      <c r="F4018" t="s">
        <v>89</v>
      </c>
      <c r="G4018">
        <v>5</v>
      </c>
      <c r="H4018">
        <v>0</v>
      </c>
      <c r="I4018">
        <v>1288</v>
      </c>
      <c r="J4018">
        <v>0</v>
      </c>
      <c r="K4018">
        <v>0</v>
      </c>
      <c r="L4018">
        <v>31</v>
      </c>
      <c r="M4018">
        <v>99</v>
      </c>
      <c r="N4018">
        <v>21</v>
      </c>
      <c r="O4018" t="s">
        <v>127</v>
      </c>
      <c r="P4018">
        <v>1288</v>
      </c>
      <c r="Q401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018" t="str">
        <f>VLOOKUP(Analytics_mindset_case_studies_IntegrateCo_2015payroll[[#This Row],[Job_Code]],Analytics_mindset_case_studies_IntegrateCo_jobcodes[[Code_text]:[Job_Description]],2,FALSE)</f>
        <v>Employee Training</v>
      </c>
    </row>
    <row r="4019" spans="1:18" x14ac:dyDescent="0.3">
      <c r="A4019" s="1">
        <v>42153</v>
      </c>
      <c r="B4019">
        <v>27310058</v>
      </c>
      <c r="C4019">
        <v>168</v>
      </c>
      <c r="D4019">
        <v>1</v>
      </c>
      <c r="E4019">
        <v>1</v>
      </c>
      <c r="F4019" t="s">
        <v>85</v>
      </c>
      <c r="G4019">
        <v>0</v>
      </c>
      <c r="H4019">
        <v>0</v>
      </c>
      <c r="I4019">
        <v>0</v>
      </c>
      <c r="J4019">
        <v>0</v>
      </c>
      <c r="K4019">
        <v>0</v>
      </c>
      <c r="L4019">
        <v>0</v>
      </c>
      <c r="M4019">
        <v>115</v>
      </c>
      <c r="N4019">
        <v>25</v>
      </c>
      <c r="O4019" t="s">
        <v>129</v>
      </c>
      <c r="P4019">
        <v>0</v>
      </c>
      <c r="Q401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019" t="str">
        <f>VLOOKUP(Analytics_mindset_case_studies_IntegrateCo_2015payroll[[#This Row],[Job_Code]],Analytics_mindset_case_studies_IntegrateCo_jobcodes[[Code_text]:[Job_Description]],2,FALSE)</f>
        <v>Installation</v>
      </c>
    </row>
    <row r="4020" spans="1:18" x14ac:dyDescent="0.3">
      <c r="A4020" s="1">
        <v>42153</v>
      </c>
      <c r="B4020">
        <v>27310058</v>
      </c>
      <c r="C4020">
        <v>168</v>
      </c>
      <c r="D4020">
        <v>1</v>
      </c>
      <c r="E4020">
        <v>1</v>
      </c>
      <c r="F4020" t="s">
        <v>90</v>
      </c>
      <c r="G4020">
        <v>6</v>
      </c>
      <c r="H4020">
        <v>0</v>
      </c>
      <c r="I4020">
        <v>225</v>
      </c>
      <c r="J4020">
        <v>0</v>
      </c>
      <c r="K4020">
        <v>0</v>
      </c>
      <c r="L4020">
        <v>0</v>
      </c>
      <c r="M4020">
        <v>1721</v>
      </c>
      <c r="N4020">
        <v>371</v>
      </c>
      <c r="O4020" t="s">
        <v>129</v>
      </c>
      <c r="P4020">
        <v>225</v>
      </c>
      <c r="Q402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020" t="str">
        <f>VLOOKUP(Analytics_mindset_case_studies_IntegrateCo_2015payroll[[#This Row],[Job_Code]],Analytics_mindset_case_studies_IntegrateCo_jobcodes[[Code_text]:[Job_Description]],2,FALSE)</f>
        <v>Office</v>
      </c>
    </row>
    <row r="4021" spans="1:18" x14ac:dyDescent="0.3">
      <c r="A4021" s="1">
        <v>42153</v>
      </c>
      <c r="B4021">
        <v>27310058</v>
      </c>
      <c r="C4021">
        <v>168</v>
      </c>
      <c r="D4021">
        <v>1</v>
      </c>
      <c r="E4021">
        <v>1</v>
      </c>
      <c r="F4021" t="s">
        <v>100</v>
      </c>
      <c r="G4021">
        <v>6</v>
      </c>
      <c r="H4021">
        <v>0</v>
      </c>
      <c r="I4021">
        <v>225</v>
      </c>
      <c r="J4021">
        <v>0</v>
      </c>
      <c r="K4021">
        <v>0</v>
      </c>
      <c r="L4021">
        <v>0</v>
      </c>
      <c r="M4021">
        <v>1721</v>
      </c>
      <c r="N4021">
        <v>371</v>
      </c>
      <c r="O4021" t="s">
        <v>129</v>
      </c>
      <c r="P4021">
        <v>225</v>
      </c>
      <c r="Q402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021" t="str">
        <f>VLOOKUP(Analytics_mindset_case_studies_IntegrateCo_2015payroll[[#This Row],[Job_Code]],Analytics_mindset_case_studies_IntegrateCo_jobcodes[[Code_text]:[Job_Description]],2,FALSE)</f>
        <v>Sales</v>
      </c>
    </row>
    <row r="4022" spans="1:18" x14ac:dyDescent="0.3">
      <c r="A4022" s="1">
        <v>42153</v>
      </c>
      <c r="B4022">
        <v>27310058</v>
      </c>
      <c r="C4022">
        <v>168</v>
      </c>
      <c r="D4022">
        <v>1</v>
      </c>
      <c r="E4022">
        <v>1</v>
      </c>
      <c r="F4022" t="s">
        <v>63</v>
      </c>
      <c r="G4022">
        <v>0</v>
      </c>
      <c r="H4022">
        <v>0</v>
      </c>
      <c r="I4022">
        <v>0</v>
      </c>
      <c r="J4022">
        <v>0</v>
      </c>
      <c r="K4022">
        <v>0</v>
      </c>
      <c r="L4022">
        <v>0</v>
      </c>
      <c r="M4022">
        <v>2295</v>
      </c>
      <c r="N4022">
        <v>495</v>
      </c>
      <c r="O4022" t="s">
        <v>129</v>
      </c>
      <c r="P4022">
        <v>0</v>
      </c>
      <c r="Q402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022" t="str">
        <f>VLOOKUP(Analytics_mindset_case_studies_IntegrateCo_2015payroll[[#This Row],[Job_Code]],Analytics_mindset_case_studies_IntegrateCo_jobcodes[[Code_text]:[Job_Description]],2,FALSE)</f>
        <v>New Foreign Manufacturing Plant</v>
      </c>
    </row>
    <row r="4023" spans="1:18" x14ac:dyDescent="0.3">
      <c r="A4023" s="1">
        <v>42153</v>
      </c>
      <c r="B4023">
        <v>27310058</v>
      </c>
      <c r="C4023">
        <v>249</v>
      </c>
      <c r="D4023">
        <v>1</v>
      </c>
      <c r="E4023">
        <v>1</v>
      </c>
      <c r="F4023" t="s">
        <v>89</v>
      </c>
      <c r="G4023">
        <v>40</v>
      </c>
      <c r="H4023">
        <v>0</v>
      </c>
      <c r="I4023">
        <v>163462</v>
      </c>
      <c r="J4023">
        <v>0</v>
      </c>
      <c r="K4023">
        <v>0</v>
      </c>
      <c r="L4023">
        <v>0</v>
      </c>
      <c r="M4023">
        <v>12505</v>
      </c>
      <c r="N4023">
        <v>2697</v>
      </c>
      <c r="O4023" t="s">
        <v>131</v>
      </c>
      <c r="P4023">
        <v>163462</v>
      </c>
      <c r="Q402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023" t="str">
        <f>VLOOKUP(Analytics_mindset_case_studies_IntegrateCo_2015payroll[[#This Row],[Job_Code]],Analytics_mindset_case_studies_IntegrateCo_jobcodes[[Code_text]:[Job_Description]],2,FALSE)</f>
        <v>Employee Training</v>
      </c>
    </row>
    <row r="4024" spans="1:18" x14ac:dyDescent="0.3">
      <c r="A4024" s="1">
        <v>42153</v>
      </c>
      <c r="B4024">
        <v>27310059</v>
      </c>
      <c r="C4024">
        <v>249</v>
      </c>
      <c r="D4024">
        <v>1</v>
      </c>
      <c r="E4024">
        <v>1</v>
      </c>
      <c r="F4024" t="s">
        <v>89</v>
      </c>
      <c r="G4024">
        <v>0</v>
      </c>
      <c r="H4024">
        <v>0</v>
      </c>
      <c r="I4024">
        <v>0</v>
      </c>
      <c r="J4024">
        <v>0</v>
      </c>
      <c r="K4024">
        <v>0</v>
      </c>
      <c r="L4024">
        <v>0</v>
      </c>
      <c r="M4024">
        <v>0</v>
      </c>
      <c r="N4024">
        <v>0</v>
      </c>
      <c r="O4024" t="s">
        <v>131</v>
      </c>
      <c r="P4024">
        <v>0</v>
      </c>
      <c r="Q402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024" t="str">
        <f>VLOOKUP(Analytics_mindset_case_studies_IntegrateCo_2015payroll[[#This Row],[Job_Code]],Analytics_mindset_case_studies_IntegrateCo_jobcodes[[Code_text]:[Job_Description]],2,FALSE)</f>
        <v>Employee Training</v>
      </c>
    </row>
    <row r="4025" spans="1:18" x14ac:dyDescent="0.3">
      <c r="A4025" s="1">
        <v>42153</v>
      </c>
      <c r="B4025">
        <v>27310058</v>
      </c>
      <c r="C4025">
        <v>179</v>
      </c>
      <c r="D4025">
        <v>1</v>
      </c>
      <c r="E4025">
        <v>1</v>
      </c>
      <c r="F4025" t="s">
        <v>85</v>
      </c>
      <c r="G4025">
        <v>0</v>
      </c>
      <c r="H4025">
        <v>0</v>
      </c>
      <c r="I4025">
        <v>0</v>
      </c>
      <c r="J4025">
        <v>0</v>
      </c>
      <c r="K4025">
        <v>0</v>
      </c>
      <c r="L4025">
        <v>0</v>
      </c>
      <c r="M4025">
        <v>115</v>
      </c>
      <c r="N4025">
        <v>25</v>
      </c>
      <c r="O4025" t="s">
        <v>132</v>
      </c>
      <c r="P4025">
        <v>0</v>
      </c>
      <c r="Q402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025" t="str">
        <f>VLOOKUP(Analytics_mindset_case_studies_IntegrateCo_2015payroll[[#This Row],[Job_Code]],Analytics_mindset_case_studies_IntegrateCo_jobcodes[[Code_text]:[Job_Description]],2,FALSE)</f>
        <v>Installation</v>
      </c>
    </row>
    <row r="4026" spans="1:18" x14ac:dyDescent="0.3">
      <c r="A4026" s="1">
        <v>42153</v>
      </c>
      <c r="B4026">
        <v>27310058</v>
      </c>
      <c r="C4026">
        <v>179</v>
      </c>
      <c r="D4026">
        <v>1</v>
      </c>
      <c r="E4026">
        <v>1</v>
      </c>
      <c r="F4026" t="s">
        <v>71</v>
      </c>
      <c r="G4026">
        <v>10</v>
      </c>
      <c r="H4026">
        <v>0</v>
      </c>
      <c r="I4026">
        <v>42214</v>
      </c>
      <c r="J4026">
        <v>0</v>
      </c>
      <c r="K4026">
        <v>0</v>
      </c>
      <c r="L4026">
        <v>0</v>
      </c>
      <c r="M4026">
        <v>3229</v>
      </c>
      <c r="N4026">
        <v>697</v>
      </c>
      <c r="O4026" t="s">
        <v>132</v>
      </c>
      <c r="P4026">
        <v>42214</v>
      </c>
      <c r="Q402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4026" t="str">
        <f>VLOOKUP(Analytics_mindset_case_studies_IntegrateCo_2015payroll[[#This Row],[Job_Code]],Analytics_mindset_case_studies_IntegrateCo_jobcodes[[Code_text]:[Job_Description]],2,FALSE)</f>
        <v>Proj Management</v>
      </c>
    </row>
    <row r="4027" spans="1:18" x14ac:dyDescent="0.3">
      <c r="A4027" s="1">
        <v>42153</v>
      </c>
      <c r="B4027">
        <v>27310058</v>
      </c>
      <c r="C4027">
        <v>368</v>
      </c>
      <c r="D4027">
        <v>1</v>
      </c>
      <c r="E4027">
        <v>1</v>
      </c>
      <c r="F4027" t="s">
        <v>85</v>
      </c>
      <c r="G4027">
        <v>0</v>
      </c>
      <c r="H4027">
        <v>0</v>
      </c>
      <c r="I4027">
        <v>0</v>
      </c>
      <c r="J4027">
        <v>0</v>
      </c>
      <c r="K4027">
        <v>0</v>
      </c>
      <c r="L4027">
        <v>36</v>
      </c>
      <c r="M4027">
        <v>115</v>
      </c>
      <c r="N4027">
        <v>25</v>
      </c>
      <c r="O4027" t="s">
        <v>133</v>
      </c>
      <c r="P4027">
        <v>0</v>
      </c>
      <c r="Q402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027" t="str">
        <f>VLOOKUP(Analytics_mindset_case_studies_IntegrateCo_2015payroll[[#This Row],[Job_Code]],Analytics_mindset_case_studies_IntegrateCo_jobcodes[[Code_text]:[Job_Description]],2,FALSE)</f>
        <v>Installation</v>
      </c>
    </row>
    <row r="4028" spans="1:18" x14ac:dyDescent="0.3">
      <c r="A4028" s="1">
        <v>42153</v>
      </c>
      <c r="B4028">
        <v>27310058</v>
      </c>
      <c r="C4028">
        <v>368</v>
      </c>
      <c r="D4028">
        <v>1</v>
      </c>
      <c r="E4028">
        <v>1</v>
      </c>
      <c r="F4028" t="s">
        <v>65</v>
      </c>
      <c r="G4028">
        <v>1</v>
      </c>
      <c r="H4028">
        <v>0</v>
      </c>
      <c r="I4028">
        <v>245</v>
      </c>
      <c r="J4028">
        <v>0</v>
      </c>
      <c r="K4028">
        <v>0</v>
      </c>
      <c r="L4028">
        <v>58</v>
      </c>
      <c r="M4028">
        <v>188</v>
      </c>
      <c r="N4028">
        <v>4</v>
      </c>
      <c r="O4028" t="s">
        <v>133</v>
      </c>
      <c r="P4028">
        <v>245</v>
      </c>
      <c r="Q402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028" t="str">
        <f>VLOOKUP(Analytics_mindset_case_studies_IntegrateCo_2015payroll[[#This Row],[Job_Code]],Analytics_mindset_case_studies_IntegrateCo_jobcodes[[Code_text]:[Job_Description]],2,FALSE)</f>
        <v>Office</v>
      </c>
    </row>
    <row r="4029" spans="1:18" x14ac:dyDescent="0.3">
      <c r="A4029" s="1">
        <v>42153</v>
      </c>
      <c r="B4029">
        <v>27310058</v>
      </c>
      <c r="C4029">
        <v>368</v>
      </c>
      <c r="D4029">
        <v>1</v>
      </c>
      <c r="E4029">
        <v>1</v>
      </c>
      <c r="F4029" t="s">
        <v>89</v>
      </c>
      <c r="G4029">
        <v>1</v>
      </c>
      <c r="H4029">
        <v>0</v>
      </c>
      <c r="I4029">
        <v>245</v>
      </c>
      <c r="J4029">
        <v>0</v>
      </c>
      <c r="K4029">
        <v>0</v>
      </c>
      <c r="L4029">
        <v>59</v>
      </c>
      <c r="M4029">
        <v>188</v>
      </c>
      <c r="N4029">
        <v>4</v>
      </c>
      <c r="O4029" t="s">
        <v>133</v>
      </c>
      <c r="P4029">
        <v>245</v>
      </c>
      <c r="Q402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029" t="str">
        <f>VLOOKUP(Analytics_mindset_case_studies_IntegrateCo_2015payroll[[#This Row],[Job_Code]],Analytics_mindset_case_studies_IntegrateCo_jobcodes[[Code_text]:[Job_Description]],2,FALSE)</f>
        <v>Employee Training</v>
      </c>
    </row>
    <row r="4030" spans="1:18" x14ac:dyDescent="0.3">
      <c r="A4030" s="1">
        <v>42153</v>
      </c>
      <c r="B4030">
        <v>27310058</v>
      </c>
      <c r="C4030">
        <v>27</v>
      </c>
      <c r="D4030">
        <v>1</v>
      </c>
      <c r="E4030">
        <v>1</v>
      </c>
      <c r="F4030" t="s">
        <v>85</v>
      </c>
      <c r="G4030">
        <v>0</v>
      </c>
      <c r="H4030">
        <v>0</v>
      </c>
      <c r="I4030">
        <v>0</v>
      </c>
      <c r="J4030">
        <v>0</v>
      </c>
      <c r="K4030">
        <v>0</v>
      </c>
      <c r="L4030">
        <v>0</v>
      </c>
      <c r="M4030">
        <v>115</v>
      </c>
      <c r="N4030">
        <v>25</v>
      </c>
      <c r="O4030" t="s">
        <v>134</v>
      </c>
      <c r="P4030">
        <v>0</v>
      </c>
      <c r="Q403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030" t="str">
        <f>VLOOKUP(Analytics_mindset_case_studies_IntegrateCo_2015payroll[[#This Row],[Job_Code]],Analytics_mindset_case_studies_IntegrateCo_jobcodes[[Code_text]:[Job_Description]],2,FALSE)</f>
        <v>Installation</v>
      </c>
    </row>
    <row r="4031" spans="1:18" x14ac:dyDescent="0.3">
      <c r="A4031" s="1">
        <v>42153</v>
      </c>
      <c r="B4031">
        <v>27310058</v>
      </c>
      <c r="C4031">
        <v>27</v>
      </c>
      <c r="D4031">
        <v>1</v>
      </c>
      <c r="E4031">
        <v>1</v>
      </c>
      <c r="F4031" t="s">
        <v>65</v>
      </c>
      <c r="G4031">
        <v>1</v>
      </c>
      <c r="H4031">
        <v>0</v>
      </c>
      <c r="I4031">
        <v>305</v>
      </c>
      <c r="J4031">
        <v>0</v>
      </c>
      <c r="K4031">
        <v>0</v>
      </c>
      <c r="L4031">
        <v>0</v>
      </c>
      <c r="M4031">
        <v>233</v>
      </c>
      <c r="N4031">
        <v>5</v>
      </c>
      <c r="O4031" t="s">
        <v>134</v>
      </c>
      <c r="P4031">
        <v>305</v>
      </c>
      <c r="Q403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031" t="str">
        <f>VLOOKUP(Analytics_mindset_case_studies_IntegrateCo_2015payroll[[#This Row],[Job_Code]],Analytics_mindset_case_studies_IntegrateCo_jobcodes[[Code_text]:[Job_Description]],2,FALSE)</f>
        <v>Office</v>
      </c>
    </row>
    <row r="4032" spans="1:18" x14ac:dyDescent="0.3">
      <c r="A4032" s="1">
        <v>42153</v>
      </c>
      <c r="B4032">
        <v>27310058</v>
      </c>
      <c r="C4032">
        <v>27</v>
      </c>
      <c r="D4032">
        <v>1</v>
      </c>
      <c r="E4032">
        <v>1</v>
      </c>
      <c r="F4032" t="s">
        <v>65</v>
      </c>
      <c r="G4032">
        <v>0</v>
      </c>
      <c r="H4032">
        <v>15</v>
      </c>
      <c r="I4032">
        <v>0</v>
      </c>
      <c r="J4032">
        <v>6863</v>
      </c>
      <c r="K4032">
        <v>0</v>
      </c>
      <c r="L4032">
        <v>0</v>
      </c>
      <c r="M4032">
        <v>525</v>
      </c>
      <c r="N4032">
        <v>75</v>
      </c>
      <c r="O4032" t="s">
        <v>134</v>
      </c>
      <c r="P4032">
        <v>6863</v>
      </c>
      <c r="Q403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032" t="str">
        <f>VLOOKUP(Analytics_mindset_case_studies_IntegrateCo_2015payroll[[#This Row],[Job_Code]],Analytics_mindset_case_studies_IntegrateCo_jobcodes[[Code_text]:[Job_Description]],2,FALSE)</f>
        <v>Office</v>
      </c>
    </row>
    <row r="4033" spans="1:18" x14ac:dyDescent="0.3">
      <c r="A4033" s="1">
        <v>42153</v>
      </c>
      <c r="B4033">
        <v>27310058</v>
      </c>
      <c r="C4033">
        <v>27</v>
      </c>
      <c r="D4033">
        <v>1</v>
      </c>
      <c r="E4033">
        <v>1</v>
      </c>
      <c r="F4033" t="s">
        <v>72</v>
      </c>
      <c r="G4033">
        <v>4</v>
      </c>
      <c r="H4033">
        <v>0</v>
      </c>
      <c r="I4033">
        <v>122</v>
      </c>
      <c r="J4033">
        <v>0</v>
      </c>
      <c r="K4033">
        <v>0</v>
      </c>
      <c r="L4033">
        <v>0</v>
      </c>
      <c r="M4033">
        <v>933</v>
      </c>
      <c r="N4033">
        <v>201</v>
      </c>
      <c r="O4033" t="s">
        <v>134</v>
      </c>
      <c r="P4033">
        <v>122</v>
      </c>
      <c r="Q403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033" t="str">
        <f>VLOOKUP(Analytics_mindset_case_studies_IntegrateCo_2015payroll[[#This Row],[Job_Code]],Analytics_mindset_case_studies_IntegrateCo_jobcodes[[Code_text]:[Job_Description]],2,FALSE)</f>
        <v>Sales</v>
      </c>
    </row>
    <row r="4034" spans="1:18" x14ac:dyDescent="0.3">
      <c r="A4034" s="1">
        <v>42153</v>
      </c>
      <c r="B4034">
        <v>27310058</v>
      </c>
      <c r="C4034">
        <v>27</v>
      </c>
      <c r="D4034">
        <v>1</v>
      </c>
      <c r="E4034">
        <v>1</v>
      </c>
      <c r="F4034" t="s">
        <v>73</v>
      </c>
      <c r="G4034">
        <v>15</v>
      </c>
      <c r="H4034">
        <v>0</v>
      </c>
      <c r="I4034">
        <v>4575</v>
      </c>
      <c r="J4034">
        <v>0</v>
      </c>
      <c r="K4034">
        <v>0</v>
      </c>
      <c r="L4034">
        <v>0</v>
      </c>
      <c r="M4034">
        <v>35</v>
      </c>
      <c r="N4034">
        <v>75</v>
      </c>
      <c r="O4034" t="s">
        <v>134</v>
      </c>
      <c r="P4034">
        <v>4575</v>
      </c>
      <c r="Q403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4034" t="str">
        <f>VLOOKUP(Analytics_mindset_case_studies_IntegrateCo_2015payroll[[#This Row],[Job_Code]],Analytics_mindset_case_studies_IntegrateCo_jobcodes[[Code_text]:[Job_Description]],2,FALSE)</f>
        <v>Proj Management</v>
      </c>
    </row>
    <row r="4035" spans="1:18" x14ac:dyDescent="0.3">
      <c r="A4035" s="1">
        <v>42153</v>
      </c>
      <c r="B4035">
        <v>27310058</v>
      </c>
      <c r="C4035">
        <v>27</v>
      </c>
      <c r="D4035">
        <v>1</v>
      </c>
      <c r="E4035">
        <v>1</v>
      </c>
      <c r="F4035" t="s">
        <v>74</v>
      </c>
      <c r="G4035">
        <v>35</v>
      </c>
      <c r="H4035">
        <v>0</v>
      </c>
      <c r="I4035">
        <v>10675</v>
      </c>
      <c r="J4035">
        <v>0</v>
      </c>
      <c r="K4035">
        <v>0</v>
      </c>
      <c r="L4035">
        <v>0</v>
      </c>
      <c r="M4035">
        <v>817</v>
      </c>
      <c r="N4035">
        <v>176</v>
      </c>
      <c r="O4035" t="s">
        <v>134</v>
      </c>
      <c r="P4035">
        <v>10675</v>
      </c>
      <c r="Q403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035" t="str">
        <f>VLOOKUP(Analytics_mindset_case_studies_IntegrateCo_2015payroll[[#This Row],[Job_Code]],Analytics_mindset_case_studies_IntegrateCo_jobcodes[[Code_text]:[Job_Description]],2,FALSE)</f>
        <v>Service</v>
      </c>
    </row>
    <row r="4036" spans="1:18" x14ac:dyDescent="0.3">
      <c r="A4036" s="1">
        <v>42153</v>
      </c>
      <c r="B4036">
        <v>27310058</v>
      </c>
      <c r="C4036">
        <v>27</v>
      </c>
      <c r="D4036">
        <v>1</v>
      </c>
      <c r="E4036">
        <v>1</v>
      </c>
      <c r="F4036" t="s">
        <v>74</v>
      </c>
      <c r="G4036">
        <v>0</v>
      </c>
      <c r="H4036">
        <v>15</v>
      </c>
      <c r="I4036">
        <v>0</v>
      </c>
      <c r="J4036">
        <v>6863</v>
      </c>
      <c r="K4036">
        <v>0</v>
      </c>
      <c r="L4036">
        <v>0</v>
      </c>
      <c r="M4036">
        <v>525</v>
      </c>
      <c r="N4036">
        <v>75</v>
      </c>
      <c r="O4036" t="s">
        <v>134</v>
      </c>
      <c r="P4036">
        <v>6863</v>
      </c>
      <c r="Q403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036" t="str">
        <f>VLOOKUP(Analytics_mindset_case_studies_IntegrateCo_2015payroll[[#This Row],[Job_Code]],Analytics_mindset_case_studies_IntegrateCo_jobcodes[[Code_text]:[Job_Description]],2,FALSE)</f>
        <v>Service</v>
      </c>
    </row>
    <row r="4037" spans="1:18" x14ac:dyDescent="0.3">
      <c r="A4037" s="1">
        <v>42153</v>
      </c>
      <c r="B4037">
        <v>27310058</v>
      </c>
      <c r="C4037">
        <v>27</v>
      </c>
      <c r="D4037">
        <v>1</v>
      </c>
      <c r="E4037">
        <v>1</v>
      </c>
      <c r="F4037" t="s">
        <v>89</v>
      </c>
      <c r="G4037">
        <v>3</v>
      </c>
      <c r="H4037">
        <v>0</v>
      </c>
      <c r="I4037">
        <v>915</v>
      </c>
      <c r="J4037">
        <v>0</v>
      </c>
      <c r="K4037">
        <v>0</v>
      </c>
      <c r="L4037">
        <v>0</v>
      </c>
      <c r="M4037">
        <v>7</v>
      </c>
      <c r="N4037">
        <v>151</v>
      </c>
      <c r="O4037" t="s">
        <v>134</v>
      </c>
      <c r="P4037">
        <v>915</v>
      </c>
      <c r="Q403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037" t="str">
        <f>VLOOKUP(Analytics_mindset_case_studies_IntegrateCo_2015payroll[[#This Row],[Job_Code]],Analytics_mindset_case_studies_IntegrateCo_jobcodes[[Code_text]:[Job_Description]],2,FALSE)</f>
        <v>Employee Training</v>
      </c>
    </row>
    <row r="4038" spans="1:18" x14ac:dyDescent="0.3">
      <c r="A4038" s="1">
        <v>42153</v>
      </c>
      <c r="B4038">
        <v>27310058</v>
      </c>
      <c r="C4038">
        <v>27</v>
      </c>
      <c r="D4038">
        <v>1</v>
      </c>
      <c r="E4038">
        <v>1</v>
      </c>
      <c r="F4038" t="s">
        <v>70</v>
      </c>
      <c r="G4038">
        <v>0</v>
      </c>
      <c r="H4038">
        <v>0</v>
      </c>
      <c r="I4038">
        <v>0</v>
      </c>
      <c r="J4038">
        <v>0</v>
      </c>
      <c r="K4038">
        <v>0</v>
      </c>
      <c r="L4038">
        <v>0</v>
      </c>
      <c r="M4038">
        <v>933</v>
      </c>
      <c r="N4038">
        <v>201</v>
      </c>
      <c r="O4038" t="s">
        <v>134</v>
      </c>
      <c r="P4038">
        <v>0</v>
      </c>
      <c r="Q403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038" t="str">
        <f>VLOOKUP(Analytics_mindset_case_studies_IntegrateCo_2015payroll[[#This Row],[Job_Code]],Analytics_mindset_case_studies_IntegrateCo_jobcodes[[Code_text]:[Job_Description]],2,FALSE)</f>
        <v>New Foreign Manufacturing Plant</v>
      </c>
    </row>
    <row r="4039" spans="1:18" x14ac:dyDescent="0.3">
      <c r="A4039" s="1">
        <v>42153</v>
      </c>
      <c r="B4039">
        <v>27310058</v>
      </c>
      <c r="C4039">
        <v>411</v>
      </c>
      <c r="D4039">
        <v>1</v>
      </c>
      <c r="E4039">
        <v>1</v>
      </c>
      <c r="F4039" t="s">
        <v>101</v>
      </c>
      <c r="G4039">
        <v>25</v>
      </c>
      <c r="H4039">
        <v>0</v>
      </c>
      <c r="I4039">
        <v>5625</v>
      </c>
      <c r="J4039">
        <v>0</v>
      </c>
      <c r="K4039">
        <v>34</v>
      </c>
      <c r="L4039">
        <v>135</v>
      </c>
      <c r="M4039">
        <v>431</v>
      </c>
      <c r="N4039">
        <v>93</v>
      </c>
      <c r="O4039" t="s">
        <v>213</v>
      </c>
      <c r="P4039">
        <v>5625</v>
      </c>
      <c r="Q403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039" t="str">
        <f>VLOOKUP(Analytics_mindset_case_studies_IntegrateCo_2015payroll[[#This Row],[Job_Code]],Analytics_mindset_case_studies_IntegrateCo_jobcodes[[Code_text]:[Job_Description]],2,FALSE)</f>
        <v>Installation</v>
      </c>
    </row>
    <row r="4040" spans="1:18" x14ac:dyDescent="0.3">
      <c r="A4040" s="1">
        <v>42153</v>
      </c>
      <c r="B4040">
        <v>27310058</v>
      </c>
      <c r="C4040">
        <v>239</v>
      </c>
      <c r="D4040">
        <v>1</v>
      </c>
      <c r="E4040">
        <v>1</v>
      </c>
      <c r="F4040" t="s">
        <v>64</v>
      </c>
      <c r="G4040">
        <v>19</v>
      </c>
      <c r="H4040">
        <v>0</v>
      </c>
      <c r="I4040">
        <v>4465</v>
      </c>
      <c r="J4040">
        <v>0</v>
      </c>
      <c r="K4040">
        <v>0</v>
      </c>
      <c r="L4040">
        <v>1072</v>
      </c>
      <c r="M4040">
        <v>3415</v>
      </c>
      <c r="N4040">
        <v>54</v>
      </c>
      <c r="O4040" t="s">
        <v>135</v>
      </c>
      <c r="P4040">
        <v>4465</v>
      </c>
      <c r="Q404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040" t="str">
        <f>VLOOKUP(Analytics_mindset_case_studies_IntegrateCo_2015payroll[[#This Row],[Job_Code]],Analytics_mindset_case_studies_IntegrateCo_jobcodes[[Code_text]:[Job_Description]],2,FALSE)</f>
        <v>Office</v>
      </c>
    </row>
    <row r="4041" spans="1:18" x14ac:dyDescent="0.3">
      <c r="A4041" s="1">
        <v>42153</v>
      </c>
      <c r="B4041">
        <v>27310058</v>
      </c>
      <c r="C4041">
        <v>239</v>
      </c>
      <c r="D4041">
        <v>1</v>
      </c>
      <c r="E4041">
        <v>1</v>
      </c>
      <c r="F4041" t="s">
        <v>64</v>
      </c>
      <c r="G4041">
        <v>0</v>
      </c>
      <c r="H4041">
        <v>1</v>
      </c>
      <c r="I4041">
        <v>0</v>
      </c>
      <c r="J4041">
        <v>3525</v>
      </c>
      <c r="K4041">
        <v>0</v>
      </c>
      <c r="L4041">
        <v>84</v>
      </c>
      <c r="M4041">
        <v>269</v>
      </c>
      <c r="N4041">
        <v>3</v>
      </c>
      <c r="O4041" t="s">
        <v>135</v>
      </c>
      <c r="P4041">
        <v>3525</v>
      </c>
      <c r="Q404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041" t="str">
        <f>VLOOKUP(Analytics_mindset_case_studies_IntegrateCo_2015payroll[[#This Row],[Job_Code]],Analytics_mindset_case_studies_IntegrateCo_jobcodes[[Code_text]:[Job_Description]],2,FALSE)</f>
        <v>Office</v>
      </c>
    </row>
    <row r="4042" spans="1:18" x14ac:dyDescent="0.3">
      <c r="A4042" s="1">
        <v>42153</v>
      </c>
      <c r="B4042">
        <v>27310058</v>
      </c>
      <c r="C4042">
        <v>239</v>
      </c>
      <c r="D4042">
        <v>1</v>
      </c>
      <c r="E4042">
        <v>1</v>
      </c>
      <c r="F4042" t="s">
        <v>87</v>
      </c>
      <c r="G4042">
        <v>5</v>
      </c>
      <c r="H4042">
        <v>0</v>
      </c>
      <c r="I4042">
        <v>1175</v>
      </c>
      <c r="J4042">
        <v>0</v>
      </c>
      <c r="K4042">
        <v>0</v>
      </c>
      <c r="L4042">
        <v>28</v>
      </c>
      <c r="M4042">
        <v>89</v>
      </c>
      <c r="N4042">
        <v>1</v>
      </c>
      <c r="O4042" t="s">
        <v>135</v>
      </c>
      <c r="P4042">
        <v>1175</v>
      </c>
      <c r="Q404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042" t="str">
        <f>VLOOKUP(Analytics_mindset_case_studies_IntegrateCo_2015payroll[[#This Row],[Job_Code]],Analytics_mindset_case_studies_IntegrateCo_jobcodes[[Code_text]:[Job_Description]],2,FALSE)</f>
        <v>Employee Training</v>
      </c>
    </row>
    <row r="4043" spans="1:18" x14ac:dyDescent="0.3">
      <c r="A4043" s="1">
        <v>42153</v>
      </c>
      <c r="B4043">
        <v>27310058</v>
      </c>
      <c r="C4043">
        <v>239</v>
      </c>
      <c r="D4043">
        <v>1</v>
      </c>
      <c r="E4043">
        <v>1</v>
      </c>
      <c r="F4043" t="s">
        <v>65</v>
      </c>
      <c r="G4043">
        <v>19</v>
      </c>
      <c r="H4043">
        <v>0</v>
      </c>
      <c r="I4043">
        <v>4465</v>
      </c>
      <c r="J4043">
        <v>0</v>
      </c>
      <c r="K4043">
        <v>0</v>
      </c>
      <c r="L4043">
        <v>1071</v>
      </c>
      <c r="M4043">
        <v>3417</v>
      </c>
      <c r="N4043">
        <v>54</v>
      </c>
      <c r="O4043" t="s">
        <v>135</v>
      </c>
      <c r="P4043">
        <v>4465</v>
      </c>
      <c r="Q404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043" t="str">
        <f>VLOOKUP(Analytics_mindset_case_studies_IntegrateCo_2015payroll[[#This Row],[Job_Code]],Analytics_mindset_case_studies_IntegrateCo_jobcodes[[Code_text]:[Job_Description]],2,FALSE)</f>
        <v>Office</v>
      </c>
    </row>
    <row r="4044" spans="1:18" x14ac:dyDescent="0.3">
      <c r="A4044" s="1">
        <v>42153</v>
      </c>
      <c r="B4044">
        <v>27310058</v>
      </c>
      <c r="C4044">
        <v>239</v>
      </c>
      <c r="D4044">
        <v>1</v>
      </c>
      <c r="E4044">
        <v>1</v>
      </c>
      <c r="F4044" t="s">
        <v>65</v>
      </c>
      <c r="G4044">
        <v>0</v>
      </c>
      <c r="H4044">
        <v>1</v>
      </c>
      <c r="I4044">
        <v>0</v>
      </c>
      <c r="J4044">
        <v>3525</v>
      </c>
      <c r="K4044">
        <v>0</v>
      </c>
      <c r="L4044">
        <v>85</v>
      </c>
      <c r="M4044">
        <v>27</v>
      </c>
      <c r="N4044">
        <v>3</v>
      </c>
      <c r="O4044" t="s">
        <v>135</v>
      </c>
      <c r="P4044">
        <v>3525</v>
      </c>
      <c r="Q404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044" t="str">
        <f>VLOOKUP(Analytics_mindset_case_studies_IntegrateCo_2015payroll[[#This Row],[Job_Code]],Analytics_mindset_case_studies_IntegrateCo_jobcodes[[Code_text]:[Job_Description]],2,FALSE)</f>
        <v>Office</v>
      </c>
    </row>
    <row r="4045" spans="1:18" x14ac:dyDescent="0.3">
      <c r="A4045" s="1">
        <v>42153</v>
      </c>
      <c r="B4045">
        <v>27310058</v>
      </c>
      <c r="C4045">
        <v>239</v>
      </c>
      <c r="D4045">
        <v>1</v>
      </c>
      <c r="E4045">
        <v>1</v>
      </c>
      <c r="F4045" t="s">
        <v>72</v>
      </c>
      <c r="G4045">
        <v>1</v>
      </c>
      <c r="H4045">
        <v>0</v>
      </c>
      <c r="I4045">
        <v>235</v>
      </c>
      <c r="J4045">
        <v>0</v>
      </c>
      <c r="K4045">
        <v>0</v>
      </c>
      <c r="L4045">
        <v>57</v>
      </c>
      <c r="M4045">
        <v>18</v>
      </c>
      <c r="N4045">
        <v>3</v>
      </c>
      <c r="O4045" t="s">
        <v>135</v>
      </c>
      <c r="P4045">
        <v>235</v>
      </c>
      <c r="Q404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045" t="str">
        <f>VLOOKUP(Analytics_mindset_case_studies_IntegrateCo_2015payroll[[#This Row],[Job_Code]],Analytics_mindset_case_studies_IntegrateCo_jobcodes[[Code_text]:[Job_Description]],2,FALSE)</f>
        <v>Sales</v>
      </c>
    </row>
    <row r="4046" spans="1:18" x14ac:dyDescent="0.3">
      <c r="A4046" s="1">
        <v>42153</v>
      </c>
      <c r="B4046">
        <v>27310058</v>
      </c>
      <c r="C4046">
        <v>239</v>
      </c>
      <c r="D4046">
        <v>1</v>
      </c>
      <c r="E4046">
        <v>1</v>
      </c>
      <c r="F4046" t="s">
        <v>89</v>
      </c>
      <c r="G4046">
        <v>5</v>
      </c>
      <c r="H4046">
        <v>0</v>
      </c>
      <c r="I4046">
        <v>1175</v>
      </c>
      <c r="J4046">
        <v>0</v>
      </c>
      <c r="K4046">
        <v>0</v>
      </c>
      <c r="L4046">
        <v>28</v>
      </c>
      <c r="M4046">
        <v>9</v>
      </c>
      <c r="N4046">
        <v>1</v>
      </c>
      <c r="O4046" t="s">
        <v>135</v>
      </c>
      <c r="P4046">
        <v>1175</v>
      </c>
      <c r="Q404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046" t="str">
        <f>VLOOKUP(Analytics_mindset_case_studies_IntegrateCo_2015payroll[[#This Row],[Job_Code]],Analytics_mindset_case_studies_IntegrateCo_jobcodes[[Code_text]:[Job_Description]],2,FALSE)</f>
        <v>Employee Training</v>
      </c>
    </row>
    <row r="4047" spans="1:18" x14ac:dyDescent="0.3">
      <c r="A4047" s="1">
        <v>42153</v>
      </c>
      <c r="B4047">
        <v>27310058</v>
      </c>
      <c r="C4047">
        <v>38</v>
      </c>
      <c r="D4047">
        <v>1</v>
      </c>
      <c r="E4047">
        <v>1</v>
      </c>
      <c r="F4047" t="s">
        <v>85</v>
      </c>
      <c r="G4047">
        <v>0</v>
      </c>
      <c r="H4047">
        <v>0</v>
      </c>
      <c r="I4047">
        <v>0</v>
      </c>
      <c r="J4047">
        <v>0</v>
      </c>
      <c r="K4047">
        <v>0</v>
      </c>
      <c r="L4047">
        <v>0</v>
      </c>
      <c r="M4047">
        <v>115</v>
      </c>
      <c r="N4047">
        <v>4</v>
      </c>
      <c r="O4047" t="s">
        <v>137</v>
      </c>
      <c r="P4047">
        <v>0</v>
      </c>
      <c r="Q404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047" t="str">
        <f>VLOOKUP(Analytics_mindset_case_studies_IntegrateCo_2015payroll[[#This Row],[Job_Code]],Analytics_mindset_case_studies_IntegrateCo_jobcodes[[Code_text]:[Job_Description]],2,FALSE)</f>
        <v>Installation</v>
      </c>
    </row>
    <row r="4048" spans="1:18" x14ac:dyDescent="0.3">
      <c r="A4048" s="1">
        <v>42153</v>
      </c>
      <c r="B4048">
        <v>27310058</v>
      </c>
      <c r="C4048">
        <v>38</v>
      </c>
      <c r="D4048">
        <v>1</v>
      </c>
      <c r="E4048">
        <v>1</v>
      </c>
      <c r="F4048" t="s">
        <v>58</v>
      </c>
      <c r="G4048">
        <v>41</v>
      </c>
      <c r="H4048">
        <v>0</v>
      </c>
      <c r="I4048">
        <v>163454</v>
      </c>
      <c r="J4048">
        <v>0</v>
      </c>
      <c r="K4048">
        <v>0</v>
      </c>
      <c r="L4048">
        <v>0</v>
      </c>
      <c r="M4048">
        <v>12504</v>
      </c>
      <c r="N4048">
        <v>425</v>
      </c>
      <c r="O4048" t="s">
        <v>137</v>
      </c>
      <c r="P4048">
        <v>163454</v>
      </c>
      <c r="Q404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048" t="str">
        <f>VLOOKUP(Analytics_mindset_case_studies_IntegrateCo_2015payroll[[#This Row],[Job_Code]],Analytics_mindset_case_studies_IntegrateCo_jobcodes[[Code_text]:[Job_Description]],2,FALSE)</f>
        <v>Sales</v>
      </c>
    </row>
    <row r="4049" spans="1:18" x14ac:dyDescent="0.3">
      <c r="A4049" s="1">
        <v>42153</v>
      </c>
      <c r="B4049">
        <v>27310058</v>
      </c>
      <c r="C4049">
        <v>169</v>
      </c>
      <c r="D4049">
        <v>1</v>
      </c>
      <c r="E4049">
        <v>1</v>
      </c>
      <c r="F4049" t="s">
        <v>85</v>
      </c>
      <c r="G4049">
        <v>0</v>
      </c>
      <c r="H4049">
        <v>0</v>
      </c>
      <c r="I4049">
        <v>0</v>
      </c>
      <c r="J4049">
        <v>0</v>
      </c>
      <c r="K4049">
        <v>0</v>
      </c>
      <c r="L4049">
        <v>36</v>
      </c>
      <c r="M4049">
        <v>115</v>
      </c>
      <c r="N4049">
        <v>25</v>
      </c>
      <c r="O4049" t="s">
        <v>138</v>
      </c>
      <c r="P4049">
        <v>0</v>
      </c>
      <c r="Q404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049" t="str">
        <f>VLOOKUP(Analytics_mindset_case_studies_IntegrateCo_2015payroll[[#This Row],[Job_Code]],Analytics_mindset_case_studies_IntegrateCo_jobcodes[[Code_text]:[Job_Description]],2,FALSE)</f>
        <v>Installation</v>
      </c>
    </row>
    <row r="4050" spans="1:18" x14ac:dyDescent="0.3">
      <c r="A4050" s="1">
        <v>42153</v>
      </c>
      <c r="B4050">
        <v>27310058</v>
      </c>
      <c r="C4050">
        <v>169</v>
      </c>
      <c r="D4050">
        <v>1</v>
      </c>
      <c r="E4050">
        <v>1</v>
      </c>
      <c r="F4050" t="s">
        <v>71</v>
      </c>
      <c r="G4050">
        <v>3</v>
      </c>
      <c r="H4050">
        <v>0</v>
      </c>
      <c r="I4050">
        <v>9825</v>
      </c>
      <c r="J4050">
        <v>0</v>
      </c>
      <c r="K4050">
        <v>0</v>
      </c>
      <c r="L4050">
        <v>236</v>
      </c>
      <c r="M4050">
        <v>751</v>
      </c>
      <c r="N4050">
        <v>162</v>
      </c>
      <c r="O4050" t="s">
        <v>138</v>
      </c>
      <c r="P4050">
        <v>9825</v>
      </c>
      <c r="Q405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4050" t="str">
        <f>VLOOKUP(Analytics_mindset_case_studies_IntegrateCo_2015payroll[[#This Row],[Job_Code]],Analytics_mindset_case_studies_IntegrateCo_jobcodes[[Code_text]:[Job_Description]],2,FALSE)</f>
        <v>Proj Management</v>
      </c>
    </row>
    <row r="4051" spans="1:18" x14ac:dyDescent="0.3">
      <c r="A4051" s="1">
        <v>42153</v>
      </c>
      <c r="B4051">
        <v>27310058</v>
      </c>
      <c r="C4051">
        <v>44</v>
      </c>
      <c r="D4051">
        <v>4</v>
      </c>
      <c r="E4051">
        <v>4</v>
      </c>
      <c r="F4051" t="s">
        <v>92</v>
      </c>
      <c r="G4051">
        <v>40</v>
      </c>
      <c r="H4051">
        <v>0</v>
      </c>
      <c r="I4051">
        <v>3850</v>
      </c>
      <c r="J4051">
        <v>0</v>
      </c>
      <c r="K4051">
        <v>0</v>
      </c>
      <c r="L4051">
        <v>0</v>
      </c>
      <c r="M4051">
        <v>29453</v>
      </c>
      <c r="N4051">
        <v>462</v>
      </c>
      <c r="O4051" t="s">
        <v>139</v>
      </c>
      <c r="P4051">
        <v>3850</v>
      </c>
      <c r="Q405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051" t="str">
        <f>VLOOKUP(Analytics_mindset_case_studies_IntegrateCo_2015payroll[[#This Row],[Job_Code]],Analytics_mindset_case_studies_IntegrateCo_jobcodes[[Code_text]:[Job_Description]],2,FALSE)</f>
        <v>Office</v>
      </c>
    </row>
    <row r="4052" spans="1:18" x14ac:dyDescent="0.3">
      <c r="A4052" s="1">
        <v>42153</v>
      </c>
      <c r="B4052">
        <v>27310058</v>
      </c>
      <c r="C4052">
        <v>396</v>
      </c>
      <c r="D4052">
        <v>5</v>
      </c>
      <c r="E4052">
        <v>5</v>
      </c>
      <c r="F4052" t="s">
        <v>85</v>
      </c>
      <c r="G4052">
        <v>0</v>
      </c>
      <c r="H4052">
        <v>0</v>
      </c>
      <c r="I4052">
        <v>0</v>
      </c>
      <c r="J4052">
        <v>0</v>
      </c>
      <c r="K4052">
        <v>0</v>
      </c>
      <c r="L4052">
        <v>0</v>
      </c>
      <c r="M4052">
        <v>115</v>
      </c>
      <c r="N4052">
        <v>64</v>
      </c>
      <c r="O4052" t="s">
        <v>140</v>
      </c>
      <c r="P4052">
        <v>0</v>
      </c>
      <c r="Q405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052" t="str">
        <f>VLOOKUP(Analytics_mindset_case_studies_IntegrateCo_2015payroll[[#This Row],[Job_Code]],Analytics_mindset_case_studies_IntegrateCo_jobcodes[[Code_text]:[Job_Description]],2,FALSE)</f>
        <v>Installation</v>
      </c>
    </row>
    <row r="4053" spans="1:18" x14ac:dyDescent="0.3">
      <c r="A4053" s="1">
        <v>42153</v>
      </c>
      <c r="B4053">
        <v>27310058</v>
      </c>
      <c r="C4053">
        <v>396</v>
      </c>
      <c r="D4053">
        <v>5</v>
      </c>
      <c r="E4053">
        <v>5</v>
      </c>
      <c r="F4053" t="s">
        <v>93</v>
      </c>
      <c r="G4053">
        <v>1</v>
      </c>
      <c r="H4053">
        <v>0</v>
      </c>
      <c r="I4053">
        <v>32</v>
      </c>
      <c r="J4053">
        <v>0</v>
      </c>
      <c r="K4053">
        <v>0</v>
      </c>
      <c r="L4053">
        <v>0</v>
      </c>
      <c r="M4053">
        <v>244</v>
      </c>
      <c r="N4053">
        <v>137</v>
      </c>
      <c r="O4053" t="s">
        <v>140</v>
      </c>
      <c r="P4053">
        <v>32</v>
      </c>
      <c r="Q405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053" t="str">
        <f>VLOOKUP(Analytics_mindset_case_studies_IntegrateCo_2015payroll[[#This Row],[Job_Code]],Analytics_mindset_case_studies_IntegrateCo_jobcodes[[Code_text]:[Job_Description]],2,FALSE)</f>
        <v>Office</v>
      </c>
    </row>
    <row r="4054" spans="1:18" x14ac:dyDescent="0.3">
      <c r="A4054" s="1">
        <v>42153</v>
      </c>
      <c r="B4054">
        <v>27310058</v>
      </c>
      <c r="C4054">
        <v>396</v>
      </c>
      <c r="D4054">
        <v>5</v>
      </c>
      <c r="E4054">
        <v>5</v>
      </c>
      <c r="F4054" t="s">
        <v>94</v>
      </c>
      <c r="G4054">
        <v>2</v>
      </c>
      <c r="H4054">
        <v>0</v>
      </c>
      <c r="I4054">
        <v>64</v>
      </c>
      <c r="J4054">
        <v>0</v>
      </c>
      <c r="K4054">
        <v>0</v>
      </c>
      <c r="L4054">
        <v>0</v>
      </c>
      <c r="M4054">
        <v>49</v>
      </c>
      <c r="N4054">
        <v>274</v>
      </c>
      <c r="O4054" t="s">
        <v>140</v>
      </c>
      <c r="P4054">
        <v>64</v>
      </c>
      <c r="Q405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4054" t="str">
        <f>VLOOKUP(Analytics_mindset_case_studies_IntegrateCo_2015payroll[[#This Row],[Job_Code]],Analytics_mindset_case_studies_IntegrateCo_jobcodes[[Code_text]:[Job_Description]],2,FALSE)</f>
        <v>Proj Management</v>
      </c>
    </row>
    <row r="4055" spans="1:18" x14ac:dyDescent="0.3">
      <c r="A4055" s="1">
        <v>42153</v>
      </c>
      <c r="B4055">
        <v>27310058</v>
      </c>
      <c r="C4055">
        <v>204</v>
      </c>
      <c r="D4055">
        <v>1</v>
      </c>
      <c r="E4055">
        <v>1</v>
      </c>
      <c r="F4055" t="s">
        <v>85</v>
      </c>
      <c r="G4055">
        <v>0</v>
      </c>
      <c r="H4055">
        <v>0</v>
      </c>
      <c r="I4055">
        <v>0</v>
      </c>
      <c r="J4055">
        <v>0</v>
      </c>
      <c r="K4055">
        <v>0</v>
      </c>
      <c r="L4055">
        <v>36</v>
      </c>
      <c r="M4055">
        <v>115</v>
      </c>
      <c r="N4055">
        <v>25</v>
      </c>
      <c r="O4055" t="s">
        <v>141</v>
      </c>
      <c r="P4055">
        <v>0</v>
      </c>
      <c r="Q405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055" t="str">
        <f>VLOOKUP(Analytics_mindset_case_studies_IntegrateCo_2015payroll[[#This Row],[Job_Code]],Analytics_mindset_case_studies_IntegrateCo_jobcodes[[Code_text]:[Job_Description]],2,FALSE)</f>
        <v>Installation</v>
      </c>
    </row>
    <row r="4056" spans="1:18" x14ac:dyDescent="0.3">
      <c r="A4056" s="1">
        <v>42153</v>
      </c>
      <c r="B4056">
        <v>27310058</v>
      </c>
      <c r="C4056">
        <v>53</v>
      </c>
      <c r="D4056">
        <v>1</v>
      </c>
      <c r="E4056">
        <v>1</v>
      </c>
      <c r="F4056" t="s">
        <v>85</v>
      </c>
      <c r="G4056">
        <v>0</v>
      </c>
      <c r="H4056">
        <v>0</v>
      </c>
      <c r="I4056">
        <v>0</v>
      </c>
      <c r="J4056">
        <v>0</v>
      </c>
      <c r="K4056">
        <v>0</v>
      </c>
      <c r="L4056">
        <v>43</v>
      </c>
      <c r="M4056">
        <v>137</v>
      </c>
      <c r="N4056">
        <v>3</v>
      </c>
      <c r="O4056" t="s">
        <v>142</v>
      </c>
      <c r="P4056">
        <v>0</v>
      </c>
      <c r="Q405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056" t="str">
        <f>VLOOKUP(Analytics_mindset_case_studies_IntegrateCo_2015payroll[[#This Row],[Job_Code]],Analytics_mindset_case_studies_IntegrateCo_jobcodes[[Code_text]:[Job_Description]],2,FALSE)</f>
        <v>Installation</v>
      </c>
    </row>
    <row r="4057" spans="1:18" x14ac:dyDescent="0.3">
      <c r="A4057" s="1">
        <v>42153</v>
      </c>
      <c r="B4057">
        <v>27310058</v>
      </c>
      <c r="C4057">
        <v>15</v>
      </c>
      <c r="D4057">
        <v>1</v>
      </c>
      <c r="E4057">
        <v>1</v>
      </c>
      <c r="F4057" t="s">
        <v>85</v>
      </c>
      <c r="G4057">
        <v>0</v>
      </c>
      <c r="H4057">
        <v>0</v>
      </c>
      <c r="I4057">
        <v>0</v>
      </c>
      <c r="J4057">
        <v>0</v>
      </c>
      <c r="K4057">
        <v>0</v>
      </c>
      <c r="L4057">
        <v>36</v>
      </c>
      <c r="M4057">
        <v>115</v>
      </c>
      <c r="N4057">
        <v>25</v>
      </c>
      <c r="O4057" t="s">
        <v>143</v>
      </c>
      <c r="P4057">
        <v>0</v>
      </c>
      <c r="Q405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057" t="str">
        <f>VLOOKUP(Analytics_mindset_case_studies_IntegrateCo_2015payroll[[#This Row],[Job_Code]],Analytics_mindset_case_studies_IntegrateCo_jobcodes[[Code_text]:[Job_Description]],2,FALSE)</f>
        <v>Installation</v>
      </c>
    </row>
    <row r="4058" spans="1:18" x14ac:dyDescent="0.3">
      <c r="A4058" s="1">
        <v>42153</v>
      </c>
      <c r="B4058">
        <v>27310058</v>
      </c>
      <c r="C4058">
        <v>11</v>
      </c>
      <c r="D4058">
        <v>1</v>
      </c>
      <c r="E4058">
        <v>1</v>
      </c>
      <c r="F4058" t="s">
        <v>85</v>
      </c>
      <c r="G4058">
        <v>0</v>
      </c>
      <c r="H4058">
        <v>0</v>
      </c>
      <c r="I4058">
        <v>0</v>
      </c>
      <c r="J4058">
        <v>0</v>
      </c>
      <c r="K4058">
        <v>0</v>
      </c>
      <c r="L4058">
        <v>4</v>
      </c>
      <c r="M4058">
        <v>114</v>
      </c>
      <c r="N4058">
        <v>25</v>
      </c>
      <c r="O4058" t="s">
        <v>144</v>
      </c>
      <c r="P4058">
        <v>0</v>
      </c>
      <c r="Q405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058" t="str">
        <f>VLOOKUP(Analytics_mindset_case_studies_IntegrateCo_2015payroll[[#This Row],[Job_Code]],Analytics_mindset_case_studies_IntegrateCo_jobcodes[[Code_text]:[Job_Description]],2,FALSE)</f>
        <v>Installation</v>
      </c>
    </row>
    <row r="4059" spans="1:18" x14ac:dyDescent="0.3">
      <c r="A4059" s="1">
        <v>42153</v>
      </c>
      <c r="B4059">
        <v>27310058</v>
      </c>
      <c r="C4059">
        <v>11</v>
      </c>
      <c r="D4059">
        <v>1</v>
      </c>
      <c r="E4059">
        <v>1</v>
      </c>
      <c r="F4059" t="s">
        <v>71</v>
      </c>
      <c r="G4059">
        <v>6</v>
      </c>
      <c r="H4059">
        <v>0</v>
      </c>
      <c r="I4059">
        <v>22789</v>
      </c>
      <c r="J4059">
        <v>0</v>
      </c>
      <c r="K4059">
        <v>0</v>
      </c>
      <c r="L4059">
        <v>61</v>
      </c>
      <c r="M4059">
        <v>1744</v>
      </c>
      <c r="N4059">
        <v>376</v>
      </c>
      <c r="O4059" t="s">
        <v>144</v>
      </c>
      <c r="P4059">
        <v>22789</v>
      </c>
      <c r="Q405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4059" t="str">
        <f>VLOOKUP(Analytics_mindset_case_studies_IntegrateCo_2015payroll[[#This Row],[Job_Code]],Analytics_mindset_case_studies_IntegrateCo_jobcodes[[Code_text]:[Job_Description]],2,FALSE)</f>
        <v>Proj Management</v>
      </c>
    </row>
    <row r="4060" spans="1:18" x14ac:dyDescent="0.3">
      <c r="A4060" s="1">
        <v>42153</v>
      </c>
      <c r="B4060">
        <v>27310058</v>
      </c>
      <c r="C4060">
        <v>20</v>
      </c>
      <c r="D4060">
        <v>1</v>
      </c>
      <c r="E4060">
        <v>1</v>
      </c>
      <c r="F4060" t="s">
        <v>72</v>
      </c>
      <c r="G4060">
        <v>36</v>
      </c>
      <c r="H4060">
        <v>0</v>
      </c>
      <c r="I4060">
        <v>103985</v>
      </c>
      <c r="J4060">
        <v>0</v>
      </c>
      <c r="K4060">
        <v>0</v>
      </c>
      <c r="L4060">
        <v>0</v>
      </c>
      <c r="M4060">
        <v>7955</v>
      </c>
      <c r="N4060">
        <v>27</v>
      </c>
      <c r="O4060" t="s">
        <v>145</v>
      </c>
      <c r="P4060">
        <v>103985</v>
      </c>
      <c r="Q406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060" t="str">
        <f>VLOOKUP(Analytics_mindset_case_studies_IntegrateCo_2015payroll[[#This Row],[Job_Code]],Analytics_mindset_case_studies_IntegrateCo_jobcodes[[Code_text]:[Job_Description]],2,FALSE)</f>
        <v>Sales</v>
      </c>
    </row>
    <row r="4061" spans="1:18" x14ac:dyDescent="0.3">
      <c r="A4061" s="1">
        <v>42153</v>
      </c>
      <c r="B4061">
        <v>27310058</v>
      </c>
      <c r="C4061">
        <v>180</v>
      </c>
      <c r="D4061">
        <v>1</v>
      </c>
      <c r="E4061">
        <v>1</v>
      </c>
      <c r="F4061" t="s">
        <v>85</v>
      </c>
      <c r="G4061">
        <v>0</v>
      </c>
      <c r="H4061">
        <v>0</v>
      </c>
      <c r="I4061">
        <v>0</v>
      </c>
      <c r="J4061">
        <v>0</v>
      </c>
      <c r="K4061">
        <v>0</v>
      </c>
      <c r="L4061">
        <v>36</v>
      </c>
      <c r="M4061">
        <v>115</v>
      </c>
      <c r="N4061">
        <v>25</v>
      </c>
      <c r="O4061" t="s">
        <v>146</v>
      </c>
      <c r="P4061">
        <v>0</v>
      </c>
      <c r="Q406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061" t="str">
        <f>VLOOKUP(Analytics_mindset_case_studies_IntegrateCo_2015payroll[[#This Row],[Job_Code]],Analytics_mindset_case_studies_IntegrateCo_jobcodes[[Code_text]:[Job_Description]],2,FALSE)</f>
        <v>Installation</v>
      </c>
    </row>
    <row r="4062" spans="1:18" x14ac:dyDescent="0.3">
      <c r="A4062" s="1">
        <v>42153</v>
      </c>
      <c r="B4062">
        <v>27310058</v>
      </c>
      <c r="C4062">
        <v>180</v>
      </c>
      <c r="D4062">
        <v>1</v>
      </c>
      <c r="E4062">
        <v>1</v>
      </c>
      <c r="F4062" t="s">
        <v>64</v>
      </c>
      <c r="G4062">
        <v>7</v>
      </c>
      <c r="H4062">
        <v>0</v>
      </c>
      <c r="I4062">
        <v>16275</v>
      </c>
      <c r="J4062">
        <v>0</v>
      </c>
      <c r="K4062">
        <v>0</v>
      </c>
      <c r="L4062">
        <v>39</v>
      </c>
      <c r="M4062">
        <v>1246</v>
      </c>
      <c r="N4062">
        <v>269</v>
      </c>
      <c r="O4062" t="s">
        <v>146</v>
      </c>
      <c r="P4062">
        <v>16275</v>
      </c>
      <c r="Q406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062" t="str">
        <f>VLOOKUP(Analytics_mindset_case_studies_IntegrateCo_2015payroll[[#This Row],[Job_Code]],Analytics_mindset_case_studies_IntegrateCo_jobcodes[[Code_text]:[Job_Description]],2,FALSE)</f>
        <v>Office</v>
      </c>
    </row>
    <row r="4063" spans="1:18" x14ac:dyDescent="0.3">
      <c r="A4063" s="1">
        <v>42153</v>
      </c>
      <c r="B4063">
        <v>27310058</v>
      </c>
      <c r="C4063">
        <v>180</v>
      </c>
      <c r="D4063">
        <v>1</v>
      </c>
      <c r="E4063">
        <v>1</v>
      </c>
      <c r="F4063" t="s">
        <v>78</v>
      </c>
      <c r="G4063">
        <v>2</v>
      </c>
      <c r="H4063">
        <v>0</v>
      </c>
      <c r="I4063">
        <v>465</v>
      </c>
      <c r="J4063">
        <v>0</v>
      </c>
      <c r="K4063">
        <v>0</v>
      </c>
      <c r="L4063">
        <v>112</v>
      </c>
      <c r="M4063">
        <v>355</v>
      </c>
      <c r="N4063">
        <v>77</v>
      </c>
      <c r="O4063" t="s">
        <v>146</v>
      </c>
      <c r="P4063">
        <v>465</v>
      </c>
      <c r="Q406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063" t="str">
        <f>VLOOKUP(Analytics_mindset_case_studies_IntegrateCo_2015payroll[[#This Row],[Job_Code]],Analytics_mindset_case_studies_IntegrateCo_jobcodes[[Code_text]:[Job_Description]],2,FALSE)</f>
        <v>Service</v>
      </c>
    </row>
    <row r="4064" spans="1:18" x14ac:dyDescent="0.3">
      <c r="A4064" s="1">
        <v>42153</v>
      </c>
      <c r="B4064">
        <v>27310058</v>
      </c>
      <c r="C4064">
        <v>180</v>
      </c>
      <c r="D4064">
        <v>1</v>
      </c>
      <c r="E4064">
        <v>1</v>
      </c>
      <c r="F4064" t="s">
        <v>78</v>
      </c>
      <c r="G4064">
        <v>0</v>
      </c>
      <c r="H4064">
        <v>2</v>
      </c>
      <c r="I4064">
        <v>0</v>
      </c>
      <c r="J4064">
        <v>6975</v>
      </c>
      <c r="K4064">
        <v>0</v>
      </c>
      <c r="L4064">
        <v>167</v>
      </c>
      <c r="M4064">
        <v>533</v>
      </c>
      <c r="N4064">
        <v>77</v>
      </c>
      <c r="O4064" t="s">
        <v>146</v>
      </c>
      <c r="P4064">
        <v>6975</v>
      </c>
      <c r="Q406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064" t="str">
        <f>VLOOKUP(Analytics_mindset_case_studies_IntegrateCo_2015payroll[[#This Row],[Job_Code]],Analytics_mindset_case_studies_IntegrateCo_jobcodes[[Code_text]:[Job_Description]],2,FALSE)</f>
        <v>Service</v>
      </c>
    </row>
    <row r="4065" spans="1:18" x14ac:dyDescent="0.3">
      <c r="A4065" s="1">
        <v>42153</v>
      </c>
      <c r="B4065">
        <v>27310058</v>
      </c>
      <c r="C4065">
        <v>180</v>
      </c>
      <c r="D4065">
        <v>1</v>
      </c>
      <c r="E4065">
        <v>1</v>
      </c>
      <c r="F4065" t="s">
        <v>87</v>
      </c>
      <c r="G4065">
        <v>5</v>
      </c>
      <c r="H4065">
        <v>0</v>
      </c>
      <c r="I4065">
        <v>1163</v>
      </c>
      <c r="J4065">
        <v>0</v>
      </c>
      <c r="K4065">
        <v>0</v>
      </c>
      <c r="L4065">
        <v>28</v>
      </c>
      <c r="M4065">
        <v>89</v>
      </c>
      <c r="N4065">
        <v>19</v>
      </c>
      <c r="O4065" t="s">
        <v>146</v>
      </c>
      <c r="P4065">
        <v>1163</v>
      </c>
      <c r="Q406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065" t="str">
        <f>VLOOKUP(Analytics_mindset_case_studies_IntegrateCo_2015payroll[[#This Row],[Job_Code]],Analytics_mindset_case_studies_IntegrateCo_jobcodes[[Code_text]:[Job_Description]],2,FALSE)</f>
        <v>Employee Training</v>
      </c>
    </row>
    <row r="4066" spans="1:18" x14ac:dyDescent="0.3">
      <c r="A4066" s="1">
        <v>42153</v>
      </c>
      <c r="B4066">
        <v>27310058</v>
      </c>
      <c r="C4066">
        <v>45</v>
      </c>
      <c r="D4066">
        <v>4</v>
      </c>
      <c r="E4066">
        <v>4</v>
      </c>
      <c r="F4066" t="s">
        <v>86</v>
      </c>
      <c r="G4066">
        <v>40</v>
      </c>
      <c r="H4066">
        <v>0</v>
      </c>
      <c r="I4066">
        <v>422564</v>
      </c>
      <c r="J4066">
        <v>0</v>
      </c>
      <c r="K4066">
        <v>0</v>
      </c>
      <c r="L4066">
        <v>0</v>
      </c>
      <c r="M4066">
        <v>32326</v>
      </c>
      <c r="N4066">
        <v>507</v>
      </c>
      <c r="O4066" t="s">
        <v>148</v>
      </c>
      <c r="P4066">
        <v>422564</v>
      </c>
      <c r="Q406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066" t="str">
        <f>VLOOKUP(Analytics_mindset_case_studies_IntegrateCo_2015payroll[[#This Row],[Job_Code]],Analytics_mindset_case_studies_IntegrateCo_jobcodes[[Code_text]:[Job_Description]],2,FALSE)</f>
        <v>Sales</v>
      </c>
    </row>
    <row r="4067" spans="1:18" x14ac:dyDescent="0.3">
      <c r="A4067" s="1">
        <v>42153</v>
      </c>
      <c r="B4067">
        <v>27310058</v>
      </c>
      <c r="C4067">
        <v>375</v>
      </c>
      <c r="D4067">
        <v>1</v>
      </c>
      <c r="E4067">
        <v>1</v>
      </c>
      <c r="F4067" t="s">
        <v>85</v>
      </c>
      <c r="G4067">
        <v>0</v>
      </c>
      <c r="H4067">
        <v>0</v>
      </c>
      <c r="I4067">
        <v>0</v>
      </c>
      <c r="J4067">
        <v>0</v>
      </c>
      <c r="K4067">
        <v>0</v>
      </c>
      <c r="L4067">
        <v>36</v>
      </c>
      <c r="M4067">
        <v>115</v>
      </c>
      <c r="N4067">
        <v>25</v>
      </c>
      <c r="O4067" t="s">
        <v>149</v>
      </c>
      <c r="P4067">
        <v>0</v>
      </c>
      <c r="Q406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067" t="str">
        <f>VLOOKUP(Analytics_mindset_case_studies_IntegrateCo_2015payroll[[#This Row],[Job_Code]],Analytics_mindset_case_studies_IntegrateCo_jobcodes[[Code_text]:[Job_Description]],2,FALSE)</f>
        <v>Installation</v>
      </c>
    </row>
    <row r="4068" spans="1:18" x14ac:dyDescent="0.3">
      <c r="A4068" s="1">
        <v>42153</v>
      </c>
      <c r="B4068">
        <v>27310058</v>
      </c>
      <c r="C4068">
        <v>375</v>
      </c>
      <c r="D4068">
        <v>1</v>
      </c>
      <c r="E4068">
        <v>1</v>
      </c>
      <c r="F4068" t="s">
        <v>73</v>
      </c>
      <c r="G4068">
        <v>4</v>
      </c>
      <c r="H4068">
        <v>0</v>
      </c>
      <c r="I4068">
        <v>88</v>
      </c>
      <c r="J4068">
        <v>0</v>
      </c>
      <c r="K4068">
        <v>0</v>
      </c>
      <c r="L4068">
        <v>211</v>
      </c>
      <c r="M4068">
        <v>674</v>
      </c>
      <c r="N4068">
        <v>145</v>
      </c>
      <c r="O4068" t="s">
        <v>149</v>
      </c>
      <c r="P4068">
        <v>88</v>
      </c>
      <c r="Q406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4068" t="str">
        <f>VLOOKUP(Analytics_mindset_case_studies_IntegrateCo_2015payroll[[#This Row],[Job_Code]],Analytics_mindset_case_studies_IntegrateCo_jobcodes[[Code_text]:[Job_Description]],2,FALSE)</f>
        <v>Proj Management</v>
      </c>
    </row>
    <row r="4069" spans="1:18" x14ac:dyDescent="0.3">
      <c r="A4069" s="1">
        <v>42153</v>
      </c>
      <c r="B4069">
        <v>27310058</v>
      </c>
      <c r="C4069">
        <v>19</v>
      </c>
      <c r="D4069">
        <v>1</v>
      </c>
      <c r="E4069">
        <v>1</v>
      </c>
      <c r="F4069" t="s">
        <v>74</v>
      </c>
      <c r="G4069">
        <v>3</v>
      </c>
      <c r="H4069">
        <v>0</v>
      </c>
      <c r="I4069">
        <v>81</v>
      </c>
      <c r="J4069">
        <v>0</v>
      </c>
      <c r="K4069">
        <v>0</v>
      </c>
      <c r="L4069">
        <v>194</v>
      </c>
      <c r="M4069">
        <v>62</v>
      </c>
      <c r="N4069">
        <v>134</v>
      </c>
      <c r="O4069" t="s">
        <v>150</v>
      </c>
      <c r="P4069">
        <v>81</v>
      </c>
      <c r="Q406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069" t="str">
        <f>VLOOKUP(Analytics_mindset_case_studies_IntegrateCo_2015payroll[[#This Row],[Job_Code]],Analytics_mindset_case_studies_IntegrateCo_jobcodes[[Code_text]:[Job_Description]],2,FALSE)</f>
        <v>Service</v>
      </c>
    </row>
    <row r="4070" spans="1:18" x14ac:dyDescent="0.3">
      <c r="A4070" s="1">
        <v>42153</v>
      </c>
      <c r="B4070">
        <v>27310058</v>
      </c>
      <c r="C4070">
        <v>381</v>
      </c>
      <c r="D4070">
        <v>1</v>
      </c>
      <c r="E4070">
        <v>1</v>
      </c>
      <c r="F4070" t="s">
        <v>85</v>
      </c>
      <c r="G4070">
        <v>0</v>
      </c>
      <c r="H4070">
        <v>0</v>
      </c>
      <c r="I4070">
        <v>0</v>
      </c>
      <c r="J4070">
        <v>0</v>
      </c>
      <c r="K4070">
        <v>0</v>
      </c>
      <c r="L4070">
        <v>0</v>
      </c>
      <c r="M4070">
        <v>115</v>
      </c>
      <c r="N4070">
        <v>4</v>
      </c>
      <c r="O4070" t="s">
        <v>151</v>
      </c>
      <c r="P4070">
        <v>0</v>
      </c>
      <c r="Q407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070" t="str">
        <f>VLOOKUP(Analytics_mindset_case_studies_IntegrateCo_2015payroll[[#This Row],[Job_Code]],Analytics_mindset_case_studies_IntegrateCo_jobcodes[[Code_text]:[Job_Description]],2,FALSE)</f>
        <v>Installation</v>
      </c>
    </row>
    <row r="4071" spans="1:18" x14ac:dyDescent="0.3">
      <c r="A4071" s="1">
        <v>42153</v>
      </c>
      <c r="B4071">
        <v>27310058</v>
      </c>
      <c r="C4071">
        <v>381</v>
      </c>
      <c r="D4071">
        <v>1</v>
      </c>
      <c r="E4071">
        <v>1</v>
      </c>
      <c r="F4071" t="s">
        <v>72</v>
      </c>
      <c r="G4071">
        <v>40</v>
      </c>
      <c r="H4071">
        <v>0</v>
      </c>
      <c r="I4071">
        <v>86539</v>
      </c>
      <c r="J4071">
        <v>0</v>
      </c>
      <c r="K4071">
        <v>0</v>
      </c>
      <c r="L4071">
        <v>0</v>
      </c>
      <c r="M4071">
        <v>662</v>
      </c>
      <c r="N4071">
        <v>225</v>
      </c>
      <c r="O4071" t="s">
        <v>151</v>
      </c>
      <c r="P4071">
        <v>86539</v>
      </c>
      <c r="Q407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071" t="str">
        <f>VLOOKUP(Analytics_mindset_case_studies_IntegrateCo_2015payroll[[#This Row],[Job_Code]],Analytics_mindset_case_studies_IntegrateCo_jobcodes[[Code_text]:[Job_Description]],2,FALSE)</f>
        <v>Sales</v>
      </c>
    </row>
    <row r="4072" spans="1:18" x14ac:dyDescent="0.3">
      <c r="A4072" s="1">
        <v>42153</v>
      </c>
      <c r="B4072">
        <v>27310058</v>
      </c>
      <c r="C4072">
        <v>133</v>
      </c>
      <c r="D4072">
        <v>1</v>
      </c>
      <c r="E4072">
        <v>1</v>
      </c>
      <c r="F4072" t="s">
        <v>85</v>
      </c>
      <c r="G4072">
        <v>0</v>
      </c>
      <c r="H4072">
        <v>0</v>
      </c>
      <c r="I4072">
        <v>0</v>
      </c>
      <c r="J4072">
        <v>0</v>
      </c>
      <c r="K4072">
        <v>0</v>
      </c>
      <c r="L4072">
        <v>36</v>
      </c>
      <c r="M4072">
        <v>115</v>
      </c>
      <c r="N4072">
        <v>25</v>
      </c>
      <c r="O4072" t="s">
        <v>152</v>
      </c>
      <c r="P4072">
        <v>0</v>
      </c>
      <c r="Q407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072" t="str">
        <f>VLOOKUP(Analytics_mindset_case_studies_IntegrateCo_2015payroll[[#This Row],[Job_Code]],Analytics_mindset_case_studies_IntegrateCo_jobcodes[[Code_text]:[Job_Description]],2,FALSE)</f>
        <v>Installation</v>
      </c>
    </row>
    <row r="4073" spans="1:18" x14ac:dyDescent="0.3">
      <c r="A4073" s="1">
        <v>42153</v>
      </c>
      <c r="B4073">
        <v>27310058</v>
      </c>
      <c r="C4073">
        <v>133</v>
      </c>
      <c r="D4073">
        <v>1</v>
      </c>
      <c r="E4073">
        <v>1</v>
      </c>
      <c r="F4073" t="s">
        <v>73</v>
      </c>
      <c r="G4073">
        <v>3</v>
      </c>
      <c r="H4073">
        <v>0</v>
      </c>
      <c r="I4073">
        <v>8925</v>
      </c>
      <c r="J4073">
        <v>0</v>
      </c>
      <c r="K4073">
        <v>0</v>
      </c>
      <c r="L4073">
        <v>214</v>
      </c>
      <c r="M4073">
        <v>682</v>
      </c>
      <c r="N4073">
        <v>147</v>
      </c>
      <c r="O4073" t="s">
        <v>152</v>
      </c>
      <c r="P4073">
        <v>8925</v>
      </c>
      <c r="Q407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4073" t="str">
        <f>VLOOKUP(Analytics_mindset_case_studies_IntegrateCo_2015payroll[[#This Row],[Job_Code]],Analytics_mindset_case_studies_IntegrateCo_jobcodes[[Code_text]:[Job_Description]],2,FALSE)</f>
        <v>Proj Management</v>
      </c>
    </row>
    <row r="4074" spans="1:18" x14ac:dyDescent="0.3">
      <c r="A4074" s="1">
        <v>42153</v>
      </c>
      <c r="B4074">
        <v>27310058</v>
      </c>
      <c r="C4074">
        <v>406</v>
      </c>
      <c r="D4074">
        <v>1</v>
      </c>
      <c r="E4074">
        <v>1</v>
      </c>
      <c r="F4074" t="s">
        <v>64</v>
      </c>
      <c r="G4074">
        <v>5</v>
      </c>
      <c r="H4074">
        <v>0</v>
      </c>
      <c r="I4074">
        <v>26442</v>
      </c>
      <c r="J4074">
        <v>0</v>
      </c>
      <c r="K4074">
        <v>0</v>
      </c>
      <c r="L4074">
        <v>591</v>
      </c>
      <c r="M4074">
        <v>1882</v>
      </c>
      <c r="N4074">
        <v>32</v>
      </c>
      <c r="O4074" t="s">
        <v>208</v>
      </c>
      <c r="P4074">
        <v>26442</v>
      </c>
      <c r="Q407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074" t="str">
        <f>VLOOKUP(Analytics_mindset_case_studies_IntegrateCo_2015payroll[[#This Row],[Job_Code]],Analytics_mindset_case_studies_IntegrateCo_jobcodes[[Code_text]:[Job_Description]],2,FALSE)</f>
        <v>Office</v>
      </c>
    </row>
    <row r="4075" spans="1:18" x14ac:dyDescent="0.3">
      <c r="A4075" s="1">
        <v>42153</v>
      </c>
      <c r="B4075">
        <v>27310058</v>
      </c>
      <c r="C4075">
        <v>406</v>
      </c>
      <c r="D4075">
        <v>1</v>
      </c>
      <c r="E4075">
        <v>1</v>
      </c>
      <c r="F4075" t="s">
        <v>58</v>
      </c>
      <c r="G4075">
        <v>21</v>
      </c>
      <c r="H4075">
        <v>0</v>
      </c>
      <c r="I4075">
        <v>111058</v>
      </c>
      <c r="J4075">
        <v>0</v>
      </c>
      <c r="K4075">
        <v>0</v>
      </c>
      <c r="L4075">
        <v>248</v>
      </c>
      <c r="M4075">
        <v>7905</v>
      </c>
      <c r="N4075">
        <v>133</v>
      </c>
      <c r="O4075" t="s">
        <v>208</v>
      </c>
      <c r="P4075">
        <v>111058</v>
      </c>
      <c r="Q407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075" t="str">
        <f>VLOOKUP(Analytics_mindset_case_studies_IntegrateCo_2015payroll[[#This Row],[Job_Code]],Analytics_mindset_case_studies_IntegrateCo_jobcodes[[Code_text]:[Job_Description]],2,FALSE)</f>
        <v>Sales</v>
      </c>
    </row>
    <row r="4076" spans="1:18" x14ac:dyDescent="0.3">
      <c r="A4076" s="1">
        <v>42153</v>
      </c>
      <c r="B4076">
        <v>27310058</v>
      </c>
      <c r="C4076">
        <v>406</v>
      </c>
      <c r="D4076">
        <v>1</v>
      </c>
      <c r="E4076">
        <v>1</v>
      </c>
      <c r="F4076" t="s">
        <v>71</v>
      </c>
      <c r="G4076">
        <v>1</v>
      </c>
      <c r="H4076">
        <v>0</v>
      </c>
      <c r="I4076">
        <v>5288</v>
      </c>
      <c r="J4076">
        <v>0</v>
      </c>
      <c r="K4076">
        <v>0</v>
      </c>
      <c r="L4076">
        <v>118</v>
      </c>
      <c r="M4076">
        <v>376</v>
      </c>
      <c r="N4076">
        <v>6</v>
      </c>
      <c r="O4076" t="s">
        <v>208</v>
      </c>
      <c r="P4076">
        <v>5288</v>
      </c>
      <c r="Q407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4076" t="str">
        <f>VLOOKUP(Analytics_mindset_case_studies_IntegrateCo_2015payroll[[#This Row],[Job_Code]],Analytics_mindset_case_studies_IntegrateCo_jobcodes[[Code_text]:[Job_Description]],2,FALSE)</f>
        <v>Proj Management</v>
      </c>
    </row>
    <row r="4077" spans="1:18" x14ac:dyDescent="0.3">
      <c r="A4077" s="1">
        <v>42153</v>
      </c>
      <c r="B4077">
        <v>27310058</v>
      </c>
      <c r="C4077">
        <v>406</v>
      </c>
      <c r="D4077">
        <v>1</v>
      </c>
      <c r="E4077">
        <v>1</v>
      </c>
      <c r="F4077" t="s">
        <v>78</v>
      </c>
      <c r="G4077">
        <v>13</v>
      </c>
      <c r="H4077">
        <v>0</v>
      </c>
      <c r="I4077">
        <v>6875</v>
      </c>
      <c r="J4077">
        <v>0</v>
      </c>
      <c r="K4077">
        <v>0</v>
      </c>
      <c r="L4077">
        <v>1535</v>
      </c>
      <c r="M4077">
        <v>4894</v>
      </c>
      <c r="N4077">
        <v>82</v>
      </c>
      <c r="O4077" t="s">
        <v>208</v>
      </c>
      <c r="P4077">
        <v>6875</v>
      </c>
      <c r="Q407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077" t="str">
        <f>VLOOKUP(Analytics_mindset_case_studies_IntegrateCo_2015payroll[[#This Row],[Job_Code]],Analytics_mindset_case_studies_IntegrateCo_jobcodes[[Code_text]:[Job_Description]],2,FALSE)</f>
        <v>Service</v>
      </c>
    </row>
    <row r="4078" spans="1:18" x14ac:dyDescent="0.3">
      <c r="A4078" s="1">
        <v>42153</v>
      </c>
      <c r="B4078">
        <v>27310058</v>
      </c>
      <c r="C4078">
        <v>402</v>
      </c>
      <c r="D4078">
        <v>5</v>
      </c>
      <c r="E4078">
        <v>5</v>
      </c>
      <c r="F4078" t="s">
        <v>85</v>
      </c>
      <c r="G4078">
        <v>0</v>
      </c>
      <c r="H4078">
        <v>0</v>
      </c>
      <c r="I4078">
        <v>0</v>
      </c>
      <c r="J4078">
        <v>0</v>
      </c>
      <c r="K4078">
        <v>0</v>
      </c>
      <c r="L4078">
        <v>42</v>
      </c>
      <c r="M4078">
        <v>115</v>
      </c>
      <c r="N4078">
        <v>64</v>
      </c>
      <c r="O4078" t="s">
        <v>153</v>
      </c>
      <c r="P4078">
        <v>0</v>
      </c>
      <c r="Q407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078" t="str">
        <f>VLOOKUP(Analytics_mindset_case_studies_IntegrateCo_2015payroll[[#This Row],[Job_Code]],Analytics_mindset_case_studies_IntegrateCo_jobcodes[[Code_text]:[Job_Description]],2,FALSE)</f>
        <v>Installation</v>
      </c>
    </row>
    <row r="4079" spans="1:18" x14ac:dyDescent="0.3">
      <c r="A4079" s="1">
        <v>42153</v>
      </c>
      <c r="B4079">
        <v>27310058</v>
      </c>
      <c r="C4079">
        <v>402</v>
      </c>
      <c r="D4079">
        <v>5</v>
      </c>
      <c r="E4079">
        <v>5</v>
      </c>
      <c r="F4079" t="s">
        <v>77</v>
      </c>
      <c r="G4079">
        <v>5</v>
      </c>
      <c r="H4079">
        <v>0</v>
      </c>
      <c r="I4079">
        <v>90</v>
      </c>
      <c r="J4079">
        <v>0</v>
      </c>
      <c r="K4079">
        <v>0</v>
      </c>
      <c r="L4079">
        <v>252</v>
      </c>
      <c r="M4079">
        <v>689</v>
      </c>
      <c r="N4079">
        <v>385</v>
      </c>
      <c r="O4079" t="s">
        <v>153</v>
      </c>
      <c r="P4079">
        <v>90</v>
      </c>
      <c r="Q407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079" t="str">
        <f>VLOOKUP(Analytics_mindset_case_studies_IntegrateCo_2015payroll[[#This Row],[Job_Code]],Analytics_mindset_case_studies_IntegrateCo_jobcodes[[Code_text]:[Job_Description]],2,FALSE)</f>
        <v>Employee Training</v>
      </c>
    </row>
    <row r="4080" spans="1:18" x14ac:dyDescent="0.3">
      <c r="A4080" s="1">
        <v>42153</v>
      </c>
      <c r="B4080">
        <v>27310058</v>
      </c>
      <c r="C4080">
        <v>194</v>
      </c>
      <c r="D4080">
        <v>1</v>
      </c>
      <c r="E4080">
        <v>1</v>
      </c>
      <c r="F4080" t="s">
        <v>63</v>
      </c>
      <c r="G4080">
        <v>0</v>
      </c>
      <c r="H4080">
        <v>0</v>
      </c>
      <c r="I4080">
        <v>0</v>
      </c>
      <c r="J4080">
        <v>0</v>
      </c>
      <c r="K4080">
        <v>0</v>
      </c>
      <c r="L4080">
        <v>216</v>
      </c>
      <c r="M4080">
        <v>6885</v>
      </c>
      <c r="N4080">
        <v>1485</v>
      </c>
      <c r="O4080" t="s">
        <v>154</v>
      </c>
      <c r="P4080">
        <v>0</v>
      </c>
      <c r="Q408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080" t="str">
        <f>VLOOKUP(Analytics_mindset_case_studies_IntegrateCo_2015payroll[[#This Row],[Job_Code]],Analytics_mindset_case_studies_IntegrateCo_jobcodes[[Code_text]:[Job_Description]],2,FALSE)</f>
        <v>New Foreign Manufacturing Plant</v>
      </c>
    </row>
    <row r="4081" spans="1:18" x14ac:dyDescent="0.3">
      <c r="A4081" s="1">
        <v>42153</v>
      </c>
      <c r="B4081">
        <v>27310058</v>
      </c>
      <c r="C4081">
        <v>203</v>
      </c>
      <c r="D4081">
        <v>1</v>
      </c>
      <c r="E4081">
        <v>1</v>
      </c>
      <c r="F4081" t="s">
        <v>64</v>
      </c>
      <c r="G4081">
        <v>8</v>
      </c>
      <c r="H4081">
        <v>0</v>
      </c>
      <c r="I4081">
        <v>51849</v>
      </c>
      <c r="J4081">
        <v>0</v>
      </c>
      <c r="K4081">
        <v>0</v>
      </c>
      <c r="L4081">
        <v>0</v>
      </c>
      <c r="M4081">
        <v>3967</v>
      </c>
      <c r="N4081">
        <v>62</v>
      </c>
      <c r="O4081" t="s">
        <v>155</v>
      </c>
      <c r="P4081">
        <v>51849</v>
      </c>
      <c r="Q408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081" t="str">
        <f>VLOOKUP(Analytics_mindset_case_studies_IntegrateCo_2015payroll[[#This Row],[Job_Code]],Analytics_mindset_case_studies_IntegrateCo_jobcodes[[Code_text]:[Job_Description]],2,FALSE)</f>
        <v>Office</v>
      </c>
    </row>
    <row r="4082" spans="1:18" x14ac:dyDescent="0.3">
      <c r="A4082" s="1">
        <v>42153</v>
      </c>
      <c r="B4082">
        <v>27310058</v>
      </c>
      <c r="C4082">
        <v>203</v>
      </c>
      <c r="D4082">
        <v>1</v>
      </c>
      <c r="E4082">
        <v>1</v>
      </c>
      <c r="F4082" t="s">
        <v>78</v>
      </c>
      <c r="G4082">
        <v>8</v>
      </c>
      <c r="H4082">
        <v>0</v>
      </c>
      <c r="I4082">
        <v>51849</v>
      </c>
      <c r="J4082">
        <v>0</v>
      </c>
      <c r="K4082">
        <v>0</v>
      </c>
      <c r="L4082">
        <v>0</v>
      </c>
      <c r="M4082">
        <v>3966</v>
      </c>
      <c r="N4082">
        <v>62</v>
      </c>
      <c r="O4082" t="s">
        <v>155</v>
      </c>
      <c r="P4082">
        <v>51849</v>
      </c>
      <c r="Q408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082" t="str">
        <f>VLOOKUP(Analytics_mindset_case_studies_IntegrateCo_2015payroll[[#This Row],[Job_Code]],Analytics_mindset_case_studies_IntegrateCo_jobcodes[[Code_text]:[Job_Description]],2,FALSE)</f>
        <v>Service</v>
      </c>
    </row>
    <row r="4083" spans="1:18" x14ac:dyDescent="0.3">
      <c r="A4083" s="1">
        <v>42153</v>
      </c>
      <c r="B4083">
        <v>27310058</v>
      </c>
      <c r="C4083">
        <v>203</v>
      </c>
      <c r="D4083">
        <v>1</v>
      </c>
      <c r="E4083">
        <v>1</v>
      </c>
      <c r="F4083" t="s">
        <v>75</v>
      </c>
      <c r="G4083">
        <v>0</v>
      </c>
      <c r="H4083">
        <v>0</v>
      </c>
      <c r="I4083">
        <v>0</v>
      </c>
      <c r="J4083">
        <v>0</v>
      </c>
      <c r="K4083">
        <v>0</v>
      </c>
      <c r="L4083">
        <v>0</v>
      </c>
      <c r="M4083">
        <v>991</v>
      </c>
      <c r="N4083">
        <v>16</v>
      </c>
      <c r="O4083" t="s">
        <v>155</v>
      </c>
      <c r="P4083">
        <v>0</v>
      </c>
      <c r="Q408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4083" t="str">
        <f>VLOOKUP(Analytics_mindset_case_studies_IntegrateCo_2015payroll[[#This Row],[Job_Code]],Analytics_mindset_case_studies_IntegrateCo_jobcodes[[Code_text]:[Job_Description]],2,FALSE)</f>
        <v>Internal Auditing</v>
      </c>
    </row>
    <row r="4084" spans="1:18" x14ac:dyDescent="0.3">
      <c r="A4084" s="1">
        <v>42153</v>
      </c>
      <c r="B4084">
        <v>27310058</v>
      </c>
      <c r="C4084">
        <v>203</v>
      </c>
      <c r="D4084">
        <v>1</v>
      </c>
      <c r="E4084">
        <v>1</v>
      </c>
      <c r="F4084" t="s">
        <v>65</v>
      </c>
      <c r="G4084">
        <v>10</v>
      </c>
      <c r="H4084">
        <v>0</v>
      </c>
      <c r="I4084">
        <v>64812</v>
      </c>
      <c r="J4084">
        <v>0</v>
      </c>
      <c r="K4084">
        <v>0</v>
      </c>
      <c r="L4084">
        <v>0</v>
      </c>
      <c r="M4084">
        <v>4958</v>
      </c>
      <c r="N4084">
        <v>78</v>
      </c>
      <c r="O4084" t="s">
        <v>155</v>
      </c>
      <c r="P4084">
        <v>64812</v>
      </c>
      <c r="Q408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084" t="str">
        <f>VLOOKUP(Analytics_mindset_case_studies_IntegrateCo_2015payroll[[#This Row],[Job_Code]],Analytics_mindset_case_studies_IntegrateCo_jobcodes[[Code_text]:[Job_Description]],2,FALSE)</f>
        <v>Office</v>
      </c>
    </row>
    <row r="4085" spans="1:18" x14ac:dyDescent="0.3">
      <c r="A4085" s="1">
        <v>42153</v>
      </c>
      <c r="B4085">
        <v>27310058</v>
      </c>
      <c r="C4085">
        <v>203</v>
      </c>
      <c r="D4085">
        <v>1</v>
      </c>
      <c r="E4085">
        <v>1</v>
      </c>
      <c r="F4085" t="s">
        <v>74</v>
      </c>
      <c r="G4085">
        <v>10</v>
      </c>
      <c r="H4085">
        <v>0</v>
      </c>
      <c r="I4085">
        <v>64812</v>
      </c>
      <c r="J4085">
        <v>0</v>
      </c>
      <c r="K4085">
        <v>0</v>
      </c>
      <c r="L4085">
        <v>0</v>
      </c>
      <c r="M4085">
        <v>4958</v>
      </c>
      <c r="N4085">
        <v>78</v>
      </c>
      <c r="O4085" t="s">
        <v>155</v>
      </c>
      <c r="P4085">
        <v>64812</v>
      </c>
      <c r="Q408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085" t="str">
        <f>VLOOKUP(Analytics_mindset_case_studies_IntegrateCo_2015payroll[[#This Row],[Job_Code]],Analytics_mindset_case_studies_IntegrateCo_jobcodes[[Code_text]:[Job_Description]],2,FALSE)</f>
        <v>Service</v>
      </c>
    </row>
    <row r="4086" spans="1:18" x14ac:dyDescent="0.3">
      <c r="A4086" s="1">
        <v>42153</v>
      </c>
      <c r="B4086">
        <v>27310058</v>
      </c>
      <c r="C4086">
        <v>203</v>
      </c>
      <c r="D4086">
        <v>1</v>
      </c>
      <c r="E4086">
        <v>1</v>
      </c>
      <c r="F4086" t="s">
        <v>68</v>
      </c>
      <c r="G4086">
        <v>0</v>
      </c>
      <c r="H4086">
        <v>0</v>
      </c>
      <c r="I4086">
        <v>0</v>
      </c>
      <c r="J4086">
        <v>0</v>
      </c>
      <c r="K4086">
        <v>0</v>
      </c>
      <c r="L4086">
        <v>0</v>
      </c>
      <c r="M4086">
        <v>992</v>
      </c>
      <c r="N4086">
        <v>16</v>
      </c>
      <c r="O4086" t="s">
        <v>155</v>
      </c>
      <c r="P4086">
        <v>0</v>
      </c>
      <c r="Q408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4086" t="str">
        <f>VLOOKUP(Analytics_mindset_case_studies_IntegrateCo_2015payroll[[#This Row],[Job_Code]],Analytics_mindset_case_studies_IntegrateCo_jobcodes[[Code_text]:[Job_Description]],2,FALSE)</f>
        <v>Internal Auditing</v>
      </c>
    </row>
    <row r="4087" spans="1:18" x14ac:dyDescent="0.3">
      <c r="A4087" s="1">
        <v>42153</v>
      </c>
      <c r="B4087">
        <v>27310058</v>
      </c>
      <c r="C4087">
        <v>357</v>
      </c>
      <c r="D4087">
        <v>1</v>
      </c>
      <c r="E4087">
        <v>1</v>
      </c>
      <c r="F4087" t="s">
        <v>74</v>
      </c>
      <c r="G4087">
        <v>0</v>
      </c>
      <c r="H4087">
        <v>2</v>
      </c>
      <c r="I4087">
        <v>0</v>
      </c>
      <c r="J4087">
        <v>60</v>
      </c>
      <c r="K4087">
        <v>0</v>
      </c>
      <c r="L4087">
        <v>144</v>
      </c>
      <c r="M4087">
        <v>459</v>
      </c>
      <c r="N4087">
        <v>66</v>
      </c>
      <c r="O4087" t="s">
        <v>156</v>
      </c>
      <c r="P4087">
        <v>60</v>
      </c>
      <c r="Q408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087" t="str">
        <f>VLOOKUP(Analytics_mindset_case_studies_IntegrateCo_2015payroll[[#This Row],[Job_Code]],Analytics_mindset_case_studies_IntegrateCo_jobcodes[[Code_text]:[Job_Description]],2,FALSE)</f>
        <v>Service</v>
      </c>
    </row>
    <row r="4088" spans="1:18" x14ac:dyDescent="0.3">
      <c r="A4088" s="1">
        <v>42153</v>
      </c>
      <c r="B4088">
        <v>27310058</v>
      </c>
      <c r="C4088">
        <v>357</v>
      </c>
      <c r="D4088">
        <v>1</v>
      </c>
      <c r="E4088">
        <v>1</v>
      </c>
      <c r="F4088" t="s">
        <v>89</v>
      </c>
      <c r="G4088">
        <v>40</v>
      </c>
      <c r="H4088">
        <v>0</v>
      </c>
      <c r="I4088">
        <v>800</v>
      </c>
      <c r="J4088">
        <v>0</v>
      </c>
      <c r="K4088">
        <v>0</v>
      </c>
      <c r="L4088">
        <v>192</v>
      </c>
      <c r="M4088">
        <v>612</v>
      </c>
      <c r="N4088">
        <v>132</v>
      </c>
      <c r="O4088" t="s">
        <v>156</v>
      </c>
      <c r="P4088">
        <v>800</v>
      </c>
      <c r="Q408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088" t="str">
        <f>VLOOKUP(Analytics_mindset_case_studies_IntegrateCo_2015payroll[[#This Row],[Job_Code]],Analytics_mindset_case_studies_IntegrateCo_jobcodes[[Code_text]:[Job_Description]],2,FALSE)</f>
        <v>Employee Training</v>
      </c>
    </row>
    <row r="4089" spans="1:18" x14ac:dyDescent="0.3">
      <c r="A4089" s="1">
        <v>42153</v>
      </c>
      <c r="B4089">
        <v>27310059</v>
      </c>
      <c r="C4089">
        <v>357</v>
      </c>
      <c r="D4089">
        <v>1</v>
      </c>
      <c r="E4089">
        <v>1</v>
      </c>
      <c r="F4089" t="s">
        <v>89</v>
      </c>
      <c r="G4089">
        <v>0</v>
      </c>
      <c r="H4089">
        <v>0</v>
      </c>
      <c r="I4089">
        <v>0</v>
      </c>
      <c r="J4089">
        <v>0</v>
      </c>
      <c r="K4089">
        <v>0</v>
      </c>
      <c r="L4089">
        <v>0</v>
      </c>
      <c r="M4089">
        <v>0</v>
      </c>
      <c r="N4089">
        <v>0</v>
      </c>
      <c r="O4089" t="s">
        <v>156</v>
      </c>
      <c r="P4089">
        <v>0</v>
      </c>
      <c r="Q408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089" t="str">
        <f>VLOOKUP(Analytics_mindset_case_studies_IntegrateCo_2015payroll[[#This Row],[Job_Code]],Analytics_mindset_case_studies_IntegrateCo_jobcodes[[Code_text]:[Job_Description]],2,FALSE)</f>
        <v>Employee Training</v>
      </c>
    </row>
    <row r="4090" spans="1:18" x14ac:dyDescent="0.3">
      <c r="A4090" s="1">
        <v>42153</v>
      </c>
      <c r="B4090">
        <v>27310058</v>
      </c>
      <c r="C4090">
        <v>269</v>
      </c>
      <c r="D4090">
        <v>1</v>
      </c>
      <c r="E4090">
        <v>1</v>
      </c>
      <c r="F4090" t="s">
        <v>108</v>
      </c>
      <c r="G4090">
        <v>0</v>
      </c>
      <c r="H4090">
        <v>0</v>
      </c>
      <c r="I4090">
        <v>0</v>
      </c>
      <c r="J4090">
        <v>0</v>
      </c>
      <c r="K4090">
        <v>0</v>
      </c>
      <c r="L4090">
        <v>2688</v>
      </c>
      <c r="M4090">
        <v>8568</v>
      </c>
      <c r="N4090">
        <v>1848</v>
      </c>
      <c r="O4090" t="s">
        <v>157</v>
      </c>
      <c r="P4090">
        <v>0</v>
      </c>
      <c r="Q409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090" t="str">
        <f>VLOOKUP(Analytics_mindset_case_studies_IntegrateCo_2015payroll[[#This Row],[Job_Code]],Analytics_mindset_case_studies_IntegrateCo_jobcodes[[Code_text]:[Job_Description]],2,FALSE)</f>
        <v>New Foreign Manufacturing Plant</v>
      </c>
    </row>
    <row r="4091" spans="1:18" x14ac:dyDescent="0.3">
      <c r="A4091" s="1">
        <v>42153</v>
      </c>
      <c r="B4091">
        <v>27310058</v>
      </c>
      <c r="C4091">
        <v>248</v>
      </c>
      <c r="D4091">
        <v>1</v>
      </c>
      <c r="E4091">
        <v>1</v>
      </c>
      <c r="F4091" t="s">
        <v>64</v>
      </c>
      <c r="G4091">
        <v>18</v>
      </c>
      <c r="H4091">
        <v>0</v>
      </c>
      <c r="I4091">
        <v>369</v>
      </c>
      <c r="J4091">
        <v>0</v>
      </c>
      <c r="K4091">
        <v>0</v>
      </c>
      <c r="L4091">
        <v>886</v>
      </c>
      <c r="M4091">
        <v>2823</v>
      </c>
      <c r="N4091">
        <v>44</v>
      </c>
      <c r="O4091" t="s">
        <v>158</v>
      </c>
      <c r="P4091">
        <v>369</v>
      </c>
      <c r="Q409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091" t="str">
        <f>VLOOKUP(Analytics_mindset_case_studies_IntegrateCo_2015payroll[[#This Row],[Job_Code]],Analytics_mindset_case_studies_IntegrateCo_jobcodes[[Code_text]:[Job_Description]],2,FALSE)</f>
        <v>Office</v>
      </c>
    </row>
    <row r="4092" spans="1:18" x14ac:dyDescent="0.3">
      <c r="A4092" s="1">
        <v>42153</v>
      </c>
      <c r="B4092">
        <v>27310058</v>
      </c>
      <c r="C4092">
        <v>248</v>
      </c>
      <c r="D4092">
        <v>1</v>
      </c>
      <c r="E4092">
        <v>1</v>
      </c>
      <c r="F4092" t="s">
        <v>63</v>
      </c>
      <c r="G4092">
        <v>0</v>
      </c>
      <c r="H4092">
        <v>0</v>
      </c>
      <c r="I4092">
        <v>0</v>
      </c>
      <c r="J4092">
        <v>0</v>
      </c>
      <c r="K4092">
        <v>0</v>
      </c>
      <c r="L4092">
        <v>99</v>
      </c>
      <c r="M4092">
        <v>314</v>
      </c>
      <c r="N4092">
        <v>5</v>
      </c>
      <c r="O4092" t="s">
        <v>158</v>
      </c>
      <c r="P4092">
        <v>0</v>
      </c>
      <c r="Q409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092" t="str">
        <f>VLOOKUP(Analytics_mindset_case_studies_IntegrateCo_2015payroll[[#This Row],[Job_Code]],Analytics_mindset_case_studies_IntegrateCo_jobcodes[[Code_text]:[Job_Description]],2,FALSE)</f>
        <v>New Foreign Manufacturing Plant</v>
      </c>
    </row>
    <row r="4093" spans="1:18" x14ac:dyDescent="0.3">
      <c r="A4093" s="1">
        <v>42153</v>
      </c>
      <c r="B4093">
        <v>27310058</v>
      </c>
      <c r="C4093">
        <v>248</v>
      </c>
      <c r="D4093">
        <v>1</v>
      </c>
      <c r="E4093">
        <v>1</v>
      </c>
      <c r="F4093" t="s">
        <v>65</v>
      </c>
      <c r="G4093">
        <v>18</v>
      </c>
      <c r="H4093">
        <v>0</v>
      </c>
      <c r="I4093">
        <v>369</v>
      </c>
      <c r="J4093">
        <v>0</v>
      </c>
      <c r="K4093">
        <v>0</v>
      </c>
      <c r="L4093">
        <v>885</v>
      </c>
      <c r="M4093">
        <v>2823</v>
      </c>
      <c r="N4093">
        <v>44</v>
      </c>
      <c r="O4093" t="s">
        <v>158</v>
      </c>
      <c r="P4093">
        <v>369</v>
      </c>
      <c r="Q409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093" t="str">
        <f>VLOOKUP(Analytics_mindset_case_studies_IntegrateCo_2015payroll[[#This Row],[Job_Code]],Analytics_mindset_case_studies_IntegrateCo_jobcodes[[Code_text]:[Job_Description]],2,FALSE)</f>
        <v>Office</v>
      </c>
    </row>
    <row r="4094" spans="1:18" x14ac:dyDescent="0.3">
      <c r="A4094" s="1">
        <v>42153</v>
      </c>
      <c r="B4094">
        <v>27310058</v>
      </c>
      <c r="C4094">
        <v>248</v>
      </c>
      <c r="D4094">
        <v>1</v>
      </c>
      <c r="E4094">
        <v>1</v>
      </c>
      <c r="F4094" t="s">
        <v>70</v>
      </c>
      <c r="G4094">
        <v>0</v>
      </c>
      <c r="H4094">
        <v>0</v>
      </c>
      <c r="I4094">
        <v>0</v>
      </c>
      <c r="J4094">
        <v>0</v>
      </c>
      <c r="K4094">
        <v>0</v>
      </c>
      <c r="L4094">
        <v>98</v>
      </c>
      <c r="M4094">
        <v>313</v>
      </c>
      <c r="N4094">
        <v>5</v>
      </c>
      <c r="O4094" t="s">
        <v>158</v>
      </c>
      <c r="P4094">
        <v>0</v>
      </c>
      <c r="Q409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094" t="str">
        <f>VLOOKUP(Analytics_mindset_case_studies_IntegrateCo_2015payroll[[#This Row],[Job_Code]],Analytics_mindset_case_studies_IntegrateCo_jobcodes[[Code_text]:[Job_Description]],2,FALSE)</f>
        <v>New Foreign Manufacturing Plant</v>
      </c>
    </row>
    <row r="4095" spans="1:18" x14ac:dyDescent="0.3">
      <c r="A4095" s="1">
        <v>42153</v>
      </c>
      <c r="B4095">
        <v>27310058</v>
      </c>
      <c r="C4095">
        <v>30</v>
      </c>
      <c r="D4095">
        <v>1</v>
      </c>
      <c r="E4095">
        <v>1</v>
      </c>
      <c r="F4095" t="s">
        <v>58</v>
      </c>
      <c r="G4095">
        <v>15</v>
      </c>
      <c r="H4095">
        <v>0</v>
      </c>
      <c r="I4095">
        <v>3655</v>
      </c>
      <c r="J4095">
        <v>0</v>
      </c>
      <c r="K4095">
        <v>0</v>
      </c>
      <c r="L4095">
        <v>88</v>
      </c>
      <c r="M4095">
        <v>28</v>
      </c>
      <c r="N4095">
        <v>4</v>
      </c>
      <c r="O4095" t="s">
        <v>159</v>
      </c>
      <c r="P4095">
        <v>3655</v>
      </c>
      <c r="Q409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095" t="str">
        <f>VLOOKUP(Analytics_mindset_case_studies_IntegrateCo_2015payroll[[#This Row],[Job_Code]],Analytics_mindset_case_studies_IntegrateCo_jobcodes[[Code_text]:[Job_Description]],2,FALSE)</f>
        <v>Sales</v>
      </c>
    </row>
    <row r="4096" spans="1:18" x14ac:dyDescent="0.3">
      <c r="A4096" s="1">
        <v>42153</v>
      </c>
      <c r="B4096">
        <v>27310058</v>
      </c>
      <c r="C4096">
        <v>30</v>
      </c>
      <c r="D4096">
        <v>1</v>
      </c>
      <c r="E4096">
        <v>1</v>
      </c>
      <c r="F4096" t="s">
        <v>84</v>
      </c>
      <c r="G4096">
        <v>5</v>
      </c>
      <c r="H4096">
        <v>0</v>
      </c>
      <c r="I4096">
        <v>12184</v>
      </c>
      <c r="J4096">
        <v>0</v>
      </c>
      <c r="K4096">
        <v>0</v>
      </c>
      <c r="L4096">
        <v>292</v>
      </c>
      <c r="M4096">
        <v>932</v>
      </c>
      <c r="N4096">
        <v>15</v>
      </c>
      <c r="O4096" t="s">
        <v>159</v>
      </c>
      <c r="P4096">
        <v>12184</v>
      </c>
      <c r="Q409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4096" t="str">
        <f>VLOOKUP(Analytics_mindset_case_studies_IntegrateCo_2015payroll[[#This Row],[Job_Code]],Analytics_mindset_case_studies_IntegrateCo_jobcodes[[Code_text]:[Job_Description]],2,FALSE)</f>
        <v>Travel</v>
      </c>
    </row>
    <row r="4097" spans="1:18" x14ac:dyDescent="0.3">
      <c r="A4097" s="1">
        <v>42153</v>
      </c>
      <c r="B4097">
        <v>27310058</v>
      </c>
      <c r="C4097">
        <v>403</v>
      </c>
      <c r="D4097">
        <v>1</v>
      </c>
      <c r="E4097">
        <v>1</v>
      </c>
      <c r="F4097" t="s">
        <v>65</v>
      </c>
      <c r="G4097">
        <v>1</v>
      </c>
      <c r="H4097">
        <v>0</v>
      </c>
      <c r="I4097">
        <v>17</v>
      </c>
      <c r="J4097">
        <v>0</v>
      </c>
      <c r="K4097">
        <v>0</v>
      </c>
      <c r="L4097">
        <v>41</v>
      </c>
      <c r="M4097">
        <v>13</v>
      </c>
      <c r="N4097">
        <v>28</v>
      </c>
      <c r="O4097" t="s">
        <v>160</v>
      </c>
      <c r="P4097">
        <v>17</v>
      </c>
      <c r="Q409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097" t="str">
        <f>VLOOKUP(Analytics_mindset_case_studies_IntegrateCo_2015payroll[[#This Row],[Job_Code]],Analytics_mindset_case_studies_IntegrateCo_jobcodes[[Code_text]:[Job_Description]],2,FALSE)</f>
        <v>Office</v>
      </c>
    </row>
    <row r="4098" spans="1:18" x14ac:dyDescent="0.3">
      <c r="A4098" s="1">
        <v>42153</v>
      </c>
      <c r="B4098">
        <v>27310058</v>
      </c>
      <c r="C4098">
        <v>403</v>
      </c>
      <c r="D4098">
        <v>1</v>
      </c>
      <c r="E4098">
        <v>1</v>
      </c>
      <c r="F4098" t="s">
        <v>89</v>
      </c>
      <c r="G4098">
        <v>1</v>
      </c>
      <c r="H4098">
        <v>0</v>
      </c>
      <c r="I4098">
        <v>17</v>
      </c>
      <c r="J4098">
        <v>0</v>
      </c>
      <c r="K4098">
        <v>0</v>
      </c>
      <c r="L4098">
        <v>41</v>
      </c>
      <c r="M4098">
        <v>13</v>
      </c>
      <c r="N4098">
        <v>28</v>
      </c>
      <c r="O4098" t="s">
        <v>160</v>
      </c>
      <c r="P4098">
        <v>17</v>
      </c>
      <c r="Q409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098" t="str">
        <f>VLOOKUP(Analytics_mindset_case_studies_IntegrateCo_2015payroll[[#This Row],[Job_Code]],Analytics_mindset_case_studies_IntegrateCo_jobcodes[[Code_text]:[Job_Description]],2,FALSE)</f>
        <v>Employee Training</v>
      </c>
    </row>
    <row r="4099" spans="1:18" x14ac:dyDescent="0.3">
      <c r="A4099" s="1">
        <v>42153</v>
      </c>
      <c r="B4099">
        <v>27310058</v>
      </c>
      <c r="C4099">
        <v>403</v>
      </c>
      <c r="D4099">
        <v>1</v>
      </c>
      <c r="E4099">
        <v>1</v>
      </c>
      <c r="F4099" t="s">
        <v>70</v>
      </c>
      <c r="G4099">
        <v>0</v>
      </c>
      <c r="H4099">
        <v>0</v>
      </c>
      <c r="I4099">
        <v>0</v>
      </c>
      <c r="J4099">
        <v>0</v>
      </c>
      <c r="K4099">
        <v>0</v>
      </c>
      <c r="L4099">
        <v>326</v>
      </c>
      <c r="M4099">
        <v>104</v>
      </c>
      <c r="N4099">
        <v>224</v>
      </c>
      <c r="O4099" t="s">
        <v>160</v>
      </c>
      <c r="P4099">
        <v>0</v>
      </c>
      <c r="Q409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099" t="str">
        <f>VLOOKUP(Analytics_mindset_case_studies_IntegrateCo_2015payroll[[#This Row],[Job_Code]],Analytics_mindset_case_studies_IntegrateCo_jobcodes[[Code_text]:[Job_Description]],2,FALSE)</f>
        <v>New Foreign Manufacturing Plant</v>
      </c>
    </row>
    <row r="4100" spans="1:18" x14ac:dyDescent="0.3">
      <c r="A4100" s="1">
        <v>42153</v>
      </c>
      <c r="B4100">
        <v>27310058</v>
      </c>
      <c r="C4100">
        <v>376</v>
      </c>
      <c r="D4100">
        <v>1</v>
      </c>
      <c r="E4100">
        <v>1</v>
      </c>
      <c r="F4100" t="s">
        <v>85</v>
      </c>
      <c r="G4100">
        <v>0</v>
      </c>
      <c r="H4100">
        <v>0</v>
      </c>
      <c r="I4100">
        <v>0</v>
      </c>
      <c r="J4100">
        <v>0</v>
      </c>
      <c r="K4100">
        <v>0</v>
      </c>
      <c r="L4100">
        <v>43</v>
      </c>
      <c r="M4100">
        <v>138</v>
      </c>
      <c r="N4100">
        <v>3</v>
      </c>
      <c r="O4100" t="s">
        <v>161</v>
      </c>
      <c r="P4100">
        <v>0</v>
      </c>
      <c r="Q410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100" t="str">
        <f>VLOOKUP(Analytics_mindset_case_studies_IntegrateCo_2015payroll[[#This Row],[Job_Code]],Analytics_mindset_case_studies_IntegrateCo_jobcodes[[Code_text]:[Job_Description]],2,FALSE)</f>
        <v>Installation</v>
      </c>
    </row>
    <row r="4101" spans="1:18" x14ac:dyDescent="0.3">
      <c r="A4101" s="1">
        <v>42153</v>
      </c>
      <c r="B4101">
        <v>27310058</v>
      </c>
      <c r="C4101">
        <v>35</v>
      </c>
      <c r="D4101">
        <v>1</v>
      </c>
      <c r="E4101">
        <v>1</v>
      </c>
      <c r="F4101" t="s">
        <v>58</v>
      </c>
      <c r="G4101">
        <v>40</v>
      </c>
      <c r="H4101">
        <v>0</v>
      </c>
      <c r="I4101">
        <v>115385</v>
      </c>
      <c r="J4101">
        <v>0</v>
      </c>
      <c r="K4101">
        <v>0</v>
      </c>
      <c r="L4101">
        <v>0</v>
      </c>
      <c r="M4101">
        <v>8827</v>
      </c>
      <c r="N4101">
        <v>3</v>
      </c>
      <c r="O4101" t="s">
        <v>165</v>
      </c>
      <c r="P4101">
        <v>115385</v>
      </c>
      <c r="Q410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101" t="str">
        <f>VLOOKUP(Analytics_mindset_case_studies_IntegrateCo_2015payroll[[#This Row],[Job_Code]],Analytics_mindset_case_studies_IntegrateCo_jobcodes[[Code_text]:[Job_Description]],2,FALSE)</f>
        <v>Sales</v>
      </c>
    </row>
    <row r="4102" spans="1:18" x14ac:dyDescent="0.3">
      <c r="A4102" s="1">
        <v>42153</v>
      </c>
      <c r="B4102">
        <v>27310059</v>
      </c>
      <c r="C4102">
        <v>35</v>
      </c>
      <c r="D4102">
        <v>1</v>
      </c>
      <c r="E4102">
        <v>1</v>
      </c>
      <c r="F4102" t="s">
        <v>58</v>
      </c>
      <c r="G4102">
        <v>0</v>
      </c>
      <c r="H4102">
        <v>0</v>
      </c>
      <c r="I4102">
        <v>0</v>
      </c>
      <c r="J4102">
        <v>0</v>
      </c>
      <c r="K4102">
        <v>0</v>
      </c>
      <c r="L4102">
        <v>0</v>
      </c>
      <c r="M4102">
        <v>0</v>
      </c>
      <c r="N4102">
        <v>0</v>
      </c>
      <c r="O4102" t="s">
        <v>165</v>
      </c>
      <c r="P4102">
        <v>0</v>
      </c>
      <c r="Q410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102" t="str">
        <f>VLOOKUP(Analytics_mindset_case_studies_IntegrateCo_2015payroll[[#This Row],[Job_Code]],Analytics_mindset_case_studies_IntegrateCo_jobcodes[[Code_text]:[Job_Description]],2,FALSE)</f>
        <v>Sales</v>
      </c>
    </row>
    <row r="4103" spans="1:18" x14ac:dyDescent="0.3">
      <c r="A4103" s="1">
        <v>42153</v>
      </c>
      <c r="B4103">
        <v>27310058</v>
      </c>
      <c r="C4103">
        <v>287</v>
      </c>
      <c r="D4103">
        <v>2</v>
      </c>
      <c r="E4103">
        <v>2</v>
      </c>
      <c r="F4103" t="s">
        <v>64</v>
      </c>
      <c r="G4103">
        <v>15</v>
      </c>
      <c r="H4103">
        <v>0</v>
      </c>
      <c r="I4103">
        <v>21375</v>
      </c>
      <c r="J4103">
        <v>0</v>
      </c>
      <c r="K4103">
        <v>0</v>
      </c>
      <c r="L4103">
        <v>1026</v>
      </c>
      <c r="M4103">
        <v>1635</v>
      </c>
      <c r="N4103">
        <v>53</v>
      </c>
      <c r="O4103" t="s">
        <v>167</v>
      </c>
      <c r="P4103">
        <v>21375</v>
      </c>
      <c r="Q410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103" t="str">
        <f>VLOOKUP(Analytics_mindset_case_studies_IntegrateCo_2015payroll[[#This Row],[Job_Code]],Analytics_mindset_case_studies_IntegrateCo_jobcodes[[Code_text]:[Job_Description]],2,FALSE)</f>
        <v>Office</v>
      </c>
    </row>
    <row r="4104" spans="1:18" x14ac:dyDescent="0.3">
      <c r="A4104" s="1">
        <v>42153</v>
      </c>
      <c r="B4104">
        <v>27310058</v>
      </c>
      <c r="C4104">
        <v>287</v>
      </c>
      <c r="D4104">
        <v>2</v>
      </c>
      <c r="E4104">
        <v>2</v>
      </c>
      <c r="F4104" t="s">
        <v>88</v>
      </c>
      <c r="G4104">
        <v>125</v>
      </c>
      <c r="H4104">
        <v>0</v>
      </c>
      <c r="I4104">
        <v>17813</v>
      </c>
      <c r="J4104">
        <v>0</v>
      </c>
      <c r="K4104">
        <v>0</v>
      </c>
      <c r="L4104">
        <v>855</v>
      </c>
      <c r="M4104">
        <v>1362</v>
      </c>
      <c r="N4104">
        <v>45</v>
      </c>
      <c r="O4104" t="s">
        <v>167</v>
      </c>
      <c r="P4104">
        <v>17813</v>
      </c>
      <c r="Q410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104" t="str">
        <f>VLOOKUP(Analytics_mindset_case_studies_IntegrateCo_2015payroll[[#This Row],[Job_Code]],Analytics_mindset_case_studies_IntegrateCo_jobcodes[[Code_text]:[Job_Description]],2,FALSE)</f>
        <v>Office</v>
      </c>
    </row>
    <row r="4105" spans="1:18" x14ac:dyDescent="0.3">
      <c r="A4105" s="1">
        <v>42153</v>
      </c>
      <c r="B4105">
        <v>27310058</v>
      </c>
      <c r="C4105">
        <v>287</v>
      </c>
      <c r="D4105">
        <v>2</v>
      </c>
      <c r="E4105">
        <v>2</v>
      </c>
      <c r="F4105" t="s">
        <v>97</v>
      </c>
      <c r="G4105">
        <v>125</v>
      </c>
      <c r="H4105">
        <v>0</v>
      </c>
      <c r="I4105">
        <v>17813</v>
      </c>
      <c r="J4105">
        <v>0</v>
      </c>
      <c r="K4105">
        <v>0</v>
      </c>
      <c r="L4105">
        <v>855</v>
      </c>
      <c r="M4105">
        <v>1364</v>
      </c>
      <c r="N4105">
        <v>45</v>
      </c>
      <c r="O4105" t="s">
        <v>167</v>
      </c>
      <c r="P4105">
        <v>17813</v>
      </c>
      <c r="Q410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105" t="str">
        <f>VLOOKUP(Analytics_mindset_case_studies_IntegrateCo_2015payroll[[#This Row],[Job_Code]],Analytics_mindset_case_studies_IntegrateCo_jobcodes[[Code_text]:[Job_Description]],2,FALSE)</f>
        <v>Service</v>
      </c>
    </row>
    <row r="4106" spans="1:18" x14ac:dyDescent="0.3">
      <c r="A4106" s="1">
        <v>42153</v>
      </c>
      <c r="B4106">
        <v>27310058</v>
      </c>
      <c r="C4106">
        <v>255</v>
      </c>
      <c r="D4106">
        <v>1</v>
      </c>
      <c r="E4106">
        <v>1</v>
      </c>
      <c r="F4106" t="s">
        <v>85</v>
      </c>
      <c r="G4106">
        <v>0</v>
      </c>
      <c r="H4106">
        <v>0</v>
      </c>
      <c r="I4106">
        <v>0</v>
      </c>
      <c r="J4106">
        <v>0</v>
      </c>
      <c r="K4106">
        <v>0</v>
      </c>
      <c r="L4106">
        <v>36</v>
      </c>
      <c r="M4106">
        <v>115</v>
      </c>
      <c r="N4106">
        <v>25</v>
      </c>
      <c r="O4106" t="s">
        <v>169</v>
      </c>
      <c r="P4106">
        <v>0</v>
      </c>
      <c r="Q410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106" t="str">
        <f>VLOOKUP(Analytics_mindset_case_studies_IntegrateCo_2015payroll[[#This Row],[Job_Code]],Analytics_mindset_case_studies_IntegrateCo_jobcodes[[Code_text]:[Job_Description]],2,FALSE)</f>
        <v>Installation</v>
      </c>
    </row>
    <row r="4107" spans="1:18" x14ac:dyDescent="0.3">
      <c r="A4107" s="1">
        <v>42153</v>
      </c>
      <c r="B4107">
        <v>27310058</v>
      </c>
      <c r="C4107">
        <v>153</v>
      </c>
      <c r="D4107">
        <v>1</v>
      </c>
      <c r="E4107">
        <v>1</v>
      </c>
      <c r="F4107" t="s">
        <v>85</v>
      </c>
      <c r="G4107">
        <v>0</v>
      </c>
      <c r="H4107">
        <v>0</v>
      </c>
      <c r="I4107">
        <v>0</v>
      </c>
      <c r="J4107">
        <v>0</v>
      </c>
      <c r="K4107">
        <v>0</v>
      </c>
      <c r="L4107">
        <v>35</v>
      </c>
      <c r="M4107">
        <v>111</v>
      </c>
      <c r="N4107">
        <v>25</v>
      </c>
      <c r="O4107" t="s">
        <v>170</v>
      </c>
      <c r="P4107">
        <v>0</v>
      </c>
      <c r="Q410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107" t="str">
        <f>VLOOKUP(Analytics_mindset_case_studies_IntegrateCo_2015payroll[[#This Row],[Job_Code]],Analytics_mindset_case_studies_IntegrateCo_jobcodes[[Code_text]:[Job_Description]],2,FALSE)</f>
        <v>Installation</v>
      </c>
    </row>
    <row r="4108" spans="1:18" x14ac:dyDescent="0.3">
      <c r="A4108" s="1">
        <v>42153</v>
      </c>
      <c r="B4108">
        <v>27310058</v>
      </c>
      <c r="C4108">
        <v>13</v>
      </c>
      <c r="D4108">
        <v>1</v>
      </c>
      <c r="E4108">
        <v>1</v>
      </c>
      <c r="F4108" t="s">
        <v>58</v>
      </c>
      <c r="G4108">
        <v>18</v>
      </c>
      <c r="H4108">
        <v>0</v>
      </c>
      <c r="I4108">
        <v>8377</v>
      </c>
      <c r="J4108">
        <v>0</v>
      </c>
      <c r="K4108">
        <v>0</v>
      </c>
      <c r="L4108">
        <v>0</v>
      </c>
      <c r="M4108">
        <v>6409</v>
      </c>
      <c r="N4108">
        <v>1382</v>
      </c>
      <c r="O4108" t="s">
        <v>171</v>
      </c>
      <c r="P4108">
        <v>8377</v>
      </c>
      <c r="Q410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108" t="str">
        <f>VLOOKUP(Analytics_mindset_case_studies_IntegrateCo_2015payroll[[#This Row],[Job_Code]],Analytics_mindset_case_studies_IntegrateCo_jobcodes[[Code_text]:[Job_Description]],2,FALSE)</f>
        <v>Sales</v>
      </c>
    </row>
    <row r="4109" spans="1:18" x14ac:dyDescent="0.3">
      <c r="A4109" s="1">
        <v>42153</v>
      </c>
      <c r="B4109">
        <v>27310058</v>
      </c>
      <c r="C4109">
        <v>13</v>
      </c>
      <c r="D4109">
        <v>1</v>
      </c>
      <c r="E4109">
        <v>1</v>
      </c>
      <c r="F4109" t="s">
        <v>84</v>
      </c>
      <c r="G4109">
        <v>5</v>
      </c>
      <c r="H4109">
        <v>0</v>
      </c>
      <c r="I4109">
        <v>23269</v>
      </c>
      <c r="J4109">
        <v>0</v>
      </c>
      <c r="K4109">
        <v>0</v>
      </c>
      <c r="L4109">
        <v>0</v>
      </c>
      <c r="M4109">
        <v>178</v>
      </c>
      <c r="N4109">
        <v>384</v>
      </c>
      <c r="O4109" t="s">
        <v>171</v>
      </c>
      <c r="P4109">
        <v>23269</v>
      </c>
      <c r="Q410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4109" t="str">
        <f>VLOOKUP(Analytics_mindset_case_studies_IntegrateCo_2015payroll[[#This Row],[Job_Code]],Analytics_mindset_case_studies_IntegrateCo_jobcodes[[Code_text]:[Job_Description]],2,FALSE)</f>
        <v>Travel</v>
      </c>
    </row>
    <row r="4110" spans="1:18" x14ac:dyDescent="0.3">
      <c r="A4110" s="1">
        <v>42153</v>
      </c>
      <c r="B4110">
        <v>27310058</v>
      </c>
      <c r="C4110">
        <v>13</v>
      </c>
      <c r="D4110">
        <v>1</v>
      </c>
      <c r="E4110">
        <v>1</v>
      </c>
      <c r="F4110" t="s">
        <v>87</v>
      </c>
      <c r="G4110">
        <v>4</v>
      </c>
      <c r="H4110">
        <v>0</v>
      </c>
      <c r="I4110">
        <v>18615</v>
      </c>
      <c r="J4110">
        <v>0</v>
      </c>
      <c r="K4110">
        <v>0</v>
      </c>
      <c r="L4110">
        <v>0</v>
      </c>
      <c r="M4110">
        <v>1424</v>
      </c>
      <c r="N4110">
        <v>307</v>
      </c>
      <c r="O4110" t="s">
        <v>171</v>
      </c>
      <c r="P4110">
        <v>18615</v>
      </c>
      <c r="Q411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110" t="str">
        <f>VLOOKUP(Analytics_mindset_case_studies_IntegrateCo_2015payroll[[#This Row],[Job_Code]],Analytics_mindset_case_studies_IntegrateCo_jobcodes[[Code_text]:[Job_Description]],2,FALSE)</f>
        <v>Employee Training</v>
      </c>
    </row>
    <row r="4111" spans="1:18" x14ac:dyDescent="0.3">
      <c r="A4111" s="1">
        <v>42153</v>
      </c>
      <c r="B4111">
        <v>27310058</v>
      </c>
      <c r="C4111">
        <v>13</v>
      </c>
      <c r="D4111">
        <v>1</v>
      </c>
      <c r="E4111">
        <v>1</v>
      </c>
      <c r="F4111" t="s">
        <v>63</v>
      </c>
      <c r="G4111">
        <v>0</v>
      </c>
      <c r="H4111">
        <v>0</v>
      </c>
      <c r="I4111">
        <v>0</v>
      </c>
      <c r="J4111">
        <v>0</v>
      </c>
      <c r="K4111">
        <v>0</v>
      </c>
      <c r="L4111">
        <v>0</v>
      </c>
      <c r="M4111">
        <v>2848</v>
      </c>
      <c r="N4111">
        <v>614</v>
      </c>
      <c r="O4111" t="s">
        <v>171</v>
      </c>
      <c r="P4111">
        <v>0</v>
      </c>
      <c r="Q411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111" t="str">
        <f>VLOOKUP(Analytics_mindset_case_studies_IntegrateCo_2015payroll[[#This Row],[Job_Code]],Analytics_mindset_case_studies_IntegrateCo_jobcodes[[Code_text]:[Job_Description]],2,FALSE)</f>
        <v>New Foreign Manufacturing Plant</v>
      </c>
    </row>
    <row r="4112" spans="1:18" x14ac:dyDescent="0.3">
      <c r="A4112" s="1">
        <v>42153</v>
      </c>
      <c r="B4112">
        <v>27310058</v>
      </c>
      <c r="C4112">
        <v>358</v>
      </c>
      <c r="D4112">
        <v>1</v>
      </c>
      <c r="E4112">
        <v>1</v>
      </c>
      <c r="F4112" t="s">
        <v>64</v>
      </c>
      <c r="G4112">
        <v>23</v>
      </c>
      <c r="H4112">
        <v>0</v>
      </c>
      <c r="I4112">
        <v>36225</v>
      </c>
      <c r="J4112">
        <v>0</v>
      </c>
      <c r="K4112">
        <v>0</v>
      </c>
      <c r="L4112">
        <v>869</v>
      </c>
      <c r="M4112">
        <v>2771</v>
      </c>
      <c r="N4112">
        <v>43</v>
      </c>
      <c r="O4112" t="s">
        <v>172</v>
      </c>
      <c r="P4112">
        <v>36225</v>
      </c>
      <c r="Q411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112" t="str">
        <f>VLOOKUP(Analytics_mindset_case_studies_IntegrateCo_2015payroll[[#This Row],[Job_Code]],Analytics_mindset_case_studies_IntegrateCo_jobcodes[[Code_text]:[Job_Description]],2,FALSE)</f>
        <v>Office</v>
      </c>
    </row>
    <row r="4113" spans="1:18" x14ac:dyDescent="0.3">
      <c r="A4113" s="1">
        <v>42153</v>
      </c>
      <c r="B4113">
        <v>27310058</v>
      </c>
      <c r="C4113">
        <v>358</v>
      </c>
      <c r="D4113">
        <v>1</v>
      </c>
      <c r="E4113">
        <v>1</v>
      </c>
      <c r="F4113" t="s">
        <v>63</v>
      </c>
      <c r="G4113">
        <v>0</v>
      </c>
      <c r="H4113">
        <v>0</v>
      </c>
      <c r="I4113">
        <v>0</v>
      </c>
      <c r="J4113">
        <v>0</v>
      </c>
      <c r="K4113">
        <v>0</v>
      </c>
      <c r="L4113">
        <v>643</v>
      </c>
      <c r="M4113">
        <v>2048</v>
      </c>
      <c r="N4113">
        <v>32</v>
      </c>
      <c r="O4113" t="s">
        <v>172</v>
      </c>
      <c r="P4113">
        <v>0</v>
      </c>
      <c r="Q411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113" t="str">
        <f>VLOOKUP(Analytics_mindset_case_studies_IntegrateCo_2015payroll[[#This Row],[Job_Code]],Analytics_mindset_case_studies_IntegrateCo_jobcodes[[Code_text]:[Job_Description]],2,FALSE)</f>
        <v>New Foreign Manufacturing Plant</v>
      </c>
    </row>
    <row r="4114" spans="1:18" x14ac:dyDescent="0.3">
      <c r="A4114" s="1">
        <v>42153</v>
      </c>
      <c r="B4114">
        <v>27310058</v>
      </c>
      <c r="C4114">
        <v>281</v>
      </c>
      <c r="D4114">
        <v>1</v>
      </c>
      <c r="E4114">
        <v>1</v>
      </c>
      <c r="F4114" t="s">
        <v>85</v>
      </c>
      <c r="G4114">
        <v>0</v>
      </c>
      <c r="H4114">
        <v>0</v>
      </c>
      <c r="I4114">
        <v>0</v>
      </c>
      <c r="J4114">
        <v>0</v>
      </c>
      <c r="K4114">
        <v>0</v>
      </c>
      <c r="L4114">
        <v>28</v>
      </c>
      <c r="M4114">
        <v>88</v>
      </c>
      <c r="N4114">
        <v>2</v>
      </c>
      <c r="O4114" t="s">
        <v>207</v>
      </c>
      <c r="P4114">
        <v>0</v>
      </c>
      <c r="Q411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114" t="str">
        <f>VLOOKUP(Analytics_mindset_case_studies_IntegrateCo_2015payroll[[#This Row],[Job_Code]],Analytics_mindset_case_studies_IntegrateCo_jobcodes[[Code_text]:[Job_Description]],2,FALSE)</f>
        <v>Installation</v>
      </c>
    </row>
    <row r="4115" spans="1:18" x14ac:dyDescent="0.3">
      <c r="A4115" s="1">
        <v>42153</v>
      </c>
      <c r="B4115">
        <v>27310058</v>
      </c>
      <c r="C4115">
        <v>281</v>
      </c>
      <c r="D4115">
        <v>1</v>
      </c>
      <c r="E4115">
        <v>1</v>
      </c>
      <c r="F4115" t="s">
        <v>65</v>
      </c>
      <c r="G4115">
        <v>35</v>
      </c>
      <c r="H4115">
        <v>0</v>
      </c>
      <c r="I4115">
        <v>91</v>
      </c>
      <c r="J4115">
        <v>0</v>
      </c>
      <c r="K4115">
        <v>0</v>
      </c>
      <c r="L4115">
        <v>209</v>
      </c>
      <c r="M4115">
        <v>666</v>
      </c>
      <c r="N4115">
        <v>15</v>
      </c>
      <c r="O4115" t="s">
        <v>207</v>
      </c>
      <c r="P4115">
        <v>91</v>
      </c>
      <c r="Q411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115" t="str">
        <f>VLOOKUP(Analytics_mindset_case_studies_IntegrateCo_2015payroll[[#This Row],[Job_Code]],Analytics_mindset_case_studies_IntegrateCo_jobcodes[[Code_text]:[Job_Description]],2,FALSE)</f>
        <v>Office</v>
      </c>
    </row>
    <row r="4116" spans="1:18" x14ac:dyDescent="0.3">
      <c r="A4116" s="1">
        <v>42153</v>
      </c>
      <c r="B4116">
        <v>27310058</v>
      </c>
      <c r="C4116">
        <v>314</v>
      </c>
      <c r="D4116">
        <v>1</v>
      </c>
      <c r="E4116">
        <v>1</v>
      </c>
      <c r="F4116" t="s">
        <v>85</v>
      </c>
      <c r="G4116">
        <v>0</v>
      </c>
      <c r="H4116">
        <v>0</v>
      </c>
      <c r="I4116">
        <v>0</v>
      </c>
      <c r="J4116">
        <v>0</v>
      </c>
      <c r="K4116">
        <v>0</v>
      </c>
      <c r="L4116">
        <v>36</v>
      </c>
      <c r="M4116">
        <v>115</v>
      </c>
      <c r="N4116">
        <v>25</v>
      </c>
      <c r="O4116" t="s">
        <v>174</v>
      </c>
      <c r="P4116">
        <v>0</v>
      </c>
      <c r="Q411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116" t="str">
        <f>VLOOKUP(Analytics_mindset_case_studies_IntegrateCo_2015payroll[[#This Row],[Job_Code]],Analytics_mindset_case_studies_IntegrateCo_jobcodes[[Code_text]:[Job_Description]],2,FALSE)</f>
        <v>Installation</v>
      </c>
    </row>
    <row r="4117" spans="1:18" x14ac:dyDescent="0.3">
      <c r="A4117" s="1">
        <v>42153</v>
      </c>
      <c r="B4117">
        <v>27310058</v>
      </c>
      <c r="C4117">
        <v>39</v>
      </c>
      <c r="D4117">
        <v>1</v>
      </c>
      <c r="E4117">
        <v>1</v>
      </c>
      <c r="F4117" t="s">
        <v>101</v>
      </c>
      <c r="G4117">
        <v>30</v>
      </c>
      <c r="H4117">
        <v>0</v>
      </c>
      <c r="I4117">
        <v>2175</v>
      </c>
      <c r="J4117">
        <v>0</v>
      </c>
      <c r="K4117">
        <v>13</v>
      </c>
      <c r="L4117">
        <v>522</v>
      </c>
      <c r="M4117">
        <v>1663</v>
      </c>
      <c r="N4117">
        <v>359</v>
      </c>
      <c r="O4117" t="s">
        <v>175</v>
      </c>
      <c r="P4117">
        <v>2175</v>
      </c>
      <c r="Q411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117" t="str">
        <f>VLOOKUP(Analytics_mindset_case_studies_IntegrateCo_2015payroll[[#This Row],[Job_Code]],Analytics_mindset_case_studies_IntegrateCo_jobcodes[[Code_text]:[Job_Description]],2,FALSE)</f>
        <v>Installation</v>
      </c>
    </row>
    <row r="4118" spans="1:18" x14ac:dyDescent="0.3">
      <c r="A4118" s="1">
        <v>42153</v>
      </c>
      <c r="B4118">
        <v>27310058</v>
      </c>
      <c r="C4118">
        <v>22</v>
      </c>
      <c r="D4118">
        <v>1</v>
      </c>
      <c r="E4118">
        <v>1</v>
      </c>
      <c r="F4118" t="s">
        <v>84</v>
      </c>
      <c r="G4118">
        <v>2</v>
      </c>
      <c r="H4118">
        <v>0</v>
      </c>
      <c r="I4118">
        <v>6118</v>
      </c>
      <c r="J4118">
        <v>0</v>
      </c>
      <c r="K4118">
        <v>0</v>
      </c>
      <c r="L4118">
        <v>147</v>
      </c>
      <c r="M4118">
        <v>468</v>
      </c>
      <c r="N4118">
        <v>101</v>
      </c>
      <c r="O4118" t="s">
        <v>176</v>
      </c>
      <c r="P4118">
        <v>6118</v>
      </c>
      <c r="Q411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4118" t="str">
        <f>VLOOKUP(Analytics_mindset_case_studies_IntegrateCo_2015payroll[[#This Row],[Job_Code]],Analytics_mindset_case_studies_IntegrateCo_jobcodes[[Code_text]:[Job_Description]],2,FALSE)</f>
        <v>Travel</v>
      </c>
    </row>
    <row r="4119" spans="1:18" x14ac:dyDescent="0.3">
      <c r="A4119" s="1">
        <v>42153</v>
      </c>
      <c r="B4119">
        <v>27310058</v>
      </c>
      <c r="C4119">
        <v>18</v>
      </c>
      <c r="D4119">
        <v>1</v>
      </c>
      <c r="E4119">
        <v>1</v>
      </c>
      <c r="F4119" t="s">
        <v>64</v>
      </c>
      <c r="G4119">
        <v>155</v>
      </c>
      <c r="H4119">
        <v>0</v>
      </c>
      <c r="I4119">
        <v>310</v>
      </c>
      <c r="J4119">
        <v>0</v>
      </c>
      <c r="K4119">
        <v>0</v>
      </c>
      <c r="L4119">
        <v>744</v>
      </c>
      <c r="M4119">
        <v>2372</v>
      </c>
      <c r="N4119">
        <v>37</v>
      </c>
      <c r="O4119" t="s">
        <v>177</v>
      </c>
      <c r="P4119">
        <v>310</v>
      </c>
      <c r="Q411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119" t="str">
        <f>VLOOKUP(Analytics_mindset_case_studies_IntegrateCo_2015payroll[[#This Row],[Job_Code]],Analytics_mindset_case_studies_IntegrateCo_jobcodes[[Code_text]:[Job_Description]],2,FALSE)</f>
        <v>Office</v>
      </c>
    </row>
    <row r="4120" spans="1:18" x14ac:dyDescent="0.3">
      <c r="A4120" s="1">
        <v>42153</v>
      </c>
      <c r="B4120">
        <v>27310058</v>
      </c>
      <c r="C4120">
        <v>18</v>
      </c>
      <c r="D4120">
        <v>1</v>
      </c>
      <c r="E4120">
        <v>1</v>
      </c>
      <c r="F4120" t="s">
        <v>65</v>
      </c>
      <c r="G4120">
        <v>155</v>
      </c>
      <c r="H4120">
        <v>0</v>
      </c>
      <c r="I4120">
        <v>310</v>
      </c>
      <c r="J4120">
        <v>0</v>
      </c>
      <c r="K4120">
        <v>0</v>
      </c>
      <c r="L4120">
        <v>744</v>
      </c>
      <c r="M4120">
        <v>2371</v>
      </c>
      <c r="N4120">
        <v>37</v>
      </c>
      <c r="O4120" t="s">
        <v>177</v>
      </c>
      <c r="P4120">
        <v>310</v>
      </c>
      <c r="Q412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120" t="str">
        <f>VLOOKUP(Analytics_mindset_case_studies_IntegrateCo_2015payroll[[#This Row],[Job_Code]],Analytics_mindset_case_studies_IntegrateCo_jobcodes[[Code_text]:[Job_Description]],2,FALSE)</f>
        <v>Office</v>
      </c>
    </row>
    <row r="4121" spans="1:18" x14ac:dyDescent="0.3">
      <c r="A4121" s="1">
        <v>42153</v>
      </c>
      <c r="B4121">
        <v>27310058</v>
      </c>
      <c r="C4121">
        <v>401</v>
      </c>
      <c r="D4121">
        <v>2</v>
      </c>
      <c r="E4121">
        <v>2</v>
      </c>
      <c r="F4121" t="s">
        <v>85</v>
      </c>
      <c r="G4121">
        <v>0</v>
      </c>
      <c r="H4121">
        <v>0</v>
      </c>
      <c r="I4121">
        <v>0</v>
      </c>
      <c r="J4121">
        <v>0</v>
      </c>
      <c r="K4121">
        <v>0</v>
      </c>
      <c r="L4121">
        <v>72</v>
      </c>
      <c r="M4121">
        <v>115</v>
      </c>
      <c r="N4121">
        <v>33</v>
      </c>
      <c r="O4121" t="s">
        <v>179</v>
      </c>
      <c r="P4121">
        <v>0</v>
      </c>
      <c r="Q412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121" t="str">
        <f>VLOOKUP(Analytics_mindset_case_studies_IntegrateCo_2015payroll[[#This Row],[Job_Code]],Analytics_mindset_case_studies_IntegrateCo_jobcodes[[Code_text]:[Job_Description]],2,FALSE)</f>
        <v>Installation</v>
      </c>
    </row>
    <row r="4122" spans="1:18" x14ac:dyDescent="0.3">
      <c r="A4122" s="1">
        <v>42153</v>
      </c>
      <c r="B4122">
        <v>27310058</v>
      </c>
      <c r="C4122">
        <v>401</v>
      </c>
      <c r="D4122">
        <v>2</v>
      </c>
      <c r="E4122">
        <v>2</v>
      </c>
      <c r="F4122" t="s">
        <v>88</v>
      </c>
      <c r="G4122">
        <v>7</v>
      </c>
      <c r="H4122">
        <v>0</v>
      </c>
      <c r="I4122">
        <v>182</v>
      </c>
      <c r="J4122">
        <v>0</v>
      </c>
      <c r="K4122">
        <v>0</v>
      </c>
      <c r="L4122">
        <v>874</v>
      </c>
      <c r="M4122">
        <v>1392</v>
      </c>
      <c r="N4122">
        <v>404</v>
      </c>
      <c r="O4122" t="s">
        <v>179</v>
      </c>
      <c r="P4122">
        <v>182</v>
      </c>
      <c r="Q412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122" t="str">
        <f>VLOOKUP(Analytics_mindset_case_studies_IntegrateCo_2015payroll[[#This Row],[Job_Code]],Analytics_mindset_case_studies_IntegrateCo_jobcodes[[Code_text]:[Job_Description]],2,FALSE)</f>
        <v>Office</v>
      </c>
    </row>
    <row r="4123" spans="1:18" x14ac:dyDescent="0.3">
      <c r="A4123" s="1">
        <v>42153</v>
      </c>
      <c r="B4123">
        <v>27310058</v>
      </c>
      <c r="C4123">
        <v>407</v>
      </c>
      <c r="D4123">
        <v>1</v>
      </c>
      <c r="E4123">
        <v>1</v>
      </c>
      <c r="F4123" t="s">
        <v>89</v>
      </c>
      <c r="G4123">
        <v>1</v>
      </c>
      <c r="H4123">
        <v>0</v>
      </c>
      <c r="I4123">
        <v>16</v>
      </c>
      <c r="J4123">
        <v>0</v>
      </c>
      <c r="K4123">
        <v>3</v>
      </c>
      <c r="L4123">
        <v>38</v>
      </c>
      <c r="M4123">
        <v>122</v>
      </c>
      <c r="N4123">
        <v>26</v>
      </c>
      <c r="O4123" t="s">
        <v>209</v>
      </c>
      <c r="P4123">
        <v>16</v>
      </c>
      <c r="Q412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123" t="str">
        <f>VLOOKUP(Analytics_mindset_case_studies_IntegrateCo_2015payroll[[#This Row],[Job_Code]],Analytics_mindset_case_studies_IntegrateCo_jobcodes[[Code_text]:[Job_Description]],2,FALSE)</f>
        <v>Employee Training</v>
      </c>
    </row>
    <row r="4124" spans="1:18" x14ac:dyDescent="0.3">
      <c r="A4124" s="1">
        <v>42153</v>
      </c>
      <c r="B4124">
        <v>27310058</v>
      </c>
      <c r="C4124">
        <v>3</v>
      </c>
      <c r="D4124">
        <v>1</v>
      </c>
      <c r="E4124">
        <v>1</v>
      </c>
      <c r="F4124" t="s">
        <v>64</v>
      </c>
      <c r="G4124">
        <v>32</v>
      </c>
      <c r="H4124">
        <v>0</v>
      </c>
      <c r="I4124">
        <v>24616</v>
      </c>
      <c r="J4124">
        <v>0</v>
      </c>
      <c r="K4124">
        <v>0</v>
      </c>
      <c r="L4124">
        <v>0</v>
      </c>
      <c r="M4124">
        <v>18832</v>
      </c>
      <c r="N4124">
        <v>295</v>
      </c>
      <c r="O4124" t="s">
        <v>180</v>
      </c>
      <c r="P4124">
        <v>24616</v>
      </c>
      <c r="Q412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124" t="str">
        <f>VLOOKUP(Analytics_mindset_case_studies_IntegrateCo_2015payroll[[#This Row],[Job_Code]],Analytics_mindset_case_studies_IntegrateCo_jobcodes[[Code_text]:[Job_Description]],2,FALSE)</f>
        <v>Office</v>
      </c>
    </row>
    <row r="4125" spans="1:18" x14ac:dyDescent="0.3">
      <c r="A4125" s="1">
        <v>42153</v>
      </c>
      <c r="B4125">
        <v>27310058</v>
      </c>
      <c r="C4125">
        <v>3</v>
      </c>
      <c r="D4125">
        <v>1</v>
      </c>
      <c r="E4125">
        <v>1</v>
      </c>
      <c r="F4125" t="s">
        <v>63</v>
      </c>
      <c r="G4125">
        <v>0</v>
      </c>
      <c r="H4125">
        <v>0</v>
      </c>
      <c r="I4125">
        <v>0</v>
      </c>
      <c r="J4125">
        <v>0</v>
      </c>
      <c r="K4125">
        <v>0</v>
      </c>
      <c r="L4125">
        <v>0</v>
      </c>
      <c r="M4125">
        <v>4707</v>
      </c>
      <c r="N4125">
        <v>74</v>
      </c>
      <c r="O4125" t="s">
        <v>180</v>
      </c>
      <c r="P4125">
        <v>0</v>
      </c>
      <c r="Q412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125" t="str">
        <f>VLOOKUP(Analytics_mindset_case_studies_IntegrateCo_2015payroll[[#This Row],[Job_Code]],Analytics_mindset_case_studies_IntegrateCo_jobcodes[[Code_text]:[Job_Description]],2,FALSE)</f>
        <v>New Foreign Manufacturing Plant</v>
      </c>
    </row>
    <row r="4126" spans="1:18" x14ac:dyDescent="0.3">
      <c r="A4126" s="1">
        <v>42153</v>
      </c>
      <c r="B4126">
        <v>27310058</v>
      </c>
      <c r="C4126">
        <v>374</v>
      </c>
      <c r="D4126">
        <v>5</v>
      </c>
      <c r="E4126">
        <v>5</v>
      </c>
      <c r="F4126" t="s">
        <v>64</v>
      </c>
      <c r="G4126">
        <v>45</v>
      </c>
      <c r="H4126">
        <v>0</v>
      </c>
      <c r="I4126">
        <v>945</v>
      </c>
      <c r="J4126">
        <v>0</v>
      </c>
      <c r="K4126">
        <v>0</v>
      </c>
      <c r="L4126">
        <v>265</v>
      </c>
      <c r="M4126">
        <v>723</v>
      </c>
      <c r="N4126">
        <v>36</v>
      </c>
      <c r="O4126" t="s">
        <v>181</v>
      </c>
      <c r="P4126">
        <v>945</v>
      </c>
      <c r="Q412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126" t="str">
        <f>VLOOKUP(Analytics_mindset_case_studies_IntegrateCo_2015payroll[[#This Row],[Job_Code]],Analytics_mindset_case_studies_IntegrateCo_jobcodes[[Code_text]:[Job_Description]],2,FALSE)</f>
        <v>Office</v>
      </c>
    </row>
    <row r="4127" spans="1:18" x14ac:dyDescent="0.3">
      <c r="A4127" s="1">
        <v>42153</v>
      </c>
      <c r="B4127">
        <v>27310058</v>
      </c>
      <c r="C4127">
        <v>374</v>
      </c>
      <c r="D4127">
        <v>5</v>
      </c>
      <c r="E4127">
        <v>5</v>
      </c>
      <c r="F4127" t="s">
        <v>93</v>
      </c>
      <c r="G4127">
        <v>195</v>
      </c>
      <c r="H4127">
        <v>0</v>
      </c>
      <c r="I4127">
        <v>4095</v>
      </c>
      <c r="J4127">
        <v>0</v>
      </c>
      <c r="K4127">
        <v>0</v>
      </c>
      <c r="L4127">
        <v>1147</v>
      </c>
      <c r="M4127">
        <v>3133</v>
      </c>
      <c r="N4127">
        <v>156</v>
      </c>
      <c r="O4127" t="s">
        <v>181</v>
      </c>
      <c r="P4127">
        <v>4095</v>
      </c>
      <c r="Q412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127" t="str">
        <f>VLOOKUP(Analytics_mindset_case_studies_IntegrateCo_2015payroll[[#This Row],[Job_Code]],Analytics_mindset_case_studies_IntegrateCo_jobcodes[[Code_text]:[Job_Description]],2,FALSE)</f>
        <v>Office</v>
      </c>
    </row>
    <row r="4128" spans="1:18" x14ac:dyDescent="0.3">
      <c r="A4128" s="1">
        <v>42153</v>
      </c>
      <c r="B4128">
        <v>27310058</v>
      </c>
      <c r="C4128">
        <v>374</v>
      </c>
      <c r="D4128">
        <v>5</v>
      </c>
      <c r="E4128">
        <v>5</v>
      </c>
      <c r="F4128" t="s">
        <v>78</v>
      </c>
      <c r="G4128">
        <v>15</v>
      </c>
      <c r="H4128">
        <v>0</v>
      </c>
      <c r="I4128">
        <v>315</v>
      </c>
      <c r="J4128">
        <v>0</v>
      </c>
      <c r="K4128">
        <v>0</v>
      </c>
      <c r="L4128">
        <v>882</v>
      </c>
      <c r="M4128">
        <v>241</v>
      </c>
      <c r="N4128">
        <v>12</v>
      </c>
      <c r="O4128" t="s">
        <v>181</v>
      </c>
      <c r="P4128">
        <v>315</v>
      </c>
      <c r="Q412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128" t="str">
        <f>VLOOKUP(Analytics_mindset_case_studies_IntegrateCo_2015payroll[[#This Row],[Job_Code]],Analytics_mindset_case_studies_IntegrateCo_jobcodes[[Code_text]:[Job_Description]],2,FALSE)</f>
        <v>Service</v>
      </c>
    </row>
    <row r="4129" spans="1:18" x14ac:dyDescent="0.3">
      <c r="A4129" s="1">
        <v>42153</v>
      </c>
      <c r="B4129">
        <v>27310058</v>
      </c>
      <c r="C4129">
        <v>374</v>
      </c>
      <c r="D4129">
        <v>5</v>
      </c>
      <c r="E4129">
        <v>5</v>
      </c>
      <c r="F4129" t="s">
        <v>103</v>
      </c>
      <c r="G4129">
        <v>1</v>
      </c>
      <c r="H4129">
        <v>0</v>
      </c>
      <c r="I4129">
        <v>21</v>
      </c>
      <c r="J4129">
        <v>0</v>
      </c>
      <c r="K4129">
        <v>0</v>
      </c>
      <c r="L4129">
        <v>58</v>
      </c>
      <c r="M4129">
        <v>16</v>
      </c>
      <c r="N4129">
        <v>8</v>
      </c>
      <c r="O4129" t="s">
        <v>181</v>
      </c>
      <c r="P4129">
        <v>21</v>
      </c>
      <c r="Q412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129" t="str">
        <f>VLOOKUP(Analytics_mindset_case_studies_IntegrateCo_2015payroll[[#This Row],[Job_Code]],Analytics_mindset_case_studies_IntegrateCo_jobcodes[[Code_text]:[Job_Description]],2,FALSE)</f>
        <v>Service</v>
      </c>
    </row>
    <row r="4130" spans="1:18" x14ac:dyDescent="0.3">
      <c r="A4130" s="1">
        <v>42153</v>
      </c>
      <c r="B4130">
        <v>27310058</v>
      </c>
      <c r="C4130">
        <v>201</v>
      </c>
      <c r="D4130">
        <v>1</v>
      </c>
      <c r="E4130">
        <v>1</v>
      </c>
      <c r="F4130" t="s">
        <v>85</v>
      </c>
      <c r="G4130">
        <v>0</v>
      </c>
      <c r="H4130">
        <v>0</v>
      </c>
      <c r="I4130">
        <v>0</v>
      </c>
      <c r="J4130">
        <v>0</v>
      </c>
      <c r="K4130">
        <v>0</v>
      </c>
      <c r="L4130">
        <v>36</v>
      </c>
      <c r="M4130">
        <v>115</v>
      </c>
      <c r="N4130">
        <v>25</v>
      </c>
      <c r="O4130" t="s">
        <v>182</v>
      </c>
      <c r="P4130">
        <v>0</v>
      </c>
      <c r="Q413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130" t="str">
        <f>VLOOKUP(Analytics_mindset_case_studies_IntegrateCo_2015payroll[[#This Row],[Job_Code]],Analytics_mindset_case_studies_IntegrateCo_jobcodes[[Code_text]:[Job_Description]],2,FALSE)</f>
        <v>Installation</v>
      </c>
    </row>
    <row r="4131" spans="1:18" x14ac:dyDescent="0.3">
      <c r="A4131" s="1">
        <v>42153</v>
      </c>
      <c r="B4131">
        <v>27310058</v>
      </c>
      <c r="C4131">
        <v>192</v>
      </c>
      <c r="D4131">
        <v>5</v>
      </c>
      <c r="E4131">
        <v>5</v>
      </c>
      <c r="F4131" t="s">
        <v>85</v>
      </c>
      <c r="G4131">
        <v>0</v>
      </c>
      <c r="H4131">
        <v>0</v>
      </c>
      <c r="I4131">
        <v>0</v>
      </c>
      <c r="J4131">
        <v>0</v>
      </c>
      <c r="K4131">
        <v>0</v>
      </c>
      <c r="L4131">
        <v>0</v>
      </c>
      <c r="M4131">
        <v>69</v>
      </c>
      <c r="N4131">
        <v>39</v>
      </c>
      <c r="O4131" t="s">
        <v>183</v>
      </c>
      <c r="P4131">
        <v>0</v>
      </c>
      <c r="Q413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131" t="str">
        <f>VLOOKUP(Analytics_mindset_case_studies_IntegrateCo_2015payroll[[#This Row],[Job_Code]],Analytics_mindset_case_studies_IntegrateCo_jobcodes[[Code_text]:[Job_Description]],2,FALSE)</f>
        <v>Installation</v>
      </c>
    </row>
    <row r="4132" spans="1:18" x14ac:dyDescent="0.3">
      <c r="A4132" s="1">
        <v>42153</v>
      </c>
      <c r="B4132">
        <v>27310058</v>
      </c>
      <c r="C4132">
        <v>192</v>
      </c>
      <c r="D4132">
        <v>5</v>
      </c>
      <c r="E4132">
        <v>5</v>
      </c>
      <c r="F4132" t="s">
        <v>107</v>
      </c>
      <c r="G4132">
        <v>24</v>
      </c>
      <c r="H4132">
        <v>0</v>
      </c>
      <c r="I4132">
        <v>57692</v>
      </c>
      <c r="J4132">
        <v>0</v>
      </c>
      <c r="K4132">
        <v>0</v>
      </c>
      <c r="L4132">
        <v>0</v>
      </c>
      <c r="M4132">
        <v>4413</v>
      </c>
      <c r="N4132">
        <v>2469</v>
      </c>
      <c r="O4132" t="s">
        <v>183</v>
      </c>
      <c r="P4132">
        <v>57692</v>
      </c>
      <c r="Q413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132" t="str">
        <f>VLOOKUP(Analytics_mindset_case_studies_IntegrateCo_2015payroll[[#This Row],[Job_Code]],Analytics_mindset_case_studies_IntegrateCo_jobcodes[[Code_text]:[Job_Description]],2,FALSE)</f>
        <v>Sales</v>
      </c>
    </row>
    <row r="4133" spans="1:18" x14ac:dyDescent="0.3">
      <c r="A4133" s="1">
        <v>42153</v>
      </c>
      <c r="B4133">
        <v>27310058</v>
      </c>
      <c r="C4133">
        <v>192</v>
      </c>
      <c r="D4133">
        <v>5</v>
      </c>
      <c r="E4133">
        <v>5</v>
      </c>
      <c r="F4133" t="s">
        <v>104</v>
      </c>
      <c r="G4133">
        <v>8</v>
      </c>
      <c r="H4133">
        <v>0</v>
      </c>
      <c r="I4133">
        <v>19231</v>
      </c>
      <c r="J4133">
        <v>0</v>
      </c>
      <c r="K4133">
        <v>0</v>
      </c>
      <c r="L4133">
        <v>0</v>
      </c>
      <c r="M4133">
        <v>1471</v>
      </c>
      <c r="N4133">
        <v>823</v>
      </c>
      <c r="O4133" t="s">
        <v>183</v>
      </c>
      <c r="P4133">
        <v>19231</v>
      </c>
      <c r="Q413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133" t="str">
        <f>VLOOKUP(Analytics_mindset_case_studies_IntegrateCo_2015payroll[[#This Row],[Job_Code]],Analytics_mindset_case_studies_IntegrateCo_jobcodes[[Code_text]:[Job_Description]],2,FALSE)</f>
        <v>Sales</v>
      </c>
    </row>
    <row r="4134" spans="1:18" x14ac:dyDescent="0.3">
      <c r="A4134" s="1">
        <v>42153</v>
      </c>
      <c r="B4134">
        <v>27310058</v>
      </c>
      <c r="C4134">
        <v>192</v>
      </c>
      <c r="D4134">
        <v>5</v>
      </c>
      <c r="E4134">
        <v>5</v>
      </c>
      <c r="F4134" t="s">
        <v>83</v>
      </c>
      <c r="G4134">
        <v>0</v>
      </c>
      <c r="H4134">
        <v>0</v>
      </c>
      <c r="I4134">
        <v>0</v>
      </c>
      <c r="J4134">
        <v>0</v>
      </c>
      <c r="K4134">
        <v>0</v>
      </c>
      <c r="L4134">
        <v>0</v>
      </c>
      <c r="M4134">
        <v>1471</v>
      </c>
      <c r="N4134">
        <v>823</v>
      </c>
      <c r="O4134" t="s">
        <v>183</v>
      </c>
      <c r="P4134">
        <v>0</v>
      </c>
      <c r="Q413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134" t="str">
        <f>VLOOKUP(Analytics_mindset_case_studies_IntegrateCo_2015payroll[[#This Row],[Job_Code]],Analytics_mindset_case_studies_IntegrateCo_jobcodes[[Code_text]:[Job_Description]],2,FALSE)</f>
        <v>New Foreign Manufacturing Plant</v>
      </c>
    </row>
    <row r="4135" spans="1:18" x14ac:dyDescent="0.3">
      <c r="A4135" s="1">
        <v>42153</v>
      </c>
      <c r="B4135">
        <v>27310058</v>
      </c>
      <c r="C4135">
        <v>276</v>
      </c>
      <c r="D4135">
        <v>1</v>
      </c>
      <c r="E4135">
        <v>1</v>
      </c>
      <c r="F4135" t="s">
        <v>85</v>
      </c>
      <c r="G4135">
        <v>0</v>
      </c>
      <c r="H4135">
        <v>0</v>
      </c>
      <c r="I4135">
        <v>0</v>
      </c>
      <c r="J4135">
        <v>0</v>
      </c>
      <c r="K4135">
        <v>0</v>
      </c>
      <c r="L4135">
        <v>36</v>
      </c>
      <c r="M4135">
        <v>115</v>
      </c>
      <c r="N4135">
        <v>25</v>
      </c>
      <c r="O4135" t="s">
        <v>185</v>
      </c>
      <c r="P4135">
        <v>0</v>
      </c>
      <c r="Q413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135" t="str">
        <f>VLOOKUP(Analytics_mindset_case_studies_IntegrateCo_2015payroll[[#This Row],[Job_Code]],Analytics_mindset_case_studies_IntegrateCo_jobcodes[[Code_text]:[Job_Description]],2,FALSE)</f>
        <v>Installation</v>
      </c>
    </row>
    <row r="4136" spans="1:18" x14ac:dyDescent="0.3">
      <c r="A4136" s="1">
        <v>42153</v>
      </c>
      <c r="B4136">
        <v>27310058</v>
      </c>
      <c r="C4136">
        <v>352</v>
      </c>
      <c r="D4136">
        <v>1</v>
      </c>
      <c r="E4136">
        <v>1</v>
      </c>
      <c r="F4136" t="s">
        <v>85</v>
      </c>
      <c r="G4136">
        <v>0</v>
      </c>
      <c r="H4136">
        <v>0</v>
      </c>
      <c r="I4136">
        <v>0</v>
      </c>
      <c r="J4136">
        <v>0</v>
      </c>
      <c r="K4136">
        <v>0</v>
      </c>
      <c r="L4136">
        <v>22</v>
      </c>
      <c r="M4136">
        <v>69</v>
      </c>
      <c r="N4136">
        <v>15</v>
      </c>
      <c r="O4136" t="s">
        <v>186</v>
      </c>
      <c r="P4136">
        <v>0</v>
      </c>
      <c r="Q413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136" t="str">
        <f>VLOOKUP(Analytics_mindset_case_studies_IntegrateCo_2015payroll[[#This Row],[Job_Code]],Analytics_mindset_case_studies_IntegrateCo_jobcodes[[Code_text]:[Job_Description]],2,FALSE)</f>
        <v>Installation</v>
      </c>
    </row>
    <row r="4137" spans="1:18" x14ac:dyDescent="0.3">
      <c r="A4137" s="1">
        <v>42153</v>
      </c>
      <c r="B4137">
        <v>27310058</v>
      </c>
      <c r="C4137">
        <v>352</v>
      </c>
      <c r="D4137">
        <v>1</v>
      </c>
      <c r="E4137">
        <v>1</v>
      </c>
      <c r="F4137" t="s">
        <v>89</v>
      </c>
      <c r="G4137">
        <v>5</v>
      </c>
      <c r="H4137">
        <v>0</v>
      </c>
      <c r="I4137">
        <v>95</v>
      </c>
      <c r="J4137">
        <v>0</v>
      </c>
      <c r="K4137">
        <v>0</v>
      </c>
      <c r="L4137">
        <v>23</v>
      </c>
      <c r="M4137">
        <v>73</v>
      </c>
      <c r="N4137">
        <v>16</v>
      </c>
      <c r="O4137" t="s">
        <v>186</v>
      </c>
      <c r="P4137">
        <v>95</v>
      </c>
      <c r="Q413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137" t="str">
        <f>VLOOKUP(Analytics_mindset_case_studies_IntegrateCo_2015payroll[[#This Row],[Job_Code]],Analytics_mindset_case_studies_IntegrateCo_jobcodes[[Code_text]:[Job_Description]],2,FALSE)</f>
        <v>Employee Training</v>
      </c>
    </row>
    <row r="4138" spans="1:18" x14ac:dyDescent="0.3">
      <c r="A4138" s="1">
        <v>42153</v>
      </c>
      <c r="B4138">
        <v>27310058</v>
      </c>
      <c r="C4138">
        <v>352</v>
      </c>
      <c r="D4138">
        <v>1</v>
      </c>
      <c r="E4138">
        <v>1</v>
      </c>
      <c r="F4138" t="s">
        <v>68</v>
      </c>
      <c r="G4138">
        <v>0</v>
      </c>
      <c r="H4138">
        <v>0</v>
      </c>
      <c r="I4138">
        <v>0</v>
      </c>
      <c r="J4138">
        <v>0</v>
      </c>
      <c r="K4138">
        <v>0</v>
      </c>
      <c r="L4138">
        <v>729</v>
      </c>
      <c r="M4138">
        <v>2326</v>
      </c>
      <c r="N4138">
        <v>502</v>
      </c>
      <c r="O4138" t="s">
        <v>186</v>
      </c>
      <c r="P4138">
        <v>0</v>
      </c>
      <c r="Q413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4138" t="str">
        <f>VLOOKUP(Analytics_mindset_case_studies_IntegrateCo_2015payroll[[#This Row],[Job_Code]],Analytics_mindset_case_studies_IntegrateCo_jobcodes[[Code_text]:[Job_Description]],2,FALSE)</f>
        <v>Internal Auditing</v>
      </c>
    </row>
    <row r="4139" spans="1:18" x14ac:dyDescent="0.3">
      <c r="A4139" s="1">
        <v>42153</v>
      </c>
      <c r="B4139">
        <v>27310058</v>
      </c>
      <c r="C4139">
        <v>199</v>
      </c>
      <c r="D4139">
        <v>1</v>
      </c>
      <c r="E4139">
        <v>1</v>
      </c>
      <c r="F4139" t="s">
        <v>85</v>
      </c>
      <c r="G4139">
        <v>0</v>
      </c>
      <c r="H4139">
        <v>0</v>
      </c>
      <c r="I4139">
        <v>0</v>
      </c>
      <c r="J4139">
        <v>0</v>
      </c>
      <c r="K4139">
        <v>0</v>
      </c>
      <c r="L4139">
        <v>0</v>
      </c>
      <c r="M4139">
        <v>23</v>
      </c>
      <c r="N4139">
        <v>5</v>
      </c>
      <c r="O4139" t="s">
        <v>187</v>
      </c>
      <c r="P4139">
        <v>0</v>
      </c>
      <c r="Q413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139" t="str">
        <f>VLOOKUP(Analytics_mindset_case_studies_IntegrateCo_2015payroll[[#This Row],[Job_Code]],Analytics_mindset_case_studies_IntegrateCo_jobcodes[[Code_text]:[Job_Description]],2,FALSE)</f>
        <v>Installation</v>
      </c>
    </row>
    <row r="4140" spans="1:18" x14ac:dyDescent="0.3">
      <c r="A4140" s="1">
        <v>42153</v>
      </c>
      <c r="B4140">
        <v>27310058</v>
      </c>
      <c r="C4140">
        <v>199</v>
      </c>
      <c r="D4140">
        <v>1</v>
      </c>
      <c r="E4140">
        <v>1</v>
      </c>
      <c r="F4140" t="s">
        <v>64</v>
      </c>
      <c r="G4140">
        <v>1</v>
      </c>
      <c r="H4140">
        <v>0</v>
      </c>
      <c r="I4140">
        <v>357</v>
      </c>
      <c r="J4140">
        <v>0</v>
      </c>
      <c r="K4140">
        <v>0</v>
      </c>
      <c r="L4140">
        <v>0</v>
      </c>
      <c r="M4140">
        <v>273</v>
      </c>
      <c r="N4140">
        <v>59</v>
      </c>
      <c r="O4140" t="s">
        <v>187</v>
      </c>
      <c r="P4140">
        <v>357</v>
      </c>
      <c r="Q414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140" t="str">
        <f>VLOOKUP(Analytics_mindset_case_studies_IntegrateCo_2015payroll[[#This Row],[Job_Code]],Analytics_mindset_case_studies_IntegrateCo_jobcodes[[Code_text]:[Job_Description]],2,FALSE)</f>
        <v>Office</v>
      </c>
    </row>
    <row r="4141" spans="1:18" x14ac:dyDescent="0.3">
      <c r="A4141" s="1">
        <v>42153</v>
      </c>
      <c r="B4141">
        <v>27310058</v>
      </c>
      <c r="C4141">
        <v>199</v>
      </c>
      <c r="D4141">
        <v>1</v>
      </c>
      <c r="E4141">
        <v>1</v>
      </c>
      <c r="F4141" t="s">
        <v>78</v>
      </c>
      <c r="G4141">
        <v>12</v>
      </c>
      <c r="H4141">
        <v>0</v>
      </c>
      <c r="I4141">
        <v>4284</v>
      </c>
      <c r="J4141">
        <v>0</v>
      </c>
      <c r="K4141">
        <v>0</v>
      </c>
      <c r="L4141">
        <v>0</v>
      </c>
      <c r="M4141">
        <v>3277</v>
      </c>
      <c r="N4141">
        <v>707</v>
      </c>
      <c r="O4141" t="s">
        <v>187</v>
      </c>
      <c r="P4141">
        <v>4284</v>
      </c>
      <c r="Q414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141" t="str">
        <f>VLOOKUP(Analytics_mindset_case_studies_IntegrateCo_2015payroll[[#This Row],[Job_Code]],Analytics_mindset_case_studies_IntegrateCo_jobcodes[[Code_text]:[Job_Description]],2,FALSE)</f>
        <v>Service</v>
      </c>
    </row>
    <row r="4142" spans="1:18" x14ac:dyDescent="0.3">
      <c r="A4142" s="1">
        <v>42153</v>
      </c>
      <c r="B4142">
        <v>27310058</v>
      </c>
      <c r="C4142">
        <v>199</v>
      </c>
      <c r="D4142">
        <v>1</v>
      </c>
      <c r="E4142">
        <v>1</v>
      </c>
      <c r="F4142" t="s">
        <v>87</v>
      </c>
      <c r="G4142">
        <v>55</v>
      </c>
      <c r="H4142">
        <v>0</v>
      </c>
      <c r="I4142">
        <v>19635</v>
      </c>
      <c r="J4142">
        <v>0</v>
      </c>
      <c r="K4142">
        <v>0</v>
      </c>
      <c r="L4142">
        <v>0</v>
      </c>
      <c r="M4142">
        <v>1503</v>
      </c>
      <c r="N4142">
        <v>324</v>
      </c>
      <c r="O4142" t="s">
        <v>187</v>
      </c>
      <c r="P4142">
        <v>19635</v>
      </c>
      <c r="Q414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142" t="str">
        <f>VLOOKUP(Analytics_mindset_case_studies_IntegrateCo_2015payroll[[#This Row],[Job_Code]],Analytics_mindset_case_studies_IntegrateCo_jobcodes[[Code_text]:[Job_Description]],2,FALSE)</f>
        <v>Employee Training</v>
      </c>
    </row>
    <row r="4143" spans="1:18" x14ac:dyDescent="0.3">
      <c r="A4143" s="1">
        <v>42153</v>
      </c>
      <c r="B4143">
        <v>27310059</v>
      </c>
      <c r="C4143">
        <v>199</v>
      </c>
      <c r="D4143">
        <v>1</v>
      </c>
      <c r="E4143">
        <v>1</v>
      </c>
      <c r="F4143" t="s">
        <v>87</v>
      </c>
      <c r="G4143">
        <v>0</v>
      </c>
      <c r="H4143">
        <v>0</v>
      </c>
      <c r="I4143">
        <v>0</v>
      </c>
      <c r="J4143">
        <v>0</v>
      </c>
      <c r="K4143">
        <v>0</v>
      </c>
      <c r="L4143">
        <v>0</v>
      </c>
      <c r="M4143">
        <v>0</v>
      </c>
      <c r="N4143">
        <v>0</v>
      </c>
      <c r="O4143" t="s">
        <v>187</v>
      </c>
      <c r="P4143">
        <v>0</v>
      </c>
      <c r="Q414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143" t="str">
        <f>VLOOKUP(Analytics_mindset_case_studies_IntegrateCo_2015payroll[[#This Row],[Job_Code]],Analytics_mindset_case_studies_IntegrateCo_jobcodes[[Code_text]:[Job_Description]],2,FALSE)</f>
        <v>Employee Training</v>
      </c>
    </row>
    <row r="4144" spans="1:18" x14ac:dyDescent="0.3">
      <c r="A4144" s="1">
        <v>42153</v>
      </c>
      <c r="B4144">
        <v>27310058</v>
      </c>
      <c r="C4144">
        <v>260</v>
      </c>
      <c r="D4144">
        <v>1</v>
      </c>
      <c r="E4144">
        <v>1</v>
      </c>
      <c r="F4144" t="s">
        <v>85</v>
      </c>
      <c r="G4144">
        <v>0</v>
      </c>
      <c r="H4144">
        <v>0</v>
      </c>
      <c r="I4144">
        <v>0</v>
      </c>
      <c r="J4144">
        <v>0</v>
      </c>
      <c r="K4144">
        <v>0</v>
      </c>
      <c r="L4144">
        <v>36</v>
      </c>
      <c r="M4144">
        <v>115</v>
      </c>
      <c r="N4144">
        <v>25</v>
      </c>
      <c r="O4144" t="s">
        <v>188</v>
      </c>
      <c r="P4144">
        <v>0</v>
      </c>
      <c r="Q414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144" t="str">
        <f>VLOOKUP(Analytics_mindset_case_studies_IntegrateCo_2015payroll[[#This Row],[Job_Code]],Analytics_mindset_case_studies_IntegrateCo_jobcodes[[Code_text]:[Job_Description]],2,FALSE)</f>
        <v>Installation</v>
      </c>
    </row>
    <row r="4145" spans="1:18" x14ac:dyDescent="0.3">
      <c r="A4145" s="1">
        <v>42153</v>
      </c>
      <c r="B4145">
        <v>27310058</v>
      </c>
      <c r="C4145">
        <v>412</v>
      </c>
      <c r="D4145">
        <v>1</v>
      </c>
      <c r="E4145">
        <v>1</v>
      </c>
      <c r="F4145" t="s">
        <v>64</v>
      </c>
      <c r="G4145">
        <v>16</v>
      </c>
      <c r="H4145">
        <v>0</v>
      </c>
      <c r="I4145">
        <v>256</v>
      </c>
      <c r="J4145">
        <v>0</v>
      </c>
      <c r="K4145">
        <v>154</v>
      </c>
      <c r="L4145">
        <v>614</v>
      </c>
      <c r="M4145">
        <v>1958</v>
      </c>
      <c r="N4145">
        <v>422</v>
      </c>
      <c r="O4145" t="s">
        <v>212</v>
      </c>
      <c r="P4145">
        <v>256</v>
      </c>
      <c r="Q414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145" t="str">
        <f>VLOOKUP(Analytics_mindset_case_studies_IntegrateCo_2015payroll[[#This Row],[Job_Code]],Analytics_mindset_case_studies_IntegrateCo_jobcodes[[Code_text]:[Job_Description]],2,FALSE)</f>
        <v>Office</v>
      </c>
    </row>
    <row r="4146" spans="1:18" x14ac:dyDescent="0.3">
      <c r="A4146" s="1">
        <v>42153</v>
      </c>
      <c r="B4146">
        <v>27310058</v>
      </c>
      <c r="C4146">
        <v>412</v>
      </c>
      <c r="D4146">
        <v>1</v>
      </c>
      <c r="E4146">
        <v>1</v>
      </c>
      <c r="F4146" t="s">
        <v>75</v>
      </c>
      <c r="G4146">
        <v>0</v>
      </c>
      <c r="H4146">
        <v>0</v>
      </c>
      <c r="I4146">
        <v>0</v>
      </c>
      <c r="J4146">
        <v>0</v>
      </c>
      <c r="K4146">
        <v>77</v>
      </c>
      <c r="L4146">
        <v>307</v>
      </c>
      <c r="M4146">
        <v>98</v>
      </c>
      <c r="N4146">
        <v>211</v>
      </c>
      <c r="O4146" t="s">
        <v>212</v>
      </c>
      <c r="P4146">
        <v>0</v>
      </c>
      <c r="Q414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4146" t="str">
        <f>VLOOKUP(Analytics_mindset_case_studies_IntegrateCo_2015payroll[[#This Row],[Job_Code]],Analytics_mindset_case_studies_IntegrateCo_jobcodes[[Code_text]:[Job_Description]],2,FALSE)</f>
        <v>Internal Auditing</v>
      </c>
    </row>
    <row r="4147" spans="1:18" x14ac:dyDescent="0.3">
      <c r="A4147" s="1">
        <v>42153</v>
      </c>
      <c r="B4147">
        <v>27310058</v>
      </c>
      <c r="C4147">
        <v>412</v>
      </c>
      <c r="D4147">
        <v>1</v>
      </c>
      <c r="E4147">
        <v>1</v>
      </c>
      <c r="F4147" t="s">
        <v>65</v>
      </c>
      <c r="G4147">
        <v>16</v>
      </c>
      <c r="H4147">
        <v>0</v>
      </c>
      <c r="I4147">
        <v>256</v>
      </c>
      <c r="J4147">
        <v>0</v>
      </c>
      <c r="K4147">
        <v>153</v>
      </c>
      <c r="L4147">
        <v>615</v>
      </c>
      <c r="M4147">
        <v>1958</v>
      </c>
      <c r="N4147">
        <v>422</v>
      </c>
      <c r="O4147" t="s">
        <v>212</v>
      </c>
      <c r="P4147">
        <v>256</v>
      </c>
      <c r="Q414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147" t="str">
        <f>VLOOKUP(Analytics_mindset_case_studies_IntegrateCo_2015payroll[[#This Row],[Job_Code]],Analytics_mindset_case_studies_IntegrateCo_jobcodes[[Code_text]:[Job_Description]],2,FALSE)</f>
        <v>Office</v>
      </c>
    </row>
    <row r="4148" spans="1:18" x14ac:dyDescent="0.3">
      <c r="A4148" s="1">
        <v>42153</v>
      </c>
      <c r="B4148">
        <v>27310058</v>
      </c>
      <c r="C4148">
        <v>380</v>
      </c>
      <c r="D4148">
        <v>1</v>
      </c>
      <c r="E4148">
        <v>1</v>
      </c>
      <c r="F4148" t="s">
        <v>85</v>
      </c>
      <c r="G4148">
        <v>0</v>
      </c>
      <c r="H4148">
        <v>0</v>
      </c>
      <c r="I4148">
        <v>0</v>
      </c>
      <c r="J4148">
        <v>0</v>
      </c>
      <c r="K4148">
        <v>0</v>
      </c>
      <c r="L4148">
        <v>29</v>
      </c>
      <c r="M4148">
        <v>91</v>
      </c>
      <c r="N4148">
        <v>2</v>
      </c>
      <c r="O4148" t="s">
        <v>189</v>
      </c>
      <c r="P4148">
        <v>0</v>
      </c>
      <c r="Q414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148" t="str">
        <f>VLOOKUP(Analytics_mindset_case_studies_IntegrateCo_2015payroll[[#This Row],[Job_Code]],Analytics_mindset_case_studies_IntegrateCo_jobcodes[[Code_text]:[Job_Description]],2,FALSE)</f>
        <v>Installation</v>
      </c>
    </row>
    <row r="4149" spans="1:18" x14ac:dyDescent="0.3">
      <c r="A4149" s="1">
        <v>42153</v>
      </c>
      <c r="B4149">
        <v>27310058</v>
      </c>
      <c r="C4149">
        <v>380</v>
      </c>
      <c r="D4149">
        <v>1</v>
      </c>
      <c r="E4149">
        <v>1</v>
      </c>
      <c r="F4149" t="s">
        <v>65</v>
      </c>
      <c r="G4149">
        <v>15</v>
      </c>
      <c r="H4149">
        <v>0</v>
      </c>
      <c r="I4149">
        <v>30</v>
      </c>
      <c r="J4149">
        <v>0</v>
      </c>
      <c r="K4149">
        <v>0</v>
      </c>
      <c r="L4149">
        <v>72</v>
      </c>
      <c r="M4149">
        <v>23</v>
      </c>
      <c r="N4149">
        <v>49</v>
      </c>
      <c r="O4149" t="s">
        <v>189</v>
      </c>
      <c r="P4149">
        <v>30</v>
      </c>
      <c r="Q414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149" t="str">
        <f>VLOOKUP(Analytics_mindset_case_studies_IntegrateCo_2015payroll[[#This Row],[Job_Code]],Analytics_mindset_case_studies_IntegrateCo_jobcodes[[Code_text]:[Job_Description]],2,FALSE)</f>
        <v>Office</v>
      </c>
    </row>
    <row r="4150" spans="1:18" x14ac:dyDescent="0.3">
      <c r="A4150" s="1">
        <v>42153</v>
      </c>
      <c r="B4150">
        <v>27310058</v>
      </c>
      <c r="C4150">
        <v>380</v>
      </c>
      <c r="D4150">
        <v>1</v>
      </c>
      <c r="E4150">
        <v>1</v>
      </c>
      <c r="F4150" t="s">
        <v>74</v>
      </c>
      <c r="G4150">
        <v>1</v>
      </c>
      <c r="H4150">
        <v>0</v>
      </c>
      <c r="I4150">
        <v>20</v>
      </c>
      <c r="J4150">
        <v>0</v>
      </c>
      <c r="K4150">
        <v>0</v>
      </c>
      <c r="L4150">
        <v>48</v>
      </c>
      <c r="M4150">
        <v>153</v>
      </c>
      <c r="N4150">
        <v>33</v>
      </c>
      <c r="O4150" t="s">
        <v>189</v>
      </c>
      <c r="P4150">
        <v>20</v>
      </c>
      <c r="Q415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150" t="str">
        <f>VLOOKUP(Analytics_mindset_case_studies_IntegrateCo_2015payroll[[#This Row],[Job_Code]],Analytics_mindset_case_studies_IntegrateCo_jobcodes[[Code_text]:[Job_Description]],2,FALSE)</f>
        <v>Service</v>
      </c>
    </row>
    <row r="4151" spans="1:18" x14ac:dyDescent="0.3">
      <c r="A4151" s="1">
        <v>42153</v>
      </c>
      <c r="B4151">
        <v>27310058</v>
      </c>
      <c r="C4151">
        <v>386</v>
      </c>
      <c r="D4151">
        <v>1</v>
      </c>
      <c r="E4151">
        <v>1</v>
      </c>
      <c r="F4151" t="s">
        <v>64</v>
      </c>
      <c r="G4151">
        <v>4</v>
      </c>
      <c r="H4151">
        <v>0</v>
      </c>
      <c r="I4151">
        <v>48</v>
      </c>
      <c r="J4151">
        <v>0</v>
      </c>
      <c r="K4151">
        <v>29</v>
      </c>
      <c r="L4151">
        <v>115</v>
      </c>
      <c r="M4151">
        <v>368</v>
      </c>
      <c r="N4151">
        <v>79</v>
      </c>
      <c r="O4151" t="s">
        <v>204</v>
      </c>
      <c r="P4151">
        <v>48</v>
      </c>
      <c r="Q415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151" t="str">
        <f>VLOOKUP(Analytics_mindset_case_studies_IntegrateCo_2015payroll[[#This Row],[Job_Code]],Analytics_mindset_case_studies_IntegrateCo_jobcodes[[Code_text]:[Job_Description]],2,FALSE)</f>
        <v>Office</v>
      </c>
    </row>
    <row r="4152" spans="1:18" x14ac:dyDescent="0.3">
      <c r="A4152" s="1">
        <v>42153</v>
      </c>
      <c r="B4152">
        <v>27310058</v>
      </c>
      <c r="C4152">
        <v>117</v>
      </c>
      <c r="D4152">
        <v>1</v>
      </c>
      <c r="E4152">
        <v>1</v>
      </c>
      <c r="F4152" t="s">
        <v>78</v>
      </c>
      <c r="G4152">
        <v>10</v>
      </c>
      <c r="H4152">
        <v>0</v>
      </c>
      <c r="I4152">
        <v>150</v>
      </c>
      <c r="J4152">
        <v>0</v>
      </c>
      <c r="K4152">
        <v>0</v>
      </c>
      <c r="L4152">
        <v>36</v>
      </c>
      <c r="M4152">
        <v>1148</v>
      </c>
      <c r="N4152">
        <v>248</v>
      </c>
      <c r="O4152" t="s">
        <v>191</v>
      </c>
      <c r="P4152">
        <v>150</v>
      </c>
      <c r="Q415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152" t="str">
        <f>VLOOKUP(Analytics_mindset_case_studies_IntegrateCo_2015payroll[[#This Row],[Job_Code]],Analytics_mindset_case_studies_IntegrateCo_jobcodes[[Code_text]:[Job_Description]],2,FALSE)</f>
        <v>Service</v>
      </c>
    </row>
    <row r="4153" spans="1:18" x14ac:dyDescent="0.3">
      <c r="A4153" s="1">
        <v>42153</v>
      </c>
      <c r="B4153">
        <v>27310058</v>
      </c>
      <c r="C4153">
        <v>400</v>
      </c>
      <c r="D4153">
        <v>1</v>
      </c>
      <c r="E4153">
        <v>1</v>
      </c>
      <c r="F4153" t="s">
        <v>64</v>
      </c>
      <c r="G4153">
        <v>2725</v>
      </c>
      <c r="H4153">
        <v>0</v>
      </c>
      <c r="I4153">
        <v>56393</v>
      </c>
      <c r="J4153">
        <v>0</v>
      </c>
      <c r="K4153">
        <v>0</v>
      </c>
      <c r="L4153">
        <v>1353</v>
      </c>
      <c r="M4153">
        <v>4314</v>
      </c>
      <c r="N4153">
        <v>147</v>
      </c>
      <c r="O4153" t="s">
        <v>192</v>
      </c>
      <c r="P4153">
        <v>56393</v>
      </c>
      <c r="Q415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153" t="str">
        <f>VLOOKUP(Analytics_mindset_case_studies_IntegrateCo_2015payroll[[#This Row],[Job_Code]],Analytics_mindset_case_studies_IntegrateCo_jobcodes[[Code_text]:[Job_Description]],2,FALSE)</f>
        <v>Office</v>
      </c>
    </row>
    <row r="4154" spans="1:18" x14ac:dyDescent="0.3">
      <c r="A4154" s="1">
        <v>42153</v>
      </c>
      <c r="B4154">
        <v>27310058</v>
      </c>
      <c r="C4154">
        <v>409</v>
      </c>
      <c r="D4154">
        <v>1</v>
      </c>
      <c r="E4154">
        <v>1</v>
      </c>
      <c r="F4154" t="s">
        <v>85</v>
      </c>
      <c r="G4154">
        <v>0</v>
      </c>
      <c r="H4154">
        <v>0</v>
      </c>
      <c r="I4154">
        <v>0</v>
      </c>
      <c r="J4154">
        <v>0</v>
      </c>
      <c r="K4154">
        <v>8</v>
      </c>
      <c r="L4154">
        <v>36</v>
      </c>
      <c r="M4154">
        <v>115</v>
      </c>
      <c r="N4154">
        <v>25</v>
      </c>
      <c r="O4154" t="s">
        <v>211</v>
      </c>
      <c r="P4154">
        <v>0</v>
      </c>
      <c r="Q415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154" t="str">
        <f>VLOOKUP(Analytics_mindset_case_studies_IntegrateCo_2015payroll[[#This Row],[Job_Code]],Analytics_mindset_case_studies_IntegrateCo_jobcodes[[Code_text]:[Job_Description]],2,FALSE)</f>
        <v>Installation</v>
      </c>
    </row>
    <row r="4155" spans="1:18" x14ac:dyDescent="0.3">
      <c r="A4155" s="1">
        <v>42153</v>
      </c>
      <c r="B4155">
        <v>27310058</v>
      </c>
      <c r="C4155">
        <v>7</v>
      </c>
      <c r="D4155">
        <v>1</v>
      </c>
      <c r="E4155">
        <v>1</v>
      </c>
      <c r="F4155" t="s">
        <v>58</v>
      </c>
      <c r="G4155">
        <v>34</v>
      </c>
      <c r="H4155">
        <v>0</v>
      </c>
      <c r="I4155">
        <v>81731</v>
      </c>
      <c r="J4155">
        <v>0</v>
      </c>
      <c r="K4155">
        <v>0</v>
      </c>
      <c r="L4155">
        <v>1962</v>
      </c>
      <c r="M4155">
        <v>6253</v>
      </c>
      <c r="N4155">
        <v>1349</v>
      </c>
      <c r="O4155" t="s">
        <v>194</v>
      </c>
      <c r="P4155">
        <v>81731</v>
      </c>
      <c r="Q415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155" t="str">
        <f>VLOOKUP(Analytics_mindset_case_studies_IntegrateCo_2015payroll[[#This Row],[Job_Code]],Analytics_mindset_case_studies_IntegrateCo_jobcodes[[Code_text]:[Job_Description]],2,FALSE)</f>
        <v>Sales</v>
      </c>
    </row>
    <row r="4156" spans="1:18" x14ac:dyDescent="0.3">
      <c r="A4156" s="1">
        <v>42153</v>
      </c>
      <c r="B4156">
        <v>27310058</v>
      </c>
      <c r="C4156">
        <v>7</v>
      </c>
      <c r="D4156">
        <v>1</v>
      </c>
      <c r="E4156">
        <v>1</v>
      </c>
      <c r="F4156" t="s">
        <v>63</v>
      </c>
      <c r="G4156">
        <v>0</v>
      </c>
      <c r="H4156">
        <v>0</v>
      </c>
      <c r="I4156">
        <v>0</v>
      </c>
      <c r="J4156">
        <v>0</v>
      </c>
      <c r="K4156">
        <v>0</v>
      </c>
      <c r="L4156">
        <v>346</v>
      </c>
      <c r="M4156">
        <v>1103</v>
      </c>
      <c r="N4156">
        <v>238</v>
      </c>
      <c r="O4156" t="s">
        <v>194</v>
      </c>
      <c r="P4156">
        <v>0</v>
      </c>
      <c r="Q415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156" t="str">
        <f>VLOOKUP(Analytics_mindset_case_studies_IntegrateCo_2015payroll[[#This Row],[Job_Code]],Analytics_mindset_case_studies_IntegrateCo_jobcodes[[Code_text]:[Job_Description]],2,FALSE)</f>
        <v>New Foreign Manufacturing Plant</v>
      </c>
    </row>
    <row r="4157" spans="1:18" x14ac:dyDescent="0.3">
      <c r="A4157" s="1">
        <v>42153</v>
      </c>
      <c r="B4157">
        <v>27310058</v>
      </c>
      <c r="C4157">
        <v>34</v>
      </c>
      <c r="D4157">
        <v>1</v>
      </c>
      <c r="E4157">
        <v>1</v>
      </c>
      <c r="F4157" t="s">
        <v>85</v>
      </c>
      <c r="G4157">
        <v>0</v>
      </c>
      <c r="H4157">
        <v>0</v>
      </c>
      <c r="I4157">
        <v>0</v>
      </c>
      <c r="J4157">
        <v>0</v>
      </c>
      <c r="K4157">
        <v>0</v>
      </c>
      <c r="L4157">
        <v>0</v>
      </c>
      <c r="M4157">
        <v>115</v>
      </c>
      <c r="N4157">
        <v>25</v>
      </c>
      <c r="O4157" t="s">
        <v>195</v>
      </c>
      <c r="P4157">
        <v>0</v>
      </c>
      <c r="Q415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157" t="str">
        <f>VLOOKUP(Analytics_mindset_case_studies_IntegrateCo_2015payroll[[#This Row],[Job_Code]],Analytics_mindset_case_studies_IntegrateCo_jobcodes[[Code_text]:[Job_Description]],2,FALSE)</f>
        <v>Installation</v>
      </c>
    </row>
    <row r="4158" spans="1:18" x14ac:dyDescent="0.3">
      <c r="A4158" s="1">
        <v>42153</v>
      </c>
      <c r="B4158">
        <v>27310058</v>
      </c>
      <c r="C4158">
        <v>34</v>
      </c>
      <c r="D4158">
        <v>1</v>
      </c>
      <c r="E4158">
        <v>1</v>
      </c>
      <c r="F4158" t="s">
        <v>84</v>
      </c>
      <c r="G4158">
        <v>3</v>
      </c>
      <c r="H4158">
        <v>0</v>
      </c>
      <c r="I4158">
        <v>1409</v>
      </c>
      <c r="J4158">
        <v>0</v>
      </c>
      <c r="K4158">
        <v>0</v>
      </c>
      <c r="L4158">
        <v>0</v>
      </c>
      <c r="M4158">
        <v>1078</v>
      </c>
      <c r="N4158">
        <v>232</v>
      </c>
      <c r="O4158" t="s">
        <v>195</v>
      </c>
      <c r="P4158">
        <v>1409</v>
      </c>
      <c r="Q415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4158" t="str">
        <f>VLOOKUP(Analytics_mindset_case_studies_IntegrateCo_2015payroll[[#This Row],[Job_Code]],Analytics_mindset_case_studies_IntegrateCo_jobcodes[[Code_text]:[Job_Description]],2,FALSE)</f>
        <v>Travel</v>
      </c>
    </row>
    <row r="4159" spans="1:18" x14ac:dyDescent="0.3">
      <c r="A4159" s="1">
        <v>42153</v>
      </c>
      <c r="B4159">
        <v>27310058</v>
      </c>
      <c r="C4159">
        <v>34</v>
      </c>
      <c r="D4159">
        <v>1</v>
      </c>
      <c r="E4159">
        <v>1</v>
      </c>
      <c r="F4159" t="s">
        <v>71</v>
      </c>
      <c r="G4159">
        <v>1</v>
      </c>
      <c r="H4159">
        <v>0</v>
      </c>
      <c r="I4159">
        <v>4697</v>
      </c>
      <c r="J4159">
        <v>0</v>
      </c>
      <c r="K4159">
        <v>0</v>
      </c>
      <c r="L4159">
        <v>0</v>
      </c>
      <c r="M4159">
        <v>359</v>
      </c>
      <c r="N4159">
        <v>78</v>
      </c>
      <c r="O4159" t="s">
        <v>195</v>
      </c>
      <c r="P4159">
        <v>4697</v>
      </c>
      <c r="Q415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4159" t="str">
        <f>VLOOKUP(Analytics_mindset_case_studies_IntegrateCo_2015payroll[[#This Row],[Job_Code]],Analytics_mindset_case_studies_IntegrateCo_jobcodes[[Code_text]:[Job_Description]],2,FALSE)</f>
        <v>Proj Management</v>
      </c>
    </row>
    <row r="4160" spans="1:18" x14ac:dyDescent="0.3">
      <c r="A4160" s="1">
        <v>42153</v>
      </c>
      <c r="B4160">
        <v>27310058</v>
      </c>
      <c r="C4160">
        <v>34</v>
      </c>
      <c r="D4160">
        <v>1</v>
      </c>
      <c r="E4160">
        <v>1</v>
      </c>
      <c r="F4160" t="s">
        <v>72</v>
      </c>
      <c r="G4160">
        <v>1</v>
      </c>
      <c r="H4160">
        <v>0</v>
      </c>
      <c r="I4160">
        <v>4697</v>
      </c>
      <c r="J4160">
        <v>0</v>
      </c>
      <c r="K4160">
        <v>0</v>
      </c>
      <c r="L4160">
        <v>0</v>
      </c>
      <c r="M4160">
        <v>36</v>
      </c>
      <c r="N4160">
        <v>78</v>
      </c>
      <c r="O4160" t="s">
        <v>195</v>
      </c>
      <c r="P4160">
        <v>4697</v>
      </c>
      <c r="Q416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160" t="str">
        <f>VLOOKUP(Analytics_mindset_case_studies_IntegrateCo_2015payroll[[#This Row],[Job_Code]],Analytics_mindset_case_studies_IntegrateCo_jobcodes[[Code_text]:[Job_Description]],2,FALSE)</f>
        <v>Sales</v>
      </c>
    </row>
    <row r="4161" spans="1:18" x14ac:dyDescent="0.3">
      <c r="A4161" s="1">
        <v>42153</v>
      </c>
      <c r="B4161">
        <v>27310058</v>
      </c>
      <c r="C4161">
        <v>336</v>
      </c>
      <c r="D4161">
        <v>1</v>
      </c>
      <c r="E4161">
        <v>1</v>
      </c>
      <c r="F4161" t="s">
        <v>85</v>
      </c>
      <c r="G4161">
        <v>0</v>
      </c>
      <c r="H4161">
        <v>0</v>
      </c>
      <c r="I4161">
        <v>0</v>
      </c>
      <c r="J4161">
        <v>0</v>
      </c>
      <c r="K4161">
        <v>0</v>
      </c>
      <c r="L4161">
        <v>36</v>
      </c>
      <c r="M4161">
        <v>115</v>
      </c>
      <c r="N4161">
        <v>25</v>
      </c>
      <c r="O4161" t="s">
        <v>196</v>
      </c>
      <c r="P4161">
        <v>0</v>
      </c>
      <c r="Q416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161" t="str">
        <f>VLOOKUP(Analytics_mindset_case_studies_IntegrateCo_2015payroll[[#This Row],[Job_Code]],Analytics_mindset_case_studies_IntegrateCo_jobcodes[[Code_text]:[Job_Description]],2,FALSE)</f>
        <v>Installation</v>
      </c>
    </row>
    <row r="4162" spans="1:18" x14ac:dyDescent="0.3">
      <c r="A4162" s="1">
        <v>42153</v>
      </c>
      <c r="B4162">
        <v>27310058</v>
      </c>
      <c r="C4162">
        <v>345</v>
      </c>
      <c r="D4162">
        <v>1</v>
      </c>
      <c r="E4162">
        <v>1</v>
      </c>
      <c r="F4162" t="s">
        <v>75</v>
      </c>
      <c r="G4162">
        <v>0</v>
      </c>
      <c r="H4162">
        <v>0</v>
      </c>
      <c r="I4162">
        <v>0</v>
      </c>
      <c r="J4162">
        <v>0</v>
      </c>
      <c r="K4162">
        <v>0</v>
      </c>
      <c r="L4162">
        <v>442</v>
      </c>
      <c r="M4162">
        <v>1408</v>
      </c>
      <c r="N4162">
        <v>304</v>
      </c>
      <c r="O4162" t="s">
        <v>197</v>
      </c>
      <c r="P4162">
        <v>0</v>
      </c>
      <c r="Q416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4162" t="str">
        <f>VLOOKUP(Analytics_mindset_case_studies_IntegrateCo_2015payroll[[#This Row],[Job_Code]],Analytics_mindset_case_studies_IntegrateCo_jobcodes[[Code_text]:[Job_Description]],2,FALSE)</f>
        <v>Internal Auditing</v>
      </c>
    </row>
    <row r="4163" spans="1:18" x14ac:dyDescent="0.3">
      <c r="A4163" s="1">
        <v>42153</v>
      </c>
      <c r="B4163">
        <v>27310058</v>
      </c>
      <c r="C4163">
        <v>99</v>
      </c>
      <c r="D4163">
        <v>1</v>
      </c>
      <c r="E4163">
        <v>1</v>
      </c>
      <c r="F4163" t="s">
        <v>78</v>
      </c>
      <c r="G4163">
        <v>20</v>
      </c>
      <c r="H4163">
        <v>0</v>
      </c>
      <c r="I4163">
        <v>420</v>
      </c>
      <c r="J4163">
        <v>0</v>
      </c>
      <c r="K4163">
        <v>0</v>
      </c>
      <c r="L4163">
        <v>1008</v>
      </c>
      <c r="M4163">
        <v>3213</v>
      </c>
      <c r="N4163">
        <v>693</v>
      </c>
      <c r="O4163" t="s">
        <v>198</v>
      </c>
      <c r="P4163">
        <v>420</v>
      </c>
      <c r="Q416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163" t="str">
        <f>VLOOKUP(Analytics_mindset_case_studies_IntegrateCo_2015payroll[[#This Row],[Job_Code]],Analytics_mindset_case_studies_IntegrateCo_jobcodes[[Code_text]:[Job_Description]],2,FALSE)</f>
        <v>Service</v>
      </c>
    </row>
    <row r="4164" spans="1:18" x14ac:dyDescent="0.3">
      <c r="A4164" s="1">
        <v>42153</v>
      </c>
      <c r="B4164">
        <v>27310058</v>
      </c>
      <c r="C4164">
        <v>99</v>
      </c>
      <c r="D4164">
        <v>1</v>
      </c>
      <c r="E4164">
        <v>1</v>
      </c>
      <c r="F4164" t="s">
        <v>74</v>
      </c>
      <c r="G4164">
        <v>20</v>
      </c>
      <c r="H4164">
        <v>0</v>
      </c>
      <c r="I4164">
        <v>420</v>
      </c>
      <c r="J4164">
        <v>0</v>
      </c>
      <c r="K4164">
        <v>0</v>
      </c>
      <c r="L4164">
        <v>1008</v>
      </c>
      <c r="M4164">
        <v>3213</v>
      </c>
      <c r="N4164">
        <v>693</v>
      </c>
      <c r="O4164" t="s">
        <v>198</v>
      </c>
      <c r="P4164">
        <v>420</v>
      </c>
      <c r="Q416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164" t="str">
        <f>VLOOKUP(Analytics_mindset_case_studies_IntegrateCo_2015payroll[[#This Row],[Job_Code]],Analytics_mindset_case_studies_IntegrateCo_jobcodes[[Code_text]:[Job_Description]],2,FALSE)</f>
        <v>Service</v>
      </c>
    </row>
    <row r="4165" spans="1:18" x14ac:dyDescent="0.3">
      <c r="A4165" s="1">
        <v>42153</v>
      </c>
      <c r="B4165">
        <v>27310058</v>
      </c>
      <c r="C4165">
        <v>25</v>
      </c>
      <c r="D4165">
        <v>1</v>
      </c>
      <c r="E4165">
        <v>1</v>
      </c>
      <c r="F4165" t="s">
        <v>64</v>
      </c>
      <c r="G4165">
        <v>225</v>
      </c>
      <c r="H4165">
        <v>0</v>
      </c>
      <c r="I4165">
        <v>50605</v>
      </c>
      <c r="J4165">
        <v>0</v>
      </c>
      <c r="K4165">
        <v>0</v>
      </c>
      <c r="L4165">
        <v>1215</v>
      </c>
      <c r="M4165">
        <v>3872</v>
      </c>
      <c r="N4165">
        <v>61</v>
      </c>
      <c r="O4165" t="s">
        <v>199</v>
      </c>
      <c r="P4165">
        <v>50605</v>
      </c>
      <c r="Q416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165" t="str">
        <f>VLOOKUP(Analytics_mindset_case_studies_IntegrateCo_2015payroll[[#This Row],[Job_Code]],Analytics_mindset_case_studies_IntegrateCo_jobcodes[[Code_text]:[Job_Description]],2,FALSE)</f>
        <v>Office</v>
      </c>
    </row>
    <row r="4166" spans="1:18" x14ac:dyDescent="0.3">
      <c r="A4166" s="1">
        <v>42153</v>
      </c>
      <c r="B4166">
        <v>27310058</v>
      </c>
      <c r="C4166">
        <v>25</v>
      </c>
      <c r="D4166">
        <v>1</v>
      </c>
      <c r="E4166">
        <v>1</v>
      </c>
      <c r="F4166" t="s">
        <v>65</v>
      </c>
      <c r="G4166">
        <v>215</v>
      </c>
      <c r="H4166">
        <v>0</v>
      </c>
      <c r="I4166">
        <v>48355</v>
      </c>
      <c r="J4166">
        <v>0</v>
      </c>
      <c r="K4166">
        <v>0</v>
      </c>
      <c r="L4166">
        <v>116</v>
      </c>
      <c r="M4166">
        <v>3699</v>
      </c>
      <c r="N4166">
        <v>58</v>
      </c>
      <c r="O4166" t="s">
        <v>199</v>
      </c>
      <c r="P4166">
        <v>48355</v>
      </c>
      <c r="Q416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166" t="str">
        <f>VLOOKUP(Analytics_mindset_case_studies_IntegrateCo_2015payroll[[#This Row],[Job_Code]],Analytics_mindset_case_studies_IntegrateCo_jobcodes[[Code_text]:[Job_Description]],2,FALSE)</f>
        <v>Office</v>
      </c>
    </row>
    <row r="4167" spans="1:18" x14ac:dyDescent="0.3">
      <c r="A4167" s="1">
        <v>42153</v>
      </c>
      <c r="B4167">
        <v>27310058</v>
      </c>
      <c r="C4167">
        <v>184</v>
      </c>
      <c r="D4167">
        <v>1</v>
      </c>
      <c r="E4167">
        <v>1</v>
      </c>
      <c r="F4167" t="s">
        <v>85</v>
      </c>
      <c r="G4167">
        <v>0</v>
      </c>
      <c r="H4167">
        <v>0</v>
      </c>
      <c r="I4167">
        <v>0</v>
      </c>
      <c r="J4167">
        <v>0</v>
      </c>
      <c r="K4167">
        <v>0</v>
      </c>
      <c r="L4167">
        <v>36</v>
      </c>
      <c r="M4167">
        <v>115</v>
      </c>
      <c r="N4167">
        <v>25</v>
      </c>
      <c r="O4167" t="s">
        <v>200</v>
      </c>
      <c r="P4167">
        <v>0</v>
      </c>
      <c r="Q416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167" t="str">
        <f>VLOOKUP(Analytics_mindset_case_studies_IntegrateCo_2015payroll[[#This Row],[Job_Code]],Analytics_mindset_case_studies_IntegrateCo_jobcodes[[Code_text]:[Job_Description]],2,FALSE)</f>
        <v>Installation</v>
      </c>
    </row>
    <row r="4168" spans="1:18" x14ac:dyDescent="0.3">
      <c r="A4168" s="1">
        <v>42153</v>
      </c>
      <c r="B4168">
        <v>27310058</v>
      </c>
      <c r="C4168">
        <v>320</v>
      </c>
      <c r="D4168">
        <v>1</v>
      </c>
      <c r="E4168">
        <v>1</v>
      </c>
      <c r="F4168" t="s">
        <v>85</v>
      </c>
      <c r="G4168">
        <v>0</v>
      </c>
      <c r="H4168">
        <v>0</v>
      </c>
      <c r="I4168">
        <v>0</v>
      </c>
      <c r="J4168">
        <v>0</v>
      </c>
      <c r="K4168">
        <v>0</v>
      </c>
      <c r="L4168">
        <v>0</v>
      </c>
      <c r="M4168">
        <v>69</v>
      </c>
      <c r="N4168">
        <v>15</v>
      </c>
      <c r="O4168" t="s">
        <v>201</v>
      </c>
      <c r="P4168">
        <v>0</v>
      </c>
      <c r="Q416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168" t="str">
        <f>VLOOKUP(Analytics_mindset_case_studies_IntegrateCo_2015payroll[[#This Row],[Job_Code]],Analytics_mindset_case_studies_IntegrateCo_jobcodes[[Code_text]:[Job_Description]],2,FALSE)</f>
        <v>Installation</v>
      </c>
    </row>
    <row r="4169" spans="1:18" x14ac:dyDescent="0.3">
      <c r="A4169" s="1">
        <v>42153</v>
      </c>
      <c r="B4169">
        <v>27310058</v>
      </c>
      <c r="C4169">
        <v>320</v>
      </c>
      <c r="D4169">
        <v>1</v>
      </c>
      <c r="E4169">
        <v>1</v>
      </c>
      <c r="F4169" t="s">
        <v>64</v>
      </c>
      <c r="G4169">
        <v>4</v>
      </c>
      <c r="H4169">
        <v>0</v>
      </c>
      <c r="I4169">
        <v>14327</v>
      </c>
      <c r="J4169">
        <v>0</v>
      </c>
      <c r="K4169">
        <v>0</v>
      </c>
      <c r="L4169">
        <v>0</v>
      </c>
      <c r="M4169">
        <v>1096</v>
      </c>
      <c r="N4169">
        <v>236</v>
      </c>
      <c r="O4169" t="s">
        <v>201</v>
      </c>
      <c r="P4169">
        <v>14327</v>
      </c>
      <c r="Q416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169" t="str">
        <f>VLOOKUP(Analytics_mindset_case_studies_IntegrateCo_2015payroll[[#This Row],[Job_Code]],Analytics_mindset_case_studies_IntegrateCo_jobcodes[[Code_text]:[Job_Description]],2,FALSE)</f>
        <v>Office</v>
      </c>
    </row>
    <row r="4170" spans="1:18" x14ac:dyDescent="0.3">
      <c r="A4170" s="1">
        <v>42153</v>
      </c>
      <c r="B4170">
        <v>27310058</v>
      </c>
      <c r="C4170">
        <v>320</v>
      </c>
      <c r="D4170">
        <v>1</v>
      </c>
      <c r="E4170">
        <v>1</v>
      </c>
      <c r="F4170" t="s">
        <v>58</v>
      </c>
      <c r="G4170">
        <v>10</v>
      </c>
      <c r="H4170">
        <v>0</v>
      </c>
      <c r="I4170">
        <v>35818</v>
      </c>
      <c r="J4170">
        <v>0</v>
      </c>
      <c r="K4170">
        <v>0</v>
      </c>
      <c r="L4170">
        <v>0</v>
      </c>
      <c r="M4170">
        <v>274</v>
      </c>
      <c r="N4170">
        <v>591</v>
      </c>
      <c r="O4170" t="s">
        <v>201</v>
      </c>
      <c r="P4170">
        <v>35818</v>
      </c>
      <c r="Q417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170" t="str">
        <f>VLOOKUP(Analytics_mindset_case_studies_IntegrateCo_2015payroll[[#This Row],[Job_Code]],Analytics_mindset_case_studies_IntegrateCo_jobcodes[[Code_text]:[Job_Description]],2,FALSE)</f>
        <v>Sales</v>
      </c>
    </row>
    <row r="4171" spans="1:18" x14ac:dyDescent="0.3">
      <c r="A4171" s="1">
        <v>42153</v>
      </c>
      <c r="B4171">
        <v>27310058</v>
      </c>
      <c r="C4171">
        <v>320</v>
      </c>
      <c r="D4171">
        <v>1</v>
      </c>
      <c r="E4171">
        <v>1</v>
      </c>
      <c r="F4171" t="s">
        <v>63</v>
      </c>
      <c r="G4171">
        <v>0</v>
      </c>
      <c r="H4171">
        <v>0</v>
      </c>
      <c r="I4171">
        <v>0</v>
      </c>
      <c r="J4171">
        <v>0</v>
      </c>
      <c r="K4171">
        <v>0</v>
      </c>
      <c r="L4171">
        <v>0</v>
      </c>
      <c r="M4171">
        <v>4384</v>
      </c>
      <c r="N4171">
        <v>946</v>
      </c>
      <c r="O4171" t="s">
        <v>201</v>
      </c>
      <c r="P4171">
        <v>0</v>
      </c>
      <c r="Q417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171" t="str">
        <f>VLOOKUP(Analytics_mindset_case_studies_IntegrateCo_2015payroll[[#This Row],[Job_Code]],Analytics_mindset_case_studies_IntegrateCo_jobcodes[[Code_text]:[Job_Description]],2,FALSE)</f>
        <v>New Foreign Manufacturing Plant</v>
      </c>
    </row>
    <row r="4172" spans="1:18" x14ac:dyDescent="0.3">
      <c r="A4172" s="1">
        <v>42153</v>
      </c>
      <c r="B4172">
        <v>27310058</v>
      </c>
      <c r="C4172">
        <v>343</v>
      </c>
      <c r="D4172">
        <v>1</v>
      </c>
      <c r="E4172">
        <v>1</v>
      </c>
      <c r="F4172" t="s">
        <v>85</v>
      </c>
      <c r="G4172">
        <v>0</v>
      </c>
      <c r="H4172">
        <v>0</v>
      </c>
      <c r="I4172">
        <v>0</v>
      </c>
      <c r="J4172">
        <v>0</v>
      </c>
      <c r="K4172">
        <v>0</v>
      </c>
      <c r="L4172">
        <v>36</v>
      </c>
      <c r="M4172">
        <v>115</v>
      </c>
      <c r="N4172">
        <v>25</v>
      </c>
      <c r="O4172" t="s">
        <v>202</v>
      </c>
      <c r="P4172">
        <v>0</v>
      </c>
      <c r="Q417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172" t="str">
        <f>VLOOKUP(Analytics_mindset_case_studies_IntegrateCo_2015payroll[[#This Row],[Job_Code]],Analytics_mindset_case_studies_IntegrateCo_jobcodes[[Code_text]:[Job_Description]],2,FALSE)</f>
        <v>Installation</v>
      </c>
    </row>
    <row r="4173" spans="1:18" x14ac:dyDescent="0.3">
      <c r="A4173" s="1">
        <v>42153</v>
      </c>
      <c r="B4173">
        <v>27310058</v>
      </c>
      <c r="C4173">
        <v>343</v>
      </c>
      <c r="D4173">
        <v>1</v>
      </c>
      <c r="E4173">
        <v>1</v>
      </c>
      <c r="F4173" t="s">
        <v>78</v>
      </c>
      <c r="G4173">
        <v>25</v>
      </c>
      <c r="H4173">
        <v>0</v>
      </c>
      <c r="I4173">
        <v>575</v>
      </c>
      <c r="J4173">
        <v>0</v>
      </c>
      <c r="K4173">
        <v>0</v>
      </c>
      <c r="L4173">
        <v>138</v>
      </c>
      <c r="M4173">
        <v>44</v>
      </c>
      <c r="N4173">
        <v>95</v>
      </c>
      <c r="O4173" t="s">
        <v>202</v>
      </c>
      <c r="P4173">
        <v>575</v>
      </c>
      <c r="Q417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173" t="str">
        <f>VLOOKUP(Analytics_mindset_case_studies_IntegrateCo_2015payroll[[#This Row],[Job_Code]],Analytics_mindset_case_studies_IntegrateCo_jobcodes[[Code_text]:[Job_Description]],2,FALSE)</f>
        <v>Service</v>
      </c>
    </row>
    <row r="4174" spans="1:18" x14ac:dyDescent="0.3">
      <c r="A4174" s="1">
        <v>42153</v>
      </c>
      <c r="B4174">
        <v>27310058</v>
      </c>
      <c r="C4174">
        <v>399</v>
      </c>
      <c r="D4174">
        <v>1</v>
      </c>
      <c r="E4174">
        <v>1</v>
      </c>
      <c r="F4174" t="s">
        <v>85</v>
      </c>
      <c r="G4174">
        <v>0</v>
      </c>
      <c r="H4174">
        <v>0</v>
      </c>
      <c r="I4174">
        <v>0</v>
      </c>
      <c r="J4174">
        <v>0</v>
      </c>
      <c r="K4174">
        <v>0</v>
      </c>
      <c r="L4174">
        <v>36</v>
      </c>
      <c r="M4174">
        <v>115</v>
      </c>
      <c r="N4174">
        <v>4</v>
      </c>
      <c r="O4174" t="s">
        <v>203</v>
      </c>
      <c r="P4174">
        <v>0</v>
      </c>
      <c r="Q417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174" t="str">
        <f>VLOOKUP(Analytics_mindset_case_studies_IntegrateCo_2015payroll[[#This Row],[Job_Code]],Analytics_mindset_case_studies_IntegrateCo_jobcodes[[Code_text]:[Job_Description]],2,FALSE)</f>
        <v>Installation</v>
      </c>
    </row>
    <row r="4175" spans="1:18" x14ac:dyDescent="0.3">
      <c r="A4175" s="1">
        <v>42153</v>
      </c>
      <c r="B4175">
        <v>27310058</v>
      </c>
      <c r="C4175">
        <v>399</v>
      </c>
      <c r="D4175">
        <v>1</v>
      </c>
      <c r="E4175">
        <v>1</v>
      </c>
      <c r="F4175" t="s">
        <v>72</v>
      </c>
      <c r="G4175">
        <v>40</v>
      </c>
      <c r="H4175">
        <v>0</v>
      </c>
      <c r="I4175">
        <v>86539</v>
      </c>
      <c r="J4175">
        <v>0</v>
      </c>
      <c r="K4175">
        <v>0</v>
      </c>
      <c r="L4175">
        <v>2077</v>
      </c>
      <c r="M4175">
        <v>662</v>
      </c>
      <c r="N4175">
        <v>225</v>
      </c>
      <c r="O4175" t="s">
        <v>203</v>
      </c>
      <c r="P4175">
        <v>86539</v>
      </c>
      <c r="Q417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175" t="str">
        <f>VLOOKUP(Analytics_mindset_case_studies_IntegrateCo_2015payroll[[#This Row],[Job_Code]],Analytics_mindset_case_studies_IntegrateCo_jobcodes[[Code_text]:[Job_Description]],2,FALSE)</f>
        <v>Sales</v>
      </c>
    </row>
    <row r="4176" spans="1:18" x14ac:dyDescent="0.3">
      <c r="A4176" s="1">
        <v>42160</v>
      </c>
      <c r="B4176">
        <v>27310060</v>
      </c>
      <c r="C4176">
        <v>195</v>
      </c>
      <c r="D4176">
        <v>1</v>
      </c>
      <c r="E4176">
        <v>1</v>
      </c>
      <c r="F4176" t="s">
        <v>85</v>
      </c>
      <c r="G4176">
        <v>0</v>
      </c>
      <c r="H4176">
        <v>0</v>
      </c>
      <c r="I4176">
        <v>0</v>
      </c>
      <c r="J4176">
        <v>0</v>
      </c>
      <c r="K4176">
        <v>0</v>
      </c>
      <c r="L4176">
        <v>0</v>
      </c>
      <c r="M4176">
        <v>107</v>
      </c>
      <c r="N4176">
        <v>4</v>
      </c>
      <c r="O4176" t="s">
        <v>121</v>
      </c>
      <c r="P4176">
        <v>0</v>
      </c>
      <c r="Q417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176" t="str">
        <f>VLOOKUP(Analytics_mindset_case_studies_IntegrateCo_2015payroll[[#This Row],[Job_Code]],Analytics_mindset_case_studies_IntegrateCo_jobcodes[[Code_text]:[Job_Description]],2,FALSE)</f>
        <v>Installation</v>
      </c>
    </row>
    <row r="4177" spans="1:18" x14ac:dyDescent="0.3">
      <c r="A4177" s="1">
        <v>42160</v>
      </c>
      <c r="B4177">
        <v>27310060</v>
      </c>
      <c r="C4177">
        <v>195</v>
      </c>
      <c r="D4177">
        <v>1</v>
      </c>
      <c r="E4177">
        <v>1</v>
      </c>
      <c r="F4177" t="s">
        <v>58</v>
      </c>
      <c r="G4177">
        <v>325</v>
      </c>
      <c r="H4177">
        <v>0</v>
      </c>
      <c r="I4177">
        <v>92858</v>
      </c>
      <c r="J4177">
        <v>0</v>
      </c>
      <c r="K4177">
        <v>0</v>
      </c>
      <c r="L4177">
        <v>0</v>
      </c>
      <c r="M4177">
        <v>6641</v>
      </c>
      <c r="N4177">
        <v>241</v>
      </c>
      <c r="O4177" t="s">
        <v>121</v>
      </c>
      <c r="P4177">
        <v>92858</v>
      </c>
      <c r="Q417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177" t="str">
        <f>VLOOKUP(Analytics_mindset_case_studies_IntegrateCo_2015payroll[[#This Row],[Job_Code]],Analytics_mindset_case_studies_IntegrateCo_jobcodes[[Code_text]:[Job_Description]],2,FALSE)</f>
        <v>Sales</v>
      </c>
    </row>
    <row r="4178" spans="1:18" x14ac:dyDescent="0.3">
      <c r="A4178" s="1">
        <v>42160</v>
      </c>
      <c r="B4178">
        <v>27310060</v>
      </c>
      <c r="C4178">
        <v>195</v>
      </c>
      <c r="D4178">
        <v>1</v>
      </c>
      <c r="E4178">
        <v>1</v>
      </c>
      <c r="F4178" t="s">
        <v>59</v>
      </c>
      <c r="G4178">
        <v>0</v>
      </c>
      <c r="H4178">
        <v>0</v>
      </c>
      <c r="I4178">
        <v>0</v>
      </c>
      <c r="J4178">
        <v>0</v>
      </c>
      <c r="K4178">
        <v>0</v>
      </c>
      <c r="L4178">
        <v>0</v>
      </c>
      <c r="M4178">
        <v>1635</v>
      </c>
      <c r="N4178">
        <v>59</v>
      </c>
      <c r="O4178" t="s">
        <v>121</v>
      </c>
      <c r="P4178">
        <v>0</v>
      </c>
      <c r="Q417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178" t="str">
        <f>VLOOKUP(Analytics_mindset_case_studies_IntegrateCo_2015payroll[[#This Row],[Job_Code]],Analytics_mindset_case_studies_IntegrateCo_jobcodes[[Code_text]:[Job_Description]],2,FALSE)</f>
        <v>New Foreign Manufacturing Oversight</v>
      </c>
    </row>
    <row r="4179" spans="1:18" x14ac:dyDescent="0.3">
      <c r="A4179" s="1">
        <v>42160</v>
      </c>
      <c r="B4179">
        <v>27310060</v>
      </c>
      <c r="C4179">
        <v>404</v>
      </c>
      <c r="D4179">
        <v>1</v>
      </c>
      <c r="E4179">
        <v>1</v>
      </c>
      <c r="F4179" t="s">
        <v>87</v>
      </c>
      <c r="G4179">
        <v>4</v>
      </c>
      <c r="H4179">
        <v>0</v>
      </c>
      <c r="I4179">
        <v>8654</v>
      </c>
      <c r="J4179">
        <v>0</v>
      </c>
      <c r="K4179">
        <v>0</v>
      </c>
      <c r="L4179">
        <v>204</v>
      </c>
      <c r="M4179">
        <v>65</v>
      </c>
      <c r="N4179">
        <v>143</v>
      </c>
      <c r="O4179" t="s">
        <v>205</v>
      </c>
      <c r="P4179">
        <v>8654</v>
      </c>
      <c r="Q417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179" t="str">
        <f>VLOOKUP(Analytics_mindset_case_studies_IntegrateCo_2015payroll[[#This Row],[Job_Code]],Analytics_mindset_case_studies_IntegrateCo_jobcodes[[Code_text]:[Job_Description]],2,FALSE)</f>
        <v>Employee Training</v>
      </c>
    </row>
    <row r="4180" spans="1:18" x14ac:dyDescent="0.3">
      <c r="A4180" s="1">
        <v>42160</v>
      </c>
      <c r="B4180">
        <v>27310060</v>
      </c>
      <c r="C4180">
        <v>404</v>
      </c>
      <c r="D4180">
        <v>1</v>
      </c>
      <c r="E4180">
        <v>1</v>
      </c>
      <c r="F4180" t="s">
        <v>59</v>
      </c>
      <c r="G4180">
        <v>0</v>
      </c>
      <c r="H4180">
        <v>0</v>
      </c>
      <c r="I4180">
        <v>0</v>
      </c>
      <c r="J4180">
        <v>0</v>
      </c>
      <c r="K4180">
        <v>0</v>
      </c>
      <c r="L4180">
        <v>408</v>
      </c>
      <c r="M4180">
        <v>1301</v>
      </c>
      <c r="N4180">
        <v>286</v>
      </c>
      <c r="O4180" t="s">
        <v>205</v>
      </c>
      <c r="P4180">
        <v>0</v>
      </c>
      <c r="Q418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180" t="str">
        <f>VLOOKUP(Analytics_mindset_case_studies_IntegrateCo_2015payroll[[#This Row],[Job_Code]],Analytics_mindset_case_studies_IntegrateCo_jobcodes[[Code_text]:[Job_Description]],2,FALSE)</f>
        <v>New Foreign Manufacturing Oversight</v>
      </c>
    </row>
    <row r="4181" spans="1:18" x14ac:dyDescent="0.3">
      <c r="A4181" s="1">
        <v>42160</v>
      </c>
      <c r="B4181">
        <v>27310060</v>
      </c>
      <c r="C4181">
        <v>106</v>
      </c>
      <c r="D4181">
        <v>1</v>
      </c>
      <c r="E4181">
        <v>1</v>
      </c>
      <c r="F4181" t="s">
        <v>85</v>
      </c>
      <c r="G4181">
        <v>0</v>
      </c>
      <c r="H4181">
        <v>0</v>
      </c>
      <c r="I4181">
        <v>0</v>
      </c>
      <c r="J4181">
        <v>0</v>
      </c>
      <c r="K4181">
        <v>0</v>
      </c>
      <c r="L4181">
        <v>36</v>
      </c>
      <c r="M4181">
        <v>115</v>
      </c>
      <c r="N4181">
        <v>25</v>
      </c>
      <c r="O4181" t="s">
        <v>122</v>
      </c>
      <c r="P4181">
        <v>0</v>
      </c>
      <c r="Q418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181" t="str">
        <f>VLOOKUP(Analytics_mindset_case_studies_IntegrateCo_2015payroll[[#This Row],[Job_Code]],Analytics_mindset_case_studies_IntegrateCo_jobcodes[[Code_text]:[Job_Description]],2,FALSE)</f>
        <v>Installation</v>
      </c>
    </row>
    <row r="4182" spans="1:18" x14ac:dyDescent="0.3">
      <c r="A4182" s="1">
        <v>42160</v>
      </c>
      <c r="B4182">
        <v>27310060</v>
      </c>
      <c r="C4182">
        <v>106</v>
      </c>
      <c r="D4182">
        <v>1</v>
      </c>
      <c r="E4182">
        <v>1</v>
      </c>
      <c r="F4182" t="s">
        <v>64</v>
      </c>
      <c r="G4182">
        <v>8</v>
      </c>
      <c r="H4182">
        <v>0</v>
      </c>
      <c r="I4182">
        <v>177</v>
      </c>
      <c r="J4182">
        <v>0</v>
      </c>
      <c r="K4182">
        <v>0</v>
      </c>
      <c r="L4182">
        <v>425</v>
      </c>
      <c r="M4182">
        <v>1354</v>
      </c>
      <c r="N4182">
        <v>292</v>
      </c>
      <c r="O4182" t="s">
        <v>122</v>
      </c>
      <c r="P4182">
        <v>177</v>
      </c>
      <c r="Q418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182" t="str">
        <f>VLOOKUP(Analytics_mindset_case_studies_IntegrateCo_2015payroll[[#This Row],[Job_Code]],Analytics_mindset_case_studies_IntegrateCo_jobcodes[[Code_text]:[Job_Description]],2,FALSE)</f>
        <v>Office</v>
      </c>
    </row>
    <row r="4183" spans="1:18" x14ac:dyDescent="0.3">
      <c r="A4183" s="1">
        <v>42160</v>
      </c>
      <c r="B4183">
        <v>27310060</v>
      </c>
      <c r="C4183">
        <v>106</v>
      </c>
      <c r="D4183">
        <v>1</v>
      </c>
      <c r="E4183">
        <v>1</v>
      </c>
      <c r="F4183" t="s">
        <v>63</v>
      </c>
      <c r="G4183">
        <v>0</v>
      </c>
      <c r="H4183">
        <v>0</v>
      </c>
      <c r="I4183">
        <v>0</v>
      </c>
      <c r="J4183">
        <v>0</v>
      </c>
      <c r="K4183">
        <v>0</v>
      </c>
      <c r="L4183">
        <v>424</v>
      </c>
      <c r="M4183">
        <v>1354</v>
      </c>
      <c r="N4183">
        <v>292</v>
      </c>
      <c r="O4183" t="s">
        <v>122</v>
      </c>
      <c r="P4183">
        <v>0</v>
      </c>
      <c r="Q418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183" t="str">
        <f>VLOOKUP(Analytics_mindset_case_studies_IntegrateCo_2015payroll[[#This Row],[Job_Code]],Analytics_mindset_case_studies_IntegrateCo_jobcodes[[Code_text]:[Job_Description]],2,FALSE)</f>
        <v>New Foreign Manufacturing Plant</v>
      </c>
    </row>
    <row r="4184" spans="1:18" x14ac:dyDescent="0.3">
      <c r="A4184" s="1">
        <v>42160</v>
      </c>
      <c r="B4184">
        <v>27310060</v>
      </c>
      <c r="C4184">
        <v>106</v>
      </c>
      <c r="D4184">
        <v>1</v>
      </c>
      <c r="E4184">
        <v>1</v>
      </c>
      <c r="F4184" t="s">
        <v>59</v>
      </c>
      <c r="G4184">
        <v>0</v>
      </c>
      <c r="H4184">
        <v>0</v>
      </c>
      <c r="I4184">
        <v>0</v>
      </c>
      <c r="J4184">
        <v>0</v>
      </c>
      <c r="K4184">
        <v>0</v>
      </c>
      <c r="L4184">
        <v>213</v>
      </c>
      <c r="M4184">
        <v>676</v>
      </c>
      <c r="N4184">
        <v>146</v>
      </c>
      <c r="O4184" t="s">
        <v>122</v>
      </c>
      <c r="P4184">
        <v>0</v>
      </c>
      <c r="Q418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184" t="str">
        <f>VLOOKUP(Analytics_mindset_case_studies_IntegrateCo_2015payroll[[#This Row],[Job_Code]],Analytics_mindset_case_studies_IntegrateCo_jobcodes[[Code_text]:[Job_Description]],2,FALSE)</f>
        <v>New Foreign Manufacturing Oversight</v>
      </c>
    </row>
    <row r="4185" spans="1:18" x14ac:dyDescent="0.3">
      <c r="A4185" s="1">
        <v>42160</v>
      </c>
      <c r="B4185">
        <v>27310060</v>
      </c>
      <c r="C4185">
        <v>106</v>
      </c>
      <c r="D4185">
        <v>1</v>
      </c>
      <c r="E4185">
        <v>1</v>
      </c>
      <c r="F4185" t="s">
        <v>65</v>
      </c>
      <c r="G4185">
        <v>8</v>
      </c>
      <c r="H4185">
        <v>0</v>
      </c>
      <c r="I4185">
        <v>177</v>
      </c>
      <c r="J4185">
        <v>0</v>
      </c>
      <c r="K4185">
        <v>0</v>
      </c>
      <c r="L4185">
        <v>425</v>
      </c>
      <c r="M4185">
        <v>1354</v>
      </c>
      <c r="N4185">
        <v>292</v>
      </c>
      <c r="O4185" t="s">
        <v>122</v>
      </c>
      <c r="P4185">
        <v>177</v>
      </c>
      <c r="Q418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185" t="str">
        <f>VLOOKUP(Analytics_mindset_case_studies_IntegrateCo_2015payroll[[#This Row],[Job_Code]],Analytics_mindset_case_studies_IntegrateCo_jobcodes[[Code_text]:[Job_Description]],2,FALSE)</f>
        <v>Office</v>
      </c>
    </row>
    <row r="4186" spans="1:18" x14ac:dyDescent="0.3">
      <c r="A4186" s="1">
        <v>42160</v>
      </c>
      <c r="B4186">
        <v>27310060</v>
      </c>
      <c r="C4186">
        <v>106</v>
      </c>
      <c r="D4186">
        <v>1</v>
      </c>
      <c r="E4186">
        <v>1</v>
      </c>
      <c r="F4186" t="s">
        <v>70</v>
      </c>
      <c r="G4186">
        <v>0</v>
      </c>
      <c r="H4186">
        <v>0</v>
      </c>
      <c r="I4186">
        <v>0</v>
      </c>
      <c r="J4186">
        <v>0</v>
      </c>
      <c r="K4186">
        <v>0</v>
      </c>
      <c r="L4186">
        <v>425</v>
      </c>
      <c r="M4186">
        <v>1355</v>
      </c>
      <c r="N4186">
        <v>292</v>
      </c>
      <c r="O4186" t="s">
        <v>122</v>
      </c>
      <c r="P4186">
        <v>0</v>
      </c>
      <c r="Q418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186" t="str">
        <f>VLOOKUP(Analytics_mindset_case_studies_IntegrateCo_2015payroll[[#This Row],[Job_Code]],Analytics_mindset_case_studies_IntegrateCo_jobcodes[[Code_text]:[Job_Description]],2,FALSE)</f>
        <v>New Foreign Manufacturing Plant</v>
      </c>
    </row>
    <row r="4187" spans="1:18" x14ac:dyDescent="0.3">
      <c r="A4187" s="1">
        <v>42160</v>
      </c>
      <c r="B4187">
        <v>27310060</v>
      </c>
      <c r="C4187">
        <v>106</v>
      </c>
      <c r="D4187">
        <v>1</v>
      </c>
      <c r="E4187">
        <v>1</v>
      </c>
      <c r="F4187" t="s">
        <v>67</v>
      </c>
      <c r="G4187">
        <v>0</v>
      </c>
      <c r="H4187">
        <v>0</v>
      </c>
      <c r="I4187">
        <v>0</v>
      </c>
      <c r="J4187">
        <v>0</v>
      </c>
      <c r="K4187">
        <v>0</v>
      </c>
      <c r="L4187">
        <v>212</v>
      </c>
      <c r="M4187">
        <v>677</v>
      </c>
      <c r="N4187">
        <v>146</v>
      </c>
      <c r="O4187" t="s">
        <v>122</v>
      </c>
      <c r="P4187">
        <v>0</v>
      </c>
      <c r="Q418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187" t="str">
        <f>VLOOKUP(Analytics_mindset_case_studies_IntegrateCo_2015payroll[[#This Row],[Job_Code]],Analytics_mindset_case_studies_IntegrateCo_jobcodes[[Code_text]:[Job_Description]],2,FALSE)</f>
        <v>New Foreign Manufacturing Oversight</v>
      </c>
    </row>
    <row r="4188" spans="1:18" x14ac:dyDescent="0.3">
      <c r="A4188" s="1">
        <v>42160</v>
      </c>
      <c r="B4188">
        <v>27310060</v>
      </c>
      <c r="C4188">
        <v>304</v>
      </c>
      <c r="D4188">
        <v>1</v>
      </c>
      <c r="E4188">
        <v>1</v>
      </c>
      <c r="F4188" t="s">
        <v>59</v>
      </c>
      <c r="G4188">
        <v>0</v>
      </c>
      <c r="H4188">
        <v>0</v>
      </c>
      <c r="I4188">
        <v>0</v>
      </c>
      <c r="J4188">
        <v>0</v>
      </c>
      <c r="K4188">
        <v>0</v>
      </c>
      <c r="L4188">
        <v>418</v>
      </c>
      <c r="M4188">
        <v>1331</v>
      </c>
      <c r="N4188">
        <v>304</v>
      </c>
      <c r="O4188" t="s">
        <v>123</v>
      </c>
      <c r="P4188">
        <v>0</v>
      </c>
      <c r="Q418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188" t="str">
        <f>VLOOKUP(Analytics_mindset_case_studies_IntegrateCo_2015payroll[[#This Row],[Job_Code]],Analytics_mindset_case_studies_IntegrateCo_jobcodes[[Code_text]:[Job_Description]],2,FALSE)</f>
        <v>New Foreign Manufacturing Oversight</v>
      </c>
    </row>
    <row r="4189" spans="1:18" x14ac:dyDescent="0.3">
      <c r="A4189" s="1">
        <v>42160</v>
      </c>
      <c r="B4189">
        <v>27310060</v>
      </c>
      <c r="C4189">
        <v>274</v>
      </c>
      <c r="D4189">
        <v>1</v>
      </c>
      <c r="E4189">
        <v>1</v>
      </c>
      <c r="F4189" t="s">
        <v>59</v>
      </c>
      <c r="G4189">
        <v>0</v>
      </c>
      <c r="H4189">
        <v>0</v>
      </c>
      <c r="I4189">
        <v>0</v>
      </c>
      <c r="J4189">
        <v>0</v>
      </c>
      <c r="K4189">
        <v>0</v>
      </c>
      <c r="L4189">
        <v>499</v>
      </c>
      <c r="M4189">
        <v>1592</v>
      </c>
      <c r="N4189">
        <v>343</v>
      </c>
      <c r="O4189" t="s">
        <v>124</v>
      </c>
      <c r="P4189">
        <v>0</v>
      </c>
      <c r="Q418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189" t="str">
        <f>VLOOKUP(Analytics_mindset_case_studies_IntegrateCo_2015payroll[[#This Row],[Job_Code]],Analytics_mindset_case_studies_IntegrateCo_jobcodes[[Code_text]:[Job_Description]],2,FALSE)</f>
        <v>New Foreign Manufacturing Oversight</v>
      </c>
    </row>
    <row r="4190" spans="1:18" x14ac:dyDescent="0.3">
      <c r="A4190" s="1">
        <v>42160</v>
      </c>
      <c r="B4190">
        <v>27310060</v>
      </c>
      <c r="C4190">
        <v>274</v>
      </c>
      <c r="D4190">
        <v>1</v>
      </c>
      <c r="E4190">
        <v>1</v>
      </c>
      <c r="F4190" t="s">
        <v>74</v>
      </c>
      <c r="G4190">
        <v>0</v>
      </c>
      <c r="H4190">
        <v>0</v>
      </c>
      <c r="I4190">
        <v>0</v>
      </c>
      <c r="J4190">
        <v>0</v>
      </c>
      <c r="K4190">
        <v>0</v>
      </c>
      <c r="L4190">
        <v>29</v>
      </c>
      <c r="M4190">
        <v>91</v>
      </c>
      <c r="N4190">
        <v>2</v>
      </c>
      <c r="O4190" t="s">
        <v>124</v>
      </c>
      <c r="P4190">
        <v>0</v>
      </c>
      <c r="Q419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190" t="str">
        <f>VLOOKUP(Analytics_mindset_case_studies_IntegrateCo_2015payroll[[#This Row],[Job_Code]],Analytics_mindset_case_studies_IntegrateCo_jobcodes[[Code_text]:[Job_Description]],2,FALSE)</f>
        <v>Service</v>
      </c>
    </row>
    <row r="4191" spans="1:18" x14ac:dyDescent="0.3">
      <c r="A4191" s="1">
        <v>42160</v>
      </c>
      <c r="B4191">
        <v>27310060</v>
      </c>
      <c r="C4191">
        <v>1</v>
      </c>
      <c r="D4191">
        <v>1</v>
      </c>
      <c r="E4191">
        <v>1</v>
      </c>
      <c r="F4191" t="s">
        <v>64</v>
      </c>
      <c r="G4191">
        <v>11</v>
      </c>
      <c r="H4191">
        <v>0</v>
      </c>
      <c r="I4191">
        <v>3211</v>
      </c>
      <c r="J4191">
        <v>0</v>
      </c>
      <c r="K4191">
        <v>0</v>
      </c>
      <c r="L4191">
        <v>677</v>
      </c>
      <c r="M4191">
        <v>2156</v>
      </c>
      <c r="N4191">
        <v>39</v>
      </c>
      <c r="O4191" t="s">
        <v>125</v>
      </c>
      <c r="P4191">
        <v>3211</v>
      </c>
      <c r="Q419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191" t="str">
        <f>VLOOKUP(Analytics_mindset_case_studies_IntegrateCo_2015payroll[[#This Row],[Job_Code]],Analytics_mindset_case_studies_IntegrateCo_jobcodes[[Code_text]:[Job_Description]],2,FALSE)</f>
        <v>Office</v>
      </c>
    </row>
    <row r="4192" spans="1:18" x14ac:dyDescent="0.3">
      <c r="A4192" s="1">
        <v>42160</v>
      </c>
      <c r="B4192">
        <v>27310060</v>
      </c>
      <c r="C4192">
        <v>1</v>
      </c>
      <c r="D4192">
        <v>1</v>
      </c>
      <c r="E4192">
        <v>1</v>
      </c>
      <c r="F4192" t="s">
        <v>59</v>
      </c>
      <c r="G4192">
        <v>0</v>
      </c>
      <c r="H4192">
        <v>0</v>
      </c>
      <c r="I4192">
        <v>0</v>
      </c>
      <c r="J4192">
        <v>0</v>
      </c>
      <c r="K4192">
        <v>0</v>
      </c>
      <c r="L4192">
        <v>492</v>
      </c>
      <c r="M4192">
        <v>1568</v>
      </c>
      <c r="N4192">
        <v>28</v>
      </c>
      <c r="O4192" t="s">
        <v>125</v>
      </c>
      <c r="P4192">
        <v>0</v>
      </c>
      <c r="Q419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192" t="str">
        <f>VLOOKUP(Analytics_mindset_case_studies_IntegrateCo_2015payroll[[#This Row],[Job_Code]],Analytics_mindset_case_studies_IntegrateCo_jobcodes[[Code_text]:[Job_Description]],2,FALSE)</f>
        <v>New Foreign Manufacturing Oversight</v>
      </c>
    </row>
    <row r="4193" spans="1:18" x14ac:dyDescent="0.3">
      <c r="A4193" s="1">
        <v>42160</v>
      </c>
      <c r="B4193">
        <v>27310060</v>
      </c>
      <c r="C4193">
        <v>1</v>
      </c>
      <c r="D4193">
        <v>1</v>
      </c>
      <c r="E4193">
        <v>1</v>
      </c>
      <c r="F4193" t="s">
        <v>65</v>
      </c>
      <c r="G4193">
        <v>11</v>
      </c>
      <c r="H4193">
        <v>0</v>
      </c>
      <c r="I4193">
        <v>3211</v>
      </c>
      <c r="J4193">
        <v>0</v>
      </c>
      <c r="K4193">
        <v>0</v>
      </c>
      <c r="L4193">
        <v>676</v>
      </c>
      <c r="M4193">
        <v>2156</v>
      </c>
      <c r="N4193">
        <v>39</v>
      </c>
      <c r="O4193" t="s">
        <v>125</v>
      </c>
      <c r="P4193">
        <v>3211</v>
      </c>
      <c r="Q419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193" t="str">
        <f>VLOOKUP(Analytics_mindset_case_studies_IntegrateCo_2015payroll[[#This Row],[Job_Code]],Analytics_mindset_case_studies_IntegrateCo_jobcodes[[Code_text]:[Job_Description]],2,FALSE)</f>
        <v>Office</v>
      </c>
    </row>
    <row r="4194" spans="1:18" x14ac:dyDescent="0.3">
      <c r="A4194" s="1">
        <v>42160</v>
      </c>
      <c r="B4194">
        <v>27310060</v>
      </c>
      <c r="C4194">
        <v>391</v>
      </c>
      <c r="D4194">
        <v>2</v>
      </c>
      <c r="E4194">
        <v>2</v>
      </c>
      <c r="F4194" t="s">
        <v>85</v>
      </c>
      <c r="G4194">
        <v>0</v>
      </c>
      <c r="H4194">
        <v>0</v>
      </c>
      <c r="I4194">
        <v>0</v>
      </c>
      <c r="J4194">
        <v>0</v>
      </c>
      <c r="K4194">
        <v>0</v>
      </c>
      <c r="L4194">
        <v>52</v>
      </c>
      <c r="M4194">
        <v>83</v>
      </c>
      <c r="N4194">
        <v>27</v>
      </c>
      <c r="O4194" t="s">
        <v>126</v>
      </c>
      <c r="P4194">
        <v>0</v>
      </c>
      <c r="Q419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194" t="str">
        <f>VLOOKUP(Analytics_mindset_case_studies_IntegrateCo_2015payroll[[#This Row],[Job_Code]],Analytics_mindset_case_studies_IntegrateCo_jobcodes[[Code_text]:[Job_Description]],2,FALSE)</f>
        <v>Installation</v>
      </c>
    </row>
    <row r="4195" spans="1:18" x14ac:dyDescent="0.3">
      <c r="A4195" s="1">
        <v>42160</v>
      </c>
      <c r="B4195">
        <v>27310060</v>
      </c>
      <c r="C4195">
        <v>391</v>
      </c>
      <c r="D4195">
        <v>2</v>
      </c>
      <c r="E4195">
        <v>2</v>
      </c>
      <c r="F4195" t="s">
        <v>88</v>
      </c>
      <c r="G4195">
        <v>32</v>
      </c>
      <c r="H4195">
        <v>0</v>
      </c>
      <c r="I4195">
        <v>824</v>
      </c>
      <c r="J4195">
        <v>0</v>
      </c>
      <c r="K4195">
        <v>0</v>
      </c>
      <c r="L4195">
        <v>3571</v>
      </c>
      <c r="M4195">
        <v>5692</v>
      </c>
      <c r="N4195">
        <v>1829</v>
      </c>
      <c r="O4195" t="s">
        <v>126</v>
      </c>
      <c r="P4195">
        <v>824</v>
      </c>
      <c r="Q419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195" t="str">
        <f>VLOOKUP(Analytics_mindset_case_studies_IntegrateCo_2015payroll[[#This Row],[Job_Code]],Analytics_mindset_case_studies_IntegrateCo_jobcodes[[Code_text]:[Job_Description]],2,FALSE)</f>
        <v>Office</v>
      </c>
    </row>
    <row r="4196" spans="1:18" x14ac:dyDescent="0.3">
      <c r="A4196" s="1">
        <v>42160</v>
      </c>
      <c r="B4196">
        <v>27310060</v>
      </c>
      <c r="C4196">
        <v>391</v>
      </c>
      <c r="D4196">
        <v>2</v>
      </c>
      <c r="E4196">
        <v>2</v>
      </c>
      <c r="F4196" t="s">
        <v>66</v>
      </c>
      <c r="G4196">
        <v>0</v>
      </c>
      <c r="H4196">
        <v>0</v>
      </c>
      <c r="I4196">
        <v>0</v>
      </c>
      <c r="J4196">
        <v>0</v>
      </c>
      <c r="K4196">
        <v>0</v>
      </c>
      <c r="L4196">
        <v>893</v>
      </c>
      <c r="M4196">
        <v>1422</v>
      </c>
      <c r="N4196">
        <v>457</v>
      </c>
      <c r="O4196" t="s">
        <v>126</v>
      </c>
      <c r="P4196">
        <v>0</v>
      </c>
      <c r="Q419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196" t="str">
        <f>VLOOKUP(Analytics_mindset_case_studies_IntegrateCo_2015payroll[[#This Row],[Job_Code]],Analytics_mindset_case_studies_IntegrateCo_jobcodes[[Code_text]:[Job_Description]],2,FALSE)</f>
        <v>New Foreign Manufacturing Oversight</v>
      </c>
    </row>
    <row r="4197" spans="1:18" x14ac:dyDescent="0.3">
      <c r="A4197" s="1">
        <v>42160</v>
      </c>
      <c r="B4197">
        <v>27310060</v>
      </c>
      <c r="C4197">
        <v>259</v>
      </c>
      <c r="D4197">
        <v>1</v>
      </c>
      <c r="E4197">
        <v>1</v>
      </c>
      <c r="F4197" t="s">
        <v>85</v>
      </c>
      <c r="G4197">
        <v>0</v>
      </c>
      <c r="H4197">
        <v>0</v>
      </c>
      <c r="I4197">
        <v>0</v>
      </c>
      <c r="J4197">
        <v>0</v>
      </c>
      <c r="K4197">
        <v>0</v>
      </c>
      <c r="L4197">
        <v>28</v>
      </c>
      <c r="M4197">
        <v>89</v>
      </c>
      <c r="N4197">
        <v>2</v>
      </c>
      <c r="O4197" t="s">
        <v>127</v>
      </c>
      <c r="P4197">
        <v>0</v>
      </c>
      <c r="Q419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197" t="str">
        <f>VLOOKUP(Analytics_mindset_case_studies_IntegrateCo_2015payroll[[#This Row],[Job_Code]],Analytics_mindset_case_studies_IntegrateCo_jobcodes[[Code_text]:[Job_Description]],2,FALSE)</f>
        <v>Installation</v>
      </c>
    </row>
    <row r="4198" spans="1:18" x14ac:dyDescent="0.3">
      <c r="A4198" s="1">
        <v>42160</v>
      </c>
      <c r="B4198">
        <v>27310060</v>
      </c>
      <c r="C4198">
        <v>259</v>
      </c>
      <c r="D4198">
        <v>1</v>
      </c>
      <c r="E4198">
        <v>1</v>
      </c>
      <c r="F4198" t="s">
        <v>73</v>
      </c>
      <c r="G4198">
        <v>4</v>
      </c>
      <c r="H4198">
        <v>0</v>
      </c>
      <c r="I4198">
        <v>103</v>
      </c>
      <c r="J4198">
        <v>0</v>
      </c>
      <c r="K4198">
        <v>0</v>
      </c>
      <c r="L4198">
        <v>238</v>
      </c>
      <c r="M4198">
        <v>76</v>
      </c>
      <c r="N4198">
        <v>17</v>
      </c>
      <c r="O4198" t="s">
        <v>127</v>
      </c>
      <c r="P4198">
        <v>103</v>
      </c>
      <c r="Q419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4198" t="str">
        <f>VLOOKUP(Analytics_mindset_case_studies_IntegrateCo_2015payroll[[#This Row],[Job_Code]],Analytics_mindset_case_studies_IntegrateCo_jobcodes[[Code_text]:[Job_Description]],2,FALSE)</f>
        <v>Proj Management</v>
      </c>
    </row>
    <row r="4199" spans="1:18" x14ac:dyDescent="0.3">
      <c r="A4199" s="1">
        <v>42160</v>
      </c>
      <c r="B4199">
        <v>27310060</v>
      </c>
      <c r="C4199">
        <v>259</v>
      </c>
      <c r="D4199">
        <v>1</v>
      </c>
      <c r="E4199">
        <v>1</v>
      </c>
      <c r="F4199" t="s">
        <v>67</v>
      </c>
      <c r="G4199">
        <v>0</v>
      </c>
      <c r="H4199">
        <v>0</v>
      </c>
      <c r="I4199">
        <v>0</v>
      </c>
      <c r="J4199">
        <v>0</v>
      </c>
      <c r="K4199">
        <v>0</v>
      </c>
      <c r="L4199">
        <v>476</v>
      </c>
      <c r="M4199">
        <v>1519</v>
      </c>
      <c r="N4199">
        <v>34</v>
      </c>
      <c r="O4199" t="s">
        <v>127</v>
      </c>
      <c r="P4199">
        <v>0</v>
      </c>
      <c r="Q419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199" t="str">
        <f>VLOOKUP(Analytics_mindset_case_studies_IntegrateCo_2015payroll[[#This Row],[Job_Code]],Analytics_mindset_case_studies_IntegrateCo_jobcodes[[Code_text]:[Job_Description]],2,FALSE)</f>
        <v>New Foreign Manufacturing Oversight</v>
      </c>
    </row>
    <row r="4200" spans="1:18" x14ac:dyDescent="0.3">
      <c r="A4200" s="1">
        <v>42160</v>
      </c>
      <c r="B4200">
        <v>27310060</v>
      </c>
      <c r="C4200">
        <v>168</v>
      </c>
      <c r="D4200">
        <v>1</v>
      </c>
      <c r="E4200">
        <v>1</v>
      </c>
      <c r="F4200" t="s">
        <v>85</v>
      </c>
      <c r="G4200">
        <v>0</v>
      </c>
      <c r="H4200">
        <v>0</v>
      </c>
      <c r="I4200">
        <v>0</v>
      </c>
      <c r="J4200">
        <v>0</v>
      </c>
      <c r="K4200">
        <v>0</v>
      </c>
      <c r="L4200">
        <v>0</v>
      </c>
      <c r="M4200">
        <v>111</v>
      </c>
      <c r="N4200">
        <v>25</v>
      </c>
      <c r="O4200" t="s">
        <v>129</v>
      </c>
      <c r="P4200">
        <v>0</v>
      </c>
      <c r="Q420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200" t="str">
        <f>VLOOKUP(Analytics_mindset_case_studies_IntegrateCo_2015payroll[[#This Row],[Job_Code]],Analytics_mindset_case_studies_IntegrateCo_jobcodes[[Code_text]:[Job_Description]],2,FALSE)</f>
        <v>Installation</v>
      </c>
    </row>
    <row r="4201" spans="1:18" x14ac:dyDescent="0.3">
      <c r="A4201" s="1">
        <v>42160</v>
      </c>
      <c r="B4201">
        <v>27310060</v>
      </c>
      <c r="C4201">
        <v>168</v>
      </c>
      <c r="D4201">
        <v>1</v>
      </c>
      <c r="E4201">
        <v>1</v>
      </c>
      <c r="F4201" t="s">
        <v>90</v>
      </c>
      <c r="G4201">
        <v>2</v>
      </c>
      <c r="H4201">
        <v>0</v>
      </c>
      <c r="I4201">
        <v>75</v>
      </c>
      <c r="J4201">
        <v>0</v>
      </c>
      <c r="K4201">
        <v>0</v>
      </c>
      <c r="L4201">
        <v>0</v>
      </c>
      <c r="M4201">
        <v>556</v>
      </c>
      <c r="N4201">
        <v>124</v>
      </c>
      <c r="O4201" t="s">
        <v>129</v>
      </c>
      <c r="P4201">
        <v>75</v>
      </c>
      <c r="Q420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201" t="str">
        <f>VLOOKUP(Analytics_mindset_case_studies_IntegrateCo_2015payroll[[#This Row],[Job_Code]],Analytics_mindset_case_studies_IntegrateCo_jobcodes[[Code_text]:[Job_Description]],2,FALSE)</f>
        <v>Office</v>
      </c>
    </row>
    <row r="4202" spans="1:18" x14ac:dyDescent="0.3">
      <c r="A4202" s="1">
        <v>42160</v>
      </c>
      <c r="B4202">
        <v>27310060</v>
      </c>
      <c r="C4202">
        <v>168</v>
      </c>
      <c r="D4202">
        <v>1</v>
      </c>
      <c r="E4202">
        <v>1</v>
      </c>
      <c r="F4202" t="s">
        <v>100</v>
      </c>
      <c r="G4202">
        <v>2</v>
      </c>
      <c r="H4202">
        <v>0</v>
      </c>
      <c r="I4202">
        <v>75</v>
      </c>
      <c r="J4202">
        <v>0</v>
      </c>
      <c r="K4202">
        <v>0</v>
      </c>
      <c r="L4202">
        <v>0</v>
      </c>
      <c r="M4202">
        <v>557</v>
      </c>
      <c r="N4202">
        <v>124</v>
      </c>
      <c r="O4202" t="s">
        <v>129</v>
      </c>
      <c r="P4202">
        <v>75</v>
      </c>
      <c r="Q420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202" t="str">
        <f>VLOOKUP(Analytics_mindset_case_studies_IntegrateCo_2015payroll[[#This Row],[Job_Code]],Analytics_mindset_case_studies_IntegrateCo_jobcodes[[Code_text]:[Job_Description]],2,FALSE)</f>
        <v>Sales</v>
      </c>
    </row>
    <row r="4203" spans="1:18" x14ac:dyDescent="0.3">
      <c r="A4203" s="1">
        <v>42160</v>
      </c>
      <c r="B4203">
        <v>27310060</v>
      </c>
      <c r="C4203">
        <v>168</v>
      </c>
      <c r="D4203">
        <v>1</v>
      </c>
      <c r="E4203">
        <v>1</v>
      </c>
      <c r="F4203" t="s">
        <v>108</v>
      </c>
      <c r="G4203">
        <v>0</v>
      </c>
      <c r="H4203">
        <v>0</v>
      </c>
      <c r="I4203">
        <v>0</v>
      </c>
      <c r="J4203">
        <v>0</v>
      </c>
      <c r="K4203">
        <v>0</v>
      </c>
      <c r="L4203">
        <v>0</v>
      </c>
      <c r="M4203">
        <v>2223</v>
      </c>
      <c r="N4203">
        <v>495</v>
      </c>
      <c r="O4203" t="s">
        <v>129</v>
      </c>
      <c r="P4203">
        <v>0</v>
      </c>
      <c r="Q420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203" t="str">
        <f>VLOOKUP(Analytics_mindset_case_studies_IntegrateCo_2015payroll[[#This Row],[Job_Code]],Analytics_mindset_case_studies_IntegrateCo_jobcodes[[Code_text]:[Job_Description]],2,FALSE)</f>
        <v>New Foreign Manufacturing Plant</v>
      </c>
    </row>
    <row r="4204" spans="1:18" x14ac:dyDescent="0.3">
      <c r="A4204" s="1">
        <v>42160</v>
      </c>
      <c r="B4204">
        <v>27310060</v>
      </c>
      <c r="C4204">
        <v>168</v>
      </c>
      <c r="D4204">
        <v>1</v>
      </c>
      <c r="E4204">
        <v>1</v>
      </c>
      <c r="F4204" t="s">
        <v>80</v>
      </c>
      <c r="G4204">
        <v>0</v>
      </c>
      <c r="H4204">
        <v>0</v>
      </c>
      <c r="I4204">
        <v>0</v>
      </c>
      <c r="J4204">
        <v>0</v>
      </c>
      <c r="K4204">
        <v>0</v>
      </c>
      <c r="L4204">
        <v>0</v>
      </c>
      <c r="M4204">
        <v>2225</v>
      </c>
      <c r="N4204">
        <v>495</v>
      </c>
      <c r="O4204" t="s">
        <v>129</v>
      </c>
      <c r="P4204">
        <v>0</v>
      </c>
      <c r="Q420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204" t="str">
        <f>VLOOKUP(Analytics_mindset_case_studies_IntegrateCo_2015payroll[[#This Row],[Job_Code]],Analytics_mindset_case_studies_IntegrateCo_jobcodes[[Code_text]:[Job_Description]],2,FALSE)</f>
        <v>New Foreign Manufacturing Oversight</v>
      </c>
    </row>
    <row r="4205" spans="1:18" x14ac:dyDescent="0.3">
      <c r="A4205" s="1">
        <v>42160</v>
      </c>
      <c r="B4205">
        <v>27310060</v>
      </c>
      <c r="C4205">
        <v>249</v>
      </c>
      <c r="D4205">
        <v>1</v>
      </c>
      <c r="E4205">
        <v>1</v>
      </c>
      <c r="F4205" t="s">
        <v>72</v>
      </c>
      <c r="G4205">
        <v>15</v>
      </c>
      <c r="H4205">
        <v>0</v>
      </c>
      <c r="I4205">
        <v>61298</v>
      </c>
      <c r="J4205">
        <v>0</v>
      </c>
      <c r="K4205">
        <v>0</v>
      </c>
      <c r="L4205">
        <v>0</v>
      </c>
      <c r="M4205">
        <v>4388</v>
      </c>
      <c r="N4205">
        <v>1011</v>
      </c>
      <c r="O4205" t="s">
        <v>131</v>
      </c>
      <c r="P4205">
        <v>61298</v>
      </c>
      <c r="Q420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205" t="str">
        <f>VLOOKUP(Analytics_mindset_case_studies_IntegrateCo_2015payroll[[#This Row],[Job_Code]],Analytics_mindset_case_studies_IntegrateCo_jobcodes[[Code_text]:[Job_Description]],2,FALSE)</f>
        <v>Sales</v>
      </c>
    </row>
    <row r="4206" spans="1:18" x14ac:dyDescent="0.3">
      <c r="A4206" s="1">
        <v>42160</v>
      </c>
      <c r="B4206">
        <v>27310060</v>
      </c>
      <c r="C4206">
        <v>249</v>
      </c>
      <c r="D4206">
        <v>1</v>
      </c>
      <c r="E4206">
        <v>1</v>
      </c>
      <c r="F4206" t="s">
        <v>73</v>
      </c>
      <c r="G4206">
        <v>3</v>
      </c>
      <c r="H4206">
        <v>0</v>
      </c>
      <c r="I4206">
        <v>1226</v>
      </c>
      <c r="J4206">
        <v>0</v>
      </c>
      <c r="K4206">
        <v>0</v>
      </c>
      <c r="L4206">
        <v>0</v>
      </c>
      <c r="M4206">
        <v>877</v>
      </c>
      <c r="N4206">
        <v>202</v>
      </c>
      <c r="O4206" t="s">
        <v>131</v>
      </c>
      <c r="P4206">
        <v>1226</v>
      </c>
      <c r="Q420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4206" t="str">
        <f>VLOOKUP(Analytics_mindset_case_studies_IntegrateCo_2015payroll[[#This Row],[Job_Code]],Analytics_mindset_case_studies_IntegrateCo_jobcodes[[Code_text]:[Job_Description]],2,FALSE)</f>
        <v>Proj Management</v>
      </c>
    </row>
    <row r="4207" spans="1:18" x14ac:dyDescent="0.3">
      <c r="A4207" s="1">
        <v>42160</v>
      </c>
      <c r="B4207">
        <v>27310060</v>
      </c>
      <c r="C4207">
        <v>249</v>
      </c>
      <c r="D4207">
        <v>1</v>
      </c>
      <c r="E4207">
        <v>1</v>
      </c>
      <c r="F4207" t="s">
        <v>67</v>
      </c>
      <c r="G4207">
        <v>0</v>
      </c>
      <c r="H4207">
        <v>0</v>
      </c>
      <c r="I4207">
        <v>0</v>
      </c>
      <c r="J4207">
        <v>0</v>
      </c>
      <c r="K4207">
        <v>0</v>
      </c>
      <c r="L4207">
        <v>0</v>
      </c>
      <c r="M4207">
        <v>2341</v>
      </c>
      <c r="N4207">
        <v>539</v>
      </c>
      <c r="O4207" t="s">
        <v>131</v>
      </c>
      <c r="P4207">
        <v>0</v>
      </c>
      <c r="Q420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207" t="str">
        <f>VLOOKUP(Analytics_mindset_case_studies_IntegrateCo_2015payroll[[#This Row],[Job_Code]],Analytics_mindset_case_studies_IntegrateCo_jobcodes[[Code_text]:[Job_Description]],2,FALSE)</f>
        <v>New Foreign Manufacturing Oversight</v>
      </c>
    </row>
    <row r="4208" spans="1:18" x14ac:dyDescent="0.3">
      <c r="A4208" s="1">
        <v>42160</v>
      </c>
      <c r="B4208">
        <v>27310060</v>
      </c>
      <c r="C4208">
        <v>179</v>
      </c>
      <c r="D4208">
        <v>1</v>
      </c>
      <c r="E4208">
        <v>1</v>
      </c>
      <c r="F4208" t="s">
        <v>85</v>
      </c>
      <c r="G4208">
        <v>0</v>
      </c>
      <c r="H4208">
        <v>0</v>
      </c>
      <c r="I4208">
        <v>0</v>
      </c>
      <c r="J4208">
        <v>0</v>
      </c>
      <c r="K4208">
        <v>0</v>
      </c>
      <c r="L4208">
        <v>0</v>
      </c>
      <c r="M4208">
        <v>85</v>
      </c>
      <c r="N4208">
        <v>2</v>
      </c>
      <c r="O4208" t="s">
        <v>132</v>
      </c>
      <c r="P4208">
        <v>0</v>
      </c>
      <c r="Q420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208" t="str">
        <f>VLOOKUP(Analytics_mindset_case_studies_IntegrateCo_2015payroll[[#This Row],[Job_Code]],Analytics_mindset_case_studies_IntegrateCo_jobcodes[[Code_text]:[Job_Description]],2,FALSE)</f>
        <v>Installation</v>
      </c>
    </row>
    <row r="4209" spans="1:18" x14ac:dyDescent="0.3">
      <c r="A4209" s="1">
        <v>42160</v>
      </c>
      <c r="B4209">
        <v>27310060</v>
      </c>
      <c r="C4209">
        <v>179</v>
      </c>
      <c r="D4209">
        <v>1</v>
      </c>
      <c r="E4209">
        <v>1</v>
      </c>
      <c r="F4209" t="s">
        <v>58</v>
      </c>
      <c r="G4209">
        <v>15</v>
      </c>
      <c r="H4209">
        <v>0</v>
      </c>
      <c r="I4209">
        <v>5706</v>
      </c>
      <c r="J4209">
        <v>0</v>
      </c>
      <c r="K4209">
        <v>0</v>
      </c>
      <c r="L4209">
        <v>0</v>
      </c>
      <c r="M4209">
        <v>407</v>
      </c>
      <c r="N4209">
        <v>94</v>
      </c>
      <c r="O4209" t="s">
        <v>132</v>
      </c>
      <c r="P4209">
        <v>5706</v>
      </c>
      <c r="Q420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209" t="str">
        <f>VLOOKUP(Analytics_mindset_case_studies_IntegrateCo_2015payroll[[#This Row],[Job_Code]],Analytics_mindset_case_studies_IntegrateCo_jobcodes[[Code_text]:[Job_Description]],2,FALSE)</f>
        <v>Sales</v>
      </c>
    </row>
    <row r="4210" spans="1:18" x14ac:dyDescent="0.3">
      <c r="A4210" s="1">
        <v>42160</v>
      </c>
      <c r="B4210">
        <v>27310060</v>
      </c>
      <c r="C4210">
        <v>179</v>
      </c>
      <c r="D4210">
        <v>1</v>
      </c>
      <c r="E4210">
        <v>1</v>
      </c>
      <c r="F4210" t="s">
        <v>71</v>
      </c>
      <c r="G4210">
        <v>185</v>
      </c>
      <c r="H4210">
        <v>0</v>
      </c>
      <c r="I4210">
        <v>70372</v>
      </c>
      <c r="J4210">
        <v>0</v>
      </c>
      <c r="K4210">
        <v>0</v>
      </c>
      <c r="L4210">
        <v>0</v>
      </c>
      <c r="M4210">
        <v>5027</v>
      </c>
      <c r="N4210">
        <v>1161</v>
      </c>
      <c r="O4210" t="s">
        <v>132</v>
      </c>
      <c r="P4210">
        <v>70372</v>
      </c>
      <c r="Q421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4210" t="str">
        <f>VLOOKUP(Analytics_mindset_case_studies_IntegrateCo_2015payroll[[#This Row],[Job_Code]],Analytics_mindset_case_studies_IntegrateCo_jobcodes[[Code_text]:[Job_Description]],2,FALSE)</f>
        <v>Proj Management</v>
      </c>
    </row>
    <row r="4211" spans="1:18" x14ac:dyDescent="0.3">
      <c r="A4211" s="1">
        <v>42160</v>
      </c>
      <c r="B4211">
        <v>27310060</v>
      </c>
      <c r="C4211">
        <v>179</v>
      </c>
      <c r="D4211">
        <v>1</v>
      </c>
      <c r="E4211">
        <v>1</v>
      </c>
      <c r="F4211" t="s">
        <v>59</v>
      </c>
      <c r="G4211">
        <v>0</v>
      </c>
      <c r="H4211">
        <v>0</v>
      </c>
      <c r="I4211">
        <v>0</v>
      </c>
      <c r="J4211">
        <v>0</v>
      </c>
      <c r="K4211">
        <v>0</v>
      </c>
      <c r="L4211">
        <v>0</v>
      </c>
      <c r="M4211">
        <v>2174</v>
      </c>
      <c r="N4211">
        <v>502</v>
      </c>
      <c r="O4211" t="s">
        <v>132</v>
      </c>
      <c r="P4211">
        <v>0</v>
      </c>
      <c r="Q421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211" t="str">
        <f>VLOOKUP(Analytics_mindset_case_studies_IntegrateCo_2015payroll[[#This Row],[Job_Code]],Analytics_mindset_case_studies_IntegrateCo_jobcodes[[Code_text]:[Job_Description]],2,FALSE)</f>
        <v>New Foreign Manufacturing Oversight</v>
      </c>
    </row>
    <row r="4212" spans="1:18" x14ac:dyDescent="0.3">
      <c r="A4212" s="1">
        <v>42160</v>
      </c>
      <c r="B4212">
        <v>27310060</v>
      </c>
      <c r="C4212">
        <v>368</v>
      </c>
      <c r="D4212">
        <v>1</v>
      </c>
      <c r="E4212">
        <v>1</v>
      </c>
      <c r="F4212" t="s">
        <v>85</v>
      </c>
      <c r="G4212">
        <v>0</v>
      </c>
      <c r="H4212">
        <v>0</v>
      </c>
      <c r="I4212">
        <v>0</v>
      </c>
      <c r="J4212">
        <v>0</v>
      </c>
      <c r="K4212">
        <v>0</v>
      </c>
      <c r="L4212">
        <v>6</v>
      </c>
      <c r="M4212">
        <v>17</v>
      </c>
      <c r="N4212">
        <v>5</v>
      </c>
      <c r="O4212" t="s">
        <v>133</v>
      </c>
      <c r="P4212">
        <v>0</v>
      </c>
      <c r="Q421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212" t="str">
        <f>VLOOKUP(Analytics_mindset_case_studies_IntegrateCo_2015payroll[[#This Row],[Job_Code]],Analytics_mindset_case_studies_IntegrateCo_jobcodes[[Code_text]:[Job_Description]],2,FALSE)</f>
        <v>Installation</v>
      </c>
    </row>
    <row r="4213" spans="1:18" x14ac:dyDescent="0.3">
      <c r="A4213" s="1">
        <v>42160</v>
      </c>
      <c r="B4213">
        <v>27310060</v>
      </c>
      <c r="C4213">
        <v>368</v>
      </c>
      <c r="D4213">
        <v>1</v>
      </c>
      <c r="E4213">
        <v>1</v>
      </c>
      <c r="F4213" t="s">
        <v>70</v>
      </c>
      <c r="G4213">
        <v>0</v>
      </c>
      <c r="H4213">
        <v>0</v>
      </c>
      <c r="I4213">
        <v>0</v>
      </c>
      <c r="J4213">
        <v>0</v>
      </c>
      <c r="K4213">
        <v>0</v>
      </c>
      <c r="L4213">
        <v>23</v>
      </c>
      <c r="M4213">
        <v>734</v>
      </c>
      <c r="N4213">
        <v>202</v>
      </c>
      <c r="O4213" t="s">
        <v>133</v>
      </c>
      <c r="P4213">
        <v>0</v>
      </c>
      <c r="Q421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213" t="str">
        <f>VLOOKUP(Analytics_mindset_case_studies_IntegrateCo_2015payroll[[#This Row],[Job_Code]],Analytics_mindset_case_studies_IntegrateCo_jobcodes[[Code_text]:[Job_Description]],2,FALSE)</f>
        <v>New Foreign Manufacturing Plant</v>
      </c>
    </row>
    <row r="4214" spans="1:18" x14ac:dyDescent="0.3">
      <c r="A4214" s="1">
        <v>42160</v>
      </c>
      <c r="B4214">
        <v>27310060</v>
      </c>
      <c r="C4214">
        <v>368</v>
      </c>
      <c r="D4214">
        <v>1</v>
      </c>
      <c r="E4214">
        <v>1</v>
      </c>
      <c r="F4214" t="s">
        <v>67</v>
      </c>
      <c r="G4214">
        <v>0</v>
      </c>
      <c r="H4214">
        <v>0</v>
      </c>
      <c r="I4214">
        <v>0</v>
      </c>
      <c r="J4214">
        <v>0</v>
      </c>
      <c r="K4214">
        <v>0</v>
      </c>
      <c r="L4214">
        <v>368</v>
      </c>
      <c r="M4214">
        <v>1175</v>
      </c>
      <c r="N4214">
        <v>323</v>
      </c>
      <c r="O4214" t="s">
        <v>133</v>
      </c>
      <c r="P4214">
        <v>0</v>
      </c>
      <c r="Q421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214" t="str">
        <f>VLOOKUP(Analytics_mindset_case_studies_IntegrateCo_2015payroll[[#This Row],[Job_Code]],Analytics_mindset_case_studies_IntegrateCo_jobcodes[[Code_text]:[Job_Description]],2,FALSE)</f>
        <v>New Foreign Manufacturing Oversight</v>
      </c>
    </row>
    <row r="4215" spans="1:18" x14ac:dyDescent="0.3">
      <c r="A4215" s="1">
        <v>42160</v>
      </c>
      <c r="B4215">
        <v>27310060</v>
      </c>
      <c r="C4215">
        <v>27</v>
      </c>
      <c r="D4215">
        <v>1</v>
      </c>
      <c r="E4215">
        <v>1</v>
      </c>
      <c r="F4215" t="s">
        <v>85</v>
      </c>
      <c r="G4215">
        <v>0</v>
      </c>
      <c r="H4215">
        <v>0</v>
      </c>
      <c r="I4215">
        <v>0</v>
      </c>
      <c r="J4215">
        <v>0</v>
      </c>
      <c r="K4215">
        <v>0</v>
      </c>
      <c r="L4215">
        <v>0</v>
      </c>
      <c r="M4215">
        <v>84</v>
      </c>
      <c r="N4215">
        <v>2</v>
      </c>
      <c r="O4215" t="s">
        <v>134</v>
      </c>
      <c r="P4215">
        <v>0</v>
      </c>
      <c r="Q421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215" t="str">
        <f>VLOOKUP(Analytics_mindset_case_studies_IntegrateCo_2015payroll[[#This Row],[Job_Code]],Analytics_mindset_case_studies_IntegrateCo_jobcodes[[Code_text]:[Job_Description]],2,FALSE)</f>
        <v>Installation</v>
      </c>
    </row>
    <row r="4216" spans="1:18" x14ac:dyDescent="0.3">
      <c r="A4216" s="1">
        <v>42160</v>
      </c>
      <c r="B4216">
        <v>27310060</v>
      </c>
      <c r="C4216">
        <v>27</v>
      </c>
      <c r="D4216">
        <v>1</v>
      </c>
      <c r="E4216">
        <v>1</v>
      </c>
      <c r="F4216" t="s">
        <v>65</v>
      </c>
      <c r="G4216">
        <v>45</v>
      </c>
      <c r="H4216">
        <v>0</v>
      </c>
      <c r="I4216">
        <v>13725</v>
      </c>
      <c r="J4216">
        <v>0</v>
      </c>
      <c r="K4216">
        <v>0</v>
      </c>
      <c r="L4216">
        <v>0</v>
      </c>
      <c r="M4216">
        <v>958</v>
      </c>
      <c r="N4216">
        <v>226</v>
      </c>
      <c r="O4216" t="s">
        <v>134</v>
      </c>
      <c r="P4216">
        <v>13725</v>
      </c>
      <c r="Q421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216" t="str">
        <f>VLOOKUP(Analytics_mindset_case_studies_IntegrateCo_2015payroll[[#This Row],[Job_Code]],Analytics_mindset_case_studies_IntegrateCo_jobcodes[[Code_text]:[Job_Description]],2,FALSE)</f>
        <v>Office</v>
      </c>
    </row>
    <row r="4217" spans="1:18" x14ac:dyDescent="0.3">
      <c r="A4217" s="1">
        <v>42160</v>
      </c>
      <c r="B4217">
        <v>27310060</v>
      </c>
      <c r="C4217">
        <v>27</v>
      </c>
      <c r="D4217">
        <v>1</v>
      </c>
      <c r="E4217">
        <v>1</v>
      </c>
      <c r="F4217" t="s">
        <v>72</v>
      </c>
      <c r="G4217">
        <v>25</v>
      </c>
      <c r="H4217">
        <v>0</v>
      </c>
      <c r="I4217">
        <v>7625</v>
      </c>
      <c r="J4217">
        <v>0</v>
      </c>
      <c r="K4217">
        <v>0</v>
      </c>
      <c r="L4217">
        <v>0</v>
      </c>
      <c r="M4217">
        <v>532</v>
      </c>
      <c r="N4217">
        <v>126</v>
      </c>
      <c r="O4217" t="s">
        <v>134</v>
      </c>
      <c r="P4217">
        <v>7625</v>
      </c>
      <c r="Q421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217" t="str">
        <f>VLOOKUP(Analytics_mindset_case_studies_IntegrateCo_2015payroll[[#This Row],[Job_Code]],Analytics_mindset_case_studies_IntegrateCo_jobcodes[[Code_text]:[Job_Description]],2,FALSE)</f>
        <v>Sales</v>
      </c>
    </row>
    <row r="4218" spans="1:18" x14ac:dyDescent="0.3">
      <c r="A4218" s="1">
        <v>42160</v>
      </c>
      <c r="B4218">
        <v>27310060</v>
      </c>
      <c r="C4218">
        <v>27</v>
      </c>
      <c r="D4218">
        <v>1</v>
      </c>
      <c r="E4218">
        <v>1</v>
      </c>
      <c r="F4218" t="s">
        <v>73</v>
      </c>
      <c r="G4218">
        <v>12</v>
      </c>
      <c r="H4218">
        <v>0</v>
      </c>
      <c r="I4218">
        <v>366</v>
      </c>
      <c r="J4218">
        <v>0</v>
      </c>
      <c r="K4218">
        <v>0</v>
      </c>
      <c r="L4218">
        <v>0</v>
      </c>
      <c r="M4218">
        <v>2555</v>
      </c>
      <c r="N4218">
        <v>604</v>
      </c>
      <c r="O4218" t="s">
        <v>134</v>
      </c>
      <c r="P4218">
        <v>366</v>
      </c>
      <c r="Q421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4218" t="str">
        <f>VLOOKUP(Analytics_mindset_case_studies_IntegrateCo_2015payroll[[#This Row],[Job_Code]],Analytics_mindset_case_studies_IntegrateCo_jobcodes[[Code_text]:[Job_Description]],2,FALSE)</f>
        <v>Proj Management</v>
      </c>
    </row>
    <row r="4219" spans="1:18" x14ac:dyDescent="0.3">
      <c r="A4219" s="1">
        <v>42160</v>
      </c>
      <c r="B4219">
        <v>27310060</v>
      </c>
      <c r="C4219">
        <v>27</v>
      </c>
      <c r="D4219">
        <v>1</v>
      </c>
      <c r="E4219">
        <v>1</v>
      </c>
      <c r="F4219" t="s">
        <v>67</v>
      </c>
      <c r="G4219">
        <v>0</v>
      </c>
      <c r="H4219">
        <v>0</v>
      </c>
      <c r="I4219">
        <v>0</v>
      </c>
      <c r="J4219">
        <v>0</v>
      </c>
      <c r="K4219">
        <v>0</v>
      </c>
      <c r="L4219">
        <v>0</v>
      </c>
      <c r="M4219">
        <v>1703</v>
      </c>
      <c r="N4219">
        <v>403</v>
      </c>
      <c r="O4219" t="s">
        <v>134</v>
      </c>
      <c r="P4219">
        <v>0</v>
      </c>
      <c r="Q421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219" t="str">
        <f>VLOOKUP(Analytics_mindset_case_studies_IntegrateCo_2015payroll[[#This Row],[Job_Code]],Analytics_mindset_case_studies_IntegrateCo_jobcodes[[Code_text]:[Job_Description]],2,FALSE)</f>
        <v>New Foreign Manufacturing Oversight</v>
      </c>
    </row>
    <row r="4220" spans="1:18" x14ac:dyDescent="0.3">
      <c r="A4220" s="1">
        <v>42160</v>
      </c>
      <c r="B4220">
        <v>27310060</v>
      </c>
      <c r="C4220">
        <v>411</v>
      </c>
      <c r="D4220">
        <v>1</v>
      </c>
      <c r="E4220">
        <v>1</v>
      </c>
      <c r="F4220" t="s">
        <v>85</v>
      </c>
      <c r="G4220">
        <v>0</v>
      </c>
      <c r="H4220">
        <v>0</v>
      </c>
      <c r="I4220">
        <v>0</v>
      </c>
      <c r="J4220">
        <v>0</v>
      </c>
      <c r="K4220">
        <v>7</v>
      </c>
      <c r="L4220">
        <v>29</v>
      </c>
      <c r="M4220">
        <v>91</v>
      </c>
      <c r="N4220">
        <v>2</v>
      </c>
      <c r="O4220" t="s">
        <v>213</v>
      </c>
      <c r="P4220">
        <v>0</v>
      </c>
      <c r="Q422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220" t="str">
        <f>VLOOKUP(Analytics_mindset_case_studies_IntegrateCo_2015payroll[[#This Row],[Job_Code]],Analytics_mindset_case_studies_IntegrateCo_jobcodes[[Code_text]:[Job_Description]],2,FALSE)</f>
        <v>Installation</v>
      </c>
    </row>
    <row r="4221" spans="1:18" x14ac:dyDescent="0.3">
      <c r="A4221" s="1">
        <v>42160</v>
      </c>
      <c r="B4221">
        <v>27310060</v>
      </c>
      <c r="C4221">
        <v>411</v>
      </c>
      <c r="D4221">
        <v>1</v>
      </c>
      <c r="E4221">
        <v>1</v>
      </c>
      <c r="F4221" t="s">
        <v>59</v>
      </c>
      <c r="G4221">
        <v>0</v>
      </c>
      <c r="H4221">
        <v>0</v>
      </c>
      <c r="I4221">
        <v>0</v>
      </c>
      <c r="J4221">
        <v>0</v>
      </c>
      <c r="K4221">
        <v>108</v>
      </c>
      <c r="L4221">
        <v>432</v>
      </c>
      <c r="M4221">
        <v>1377</v>
      </c>
      <c r="N4221">
        <v>297</v>
      </c>
      <c r="O4221" t="s">
        <v>213</v>
      </c>
      <c r="P4221">
        <v>0</v>
      </c>
      <c r="Q422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221" t="str">
        <f>VLOOKUP(Analytics_mindset_case_studies_IntegrateCo_2015payroll[[#This Row],[Job_Code]],Analytics_mindset_case_studies_IntegrateCo_jobcodes[[Code_text]:[Job_Description]],2,FALSE)</f>
        <v>New Foreign Manufacturing Oversight</v>
      </c>
    </row>
    <row r="4222" spans="1:18" x14ac:dyDescent="0.3">
      <c r="A4222" s="1">
        <v>42160</v>
      </c>
      <c r="B4222">
        <v>27310060</v>
      </c>
      <c r="C4222">
        <v>239</v>
      </c>
      <c r="D4222">
        <v>1</v>
      </c>
      <c r="E4222">
        <v>1</v>
      </c>
      <c r="F4222" t="s">
        <v>64</v>
      </c>
      <c r="G4222">
        <v>10</v>
      </c>
      <c r="H4222">
        <v>0</v>
      </c>
      <c r="I4222">
        <v>235</v>
      </c>
      <c r="J4222">
        <v>0</v>
      </c>
      <c r="K4222">
        <v>0</v>
      </c>
      <c r="L4222">
        <v>531</v>
      </c>
      <c r="M4222">
        <v>1693</v>
      </c>
      <c r="N4222">
        <v>28</v>
      </c>
      <c r="O4222" t="s">
        <v>135</v>
      </c>
      <c r="P4222">
        <v>235</v>
      </c>
      <c r="Q422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222" t="str">
        <f>VLOOKUP(Analytics_mindset_case_studies_IntegrateCo_2015payroll[[#This Row],[Job_Code]],Analytics_mindset_case_studies_IntegrateCo_jobcodes[[Code_text]:[Job_Description]],2,FALSE)</f>
        <v>Office</v>
      </c>
    </row>
    <row r="4223" spans="1:18" x14ac:dyDescent="0.3">
      <c r="A4223" s="1">
        <v>42160</v>
      </c>
      <c r="B4223">
        <v>27310060</v>
      </c>
      <c r="C4223">
        <v>239</v>
      </c>
      <c r="D4223">
        <v>1</v>
      </c>
      <c r="E4223">
        <v>1</v>
      </c>
      <c r="F4223" t="s">
        <v>106</v>
      </c>
      <c r="G4223">
        <v>5</v>
      </c>
      <c r="H4223">
        <v>0</v>
      </c>
      <c r="I4223">
        <v>1175</v>
      </c>
      <c r="J4223">
        <v>0</v>
      </c>
      <c r="K4223">
        <v>0</v>
      </c>
      <c r="L4223">
        <v>27</v>
      </c>
      <c r="M4223">
        <v>85</v>
      </c>
      <c r="N4223">
        <v>1</v>
      </c>
      <c r="O4223" t="s">
        <v>135</v>
      </c>
      <c r="P4223">
        <v>1175</v>
      </c>
      <c r="Q422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007</v>
      </c>
      <c r="R4223" t="str">
        <f>VLOOKUP(Analytics_mindset_case_studies_IntegrateCo_2015payroll[[#This Row],[Job_Code]],Analytics_mindset_case_studies_IntegrateCo_jobcodes[[Code_text]:[Job_Description]],2,FALSE)</f>
        <v>Customer Training</v>
      </c>
    </row>
    <row r="4224" spans="1:18" x14ac:dyDescent="0.3">
      <c r="A4224" s="1">
        <v>42160</v>
      </c>
      <c r="B4224">
        <v>27310060</v>
      </c>
      <c r="C4224">
        <v>239</v>
      </c>
      <c r="D4224">
        <v>1</v>
      </c>
      <c r="E4224">
        <v>1</v>
      </c>
      <c r="F4224" t="s">
        <v>63</v>
      </c>
      <c r="G4224">
        <v>0</v>
      </c>
      <c r="H4224">
        <v>0</v>
      </c>
      <c r="I4224">
        <v>0</v>
      </c>
      <c r="J4224">
        <v>0</v>
      </c>
      <c r="K4224">
        <v>0</v>
      </c>
      <c r="L4224">
        <v>212</v>
      </c>
      <c r="M4224">
        <v>676</v>
      </c>
      <c r="N4224">
        <v>11</v>
      </c>
      <c r="O4224" t="s">
        <v>135</v>
      </c>
      <c r="P4224">
        <v>0</v>
      </c>
      <c r="Q422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224" t="str">
        <f>VLOOKUP(Analytics_mindset_case_studies_IntegrateCo_2015payroll[[#This Row],[Job_Code]],Analytics_mindset_case_studies_IntegrateCo_jobcodes[[Code_text]:[Job_Description]],2,FALSE)</f>
        <v>New Foreign Manufacturing Plant</v>
      </c>
    </row>
    <row r="4225" spans="1:18" x14ac:dyDescent="0.3">
      <c r="A4225" s="1">
        <v>42160</v>
      </c>
      <c r="B4225">
        <v>27310060</v>
      </c>
      <c r="C4225">
        <v>239</v>
      </c>
      <c r="D4225">
        <v>1</v>
      </c>
      <c r="E4225">
        <v>1</v>
      </c>
      <c r="F4225" t="s">
        <v>59</v>
      </c>
      <c r="G4225">
        <v>0</v>
      </c>
      <c r="H4225">
        <v>0</v>
      </c>
      <c r="I4225">
        <v>0</v>
      </c>
      <c r="J4225">
        <v>0</v>
      </c>
      <c r="K4225">
        <v>0</v>
      </c>
      <c r="L4225">
        <v>213</v>
      </c>
      <c r="M4225">
        <v>678</v>
      </c>
      <c r="N4225">
        <v>11</v>
      </c>
      <c r="O4225" t="s">
        <v>135</v>
      </c>
      <c r="P4225">
        <v>0</v>
      </c>
      <c r="Q422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225" t="str">
        <f>VLOOKUP(Analytics_mindset_case_studies_IntegrateCo_2015payroll[[#This Row],[Job_Code]],Analytics_mindset_case_studies_IntegrateCo_jobcodes[[Code_text]:[Job_Description]],2,FALSE)</f>
        <v>New Foreign Manufacturing Oversight</v>
      </c>
    </row>
    <row r="4226" spans="1:18" x14ac:dyDescent="0.3">
      <c r="A4226" s="1">
        <v>42160</v>
      </c>
      <c r="B4226">
        <v>27310060</v>
      </c>
      <c r="C4226">
        <v>239</v>
      </c>
      <c r="D4226">
        <v>1</v>
      </c>
      <c r="E4226">
        <v>1</v>
      </c>
      <c r="F4226" t="s">
        <v>65</v>
      </c>
      <c r="G4226">
        <v>10</v>
      </c>
      <c r="H4226">
        <v>0</v>
      </c>
      <c r="I4226">
        <v>235</v>
      </c>
      <c r="J4226">
        <v>0</v>
      </c>
      <c r="K4226">
        <v>0</v>
      </c>
      <c r="L4226">
        <v>531</v>
      </c>
      <c r="M4226">
        <v>1693</v>
      </c>
      <c r="N4226">
        <v>28</v>
      </c>
      <c r="O4226" t="s">
        <v>135</v>
      </c>
      <c r="P4226">
        <v>235</v>
      </c>
      <c r="Q422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226" t="str">
        <f>VLOOKUP(Analytics_mindset_case_studies_IntegrateCo_2015payroll[[#This Row],[Job_Code]],Analytics_mindset_case_studies_IntegrateCo_jobcodes[[Code_text]:[Job_Description]],2,FALSE)</f>
        <v>Office</v>
      </c>
    </row>
    <row r="4227" spans="1:18" x14ac:dyDescent="0.3">
      <c r="A4227" s="1">
        <v>42160</v>
      </c>
      <c r="B4227">
        <v>27310060</v>
      </c>
      <c r="C4227">
        <v>239</v>
      </c>
      <c r="D4227">
        <v>1</v>
      </c>
      <c r="E4227">
        <v>1</v>
      </c>
      <c r="F4227" t="s">
        <v>72</v>
      </c>
      <c r="G4227">
        <v>15</v>
      </c>
      <c r="H4227">
        <v>0</v>
      </c>
      <c r="I4227">
        <v>3525</v>
      </c>
      <c r="J4227">
        <v>0</v>
      </c>
      <c r="K4227">
        <v>0</v>
      </c>
      <c r="L4227">
        <v>8</v>
      </c>
      <c r="M4227">
        <v>254</v>
      </c>
      <c r="N4227">
        <v>4</v>
      </c>
      <c r="O4227" t="s">
        <v>135</v>
      </c>
      <c r="P4227">
        <v>3525</v>
      </c>
      <c r="Q422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227" t="str">
        <f>VLOOKUP(Analytics_mindset_case_studies_IntegrateCo_2015payroll[[#This Row],[Job_Code]],Analytics_mindset_case_studies_IntegrateCo_jobcodes[[Code_text]:[Job_Description]],2,FALSE)</f>
        <v>Sales</v>
      </c>
    </row>
    <row r="4228" spans="1:18" x14ac:dyDescent="0.3">
      <c r="A4228" s="1">
        <v>42160</v>
      </c>
      <c r="B4228">
        <v>27310060</v>
      </c>
      <c r="C4228">
        <v>239</v>
      </c>
      <c r="D4228">
        <v>1</v>
      </c>
      <c r="E4228">
        <v>1</v>
      </c>
      <c r="F4228" t="s">
        <v>70</v>
      </c>
      <c r="G4228">
        <v>0</v>
      </c>
      <c r="H4228">
        <v>0</v>
      </c>
      <c r="I4228">
        <v>0</v>
      </c>
      <c r="J4228">
        <v>0</v>
      </c>
      <c r="K4228">
        <v>0</v>
      </c>
      <c r="L4228">
        <v>212</v>
      </c>
      <c r="M4228">
        <v>677</v>
      </c>
      <c r="N4228">
        <v>11</v>
      </c>
      <c r="O4228" t="s">
        <v>135</v>
      </c>
      <c r="P4228">
        <v>0</v>
      </c>
      <c r="Q422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228" t="str">
        <f>VLOOKUP(Analytics_mindset_case_studies_IntegrateCo_2015payroll[[#This Row],[Job_Code]],Analytics_mindset_case_studies_IntegrateCo_jobcodes[[Code_text]:[Job_Description]],2,FALSE)</f>
        <v>New Foreign Manufacturing Plant</v>
      </c>
    </row>
    <row r="4229" spans="1:18" x14ac:dyDescent="0.3">
      <c r="A4229" s="1">
        <v>42160</v>
      </c>
      <c r="B4229">
        <v>27310060</v>
      </c>
      <c r="C4229">
        <v>239</v>
      </c>
      <c r="D4229">
        <v>1</v>
      </c>
      <c r="E4229">
        <v>1</v>
      </c>
      <c r="F4229" t="s">
        <v>67</v>
      </c>
      <c r="G4229">
        <v>0</v>
      </c>
      <c r="H4229">
        <v>0</v>
      </c>
      <c r="I4229">
        <v>0</v>
      </c>
      <c r="J4229">
        <v>0</v>
      </c>
      <c r="K4229">
        <v>0</v>
      </c>
      <c r="L4229">
        <v>212</v>
      </c>
      <c r="M4229">
        <v>677</v>
      </c>
      <c r="N4229">
        <v>11</v>
      </c>
      <c r="O4229" t="s">
        <v>135</v>
      </c>
      <c r="P4229">
        <v>0</v>
      </c>
      <c r="Q422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229" t="str">
        <f>VLOOKUP(Analytics_mindset_case_studies_IntegrateCo_2015payroll[[#This Row],[Job_Code]],Analytics_mindset_case_studies_IntegrateCo_jobcodes[[Code_text]:[Job_Description]],2,FALSE)</f>
        <v>New Foreign Manufacturing Oversight</v>
      </c>
    </row>
    <row r="4230" spans="1:18" x14ac:dyDescent="0.3">
      <c r="A4230" s="1">
        <v>42160</v>
      </c>
      <c r="B4230">
        <v>27310060</v>
      </c>
      <c r="C4230">
        <v>38</v>
      </c>
      <c r="D4230">
        <v>1</v>
      </c>
      <c r="E4230">
        <v>1</v>
      </c>
      <c r="F4230" t="s">
        <v>85</v>
      </c>
      <c r="G4230">
        <v>0</v>
      </c>
      <c r="H4230">
        <v>0</v>
      </c>
      <c r="I4230">
        <v>0</v>
      </c>
      <c r="J4230">
        <v>0</v>
      </c>
      <c r="K4230">
        <v>0</v>
      </c>
      <c r="L4230">
        <v>0</v>
      </c>
      <c r="M4230">
        <v>112</v>
      </c>
      <c r="N4230">
        <v>4</v>
      </c>
      <c r="O4230" t="s">
        <v>137</v>
      </c>
      <c r="P4230">
        <v>0</v>
      </c>
      <c r="Q423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230" t="str">
        <f>VLOOKUP(Analytics_mindset_case_studies_IntegrateCo_2015payroll[[#This Row],[Job_Code]],Analytics_mindset_case_studies_IntegrateCo_jobcodes[[Code_text]:[Job_Description]],2,FALSE)</f>
        <v>Installation</v>
      </c>
    </row>
    <row r="4231" spans="1:18" x14ac:dyDescent="0.3">
      <c r="A4231" s="1">
        <v>42160</v>
      </c>
      <c r="B4231">
        <v>27310060</v>
      </c>
      <c r="C4231">
        <v>38</v>
      </c>
      <c r="D4231">
        <v>1</v>
      </c>
      <c r="E4231">
        <v>1</v>
      </c>
      <c r="F4231" t="s">
        <v>58</v>
      </c>
      <c r="G4231">
        <v>33</v>
      </c>
      <c r="H4231">
        <v>0</v>
      </c>
      <c r="I4231">
        <v>131561</v>
      </c>
      <c r="J4231">
        <v>0</v>
      </c>
      <c r="K4231">
        <v>0</v>
      </c>
      <c r="L4231">
        <v>0</v>
      </c>
      <c r="M4231">
        <v>9855</v>
      </c>
      <c r="N4231">
        <v>342</v>
      </c>
      <c r="O4231" t="s">
        <v>137</v>
      </c>
      <c r="P4231">
        <v>131561</v>
      </c>
      <c r="Q423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231" t="str">
        <f>VLOOKUP(Analytics_mindset_case_studies_IntegrateCo_2015payroll[[#This Row],[Job_Code]],Analytics_mindset_case_studies_IntegrateCo_jobcodes[[Code_text]:[Job_Description]],2,FALSE)</f>
        <v>Sales</v>
      </c>
    </row>
    <row r="4232" spans="1:18" x14ac:dyDescent="0.3">
      <c r="A4232" s="1">
        <v>42160</v>
      </c>
      <c r="B4232">
        <v>27310060</v>
      </c>
      <c r="C4232">
        <v>38</v>
      </c>
      <c r="D4232">
        <v>1</v>
      </c>
      <c r="E4232">
        <v>1</v>
      </c>
      <c r="F4232" t="s">
        <v>59</v>
      </c>
      <c r="G4232">
        <v>0</v>
      </c>
      <c r="H4232">
        <v>0</v>
      </c>
      <c r="I4232">
        <v>0</v>
      </c>
      <c r="J4232">
        <v>0</v>
      </c>
      <c r="K4232">
        <v>0</v>
      </c>
      <c r="L4232">
        <v>0</v>
      </c>
      <c r="M4232">
        <v>2389</v>
      </c>
      <c r="N4232">
        <v>83</v>
      </c>
      <c r="O4232" t="s">
        <v>137</v>
      </c>
      <c r="P4232">
        <v>0</v>
      </c>
      <c r="Q423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232" t="str">
        <f>VLOOKUP(Analytics_mindset_case_studies_IntegrateCo_2015payroll[[#This Row],[Job_Code]],Analytics_mindset_case_studies_IntegrateCo_jobcodes[[Code_text]:[Job_Description]],2,FALSE)</f>
        <v>New Foreign Manufacturing Oversight</v>
      </c>
    </row>
    <row r="4233" spans="1:18" x14ac:dyDescent="0.3">
      <c r="A4233" s="1">
        <v>42160</v>
      </c>
      <c r="B4233">
        <v>27310060</v>
      </c>
      <c r="C4233">
        <v>169</v>
      </c>
      <c r="D4233">
        <v>1</v>
      </c>
      <c r="E4233">
        <v>1</v>
      </c>
      <c r="F4233" t="s">
        <v>85</v>
      </c>
      <c r="G4233">
        <v>0</v>
      </c>
      <c r="H4233">
        <v>0</v>
      </c>
      <c r="I4233">
        <v>0</v>
      </c>
      <c r="J4233">
        <v>0</v>
      </c>
      <c r="K4233">
        <v>0</v>
      </c>
      <c r="L4233">
        <v>35</v>
      </c>
      <c r="M4233">
        <v>111</v>
      </c>
      <c r="N4233">
        <v>25</v>
      </c>
      <c r="O4233" t="s">
        <v>138</v>
      </c>
      <c r="P4233">
        <v>0</v>
      </c>
      <c r="Q423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233" t="str">
        <f>VLOOKUP(Analytics_mindset_case_studies_IntegrateCo_2015payroll[[#This Row],[Job_Code]],Analytics_mindset_case_studies_IntegrateCo_jobcodes[[Code_text]:[Job_Description]],2,FALSE)</f>
        <v>Installation</v>
      </c>
    </row>
    <row r="4234" spans="1:18" x14ac:dyDescent="0.3">
      <c r="A4234" s="1">
        <v>42160</v>
      </c>
      <c r="B4234">
        <v>27310060</v>
      </c>
      <c r="C4234">
        <v>169</v>
      </c>
      <c r="D4234">
        <v>1</v>
      </c>
      <c r="E4234">
        <v>1</v>
      </c>
      <c r="F4234" t="s">
        <v>63</v>
      </c>
      <c r="G4234">
        <v>0</v>
      </c>
      <c r="H4234">
        <v>0</v>
      </c>
      <c r="I4234">
        <v>0</v>
      </c>
      <c r="J4234">
        <v>0</v>
      </c>
      <c r="K4234">
        <v>0</v>
      </c>
      <c r="L4234">
        <v>1824</v>
      </c>
      <c r="M4234">
        <v>5812</v>
      </c>
      <c r="N4234">
        <v>1297</v>
      </c>
      <c r="O4234" t="s">
        <v>138</v>
      </c>
      <c r="P4234">
        <v>0</v>
      </c>
      <c r="Q423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234" t="str">
        <f>VLOOKUP(Analytics_mindset_case_studies_IntegrateCo_2015payroll[[#This Row],[Job_Code]],Analytics_mindset_case_studies_IntegrateCo_jobcodes[[Code_text]:[Job_Description]],2,FALSE)</f>
        <v>New Foreign Manufacturing Plant</v>
      </c>
    </row>
    <row r="4235" spans="1:18" x14ac:dyDescent="0.3">
      <c r="A4235" s="1">
        <v>42160</v>
      </c>
      <c r="B4235">
        <v>27310060</v>
      </c>
      <c r="C4235">
        <v>169</v>
      </c>
      <c r="D4235">
        <v>1</v>
      </c>
      <c r="E4235">
        <v>1</v>
      </c>
      <c r="F4235" t="s">
        <v>59</v>
      </c>
      <c r="G4235">
        <v>0</v>
      </c>
      <c r="H4235">
        <v>0</v>
      </c>
      <c r="I4235">
        <v>0</v>
      </c>
      <c r="J4235">
        <v>0</v>
      </c>
      <c r="K4235">
        <v>0</v>
      </c>
      <c r="L4235">
        <v>607</v>
      </c>
      <c r="M4235">
        <v>1937</v>
      </c>
      <c r="N4235">
        <v>432</v>
      </c>
      <c r="O4235" t="s">
        <v>138</v>
      </c>
      <c r="P4235">
        <v>0</v>
      </c>
      <c r="Q423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235" t="str">
        <f>VLOOKUP(Analytics_mindset_case_studies_IntegrateCo_2015payroll[[#This Row],[Job_Code]],Analytics_mindset_case_studies_IntegrateCo_jobcodes[[Code_text]:[Job_Description]],2,FALSE)</f>
        <v>New Foreign Manufacturing Oversight</v>
      </c>
    </row>
    <row r="4236" spans="1:18" x14ac:dyDescent="0.3">
      <c r="A4236" s="1">
        <v>42160</v>
      </c>
      <c r="B4236">
        <v>27310060</v>
      </c>
      <c r="C4236">
        <v>169</v>
      </c>
      <c r="D4236">
        <v>1</v>
      </c>
      <c r="E4236">
        <v>1</v>
      </c>
      <c r="F4236" t="s">
        <v>75</v>
      </c>
      <c r="G4236">
        <v>0</v>
      </c>
      <c r="H4236">
        <v>0</v>
      </c>
      <c r="I4236">
        <v>0</v>
      </c>
      <c r="J4236">
        <v>0</v>
      </c>
      <c r="K4236">
        <v>0</v>
      </c>
      <c r="L4236">
        <v>608</v>
      </c>
      <c r="M4236">
        <v>1937</v>
      </c>
      <c r="N4236">
        <v>432</v>
      </c>
      <c r="O4236" t="s">
        <v>138</v>
      </c>
      <c r="P4236">
        <v>0</v>
      </c>
      <c r="Q423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4236" t="str">
        <f>VLOOKUP(Analytics_mindset_case_studies_IntegrateCo_2015payroll[[#This Row],[Job_Code]],Analytics_mindset_case_studies_IntegrateCo_jobcodes[[Code_text]:[Job_Description]],2,FALSE)</f>
        <v>Internal Auditing</v>
      </c>
    </row>
    <row r="4237" spans="1:18" x14ac:dyDescent="0.3">
      <c r="A4237" s="1">
        <v>42160</v>
      </c>
      <c r="B4237">
        <v>27310060</v>
      </c>
      <c r="C4237">
        <v>44</v>
      </c>
      <c r="D4237">
        <v>4</v>
      </c>
      <c r="E4237">
        <v>4</v>
      </c>
      <c r="F4237" t="s">
        <v>92</v>
      </c>
      <c r="G4237">
        <v>40</v>
      </c>
      <c r="H4237">
        <v>0</v>
      </c>
      <c r="I4237">
        <v>3850</v>
      </c>
      <c r="J4237">
        <v>0</v>
      </c>
      <c r="K4237">
        <v>0</v>
      </c>
      <c r="L4237">
        <v>0</v>
      </c>
      <c r="M4237">
        <v>29453</v>
      </c>
      <c r="N4237">
        <v>462</v>
      </c>
      <c r="O4237" t="s">
        <v>139</v>
      </c>
      <c r="P4237">
        <v>3850</v>
      </c>
      <c r="Q423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237" t="str">
        <f>VLOOKUP(Analytics_mindset_case_studies_IntegrateCo_2015payroll[[#This Row],[Job_Code]],Analytics_mindset_case_studies_IntegrateCo_jobcodes[[Code_text]:[Job_Description]],2,FALSE)</f>
        <v>Office</v>
      </c>
    </row>
    <row r="4238" spans="1:18" x14ac:dyDescent="0.3">
      <c r="A4238" s="1">
        <v>42160</v>
      </c>
      <c r="B4238">
        <v>27310060</v>
      </c>
      <c r="C4238">
        <v>396</v>
      </c>
      <c r="D4238">
        <v>5</v>
      </c>
      <c r="E4238">
        <v>5</v>
      </c>
      <c r="F4238" t="s">
        <v>85</v>
      </c>
      <c r="G4238">
        <v>0</v>
      </c>
      <c r="H4238">
        <v>0</v>
      </c>
      <c r="I4238">
        <v>0</v>
      </c>
      <c r="J4238">
        <v>0</v>
      </c>
      <c r="K4238">
        <v>0</v>
      </c>
      <c r="L4238">
        <v>0</v>
      </c>
      <c r="M4238">
        <v>91</v>
      </c>
      <c r="N4238">
        <v>51</v>
      </c>
      <c r="O4238" t="s">
        <v>140</v>
      </c>
      <c r="P4238">
        <v>0</v>
      </c>
      <c r="Q423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238" t="str">
        <f>VLOOKUP(Analytics_mindset_case_studies_IntegrateCo_2015payroll[[#This Row],[Job_Code]],Analytics_mindset_case_studies_IntegrateCo_jobcodes[[Code_text]:[Job_Description]],2,FALSE)</f>
        <v>Installation</v>
      </c>
    </row>
    <row r="4239" spans="1:18" x14ac:dyDescent="0.3">
      <c r="A4239" s="1">
        <v>42160</v>
      </c>
      <c r="B4239">
        <v>27310060</v>
      </c>
      <c r="C4239">
        <v>396</v>
      </c>
      <c r="D4239">
        <v>5</v>
      </c>
      <c r="E4239">
        <v>5</v>
      </c>
      <c r="F4239" t="s">
        <v>93</v>
      </c>
      <c r="G4239">
        <v>1</v>
      </c>
      <c r="H4239">
        <v>0</v>
      </c>
      <c r="I4239">
        <v>32</v>
      </c>
      <c r="J4239">
        <v>0</v>
      </c>
      <c r="K4239">
        <v>0</v>
      </c>
      <c r="L4239">
        <v>0</v>
      </c>
      <c r="M4239">
        <v>244</v>
      </c>
      <c r="N4239">
        <v>137</v>
      </c>
      <c r="O4239" t="s">
        <v>140</v>
      </c>
      <c r="P4239">
        <v>32</v>
      </c>
      <c r="Q423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239" t="str">
        <f>VLOOKUP(Analytics_mindset_case_studies_IntegrateCo_2015payroll[[#This Row],[Job_Code]],Analytics_mindset_case_studies_IntegrateCo_jobcodes[[Code_text]:[Job_Description]],2,FALSE)</f>
        <v>Office</v>
      </c>
    </row>
    <row r="4240" spans="1:18" x14ac:dyDescent="0.3">
      <c r="A4240" s="1">
        <v>42160</v>
      </c>
      <c r="B4240">
        <v>27310060</v>
      </c>
      <c r="C4240">
        <v>396</v>
      </c>
      <c r="D4240">
        <v>5</v>
      </c>
      <c r="E4240">
        <v>5</v>
      </c>
      <c r="F4240" t="s">
        <v>104</v>
      </c>
      <c r="G4240">
        <v>1</v>
      </c>
      <c r="H4240">
        <v>0</v>
      </c>
      <c r="I4240">
        <v>32</v>
      </c>
      <c r="J4240">
        <v>0</v>
      </c>
      <c r="K4240">
        <v>0</v>
      </c>
      <c r="L4240">
        <v>0</v>
      </c>
      <c r="M4240">
        <v>244</v>
      </c>
      <c r="N4240">
        <v>137</v>
      </c>
      <c r="O4240" t="s">
        <v>140</v>
      </c>
      <c r="P4240">
        <v>32</v>
      </c>
      <c r="Q424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240" t="str">
        <f>VLOOKUP(Analytics_mindset_case_studies_IntegrateCo_2015payroll[[#This Row],[Job_Code]],Analytics_mindset_case_studies_IntegrateCo_jobcodes[[Code_text]:[Job_Description]],2,FALSE)</f>
        <v>Sales</v>
      </c>
    </row>
    <row r="4241" spans="1:18" x14ac:dyDescent="0.3">
      <c r="A4241" s="1">
        <v>42160</v>
      </c>
      <c r="B4241">
        <v>27310060</v>
      </c>
      <c r="C4241">
        <v>396</v>
      </c>
      <c r="D4241">
        <v>5</v>
      </c>
      <c r="E4241">
        <v>5</v>
      </c>
      <c r="F4241" t="s">
        <v>94</v>
      </c>
      <c r="G4241">
        <v>4</v>
      </c>
      <c r="H4241">
        <v>0</v>
      </c>
      <c r="I4241">
        <v>128</v>
      </c>
      <c r="J4241">
        <v>0</v>
      </c>
      <c r="K4241">
        <v>0</v>
      </c>
      <c r="L4241">
        <v>0</v>
      </c>
      <c r="M4241">
        <v>98</v>
      </c>
      <c r="N4241">
        <v>548</v>
      </c>
      <c r="O4241" t="s">
        <v>140</v>
      </c>
      <c r="P4241">
        <v>128</v>
      </c>
      <c r="Q424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4241" t="str">
        <f>VLOOKUP(Analytics_mindset_case_studies_IntegrateCo_2015payroll[[#This Row],[Job_Code]],Analytics_mindset_case_studies_IntegrateCo_jobcodes[[Code_text]:[Job_Description]],2,FALSE)</f>
        <v>Proj Management</v>
      </c>
    </row>
    <row r="4242" spans="1:18" x14ac:dyDescent="0.3">
      <c r="A4242" s="1">
        <v>42160</v>
      </c>
      <c r="B4242">
        <v>27310060</v>
      </c>
      <c r="C4242">
        <v>396</v>
      </c>
      <c r="D4242">
        <v>5</v>
      </c>
      <c r="E4242">
        <v>5</v>
      </c>
      <c r="F4242" t="s">
        <v>76</v>
      </c>
      <c r="G4242">
        <v>0</v>
      </c>
      <c r="H4242">
        <v>0</v>
      </c>
      <c r="I4242">
        <v>0</v>
      </c>
      <c r="J4242">
        <v>0</v>
      </c>
      <c r="K4242">
        <v>0</v>
      </c>
      <c r="L4242">
        <v>0</v>
      </c>
      <c r="M4242">
        <v>1958</v>
      </c>
      <c r="N4242">
        <v>1096</v>
      </c>
      <c r="O4242" t="s">
        <v>140</v>
      </c>
      <c r="P4242">
        <v>0</v>
      </c>
      <c r="Q424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242" t="str">
        <f>VLOOKUP(Analytics_mindset_case_studies_IntegrateCo_2015payroll[[#This Row],[Job_Code]],Analytics_mindset_case_studies_IntegrateCo_jobcodes[[Code_text]:[Job_Description]],2,FALSE)</f>
        <v>New Foreign Manufacturing Oversight</v>
      </c>
    </row>
    <row r="4243" spans="1:18" x14ac:dyDescent="0.3">
      <c r="A4243" s="1">
        <v>42160</v>
      </c>
      <c r="B4243">
        <v>27310060</v>
      </c>
      <c r="C4243">
        <v>204</v>
      </c>
      <c r="D4243">
        <v>1</v>
      </c>
      <c r="E4243">
        <v>1</v>
      </c>
      <c r="F4243" t="s">
        <v>85</v>
      </c>
      <c r="G4243">
        <v>0</v>
      </c>
      <c r="H4243">
        <v>0</v>
      </c>
      <c r="I4243">
        <v>0</v>
      </c>
      <c r="J4243">
        <v>0</v>
      </c>
      <c r="K4243">
        <v>0</v>
      </c>
      <c r="L4243">
        <v>2</v>
      </c>
      <c r="M4243">
        <v>65</v>
      </c>
      <c r="N4243">
        <v>15</v>
      </c>
      <c r="O4243" t="s">
        <v>141</v>
      </c>
      <c r="P4243">
        <v>0</v>
      </c>
      <c r="Q424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243" t="str">
        <f>VLOOKUP(Analytics_mindset_case_studies_IntegrateCo_2015payroll[[#This Row],[Job_Code]],Analytics_mindset_case_studies_IntegrateCo_jobcodes[[Code_text]:[Job_Description]],2,FALSE)</f>
        <v>Installation</v>
      </c>
    </row>
    <row r="4244" spans="1:18" x14ac:dyDescent="0.3">
      <c r="A4244" s="1">
        <v>42160</v>
      </c>
      <c r="B4244">
        <v>27310060</v>
      </c>
      <c r="C4244">
        <v>204</v>
      </c>
      <c r="D4244">
        <v>1</v>
      </c>
      <c r="E4244">
        <v>1</v>
      </c>
      <c r="F4244" t="s">
        <v>87</v>
      </c>
      <c r="G4244">
        <v>1</v>
      </c>
      <c r="H4244">
        <v>0</v>
      </c>
      <c r="I4244">
        <v>3023</v>
      </c>
      <c r="J4244">
        <v>0</v>
      </c>
      <c r="K4244">
        <v>0</v>
      </c>
      <c r="L4244">
        <v>69</v>
      </c>
      <c r="M4244">
        <v>218</v>
      </c>
      <c r="N4244">
        <v>5</v>
      </c>
      <c r="O4244" t="s">
        <v>141</v>
      </c>
      <c r="P4244">
        <v>3023</v>
      </c>
      <c r="Q424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244" t="str">
        <f>VLOOKUP(Analytics_mindset_case_studies_IntegrateCo_2015payroll[[#This Row],[Job_Code]],Analytics_mindset_case_studies_IntegrateCo_jobcodes[[Code_text]:[Job_Description]],2,FALSE)</f>
        <v>Employee Training</v>
      </c>
    </row>
    <row r="4245" spans="1:18" x14ac:dyDescent="0.3">
      <c r="A4245" s="1">
        <v>42160</v>
      </c>
      <c r="B4245">
        <v>27310060</v>
      </c>
      <c r="C4245">
        <v>204</v>
      </c>
      <c r="D4245">
        <v>1</v>
      </c>
      <c r="E4245">
        <v>1</v>
      </c>
      <c r="F4245" t="s">
        <v>59</v>
      </c>
      <c r="G4245">
        <v>0</v>
      </c>
      <c r="H4245">
        <v>0</v>
      </c>
      <c r="I4245">
        <v>0</v>
      </c>
      <c r="J4245">
        <v>0</v>
      </c>
      <c r="K4245">
        <v>0</v>
      </c>
      <c r="L4245">
        <v>549</v>
      </c>
      <c r="M4245">
        <v>175</v>
      </c>
      <c r="N4245">
        <v>399</v>
      </c>
      <c r="O4245" t="s">
        <v>141</v>
      </c>
      <c r="P4245">
        <v>0</v>
      </c>
      <c r="Q424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245" t="str">
        <f>VLOOKUP(Analytics_mindset_case_studies_IntegrateCo_2015payroll[[#This Row],[Job_Code]],Analytics_mindset_case_studies_IntegrateCo_jobcodes[[Code_text]:[Job_Description]],2,FALSE)</f>
        <v>New Foreign Manufacturing Oversight</v>
      </c>
    </row>
    <row r="4246" spans="1:18" x14ac:dyDescent="0.3">
      <c r="A4246" s="1">
        <v>42160</v>
      </c>
      <c r="B4246">
        <v>27310060</v>
      </c>
      <c r="C4246">
        <v>53</v>
      </c>
      <c r="D4246">
        <v>1</v>
      </c>
      <c r="E4246">
        <v>1</v>
      </c>
      <c r="F4246" t="s">
        <v>85</v>
      </c>
      <c r="G4246">
        <v>0</v>
      </c>
      <c r="H4246">
        <v>0</v>
      </c>
      <c r="I4246">
        <v>0</v>
      </c>
      <c r="J4246">
        <v>0</v>
      </c>
      <c r="K4246">
        <v>0</v>
      </c>
      <c r="L4246">
        <v>26</v>
      </c>
      <c r="M4246">
        <v>84</v>
      </c>
      <c r="N4246">
        <v>2</v>
      </c>
      <c r="O4246" t="s">
        <v>142</v>
      </c>
      <c r="P4246">
        <v>0</v>
      </c>
      <c r="Q424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246" t="str">
        <f>VLOOKUP(Analytics_mindset_case_studies_IntegrateCo_2015payroll[[#This Row],[Job_Code]],Analytics_mindset_case_studies_IntegrateCo_jobcodes[[Code_text]:[Job_Description]],2,FALSE)</f>
        <v>Installation</v>
      </c>
    </row>
    <row r="4247" spans="1:18" x14ac:dyDescent="0.3">
      <c r="A4247" s="1">
        <v>42160</v>
      </c>
      <c r="B4247">
        <v>27310060</v>
      </c>
      <c r="C4247">
        <v>53</v>
      </c>
      <c r="D4247">
        <v>1</v>
      </c>
      <c r="E4247">
        <v>1</v>
      </c>
      <c r="F4247" t="s">
        <v>59</v>
      </c>
      <c r="G4247">
        <v>0</v>
      </c>
      <c r="H4247">
        <v>0</v>
      </c>
      <c r="I4247">
        <v>0</v>
      </c>
      <c r="J4247">
        <v>0</v>
      </c>
      <c r="K4247">
        <v>0</v>
      </c>
      <c r="L4247">
        <v>441</v>
      </c>
      <c r="M4247">
        <v>1403</v>
      </c>
      <c r="N4247">
        <v>33</v>
      </c>
      <c r="O4247" t="s">
        <v>142</v>
      </c>
      <c r="P4247">
        <v>0</v>
      </c>
      <c r="Q424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247" t="str">
        <f>VLOOKUP(Analytics_mindset_case_studies_IntegrateCo_2015payroll[[#This Row],[Job_Code]],Analytics_mindset_case_studies_IntegrateCo_jobcodes[[Code_text]:[Job_Description]],2,FALSE)</f>
        <v>New Foreign Manufacturing Oversight</v>
      </c>
    </row>
    <row r="4248" spans="1:18" x14ac:dyDescent="0.3">
      <c r="A4248" s="1">
        <v>42160</v>
      </c>
      <c r="B4248">
        <v>27310060</v>
      </c>
      <c r="C4248">
        <v>15</v>
      </c>
      <c r="D4248">
        <v>1</v>
      </c>
      <c r="E4248">
        <v>1</v>
      </c>
      <c r="F4248" t="s">
        <v>85</v>
      </c>
      <c r="G4248">
        <v>0</v>
      </c>
      <c r="H4248">
        <v>0</v>
      </c>
      <c r="I4248">
        <v>0</v>
      </c>
      <c r="J4248">
        <v>0</v>
      </c>
      <c r="K4248">
        <v>0</v>
      </c>
      <c r="L4248">
        <v>32</v>
      </c>
      <c r="M4248">
        <v>102</v>
      </c>
      <c r="N4248">
        <v>25</v>
      </c>
      <c r="O4248" t="s">
        <v>143</v>
      </c>
      <c r="P4248">
        <v>0</v>
      </c>
      <c r="Q424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248" t="str">
        <f>VLOOKUP(Analytics_mindset_case_studies_IntegrateCo_2015payroll[[#This Row],[Job_Code]],Analytics_mindset_case_studies_IntegrateCo_jobcodes[[Code_text]:[Job_Description]],2,FALSE)</f>
        <v>Installation</v>
      </c>
    </row>
    <row r="4249" spans="1:18" x14ac:dyDescent="0.3">
      <c r="A4249" s="1">
        <v>42160</v>
      </c>
      <c r="B4249">
        <v>27310060</v>
      </c>
      <c r="C4249">
        <v>15</v>
      </c>
      <c r="D4249">
        <v>1</v>
      </c>
      <c r="E4249">
        <v>1</v>
      </c>
      <c r="F4249" t="s">
        <v>59</v>
      </c>
      <c r="G4249">
        <v>0</v>
      </c>
      <c r="H4249">
        <v>0</v>
      </c>
      <c r="I4249">
        <v>0</v>
      </c>
      <c r="J4249">
        <v>0</v>
      </c>
      <c r="K4249">
        <v>0</v>
      </c>
      <c r="L4249">
        <v>473</v>
      </c>
      <c r="M4249">
        <v>1506</v>
      </c>
      <c r="N4249">
        <v>365</v>
      </c>
      <c r="O4249" t="s">
        <v>143</v>
      </c>
      <c r="P4249">
        <v>0</v>
      </c>
      <c r="Q424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249" t="str">
        <f>VLOOKUP(Analytics_mindset_case_studies_IntegrateCo_2015payroll[[#This Row],[Job_Code]],Analytics_mindset_case_studies_IntegrateCo_jobcodes[[Code_text]:[Job_Description]],2,FALSE)</f>
        <v>New Foreign Manufacturing Oversight</v>
      </c>
    </row>
    <row r="4250" spans="1:18" x14ac:dyDescent="0.3">
      <c r="A4250" s="1">
        <v>42160</v>
      </c>
      <c r="B4250">
        <v>27310060</v>
      </c>
      <c r="C4250">
        <v>11</v>
      </c>
      <c r="D4250">
        <v>1</v>
      </c>
      <c r="E4250">
        <v>1</v>
      </c>
      <c r="F4250" t="s">
        <v>85</v>
      </c>
      <c r="G4250">
        <v>0</v>
      </c>
      <c r="H4250">
        <v>0</v>
      </c>
      <c r="I4250">
        <v>0</v>
      </c>
      <c r="J4250">
        <v>0</v>
      </c>
      <c r="K4250">
        <v>0</v>
      </c>
      <c r="L4250">
        <v>0</v>
      </c>
      <c r="M4250">
        <v>111</v>
      </c>
      <c r="N4250">
        <v>25</v>
      </c>
      <c r="O4250" t="s">
        <v>144</v>
      </c>
      <c r="P4250">
        <v>0</v>
      </c>
      <c r="Q425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250" t="str">
        <f>VLOOKUP(Analytics_mindset_case_studies_IntegrateCo_2015payroll[[#This Row],[Job_Code]],Analytics_mindset_case_studies_IntegrateCo_jobcodes[[Code_text]:[Job_Description]],2,FALSE)</f>
        <v>Installation</v>
      </c>
    </row>
    <row r="4251" spans="1:18" x14ac:dyDescent="0.3">
      <c r="A4251" s="1">
        <v>42160</v>
      </c>
      <c r="B4251">
        <v>27310060</v>
      </c>
      <c r="C4251">
        <v>11</v>
      </c>
      <c r="D4251">
        <v>1</v>
      </c>
      <c r="E4251">
        <v>1</v>
      </c>
      <c r="F4251" t="s">
        <v>71</v>
      </c>
      <c r="G4251">
        <v>4</v>
      </c>
      <c r="H4251">
        <v>0</v>
      </c>
      <c r="I4251">
        <v>15192</v>
      </c>
      <c r="J4251">
        <v>0</v>
      </c>
      <c r="K4251">
        <v>0</v>
      </c>
      <c r="L4251">
        <v>0</v>
      </c>
      <c r="M4251">
        <v>1122</v>
      </c>
      <c r="N4251">
        <v>251</v>
      </c>
      <c r="O4251" t="s">
        <v>144</v>
      </c>
      <c r="P4251">
        <v>15192</v>
      </c>
      <c r="Q425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4251" t="str">
        <f>VLOOKUP(Analytics_mindset_case_studies_IntegrateCo_2015payroll[[#This Row],[Job_Code]],Analytics_mindset_case_studies_IntegrateCo_jobcodes[[Code_text]:[Job_Description]],2,FALSE)</f>
        <v>Proj Management</v>
      </c>
    </row>
    <row r="4252" spans="1:18" x14ac:dyDescent="0.3">
      <c r="A4252" s="1">
        <v>42160</v>
      </c>
      <c r="B4252">
        <v>27310060</v>
      </c>
      <c r="C4252">
        <v>11</v>
      </c>
      <c r="D4252">
        <v>1</v>
      </c>
      <c r="E4252">
        <v>1</v>
      </c>
      <c r="F4252" t="s">
        <v>63</v>
      </c>
      <c r="G4252">
        <v>0</v>
      </c>
      <c r="H4252">
        <v>0</v>
      </c>
      <c r="I4252">
        <v>0</v>
      </c>
      <c r="J4252">
        <v>0</v>
      </c>
      <c r="K4252">
        <v>0</v>
      </c>
      <c r="L4252">
        <v>0</v>
      </c>
      <c r="M4252">
        <v>561</v>
      </c>
      <c r="N4252">
        <v>125</v>
      </c>
      <c r="O4252" t="s">
        <v>144</v>
      </c>
      <c r="P4252">
        <v>0</v>
      </c>
      <c r="Q425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252" t="str">
        <f>VLOOKUP(Analytics_mindset_case_studies_IntegrateCo_2015payroll[[#This Row],[Job_Code]],Analytics_mindset_case_studies_IntegrateCo_jobcodes[[Code_text]:[Job_Description]],2,FALSE)</f>
        <v>New Foreign Manufacturing Plant</v>
      </c>
    </row>
    <row r="4253" spans="1:18" x14ac:dyDescent="0.3">
      <c r="A4253" s="1">
        <v>42160</v>
      </c>
      <c r="B4253">
        <v>27310060</v>
      </c>
      <c r="C4253">
        <v>11</v>
      </c>
      <c r="D4253">
        <v>1</v>
      </c>
      <c r="E4253">
        <v>1</v>
      </c>
      <c r="F4253" t="s">
        <v>59</v>
      </c>
      <c r="G4253">
        <v>0</v>
      </c>
      <c r="H4253">
        <v>0</v>
      </c>
      <c r="I4253">
        <v>0</v>
      </c>
      <c r="J4253">
        <v>0</v>
      </c>
      <c r="K4253">
        <v>0</v>
      </c>
      <c r="L4253">
        <v>0</v>
      </c>
      <c r="M4253">
        <v>2246</v>
      </c>
      <c r="N4253">
        <v>501</v>
      </c>
      <c r="O4253" t="s">
        <v>144</v>
      </c>
      <c r="P4253">
        <v>0</v>
      </c>
      <c r="Q425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253" t="str">
        <f>VLOOKUP(Analytics_mindset_case_studies_IntegrateCo_2015payroll[[#This Row],[Job_Code]],Analytics_mindset_case_studies_IntegrateCo_jobcodes[[Code_text]:[Job_Description]],2,FALSE)</f>
        <v>New Foreign Manufacturing Oversight</v>
      </c>
    </row>
    <row r="4254" spans="1:18" x14ac:dyDescent="0.3">
      <c r="A4254" s="1">
        <v>42160</v>
      </c>
      <c r="B4254">
        <v>27310060</v>
      </c>
      <c r="C4254">
        <v>20</v>
      </c>
      <c r="D4254">
        <v>1</v>
      </c>
      <c r="E4254">
        <v>1</v>
      </c>
      <c r="F4254" t="s">
        <v>72</v>
      </c>
      <c r="G4254">
        <v>31</v>
      </c>
      <c r="H4254">
        <v>0</v>
      </c>
      <c r="I4254">
        <v>91839</v>
      </c>
      <c r="J4254">
        <v>0</v>
      </c>
      <c r="K4254">
        <v>0</v>
      </c>
      <c r="L4254">
        <v>0</v>
      </c>
      <c r="M4254">
        <v>6204</v>
      </c>
      <c r="N4254">
        <v>239</v>
      </c>
      <c r="O4254" t="s">
        <v>145</v>
      </c>
      <c r="P4254">
        <v>91839</v>
      </c>
      <c r="Q425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254" t="str">
        <f>VLOOKUP(Analytics_mindset_case_studies_IntegrateCo_2015payroll[[#This Row],[Job_Code]],Analytics_mindset_case_studies_IntegrateCo_jobcodes[[Code_text]:[Job_Description]],2,FALSE)</f>
        <v>Sales</v>
      </c>
    </row>
    <row r="4255" spans="1:18" x14ac:dyDescent="0.3">
      <c r="A4255" s="1">
        <v>42160</v>
      </c>
      <c r="B4255">
        <v>27310060</v>
      </c>
      <c r="C4255">
        <v>20</v>
      </c>
      <c r="D4255">
        <v>1</v>
      </c>
      <c r="E4255">
        <v>1</v>
      </c>
      <c r="F4255" t="s">
        <v>67</v>
      </c>
      <c r="G4255">
        <v>0</v>
      </c>
      <c r="H4255">
        <v>0</v>
      </c>
      <c r="I4255">
        <v>0</v>
      </c>
      <c r="J4255">
        <v>0</v>
      </c>
      <c r="K4255">
        <v>0</v>
      </c>
      <c r="L4255">
        <v>0</v>
      </c>
      <c r="M4255">
        <v>16</v>
      </c>
      <c r="N4255">
        <v>62</v>
      </c>
      <c r="O4255" t="s">
        <v>145</v>
      </c>
      <c r="P4255">
        <v>0</v>
      </c>
      <c r="Q425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255" t="str">
        <f>VLOOKUP(Analytics_mindset_case_studies_IntegrateCo_2015payroll[[#This Row],[Job_Code]],Analytics_mindset_case_studies_IntegrateCo_jobcodes[[Code_text]:[Job_Description]],2,FALSE)</f>
        <v>New Foreign Manufacturing Oversight</v>
      </c>
    </row>
    <row r="4256" spans="1:18" x14ac:dyDescent="0.3">
      <c r="A4256" s="1">
        <v>42160</v>
      </c>
      <c r="B4256">
        <v>27310060</v>
      </c>
      <c r="C4256">
        <v>180</v>
      </c>
      <c r="D4256">
        <v>1</v>
      </c>
      <c r="E4256">
        <v>1</v>
      </c>
      <c r="F4256" t="s">
        <v>85</v>
      </c>
      <c r="G4256">
        <v>0</v>
      </c>
      <c r="H4256">
        <v>0</v>
      </c>
      <c r="I4256">
        <v>0</v>
      </c>
      <c r="J4256">
        <v>0</v>
      </c>
      <c r="K4256">
        <v>0</v>
      </c>
      <c r="L4256">
        <v>25</v>
      </c>
      <c r="M4256">
        <v>79</v>
      </c>
      <c r="N4256">
        <v>2</v>
      </c>
      <c r="O4256" t="s">
        <v>146</v>
      </c>
      <c r="P4256">
        <v>0</v>
      </c>
      <c r="Q425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256" t="str">
        <f>VLOOKUP(Analytics_mindset_case_studies_IntegrateCo_2015payroll[[#This Row],[Job_Code]],Analytics_mindset_case_studies_IntegrateCo_jobcodes[[Code_text]:[Job_Description]],2,FALSE)</f>
        <v>Installation</v>
      </c>
    </row>
    <row r="4257" spans="1:18" x14ac:dyDescent="0.3">
      <c r="A4257" s="1">
        <v>42160</v>
      </c>
      <c r="B4257">
        <v>27310060</v>
      </c>
      <c r="C4257">
        <v>180</v>
      </c>
      <c r="D4257">
        <v>1</v>
      </c>
      <c r="E4257">
        <v>1</v>
      </c>
      <c r="F4257" t="s">
        <v>78</v>
      </c>
      <c r="G4257">
        <v>15</v>
      </c>
      <c r="H4257">
        <v>0</v>
      </c>
      <c r="I4257">
        <v>3488</v>
      </c>
      <c r="J4257">
        <v>0</v>
      </c>
      <c r="K4257">
        <v>0</v>
      </c>
      <c r="L4257">
        <v>72</v>
      </c>
      <c r="M4257">
        <v>229</v>
      </c>
      <c r="N4257">
        <v>58</v>
      </c>
      <c r="O4257" t="s">
        <v>146</v>
      </c>
      <c r="P4257">
        <v>3488</v>
      </c>
      <c r="Q425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257" t="str">
        <f>VLOOKUP(Analytics_mindset_case_studies_IntegrateCo_2015payroll[[#This Row],[Job_Code]],Analytics_mindset_case_studies_IntegrateCo_jobcodes[[Code_text]:[Job_Description]],2,FALSE)</f>
        <v>Service</v>
      </c>
    </row>
    <row r="4258" spans="1:18" x14ac:dyDescent="0.3">
      <c r="A4258" s="1">
        <v>42160</v>
      </c>
      <c r="B4258">
        <v>27310060</v>
      </c>
      <c r="C4258">
        <v>180</v>
      </c>
      <c r="D4258">
        <v>1</v>
      </c>
      <c r="E4258">
        <v>1</v>
      </c>
      <c r="F4258" t="s">
        <v>78</v>
      </c>
      <c r="G4258">
        <v>0</v>
      </c>
      <c r="H4258">
        <v>4</v>
      </c>
      <c r="I4258">
        <v>0</v>
      </c>
      <c r="J4258">
        <v>1395</v>
      </c>
      <c r="K4258">
        <v>0</v>
      </c>
      <c r="L4258">
        <v>288</v>
      </c>
      <c r="M4258">
        <v>916</v>
      </c>
      <c r="N4258">
        <v>153</v>
      </c>
      <c r="O4258" t="s">
        <v>146</v>
      </c>
      <c r="P4258">
        <v>1395</v>
      </c>
      <c r="Q425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258" t="str">
        <f>VLOOKUP(Analytics_mindset_case_studies_IntegrateCo_2015payroll[[#This Row],[Job_Code]],Analytics_mindset_case_studies_IntegrateCo_jobcodes[[Code_text]:[Job_Description]],2,FALSE)</f>
        <v>Service</v>
      </c>
    </row>
    <row r="4259" spans="1:18" x14ac:dyDescent="0.3">
      <c r="A4259" s="1">
        <v>42160</v>
      </c>
      <c r="B4259">
        <v>27310060</v>
      </c>
      <c r="C4259">
        <v>180</v>
      </c>
      <c r="D4259">
        <v>1</v>
      </c>
      <c r="E4259">
        <v>1</v>
      </c>
      <c r="F4259" t="s">
        <v>59</v>
      </c>
      <c r="G4259">
        <v>0</v>
      </c>
      <c r="H4259">
        <v>0</v>
      </c>
      <c r="I4259">
        <v>0</v>
      </c>
      <c r="J4259">
        <v>0</v>
      </c>
      <c r="K4259">
        <v>0</v>
      </c>
      <c r="L4259">
        <v>383</v>
      </c>
      <c r="M4259">
        <v>1222</v>
      </c>
      <c r="N4259">
        <v>307</v>
      </c>
      <c r="O4259" t="s">
        <v>146</v>
      </c>
      <c r="P4259">
        <v>0</v>
      </c>
      <c r="Q425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259" t="str">
        <f>VLOOKUP(Analytics_mindset_case_studies_IntegrateCo_2015payroll[[#This Row],[Job_Code]],Analytics_mindset_case_studies_IntegrateCo_jobcodes[[Code_text]:[Job_Description]],2,FALSE)</f>
        <v>New Foreign Manufacturing Oversight</v>
      </c>
    </row>
    <row r="4260" spans="1:18" x14ac:dyDescent="0.3">
      <c r="A4260" s="1">
        <v>42160</v>
      </c>
      <c r="B4260">
        <v>27310060</v>
      </c>
      <c r="C4260">
        <v>45</v>
      </c>
      <c r="D4260">
        <v>4</v>
      </c>
      <c r="E4260">
        <v>4</v>
      </c>
      <c r="F4260" t="s">
        <v>86</v>
      </c>
      <c r="G4260">
        <v>40</v>
      </c>
      <c r="H4260">
        <v>0</v>
      </c>
      <c r="I4260">
        <v>422564</v>
      </c>
      <c r="J4260">
        <v>0</v>
      </c>
      <c r="K4260">
        <v>0</v>
      </c>
      <c r="L4260">
        <v>0</v>
      </c>
      <c r="M4260">
        <v>31092</v>
      </c>
      <c r="N4260">
        <v>507</v>
      </c>
      <c r="O4260" t="s">
        <v>148</v>
      </c>
      <c r="P4260">
        <v>422564</v>
      </c>
      <c r="Q426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260" t="str">
        <f>VLOOKUP(Analytics_mindset_case_studies_IntegrateCo_2015payroll[[#This Row],[Job_Code]],Analytics_mindset_case_studies_IntegrateCo_jobcodes[[Code_text]:[Job_Description]],2,FALSE)</f>
        <v>Sales</v>
      </c>
    </row>
    <row r="4261" spans="1:18" x14ac:dyDescent="0.3">
      <c r="A4261" s="1">
        <v>42160</v>
      </c>
      <c r="B4261">
        <v>27310060</v>
      </c>
      <c r="C4261">
        <v>375</v>
      </c>
      <c r="D4261">
        <v>1</v>
      </c>
      <c r="E4261">
        <v>1</v>
      </c>
      <c r="F4261" t="s">
        <v>85</v>
      </c>
      <c r="G4261">
        <v>0</v>
      </c>
      <c r="H4261">
        <v>0</v>
      </c>
      <c r="I4261">
        <v>0</v>
      </c>
      <c r="J4261">
        <v>0</v>
      </c>
      <c r="K4261">
        <v>0</v>
      </c>
      <c r="L4261">
        <v>29</v>
      </c>
      <c r="M4261">
        <v>91</v>
      </c>
      <c r="N4261">
        <v>2</v>
      </c>
      <c r="O4261" t="s">
        <v>149</v>
      </c>
      <c r="P4261">
        <v>0</v>
      </c>
      <c r="Q426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261" t="str">
        <f>VLOOKUP(Analytics_mindset_case_studies_IntegrateCo_2015payroll[[#This Row],[Job_Code]],Analytics_mindset_case_studies_IntegrateCo_jobcodes[[Code_text]:[Job_Description]],2,FALSE)</f>
        <v>Installation</v>
      </c>
    </row>
    <row r="4262" spans="1:18" x14ac:dyDescent="0.3">
      <c r="A4262" s="1">
        <v>42160</v>
      </c>
      <c r="B4262">
        <v>27310060</v>
      </c>
      <c r="C4262">
        <v>375</v>
      </c>
      <c r="D4262">
        <v>1</v>
      </c>
      <c r="E4262">
        <v>1</v>
      </c>
      <c r="F4262" t="s">
        <v>67</v>
      </c>
      <c r="G4262">
        <v>0</v>
      </c>
      <c r="H4262">
        <v>0</v>
      </c>
      <c r="I4262">
        <v>0</v>
      </c>
      <c r="J4262">
        <v>0</v>
      </c>
      <c r="K4262">
        <v>0</v>
      </c>
      <c r="L4262">
        <v>422</v>
      </c>
      <c r="M4262">
        <v>1346</v>
      </c>
      <c r="N4262">
        <v>29</v>
      </c>
      <c r="O4262" t="s">
        <v>149</v>
      </c>
      <c r="P4262">
        <v>0</v>
      </c>
      <c r="Q426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262" t="str">
        <f>VLOOKUP(Analytics_mindset_case_studies_IntegrateCo_2015payroll[[#This Row],[Job_Code]],Analytics_mindset_case_studies_IntegrateCo_jobcodes[[Code_text]:[Job_Description]],2,FALSE)</f>
        <v>New Foreign Manufacturing Oversight</v>
      </c>
    </row>
    <row r="4263" spans="1:18" x14ac:dyDescent="0.3">
      <c r="A4263" s="1">
        <v>42160</v>
      </c>
      <c r="B4263">
        <v>27310060</v>
      </c>
      <c r="C4263">
        <v>19</v>
      </c>
      <c r="D4263">
        <v>1</v>
      </c>
      <c r="E4263">
        <v>1</v>
      </c>
      <c r="F4263" t="s">
        <v>74</v>
      </c>
      <c r="G4263">
        <v>2</v>
      </c>
      <c r="H4263">
        <v>0</v>
      </c>
      <c r="I4263">
        <v>54</v>
      </c>
      <c r="J4263">
        <v>0</v>
      </c>
      <c r="K4263">
        <v>0</v>
      </c>
      <c r="L4263">
        <v>125</v>
      </c>
      <c r="M4263">
        <v>399</v>
      </c>
      <c r="N4263">
        <v>89</v>
      </c>
      <c r="O4263" t="s">
        <v>150</v>
      </c>
      <c r="P4263">
        <v>54</v>
      </c>
      <c r="Q426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263" t="str">
        <f>VLOOKUP(Analytics_mindset_case_studies_IntegrateCo_2015payroll[[#This Row],[Job_Code]],Analytics_mindset_case_studies_IntegrateCo_jobcodes[[Code_text]:[Job_Description]],2,FALSE)</f>
        <v>Service</v>
      </c>
    </row>
    <row r="4264" spans="1:18" x14ac:dyDescent="0.3">
      <c r="A4264" s="1">
        <v>42160</v>
      </c>
      <c r="B4264">
        <v>27310060</v>
      </c>
      <c r="C4264">
        <v>381</v>
      </c>
      <c r="D4264">
        <v>1</v>
      </c>
      <c r="E4264">
        <v>1</v>
      </c>
      <c r="F4264" t="s">
        <v>85</v>
      </c>
      <c r="G4264">
        <v>0</v>
      </c>
      <c r="H4264">
        <v>0</v>
      </c>
      <c r="I4264">
        <v>0</v>
      </c>
      <c r="J4264">
        <v>0</v>
      </c>
      <c r="K4264">
        <v>0</v>
      </c>
      <c r="L4264">
        <v>0</v>
      </c>
      <c r="M4264">
        <v>104</v>
      </c>
      <c r="N4264">
        <v>4</v>
      </c>
      <c r="O4264" t="s">
        <v>151</v>
      </c>
      <c r="P4264">
        <v>0</v>
      </c>
      <c r="Q426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264" t="str">
        <f>VLOOKUP(Analytics_mindset_case_studies_IntegrateCo_2015payroll[[#This Row],[Job_Code]],Analytics_mindset_case_studies_IntegrateCo_jobcodes[[Code_text]:[Job_Description]],2,FALSE)</f>
        <v>Installation</v>
      </c>
    </row>
    <row r="4265" spans="1:18" x14ac:dyDescent="0.3">
      <c r="A4265" s="1">
        <v>42160</v>
      </c>
      <c r="B4265">
        <v>27310060</v>
      </c>
      <c r="C4265">
        <v>381</v>
      </c>
      <c r="D4265">
        <v>1</v>
      </c>
      <c r="E4265">
        <v>1</v>
      </c>
      <c r="F4265" t="s">
        <v>72</v>
      </c>
      <c r="G4265">
        <v>32</v>
      </c>
      <c r="H4265">
        <v>0</v>
      </c>
      <c r="I4265">
        <v>69231</v>
      </c>
      <c r="J4265">
        <v>0</v>
      </c>
      <c r="K4265">
        <v>0</v>
      </c>
      <c r="L4265">
        <v>0</v>
      </c>
      <c r="M4265">
        <v>4808</v>
      </c>
      <c r="N4265">
        <v>18</v>
      </c>
      <c r="O4265" t="s">
        <v>151</v>
      </c>
      <c r="P4265">
        <v>69231</v>
      </c>
      <c r="Q426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265" t="str">
        <f>VLOOKUP(Analytics_mindset_case_studies_IntegrateCo_2015payroll[[#This Row],[Job_Code]],Analytics_mindset_case_studies_IntegrateCo_jobcodes[[Code_text]:[Job_Description]],2,FALSE)</f>
        <v>Sales</v>
      </c>
    </row>
    <row r="4266" spans="1:18" x14ac:dyDescent="0.3">
      <c r="A4266" s="1">
        <v>42160</v>
      </c>
      <c r="B4266">
        <v>27310060</v>
      </c>
      <c r="C4266">
        <v>381</v>
      </c>
      <c r="D4266">
        <v>1</v>
      </c>
      <c r="E4266">
        <v>1</v>
      </c>
      <c r="F4266" t="s">
        <v>67</v>
      </c>
      <c r="G4266">
        <v>0</v>
      </c>
      <c r="H4266">
        <v>0</v>
      </c>
      <c r="I4266">
        <v>0</v>
      </c>
      <c r="J4266">
        <v>0</v>
      </c>
      <c r="K4266">
        <v>0</v>
      </c>
      <c r="L4266">
        <v>0</v>
      </c>
      <c r="M4266">
        <v>1203</v>
      </c>
      <c r="N4266">
        <v>45</v>
      </c>
      <c r="O4266" t="s">
        <v>151</v>
      </c>
      <c r="P4266">
        <v>0</v>
      </c>
      <c r="Q426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266" t="str">
        <f>VLOOKUP(Analytics_mindset_case_studies_IntegrateCo_2015payroll[[#This Row],[Job_Code]],Analytics_mindset_case_studies_IntegrateCo_jobcodes[[Code_text]:[Job_Description]],2,FALSE)</f>
        <v>New Foreign Manufacturing Oversight</v>
      </c>
    </row>
    <row r="4267" spans="1:18" x14ac:dyDescent="0.3">
      <c r="A4267" s="1">
        <v>42160</v>
      </c>
      <c r="B4267">
        <v>27310060</v>
      </c>
      <c r="C4267">
        <v>133</v>
      </c>
      <c r="D4267">
        <v>1</v>
      </c>
      <c r="E4267">
        <v>1</v>
      </c>
      <c r="F4267" t="s">
        <v>67</v>
      </c>
      <c r="G4267">
        <v>0</v>
      </c>
      <c r="H4267">
        <v>0</v>
      </c>
      <c r="I4267">
        <v>0</v>
      </c>
      <c r="J4267">
        <v>0</v>
      </c>
      <c r="K4267">
        <v>0</v>
      </c>
      <c r="L4267">
        <v>541</v>
      </c>
      <c r="M4267">
        <v>1725</v>
      </c>
      <c r="N4267">
        <v>393</v>
      </c>
      <c r="O4267" t="s">
        <v>152</v>
      </c>
      <c r="P4267">
        <v>0</v>
      </c>
      <c r="Q426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267" t="str">
        <f>VLOOKUP(Analytics_mindset_case_studies_IntegrateCo_2015payroll[[#This Row],[Job_Code]],Analytics_mindset_case_studies_IntegrateCo_jobcodes[[Code_text]:[Job_Description]],2,FALSE)</f>
        <v>New Foreign Manufacturing Oversight</v>
      </c>
    </row>
    <row r="4268" spans="1:18" x14ac:dyDescent="0.3">
      <c r="A4268" s="1">
        <v>42160</v>
      </c>
      <c r="B4268">
        <v>27310060</v>
      </c>
      <c r="C4268">
        <v>406</v>
      </c>
      <c r="D4268">
        <v>1</v>
      </c>
      <c r="E4268">
        <v>1</v>
      </c>
      <c r="F4268" t="s">
        <v>64</v>
      </c>
      <c r="G4268">
        <v>2</v>
      </c>
      <c r="H4268">
        <v>0</v>
      </c>
      <c r="I4268">
        <v>10576</v>
      </c>
      <c r="J4268">
        <v>0</v>
      </c>
      <c r="K4268">
        <v>0</v>
      </c>
      <c r="L4268">
        <v>213</v>
      </c>
      <c r="M4268">
        <v>678</v>
      </c>
      <c r="N4268">
        <v>13</v>
      </c>
      <c r="O4268" t="s">
        <v>208</v>
      </c>
      <c r="P4268">
        <v>10576</v>
      </c>
      <c r="Q426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268" t="str">
        <f>VLOOKUP(Analytics_mindset_case_studies_IntegrateCo_2015payroll[[#This Row],[Job_Code]],Analytics_mindset_case_studies_IntegrateCo_jobcodes[[Code_text]:[Job_Description]],2,FALSE)</f>
        <v>Office</v>
      </c>
    </row>
    <row r="4269" spans="1:18" x14ac:dyDescent="0.3">
      <c r="A4269" s="1">
        <v>42160</v>
      </c>
      <c r="B4269">
        <v>27310060</v>
      </c>
      <c r="C4269">
        <v>406</v>
      </c>
      <c r="D4269">
        <v>1</v>
      </c>
      <c r="E4269">
        <v>1</v>
      </c>
      <c r="F4269" t="s">
        <v>58</v>
      </c>
      <c r="G4269">
        <v>13</v>
      </c>
      <c r="H4269">
        <v>0</v>
      </c>
      <c r="I4269">
        <v>6875</v>
      </c>
      <c r="J4269">
        <v>0</v>
      </c>
      <c r="K4269">
        <v>0</v>
      </c>
      <c r="L4269">
        <v>1382</v>
      </c>
      <c r="M4269">
        <v>4406</v>
      </c>
      <c r="N4269">
        <v>82</v>
      </c>
      <c r="O4269" t="s">
        <v>208</v>
      </c>
      <c r="P4269">
        <v>6875</v>
      </c>
      <c r="Q426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269" t="str">
        <f>VLOOKUP(Analytics_mindset_case_studies_IntegrateCo_2015payroll[[#This Row],[Job_Code]],Analytics_mindset_case_studies_IntegrateCo_jobcodes[[Code_text]:[Job_Description]],2,FALSE)</f>
        <v>Sales</v>
      </c>
    </row>
    <row r="4270" spans="1:18" x14ac:dyDescent="0.3">
      <c r="A4270" s="1">
        <v>42160</v>
      </c>
      <c r="B4270">
        <v>27310060</v>
      </c>
      <c r="C4270">
        <v>406</v>
      </c>
      <c r="D4270">
        <v>1</v>
      </c>
      <c r="E4270">
        <v>1</v>
      </c>
      <c r="F4270" t="s">
        <v>78</v>
      </c>
      <c r="G4270">
        <v>17</v>
      </c>
      <c r="H4270">
        <v>0</v>
      </c>
      <c r="I4270">
        <v>89904</v>
      </c>
      <c r="J4270">
        <v>0</v>
      </c>
      <c r="K4270">
        <v>0</v>
      </c>
      <c r="L4270">
        <v>1807</v>
      </c>
      <c r="M4270">
        <v>5762</v>
      </c>
      <c r="N4270">
        <v>108</v>
      </c>
      <c r="O4270" t="s">
        <v>208</v>
      </c>
      <c r="P4270">
        <v>89904</v>
      </c>
      <c r="Q427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270" t="str">
        <f>VLOOKUP(Analytics_mindset_case_studies_IntegrateCo_2015payroll[[#This Row],[Job_Code]],Analytics_mindset_case_studies_IntegrateCo_jobcodes[[Code_text]:[Job_Description]],2,FALSE)</f>
        <v>Service</v>
      </c>
    </row>
    <row r="4271" spans="1:18" x14ac:dyDescent="0.3">
      <c r="A4271" s="1">
        <v>42160</v>
      </c>
      <c r="B4271">
        <v>27310060</v>
      </c>
      <c r="C4271">
        <v>406</v>
      </c>
      <c r="D4271">
        <v>1</v>
      </c>
      <c r="E4271">
        <v>1</v>
      </c>
      <c r="F4271" t="s">
        <v>59</v>
      </c>
      <c r="G4271">
        <v>0</v>
      </c>
      <c r="H4271">
        <v>0</v>
      </c>
      <c r="I4271">
        <v>0</v>
      </c>
      <c r="J4271">
        <v>0</v>
      </c>
      <c r="K4271">
        <v>0</v>
      </c>
      <c r="L4271">
        <v>851</v>
      </c>
      <c r="M4271">
        <v>2711</v>
      </c>
      <c r="N4271">
        <v>51</v>
      </c>
      <c r="O4271" t="s">
        <v>208</v>
      </c>
      <c r="P4271">
        <v>0</v>
      </c>
      <c r="Q427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271" t="str">
        <f>VLOOKUP(Analytics_mindset_case_studies_IntegrateCo_2015payroll[[#This Row],[Job_Code]],Analytics_mindset_case_studies_IntegrateCo_jobcodes[[Code_text]:[Job_Description]],2,FALSE)</f>
        <v>New Foreign Manufacturing Oversight</v>
      </c>
    </row>
    <row r="4272" spans="1:18" x14ac:dyDescent="0.3">
      <c r="A4272" s="1">
        <v>42160</v>
      </c>
      <c r="B4272">
        <v>27310060</v>
      </c>
      <c r="C4272">
        <v>402</v>
      </c>
      <c r="D4272">
        <v>5</v>
      </c>
      <c r="E4272">
        <v>5</v>
      </c>
      <c r="F4272" t="s">
        <v>85</v>
      </c>
      <c r="G4272">
        <v>0</v>
      </c>
      <c r="H4272">
        <v>0</v>
      </c>
      <c r="I4272">
        <v>0</v>
      </c>
      <c r="J4272">
        <v>0</v>
      </c>
      <c r="K4272">
        <v>0</v>
      </c>
      <c r="L4272">
        <v>34</v>
      </c>
      <c r="M4272">
        <v>85</v>
      </c>
      <c r="N4272">
        <v>51</v>
      </c>
      <c r="O4272" t="s">
        <v>153</v>
      </c>
      <c r="P4272">
        <v>0</v>
      </c>
      <c r="Q427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272" t="str">
        <f>VLOOKUP(Analytics_mindset_case_studies_IntegrateCo_2015payroll[[#This Row],[Job_Code]],Analytics_mindset_case_studies_IntegrateCo_jobcodes[[Code_text]:[Job_Description]],2,FALSE)</f>
        <v>Installation</v>
      </c>
    </row>
    <row r="4273" spans="1:18" x14ac:dyDescent="0.3">
      <c r="A4273" s="1">
        <v>42160</v>
      </c>
      <c r="B4273">
        <v>27310060</v>
      </c>
      <c r="C4273">
        <v>402</v>
      </c>
      <c r="D4273">
        <v>5</v>
      </c>
      <c r="E4273">
        <v>5</v>
      </c>
      <c r="F4273" t="s">
        <v>93</v>
      </c>
      <c r="G4273">
        <v>1</v>
      </c>
      <c r="H4273">
        <v>0</v>
      </c>
      <c r="I4273">
        <v>18</v>
      </c>
      <c r="J4273">
        <v>0</v>
      </c>
      <c r="K4273">
        <v>0</v>
      </c>
      <c r="L4273">
        <v>5</v>
      </c>
      <c r="M4273">
        <v>127</v>
      </c>
      <c r="N4273">
        <v>77</v>
      </c>
      <c r="O4273" t="s">
        <v>153</v>
      </c>
      <c r="P4273">
        <v>18</v>
      </c>
      <c r="Q427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273" t="str">
        <f>VLOOKUP(Analytics_mindset_case_studies_IntegrateCo_2015payroll[[#This Row],[Job_Code]],Analytics_mindset_case_studies_IntegrateCo_jobcodes[[Code_text]:[Job_Description]],2,FALSE)</f>
        <v>Office</v>
      </c>
    </row>
    <row r="4274" spans="1:18" x14ac:dyDescent="0.3">
      <c r="A4274" s="1">
        <v>42160</v>
      </c>
      <c r="B4274">
        <v>27310060</v>
      </c>
      <c r="C4274">
        <v>402</v>
      </c>
      <c r="D4274">
        <v>5</v>
      </c>
      <c r="E4274">
        <v>5</v>
      </c>
      <c r="F4274" t="s">
        <v>77</v>
      </c>
      <c r="G4274">
        <v>2</v>
      </c>
      <c r="H4274">
        <v>0</v>
      </c>
      <c r="I4274">
        <v>36</v>
      </c>
      <c r="J4274">
        <v>0</v>
      </c>
      <c r="K4274">
        <v>0</v>
      </c>
      <c r="L4274">
        <v>101</v>
      </c>
      <c r="M4274">
        <v>254</v>
      </c>
      <c r="N4274">
        <v>154</v>
      </c>
      <c r="O4274" t="s">
        <v>153</v>
      </c>
      <c r="P4274">
        <v>36</v>
      </c>
      <c r="Q427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274" t="str">
        <f>VLOOKUP(Analytics_mindset_case_studies_IntegrateCo_2015payroll[[#This Row],[Job_Code]],Analytics_mindset_case_studies_IntegrateCo_jobcodes[[Code_text]:[Job_Description]],2,FALSE)</f>
        <v>Employee Training</v>
      </c>
    </row>
    <row r="4275" spans="1:18" x14ac:dyDescent="0.3">
      <c r="A4275" s="1">
        <v>42160</v>
      </c>
      <c r="B4275">
        <v>27310060</v>
      </c>
      <c r="C4275">
        <v>402</v>
      </c>
      <c r="D4275">
        <v>5</v>
      </c>
      <c r="E4275">
        <v>5</v>
      </c>
      <c r="F4275" t="s">
        <v>76</v>
      </c>
      <c r="G4275">
        <v>0</v>
      </c>
      <c r="H4275">
        <v>0</v>
      </c>
      <c r="I4275">
        <v>0</v>
      </c>
      <c r="J4275">
        <v>0</v>
      </c>
      <c r="K4275">
        <v>0</v>
      </c>
      <c r="L4275">
        <v>403</v>
      </c>
      <c r="M4275">
        <v>1017</v>
      </c>
      <c r="N4275">
        <v>616</v>
      </c>
      <c r="O4275" t="s">
        <v>153</v>
      </c>
      <c r="P4275">
        <v>0</v>
      </c>
      <c r="Q427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275" t="str">
        <f>VLOOKUP(Analytics_mindset_case_studies_IntegrateCo_2015payroll[[#This Row],[Job_Code]],Analytics_mindset_case_studies_IntegrateCo_jobcodes[[Code_text]:[Job_Description]],2,FALSE)</f>
        <v>New Foreign Manufacturing Oversight</v>
      </c>
    </row>
    <row r="4276" spans="1:18" x14ac:dyDescent="0.3">
      <c r="A4276" s="1">
        <v>42160</v>
      </c>
      <c r="B4276">
        <v>27310060</v>
      </c>
      <c r="C4276">
        <v>194</v>
      </c>
      <c r="D4276">
        <v>1</v>
      </c>
      <c r="E4276">
        <v>1</v>
      </c>
      <c r="F4276" t="s">
        <v>59</v>
      </c>
      <c r="G4276">
        <v>0</v>
      </c>
      <c r="H4276">
        <v>0</v>
      </c>
      <c r="I4276">
        <v>0</v>
      </c>
      <c r="J4276">
        <v>0</v>
      </c>
      <c r="K4276">
        <v>0</v>
      </c>
      <c r="L4276">
        <v>35</v>
      </c>
      <c r="M4276">
        <v>1115</v>
      </c>
      <c r="N4276">
        <v>297</v>
      </c>
      <c r="O4276" t="s">
        <v>154</v>
      </c>
      <c r="P4276">
        <v>0</v>
      </c>
      <c r="Q427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276" t="str">
        <f>VLOOKUP(Analytics_mindset_case_studies_IntegrateCo_2015payroll[[#This Row],[Job_Code]],Analytics_mindset_case_studies_IntegrateCo_jobcodes[[Code_text]:[Job_Description]],2,FALSE)</f>
        <v>New Foreign Manufacturing Oversight</v>
      </c>
    </row>
    <row r="4277" spans="1:18" x14ac:dyDescent="0.3">
      <c r="A4277" s="1">
        <v>42160</v>
      </c>
      <c r="B4277">
        <v>27310060</v>
      </c>
      <c r="C4277">
        <v>203</v>
      </c>
      <c r="D4277">
        <v>1</v>
      </c>
      <c r="E4277">
        <v>1</v>
      </c>
      <c r="F4277" t="s">
        <v>85</v>
      </c>
      <c r="G4277">
        <v>0</v>
      </c>
      <c r="H4277">
        <v>0</v>
      </c>
      <c r="I4277">
        <v>0</v>
      </c>
      <c r="J4277">
        <v>0</v>
      </c>
      <c r="K4277">
        <v>0</v>
      </c>
      <c r="L4277">
        <v>0</v>
      </c>
      <c r="M4277">
        <v>152</v>
      </c>
      <c r="N4277">
        <v>3</v>
      </c>
      <c r="O4277" t="s">
        <v>155</v>
      </c>
      <c r="P4277">
        <v>0</v>
      </c>
      <c r="Q427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277" t="str">
        <f>VLOOKUP(Analytics_mindset_case_studies_IntegrateCo_2015payroll[[#This Row],[Job_Code]],Analytics_mindset_case_studies_IntegrateCo_jobcodes[[Code_text]:[Job_Description]],2,FALSE)</f>
        <v>Installation</v>
      </c>
    </row>
    <row r="4278" spans="1:18" x14ac:dyDescent="0.3">
      <c r="A4278" s="1">
        <v>42160</v>
      </c>
      <c r="B4278">
        <v>27310060</v>
      </c>
      <c r="C4278">
        <v>203</v>
      </c>
      <c r="D4278">
        <v>1</v>
      </c>
      <c r="E4278">
        <v>1</v>
      </c>
      <c r="F4278" t="s">
        <v>64</v>
      </c>
      <c r="G4278">
        <v>4</v>
      </c>
      <c r="H4278">
        <v>0</v>
      </c>
      <c r="I4278">
        <v>25925</v>
      </c>
      <c r="J4278">
        <v>0</v>
      </c>
      <c r="K4278">
        <v>0</v>
      </c>
      <c r="L4278">
        <v>0</v>
      </c>
      <c r="M4278">
        <v>1873</v>
      </c>
      <c r="N4278">
        <v>31</v>
      </c>
      <c r="O4278" t="s">
        <v>155</v>
      </c>
      <c r="P4278">
        <v>25925</v>
      </c>
      <c r="Q427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278" t="str">
        <f>VLOOKUP(Analytics_mindset_case_studies_IntegrateCo_2015payroll[[#This Row],[Job_Code]],Analytics_mindset_case_studies_IntegrateCo_jobcodes[[Code_text]:[Job_Description]],2,FALSE)</f>
        <v>Office</v>
      </c>
    </row>
    <row r="4279" spans="1:18" x14ac:dyDescent="0.3">
      <c r="A4279" s="1">
        <v>42160</v>
      </c>
      <c r="B4279">
        <v>27310060</v>
      </c>
      <c r="C4279">
        <v>203</v>
      </c>
      <c r="D4279">
        <v>1</v>
      </c>
      <c r="E4279">
        <v>1</v>
      </c>
      <c r="F4279" t="s">
        <v>88</v>
      </c>
      <c r="G4279">
        <v>4</v>
      </c>
      <c r="H4279">
        <v>0</v>
      </c>
      <c r="I4279">
        <v>25924</v>
      </c>
      <c r="J4279">
        <v>0</v>
      </c>
      <c r="K4279">
        <v>0</v>
      </c>
      <c r="L4279">
        <v>0</v>
      </c>
      <c r="M4279">
        <v>1875</v>
      </c>
      <c r="N4279">
        <v>31</v>
      </c>
      <c r="O4279" t="s">
        <v>155</v>
      </c>
      <c r="P4279">
        <v>25924</v>
      </c>
      <c r="Q427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279" t="str">
        <f>VLOOKUP(Analytics_mindset_case_studies_IntegrateCo_2015payroll[[#This Row],[Job_Code]],Analytics_mindset_case_studies_IntegrateCo_jobcodes[[Code_text]:[Job_Description]],2,FALSE)</f>
        <v>Office</v>
      </c>
    </row>
    <row r="4280" spans="1:18" x14ac:dyDescent="0.3">
      <c r="A4280" s="1">
        <v>42160</v>
      </c>
      <c r="B4280">
        <v>27310060</v>
      </c>
      <c r="C4280">
        <v>203</v>
      </c>
      <c r="D4280">
        <v>1</v>
      </c>
      <c r="E4280">
        <v>1</v>
      </c>
      <c r="F4280" t="s">
        <v>78</v>
      </c>
      <c r="G4280">
        <v>4</v>
      </c>
      <c r="H4280">
        <v>0</v>
      </c>
      <c r="I4280">
        <v>25925</v>
      </c>
      <c r="J4280">
        <v>0</v>
      </c>
      <c r="K4280">
        <v>0</v>
      </c>
      <c r="L4280">
        <v>0</v>
      </c>
      <c r="M4280">
        <v>1873</v>
      </c>
      <c r="N4280">
        <v>31</v>
      </c>
      <c r="O4280" t="s">
        <v>155</v>
      </c>
      <c r="P4280">
        <v>25925</v>
      </c>
      <c r="Q428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280" t="str">
        <f>VLOOKUP(Analytics_mindset_case_studies_IntegrateCo_2015payroll[[#This Row],[Job_Code]],Analytics_mindset_case_studies_IntegrateCo_jobcodes[[Code_text]:[Job_Description]],2,FALSE)</f>
        <v>Service</v>
      </c>
    </row>
    <row r="4281" spans="1:18" x14ac:dyDescent="0.3">
      <c r="A4281" s="1">
        <v>42160</v>
      </c>
      <c r="B4281">
        <v>27310060</v>
      </c>
      <c r="C4281">
        <v>203</v>
      </c>
      <c r="D4281">
        <v>1</v>
      </c>
      <c r="E4281">
        <v>1</v>
      </c>
      <c r="F4281" t="s">
        <v>97</v>
      </c>
      <c r="G4281">
        <v>4</v>
      </c>
      <c r="H4281">
        <v>0</v>
      </c>
      <c r="I4281">
        <v>25924</v>
      </c>
      <c r="J4281">
        <v>0</v>
      </c>
      <c r="K4281">
        <v>0</v>
      </c>
      <c r="L4281">
        <v>0</v>
      </c>
      <c r="M4281">
        <v>1873</v>
      </c>
      <c r="N4281">
        <v>31</v>
      </c>
      <c r="O4281" t="s">
        <v>155</v>
      </c>
      <c r="P4281">
        <v>25924</v>
      </c>
      <c r="Q428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281" t="str">
        <f>VLOOKUP(Analytics_mindset_case_studies_IntegrateCo_2015payroll[[#This Row],[Job_Code]],Analytics_mindset_case_studies_IntegrateCo_jobcodes[[Code_text]:[Job_Description]],2,FALSE)</f>
        <v>Service</v>
      </c>
    </row>
    <row r="4282" spans="1:18" x14ac:dyDescent="0.3">
      <c r="A4282" s="1">
        <v>42160</v>
      </c>
      <c r="B4282">
        <v>27310060</v>
      </c>
      <c r="C4282">
        <v>203</v>
      </c>
      <c r="D4282">
        <v>1</v>
      </c>
      <c r="E4282">
        <v>1</v>
      </c>
      <c r="F4282" t="s">
        <v>59</v>
      </c>
      <c r="G4282">
        <v>0</v>
      </c>
      <c r="H4282">
        <v>0</v>
      </c>
      <c r="I4282">
        <v>0</v>
      </c>
      <c r="J4282">
        <v>0</v>
      </c>
      <c r="K4282">
        <v>0</v>
      </c>
      <c r="L4282">
        <v>0</v>
      </c>
      <c r="M4282">
        <v>1874</v>
      </c>
      <c r="N4282">
        <v>31</v>
      </c>
      <c r="O4282" t="s">
        <v>155</v>
      </c>
      <c r="P4282">
        <v>0</v>
      </c>
      <c r="Q428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282" t="str">
        <f>VLOOKUP(Analytics_mindset_case_studies_IntegrateCo_2015payroll[[#This Row],[Job_Code]],Analytics_mindset_case_studies_IntegrateCo_jobcodes[[Code_text]:[Job_Description]],2,FALSE)</f>
        <v>New Foreign Manufacturing Oversight</v>
      </c>
    </row>
    <row r="4283" spans="1:18" x14ac:dyDescent="0.3">
      <c r="A4283" s="1">
        <v>42160</v>
      </c>
      <c r="B4283">
        <v>27310060</v>
      </c>
      <c r="C4283">
        <v>203</v>
      </c>
      <c r="D4283">
        <v>1</v>
      </c>
      <c r="E4283">
        <v>1</v>
      </c>
      <c r="F4283" t="s">
        <v>65</v>
      </c>
      <c r="G4283">
        <v>4</v>
      </c>
      <c r="H4283">
        <v>0</v>
      </c>
      <c r="I4283">
        <v>25925</v>
      </c>
      <c r="J4283">
        <v>0</v>
      </c>
      <c r="K4283">
        <v>0</v>
      </c>
      <c r="L4283">
        <v>0</v>
      </c>
      <c r="M4283">
        <v>1874</v>
      </c>
      <c r="N4283">
        <v>31</v>
      </c>
      <c r="O4283" t="s">
        <v>155</v>
      </c>
      <c r="P4283">
        <v>25925</v>
      </c>
      <c r="Q428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283" t="str">
        <f>VLOOKUP(Analytics_mindset_case_studies_IntegrateCo_2015payroll[[#This Row],[Job_Code]],Analytics_mindset_case_studies_IntegrateCo_jobcodes[[Code_text]:[Job_Description]],2,FALSE)</f>
        <v>Office</v>
      </c>
    </row>
    <row r="4284" spans="1:18" x14ac:dyDescent="0.3">
      <c r="A4284" s="1">
        <v>42160</v>
      </c>
      <c r="B4284">
        <v>27310060</v>
      </c>
      <c r="C4284">
        <v>203</v>
      </c>
      <c r="D4284">
        <v>1</v>
      </c>
      <c r="E4284">
        <v>1</v>
      </c>
      <c r="F4284" t="s">
        <v>98</v>
      </c>
      <c r="G4284">
        <v>4</v>
      </c>
      <c r="H4284">
        <v>0</v>
      </c>
      <c r="I4284">
        <v>25924</v>
      </c>
      <c r="J4284">
        <v>0</v>
      </c>
      <c r="K4284">
        <v>0</v>
      </c>
      <c r="L4284">
        <v>0</v>
      </c>
      <c r="M4284">
        <v>1873</v>
      </c>
      <c r="N4284">
        <v>31</v>
      </c>
      <c r="O4284" t="s">
        <v>155</v>
      </c>
      <c r="P4284">
        <v>25924</v>
      </c>
      <c r="Q428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284" t="str">
        <f>VLOOKUP(Analytics_mindset_case_studies_IntegrateCo_2015payroll[[#This Row],[Job_Code]],Analytics_mindset_case_studies_IntegrateCo_jobcodes[[Code_text]:[Job_Description]],2,FALSE)</f>
        <v>Office</v>
      </c>
    </row>
    <row r="4285" spans="1:18" x14ac:dyDescent="0.3">
      <c r="A4285" s="1">
        <v>42160</v>
      </c>
      <c r="B4285">
        <v>27310060</v>
      </c>
      <c r="C4285">
        <v>203</v>
      </c>
      <c r="D4285">
        <v>1</v>
      </c>
      <c r="E4285">
        <v>1</v>
      </c>
      <c r="F4285" t="s">
        <v>74</v>
      </c>
      <c r="G4285">
        <v>4</v>
      </c>
      <c r="H4285">
        <v>0</v>
      </c>
      <c r="I4285">
        <v>25925</v>
      </c>
      <c r="J4285">
        <v>0</v>
      </c>
      <c r="K4285">
        <v>0</v>
      </c>
      <c r="L4285">
        <v>0</v>
      </c>
      <c r="M4285">
        <v>1873</v>
      </c>
      <c r="N4285">
        <v>31</v>
      </c>
      <c r="O4285" t="s">
        <v>155</v>
      </c>
      <c r="P4285">
        <v>25925</v>
      </c>
      <c r="Q428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285" t="str">
        <f>VLOOKUP(Analytics_mindset_case_studies_IntegrateCo_2015payroll[[#This Row],[Job_Code]],Analytics_mindset_case_studies_IntegrateCo_jobcodes[[Code_text]:[Job_Description]],2,FALSE)</f>
        <v>Service</v>
      </c>
    </row>
    <row r="4286" spans="1:18" x14ac:dyDescent="0.3">
      <c r="A4286" s="1">
        <v>42160</v>
      </c>
      <c r="B4286">
        <v>27310060</v>
      </c>
      <c r="C4286">
        <v>203</v>
      </c>
      <c r="D4286">
        <v>1</v>
      </c>
      <c r="E4286">
        <v>1</v>
      </c>
      <c r="F4286" t="s">
        <v>99</v>
      </c>
      <c r="G4286">
        <v>4</v>
      </c>
      <c r="H4286">
        <v>0</v>
      </c>
      <c r="I4286">
        <v>25924</v>
      </c>
      <c r="J4286">
        <v>0</v>
      </c>
      <c r="K4286">
        <v>0</v>
      </c>
      <c r="L4286">
        <v>0</v>
      </c>
      <c r="M4286">
        <v>1873</v>
      </c>
      <c r="N4286">
        <v>31</v>
      </c>
      <c r="O4286" t="s">
        <v>155</v>
      </c>
      <c r="P4286">
        <v>25924</v>
      </c>
      <c r="Q428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286" t="str">
        <f>VLOOKUP(Analytics_mindset_case_studies_IntegrateCo_2015payroll[[#This Row],[Job_Code]],Analytics_mindset_case_studies_IntegrateCo_jobcodes[[Code_text]:[Job_Description]],2,FALSE)</f>
        <v>Service</v>
      </c>
    </row>
    <row r="4287" spans="1:18" x14ac:dyDescent="0.3">
      <c r="A4287" s="1">
        <v>42160</v>
      </c>
      <c r="B4287">
        <v>27310060</v>
      </c>
      <c r="C4287">
        <v>203</v>
      </c>
      <c r="D4287">
        <v>1</v>
      </c>
      <c r="E4287">
        <v>1</v>
      </c>
      <c r="F4287" t="s">
        <v>67</v>
      </c>
      <c r="G4287">
        <v>0</v>
      </c>
      <c r="H4287">
        <v>0</v>
      </c>
      <c r="I4287">
        <v>0</v>
      </c>
      <c r="J4287">
        <v>0</v>
      </c>
      <c r="K4287">
        <v>0</v>
      </c>
      <c r="L4287">
        <v>0</v>
      </c>
      <c r="M4287">
        <v>1873</v>
      </c>
      <c r="N4287">
        <v>31</v>
      </c>
      <c r="O4287" t="s">
        <v>155</v>
      </c>
      <c r="P4287">
        <v>0</v>
      </c>
      <c r="Q428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287" t="str">
        <f>VLOOKUP(Analytics_mindset_case_studies_IntegrateCo_2015payroll[[#This Row],[Job_Code]],Analytics_mindset_case_studies_IntegrateCo_jobcodes[[Code_text]:[Job_Description]],2,FALSE)</f>
        <v>New Foreign Manufacturing Oversight</v>
      </c>
    </row>
    <row r="4288" spans="1:18" x14ac:dyDescent="0.3">
      <c r="A4288" s="1">
        <v>42160</v>
      </c>
      <c r="B4288">
        <v>27310060</v>
      </c>
      <c r="C4288">
        <v>357</v>
      </c>
      <c r="D4288">
        <v>1</v>
      </c>
      <c r="E4288">
        <v>1</v>
      </c>
      <c r="F4288" t="s">
        <v>85</v>
      </c>
      <c r="G4288">
        <v>0</v>
      </c>
      <c r="H4288">
        <v>0</v>
      </c>
      <c r="I4288">
        <v>0</v>
      </c>
      <c r="J4288">
        <v>0</v>
      </c>
      <c r="K4288">
        <v>0</v>
      </c>
      <c r="L4288">
        <v>18</v>
      </c>
      <c r="M4288">
        <v>55</v>
      </c>
      <c r="N4288">
        <v>15</v>
      </c>
      <c r="O4288" t="s">
        <v>156</v>
      </c>
      <c r="P4288">
        <v>0</v>
      </c>
      <c r="Q428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288" t="str">
        <f>VLOOKUP(Analytics_mindset_case_studies_IntegrateCo_2015payroll[[#This Row],[Job_Code]],Analytics_mindset_case_studies_IntegrateCo_jobcodes[[Code_text]:[Job_Description]],2,FALSE)</f>
        <v>Installation</v>
      </c>
    </row>
    <row r="4289" spans="1:18" x14ac:dyDescent="0.3">
      <c r="A4289" s="1">
        <v>42160</v>
      </c>
      <c r="B4289">
        <v>27310060</v>
      </c>
      <c r="C4289">
        <v>357</v>
      </c>
      <c r="D4289">
        <v>1</v>
      </c>
      <c r="E4289">
        <v>1</v>
      </c>
      <c r="F4289" t="s">
        <v>74</v>
      </c>
      <c r="G4289">
        <v>4</v>
      </c>
      <c r="H4289">
        <v>0</v>
      </c>
      <c r="I4289">
        <v>80</v>
      </c>
      <c r="J4289">
        <v>0</v>
      </c>
      <c r="K4289">
        <v>0</v>
      </c>
      <c r="L4289">
        <v>157</v>
      </c>
      <c r="M4289">
        <v>502</v>
      </c>
      <c r="N4289">
        <v>132</v>
      </c>
      <c r="O4289" t="s">
        <v>156</v>
      </c>
      <c r="P4289">
        <v>80</v>
      </c>
      <c r="Q428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289" t="str">
        <f>VLOOKUP(Analytics_mindset_case_studies_IntegrateCo_2015payroll[[#This Row],[Job_Code]],Analytics_mindset_case_studies_IntegrateCo_jobcodes[[Code_text]:[Job_Description]],2,FALSE)</f>
        <v>Service</v>
      </c>
    </row>
    <row r="4290" spans="1:18" x14ac:dyDescent="0.3">
      <c r="A4290" s="1">
        <v>42160</v>
      </c>
      <c r="B4290">
        <v>27310060</v>
      </c>
      <c r="C4290">
        <v>357</v>
      </c>
      <c r="D4290">
        <v>1</v>
      </c>
      <c r="E4290">
        <v>1</v>
      </c>
      <c r="F4290" t="s">
        <v>67</v>
      </c>
      <c r="G4290">
        <v>0</v>
      </c>
      <c r="H4290">
        <v>0</v>
      </c>
      <c r="I4290">
        <v>0</v>
      </c>
      <c r="J4290">
        <v>0</v>
      </c>
      <c r="K4290">
        <v>0</v>
      </c>
      <c r="L4290">
        <v>315</v>
      </c>
      <c r="M4290">
        <v>1005</v>
      </c>
      <c r="N4290">
        <v>264</v>
      </c>
      <c r="O4290" t="s">
        <v>156</v>
      </c>
      <c r="P4290">
        <v>0</v>
      </c>
      <c r="Q429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290" t="str">
        <f>VLOOKUP(Analytics_mindset_case_studies_IntegrateCo_2015payroll[[#This Row],[Job_Code]],Analytics_mindset_case_studies_IntegrateCo_jobcodes[[Code_text]:[Job_Description]],2,FALSE)</f>
        <v>New Foreign Manufacturing Oversight</v>
      </c>
    </row>
    <row r="4291" spans="1:18" x14ac:dyDescent="0.3">
      <c r="A4291" s="1">
        <v>42160</v>
      </c>
      <c r="B4291">
        <v>27310060</v>
      </c>
      <c r="C4291">
        <v>357</v>
      </c>
      <c r="D4291">
        <v>1</v>
      </c>
      <c r="E4291">
        <v>1</v>
      </c>
      <c r="F4291" t="s">
        <v>68</v>
      </c>
      <c r="G4291">
        <v>0</v>
      </c>
      <c r="H4291">
        <v>0</v>
      </c>
      <c r="I4291">
        <v>0</v>
      </c>
      <c r="J4291">
        <v>0</v>
      </c>
      <c r="K4291">
        <v>0</v>
      </c>
      <c r="L4291">
        <v>177</v>
      </c>
      <c r="M4291">
        <v>565</v>
      </c>
      <c r="N4291">
        <v>149</v>
      </c>
      <c r="O4291" t="s">
        <v>156</v>
      </c>
      <c r="P4291">
        <v>0</v>
      </c>
      <c r="Q429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4291" t="str">
        <f>VLOOKUP(Analytics_mindset_case_studies_IntegrateCo_2015payroll[[#This Row],[Job_Code]],Analytics_mindset_case_studies_IntegrateCo_jobcodes[[Code_text]:[Job_Description]],2,FALSE)</f>
        <v>Internal Auditing</v>
      </c>
    </row>
    <row r="4292" spans="1:18" x14ac:dyDescent="0.3">
      <c r="A4292" s="1">
        <v>42160</v>
      </c>
      <c r="B4292">
        <v>27310060</v>
      </c>
      <c r="C4292">
        <v>269</v>
      </c>
      <c r="D4292">
        <v>1</v>
      </c>
      <c r="E4292">
        <v>1</v>
      </c>
      <c r="F4292" t="s">
        <v>85</v>
      </c>
      <c r="G4292">
        <v>0</v>
      </c>
      <c r="H4292">
        <v>0</v>
      </c>
      <c r="I4292">
        <v>0</v>
      </c>
      <c r="J4292">
        <v>0</v>
      </c>
      <c r="K4292">
        <v>0</v>
      </c>
      <c r="L4292">
        <v>33</v>
      </c>
      <c r="M4292">
        <v>107</v>
      </c>
      <c r="N4292">
        <v>25</v>
      </c>
      <c r="O4292" t="s">
        <v>157</v>
      </c>
      <c r="P4292">
        <v>0</v>
      </c>
      <c r="Q429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292" t="str">
        <f>VLOOKUP(Analytics_mindset_case_studies_IntegrateCo_2015payroll[[#This Row],[Job_Code]],Analytics_mindset_case_studies_IntegrateCo_jobcodes[[Code_text]:[Job_Description]],2,FALSE)</f>
        <v>Installation</v>
      </c>
    </row>
    <row r="4293" spans="1:18" x14ac:dyDescent="0.3">
      <c r="A4293" s="1">
        <v>42160</v>
      </c>
      <c r="B4293">
        <v>27310060</v>
      </c>
      <c r="C4293">
        <v>269</v>
      </c>
      <c r="D4293">
        <v>1</v>
      </c>
      <c r="E4293">
        <v>1</v>
      </c>
      <c r="F4293" t="s">
        <v>100</v>
      </c>
      <c r="G4293">
        <v>4</v>
      </c>
      <c r="H4293">
        <v>0</v>
      </c>
      <c r="I4293">
        <v>112</v>
      </c>
      <c r="J4293">
        <v>0</v>
      </c>
      <c r="K4293">
        <v>0</v>
      </c>
      <c r="L4293">
        <v>245</v>
      </c>
      <c r="M4293">
        <v>805</v>
      </c>
      <c r="N4293">
        <v>185</v>
      </c>
      <c r="O4293" t="s">
        <v>157</v>
      </c>
      <c r="P4293">
        <v>112</v>
      </c>
      <c r="Q429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293" t="str">
        <f>VLOOKUP(Analytics_mindset_case_studies_IntegrateCo_2015payroll[[#This Row],[Job_Code]],Analytics_mindset_case_studies_IntegrateCo_jobcodes[[Code_text]:[Job_Description]],2,FALSE)</f>
        <v>Sales</v>
      </c>
    </row>
    <row r="4294" spans="1:18" x14ac:dyDescent="0.3">
      <c r="A4294" s="1">
        <v>42160</v>
      </c>
      <c r="B4294">
        <v>27310060</v>
      </c>
      <c r="C4294">
        <v>269</v>
      </c>
      <c r="D4294">
        <v>1</v>
      </c>
      <c r="E4294">
        <v>1</v>
      </c>
      <c r="F4294" t="s">
        <v>79</v>
      </c>
      <c r="G4294">
        <v>6</v>
      </c>
      <c r="H4294">
        <v>0</v>
      </c>
      <c r="I4294">
        <v>168</v>
      </c>
      <c r="J4294">
        <v>0</v>
      </c>
      <c r="K4294">
        <v>0</v>
      </c>
      <c r="L4294">
        <v>368</v>
      </c>
      <c r="M4294">
        <v>1206</v>
      </c>
      <c r="N4294">
        <v>277</v>
      </c>
      <c r="O4294" t="s">
        <v>157</v>
      </c>
      <c r="P4294">
        <v>168</v>
      </c>
      <c r="Q429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4294" t="str">
        <f>VLOOKUP(Analytics_mindset_case_studies_IntegrateCo_2015payroll[[#This Row],[Job_Code]],Analytics_mindset_case_studies_IntegrateCo_jobcodes[[Code_text]:[Job_Description]],2,FALSE)</f>
        <v>Proj Management</v>
      </c>
    </row>
    <row r="4295" spans="1:18" x14ac:dyDescent="0.3">
      <c r="A4295" s="1">
        <v>42160</v>
      </c>
      <c r="B4295">
        <v>27310060</v>
      </c>
      <c r="C4295">
        <v>269</v>
      </c>
      <c r="D4295">
        <v>1</v>
      </c>
      <c r="E4295">
        <v>1</v>
      </c>
      <c r="F4295" t="s">
        <v>79</v>
      </c>
      <c r="G4295">
        <v>0</v>
      </c>
      <c r="H4295">
        <v>2</v>
      </c>
      <c r="I4295">
        <v>0</v>
      </c>
      <c r="J4295">
        <v>84</v>
      </c>
      <c r="K4295">
        <v>0</v>
      </c>
      <c r="L4295">
        <v>183</v>
      </c>
      <c r="M4295">
        <v>603</v>
      </c>
      <c r="N4295">
        <v>92</v>
      </c>
      <c r="O4295" t="s">
        <v>157</v>
      </c>
      <c r="P4295">
        <v>84</v>
      </c>
      <c r="Q429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4295" t="str">
        <f>VLOOKUP(Analytics_mindset_case_studies_IntegrateCo_2015payroll[[#This Row],[Job_Code]],Analytics_mindset_case_studies_IntegrateCo_jobcodes[[Code_text]:[Job_Description]],2,FALSE)</f>
        <v>Proj Management</v>
      </c>
    </row>
    <row r="4296" spans="1:18" x14ac:dyDescent="0.3">
      <c r="A4296" s="1">
        <v>42160</v>
      </c>
      <c r="B4296">
        <v>27310060</v>
      </c>
      <c r="C4296">
        <v>269</v>
      </c>
      <c r="D4296">
        <v>1</v>
      </c>
      <c r="E4296">
        <v>1</v>
      </c>
      <c r="F4296" t="s">
        <v>116</v>
      </c>
      <c r="G4296">
        <v>0</v>
      </c>
      <c r="H4296">
        <v>0</v>
      </c>
      <c r="I4296">
        <v>0</v>
      </c>
      <c r="J4296">
        <v>0</v>
      </c>
      <c r="K4296">
        <v>0</v>
      </c>
      <c r="L4296">
        <v>49</v>
      </c>
      <c r="M4296">
        <v>1608</v>
      </c>
      <c r="N4296">
        <v>37</v>
      </c>
      <c r="O4296" t="s">
        <v>157</v>
      </c>
      <c r="P4296">
        <v>0</v>
      </c>
      <c r="Q429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296" t="str">
        <f>VLOOKUP(Analytics_mindset_case_studies_IntegrateCo_2015payroll[[#This Row],[Job_Code]],Analytics_mindset_case_studies_IntegrateCo_jobcodes[[Code_text]:[Job_Description]],2,FALSE)</f>
        <v>New Foreign Manufacturing Oversight</v>
      </c>
    </row>
    <row r="4297" spans="1:18" x14ac:dyDescent="0.3">
      <c r="A4297" s="1">
        <v>42160</v>
      </c>
      <c r="B4297">
        <v>27310060</v>
      </c>
      <c r="C4297">
        <v>248</v>
      </c>
      <c r="D4297">
        <v>1</v>
      </c>
      <c r="E4297">
        <v>1</v>
      </c>
      <c r="F4297" t="s">
        <v>64</v>
      </c>
      <c r="G4297">
        <v>14</v>
      </c>
      <c r="H4297">
        <v>0</v>
      </c>
      <c r="I4297">
        <v>287</v>
      </c>
      <c r="J4297">
        <v>0</v>
      </c>
      <c r="K4297">
        <v>0</v>
      </c>
      <c r="L4297">
        <v>606</v>
      </c>
      <c r="M4297">
        <v>1932</v>
      </c>
      <c r="N4297">
        <v>34</v>
      </c>
      <c r="O4297" t="s">
        <v>158</v>
      </c>
      <c r="P4297">
        <v>287</v>
      </c>
      <c r="Q429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297" t="str">
        <f>VLOOKUP(Analytics_mindset_case_studies_IntegrateCo_2015payroll[[#This Row],[Job_Code]],Analytics_mindset_case_studies_IntegrateCo_jobcodes[[Code_text]:[Job_Description]],2,FALSE)</f>
        <v>Office</v>
      </c>
    </row>
    <row r="4298" spans="1:18" x14ac:dyDescent="0.3">
      <c r="A4298" s="1">
        <v>42160</v>
      </c>
      <c r="B4298">
        <v>27310060</v>
      </c>
      <c r="C4298">
        <v>248</v>
      </c>
      <c r="D4298">
        <v>1</v>
      </c>
      <c r="E4298">
        <v>1</v>
      </c>
      <c r="F4298" t="s">
        <v>63</v>
      </c>
      <c r="G4298">
        <v>0</v>
      </c>
      <c r="H4298">
        <v>0</v>
      </c>
      <c r="I4298">
        <v>0</v>
      </c>
      <c r="J4298">
        <v>0</v>
      </c>
      <c r="K4298">
        <v>0</v>
      </c>
      <c r="L4298">
        <v>87</v>
      </c>
      <c r="M4298">
        <v>277</v>
      </c>
      <c r="N4298">
        <v>5</v>
      </c>
      <c r="O4298" t="s">
        <v>158</v>
      </c>
      <c r="P4298">
        <v>0</v>
      </c>
      <c r="Q429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298" t="str">
        <f>VLOOKUP(Analytics_mindset_case_studies_IntegrateCo_2015payroll[[#This Row],[Job_Code]],Analytics_mindset_case_studies_IntegrateCo_jobcodes[[Code_text]:[Job_Description]],2,FALSE)</f>
        <v>New Foreign Manufacturing Plant</v>
      </c>
    </row>
    <row r="4299" spans="1:18" x14ac:dyDescent="0.3">
      <c r="A4299" s="1">
        <v>42160</v>
      </c>
      <c r="B4299">
        <v>27310060</v>
      </c>
      <c r="C4299">
        <v>248</v>
      </c>
      <c r="D4299">
        <v>1</v>
      </c>
      <c r="E4299">
        <v>1</v>
      </c>
      <c r="F4299" t="s">
        <v>59</v>
      </c>
      <c r="G4299">
        <v>0</v>
      </c>
      <c r="H4299">
        <v>0</v>
      </c>
      <c r="I4299">
        <v>0</v>
      </c>
      <c r="J4299">
        <v>0</v>
      </c>
      <c r="K4299">
        <v>0</v>
      </c>
      <c r="L4299">
        <v>173</v>
      </c>
      <c r="M4299">
        <v>552</v>
      </c>
      <c r="N4299">
        <v>1</v>
      </c>
      <c r="O4299" t="s">
        <v>158</v>
      </c>
      <c r="P4299">
        <v>0</v>
      </c>
      <c r="Q429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299" t="str">
        <f>VLOOKUP(Analytics_mindset_case_studies_IntegrateCo_2015payroll[[#This Row],[Job_Code]],Analytics_mindset_case_studies_IntegrateCo_jobcodes[[Code_text]:[Job_Description]],2,FALSE)</f>
        <v>New Foreign Manufacturing Oversight</v>
      </c>
    </row>
    <row r="4300" spans="1:18" x14ac:dyDescent="0.3">
      <c r="A4300" s="1">
        <v>42160</v>
      </c>
      <c r="B4300">
        <v>27310060</v>
      </c>
      <c r="C4300">
        <v>248</v>
      </c>
      <c r="D4300">
        <v>1</v>
      </c>
      <c r="E4300">
        <v>1</v>
      </c>
      <c r="F4300" t="s">
        <v>65</v>
      </c>
      <c r="G4300">
        <v>14</v>
      </c>
      <c r="H4300">
        <v>0</v>
      </c>
      <c r="I4300">
        <v>287</v>
      </c>
      <c r="J4300">
        <v>0</v>
      </c>
      <c r="K4300">
        <v>0</v>
      </c>
      <c r="L4300">
        <v>606</v>
      </c>
      <c r="M4300">
        <v>1932</v>
      </c>
      <c r="N4300">
        <v>34</v>
      </c>
      <c r="O4300" t="s">
        <v>158</v>
      </c>
      <c r="P4300">
        <v>287</v>
      </c>
      <c r="Q430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300" t="str">
        <f>VLOOKUP(Analytics_mindset_case_studies_IntegrateCo_2015payroll[[#This Row],[Job_Code]],Analytics_mindset_case_studies_IntegrateCo_jobcodes[[Code_text]:[Job_Description]],2,FALSE)</f>
        <v>Office</v>
      </c>
    </row>
    <row r="4301" spans="1:18" x14ac:dyDescent="0.3">
      <c r="A4301" s="1">
        <v>42160</v>
      </c>
      <c r="B4301">
        <v>27310060</v>
      </c>
      <c r="C4301">
        <v>248</v>
      </c>
      <c r="D4301">
        <v>1</v>
      </c>
      <c r="E4301">
        <v>1</v>
      </c>
      <c r="F4301" t="s">
        <v>70</v>
      </c>
      <c r="G4301">
        <v>0</v>
      </c>
      <c r="H4301">
        <v>0</v>
      </c>
      <c r="I4301">
        <v>0</v>
      </c>
      <c r="J4301">
        <v>0</v>
      </c>
      <c r="K4301">
        <v>0</v>
      </c>
      <c r="L4301">
        <v>87</v>
      </c>
      <c r="M4301">
        <v>275</v>
      </c>
      <c r="N4301">
        <v>5</v>
      </c>
      <c r="O4301" t="s">
        <v>158</v>
      </c>
      <c r="P4301">
        <v>0</v>
      </c>
      <c r="Q430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301" t="str">
        <f>VLOOKUP(Analytics_mindset_case_studies_IntegrateCo_2015payroll[[#This Row],[Job_Code]],Analytics_mindset_case_studies_IntegrateCo_jobcodes[[Code_text]:[Job_Description]],2,FALSE)</f>
        <v>New Foreign Manufacturing Plant</v>
      </c>
    </row>
    <row r="4302" spans="1:18" x14ac:dyDescent="0.3">
      <c r="A4302" s="1">
        <v>42160</v>
      </c>
      <c r="B4302">
        <v>27310060</v>
      </c>
      <c r="C4302">
        <v>248</v>
      </c>
      <c r="D4302">
        <v>1</v>
      </c>
      <c r="E4302">
        <v>1</v>
      </c>
      <c r="F4302" t="s">
        <v>67</v>
      </c>
      <c r="G4302">
        <v>0</v>
      </c>
      <c r="H4302">
        <v>0</v>
      </c>
      <c r="I4302">
        <v>0</v>
      </c>
      <c r="J4302">
        <v>0</v>
      </c>
      <c r="K4302">
        <v>0</v>
      </c>
      <c r="L4302">
        <v>173</v>
      </c>
      <c r="M4302">
        <v>552</v>
      </c>
      <c r="N4302">
        <v>1</v>
      </c>
      <c r="O4302" t="s">
        <v>158</v>
      </c>
      <c r="P4302">
        <v>0</v>
      </c>
      <c r="Q430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302" t="str">
        <f>VLOOKUP(Analytics_mindset_case_studies_IntegrateCo_2015payroll[[#This Row],[Job_Code]],Analytics_mindset_case_studies_IntegrateCo_jobcodes[[Code_text]:[Job_Description]],2,FALSE)</f>
        <v>New Foreign Manufacturing Oversight</v>
      </c>
    </row>
    <row r="4303" spans="1:18" x14ac:dyDescent="0.3">
      <c r="A4303" s="1">
        <v>42160</v>
      </c>
      <c r="B4303">
        <v>27310060</v>
      </c>
      <c r="C4303">
        <v>30</v>
      </c>
      <c r="D4303">
        <v>1</v>
      </c>
      <c r="E4303">
        <v>1</v>
      </c>
      <c r="F4303" t="s">
        <v>58</v>
      </c>
      <c r="G4303">
        <v>1</v>
      </c>
      <c r="H4303">
        <v>0</v>
      </c>
      <c r="I4303">
        <v>2437</v>
      </c>
      <c r="J4303">
        <v>0</v>
      </c>
      <c r="K4303">
        <v>0</v>
      </c>
      <c r="L4303">
        <v>49</v>
      </c>
      <c r="M4303">
        <v>157</v>
      </c>
      <c r="N4303">
        <v>3</v>
      </c>
      <c r="O4303" t="s">
        <v>159</v>
      </c>
      <c r="P4303">
        <v>2437</v>
      </c>
      <c r="Q430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303" t="str">
        <f>VLOOKUP(Analytics_mindset_case_studies_IntegrateCo_2015payroll[[#This Row],[Job_Code]],Analytics_mindset_case_studies_IntegrateCo_jobcodes[[Code_text]:[Job_Description]],2,FALSE)</f>
        <v>Sales</v>
      </c>
    </row>
    <row r="4304" spans="1:18" x14ac:dyDescent="0.3">
      <c r="A4304" s="1">
        <v>42160</v>
      </c>
      <c r="B4304">
        <v>27310060</v>
      </c>
      <c r="C4304">
        <v>30</v>
      </c>
      <c r="D4304">
        <v>1</v>
      </c>
      <c r="E4304">
        <v>1</v>
      </c>
      <c r="F4304" t="s">
        <v>84</v>
      </c>
      <c r="G4304">
        <v>4</v>
      </c>
      <c r="H4304">
        <v>0</v>
      </c>
      <c r="I4304">
        <v>9747</v>
      </c>
      <c r="J4304">
        <v>0</v>
      </c>
      <c r="K4304">
        <v>0</v>
      </c>
      <c r="L4304">
        <v>197</v>
      </c>
      <c r="M4304">
        <v>628</v>
      </c>
      <c r="N4304">
        <v>12</v>
      </c>
      <c r="O4304" t="s">
        <v>159</v>
      </c>
      <c r="P4304">
        <v>9747</v>
      </c>
      <c r="Q430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4304" t="str">
        <f>VLOOKUP(Analytics_mindset_case_studies_IntegrateCo_2015payroll[[#This Row],[Job_Code]],Analytics_mindset_case_studies_IntegrateCo_jobcodes[[Code_text]:[Job_Description]],2,FALSE)</f>
        <v>Travel</v>
      </c>
    </row>
    <row r="4305" spans="1:18" x14ac:dyDescent="0.3">
      <c r="A4305" s="1">
        <v>42160</v>
      </c>
      <c r="B4305">
        <v>27310060</v>
      </c>
      <c r="C4305">
        <v>30</v>
      </c>
      <c r="D4305">
        <v>1</v>
      </c>
      <c r="E4305">
        <v>1</v>
      </c>
      <c r="F4305" t="s">
        <v>59</v>
      </c>
      <c r="G4305">
        <v>0</v>
      </c>
      <c r="H4305">
        <v>0</v>
      </c>
      <c r="I4305">
        <v>0</v>
      </c>
      <c r="J4305">
        <v>0</v>
      </c>
      <c r="K4305">
        <v>0</v>
      </c>
      <c r="L4305">
        <v>394</v>
      </c>
      <c r="M4305">
        <v>1255</v>
      </c>
      <c r="N4305">
        <v>23</v>
      </c>
      <c r="O4305" t="s">
        <v>159</v>
      </c>
      <c r="P4305">
        <v>0</v>
      </c>
      <c r="Q430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305" t="str">
        <f>VLOOKUP(Analytics_mindset_case_studies_IntegrateCo_2015payroll[[#This Row],[Job_Code]],Analytics_mindset_case_studies_IntegrateCo_jobcodes[[Code_text]:[Job_Description]],2,FALSE)</f>
        <v>New Foreign Manufacturing Oversight</v>
      </c>
    </row>
    <row r="4306" spans="1:18" x14ac:dyDescent="0.3">
      <c r="A4306" s="1">
        <v>42160</v>
      </c>
      <c r="B4306">
        <v>27310060</v>
      </c>
      <c r="C4306">
        <v>403</v>
      </c>
      <c r="D4306">
        <v>1</v>
      </c>
      <c r="E4306">
        <v>1</v>
      </c>
      <c r="F4306" t="s">
        <v>67</v>
      </c>
      <c r="G4306">
        <v>0</v>
      </c>
      <c r="H4306">
        <v>0</v>
      </c>
      <c r="I4306">
        <v>0</v>
      </c>
      <c r="J4306">
        <v>0</v>
      </c>
      <c r="K4306">
        <v>0</v>
      </c>
      <c r="L4306">
        <v>275</v>
      </c>
      <c r="M4306">
        <v>877</v>
      </c>
      <c r="N4306">
        <v>224</v>
      </c>
      <c r="O4306" t="s">
        <v>160</v>
      </c>
      <c r="P4306">
        <v>0</v>
      </c>
      <c r="Q430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306" t="str">
        <f>VLOOKUP(Analytics_mindset_case_studies_IntegrateCo_2015payroll[[#This Row],[Job_Code]],Analytics_mindset_case_studies_IntegrateCo_jobcodes[[Code_text]:[Job_Description]],2,FALSE)</f>
        <v>New Foreign Manufacturing Oversight</v>
      </c>
    </row>
    <row r="4307" spans="1:18" x14ac:dyDescent="0.3">
      <c r="A4307" s="1">
        <v>42160</v>
      </c>
      <c r="B4307">
        <v>27310060</v>
      </c>
      <c r="C4307">
        <v>376</v>
      </c>
      <c r="D4307">
        <v>1</v>
      </c>
      <c r="E4307">
        <v>1</v>
      </c>
      <c r="F4307" t="s">
        <v>85</v>
      </c>
      <c r="G4307">
        <v>0</v>
      </c>
      <c r="H4307">
        <v>0</v>
      </c>
      <c r="I4307">
        <v>0</v>
      </c>
      <c r="J4307">
        <v>0</v>
      </c>
      <c r="K4307">
        <v>0</v>
      </c>
      <c r="L4307">
        <v>27</v>
      </c>
      <c r="M4307">
        <v>87</v>
      </c>
      <c r="N4307">
        <v>2</v>
      </c>
      <c r="O4307" t="s">
        <v>161</v>
      </c>
      <c r="P4307">
        <v>0</v>
      </c>
      <c r="Q430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307" t="str">
        <f>VLOOKUP(Analytics_mindset_case_studies_IntegrateCo_2015payroll[[#This Row],[Job_Code]],Analytics_mindset_case_studies_IntegrateCo_jobcodes[[Code_text]:[Job_Description]],2,FALSE)</f>
        <v>Installation</v>
      </c>
    </row>
    <row r="4308" spans="1:18" x14ac:dyDescent="0.3">
      <c r="A4308" s="1">
        <v>42160</v>
      </c>
      <c r="B4308">
        <v>27310060</v>
      </c>
      <c r="C4308">
        <v>376</v>
      </c>
      <c r="D4308">
        <v>1</v>
      </c>
      <c r="E4308">
        <v>1</v>
      </c>
      <c r="F4308" t="s">
        <v>59</v>
      </c>
      <c r="G4308">
        <v>0</v>
      </c>
      <c r="H4308">
        <v>0</v>
      </c>
      <c r="I4308">
        <v>0</v>
      </c>
      <c r="J4308">
        <v>0</v>
      </c>
      <c r="K4308">
        <v>0</v>
      </c>
      <c r="L4308">
        <v>342</v>
      </c>
      <c r="M4308">
        <v>1089</v>
      </c>
      <c r="N4308">
        <v>247</v>
      </c>
      <c r="O4308" t="s">
        <v>161</v>
      </c>
      <c r="P4308">
        <v>0</v>
      </c>
      <c r="Q430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308" t="str">
        <f>VLOOKUP(Analytics_mindset_case_studies_IntegrateCo_2015payroll[[#This Row],[Job_Code]],Analytics_mindset_case_studies_IntegrateCo_jobcodes[[Code_text]:[Job_Description]],2,FALSE)</f>
        <v>New Foreign Manufacturing Oversight</v>
      </c>
    </row>
    <row r="4309" spans="1:18" x14ac:dyDescent="0.3">
      <c r="A4309" s="1">
        <v>42160</v>
      </c>
      <c r="B4309">
        <v>27310060</v>
      </c>
      <c r="C4309">
        <v>210</v>
      </c>
      <c r="D4309">
        <v>2</v>
      </c>
      <c r="E4309">
        <v>2</v>
      </c>
      <c r="F4309" t="s">
        <v>88</v>
      </c>
      <c r="G4309">
        <v>17</v>
      </c>
      <c r="H4309">
        <v>0</v>
      </c>
      <c r="I4309">
        <v>40426</v>
      </c>
      <c r="J4309">
        <v>0</v>
      </c>
      <c r="K4309">
        <v>0</v>
      </c>
      <c r="L4309">
        <v>1941</v>
      </c>
      <c r="M4309">
        <v>3092</v>
      </c>
      <c r="N4309">
        <v>897</v>
      </c>
      <c r="O4309" t="s">
        <v>163</v>
      </c>
      <c r="P4309">
        <v>40426</v>
      </c>
      <c r="Q430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309" t="str">
        <f>VLOOKUP(Analytics_mindset_case_studies_IntegrateCo_2015payroll[[#This Row],[Job_Code]],Analytics_mindset_case_studies_IntegrateCo_jobcodes[[Code_text]:[Job_Description]],2,FALSE)</f>
        <v>Office</v>
      </c>
    </row>
    <row r="4310" spans="1:18" x14ac:dyDescent="0.3">
      <c r="A4310" s="1">
        <v>42160</v>
      </c>
      <c r="B4310">
        <v>27310060</v>
      </c>
      <c r="C4310">
        <v>210</v>
      </c>
      <c r="D4310">
        <v>2</v>
      </c>
      <c r="E4310">
        <v>2</v>
      </c>
      <c r="F4310" t="s">
        <v>82</v>
      </c>
      <c r="G4310">
        <v>0</v>
      </c>
      <c r="H4310">
        <v>0</v>
      </c>
      <c r="I4310">
        <v>0</v>
      </c>
      <c r="J4310">
        <v>0</v>
      </c>
      <c r="K4310">
        <v>0</v>
      </c>
      <c r="L4310">
        <v>343</v>
      </c>
      <c r="M4310">
        <v>546</v>
      </c>
      <c r="N4310">
        <v>158</v>
      </c>
      <c r="O4310" t="s">
        <v>163</v>
      </c>
      <c r="P4310">
        <v>0</v>
      </c>
      <c r="Q431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310" t="str">
        <f>VLOOKUP(Analytics_mindset_case_studies_IntegrateCo_2015payroll[[#This Row],[Job_Code]],Analytics_mindset_case_studies_IntegrateCo_jobcodes[[Code_text]:[Job_Description]],2,FALSE)</f>
        <v>New Foreign Manufacturing Plant</v>
      </c>
    </row>
    <row r="4311" spans="1:18" x14ac:dyDescent="0.3">
      <c r="A4311" s="1">
        <v>42160</v>
      </c>
      <c r="B4311">
        <v>27310060</v>
      </c>
      <c r="C4311">
        <v>210</v>
      </c>
      <c r="D4311">
        <v>2</v>
      </c>
      <c r="E4311">
        <v>2</v>
      </c>
      <c r="F4311" t="s">
        <v>66</v>
      </c>
      <c r="G4311">
        <v>0</v>
      </c>
      <c r="H4311">
        <v>0</v>
      </c>
      <c r="I4311">
        <v>0</v>
      </c>
      <c r="J4311">
        <v>0</v>
      </c>
      <c r="K4311">
        <v>0</v>
      </c>
      <c r="L4311">
        <v>913</v>
      </c>
      <c r="M4311">
        <v>1455</v>
      </c>
      <c r="N4311">
        <v>422</v>
      </c>
      <c r="O4311" t="s">
        <v>163</v>
      </c>
      <c r="P4311">
        <v>0</v>
      </c>
      <c r="Q431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311" t="str">
        <f>VLOOKUP(Analytics_mindset_case_studies_IntegrateCo_2015payroll[[#This Row],[Job_Code]],Analytics_mindset_case_studies_IntegrateCo_jobcodes[[Code_text]:[Job_Description]],2,FALSE)</f>
        <v>New Foreign Manufacturing Oversight</v>
      </c>
    </row>
    <row r="4312" spans="1:18" x14ac:dyDescent="0.3">
      <c r="A4312" s="1">
        <v>42160</v>
      </c>
      <c r="B4312">
        <v>27310060</v>
      </c>
      <c r="C4312">
        <v>37</v>
      </c>
      <c r="D4312">
        <v>1</v>
      </c>
      <c r="E4312">
        <v>1</v>
      </c>
      <c r="F4312" t="s">
        <v>59</v>
      </c>
      <c r="G4312">
        <v>0</v>
      </c>
      <c r="H4312">
        <v>0</v>
      </c>
      <c r="I4312">
        <v>0</v>
      </c>
      <c r="J4312">
        <v>0</v>
      </c>
      <c r="K4312">
        <v>0</v>
      </c>
      <c r="L4312">
        <v>424</v>
      </c>
      <c r="M4312">
        <v>1351</v>
      </c>
      <c r="N4312">
        <v>323</v>
      </c>
      <c r="O4312" t="s">
        <v>164</v>
      </c>
      <c r="P4312">
        <v>0</v>
      </c>
      <c r="Q431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312" t="str">
        <f>VLOOKUP(Analytics_mindset_case_studies_IntegrateCo_2015payroll[[#This Row],[Job_Code]],Analytics_mindset_case_studies_IntegrateCo_jobcodes[[Code_text]:[Job_Description]],2,FALSE)</f>
        <v>New Foreign Manufacturing Oversight</v>
      </c>
    </row>
    <row r="4313" spans="1:18" x14ac:dyDescent="0.3">
      <c r="A4313" s="1">
        <v>42160</v>
      </c>
      <c r="B4313">
        <v>27310060</v>
      </c>
      <c r="C4313">
        <v>35</v>
      </c>
      <c r="D4313">
        <v>1</v>
      </c>
      <c r="E4313">
        <v>1</v>
      </c>
      <c r="F4313" t="s">
        <v>58</v>
      </c>
      <c r="G4313">
        <v>32</v>
      </c>
      <c r="H4313">
        <v>0</v>
      </c>
      <c r="I4313">
        <v>92308</v>
      </c>
      <c r="J4313">
        <v>0</v>
      </c>
      <c r="K4313">
        <v>0</v>
      </c>
      <c r="L4313">
        <v>0</v>
      </c>
      <c r="M4313">
        <v>6522</v>
      </c>
      <c r="N4313">
        <v>24</v>
      </c>
      <c r="O4313" t="s">
        <v>165</v>
      </c>
      <c r="P4313">
        <v>92308</v>
      </c>
      <c r="Q431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313" t="str">
        <f>VLOOKUP(Analytics_mindset_case_studies_IntegrateCo_2015payroll[[#This Row],[Job_Code]],Analytics_mindset_case_studies_IntegrateCo_jobcodes[[Code_text]:[Job_Description]],2,FALSE)</f>
        <v>Sales</v>
      </c>
    </row>
    <row r="4314" spans="1:18" x14ac:dyDescent="0.3">
      <c r="A4314" s="1">
        <v>42160</v>
      </c>
      <c r="B4314">
        <v>27310061</v>
      </c>
      <c r="C4314">
        <v>35</v>
      </c>
      <c r="D4314">
        <v>1</v>
      </c>
      <c r="E4314">
        <v>1</v>
      </c>
      <c r="F4314" t="s">
        <v>58</v>
      </c>
      <c r="G4314">
        <v>0</v>
      </c>
      <c r="H4314">
        <v>0</v>
      </c>
      <c r="I4314">
        <v>0</v>
      </c>
      <c r="J4314">
        <v>0</v>
      </c>
      <c r="K4314">
        <v>0</v>
      </c>
      <c r="L4314">
        <v>0</v>
      </c>
      <c r="M4314">
        <v>0</v>
      </c>
      <c r="N4314">
        <v>0</v>
      </c>
      <c r="O4314" t="s">
        <v>165</v>
      </c>
      <c r="P4314">
        <v>0</v>
      </c>
      <c r="Q431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314" t="str">
        <f>VLOOKUP(Analytics_mindset_case_studies_IntegrateCo_2015payroll[[#This Row],[Job_Code]],Analytics_mindset_case_studies_IntegrateCo_jobcodes[[Code_text]:[Job_Description]],2,FALSE)</f>
        <v>Sales</v>
      </c>
    </row>
    <row r="4315" spans="1:18" x14ac:dyDescent="0.3">
      <c r="A4315" s="1">
        <v>42160</v>
      </c>
      <c r="B4315">
        <v>27310060</v>
      </c>
      <c r="C4315">
        <v>35</v>
      </c>
      <c r="D4315">
        <v>1</v>
      </c>
      <c r="E4315">
        <v>1</v>
      </c>
      <c r="F4315" t="s">
        <v>59</v>
      </c>
      <c r="G4315">
        <v>0</v>
      </c>
      <c r="H4315">
        <v>0</v>
      </c>
      <c r="I4315">
        <v>0</v>
      </c>
      <c r="J4315">
        <v>0</v>
      </c>
      <c r="K4315">
        <v>0</v>
      </c>
      <c r="L4315">
        <v>0</v>
      </c>
      <c r="M4315">
        <v>1631</v>
      </c>
      <c r="N4315">
        <v>6</v>
      </c>
      <c r="O4315" t="s">
        <v>165</v>
      </c>
      <c r="P4315">
        <v>0</v>
      </c>
      <c r="Q431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315" t="str">
        <f>VLOOKUP(Analytics_mindset_case_studies_IntegrateCo_2015payroll[[#This Row],[Job_Code]],Analytics_mindset_case_studies_IntegrateCo_jobcodes[[Code_text]:[Job_Description]],2,FALSE)</f>
        <v>New Foreign Manufacturing Oversight</v>
      </c>
    </row>
    <row r="4316" spans="1:18" x14ac:dyDescent="0.3">
      <c r="A4316" s="1">
        <v>42160</v>
      </c>
      <c r="B4316">
        <v>27310060</v>
      </c>
      <c r="C4316">
        <v>287</v>
      </c>
      <c r="D4316">
        <v>2</v>
      </c>
      <c r="E4316">
        <v>2</v>
      </c>
      <c r="F4316" t="s">
        <v>64</v>
      </c>
      <c r="G4316">
        <v>13</v>
      </c>
      <c r="H4316">
        <v>0</v>
      </c>
      <c r="I4316">
        <v>18525</v>
      </c>
      <c r="J4316">
        <v>0</v>
      </c>
      <c r="K4316">
        <v>0</v>
      </c>
      <c r="L4316">
        <v>844</v>
      </c>
      <c r="M4316">
        <v>1344</v>
      </c>
      <c r="N4316">
        <v>46</v>
      </c>
      <c r="O4316" t="s">
        <v>167</v>
      </c>
      <c r="P4316">
        <v>18525</v>
      </c>
      <c r="Q431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316" t="str">
        <f>VLOOKUP(Analytics_mindset_case_studies_IntegrateCo_2015payroll[[#This Row],[Job_Code]],Analytics_mindset_case_studies_IntegrateCo_jobcodes[[Code_text]:[Job_Description]],2,FALSE)</f>
        <v>Office</v>
      </c>
    </row>
    <row r="4317" spans="1:18" x14ac:dyDescent="0.3">
      <c r="A4317" s="1">
        <v>42160</v>
      </c>
      <c r="B4317">
        <v>27310060</v>
      </c>
      <c r="C4317">
        <v>287</v>
      </c>
      <c r="D4317">
        <v>2</v>
      </c>
      <c r="E4317">
        <v>2</v>
      </c>
      <c r="F4317" t="s">
        <v>88</v>
      </c>
      <c r="G4317">
        <v>55</v>
      </c>
      <c r="H4317">
        <v>0</v>
      </c>
      <c r="I4317">
        <v>7838</v>
      </c>
      <c r="J4317">
        <v>0</v>
      </c>
      <c r="K4317">
        <v>0</v>
      </c>
      <c r="L4317">
        <v>357</v>
      </c>
      <c r="M4317">
        <v>569</v>
      </c>
      <c r="N4317">
        <v>2</v>
      </c>
      <c r="O4317" t="s">
        <v>167</v>
      </c>
      <c r="P4317">
        <v>7838</v>
      </c>
      <c r="Q431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317" t="str">
        <f>VLOOKUP(Analytics_mindset_case_studies_IntegrateCo_2015payroll[[#This Row],[Job_Code]],Analytics_mindset_case_studies_IntegrateCo_jobcodes[[Code_text]:[Job_Description]],2,FALSE)</f>
        <v>Office</v>
      </c>
    </row>
    <row r="4318" spans="1:18" x14ac:dyDescent="0.3">
      <c r="A4318" s="1">
        <v>42160</v>
      </c>
      <c r="B4318">
        <v>27310060</v>
      </c>
      <c r="C4318">
        <v>287</v>
      </c>
      <c r="D4318">
        <v>2</v>
      </c>
      <c r="E4318">
        <v>2</v>
      </c>
      <c r="F4318" t="s">
        <v>97</v>
      </c>
      <c r="G4318">
        <v>55</v>
      </c>
      <c r="H4318">
        <v>0</v>
      </c>
      <c r="I4318">
        <v>7838</v>
      </c>
      <c r="J4318">
        <v>0</v>
      </c>
      <c r="K4318">
        <v>0</v>
      </c>
      <c r="L4318">
        <v>357</v>
      </c>
      <c r="M4318">
        <v>569</v>
      </c>
      <c r="N4318">
        <v>2</v>
      </c>
      <c r="O4318" t="s">
        <v>167</v>
      </c>
      <c r="P4318">
        <v>7838</v>
      </c>
      <c r="Q431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318" t="str">
        <f>VLOOKUP(Analytics_mindset_case_studies_IntegrateCo_2015payroll[[#This Row],[Job_Code]],Analytics_mindset_case_studies_IntegrateCo_jobcodes[[Code_text]:[Job_Description]],2,FALSE)</f>
        <v>Service</v>
      </c>
    </row>
    <row r="4319" spans="1:18" x14ac:dyDescent="0.3">
      <c r="A4319" s="1">
        <v>42160</v>
      </c>
      <c r="B4319">
        <v>27310060</v>
      </c>
      <c r="C4319">
        <v>287</v>
      </c>
      <c r="D4319">
        <v>2</v>
      </c>
      <c r="E4319">
        <v>2</v>
      </c>
      <c r="F4319" t="s">
        <v>82</v>
      </c>
      <c r="G4319">
        <v>0</v>
      </c>
      <c r="H4319">
        <v>0</v>
      </c>
      <c r="I4319">
        <v>0</v>
      </c>
      <c r="J4319">
        <v>0</v>
      </c>
      <c r="K4319">
        <v>0</v>
      </c>
      <c r="L4319">
        <v>519</v>
      </c>
      <c r="M4319">
        <v>828</v>
      </c>
      <c r="N4319">
        <v>28</v>
      </c>
      <c r="O4319" t="s">
        <v>167</v>
      </c>
      <c r="P4319">
        <v>0</v>
      </c>
      <c r="Q431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319" t="str">
        <f>VLOOKUP(Analytics_mindset_case_studies_IntegrateCo_2015payroll[[#This Row],[Job_Code]],Analytics_mindset_case_studies_IntegrateCo_jobcodes[[Code_text]:[Job_Description]],2,FALSE)</f>
        <v>New Foreign Manufacturing Plant</v>
      </c>
    </row>
    <row r="4320" spans="1:18" x14ac:dyDescent="0.3">
      <c r="A4320" s="1">
        <v>42160</v>
      </c>
      <c r="B4320">
        <v>27310060</v>
      </c>
      <c r="C4320">
        <v>287</v>
      </c>
      <c r="D4320">
        <v>2</v>
      </c>
      <c r="E4320">
        <v>2</v>
      </c>
      <c r="F4320" t="s">
        <v>66</v>
      </c>
      <c r="G4320">
        <v>0</v>
      </c>
      <c r="H4320">
        <v>0</v>
      </c>
      <c r="I4320">
        <v>0</v>
      </c>
      <c r="J4320">
        <v>0</v>
      </c>
      <c r="K4320">
        <v>0</v>
      </c>
      <c r="L4320">
        <v>519</v>
      </c>
      <c r="M4320">
        <v>828</v>
      </c>
      <c r="N4320">
        <v>28</v>
      </c>
      <c r="O4320" t="s">
        <v>167</v>
      </c>
      <c r="P4320">
        <v>0</v>
      </c>
      <c r="Q432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320" t="str">
        <f>VLOOKUP(Analytics_mindset_case_studies_IntegrateCo_2015payroll[[#This Row],[Job_Code]],Analytics_mindset_case_studies_IntegrateCo_jobcodes[[Code_text]:[Job_Description]],2,FALSE)</f>
        <v>New Foreign Manufacturing Oversight</v>
      </c>
    </row>
    <row r="4321" spans="1:18" x14ac:dyDescent="0.3">
      <c r="A4321" s="1">
        <v>42160</v>
      </c>
      <c r="B4321">
        <v>27310060</v>
      </c>
      <c r="C4321">
        <v>255</v>
      </c>
      <c r="D4321">
        <v>1</v>
      </c>
      <c r="E4321">
        <v>1</v>
      </c>
      <c r="F4321" t="s">
        <v>85</v>
      </c>
      <c r="G4321">
        <v>0</v>
      </c>
      <c r="H4321">
        <v>0</v>
      </c>
      <c r="I4321">
        <v>0</v>
      </c>
      <c r="J4321">
        <v>0</v>
      </c>
      <c r="K4321">
        <v>0</v>
      </c>
      <c r="L4321">
        <v>35</v>
      </c>
      <c r="M4321">
        <v>11</v>
      </c>
      <c r="N4321">
        <v>25</v>
      </c>
      <c r="O4321" t="s">
        <v>169</v>
      </c>
      <c r="P4321">
        <v>0</v>
      </c>
      <c r="Q432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321" t="str">
        <f>VLOOKUP(Analytics_mindset_case_studies_IntegrateCo_2015payroll[[#This Row],[Job_Code]],Analytics_mindset_case_studies_IntegrateCo_jobcodes[[Code_text]:[Job_Description]],2,FALSE)</f>
        <v>Installation</v>
      </c>
    </row>
    <row r="4322" spans="1:18" x14ac:dyDescent="0.3">
      <c r="A4322" s="1">
        <v>42160</v>
      </c>
      <c r="B4322">
        <v>27310060</v>
      </c>
      <c r="C4322">
        <v>255</v>
      </c>
      <c r="D4322">
        <v>1</v>
      </c>
      <c r="E4322">
        <v>1</v>
      </c>
      <c r="F4322" t="s">
        <v>63</v>
      </c>
      <c r="G4322">
        <v>0</v>
      </c>
      <c r="H4322">
        <v>0</v>
      </c>
      <c r="I4322">
        <v>0</v>
      </c>
      <c r="J4322">
        <v>0</v>
      </c>
      <c r="K4322">
        <v>0</v>
      </c>
      <c r="L4322">
        <v>166</v>
      </c>
      <c r="M4322">
        <v>528</v>
      </c>
      <c r="N4322">
        <v>119</v>
      </c>
      <c r="O4322" t="s">
        <v>169</v>
      </c>
      <c r="P4322">
        <v>0</v>
      </c>
      <c r="Q432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322" t="str">
        <f>VLOOKUP(Analytics_mindset_case_studies_IntegrateCo_2015payroll[[#This Row],[Job_Code]],Analytics_mindset_case_studies_IntegrateCo_jobcodes[[Code_text]:[Job_Description]],2,FALSE)</f>
        <v>New Foreign Manufacturing Plant</v>
      </c>
    </row>
    <row r="4323" spans="1:18" x14ac:dyDescent="0.3">
      <c r="A4323" s="1">
        <v>42160</v>
      </c>
      <c r="B4323">
        <v>27310060</v>
      </c>
      <c r="C4323">
        <v>255</v>
      </c>
      <c r="D4323">
        <v>1</v>
      </c>
      <c r="E4323">
        <v>1</v>
      </c>
      <c r="F4323" t="s">
        <v>59</v>
      </c>
      <c r="G4323">
        <v>0</v>
      </c>
      <c r="H4323">
        <v>0</v>
      </c>
      <c r="I4323">
        <v>0</v>
      </c>
      <c r="J4323">
        <v>0</v>
      </c>
      <c r="K4323">
        <v>0</v>
      </c>
      <c r="L4323">
        <v>331</v>
      </c>
      <c r="M4323">
        <v>1056</v>
      </c>
      <c r="N4323">
        <v>238</v>
      </c>
      <c r="O4323" t="s">
        <v>169</v>
      </c>
      <c r="P4323">
        <v>0</v>
      </c>
      <c r="Q432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323" t="str">
        <f>VLOOKUP(Analytics_mindset_case_studies_IntegrateCo_2015payroll[[#This Row],[Job_Code]],Analytics_mindset_case_studies_IntegrateCo_jobcodes[[Code_text]:[Job_Description]],2,FALSE)</f>
        <v>New Foreign Manufacturing Oversight</v>
      </c>
    </row>
    <row r="4324" spans="1:18" x14ac:dyDescent="0.3">
      <c r="A4324" s="1">
        <v>42160</v>
      </c>
      <c r="B4324">
        <v>27310060</v>
      </c>
      <c r="C4324">
        <v>153</v>
      </c>
      <c r="D4324">
        <v>1</v>
      </c>
      <c r="E4324">
        <v>1</v>
      </c>
      <c r="F4324" t="s">
        <v>85</v>
      </c>
      <c r="G4324">
        <v>0</v>
      </c>
      <c r="H4324">
        <v>0</v>
      </c>
      <c r="I4324">
        <v>0</v>
      </c>
      <c r="J4324">
        <v>0</v>
      </c>
      <c r="K4324">
        <v>0</v>
      </c>
      <c r="L4324">
        <v>27</v>
      </c>
      <c r="M4324">
        <v>85</v>
      </c>
      <c r="N4324">
        <v>2</v>
      </c>
      <c r="O4324" t="s">
        <v>170</v>
      </c>
      <c r="P4324">
        <v>0</v>
      </c>
      <c r="Q432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324" t="str">
        <f>VLOOKUP(Analytics_mindset_case_studies_IntegrateCo_2015payroll[[#This Row],[Job_Code]],Analytics_mindset_case_studies_IntegrateCo_jobcodes[[Code_text]:[Job_Description]],2,FALSE)</f>
        <v>Installation</v>
      </c>
    </row>
    <row r="4325" spans="1:18" x14ac:dyDescent="0.3">
      <c r="A4325" s="1">
        <v>42160</v>
      </c>
      <c r="B4325">
        <v>27310060</v>
      </c>
      <c r="C4325">
        <v>153</v>
      </c>
      <c r="D4325">
        <v>1</v>
      </c>
      <c r="E4325">
        <v>1</v>
      </c>
      <c r="F4325" t="s">
        <v>59</v>
      </c>
      <c r="G4325">
        <v>0</v>
      </c>
      <c r="H4325">
        <v>0</v>
      </c>
      <c r="I4325">
        <v>0</v>
      </c>
      <c r="J4325">
        <v>0</v>
      </c>
      <c r="K4325">
        <v>0</v>
      </c>
      <c r="L4325">
        <v>353</v>
      </c>
      <c r="M4325">
        <v>1128</v>
      </c>
      <c r="N4325">
        <v>264</v>
      </c>
      <c r="O4325" t="s">
        <v>170</v>
      </c>
      <c r="P4325">
        <v>0</v>
      </c>
      <c r="Q432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325" t="str">
        <f>VLOOKUP(Analytics_mindset_case_studies_IntegrateCo_2015payroll[[#This Row],[Job_Code]],Analytics_mindset_case_studies_IntegrateCo_jobcodes[[Code_text]:[Job_Description]],2,FALSE)</f>
        <v>New Foreign Manufacturing Oversight</v>
      </c>
    </row>
    <row r="4326" spans="1:18" x14ac:dyDescent="0.3">
      <c r="A4326" s="1">
        <v>42160</v>
      </c>
      <c r="B4326">
        <v>27310060</v>
      </c>
      <c r="C4326">
        <v>13</v>
      </c>
      <c r="D4326">
        <v>1</v>
      </c>
      <c r="E4326">
        <v>1</v>
      </c>
      <c r="F4326" t="s">
        <v>58</v>
      </c>
      <c r="G4326">
        <v>8</v>
      </c>
      <c r="H4326">
        <v>0</v>
      </c>
      <c r="I4326">
        <v>37231</v>
      </c>
      <c r="J4326">
        <v>0</v>
      </c>
      <c r="K4326">
        <v>0</v>
      </c>
      <c r="L4326">
        <v>0</v>
      </c>
      <c r="M4326">
        <v>2848</v>
      </c>
      <c r="N4326">
        <v>614</v>
      </c>
      <c r="O4326" t="s">
        <v>171</v>
      </c>
      <c r="P4326">
        <v>37231</v>
      </c>
      <c r="Q432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326" t="str">
        <f>VLOOKUP(Analytics_mindset_case_studies_IntegrateCo_2015payroll[[#This Row],[Job_Code]],Analytics_mindset_case_studies_IntegrateCo_jobcodes[[Code_text]:[Job_Description]],2,FALSE)</f>
        <v>Sales</v>
      </c>
    </row>
    <row r="4327" spans="1:18" x14ac:dyDescent="0.3">
      <c r="A4327" s="1">
        <v>42160</v>
      </c>
      <c r="B4327">
        <v>27310060</v>
      </c>
      <c r="C4327">
        <v>13</v>
      </c>
      <c r="D4327">
        <v>1</v>
      </c>
      <c r="E4327">
        <v>1</v>
      </c>
      <c r="F4327" t="s">
        <v>84</v>
      </c>
      <c r="G4327">
        <v>9</v>
      </c>
      <c r="H4327">
        <v>0</v>
      </c>
      <c r="I4327">
        <v>41885</v>
      </c>
      <c r="J4327">
        <v>0</v>
      </c>
      <c r="K4327">
        <v>0</v>
      </c>
      <c r="L4327">
        <v>0</v>
      </c>
      <c r="M4327">
        <v>3204</v>
      </c>
      <c r="N4327">
        <v>691</v>
      </c>
      <c r="O4327" t="s">
        <v>171</v>
      </c>
      <c r="P4327">
        <v>41885</v>
      </c>
      <c r="Q432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4327" t="str">
        <f>VLOOKUP(Analytics_mindset_case_studies_IntegrateCo_2015payroll[[#This Row],[Job_Code]],Analytics_mindset_case_studies_IntegrateCo_jobcodes[[Code_text]:[Job_Description]],2,FALSE)</f>
        <v>Travel</v>
      </c>
    </row>
    <row r="4328" spans="1:18" x14ac:dyDescent="0.3">
      <c r="A4328" s="1">
        <v>42160</v>
      </c>
      <c r="B4328">
        <v>27310060</v>
      </c>
      <c r="C4328">
        <v>13</v>
      </c>
      <c r="D4328">
        <v>1</v>
      </c>
      <c r="E4328">
        <v>1</v>
      </c>
      <c r="F4328" t="s">
        <v>106</v>
      </c>
      <c r="G4328">
        <v>2</v>
      </c>
      <c r="H4328">
        <v>0</v>
      </c>
      <c r="I4328">
        <v>9308</v>
      </c>
      <c r="J4328">
        <v>0</v>
      </c>
      <c r="K4328">
        <v>0</v>
      </c>
      <c r="L4328">
        <v>0</v>
      </c>
      <c r="M4328">
        <v>713</v>
      </c>
      <c r="N4328">
        <v>154</v>
      </c>
      <c r="O4328" t="s">
        <v>171</v>
      </c>
      <c r="P4328">
        <v>9308</v>
      </c>
      <c r="Q432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007</v>
      </c>
      <c r="R4328" t="str">
        <f>VLOOKUP(Analytics_mindset_case_studies_IntegrateCo_2015payroll[[#This Row],[Job_Code]],Analytics_mindset_case_studies_IntegrateCo_jobcodes[[Code_text]:[Job_Description]],2,FALSE)</f>
        <v>Customer Training</v>
      </c>
    </row>
    <row r="4329" spans="1:18" x14ac:dyDescent="0.3">
      <c r="A4329" s="1">
        <v>42160</v>
      </c>
      <c r="B4329">
        <v>27310060</v>
      </c>
      <c r="C4329">
        <v>13</v>
      </c>
      <c r="D4329">
        <v>1</v>
      </c>
      <c r="E4329">
        <v>1</v>
      </c>
      <c r="F4329" t="s">
        <v>59</v>
      </c>
      <c r="G4329">
        <v>0</v>
      </c>
      <c r="H4329">
        <v>0</v>
      </c>
      <c r="I4329">
        <v>0</v>
      </c>
      <c r="J4329">
        <v>0</v>
      </c>
      <c r="K4329">
        <v>0</v>
      </c>
      <c r="L4329">
        <v>0</v>
      </c>
      <c r="M4329">
        <v>2848</v>
      </c>
      <c r="N4329">
        <v>614</v>
      </c>
      <c r="O4329" t="s">
        <v>171</v>
      </c>
      <c r="P4329">
        <v>0</v>
      </c>
      <c r="Q432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329" t="str">
        <f>VLOOKUP(Analytics_mindset_case_studies_IntegrateCo_2015payroll[[#This Row],[Job_Code]],Analytics_mindset_case_studies_IntegrateCo_jobcodes[[Code_text]:[Job_Description]],2,FALSE)</f>
        <v>New Foreign Manufacturing Oversight</v>
      </c>
    </row>
    <row r="4330" spans="1:18" x14ac:dyDescent="0.3">
      <c r="A4330" s="1">
        <v>42160</v>
      </c>
      <c r="B4330">
        <v>27310060</v>
      </c>
      <c r="C4330">
        <v>358</v>
      </c>
      <c r="D4330">
        <v>1</v>
      </c>
      <c r="E4330">
        <v>1</v>
      </c>
      <c r="F4330" t="s">
        <v>64</v>
      </c>
      <c r="G4330">
        <v>32</v>
      </c>
      <c r="H4330">
        <v>0</v>
      </c>
      <c r="I4330">
        <v>504</v>
      </c>
      <c r="J4330">
        <v>0</v>
      </c>
      <c r="K4330">
        <v>0</v>
      </c>
      <c r="L4330">
        <v>95</v>
      </c>
      <c r="M4330">
        <v>3029</v>
      </c>
      <c r="N4330">
        <v>6</v>
      </c>
      <c r="O4330" t="s">
        <v>172</v>
      </c>
      <c r="P4330">
        <v>504</v>
      </c>
      <c r="Q433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330" t="str">
        <f>VLOOKUP(Analytics_mindset_case_studies_IntegrateCo_2015payroll[[#This Row],[Job_Code]],Analytics_mindset_case_studies_IntegrateCo_jobcodes[[Code_text]:[Job_Description]],2,FALSE)</f>
        <v>Office</v>
      </c>
    </row>
    <row r="4331" spans="1:18" x14ac:dyDescent="0.3">
      <c r="A4331" s="1">
        <v>42160</v>
      </c>
      <c r="B4331">
        <v>27310060</v>
      </c>
      <c r="C4331">
        <v>358</v>
      </c>
      <c r="D4331">
        <v>1</v>
      </c>
      <c r="E4331">
        <v>1</v>
      </c>
      <c r="F4331" t="s">
        <v>59</v>
      </c>
      <c r="G4331">
        <v>0</v>
      </c>
      <c r="H4331">
        <v>0</v>
      </c>
      <c r="I4331">
        <v>0</v>
      </c>
      <c r="J4331">
        <v>0</v>
      </c>
      <c r="K4331">
        <v>0</v>
      </c>
      <c r="L4331">
        <v>238</v>
      </c>
      <c r="M4331">
        <v>758</v>
      </c>
      <c r="N4331">
        <v>15</v>
      </c>
      <c r="O4331" t="s">
        <v>172</v>
      </c>
      <c r="P4331">
        <v>0</v>
      </c>
      <c r="Q433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331" t="str">
        <f>VLOOKUP(Analytics_mindset_case_studies_IntegrateCo_2015payroll[[#This Row],[Job_Code]],Analytics_mindset_case_studies_IntegrateCo_jobcodes[[Code_text]:[Job_Description]],2,FALSE)</f>
        <v>New Foreign Manufacturing Oversight</v>
      </c>
    </row>
    <row r="4332" spans="1:18" x14ac:dyDescent="0.3">
      <c r="A4332" s="1">
        <v>42160</v>
      </c>
      <c r="B4332">
        <v>27310060</v>
      </c>
      <c r="C4332">
        <v>281</v>
      </c>
      <c r="D4332">
        <v>1</v>
      </c>
      <c r="E4332">
        <v>1</v>
      </c>
      <c r="F4332" t="s">
        <v>85</v>
      </c>
      <c r="G4332">
        <v>0</v>
      </c>
      <c r="H4332">
        <v>0</v>
      </c>
      <c r="I4332">
        <v>0</v>
      </c>
      <c r="J4332">
        <v>0</v>
      </c>
      <c r="K4332">
        <v>0</v>
      </c>
      <c r="L4332">
        <v>25</v>
      </c>
      <c r="M4332">
        <v>8</v>
      </c>
      <c r="N4332">
        <v>2</v>
      </c>
      <c r="O4332" t="s">
        <v>207</v>
      </c>
      <c r="P4332">
        <v>0</v>
      </c>
      <c r="Q433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332" t="str">
        <f>VLOOKUP(Analytics_mindset_case_studies_IntegrateCo_2015payroll[[#This Row],[Job_Code]],Analytics_mindset_case_studies_IntegrateCo_jobcodes[[Code_text]:[Job_Description]],2,FALSE)</f>
        <v>Installation</v>
      </c>
    </row>
    <row r="4333" spans="1:18" x14ac:dyDescent="0.3">
      <c r="A4333" s="1">
        <v>42160</v>
      </c>
      <c r="B4333">
        <v>27310060</v>
      </c>
      <c r="C4333">
        <v>281</v>
      </c>
      <c r="D4333">
        <v>1</v>
      </c>
      <c r="E4333">
        <v>1</v>
      </c>
      <c r="F4333" t="s">
        <v>65</v>
      </c>
      <c r="G4333">
        <v>15</v>
      </c>
      <c r="H4333">
        <v>0</v>
      </c>
      <c r="I4333">
        <v>39</v>
      </c>
      <c r="J4333">
        <v>0</v>
      </c>
      <c r="K4333">
        <v>0</v>
      </c>
      <c r="L4333">
        <v>82</v>
      </c>
      <c r="M4333">
        <v>262</v>
      </c>
      <c r="N4333">
        <v>64</v>
      </c>
      <c r="O4333" t="s">
        <v>207</v>
      </c>
      <c r="P4333">
        <v>39</v>
      </c>
      <c r="Q433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333" t="str">
        <f>VLOOKUP(Analytics_mindset_case_studies_IntegrateCo_2015payroll[[#This Row],[Job_Code]],Analytics_mindset_case_studies_IntegrateCo_jobcodes[[Code_text]:[Job_Description]],2,FALSE)</f>
        <v>Office</v>
      </c>
    </row>
    <row r="4334" spans="1:18" x14ac:dyDescent="0.3">
      <c r="A4334" s="1">
        <v>42160</v>
      </c>
      <c r="B4334">
        <v>27310060</v>
      </c>
      <c r="C4334">
        <v>281</v>
      </c>
      <c r="D4334">
        <v>1</v>
      </c>
      <c r="E4334">
        <v>1</v>
      </c>
      <c r="F4334" t="s">
        <v>72</v>
      </c>
      <c r="G4334">
        <v>2</v>
      </c>
      <c r="H4334">
        <v>0</v>
      </c>
      <c r="I4334">
        <v>52</v>
      </c>
      <c r="J4334">
        <v>0</v>
      </c>
      <c r="K4334">
        <v>0</v>
      </c>
      <c r="L4334">
        <v>109</v>
      </c>
      <c r="M4334">
        <v>348</v>
      </c>
      <c r="N4334">
        <v>86</v>
      </c>
      <c r="O4334" t="s">
        <v>207</v>
      </c>
      <c r="P4334">
        <v>52</v>
      </c>
      <c r="Q433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334" t="str">
        <f>VLOOKUP(Analytics_mindset_case_studies_IntegrateCo_2015payroll[[#This Row],[Job_Code]],Analytics_mindset_case_studies_IntegrateCo_jobcodes[[Code_text]:[Job_Description]],2,FALSE)</f>
        <v>Sales</v>
      </c>
    </row>
    <row r="4335" spans="1:18" x14ac:dyDescent="0.3">
      <c r="A4335" s="1">
        <v>42160</v>
      </c>
      <c r="B4335">
        <v>27310060</v>
      </c>
      <c r="C4335">
        <v>281</v>
      </c>
      <c r="D4335">
        <v>1</v>
      </c>
      <c r="E4335">
        <v>1</v>
      </c>
      <c r="F4335" t="s">
        <v>67</v>
      </c>
      <c r="G4335">
        <v>0</v>
      </c>
      <c r="H4335">
        <v>0</v>
      </c>
      <c r="I4335">
        <v>0</v>
      </c>
      <c r="J4335">
        <v>0</v>
      </c>
      <c r="K4335">
        <v>0</v>
      </c>
      <c r="L4335">
        <v>437</v>
      </c>
      <c r="M4335">
        <v>1393</v>
      </c>
      <c r="N4335">
        <v>343</v>
      </c>
      <c r="O4335" t="s">
        <v>207</v>
      </c>
      <c r="P4335">
        <v>0</v>
      </c>
      <c r="Q433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335" t="str">
        <f>VLOOKUP(Analytics_mindset_case_studies_IntegrateCo_2015payroll[[#This Row],[Job_Code]],Analytics_mindset_case_studies_IntegrateCo_jobcodes[[Code_text]:[Job_Description]],2,FALSE)</f>
        <v>New Foreign Manufacturing Oversight</v>
      </c>
    </row>
    <row r="4336" spans="1:18" x14ac:dyDescent="0.3">
      <c r="A4336" s="1">
        <v>42160</v>
      </c>
      <c r="B4336">
        <v>27310060</v>
      </c>
      <c r="C4336">
        <v>314</v>
      </c>
      <c r="D4336">
        <v>1</v>
      </c>
      <c r="E4336">
        <v>1</v>
      </c>
      <c r="F4336" t="s">
        <v>85</v>
      </c>
      <c r="G4336">
        <v>0</v>
      </c>
      <c r="H4336">
        <v>0</v>
      </c>
      <c r="I4336">
        <v>0</v>
      </c>
      <c r="J4336">
        <v>0</v>
      </c>
      <c r="K4336">
        <v>0</v>
      </c>
      <c r="L4336">
        <v>36</v>
      </c>
      <c r="M4336">
        <v>115</v>
      </c>
      <c r="N4336">
        <v>25</v>
      </c>
      <c r="O4336" t="s">
        <v>174</v>
      </c>
      <c r="P4336">
        <v>0</v>
      </c>
      <c r="Q433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336" t="str">
        <f>VLOOKUP(Analytics_mindset_case_studies_IntegrateCo_2015payroll[[#This Row],[Job_Code]],Analytics_mindset_case_studies_IntegrateCo_jobcodes[[Code_text]:[Job_Description]],2,FALSE)</f>
        <v>Installation</v>
      </c>
    </row>
    <row r="4337" spans="1:18" x14ac:dyDescent="0.3">
      <c r="A4337" s="1">
        <v>42160</v>
      </c>
      <c r="B4337">
        <v>27310060</v>
      </c>
      <c r="C4337">
        <v>314</v>
      </c>
      <c r="D4337">
        <v>1</v>
      </c>
      <c r="E4337">
        <v>1</v>
      </c>
      <c r="F4337" t="s">
        <v>59</v>
      </c>
      <c r="G4337">
        <v>0</v>
      </c>
      <c r="H4337">
        <v>0</v>
      </c>
      <c r="I4337">
        <v>0</v>
      </c>
      <c r="J4337">
        <v>0</v>
      </c>
      <c r="K4337">
        <v>0</v>
      </c>
      <c r="L4337">
        <v>418</v>
      </c>
      <c r="M4337">
        <v>1331</v>
      </c>
      <c r="N4337">
        <v>287</v>
      </c>
      <c r="O4337" t="s">
        <v>174</v>
      </c>
      <c r="P4337">
        <v>0</v>
      </c>
      <c r="Q433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337" t="str">
        <f>VLOOKUP(Analytics_mindset_case_studies_IntegrateCo_2015payroll[[#This Row],[Job_Code]],Analytics_mindset_case_studies_IntegrateCo_jobcodes[[Code_text]:[Job_Description]],2,FALSE)</f>
        <v>New Foreign Manufacturing Oversight</v>
      </c>
    </row>
    <row r="4338" spans="1:18" x14ac:dyDescent="0.3">
      <c r="A4338" s="1">
        <v>42160</v>
      </c>
      <c r="B4338">
        <v>27310060</v>
      </c>
      <c r="C4338">
        <v>39</v>
      </c>
      <c r="D4338">
        <v>1</v>
      </c>
      <c r="E4338">
        <v>1</v>
      </c>
      <c r="F4338" t="s">
        <v>101</v>
      </c>
      <c r="G4338">
        <v>30</v>
      </c>
      <c r="H4338">
        <v>0</v>
      </c>
      <c r="I4338">
        <v>2175</v>
      </c>
      <c r="J4338">
        <v>0</v>
      </c>
      <c r="K4338">
        <v>32</v>
      </c>
      <c r="L4338">
        <v>126</v>
      </c>
      <c r="M4338">
        <v>402</v>
      </c>
      <c r="N4338">
        <v>359</v>
      </c>
      <c r="O4338" t="s">
        <v>175</v>
      </c>
      <c r="P4338">
        <v>2175</v>
      </c>
      <c r="Q433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338" t="str">
        <f>VLOOKUP(Analytics_mindset_case_studies_IntegrateCo_2015payroll[[#This Row],[Job_Code]],Analytics_mindset_case_studies_IntegrateCo_jobcodes[[Code_text]:[Job_Description]],2,FALSE)</f>
        <v>Installation</v>
      </c>
    </row>
    <row r="4339" spans="1:18" x14ac:dyDescent="0.3">
      <c r="A4339" s="1">
        <v>42160</v>
      </c>
      <c r="B4339">
        <v>27310060</v>
      </c>
      <c r="C4339">
        <v>22</v>
      </c>
      <c r="D4339">
        <v>1</v>
      </c>
      <c r="E4339">
        <v>1</v>
      </c>
      <c r="F4339" t="s">
        <v>59</v>
      </c>
      <c r="G4339">
        <v>0</v>
      </c>
      <c r="H4339">
        <v>0</v>
      </c>
      <c r="I4339">
        <v>0</v>
      </c>
      <c r="J4339">
        <v>0</v>
      </c>
      <c r="K4339">
        <v>0</v>
      </c>
      <c r="L4339">
        <v>561</v>
      </c>
      <c r="M4339">
        <v>1787</v>
      </c>
      <c r="N4339">
        <v>423</v>
      </c>
      <c r="O4339" t="s">
        <v>176</v>
      </c>
      <c r="P4339">
        <v>0</v>
      </c>
      <c r="Q433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339" t="str">
        <f>VLOOKUP(Analytics_mindset_case_studies_IntegrateCo_2015payroll[[#This Row],[Job_Code]],Analytics_mindset_case_studies_IntegrateCo_jobcodes[[Code_text]:[Job_Description]],2,FALSE)</f>
        <v>New Foreign Manufacturing Oversight</v>
      </c>
    </row>
    <row r="4340" spans="1:18" x14ac:dyDescent="0.3">
      <c r="A4340" s="1">
        <v>42160</v>
      </c>
      <c r="B4340">
        <v>27310060</v>
      </c>
      <c r="C4340">
        <v>18</v>
      </c>
      <c r="D4340">
        <v>1</v>
      </c>
      <c r="E4340">
        <v>1</v>
      </c>
      <c r="F4340" t="s">
        <v>64</v>
      </c>
      <c r="G4340">
        <v>12</v>
      </c>
      <c r="H4340">
        <v>0</v>
      </c>
      <c r="I4340">
        <v>240</v>
      </c>
      <c r="J4340">
        <v>0</v>
      </c>
      <c r="K4340">
        <v>0</v>
      </c>
      <c r="L4340">
        <v>576</v>
      </c>
      <c r="M4340">
        <v>1836</v>
      </c>
      <c r="N4340">
        <v>29</v>
      </c>
      <c r="O4340" t="s">
        <v>177</v>
      </c>
      <c r="P4340">
        <v>240</v>
      </c>
      <c r="Q434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340" t="str">
        <f>VLOOKUP(Analytics_mindset_case_studies_IntegrateCo_2015payroll[[#This Row],[Job_Code]],Analytics_mindset_case_studies_IntegrateCo_jobcodes[[Code_text]:[Job_Description]],2,FALSE)</f>
        <v>Office</v>
      </c>
    </row>
    <row r="4341" spans="1:18" x14ac:dyDescent="0.3">
      <c r="A4341" s="1">
        <v>42160</v>
      </c>
      <c r="B4341">
        <v>27310060</v>
      </c>
      <c r="C4341">
        <v>18</v>
      </c>
      <c r="D4341">
        <v>1</v>
      </c>
      <c r="E4341">
        <v>1</v>
      </c>
      <c r="F4341" t="s">
        <v>65</v>
      </c>
      <c r="G4341">
        <v>12</v>
      </c>
      <c r="H4341">
        <v>0</v>
      </c>
      <c r="I4341">
        <v>240</v>
      </c>
      <c r="J4341">
        <v>0</v>
      </c>
      <c r="K4341">
        <v>0</v>
      </c>
      <c r="L4341">
        <v>576</v>
      </c>
      <c r="M4341">
        <v>1836</v>
      </c>
      <c r="N4341">
        <v>29</v>
      </c>
      <c r="O4341" t="s">
        <v>177</v>
      </c>
      <c r="P4341">
        <v>240</v>
      </c>
      <c r="Q434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341" t="str">
        <f>VLOOKUP(Analytics_mindset_case_studies_IntegrateCo_2015payroll[[#This Row],[Job_Code]],Analytics_mindset_case_studies_IntegrateCo_jobcodes[[Code_text]:[Job_Description]],2,FALSE)</f>
        <v>Office</v>
      </c>
    </row>
    <row r="4342" spans="1:18" x14ac:dyDescent="0.3">
      <c r="A4342" s="1">
        <v>42160</v>
      </c>
      <c r="B4342">
        <v>27310060</v>
      </c>
      <c r="C4342">
        <v>23</v>
      </c>
      <c r="D4342">
        <v>1</v>
      </c>
      <c r="E4342">
        <v>1</v>
      </c>
      <c r="F4342" t="s">
        <v>59</v>
      </c>
      <c r="G4342">
        <v>0</v>
      </c>
      <c r="H4342">
        <v>0</v>
      </c>
      <c r="I4342">
        <v>0</v>
      </c>
      <c r="J4342">
        <v>0</v>
      </c>
      <c r="K4342">
        <v>0</v>
      </c>
      <c r="L4342">
        <v>0</v>
      </c>
      <c r="M4342">
        <v>2005</v>
      </c>
      <c r="N4342">
        <v>464</v>
      </c>
      <c r="O4342" t="s">
        <v>178</v>
      </c>
      <c r="P4342">
        <v>0</v>
      </c>
      <c r="Q434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342" t="str">
        <f>VLOOKUP(Analytics_mindset_case_studies_IntegrateCo_2015payroll[[#This Row],[Job_Code]],Analytics_mindset_case_studies_IntegrateCo_jobcodes[[Code_text]:[Job_Description]],2,FALSE)</f>
        <v>New Foreign Manufacturing Oversight</v>
      </c>
    </row>
    <row r="4343" spans="1:18" x14ac:dyDescent="0.3">
      <c r="A4343" s="1">
        <v>42160</v>
      </c>
      <c r="B4343">
        <v>27310060</v>
      </c>
      <c r="C4343">
        <v>401</v>
      </c>
      <c r="D4343">
        <v>2</v>
      </c>
      <c r="E4343">
        <v>2</v>
      </c>
      <c r="F4343" t="s">
        <v>85</v>
      </c>
      <c r="G4343">
        <v>0</v>
      </c>
      <c r="H4343">
        <v>0</v>
      </c>
      <c r="I4343">
        <v>0</v>
      </c>
      <c r="J4343">
        <v>0</v>
      </c>
      <c r="K4343">
        <v>0</v>
      </c>
      <c r="L4343">
        <v>5</v>
      </c>
      <c r="M4343">
        <v>8</v>
      </c>
      <c r="N4343">
        <v>27</v>
      </c>
      <c r="O4343" t="s">
        <v>179</v>
      </c>
      <c r="P4343">
        <v>0</v>
      </c>
      <c r="Q434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343" t="str">
        <f>VLOOKUP(Analytics_mindset_case_studies_IntegrateCo_2015payroll[[#This Row],[Job_Code]],Analytics_mindset_case_studies_IntegrateCo_jobcodes[[Code_text]:[Job_Description]],2,FALSE)</f>
        <v>Installation</v>
      </c>
    </row>
    <row r="4344" spans="1:18" x14ac:dyDescent="0.3">
      <c r="A4344" s="1">
        <v>42160</v>
      </c>
      <c r="B4344">
        <v>27310060</v>
      </c>
      <c r="C4344">
        <v>401</v>
      </c>
      <c r="D4344">
        <v>2</v>
      </c>
      <c r="E4344">
        <v>2</v>
      </c>
      <c r="F4344" t="s">
        <v>88</v>
      </c>
      <c r="G4344">
        <v>19</v>
      </c>
      <c r="H4344">
        <v>0</v>
      </c>
      <c r="I4344">
        <v>494</v>
      </c>
      <c r="J4344">
        <v>0</v>
      </c>
      <c r="K4344">
        <v>0</v>
      </c>
      <c r="L4344">
        <v>2076</v>
      </c>
      <c r="M4344">
        <v>3309</v>
      </c>
      <c r="N4344">
        <v>1097</v>
      </c>
      <c r="O4344" t="s">
        <v>179</v>
      </c>
      <c r="P4344">
        <v>494</v>
      </c>
      <c r="Q434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344" t="str">
        <f>VLOOKUP(Analytics_mindset_case_studies_IntegrateCo_2015payroll[[#This Row],[Job_Code]],Analytics_mindset_case_studies_IntegrateCo_jobcodes[[Code_text]:[Job_Description]],2,FALSE)</f>
        <v>Office</v>
      </c>
    </row>
    <row r="4345" spans="1:18" x14ac:dyDescent="0.3">
      <c r="A4345" s="1">
        <v>42160</v>
      </c>
      <c r="B4345">
        <v>27310060</v>
      </c>
      <c r="C4345">
        <v>401</v>
      </c>
      <c r="D4345">
        <v>2</v>
      </c>
      <c r="E4345">
        <v>2</v>
      </c>
      <c r="F4345" t="s">
        <v>66</v>
      </c>
      <c r="G4345">
        <v>0</v>
      </c>
      <c r="H4345">
        <v>0</v>
      </c>
      <c r="I4345">
        <v>0</v>
      </c>
      <c r="J4345">
        <v>0</v>
      </c>
      <c r="K4345">
        <v>0</v>
      </c>
      <c r="L4345">
        <v>874</v>
      </c>
      <c r="M4345">
        <v>1394</v>
      </c>
      <c r="N4345">
        <v>462</v>
      </c>
      <c r="O4345" t="s">
        <v>179</v>
      </c>
      <c r="P4345">
        <v>0</v>
      </c>
      <c r="Q434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345" t="str">
        <f>VLOOKUP(Analytics_mindset_case_studies_IntegrateCo_2015payroll[[#This Row],[Job_Code]],Analytics_mindset_case_studies_IntegrateCo_jobcodes[[Code_text]:[Job_Description]],2,FALSE)</f>
        <v>New Foreign Manufacturing Oversight</v>
      </c>
    </row>
    <row r="4346" spans="1:18" x14ac:dyDescent="0.3">
      <c r="A4346" s="1">
        <v>42160</v>
      </c>
      <c r="B4346">
        <v>27310060</v>
      </c>
      <c r="C4346">
        <v>401</v>
      </c>
      <c r="D4346">
        <v>2</v>
      </c>
      <c r="E4346">
        <v>2</v>
      </c>
      <c r="F4346" t="s">
        <v>111</v>
      </c>
      <c r="G4346">
        <v>0</v>
      </c>
      <c r="H4346">
        <v>0</v>
      </c>
      <c r="I4346">
        <v>0</v>
      </c>
      <c r="J4346">
        <v>0</v>
      </c>
      <c r="K4346">
        <v>0</v>
      </c>
      <c r="L4346">
        <v>328</v>
      </c>
      <c r="M4346">
        <v>522</v>
      </c>
      <c r="N4346">
        <v>173</v>
      </c>
      <c r="O4346" t="s">
        <v>179</v>
      </c>
      <c r="P4346">
        <v>0</v>
      </c>
      <c r="Q434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4346" t="str">
        <f>VLOOKUP(Analytics_mindset_case_studies_IntegrateCo_2015payroll[[#This Row],[Job_Code]],Analytics_mindset_case_studies_IntegrateCo_jobcodes[[Code_text]:[Job_Description]],2,FALSE)</f>
        <v>Internal Auditing</v>
      </c>
    </row>
    <row r="4347" spans="1:18" x14ac:dyDescent="0.3">
      <c r="A4347" s="1">
        <v>42160</v>
      </c>
      <c r="B4347">
        <v>27310060</v>
      </c>
      <c r="C4347">
        <v>407</v>
      </c>
      <c r="D4347">
        <v>1</v>
      </c>
      <c r="E4347">
        <v>1</v>
      </c>
      <c r="F4347" t="s">
        <v>89</v>
      </c>
      <c r="G4347">
        <v>1</v>
      </c>
      <c r="H4347">
        <v>0</v>
      </c>
      <c r="I4347">
        <v>16</v>
      </c>
      <c r="J4347">
        <v>0</v>
      </c>
      <c r="K4347">
        <v>0</v>
      </c>
      <c r="L4347">
        <v>38</v>
      </c>
      <c r="M4347">
        <v>122</v>
      </c>
      <c r="N4347">
        <v>26</v>
      </c>
      <c r="O4347" t="s">
        <v>209</v>
      </c>
      <c r="P4347">
        <v>16</v>
      </c>
      <c r="Q434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347" t="str">
        <f>VLOOKUP(Analytics_mindset_case_studies_IntegrateCo_2015payroll[[#This Row],[Job_Code]],Analytics_mindset_case_studies_IntegrateCo_jobcodes[[Code_text]:[Job_Description]],2,FALSE)</f>
        <v>Employee Training</v>
      </c>
    </row>
    <row r="4348" spans="1:18" x14ac:dyDescent="0.3">
      <c r="A4348" s="1">
        <v>42160</v>
      </c>
      <c r="B4348">
        <v>27310060</v>
      </c>
      <c r="C4348">
        <v>407</v>
      </c>
      <c r="D4348">
        <v>1</v>
      </c>
      <c r="E4348">
        <v>1</v>
      </c>
      <c r="F4348" t="s">
        <v>67</v>
      </c>
      <c r="G4348">
        <v>0</v>
      </c>
      <c r="H4348">
        <v>0</v>
      </c>
      <c r="I4348">
        <v>0</v>
      </c>
      <c r="J4348">
        <v>0</v>
      </c>
      <c r="K4348">
        <v>0</v>
      </c>
      <c r="L4348">
        <v>307</v>
      </c>
      <c r="M4348">
        <v>978</v>
      </c>
      <c r="N4348">
        <v>211</v>
      </c>
      <c r="O4348" t="s">
        <v>209</v>
      </c>
      <c r="P4348">
        <v>0</v>
      </c>
      <c r="Q434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348" t="str">
        <f>VLOOKUP(Analytics_mindset_case_studies_IntegrateCo_2015payroll[[#This Row],[Job_Code]],Analytics_mindset_case_studies_IntegrateCo_jobcodes[[Code_text]:[Job_Description]],2,FALSE)</f>
        <v>New Foreign Manufacturing Oversight</v>
      </c>
    </row>
    <row r="4349" spans="1:18" x14ac:dyDescent="0.3">
      <c r="A4349" s="1">
        <v>42160</v>
      </c>
      <c r="B4349">
        <v>27310060</v>
      </c>
      <c r="C4349">
        <v>3</v>
      </c>
      <c r="D4349">
        <v>1</v>
      </c>
      <c r="E4349">
        <v>1</v>
      </c>
      <c r="F4349" t="s">
        <v>64</v>
      </c>
      <c r="G4349">
        <v>22</v>
      </c>
      <c r="H4349">
        <v>0</v>
      </c>
      <c r="I4349">
        <v>178142</v>
      </c>
      <c r="J4349">
        <v>0</v>
      </c>
      <c r="K4349">
        <v>0</v>
      </c>
      <c r="L4349">
        <v>0</v>
      </c>
      <c r="M4349">
        <v>13494</v>
      </c>
      <c r="N4349">
        <v>214</v>
      </c>
      <c r="O4349" t="s">
        <v>180</v>
      </c>
      <c r="P4349">
        <v>178142</v>
      </c>
      <c r="Q434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349" t="str">
        <f>VLOOKUP(Analytics_mindset_case_studies_IntegrateCo_2015payroll[[#This Row],[Job_Code]],Analytics_mindset_case_studies_IntegrateCo_jobcodes[[Code_text]:[Job_Description]],2,FALSE)</f>
        <v>Office</v>
      </c>
    </row>
    <row r="4350" spans="1:18" x14ac:dyDescent="0.3">
      <c r="A4350" s="1">
        <v>42160</v>
      </c>
      <c r="B4350">
        <v>27310060</v>
      </c>
      <c r="C4350">
        <v>3</v>
      </c>
      <c r="D4350">
        <v>1</v>
      </c>
      <c r="E4350">
        <v>1</v>
      </c>
      <c r="F4350" t="s">
        <v>63</v>
      </c>
      <c r="G4350">
        <v>0</v>
      </c>
      <c r="H4350">
        <v>0</v>
      </c>
      <c r="I4350">
        <v>0</v>
      </c>
      <c r="J4350">
        <v>0</v>
      </c>
      <c r="K4350">
        <v>0</v>
      </c>
      <c r="L4350">
        <v>0</v>
      </c>
      <c r="M4350">
        <v>4907</v>
      </c>
      <c r="N4350">
        <v>78</v>
      </c>
      <c r="O4350" t="s">
        <v>180</v>
      </c>
      <c r="P4350">
        <v>0</v>
      </c>
      <c r="Q435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350" t="str">
        <f>VLOOKUP(Analytics_mindset_case_studies_IntegrateCo_2015payroll[[#This Row],[Job_Code]],Analytics_mindset_case_studies_IntegrateCo_jobcodes[[Code_text]:[Job_Description]],2,FALSE)</f>
        <v>New Foreign Manufacturing Plant</v>
      </c>
    </row>
    <row r="4351" spans="1:18" x14ac:dyDescent="0.3">
      <c r="A4351" s="1">
        <v>42160</v>
      </c>
      <c r="B4351">
        <v>27310060</v>
      </c>
      <c r="C4351">
        <v>3</v>
      </c>
      <c r="D4351">
        <v>1</v>
      </c>
      <c r="E4351">
        <v>1</v>
      </c>
      <c r="F4351" t="s">
        <v>59</v>
      </c>
      <c r="G4351">
        <v>0</v>
      </c>
      <c r="H4351">
        <v>0</v>
      </c>
      <c r="I4351">
        <v>0</v>
      </c>
      <c r="J4351">
        <v>0</v>
      </c>
      <c r="K4351">
        <v>0</v>
      </c>
      <c r="L4351">
        <v>0</v>
      </c>
      <c r="M4351">
        <v>4907</v>
      </c>
      <c r="N4351">
        <v>78</v>
      </c>
      <c r="O4351" t="s">
        <v>180</v>
      </c>
      <c r="P4351">
        <v>0</v>
      </c>
      <c r="Q435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351" t="str">
        <f>VLOOKUP(Analytics_mindset_case_studies_IntegrateCo_2015payroll[[#This Row],[Job_Code]],Analytics_mindset_case_studies_IntegrateCo_jobcodes[[Code_text]:[Job_Description]],2,FALSE)</f>
        <v>New Foreign Manufacturing Oversight</v>
      </c>
    </row>
    <row r="4352" spans="1:18" x14ac:dyDescent="0.3">
      <c r="A4352" s="1">
        <v>42160</v>
      </c>
      <c r="B4352">
        <v>27310060</v>
      </c>
      <c r="C4352">
        <v>374</v>
      </c>
      <c r="D4352">
        <v>5</v>
      </c>
      <c r="E4352">
        <v>5</v>
      </c>
      <c r="F4352" t="s">
        <v>64</v>
      </c>
      <c r="G4352">
        <v>4</v>
      </c>
      <c r="H4352">
        <v>0</v>
      </c>
      <c r="I4352">
        <v>84</v>
      </c>
      <c r="J4352">
        <v>0</v>
      </c>
      <c r="K4352">
        <v>0</v>
      </c>
      <c r="L4352">
        <v>236</v>
      </c>
      <c r="M4352">
        <v>547</v>
      </c>
      <c r="N4352">
        <v>32</v>
      </c>
      <c r="O4352" t="s">
        <v>181</v>
      </c>
      <c r="P4352">
        <v>84</v>
      </c>
      <c r="Q435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352" t="str">
        <f>VLOOKUP(Analytics_mindset_case_studies_IntegrateCo_2015payroll[[#This Row],[Job_Code]],Analytics_mindset_case_studies_IntegrateCo_jobcodes[[Code_text]:[Job_Description]],2,FALSE)</f>
        <v>Office</v>
      </c>
    </row>
    <row r="4353" spans="1:18" x14ac:dyDescent="0.3">
      <c r="A4353" s="1">
        <v>42160</v>
      </c>
      <c r="B4353">
        <v>27310060</v>
      </c>
      <c r="C4353">
        <v>374</v>
      </c>
      <c r="D4353">
        <v>5</v>
      </c>
      <c r="E4353">
        <v>5</v>
      </c>
      <c r="F4353" t="s">
        <v>93</v>
      </c>
      <c r="G4353">
        <v>16</v>
      </c>
      <c r="H4353">
        <v>0</v>
      </c>
      <c r="I4353">
        <v>336</v>
      </c>
      <c r="J4353">
        <v>0</v>
      </c>
      <c r="K4353">
        <v>0</v>
      </c>
      <c r="L4353">
        <v>941</v>
      </c>
      <c r="M4353">
        <v>2188</v>
      </c>
      <c r="N4353">
        <v>128</v>
      </c>
      <c r="O4353" t="s">
        <v>181</v>
      </c>
      <c r="P4353">
        <v>336</v>
      </c>
      <c r="Q435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353" t="str">
        <f>VLOOKUP(Analytics_mindset_case_studies_IntegrateCo_2015payroll[[#This Row],[Job_Code]],Analytics_mindset_case_studies_IntegrateCo_jobcodes[[Code_text]:[Job_Description]],2,FALSE)</f>
        <v>Office</v>
      </c>
    </row>
    <row r="4354" spans="1:18" x14ac:dyDescent="0.3">
      <c r="A4354" s="1">
        <v>42160</v>
      </c>
      <c r="B4354">
        <v>27310060</v>
      </c>
      <c r="C4354">
        <v>374</v>
      </c>
      <c r="D4354">
        <v>5</v>
      </c>
      <c r="E4354">
        <v>5</v>
      </c>
      <c r="F4354" t="s">
        <v>78</v>
      </c>
      <c r="G4354">
        <v>115</v>
      </c>
      <c r="H4354">
        <v>0</v>
      </c>
      <c r="I4354">
        <v>2415</v>
      </c>
      <c r="J4354">
        <v>0</v>
      </c>
      <c r="K4354">
        <v>0</v>
      </c>
      <c r="L4354">
        <v>676</v>
      </c>
      <c r="M4354">
        <v>1572</v>
      </c>
      <c r="N4354">
        <v>92</v>
      </c>
      <c r="O4354" t="s">
        <v>181</v>
      </c>
      <c r="P4354">
        <v>2415</v>
      </c>
      <c r="Q435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354" t="str">
        <f>VLOOKUP(Analytics_mindset_case_studies_IntegrateCo_2015payroll[[#This Row],[Job_Code]],Analytics_mindset_case_studies_IntegrateCo_jobcodes[[Code_text]:[Job_Description]],2,FALSE)</f>
        <v>Service</v>
      </c>
    </row>
    <row r="4355" spans="1:18" x14ac:dyDescent="0.3">
      <c r="A4355" s="1">
        <v>42160</v>
      </c>
      <c r="B4355">
        <v>27310060</v>
      </c>
      <c r="C4355">
        <v>374</v>
      </c>
      <c r="D4355">
        <v>5</v>
      </c>
      <c r="E4355">
        <v>5</v>
      </c>
      <c r="F4355" t="s">
        <v>103</v>
      </c>
      <c r="G4355">
        <v>5</v>
      </c>
      <c r="H4355">
        <v>0</v>
      </c>
      <c r="I4355">
        <v>105</v>
      </c>
      <c r="J4355">
        <v>0</v>
      </c>
      <c r="K4355">
        <v>0</v>
      </c>
      <c r="L4355">
        <v>29</v>
      </c>
      <c r="M4355">
        <v>69</v>
      </c>
      <c r="N4355">
        <v>4</v>
      </c>
      <c r="O4355" t="s">
        <v>181</v>
      </c>
      <c r="P4355">
        <v>105</v>
      </c>
      <c r="Q435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355" t="str">
        <f>VLOOKUP(Analytics_mindset_case_studies_IntegrateCo_2015payroll[[#This Row],[Job_Code]],Analytics_mindset_case_studies_IntegrateCo_jobcodes[[Code_text]:[Job_Description]],2,FALSE)</f>
        <v>Service</v>
      </c>
    </row>
    <row r="4356" spans="1:18" x14ac:dyDescent="0.3">
      <c r="A4356" s="1">
        <v>42160</v>
      </c>
      <c r="B4356">
        <v>27310060</v>
      </c>
      <c r="C4356">
        <v>374</v>
      </c>
      <c r="D4356">
        <v>5</v>
      </c>
      <c r="E4356">
        <v>5</v>
      </c>
      <c r="F4356" t="s">
        <v>59</v>
      </c>
      <c r="G4356">
        <v>0</v>
      </c>
      <c r="H4356">
        <v>0</v>
      </c>
      <c r="I4356">
        <v>0</v>
      </c>
      <c r="J4356">
        <v>0</v>
      </c>
      <c r="K4356">
        <v>0</v>
      </c>
      <c r="L4356">
        <v>47</v>
      </c>
      <c r="M4356">
        <v>1094</v>
      </c>
      <c r="N4356">
        <v>64</v>
      </c>
      <c r="O4356" t="s">
        <v>181</v>
      </c>
      <c r="P4356">
        <v>0</v>
      </c>
      <c r="Q435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356" t="str">
        <f>VLOOKUP(Analytics_mindset_case_studies_IntegrateCo_2015payroll[[#This Row],[Job_Code]],Analytics_mindset_case_studies_IntegrateCo_jobcodes[[Code_text]:[Job_Description]],2,FALSE)</f>
        <v>New Foreign Manufacturing Oversight</v>
      </c>
    </row>
    <row r="4357" spans="1:18" x14ac:dyDescent="0.3">
      <c r="A4357" s="1">
        <v>42160</v>
      </c>
      <c r="B4357">
        <v>27310060</v>
      </c>
      <c r="C4357">
        <v>201</v>
      </c>
      <c r="D4357">
        <v>1</v>
      </c>
      <c r="E4357">
        <v>1</v>
      </c>
      <c r="F4357" t="s">
        <v>85</v>
      </c>
      <c r="G4357">
        <v>0</v>
      </c>
      <c r="H4357">
        <v>0</v>
      </c>
      <c r="I4357">
        <v>0</v>
      </c>
      <c r="J4357">
        <v>0</v>
      </c>
      <c r="K4357">
        <v>0</v>
      </c>
      <c r="L4357">
        <v>7</v>
      </c>
      <c r="M4357">
        <v>22</v>
      </c>
      <c r="N4357">
        <v>5</v>
      </c>
      <c r="O4357" t="s">
        <v>182</v>
      </c>
      <c r="P4357">
        <v>0</v>
      </c>
      <c r="Q435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357" t="str">
        <f>VLOOKUP(Analytics_mindset_case_studies_IntegrateCo_2015payroll[[#This Row],[Job_Code]],Analytics_mindset_case_studies_IntegrateCo_jobcodes[[Code_text]:[Job_Description]],2,FALSE)</f>
        <v>Installation</v>
      </c>
    </row>
    <row r="4358" spans="1:18" x14ac:dyDescent="0.3">
      <c r="A4358" s="1">
        <v>42160</v>
      </c>
      <c r="B4358">
        <v>27310060</v>
      </c>
      <c r="C4358">
        <v>201</v>
      </c>
      <c r="D4358">
        <v>1</v>
      </c>
      <c r="E4358">
        <v>1</v>
      </c>
      <c r="F4358" t="s">
        <v>63</v>
      </c>
      <c r="G4358">
        <v>0</v>
      </c>
      <c r="H4358">
        <v>0</v>
      </c>
      <c r="I4358">
        <v>0</v>
      </c>
      <c r="J4358">
        <v>0</v>
      </c>
      <c r="K4358">
        <v>0</v>
      </c>
      <c r="L4358">
        <v>1814</v>
      </c>
      <c r="M4358">
        <v>5783</v>
      </c>
      <c r="N4358">
        <v>1247</v>
      </c>
      <c r="O4358" t="s">
        <v>182</v>
      </c>
      <c r="P4358">
        <v>0</v>
      </c>
      <c r="Q435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358" t="str">
        <f>VLOOKUP(Analytics_mindset_case_studies_IntegrateCo_2015payroll[[#This Row],[Job_Code]],Analytics_mindset_case_studies_IntegrateCo_jobcodes[[Code_text]:[Job_Description]],2,FALSE)</f>
        <v>New Foreign Manufacturing Plant</v>
      </c>
    </row>
    <row r="4359" spans="1:18" x14ac:dyDescent="0.3">
      <c r="A4359" s="1">
        <v>42160</v>
      </c>
      <c r="B4359">
        <v>27310060</v>
      </c>
      <c r="C4359">
        <v>201</v>
      </c>
      <c r="D4359">
        <v>1</v>
      </c>
      <c r="E4359">
        <v>1</v>
      </c>
      <c r="F4359" t="s">
        <v>59</v>
      </c>
      <c r="G4359">
        <v>0</v>
      </c>
      <c r="H4359">
        <v>0</v>
      </c>
      <c r="I4359">
        <v>0</v>
      </c>
      <c r="J4359">
        <v>0</v>
      </c>
      <c r="K4359">
        <v>0</v>
      </c>
      <c r="L4359">
        <v>605</v>
      </c>
      <c r="M4359">
        <v>1929</v>
      </c>
      <c r="N4359">
        <v>416</v>
      </c>
      <c r="O4359" t="s">
        <v>182</v>
      </c>
      <c r="P4359">
        <v>0</v>
      </c>
      <c r="Q435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359" t="str">
        <f>VLOOKUP(Analytics_mindset_case_studies_IntegrateCo_2015payroll[[#This Row],[Job_Code]],Analytics_mindset_case_studies_IntegrateCo_jobcodes[[Code_text]:[Job_Description]],2,FALSE)</f>
        <v>New Foreign Manufacturing Oversight</v>
      </c>
    </row>
    <row r="4360" spans="1:18" x14ac:dyDescent="0.3">
      <c r="A4360" s="1">
        <v>42160</v>
      </c>
      <c r="B4360">
        <v>27310060</v>
      </c>
      <c r="C4360">
        <v>192</v>
      </c>
      <c r="D4360">
        <v>5</v>
      </c>
      <c r="E4360">
        <v>5</v>
      </c>
      <c r="F4360" t="s">
        <v>85</v>
      </c>
      <c r="G4360">
        <v>0</v>
      </c>
      <c r="H4360">
        <v>0</v>
      </c>
      <c r="I4360">
        <v>0</v>
      </c>
      <c r="J4360">
        <v>0</v>
      </c>
      <c r="K4360">
        <v>0</v>
      </c>
      <c r="L4360">
        <v>0</v>
      </c>
      <c r="M4360">
        <v>41</v>
      </c>
      <c r="N4360">
        <v>26</v>
      </c>
      <c r="O4360" t="s">
        <v>183</v>
      </c>
      <c r="P4360">
        <v>0</v>
      </c>
      <c r="Q436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360" t="str">
        <f>VLOOKUP(Analytics_mindset_case_studies_IntegrateCo_2015payroll[[#This Row],[Job_Code]],Analytics_mindset_case_studies_IntegrateCo_jobcodes[[Code_text]:[Job_Description]],2,FALSE)</f>
        <v>Installation</v>
      </c>
    </row>
    <row r="4361" spans="1:18" x14ac:dyDescent="0.3">
      <c r="A4361" s="1">
        <v>42160</v>
      </c>
      <c r="B4361">
        <v>27310060</v>
      </c>
      <c r="C4361">
        <v>192</v>
      </c>
      <c r="D4361">
        <v>5</v>
      </c>
      <c r="E4361">
        <v>5</v>
      </c>
      <c r="F4361" t="s">
        <v>107</v>
      </c>
      <c r="G4361">
        <v>24</v>
      </c>
      <c r="H4361">
        <v>0</v>
      </c>
      <c r="I4361">
        <v>57692</v>
      </c>
      <c r="J4361">
        <v>0</v>
      </c>
      <c r="K4361">
        <v>0</v>
      </c>
      <c r="L4361">
        <v>0</v>
      </c>
      <c r="M4361">
        <v>3935</v>
      </c>
      <c r="N4361">
        <v>2469</v>
      </c>
      <c r="O4361" t="s">
        <v>183</v>
      </c>
      <c r="P4361">
        <v>57692</v>
      </c>
      <c r="Q436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361" t="str">
        <f>VLOOKUP(Analytics_mindset_case_studies_IntegrateCo_2015payroll[[#This Row],[Job_Code]],Analytics_mindset_case_studies_IntegrateCo_jobcodes[[Code_text]:[Job_Description]],2,FALSE)</f>
        <v>Sales</v>
      </c>
    </row>
    <row r="4362" spans="1:18" x14ac:dyDescent="0.3">
      <c r="A4362" s="1">
        <v>42160</v>
      </c>
      <c r="B4362">
        <v>27310060</v>
      </c>
      <c r="C4362">
        <v>192</v>
      </c>
      <c r="D4362">
        <v>5</v>
      </c>
      <c r="E4362">
        <v>5</v>
      </c>
      <c r="F4362" t="s">
        <v>104</v>
      </c>
      <c r="G4362">
        <v>8</v>
      </c>
      <c r="H4362">
        <v>0</v>
      </c>
      <c r="I4362">
        <v>19231</v>
      </c>
      <c r="J4362">
        <v>0</v>
      </c>
      <c r="K4362">
        <v>0</v>
      </c>
      <c r="L4362">
        <v>0</v>
      </c>
      <c r="M4362">
        <v>1312</v>
      </c>
      <c r="N4362">
        <v>823</v>
      </c>
      <c r="O4362" t="s">
        <v>183</v>
      </c>
      <c r="P4362">
        <v>19231</v>
      </c>
      <c r="Q436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362" t="str">
        <f>VLOOKUP(Analytics_mindset_case_studies_IntegrateCo_2015payroll[[#This Row],[Job_Code]],Analytics_mindset_case_studies_IntegrateCo_jobcodes[[Code_text]:[Job_Description]],2,FALSE)</f>
        <v>Sales</v>
      </c>
    </row>
    <row r="4363" spans="1:18" x14ac:dyDescent="0.3">
      <c r="A4363" s="1">
        <v>42160</v>
      </c>
      <c r="B4363">
        <v>27310060</v>
      </c>
      <c r="C4363">
        <v>192</v>
      </c>
      <c r="D4363">
        <v>5</v>
      </c>
      <c r="E4363">
        <v>5</v>
      </c>
      <c r="F4363" t="s">
        <v>76</v>
      </c>
      <c r="G4363">
        <v>0</v>
      </c>
      <c r="H4363">
        <v>0</v>
      </c>
      <c r="I4363">
        <v>0</v>
      </c>
      <c r="J4363">
        <v>0</v>
      </c>
      <c r="K4363">
        <v>0</v>
      </c>
      <c r="L4363">
        <v>0</v>
      </c>
      <c r="M4363">
        <v>1311</v>
      </c>
      <c r="N4363">
        <v>823</v>
      </c>
      <c r="O4363" t="s">
        <v>183</v>
      </c>
      <c r="P4363">
        <v>0</v>
      </c>
      <c r="Q436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363" t="str">
        <f>VLOOKUP(Analytics_mindset_case_studies_IntegrateCo_2015payroll[[#This Row],[Job_Code]],Analytics_mindset_case_studies_IntegrateCo_jobcodes[[Code_text]:[Job_Description]],2,FALSE)</f>
        <v>New Foreign Manufacturing Oversight</v>
      </c>
    </row>
    <row r="4364" spans="1:18" x14ac:dyDescent="0.3">
      <c r="A4364" s="1">
        <v>42160</v>
      </c>
      <c r="B4364">
        <v>27310060</v>
      </c>
      <c r="C4364">
        <v>398</v>
      </c>
      <c r="D4364">
        <v>1</v>
      </c>
      <c r="E4364">
        <v>1</v>
      </c>
      <c r="F4364" t="s">
        <v>67</v>
      </c>
      <c r="G4364">
        <v>0</v>
      </c>
      <c r="H4364">
        <v>0</v>
      </c>
      <c r="I4364">
        <v>0</v>
      </c>
      <c r="J4364">
        <v>0</v>
      </c>
      <c r="K4364">
        <v>0</v>
      </c>
      <c r="L4364">
        <v>23</v>
      </c>
      <c r="M4364">
        <v>734</v>
      </c>
      <c r="N4364">
        <v>158</v>
      </c>
      <c r="O4364" t="s">
        <v>184</v>
      </c>
      <c r="P4364">
        <v>0</v>
      </c>
      <c r="Q436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364" t="str">
        <f>VLOOKUP(Analytics_mindset_case_studies_IntegrateCo_2015payroll[[#This Row],[Job_Code]],Analytics_mindset_case_studies_IntegrateCo_jobcodes[[Code_text]:[Job_Description]],2,FALSE)</f>
        <v>New Foreign Manufacturing Oversight</v>
      </c>
    </row>
    <row r="4365" spans="1:18" x14ac:dyDescent="0.3">
      <c r="A4365" s="1">
        <v>42160</v>
      </c>
      <c r="B4365">
        <v>27310060</v>
      </c>
      <c r="C4365">
        <v>276</v>
      </c>
      <c r="D4365">
        <v>1</v>
      </c>
      <c r="E4365">
        <v>1</v>
      </c>
      <c r="F4365" t="s">
        <v>85</v>
      </c>
      <c r="G4365">
        <v>0</v>
      </c>
      <c r="H4365">
        <v>0</v>
      </c>
      <c r="I4365">
        <v>0</v>
      </c>
      <c r="J4365">
        <v>0</v>
      </c>
      <c r="K4365">
        <v>0</v>
      </c>
      <c r="L4365">
        <v>34</v>
      </c>
      <c r="M4365">
        <v>107</v>
      </c>
      <c r="N4365">
        <v>25</v>
      </c>
      <c r="O4365" t="s">
        <v>185</v>
      </c>
      <c r="P4365">
        <v>0</v>
      </c>
      <c r="Q436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365" t="str">
        <f>VLOOKUP(Analytics_mindset_case_studies_IntegrateCo_2015payroll[[#This Row],[Job_Code]],Analytics_mindset_case_studies_IntegrateCo_jobcodes[[Code_text]:[Job_Description]],2,FALSE)</f>
        <v>Installation</v>
      </c>
    </row>
    <row r="4366" spans="1:18" x14ac:dyDescent="0.3">
      <c r="A4366" s="1">
        <v>42160</v>
      </c>
      <c r="B4366">
        <v>27310060</v>
      </c>
      <c r="C4366">
        <v>276</v>
      </c>
      <c r="D4366">
        <v>1</v>
      </c>
      <c r="E4366">
        <v>1</v>
      </c>
      <c r="F4366" t="s">
        <v>59</v>
      </c>
      <c r="G4366">
        <v>0</v>
      </c>
      <c r="H4366">
        <v>0</v>
      </c>
      <c r="I4366">
        <v>0</v>
      </c>
      <c r="J4366">
        <v>0</v>
      </c>
      <c r="K4366">
        <v>0</v>
      </c>
      <c r="L4366">
        <v>429</v>
      </c>
      <c r="M4366">
        <v>1366</v>
      </c>
      <c r="N4366">
        <v>313</v>
      </c>
      <c r="O4366" t="s">
        <v>185</v>
      </c>
      <c r="P4366">
        <v>0</v>
      </c>
      <c r="Q436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366" t="str">
        <f>VLOOKUP(Analytics_mindset_case_studies_IntegrateCo_2015payroll[[#This Row],[Job_Code]],Analytics_mindset_case_studies_IntegrateCo_jobcodes[[Code_text]:[Job_Description]],2,FALSE)</f>
        <v>New Foreign Manufacturing Oversight</v>
      </c>
    </row>
    <row r="4367" spans="1:18" x14ac:dyDescent="0.3">
      <c r="A4367" s="1">
        <v>42160</v>
      </c>
      <c r="B4367">
        <v>27310060</v>
      </c>
      <c r="C4367">
        <v>276</v>
      </c>
      <c r="D4367">
        <v>1</v>
      </c>
      <c r="E4367">
        <v>1</v>
      </c>
      <c r="F4367" t="s">
        <v>75</v>
      </c>
      <c r="G4367">
        <v>0</v>
      </c>
      <c r="H4367">
        <v>0</v>
      </c>
      <c r="I4367">
        <v>0</v>
      </c>
      <c r="J4367">
        <v>0</v>
      </c>
      <c r="K4367">
        <v>0</v>
      </c>
      <c r="L4367">
        <v>428</v>
      </c>
      <c r="M4367">
        <v>1368</v>
      </c>
      <c r="N4367">
        <v>313</v>
      </c>
      <c r="O4367" t="s">
        <v>185</v>
      </c>
      <c r="P4367">
        <v>0</v>
      </c>
      <c r="Q436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4367" t="str">
        <f>VLOOKUP(Analytics_mindset_case_studies_IntegrateCo_2015payroll[[#This Row],[Job_Code]],Analytics_mindset_case_studies_IntegrateCo_jobcodes[[Code_text]:[Job_Description]],2,FALSE)</f>
        <v>Internal Auditing</v>
      </c>
    </row>
    <row r="4368" spans="1:18" x14ac:dyDescent="0.3">
      <c r="A4368" s="1">
        <v>42160</v>
      </c>
      <c r="B4368">
        <v>27310060</v>
      </c>
      <c r="C4368">
        <v>352</v>
      </c>
      <c r="D4368">
        <v>1</v>
      </c>
      <c r="E4368">
        <v>1</v>
      </c>
      <c r="F4368" t="s">
        <v>85</v>
      </c>
      <c r="G4368">
        <v>0</v>
      </c>
      <c r="H4368">
        <v>0</v>
      </c>
      <c r="I4368">
        <v>0</v>
      </c>
      <c r="J4368">
        <v>0</v>
      </c>
      <c r="K4368">
        <v>0</v>
      </c>
      <c r="L4368">
        <v>25</v>
      </c>
      <c r="M4368">
        <v>81</v>
      </c>
      <c r="N4368">
        <v>2</v>
      </c>
      <c r="O4368" t="s">
        <v>186</v>
      </c>
      <c r="P4368">
        <v>0</v>
      </c>
      <c r="Q436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368" t="str">
        <f>VLOOKUP(Analytics_mindset_case_studies_IntegrateCo_2015payroll[[#This Row],[Job_Code]],Analytics_mindset_case_studies_IntegrateCo_jobcodes[[Code_text]:[Job_Description]],2,FALSE)</f>
        <v>Installation</v>
      </c>
    </row>
    <row r="4369" spans="1:18" x14ac:dyDescent="0.3">
      <c r="A4369" s="1">
        <v>42160</v>
      </c>
      <c r="B4369">
        <v>27310060</v>
      </c>
      <c r="C4369">
        <v>352</v>
      </c>
      <c r="D4369">
        <v>1</v>
      </c>
      <c r="E4369">
        <v>1</v>
      </c>
      <c r="F4369" t="s">
        <v>89</v>
      </c>
      <c r="G4369">
        <v>5</v>
      </c>
      <c r="H4369">
        <v>0</v>
      </c>
      <c r="I4369">
        <v>95</v>
      </c>
      <c r="J4369">
        <v>0</v>
      </c>
      <c r="K4369">
        <v>0</v>
      </c>
      <c r="L4369">
        <v>2</v>
      </c>
      <c r="M4369">
        <v>64</v>
      </c>
      <c r="N4369">
        <v>16</v>
      </c>
      <c r="O4369" t="s">
        <v>186</v>
      </c>
      <c r="P4369">
        <v>95</v>
      </c>
      <c r="Q436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369" t="str">
        <f>VLOOKUP(Analytics_mindset_case_studies_IntegrateCo_2015payroll[[#This Row],[Job_Code]],Analytics_mindset_case_studies_IntegrateCo_jobcodes[[Code_text]:[Job_Description]],2,FALSE)</f>
        <v>Employee Training</v>
      </c>
    </row>
    <row r="4370" spans="1:18" x14ac:dyDescent="0.3">
      <c r="A4370" s="1">
        <v>42160</v>
      </c>
      <c r="B4370">
        <v>27310060</v>
      </c>
      <c r="C4370">
        <v>352</v>
      </c>
      <c r="D4370">
        <v>1</v>
      </c>
      <c r="E4370">
        <v>1</v>
      </c>
      <c r="F4370" t="s">
        <v>67</v>
      </c>
      <c r="G4370">
        <v>0</v>
      </c>
      <c r="H4370">
        <v>0</v>
      </c>
      <c r="I4370">
        <v>0</v>
      </c>
      <c r="J4370">
        <v>0</v>
      </c>
      <c r="K4370">
        <v>0</v>
      </c>
      <c r="L4370">
        <v>325</v>
      </c>
      <c r="M4370">
        <v>1034</v>
      </c>
      <c r="N4370">
        <v>251</v>
      </c>
      <c r="O4370" t="s">
        <v>186</v>
      </c>
      <c r="P4370">
        <v>0</v>
      </c>
      <c r="Q437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370" t="str">
        <f>VLOOKUP(Analytics_mindset_case_studies_IntegrateCo_2015payroll[[#This Row],[Job_Code]],Analytics_mindset_case_studies_IntegrateCo_jobcodes[[Code_text]:[Job_Description]],2,FALSE)</f>
        <v>New Foreign Manufacturing Oversight</v>
      </c>
    </row>
    <row r="4371" spans="1:18" x14ac:dyDescent="0.3">
      <c r="A4371" s="1">
        <v>42160</v>
      </c>
      <c r="B4371">
        <v>27310060</v>
      </c>
      <c r="C4371">
        <v>199</v>
      </c>
      <c r="D4371">
        <v>1</v>
      </c>
      <c r="E4371">
        <v>1</v>
      </c>
      <c r="F4371" t="s">
        <v>85</v>
      </c>
      <c r="G4371">
        <v>0</v>
      </c>
      <c r="H4371">
        <v>0</v>
      </c>
      <c r="I4371">
        <v>0</v>
      </c>
      <c r="J4371">
        <v>0</v>
      </c>
      <c r="K4371">
        <v>0</v>
      </c>
      <c r="L4371">
        <v>0</v>
      </c>
      <c r="M4371">
        <v>84</v>
      </c>
      <c r="N4371">
        <v>2</v>
      </c>
      <c r="O4371" t="s">
        <v>187</v>
      </c>
      <c r="P4371">
        <v>0</v>
      </c>
      <c r="Q437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371" t="str">
        <f>VLOOKUP(Analytics_mindset_case_studies_IntegrateCo_2015payroll[[#This Row],[Job_Code]],Analytics_mindset_case_studies_IntegrateCo_jobcodes[[Code_text]:[Job_Description]],2,FALSE)</f>
        <v>Installation</v>
      </c>
    </row>
    <row r="4372" spans="1:18" x14ac:dyDescent="0.3">
      <c r="A4372" s="1">
        <v>42160</v>
      </c>
      <c r="B4372">
        <v>27310060</v>
      </c>
      <c r="C4372">
        <v>199</v>
      </c>
      <c r="D4372">
        <v>1</v>
      </c>
      <c r="E4372">
        <v>1</v>
      </c>
      <c r="F4372" t="s">
        <v>78</v>
      </c>
      <c r="G4372">
        <v>15</v>
      </c>
      <c r="H4372">
        <v>0</v>
      </c>
      <c r="I4372">
        <v>5355</v>
      </c>
      <c r="J4372">
        <v>0</v>
      </c>
      <c r="K4372">
        <v>0</v>
      </c>
      <c r="L4372">
        <v>0</v>
      </c>
      <c r="M4372">
        <v>378</v>
      </c>
      <c r="N4372">
        <v>88</v>
      </c>
      <c r="O4372" t="s">
        <v>187</v>
      </c>
      <c r="P4372">
        <v>5355</v>
      </c>
      <c r="Q437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372" t="str">
        <f>VLOOKUP(Analytics_mindset_case_studies_IntegrateCo_2015payroll[[#This Row],[Job_Code]],Analytics_mindset_case_studies_IntegrateCo_jobcodes[[Code_text]:[Job_Description]],2,FALSE)</f>
        <v>Service</v>
      </c>
    </row>
    <row r="4373" spans="1:18" x14ac:dyDescent="0.3">
      <c r="A4373" s="1">
        <v>42160</v>
      </c>
      <c r="B4373">
        <v>27310060</v>
      </c>
      <c r="C4373">
        <v>199</v>
      </c>
      <c r="D4373">
        <v>1</v>
      </c>
      <c r="E4373">
        <v>1</v>
      </c>
      <c r="F4373" t="s">
        <v>78</v>
      </c>
      <c r="G4373">
        <v>0</v>
      </c>
      <c r="H4373">
        <v>2</v>
      </c>
      <c r="I4373">
        <v>0</v>
      </c>
      <c r="J4373">
        <v>1071</v>
      </c>
      <c r="K4373">
        <v>0</v>
      </c>
      <c r="L4373">
        <v>0</v>
      </c>
      <c r="M4373">
        <v>755</v>
      </c>
      <c r="N4373">
        <v>118</v>
      </c>
      <c r="O4373" t="s">
        <v>187</v>
      </c>
      <c r="P4373">
        <v>1071</v>
      </c>
      <c r="Q437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373" t="str">
        <f>VLOOKUP(Analytics_mindset_case_studies_IntegrateCo_2015payroll[[#This Row],[Job_Code]],Analytics_mindset_case_studies_IntegrateCo_jobcodes[[Code_text]:[Job_Description]],2,FALSE)</f>
        <v>Service</v>
      </c>
    </row>
    <row r="4374" spans="1:18" x14ac:dyDescent="0.3">
      <c r="A4374" s="1">
        <v>42160</v>
      </c>
      <c r="B4374">
        <v>27310060</v>
      </c>
      <c r="C4374">
        <v>199</v>
      </c>
      <c r="D4374">
        <v>1</v>
      </c>
      <c r="E4374">
        <v>1</v>
      </c>
      <c r="F4374" t="s">
        <v>87</v>
      </c>
      <c r="G4374">
        <v>5</v>
      </c>
      <c r="H4374">
        <v>0</v>
      </c>
      <c r="I4374">
        <v>1785</v>
      </c>
      <c r="J4374">
        <v>0</v>
      </c>
      <c r="K4374">
        <v>0</v>
      </c>
      <c r="L4374">
        <v>0</v>
      </c>
      <c r="M4374">
        <v>125</v>
      </c>
      <c r="N4374">
        <v>29</v>
      </c>
      <c r="O4374" t="s">
        <v>187</v>
      </c>
      <c r="P4374">
        <v>1785</v>
      </c>
      <c r="Q437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374" t="str">
        <f>VLOOKUP(Analytics_mindset_case_studies_IntegrateCo_2015payroll[[#This Row],[Job_Code]],Analytics_mindset_case_studies_IntegrateCo_jobcodes[[Code_text]:[Job_Description]],2,FALSE)</f>
        <v>Employee Training</v>
      </c>
    </row>
    <row r="4375" spans="1:18" x14ac:dyDescent="0.3">
      <c r="A4375" s="1">
        <v>42160</v>
      </c>
      <c r="B4375">
        <v>27310060</v>
      </c>
      <c r="C4375">
        <v>199</v>
      </c>
      <c r="D4375">
        <v>1</v>
      </c>
      <c r="E4375">
        <v>1</v>
      </c>
      <c r="F4375" t="s">
        <v>59</v>
      </c>
      <c r="G4375">
        <v>0</v>
      </c>
      <c r="H4375">
        <v>0</v>
      </c>
      <c r="I4375">
        <v>0</v>
      </c>
      <c r="J4375">
        <v>0</v>
      </c>
      <c r="K4375">
        <v>0</v>
      </c>
      <c r="L4375">
        <v>0</v>
      </c>
      <c r="M4375">
        <v>2012</v>
      </c>
      <c r="N4375">
        <v>471</v>
      </c>
      <c r="O4375" t="s">
        <v>187</v>
      </c>
      <c r="P4375">
        <v>0</v>
      </c>
      <c r="Q437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375" t="str">
        <f>VLOOKUP(Analytics_mindset_case_studies_IntegrateCo_2015payroll[[#This Row],[Job_Code]],Analytics_mindset_case_studies_IntegrateCo_jobcodes[[Code_text]:[Job_Description]],2,FALSE)</f>
        <v>New Foreign Manufacturing Oversight</v>
      </c>
    </row>
    <row r="4376" spans="1:18" x14ac:dyDescent="0.3">
      <c r="A4376" s="1">
        <v>42160</v>
      </c>
      <c r="B4376">
        <v>27310060</v>
      </c>
      <c r="C4376">
        <v>260</v>
      </c>
      <c r="D4376">
        <v>1</v>
      </c>
      <c r="E4376">
        <v>1</v>
      </c>
      <c r="F4376" t="s">
        <v>85</v>
      </c>
      <c r="G4376">
        <v>0</v>
      </c>
      <c r="H4376">
        <v>0</v>
      </c>
      <c r="I4376">
        <v>0</v>
      </c>
      <c r="J4376">
        <v>0</v>
      </c>
      <c r="K4376">
        <v>0</v>
      </c>
      <c r="L4376">
        <v>27</v>
      </c>
      <c r="M4376">
        <v>86</v>
      </c>
      <c r="N4376">
        <v>2</v>
      </c>
      <c r="O4376" t="s">
        <v>188</v>
      </c>
      <c r="P4376">
        <v>0</v>
      </c>
      <c r="Q437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376" t="str">
        <f>VLOOKUP(Analytics_mindset_case_studies_IntegrateCo_2015payroll[[#This Row],[Job_Code]],Analytics_mindset_case_studies_IntegrateCo_jobcodes[[Code_text]:[Job_Description]],2,FALSE)</f>
        <v>Installation</v>
      </c>
    </row>
    <row r="4377" spans="1:18" x14ac:dyDescent="0.3">
      <c r="A4377" s="1">
        <v>42160</v>
      </c>
      <c r="B4377">
        <v>27310060</v>
      </c>
      <c r="C4377">
        <v>260</v>
      </c>
      <c r="D4377">
        <v>1</v>
      </c>
      <c r="E4377">
        <v>1</v>
      </c>
      <c r="F4377" t="s">
        <v>59</v>
      </c>
      <c r="G4377">
        <v>0</v>
      </c>
      <c r="H4377">
        <v>0</v>
      </c>
      <c r="I4377">
        <v>0</v>
      </c>
      <c r="J4377">
        <v>0</v>
      </c>
      <c r="K4377">
        <v>0</v>
      </c>
      <c r="L4377">
        <v>445</v>
      </c>
      <c r="M4377">
        <v>1418</v>
      </c>
      <c r="N4377">
        <v>327</v>
      </c>
      <c r="O4377" t="s">
        <v>188</v>
      </c>
      <c r="P4377">
        <v>0</v>
      </c>
      <c r="Q437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377" t="str">
        <f>VLOOKUP(Analytics_mindset_case_studies_IntegrateCo_2015payroll[[#This Row],[Job_Code]],Analytics_mindset_case_studies_IntegrateCo_jobcodes[[Code_text]:[Job_Description]],2,FALSE)</f>
        <v>New Foreign Manufacturing Oversight</v>
      </c>
    </row>
    <row r="4378" spans="1:18" x14ac:dyDescent="0.3">
      <c r="A4378" s="1">
        <v>42160</v>
      </c>
      <c r="B4378">
        <v>27310060</v>
      </c>
      <c r="C4378">
        <v>412</v>
      </c>
      <c r="D4378">
        <v>1</v>
      </c>
      <c r="E4378">
        <v>1</v>
      </c>
      <c r="F4378" t="s">
        <v>64</v>
      </c>
      <c r="G4378">
        <v>18</v>
      </c>
      <c r="H4378">
        <v>0</v>
      </c>
      <c r="I4378">
        <v>288</v>
      </c>
      <c r="J4378">
        <v>0</v>
      </c>
      <c r="K4378">
        <v>173</v>
      </c>
      <c r="L4378">
        <v>691</v>
      </c>
      <c r="M4378">
        <v>2204</v>
      </c>
      <c r="N4378">
        <v>475</v>
      </c>
      <c r="O4378" t="s">
        <v>212</v>
      </c>
      <c r="P4378">
        <v>288</v>
      </c>
      <c r="Q437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378" t="str">
        <f>VLOOKUP(Analytics_mindset_case_studies_IntegrateCo_2015payroll[[#This Row],[Job_Code]],Analytics_mindset_case_studies_IntegrateCo_jobcodes[[Code_text]:[Job_Description]],2,FALSE)</f>
        <v>Office</v>
      </c>
    </row>
    <row r="4379" spans="1:18" x14ac:dyDescent="0.3">
      <c r="A4379" s="1">
        <v>42160</v>
      </c>
      <c r="B4379">
        <v>27310060</v>
      </c>
      <c r="C4379">
        <v>412</v>
      </c>
      <c r="D4379">
        <v>1</v>
      </c>
      <c r="E4379">
        <v>1</v>
      </c>
      <c r="F4379" t="s">
        <v>59</v>
      </c>
      <c r="G4379">
        <v>0</v>
      </c>
      <c r="H4379">
        <v>0</v>
      </c>
      <c r="I4379">
        <v>0</v>
      </c>
      <c r="J4379">
        <v>0</v>
      </c>
      <c r="K4379">
        <v>39</v>
      </c>
      <c r="L4379">
        <v>153</v>
      </c>
      <c r="M4379">
        <v>49</v>
      </c>
      <c r="N4379">
        <v>106</v>
      </c>
      <c r="O4379" t="s">
        <v>212</v>
      </c>
      <c r="P4379">
        <v>0</v>
      </c>
      <c r="Q437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379" t="str">
        <f>VLOOKUP(Analytics_mindset_case_studies_IntegrateCo_2015payroll[[#This Row],[Job_Code]],Analytics_mindset_case_studies_IntegrateCo_jobcodes[[Code_text]:[Job_Description]],2,FALSE)</f>
        <v>New Foreign Manufacturing Oversight</v>
      </c>
    </row>
    <row r="4380" spans="1:18" x14ac:dyDescent="0.3">
      <c r="A4380" s="1">
        <v>42160</v>
      </c>
      <c r="B4380">
        <v>27310060</v>
      </c>
      <c r="C4380">
        <v>412</v>
      </c>
      <c r="D4380">
        <v>1</v>
      </c>
      <c r="E4380">
        <v>1</v>
      </c>
      <c r="F4380" t="s">
        <v>65</v>
      </c>
      <c r="G4380">
        <v>175</v>
      </c>
      <c r="H4380">
        <v>0</v>
      </c>
      <c r="I4380">
        <v>280</v>
      </c>
      <c r="J4380">
        <v>0</v>
      </c>
      <c r="K4380">
        <v>168</v>
      </c>
      <c r="L4380">
        <v>672</v>
      </c>
      <c r="M4380">
        <v>214</v>
      </c>
      <c r="N4380">
        <v>462</v>
      </c>
      <c r="O4380" t="s">
        <v>212</v>
      </c>
      <c r="P4380">
        <v>280</v>
      </c>
      <c r="Q438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380" t="str">
        <f>VLOOKUP(Analytics_mindset_case_studies_IntegrateCo_2015payroll[[#This Row],[Job_Code]],Analytics_mindset_case_studies_IntegrateCo_jobcodes[[Code_text]:[Job_Description]],2,FALSE)</f>
        <v>Office</v>
      </c>
    </row>
    <row r="4381" spans="1:18" x14ac:dyDescent="0.3">
      <c r="A4381" s="1">
        <v>42160</v>
      </c>
      <c r="B4381">
        <v>27310060</v>
      </c>
      <c r="C4381">
        <v>412</v>
      </c>
      <c r="D4381">
        <v>1</v>
      </c>
      <c r="E4381">
        <v>1</v>
      </c>
      <c r="F4381" t="s">
        <v>67</v>
      </c>
      <c r="G4381">
        <v>0</v>
      </c>
      <c r="H4381">
        <v>0</v>
      </c>
      <c r="I4381">
        <v>0</v>
      </c>
      <c r="J4381">
        <v>0</v>
      </c>
      <c r="K4381">
        <v>38</v>
      </c>
      <c r="L4381">
        <v>154</v>
      </c>
      <c r="M4381">
        <v>49</v>
      </c>
      <c r="N4381">
        <v>106</v>
      </c>
      <c r="O4381" t="s">
        <v>212</v>
      </c>
      <c r="P4381">
        <v>0</v>
      </c>
      <c r="Q438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381" t="str">
        <f>VLOOKUP(Analytics_mindset_case_studies_IntegrateCo_2015payroll[[#This Row],[Job_Code]],Analytics_mindset_case_studies_IntegrateCo_jobcodes[[Code_text]:[Job_Description]],2,FALSE)</f>
        <v>New Foreign Manufacturing Oversight</v>
      </c>
    </row>
    <row r="4382" spans="1:18" x14ac:dyDescent="0.3">
      <c r="A4382" s="1">
        <v>42160</v>
      </c>
      <c r="B4382">
        <v>27310060</v>
      </c>
      <c r="C4382">
        <v>380</v>
      </c>
      <c r="D4382">
        <v>1</v>
      </c>
      <c r="E4382">
        <v>1</v>
      </c>
      <c r="F4382" t="s">
        <v>85</v>
      </c>
      <c r="G4382">
        <v>0</v>
      </c>
      <c r="H4382">
        <v>0</v>
      </c>
      <c r="I4382">
        <v>0</v>
      </c>
      <c r="J4382">
        <v>0</v>
      </c>
      <c r="K4382">
        <v>0</v>
      </c>
      <c r="L4382">
        <v>23</v>
      </c>
      <c r="M4382">
        <v>74</v>
      </c>
      <c r="N4382">
        <v>2</v>
      </c>
      <c r="O4382" t="s">
        <v>189</v>
      </c>
      <c r="P4382">
        <v>0</v>
      </c>
      <c r="Q438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382" t="str">
        <f>VLOOKUP(Analytics_mindset_case_studies_IntegrateCo_2015payroll[[#This Row],[Job_Code]],Analytics_mindset_case_studies_IntegrateCo_jobcodes[[Code_text]:[Job_Description]],2,FALSE)</f>
        <v>Installation</v>
      </c>
    </row>
    <row r="4383" spans="1:18" x14ac:dyDescent="0.3">
      <c r="A4383" s="1">
        <v>42160</v>
      </c>
      <c r="B4383">
        <v>27310060</v>
      </c>
      <c r="C4383">
        <v>380</v>
      </c>
      <c r="D4383">
        <v>1</v>
      </c>
      <c r="E4383">
        <v>1</v>
      </c>
      <c r="F4383" t="s">
        <v>65</v>
      </c>
      <c r="G4383">
        <v>5</v>
      </c>
      <c r="H4383">
        <v>0</v>
      </c>
      <c r="I4383">
        <v>10</v>
      </c>
      <c r="J4383">
        <v>0</v>
      </c>
      <c r="K4383">
        <v>0</v>
      </c>
      <c r="L4383">
        <v>19</v>
      </c>
      <c r="M4383">
        <v>62</v>
      </c>
      <c r="N4383">
        <v>17</v>
      </c>
      <c r="O4383" t="s">
        <v>189</v>
      </c>
      <c r="P4383">
        <v>10</v>
      </c>
      <c r="Q438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383" t="str">
        <f>VLOOKUP(Analytics_mindset_case_studies_IntegrateCo_2015payroll[[#This Row],[Job_Code]],Analytics_mindset_case_studies_IntegrateCo_jobcodes[[Code_text]:[Job_Description]],2,FALSE)</f>
        <v>Office</v>
      </c>
    </row>
    <row r="4384" spans="1:18" x14ac:dyDescent="0.3">
      <c r="A4384" s="1">
        <v>42160</v>
      </c>
      <c r="B4384">
        <v>27310060</v>
      </c>
      <c r="C4384">
        <v>380</v>
      </c>
      <c r="D4384">
        <v>1</v>
      </c>
      <c r="E4384">
        <v>1</v>
      </c>
      <c r="F4384" t="s">
        <v>67</v>
      </c>
      <c r="G4384">
        <v>0</v>
      </c>
      <c r="H4384">
        <v>0</v>
      </c>
      <c r="I4384">
        <v>0</v>
      </c>
      <c r="J4384">
        <v>0</v>
      </c>
      <c r="K4384">
        <v>0</v>
      </c>
      <c r="L4384">
        <v>311</v>
      </c>
      <c r="M4384">
        <v>992</v>
      </c>
      <c r="N4384">
        <v>264</v>
      </c>
      <c r="O4384" t="s">
        <v>189</v>
      </c>
      <c r="P4384">
        <v>0</v>
      </c>
      <c r="Q438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384" t="str">
        <f>VLOOKUP(Analytics_mindset_case_studies_IntegrateCo_2015payroll[[#This Row],[Job_Code]],Analytics_mindset_case_studies_IntegrateCo_jobcodes[[Code_text]:[Job_Description]],2,FALSE)</f>
        <v>New Foreign Manufacturing Oversight</v>
      </c>
    </row>
    <row r="4385" spans="1:18" x14ac:dyDescent="0.3">
      <c r="A4385" s="1">
        <v>42160</v>
      </c>
      <c r="B4385">
        <v>27310060</v>
      </c>
      <c r="C4385">
        <v>181</v>
      </c>
      <c r="D4385">
        <v>1</v>
      </c>
      <c r="E4385">
        <v>1</v>
      </c>
      <c r="F4385" t="s">
        <v>59</v>
      </c>
      <c r="G4385">
        <v>0</v>
      </c>
      <c r="H4385">
        <v>0</v>
      </c>
      <c r="I4385">
        <v>0</v>
      </c>
      <c r="J4385">
        <v>0</v>
      </c>
      <c r="K4385">
        <v>0</v>
      </c>
      <c r="L4385">
        <v>562</v>
      </c>
      <c r="M4385">
        <v>1792</v>
      </c>
      <c r="N4385">
        <v>386</v>
      </c>
      <c r="O4385" t="s">
        <v>190</v>
      </c>
      <c r="P4385">
        <v>0</v>
      </c>
      <c r="Q438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385" t="str">
        <f>VLOOKUP(Analytics_mindset_case_studies_IntegrateCo_2015payroll[[#This Row],[Job_Code]],Analytics_mindset_case_studies_IntegrateCo_jobcodes[[Code_text]:[Job_Description]],2,FALSE)</f>
        <v>New Foreign Manufacturing Oversight</v>
      </c>
    </row>
    <row r="4386" spans="1:18" x14ac:dyDescent="0.3">
      <c r="A4386" s="1">
        <v>42160</v>
      </c>
      <c r="B4386">
        <v>27310060</v>
      </c>
      <c r="C4386">
        <v>386</v>
      </c>
      <c r="D4386">
        <v>1</v>
      </c>
      <c r="E4386">
        <v>1</v>
      </c>
      <c r="F4386" t="s">
        <v>64</v>
      </c>
      <c r="G4386">
        <v>775</v>
      </c>
      <c r="H4386">
        <v>0</v>
      </c>
      <c r="I4386">
        <v>93</v>
      </c>
      <c r="J4386">
        <v>0</v>
      </c>
      <c r="K4386">
        <v>56</v>
      </c>
      <c r="L4386">
        <v>223</v>
      </c>
      <c r="M4386">
        <v>712</v>
      </c>
      <c r="N4386">
        <v>153</v>
      </c>
      <c r="O4386" t="s">
        <v>204</v>
      </c>
      <c r="P4386">
        <v>93</v>
      </c>
      <c r="Q438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386" t="str">
        <f>VLOOKUP(Analytics_mindset_case_studies_IntegrateCo_2015payroll[[#This Row],[Job_Code]],Analytics_mindset_case_studies_IntegrateCo_jobcodes[[Code_text]:[Job_Description]],2,FALSE)</f>
        <v>Office</v>
      </c>
    </row>
    <row r="4387" spans="1:18" x14ac:dyDescent="0.3">
      <c r="A4387" s="1">
        <v>42160</v>
      </c>
      <c r="B4387">
        <v>27310060</v>
      </c>
      <c r="C4387">
        <v>408</v>
      </c>
      <c r="D4387">
        <v>1</v>
      </c>
      <c r="E4387">
        <v>1</v>
      </c>
      <c r="F4387" t="s">
        <v>59</v>
      </c>
      <c r="G4387">
        <v>0</v>
      </c>
      <c r="H4387">
        <v>0</v>
      </c>
      <c r="I4387">
        <v>0</v>
      </c>
      <c r="J4387">
        <v>0</v>
      </c>
      <c r="K4387">
        <v>72</v>
      </c>
      <c r="L4387">
        <v>288</v>
      </c>
      <c r="M4387">
        <v>918</v>
      </c>
      <c r="N4387">
        <v>198</v>
      </c>
      <c r="O4387" t="s">
        <v>210</v>
      </c>
      <c r="P4387">
        <v>0</v>
      </c>
      <c r="Q438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387" t="str">
        <f>VLOOKUP(Analytics_mindset_case_studies_IntegrateCo_2015payroll[[#This Row],[Job_Code]],Analytics_mindset_case_studies_IntegrateCo_jobcodes[[Code_text]:[Job_Description]],2,FALSE)</f>
        <v>New Foreign Manufacturing Oversight</v>
      </c>
    </row>
    <row r="4388" spans="1:18" x14ac:dyDescent="0.3">
      <c r="A4388" s="1">
        <v>42160</v>
      </c>
      <c r="B4388">
        <v>27310060</v>
      </c>
      <c r="C4388">
        <v>117</v>
      </c>
      <c r="D4388">
        <v>1</v>
      </c>
      <c r="E4388">
        <v>1</v>
      </c>
      <c r="F4388" t="s">
        <v>78</v>
      </c>
      <c r="G4388">
        <v>10</v>
      </c>
      <c r="H4388">
        <v>0</v>
      </c>
      <c r="I4388">
        <v>150</v>
      </c>
      <c r="J4388">
        <v>0</v>
      </c>
      <c r="K4388">
        <v>0</v>
      </c>
      <c r="L4388">
        <v>36</v>
      </c>
      <c r="M4388">
        <v>1148</v>
      </c>
      <c r="N4388">
        <v>248</v>
      </c>
      <c r="O4388" t="s">
        <v>191</v>
      </c>
      <c r="P4388">
        <v>150</v>
      </c>
      <c r="Q438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388" t="str">
        <f>VLOOKUP(Analytics_mindset_case_studies_IntegrateCo_2015payroll[[#This Row],[Job_Code]],Analytics_mindset_case_studies_IntegrateCo_jobcodes[[Code_text]:[Job_Description]],2,FALSE)</f>
        <v>Service</v>
      </c>
    </row>
    <row r="4389" spans="1:18" x14ac:dyDescent="0.3">
      <c r="A4389" s="1">
        <v>42160</v>
      </c>
      <c r="B4389">
        <v>27310060</v>
      </c>
      <c r="C4389">
        <v>117</v>
      </c>
      <c r="D4389">
        <v>1</v>
      </c>
      <c r="E4389">
        <v>1</v>
      </c>
      <c r="F4389" t="s">
        <v>59</v>
      </c>
      <c r="G4389">
        <v>0</v>
      </c>
      <c r="H4389">
        <v>0</v>
      </c>
      <c r="I4389">
        <v>0</v>
      </c>
      <c r="J4389">
        <v>0</v>
      </c>
      <c r="K4389">
        <v>0</v>
      </c>
      <c r="L4389">
        <v>432</v>
      </c>
      <c r="M4389">
        <v>1376</v>
      </c>
      <c r="N4389">
        <v>33</v>
      </c>
      <c r="O4389" t="s">
        <v>191</v>
      </c>
      <c r="P4389">
        <v>0</v>
      </c>
      <c r="Q438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389" t="str">
        <f>VLOOKUP(Analytics_mindset_case_studies_IntegrateCo_2015payroll[[#This Row],[Job_Code]],Analytics_mindset_case_studies_IntegrateCo_jobcodes[[Code_text]:[Job_Description]],2,FALSE)</f>
        <v>New Foreign Manufacturing Oversight</v>
      </c>
    </row>
    <row r="4390" spans="1:18" x14ac:dyDescent="0.3">
      <c r="A4390" s="1">
        <v>42160</v>
      </c>
      <c r="B4390">
        <v>27310060</v>
      </c>
      <c r="C4390">
        <v>400</v>
      </c>
      <c r="D4390">
        <v>1</v>
      </c>
      <c r="E4390">
        <v>1</v>
      </c>
      <c r="F4390" t="s">
        <v>85</v>
      </c>
      <c r="G4390">
        <v>0</v>
      </c>
      <c r="H4390">
        <v>0</v>
      </c>
      <c r="I4390">
        <v>0</v>
      </c>
      <c r="J4390">
        <v>0</v>
      </c>
      <c r="K4390">
        <v>0</v>
      </c>
      <c r="L4390">
        <v>3</v>
      </c>
      <c r="M4390">
        <v>96</v>
      </c>
      <c r="N4390">
        <v>4</v>
      </c>
      <c r="O4390" t="s">
        <v>192</v>
      </c>
      <c r="P4390">
        <v>0</v>
      </c>
      <c r="Q439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390" t="str">
        <f>VLOOKUP(Analytics_mindset_case_studies_IntegrateCo_2015payroll[[#This Row],[Job_Code]],Analytics_mindset_case_studies_IntegrateCo_jobcodes[[Code_text]:[Job_Description]],2,FALSE)</f>
        <v>Installation</v>
      </c>
    </row>
    <row r="4391" spans="1:18" x14ac:dyDescent="0.3">
      <c r="A4391" s="1">
        <v>42160</v>
      </c>
      <c r="B4391">
        <v>27310060</v>
      </c>
      <c r="C4391">
        <v>400</v>
      </c>
      <c r="D4391">
        <v>1</v>
      </c>
      <c r="E4391">
        <v>1</v>
      </c>
      <c r="F4391" t="s">
        <v>58</v>
      </c>
      <c r="G4391">
        <v>33</v>
      </c>
      <c r="H4391">
        <v>0</v>
      </c>
      <c r="I4391">
        <v>66558</v>
      </c>
      <c r="J4391">
        <v>0</v>
      </c>
      <c r="K4391">
        <v>0</v>
      </c>
      <c r="L4391">
        <v>1345</v>
      </c>
      <c r="M4391">
        <v>4287</v>
      </c>
      <c r="N4391">
        <v>173</v>
      </c>
      <c r="O4391" t="s">
        <v>192</v>
      </c>
      <c r="P4391">
        <v>66558</v>
      </c>
      <c r="Q439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391" t="str">
        <f>VLOOKUP(Analytics_mindset_case_studies_IntegrateCo_2015payroll[[#This Row],[Job_Code]],Analytics_mindset_case_studies_IntegrateCo_jobcodes[[Code_text]:[Job_Description]],2,FALSE)</f>
        <v>Sales</v>
      </c>
    </row>
    <row r="4392" spans="1:18" x14ac:dyDescent="0.3">
      <c r="A4392" s="1">
        <v>42160</v>
      </c>
      <c r="B4392">
        <v>27310060</v>
      </c>
      <c r="C4392">
        <v>400</v>
      </c>
      <c r="D4392">
        <v>1</v>
      </c>
      <c r="E4392">
        <v>1</v>
      </c>
      <c r="F4392" t="s">
        <v>59</v>
      </c>
      <c r="G4392">
        <v>0</v>
      </c>
      <c r="H4392">
        <v>0</v>
      </c>
      <c r="I4392">
        <v>0</v>
      </c>
      <c r="J4392">
        <v>0</v>
      </c>
      <c r="K4392">
        <v>0</v>
      </c>
      <c r="L4392">
        <v>326</v>
      </c>
      <c r="M4392">
        <v>104</v>
      </c>
      <c r="N4392">
        <v>42</v>
      </c>
      <c r="O4392" t="s">
        <v>192</v>
      </c>
      <c r="P4392">
        <v>0</v>
      </c>
      <c r="Q439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392" t="str">
        <f>VLOOKUP(Analytics_mindset_case_studies_IntegrateCo_2015payroll[[#This Row],[Job_Code]],Analytics_mindset_case_studies_IntegrateCo_jobcodes[[Code_text]:[Job_Description]],2,FALSE)</f>
        <v>New Foreign Manufacturing Oversight</v>
      </c>
    </row>
    <row r="4393" spans="1:18" x14ac:dyDescent="0.3">
      <c r="A4393" s="1">
        <v>42160</v>
      </c>
      <c r="B4393">
        <v>27310060</v>
      </c>
      <c r="C4393">
        <v>409</v>
      </c>
      <c r="D4393">
        <v>1</v>
      </c>
      <c r="E4393">
        <v>1</v>
      </c>
      <c r="F4393" t="s">
        <v>85</v>
      </c>
      <c r="G4393">
        <v>0</v>
      </c>
      <c r="H4393">
        <v>0</v>
      </c>
      <c r="I4393">
        <v>0</v>
      </c>
      <c r="J4393">
        <v>0</v>
      </c>
      <c r="K4393">
        <v>0</v>
      </c>
      <c r="L4393">
        <v>14</v>
      </c>
      <c r="M4393">
        <v>46</v>
      </c>
      <c r="N4393">
        <v>1</v>
      </c>
      <c r="O4393" t="s">
        <v>211</v>
      </c>
      <c r="P4393">
        <v>0</v>
      </c>
      <c r="Q439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393" t="str">
        <f>VLOOKUP(Analytics_mindset_case_studies_IntegrateCo_2015payroll[[#This Row],[Job_Code]],Analytics_mindset_case_studies_IntegrateCo_jobcodes[[Code_text]:[Job_Description]],2,FALSE)</f>
        <v>Installation</v>
      </c>
    </row>
    <row r="4394" spans="1:18" x14ac:dyDescent="0.3">
      <c r="A4394" s="1">
        <v>42160</v>
      </c>
      <c r="B4394">
        <v>27310060</v>
      </c>
      <c r="C4394">
        <v>409</v>
      </c>
      <c r="D4394">
        <v>1</v>
      </c>
      <c r="E4394">
        <v>1</v>
      </c>
      <c r="F4394" t="s">
        <v>59</v>
      </c>
      <c r="G4394">
        <v>0</v>
      </c>
      <c r="H4394">
        <v>0</v>
      </c>
      <c r="I4394">
        <v>0</v>
      </c>
      <c r="J4394">
        <v>0</v>
      </c>
      <c r="K4394">
        <v>0</v>
      </c>
      <c r="L4394">
        <v>471</v>
      </c>
      <c r="M4394">
        <v>1499</v>
      </c>
      <c r="N4394">
        <v>323</v>
      </c>
      <c r="O4394" t="s">
        <v>211</v>
      </c>
      <c r="P4394">
        <v>0</v>
      </c>
      <c r="Q439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394" t="str">
        <f>VLOOKUP(Analytics_mindset_case_studies_IntegrateCo_2015payroll[[#This Row],[Job_Code]],Analytics_mindset_case_studies_IntegrateCo_jobcodes[[Code_text]:[Job_Description]],2,FALSE)</f>
        <v>New Foreign Manufacturing Oversight</v>
      </c>
    </row>
    <row r="4395" spans="1:18" x14ac:dyDescent="0.3">
      <c r="A4395" s="1">
        <v>42160</v>
      </c>
      <c r="B4395">
        <v>27310060</v>
      </c>
      <c r="C4395">
        <v>367</v>
      </c>
      <c r="D4395">
        <v>1</v>
      </c>
      <c r="E4395">
        <v>1</v>
      </c>
      <c r="F4395" t="s">
        <v>63</v>
      </c>
      <c r="G4395">
        <v>0</v>
      </c>
      <c r="H4395">
        <v>0</v>
      </c>
      <c r="I4395">
        <v>0</v>
      </c>
      <c r="J4395">
        <v>0</v>
      </c>
      <c r="K4395">
        <v>0</v>
      </c>
      <c r="L4395">
        <v>246</v>
      </c>
      <c r="M4395">
        <v>784</v>
      </c>
      <c r="N4395">
        <v>172</v>
      </c>
      <c r="O4395" t="s">
        <v>193</v>
      </c>
      <c r="P4395">
        <v>0</v>
      </c>
      <c r="Q439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395" t="str">
        <f>VLOOKUP(Analytics_mindset_case_studies_IntegrateCo_2015payroll[[#This Row],[Job_Code]],Analytics_mindset_case_studies_IntegrateCo_jobcodes[[Code_text]:[Job_Description]],2,FALSE)</f>
        <v>New Foreign Manufacturing Plant</v>
      </c>
    </row>
    <row r="4396" spans="1:18" x14ac:dyDescent="0.3">
      <c r="A4396" s="1">
        <v>42160</v>
      </c>
      <c r="B4396">
        <v>27310060</v>
      </c>
      <c r="C4396">
        <v>367</v>
      </c>
      <c r="D4396">
        <v>1</v>
      </c>
      <c r="E4396">
        <v>1</v>
      </c>
      <c r="F4396" t="s">
        <v>59</v>
      </c>
      <c r="G4396">
        <v>0</v>
      </c>
      <c r="H4396">
        <v>0</v>
      </c>
      <c r="I4396">
        <v>0</v>
      </c>
      <c r="J4396">
        <v>0</v>
      </c>
      <c r="K4396">
        <v>0</v>
      </c>
      <c r="L4396">
        <v>246</v>
      </c>
      <c r="M4396">
        <v>783</v>
      </c>
      <c r="N4396">
        <v>172</v>
      </c>
      <c r="O4396" t="s">
        <v>193</v>
      </c>
      <c r="P4396">
        <v>0</v>
      </c>
      <c r="Q439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396" t="str">
        <f>VLOOKUP(Analytics_mindset_case_studies_IntegrateCo_2015payroll[[#This Row],[Job_Code]],Analytics_mindset_case_studies_IntegrateCo_jobcodes[[Code_text]:[Job_Description]],2,FALSE)</f>
        <v>New Foreign Manufacturing Oversight</v>
      </c>
    </row>
    <row r="4397" spans="1:18" x14ac:dyDescent="0.3">
      <c r="A4397" s="1">
        <v>42160</v>
      </c>
      <c r="B4397">
        <v>27310060</v>
      </c>
      <c r="C4397">
        <v>7</v>
      </c>
      <c r="D4397">
        <v>1</v>
      </c>
      <c r="E4397">
        <v>1</v>
      </c>
      <c r="F4397" t="s">
        <v>58</v>
      </c>
      <c r="G4397">
        <v>32</v>
      </c>
      <c r="H4397">
        <v>0</v>
      </c>
      <c r="I4397">
        <v>76923</v>
      </c>
      <c r="J4397">
        <v>0</v>
      </c>
      <c r="K4397">
        <v>0</v>
      </c>
      <c r="L4397">
        <v>1785</v>
      </c>
      <c r="M4397">
        <v>5688</v>
      </c>
      <c r="N4397">
        <v>127</v>
      </c>
      <c r="O4397" t="s">
        <v>194</v>
      </c>
      <c r="P4397">
        <v>76923</v>
      </c>
      <c r="Q439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397" t="str">
        <f>VLOOKUP(Analytics_mindset_case_studies_IntegrateCo_2015payroll[[#This Row],[Job_Code]],Analytics_mindset_case_studies_IntegrateCo_jobcodes[[Code_text]:[Job_Description]],2,FALSE)</f>
        <v>Sales</v>
      </c>
    </row>
    <row r="4398" spans="1:18" x14ac:dyDescent="0.3">
      <c r="A4398" s="1">
        <v>42160</v>
      </c>
      <c r="B4398">
        <v>27310060</v>
      </c>
      <c r="C4398">
        <v>7</v>
      </c>
      <c r="D4398">
        <v>1</v>
      </c>
      <c r="E4398">
        <v>1</v>
      </c>
      <c r="F4398" t="s">
        <v>59</v>
      </c>
      <c r="G4398">
        <v>0</v>
      </c>
      <c r="H4398">
        <v>0</v>
      </c>
      <c r="I4398">
        <v>0</v>
      </c>
      <c r="J4398">
        <v>0</v>
      </c>
      <c r="K4398">
        <v>0</v>
      </c>
      <c r="L4398">
        <v>446</v>
      </c>
      <c r="M4398">
        <v>1423</v>
      </c>
      <c r="N4398">
        <v>317</v>
      </c>
      <c r="O4398" t="s">
        <v>194</v>
      </c>
      <c r="P4398">
        <v>0</v>
      </c>
      <c r="Q439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398" t="str">
        <f>VLOOKUP(Analytics_mindset_case_studies_IntegrateCo_2015payroll[[#This Row],[Job_Code]],Analytics_mindset_case_studies_IntegrateCo_jobcodes[[Code_text]:[Job_Description]],2,FALSE)</f>
        <v>New Foreign Manufacturing Oversight</v>
      </c>
    </row>
    <row r="4399" spans="1:18" x14ac:dyDescent="0.3">
      <c r="A4399" s="1">
        <v>42160</v>
      </c>
      <c r="B4399">
        <v>27310060</v>
      </c>
      <c r="C4399">
        <v>34</v>
      </c>
      <c r="D4399">
        <v>1</v>
      </c>
      <c r="E4399">
        <v>1</v>
      </c>
      <c r="F4399" t="s">
        <v>85</v>
      </c>
      <c r="G4399">
        <v>0</v>
      </c>
      <c r="H4399">
        <v>0</v>
      </c>
      <c r="I4399">
        <v>0</v>
      </c>
      <c r="J4399">
        <v>0</v>
      </c>
      <c r="K4399">
        <v>0</v>
      </c>
      <c r="L4399">
        <v>0</v>
      </c>
      <c r="M4399">
        <v>109</v>
      </c>
      <c r="N4399">
        <v>25</v>
      </c>
      <c r="O4399" t="s">
        <v>195</v>
      </c>
      <c r="P4399">
        <v>0</v>
      </c>
      <c r="Q439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399" t="str">
        <f>VLOOKUP(Analytics_mindset_case_studies_IntegrateCo_2015payroll[[#This Row],[Job_Code]],Analytics_mindset_case_studies_IntegrateCo_jobcodes[[Code_text]:[Job_Description]],2,FALSE)</f>
        <v>Installation</v>
      </c>
    </row>
    <row r="4400" spans="1:18" x14ac:dyDescent="0.3">
      <c r="A4400" s="1">
        <v>42160</v>
      </c>
      <c r="B4400">
        <v>27310060</v>
      </c>
      <c r="C4400">
        <v>34</v>
      </c>
      <c r="D4400">
        <v>1</v>
      </c>
      <c r="E4400">
        <v>1</v>
      </c>
      <c r="F4400" t="s">
        <v>58</v>
      </c>
      <c r="G4400">
        <v>8</v>
      </c>
      <c r="H4400">
        <v>0</v>
      </c>
      <c r="I4400">
        <v>40705</v>
      </c>
      <c r="J4400">
        <v>0</v>
      </c>
      <c r="K4400">
        <v>0</v>
      </c>
      <c r="L4400">
        <v>0</v>
      </c>
      <c r="M4400">
        <v>2961</v>
      </c>
      <c r="N4400">
        <v>672</v>
      </c>
      <c r="O4400" t="s">
        <v>195</v>
      </c>
      <c r="P4400">
        <v>40705</v>
      </c>
      <c r="Q440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400" t="str">
        <f>VLOOKUP(Analytics_mindset_case_studies_IntegrateCo_2015payroll[[#This Row],[Job_Code]],Analytics_mindset_case_studies_IntegrateCo_jobcodes[[Code_text]:[Job_Description]],2,FALSE)</f>
        <v>Sales</v>
      </c>
    </row>
    <row r="4401" spans="1:18" x14ac:dyDescent="0.3">
      <c r="A4401" s="1">
        <v>42160</v>
      </c>
      <c r="B4401">
        <v>27310060</v>
      </c>
      <c r="C4401">
        <v>34</v>
      </c>
      <c r="D4401">
        <v>1</v>
      </c>
      <c r="E4401">
        <v>1</v>
      </c>
      <c r="F4401" t="s">
        <v>84</v>
      </c>
      <c r="G4401">
        <v>4</v>
      </c>
      <c r="H4401">
        <v>0</v>
      </c>
      <c r="I4401">
        <v>20353</v>
      </c>
      <c r="J4401">
        <v>0</v>
      </c>
      <c r="K4401">
        <v>0</v>
      </c>
      <c r="L4401">
        <v>0</v>
      </c>
      <c r="M4401">
        <v>1481</v>
      </c>
      <c r="N4401">
        <v>336</v>
      </c>
      <c r="O4401" t="s">
        <v>195</v>
      </c>
      <c r="P4401">
        <v>20353</v>
      </c>
      <c r="Q440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4401" t="str">
        <f>VLOOKUP(Analytics_mindset_case_studies_IntegrateCo_2015payroll[[#This Row],[Job_Code]],Analytics_mindset_case_studies_IntegrateCo_jobcodes[[Code_text]:[Job_Description]],2,FALSE)</f>
        <v>Travel</v>
      </c>
    </row>
    <row r="4402" spans="1:18" x14ac:dyDescent="0.3">
      <c r="A4402" s="1">
        <v>42160</v>
      </c>
      <c r="B4402">
        <v>27310060</v>
      </c>
      <c r="C4402">
        <v>34</v>
      </c>
      <c r="D4402">
        <v>1</v>
      </c>
      <c r="E4402">
        <v>1</v>
      </c>
      <c r="F4402" t="s">
        <v>71</v>
      </c>
      <c r="G4402">
        <v>2</v>
      </c>
      <c r="H4402">
        <v>0</v>
      </c>
      <c r="I4402">
        <v>10176</v>
      </c>
      <c r="J4402">
        <v>0</v>
      </c>
      <c r="K4402">
        <v>0</v>
      </c>
      <c r="L4402">
        <v>0</v>
      </c>
      <c r="M4402">
        <v>74</v>
      </c>
      <c r="N4402">
        <v>168</v>
      </c>
      <c r="O4402" t="s">
        <v>195</v>
      </c>
      <c r="P4402">
        <v>10176</v>
      </c>
      <c r="Q440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4402" t="str">
        <f>VLOOKUP(Analytics_mindset_case_studies_IntegrateCo_2015payroll[[#This Row],[Job_Code]],Analytics_mindset_case_studies_IntegrateCo_jobcodes[[Code_text]:[Job_Description]],2,FALSE)</f>
        <v>Proj Management</v>
      </c>
    </row>
    <row r="4403" spans="1:18" x14ac:dyDescent="0.3">
      <c r="A4403" s="1">
        <v>42160</v>
      </c>
      <c r="B4403">
        <v>27310060</v>
      </c>
      <c r="C4403">
        <v>34</v>
      </c>
      <c r="D4403">
        <v>1</v>
      </c>
      <c r="E4403">
        <v>1</v>
      </c>
      <c r="F4403" t="s">
        <v>59</v>
      </c>
      <c r="G4403">
        <v>0</v>
      </c>
      <c r="H4403">
        <v>0</v>
      </c>
      <c r="I4403">
        <v>0</v>
      </c>
      <c r="J4403">
        <v>0</v>
      </c>
      <c r="K4403">
        <v>0</v>
      </c>
      <c r="L4403">
        <v>0</v>
      </c>
      <c r="M4403">
        <v>2962</v>
      </c>
      <c r="N4403">
        <v>672</v>
      </c>
      <c r="O4403" t="s">
        <v>195</v>
      </c>
      <c r="P4403">
        <v>0</v>
      </c>
      <c r="Q440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403" t="str">
        <f>VLOOKUP(Analytics_mindset_case_studies_IntegrateCo_2015payroll[[#This Row],[Job_Code]],Analytics_mindset_case_studies_IntegrateCo_jobcodes[[Code_text]:[Job_Description]],2,FALSE)</f>
        <v>New Foreign Manufacturing Oversight</v>
      </c>
    </row>
    <row r="4404" spans="1:18" x14ac:dyDescent="0.3">
      <c r="A4404" s="1">
        <v>42160</v>
      </c>
      <c r="B4404">
        <v>27310060</v>
      </c>
      <c r="C4404">
        <v>336</v>
      </c>
      <c r="D4404">
        <v>1</v>
      </c>
      <c r="E4404">
        <v>1</v>
      </c>
      <c r="F4404" t="s">
        <v>85</v>
      </c>
      <c r="G4404">
        <v>0</v>
      </c>
      <c r="H4404">
        <v>0</v>
      </c>
      <c r="I4404">
        <v>0</v>
      </c>
      <c r="J4404">
        <v>0</v>
      </c>
      <c r="K4404">
        <v>0</v>
      </c>
      <c r="L4404">
        <v>29</v>
      </c>
      <c r="M4404">
        <v>91</v>
      </c>
      <c r="N4404">
        <v>2</v>
      </c>
      <c r="O4404" t="s">
        <v>196</v>
      </c>
      <c r="P4404">
        <v>0</v>
      </c>
      <c r="Q440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404" t="str">
        <f>VLOOKUP(Analytics_mindset_case_studies_IntegrateCo_2015payroll[[#This Row],[Job_Code]],Analytics_mindset_case_studies_IntegrateCo_jobcodes[[Code_text]:[Job_Description]],2,FALSE)</f>
        <v>Installation</v>
      </c>
    </row>
    <row r="4405" spans="1:18" x14ac:dyDescent="0.3">
      <c r="A4405" s="1">
        <v>42160</v>
      </c>
      <c r="B4405">
        <v>27310060</v>
      </c>
      <c r="C4405">
        <v>336</v>
      </c>
      <c r="D4405">
        <v>1</v>
      </c>
      <c r="E4405">
        <v>1</v>
      </c>
      <c r="F4405" t="s">
        <v>59</v>
      </c>
      <c r="G4405">
        <v>0</v>
      </c>
      <c r="H4405">
        <v>0</v>
      </c>
      <c r="I4405">
        <v>0</v>
      </c>
      <c r="J4405">
        <v>0</v>
      </c>
      <c r="K4405">
        <v>0</v>
      </c>
      <c r="L4405">
        <v>47</v>
      </c>
      <c r="M4405">
        <v>1501</v>
      </c>
      <c r="N4405">
        <v>323</v>
      </c>
      <c r="O4405" t="s">
        <v>196</v>
      </c>
      <c r="P4405">
        <v>0</v>
      </c>
      <c r="Q440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405" t="str">
        <f>VLOOKUP(Analytics_mindset_case_studies_IntegrateCo_2015payroll[[#This Row],[Job_Code]],Analytics_mindset_case_studies_IntegrateCo_jobcodes[[Code_text]:[Job_Description]],2,FALSE)</f>
        <v>New Foreign Manufacturing Oversight</v>
      </c>
    </row>
    <row r="4406" spans="1:18" x14ac:dyDescent="0.3">
      <c r="A4406" s="1">
        <v>42160</v>
      </c>
      <c r="B4406">
        <v>27310060</v>
      </c>
      <c r="C4406">
        <v>345</v>
      </c>
      <c r="D4406">
        <v>1</v>
      </c>
      <c r="E4406">
        <v>1</v>
      </c>
      <c r="F4406" t="s">
        <v>59</v>
      </c>
      <c r="G4406">
        <v>0</v>
      </c>
      <c r="H4406">
        <v>0</v>
      </c>
      <c r="I4406">
        <v>0</v>
      </c>
      <c r="J4406">
        <v>0</v>
      </c>
      <c r="K4406">
        <v>0</v>
      </c>
      <c r="L4406">
        <v>442</v>
      </c>
      <c r="M4406">
        <v>1408</v>
      </c>
      <c r="N4406">
        <v>304</v>
      </c>
      <c r="O4406" t="s">
        <v>197</v>
      </c>
      <c r="P4406">
        <v>0</v>
      </c>
      <c r="Q440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406" t="str">
        <f>VLOOKUP(Analytics_mindset_case_studies_IntegrateCo_2015payroll[[#This Row],[Job_Code]],Analytics_mindset_case_studies_IntegrateCo_jobcodes[[Code_text]:[Job_Description]],2,FALSE)</f>
        <v>New Foreign Manufacturing Oversight</v>
      </c>
    </row>
    <row r="4407" spans="1:18" x14ac:dyDescent="0.3">
      <c r="A4407" s="1">
        <v>42160</v>
      </c>
      <c r="B4407">
        <v>27310060</v>
      </c>
      <c r="C4407">
        <v>99</v>
      </c>
      <c r="D4407">
        <v>1</v>
      </c>
      <c r="E4407">
        <v>1</v>
      </c>
      <c r="F4407" t="s">
        <v>78</v>
      </c>
      <c r="G4407">
        <v>16</v>
      </c>
      <c r="H4407">
        <v>0</v>
      </c>
      <c r="I4407">
        <v>336</v>
      </c>
      <c r="J4407">
        <v>0</v>
      </c>
      <c r="K4407">
        <v>0</v>
      </c>
      <c r="L4407">
        <v>781</v>
      </c>
      <c r="M4407">
        <v>2488</v>
      </c>
      <c r="N4407">
        <v>554</v>
      </c>
      <c r="O4407" t="s">
        <v>198</v>
      </c>
      <c r="P4407">
        <v>336</v>
      </c>
      <c r="Q440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407" t="str">
        <f>VLOOKUP(Analytics_mindset_case_studies_IntegrateCo_2015payroll[[#This Row],[Job_Code]],Analytics_mindset_case_studies_IntegrateCo_jobcodes[[Code_text]:[Job_Description]],2,FALSE)</f>
        <v>Service</v>
      </c>
    </row>
    <row r="4408" spans="1:18" x14ac:dyDescent="0.3">
      <c r="A4408" s="1">
        <v>42160</v>
      </c>
      <c r="B4408">
        <v>27310060</v>
      </c>
      <c r="C4408">
        <v>99</v>
      </c>
      <c r="D4408">
        <v>1</v>
      </c>
      <c r="E4408">
        <v>1</v>
      </c>
      <c r="F4408" t="s">
        <v>59</v>
      </c>
      <c r="G4408">
        <v>0</v>
      </c>
      <c r="H4408">
        <v>0</v>
      </c>
      <c r="I4408">
        <v>0</v>
      </c>
      <c r="J4408">
        <v>0</v>
      </c>
      <c r="K4408">
        <v>0</v>
      </c>
      <c r="L4408">
        <v>195</v>
      </c>
      <c r="M4408">
        <v>622</v>
      </c>
      <c r="N4408">
        <v>139</v>
      </c>
      <c r="O4408" t="s">
        <v>198</v>
      </c>
      <c r="P4408">
        <v>0</v>
      </c>
      <c r="Q440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408" t="str">
        <f>VLOOKUP(Analytics_mindset_case_studies_IntegrateCo_2015payroll[[#This Row],[Job_Code]],Analytics_mindset_case_studies_IntegrateCo_jobcodes[[Code_text]:[Job_Description]],2,FALSE)</f>
        <v>New Foreign Manufacturing Oversight</v>
      </c>
    </row>
    <row r="4409" spans="1:18" x14ac:dyDescent="0.3">
      <c r="A4409" s="1">
        <v>42160</v>
      </c>
      <c r="B4409">
        <v>27310060</v>
      </c>
      <c r="C4409">
        <v>99</v>
      </c>
      <c r="D4409">
        <v>1</v>
      </c>
      <c r="E4409">
        <v>1</v>
      </c>
      <c r="F4409" t="s">
        <v>74</v>
      </c>
      <c r="G4409">
        <v>16</v>
      </c>
      <c r="H4409">
        <v>0</v>
      </c>
      <c r="I4409">
        <v>336</v>
      </c>
      <c r="J4409">
        <v>0</v>
      </c>
      <c r="K4409">
        <v>0</v>
      </c>
      <c r="L4409">
        <v>781</v>
      </c>
      <c r="M4409">
        <v>2489</v>
      </c>
      <c r="N4409">
        <v>554</v>
      </c>
      <c r="O4409" t="s">
        <v>198</v>
      </c>
      <c r="P4409">
        <v>336</v>
      </c>
      <c r="Q440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409" t="str">
        <f>VLOOKUP(Analytics_mindset_case_studies_IntegrateCo_2015payroll[[#This Row],[Job_Code]],Analytics_mindset_case_studies_IntegrateCo_jobcodes[[Code_text]:[Job_Description]],2,FALSE)</f>
        <v>Service</v>
      </c>
    </row>
    <row r="4410" spans="1:18" x14ac:dyDescent="0.3">
      <c r="A4410" s="1">
        <v>42160</v>
      </c>
      <c r="B4410">
        <v>27310060</v>
      </c>
      <c r="C4410">
        <v>99</v>
      </c>
      <c r="D4410">
        <v>1</v>
      </c>
      <c r="E4410">
        <v>1</v>
      </c>
      <c r="F4410" t="s">
        <v>67</v>
      </c>
      <c r="G4410">
        <v>0</v>
      </c>
      <c r="H4410">
        <v>0</v>
      </c>
      <c r="I4410">
        <v>0</v>
      </c>
      <c r="J4410">
        <v>0</v>
      </c>
      <c r="K4410">
        <v>0</v>
      </c>
      <c r="L4410">
        <v>195</v>
      </c>
      <c r="M4410">
        <v>623</v>
      </c>
      <c r="N4410">
        <v>139</v>
      </c>
      <c r="O4410" t="s">
        <v>198</v>
      </c>
      <c r="P4410">
        <v>0</v>
      </c>
      <c r="Q441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410" t="str">
        <f>VLOOKUP(Analytics_mindset_case_studies_IntegrateCo_2015payroll[[#This Row],[Job_Code]],Analytics_mindset_case_studies_IntegrateCo_jobcodes[[Code_text]:[Job_Description]],2,FALSE)</f>
        <v>New Foreign Manufacturing Oversight</v>
      </c>
    </row>
    <row r="4411" spans="1:18" x14ac:dyDescent="0.3">
      <c r="A4411" s="1">
        <v>42160</v>
      </c>
      <c r="B4411">
        <v>27310060</v>
      </c>
      <c r="C4411">
        <v>25</v>
      </c>
      <c r="D4411">
        <v>1</v>
      </c>
      <c r="E4411">
        <v>1</v>
      </c>
      <c r="F4411" t="s">
        <v>64</v>
      </c>
      <c r="G4411">
        <v>18</v>
      </c>
      <c r="H4411">
        <v>0</v>
      </c>
      <c r="I4411">
        <v>40484</v>
      </c>
      <c r="J4411">
        <v>0</v>
      </c>
      <c r="K4411">
        <v>0</v>
      </c>
      <c r="L4411">
        <v>873</v>
      </c>
      <c r="M4411">
        <v>2784</v>
      </c>
      <c r="N4411">
        <v>49</v>
      </c>
      <c r="O4411" t="s">
        <v>199</v>
      </c>
      <c r="P4411">
        <v>40484</v>
      </c>
      <c r="Q441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411" t="str">
        <f>VLOOKUP(Analytics_mindset_case_studies_IntegrateCo_2015payroll[[#This Row],[Job_Code]],Analytics_mindset_case_studies_IntegrateCo_jobcodes[[Code_text]:[Job_Description]],2,FALSE)</f>
        <v>Office</v>
      </c>
    </row>
    <row r="4412" spans="1:18" x14ac:dyDescent="0.3">
      <c r="A4412" s="1">
        <v>42160</v>
      </c>
      <c r="B4412">
        <v>27310060</v>
      </c>
      <c r="C4412">
        <v>25</v>
      </c>
      <c r="D4412">
        <v>1</v>
      </c>
      <c r="E4412">
        <v>1</v>
      </c>
      <c r="F4412" t="s">
        <v>59</v>
      </c>
      <c r="G4412">
        <v>0</v>
      </c>
      <c r="H4412">
        <v>0</v>
      </c>
      <c r="I4412">
        <v>0</v>
      </c>
      <c r="J4412">
        <v>0</v>
      </c>
      <c r="K4412">
        <v>0</v>
      </c>
      <c r="L4412">
        <v>194</v>
      </c>
      <c r="M4412">
        <v>62</v>
      </c>
      <c r="N4412">
        <v>11</v>
      </c>
      <c r="O4412" t="s">
        <v>199</v>
      </c>
      <c r="P4412">
        <v>0</v>
      </c>
      <c r="Q441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412" t="str">
        <f>VLOOKUP(Analytics_mindset_case_studies_IntegrateCo_2015payroll[[#This Row],[Job_Code]],Analytics_mindset_case_studies_IntegrateCo_jobcodes[[Code_text]:[Job_Description]],2,FALSE)</f>
        <v>New Foreign Manufacturing Oversight</v>
      </c>
    </row>
    <row r="4413" spans="1:18" x14ac:dyDescent="0.3">
      <c r="A4413" s="1">
        <v>42160</v>
      </c>
      <c r="B4413">
        <v>27310060</v>
      </c>
      <c r="C4413">
        <v>25</v>
      </c>
      <c r="D4413">
        <v>1</v>
      </c>
      <c r="E4413">
        <v>1</v>
      </c>
      <c r="F4413" t="s">
        <v>65</v>
      </c>
      <c r="G4413">
        <v>18</v>
      </c>
      <c r="H4413">
        <v>0</v>
      </c>
      <c r="I4413">
        <v>40484</v>
      </c>
      <c r="J4413">
        <v>0</v>
      </c>
      <c r="K4413">
        <v>0</v>
      </c>
      <c r="L4413">
        <v>874</v>
      </c>
      <c r="M4413">
        <v>2783</v>
      </c>
      <c r="N4413">
        <v>49</v>
      </c>
      <c r="O4413" t="s">
        <v>199</v>
      </c>
      <c r="P4413">
        <v>40484</v>
      </c>
      <c r="Q441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413" t="str">
        <f>VLOOKUP(Analytics_mindset_case_studies_IntegrateCo_2015payroll[[#This Row],[Job_Code]],Analytics_mindset_case_studies_IntegrateCo_jobcodes[[Code_text]:[Job_Description]],2,FALSE)</f>
        <v>Office</v>
      </c>
    </row>
    <row r="4414" spans="1:18" x14ac:dyDescent="0.3">
      <c r="A4414" s="1">
        <v>42160</v>
      </c>
      <c r="B4414">
        <v>27310060</v>
      </c>
      <c r="C4414">
        <v>25</v>
      </c>
      <c r="D4414">
        <v>1</v>
      </c>
      <c r="E4414">
        <v>1</v>
      </c>
      <c r="F4414" t="s">
        <v>67</v>
      </c>
      <c r="G4414">
        <v>0</v>
      </c>
      <c r="H4414">
        <v>0</v>
      </c>
      <c r="I4414">
        <v>0</v>
      </c>
      <c r="J4414">
        <v>0</v>
      </c>
      <c r="K4414">
        <v>0</v>
      </c>
      <c r="L4414">
        <v>194</v>
      </c>
      <c r="M4414">
        <v>618</v>
      </c>
      <c r="N4414">
        <v>11</v>
      </c>
      <c r="O4414" t="s">
        <v>199</v>
      </c>
      <c r="P4414">
        <v>0</v>
      </c>
      <c r="Q441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414" t="str">
        <f>VLOOKUP(Analytics_mindset_case_studies_IntegrateCo_2015payroll[[#This Row],[Job_Code]],Analytics_mindset_case_studies_IntegrateCo_jobcodes[[Code_text]:[Job_Description]],2,FALSE)</f>
        <v>New Foreign Manufacturing Oversight</v>
      </c>
    </row>
    <row r="4415" spans="1:18" x14ac:dyDescent="0.3">
      <c r="A4415" s="1">
        <v>42160</v>
      </c>
      <c r="B4415">
        <v>27310060</v>
      </c>
      <c r="C4415">
        <v>184</v>
      </c>
      <c r="D4415">
        <v>1</v>
      </c>
      <c r="E4415">
        <v>1</v>
      </c>
      <c r="F4415" t="s">
        <v>85</v>
      </c>
      <c r="G4415">
        <v>0</v>
      </c>
      <c r="H4415">
        <v>0</v>
      </c>
      <c r="I4415">
        <v>0</v>
      </c>
      <c r="J4415">
        <v>0</v>
      </c>
      <c r="K4415">
        <v>0</v>
      </c>
      <c r="L4415">
        <v>33</v>
      </c>
      <c r="M4415">
        <v>106</v>
      </c>
      <c r="N4415">
        <v>25</v>
      </c>
      <c r="O4415" t="s">
        <v>200</v>
      </c>
      <c r="P4415">
        <v>0</v>
      </c>
      <c r="Q441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415" t="str">
        <f>VLOOKUP(Analytics_mindset_case_studies_IntegrateCo_2015payroll[[#This Row],[Job_Code]],Analytics_mindset_case_studies_IntegrateCo_jobcodes[[Code_text]:[Job_Description]],2,FALSE)</f>
        <v>Installation</v>
      </c>
    </row>
    <row r="4416" spans="1:18" x14ac:dyDescent="0.3">
      <c r="A4416" s="1">
        <v>42160</v>
      </c>
      <c r="B4416">
        <v>27310060</v>
      </c>
      <c r="C4416">
        <v>184</v>
      </c>
      <c r="D4416">
        <v>1</v>
      </c>
      <c r="E4416">
        <v>1</v>
      </c>
      <c r="F4416" t="s">
        <v>59</v>
      </c>
      <c r="G4416">
        <v>0</v>
      </c>
      <c r="H4416">
        <v>0</v>
      </c>
      <c r="I4416">
        <v>0</v>
      </c>
      <c r="J4416">
        <v>0</v>
      </c>
      <c r="K4416">
        <v>0</v>
      </c>
      <c r="L4416">
        <v>445</v>
      </c>
      <c r="M4416">
        <v>1418</v>
      </c>
      <c r="N4416">
        <v>33</v>
      </c>
      <c r="O4416" t="s">
        <v>200</v>
      </c>
      <c r="P4416">
        <v>0</v>
      </c>
      <c r="Q441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416" t="str">
        <f>VLOOKUP(Analytics_mindset_case_studies_IntegrateCo_2015payroll[[#This Row],[Job_Code]],Analytics_mindset_case_studies_IntegrateCo_jobcodes[[Code_text]:[Job_Description]],2,FALSE)</f>
        <v>New Foreign Manufacturing Oversight</v>
      </c>
    </row>
    <row r="4417" spans="1:18" x14ac:dyDescent="0.3">
      <c r="A4417" s="1">
        <v>42160</v>
      </c>
      <c r="B4417">
        <v>27310060</v>
      </c>
      <c r="C4417">
        <v>320</v>
      </c>
      <c r="D4417">
        <v>1</v>
      </c>
      <c r="E4417">
        <v>1</v>
      </c>
      <c r="F4417" t="s">
        <v>85</v>
      </c>
      <c r="G4417">
        <v>0</v>
      </c>
      <c r="H4417">
        <v>0</v>
      </c>
      <c r="I4417">
        <v>0</v>
      </c>
      <c r="J4417">
        <v>0</v>
      </c>
      <c r="K4417">
        <v>0</v>
      </c>
      <c r="L4417">
        <v>0</v>
      </c>
      <c r="M4417">
        <v>91</v>
      </c>
      <c r="N4417">
        <v>2</v>
      </c>
      <c r="O4417" t="s">
        <v>201</v>
      </c>
      <c r="P4417">
        <v>0</v>
      </c>
      <c r="Q441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417" t="str">
        <f>VLOOKUP(Analytics_mindset_case_studies_IntegrateCo_2015payroll[[#This Row],[Job_Code]],Analytics_mindset_case_studies_IntegrateCo_jobcodes[[Code_text]:[Job_Description]],2,FALSE)</f>
        <v>Installation</v>
      </c>
    </row>
    <row r="4418" spans="1:18" x14ac:dyDescent="0.3">
      <c r="A4418" s="1">
        <v>42160</v>
      </c>
      <c r="B4418">
        <v>27310060</v>
      </c>
      <c r="C4418">
        <v>320</v>
      </c>
      <c r="D4418">
        <v>1</v>
      </c>
      <c r="E4418">
        <v>1</v>
      </c>
      <c r="F4418" t="s">
        <v>58</v>
      </c>
      <c r="G4418">
        <v>14</v>
      </c>
      <c r="H4418">
        <v>0</v>
      </c>
      <c r="I4418">
        <v>50144</v>
      </c>
      <c r="J4418">
        <v>0</v>
      </c>
      <c r="K4418">
        <v>0</v>
      </c>
      <c r="L4418">
        <v>0</v>
      </c>
      <c r="M4418">
        <v>3836</v>
      </c>
      <c r="N4418">
        <v>827</v>
      </c>
      <c r="O4418" t="s">
        <v>201</v>
      </c>
      <c r="P4418">
        <v>50144</v>
      </c>
      <c r="Q441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418" t="str">
        <f>VLOOKUP(Analytics_mindset_case_studies_IntegrateCo_2015payroll[[#This Row],[Job_Code]],Analytics_mindset_case_studies_IntegrateCo_jobcodes[[Code_text]:[Job_Description]],2,FALSE)</f>
        <v>Sales</v>
      </c>
    </row>
    <row r="4419" spans="1:18" x14ac:dyDescent="0.3">
      <c r="A4419" s="1">
        <v>42160</v>
      </c>
      <c r="B4419">
        <v>27310060</v>
      </c>
      <c r="C4419">
        <v>320</v>
      </c>
      <c r="D4419">
        <v>1</v>
      </c>
      <c r="E4419">
        <v>1</v>
      </c>
      <c r="F4419" t="s">
        <v>59</v>
      </c>
      <c r="G4419">
        <v>0</v>
      </c>
      <c r="H4419">
        <v>0</v>
      </c>
      <c r="I4419">
        <v>0</v>
      </c>
      <c r="J4419">
        <v>0</v>
      </c>
      <c r="K4419">
        <v>0</v>
      </c>
      <c r="L4419">
        <v>0</v>
      </c>
      <c r="M4419">
        <v>2193</v>
      </c>
      <c r="N4419">
        <v>473</v>
      </c>
      <c r="O4419" t="s">
        <v>201</v>
      </c>
      <c r="P4419">
        <v>0</v>
      </c>
      <c r="Q441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419" t="str">
        <f>VLOOKUP(Analytics_mindset_case_studies_IntegrateCo_2015payroll[[#This Row],[Job_Code]],Analytics_mindset_case_studies_IntegrateCo_jobcodes[[Code_text]:[Job_Description]],2,FALSE)</f>
        <v>New Foreign Manufacturing Oversight</v>
      </c>
    </row>
    <row r="4420" spans="1:18" x14ac:dyDescent="0.3">
      <c r="A4420" s="1">
        <v>42160</v>
      </c>
      <c r="B4420">
        <v>27310060</v>
      </c>
      <c r="C4420">
        <v>343</v>
      </c>
      <c r="D4420">
        <v>1</v>
      </c>
      <c r="E4420">
        <v>1</v>
      </c>
      <c r="F4420" t="s">
        <v>85</v>
      </c>
      <c r="G4420">
        <v>0</v>
      </c>
      <c r="H4420">
        <v>0</v>
      </c>
      <c r="I4420">
        <v>0</v>
      </c>
      <c r="J4420">
        <v>0</v>
      </c>
      <c r="K4420">
        <v>0</v>
      </c>
      <c r="L4420">
        <v>24</v>
      </c>
      <c r="M4420">
        <v>78</v>
      </c>
      <c r="N4420">
        <v>2</v>
      </c>
      <c r="O4420" t="s">
        <v>202</v>
      </c>
      <c r="P4420">
        <v>0</v>
      </c>
      <c r="Q442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420" t="str">
        <f>VLOOKUP(Analytics_mindset_case_studies_IntegrateCo_2015payroll[[#This Row],[Job_Code]],Analytics_mindset_case_studies_IntegrateCo_jobcodes[[Code_text]:[Job_Description]],2,FALSE)</f>
        <v>Installation</v>
      </c>
    </row>
    <row r="4421" spans="1:18" x14ac:dyDescent="0.3">
      <c r="A4421" s="1">
        <v>42160</v>
      </c>
      <c r="B4421">
        <v>27310060</v>
      </c>
      <c r="C4421">
        <v>343</v>
      </c>
      <c r="D4421">
        <v>1</v>
      </c>
      <c r="E4421">
        <v>1</v>
      </c>
      <c r="F4421" t="s">
        <v>78</v>
      </c>
      <c r="G4421">
        <v>4</v>
      </c>
      <c r="H4421">
        <v>0</v>
      </c>
      <c r="I4421">
        <v>92</v>
      </c>
      <c r="J4421">
        <v>0</v>
      </c>
      <c r="K4421">
        <v>0</v>
      </c>
      <c r="L4421">
        <v>187</v>
      </c>
      <c r="M4421">
        <v>596</v>
      </c>
      <c r="N4421">
        <v>152</v>
      </c>
      <c r="O4421" t="s">
        <v>202</v>
      </c>
      <c r="P4421">
        <v>92</v>
      </c>
      <c r="Q442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421" t="str">
        <f>VLOOKUP(Analytics_mindset_case_studies_IntegrateCo_2015payroll[[#This Row],[Job_Code]],Analytics_mindset_case_studies_IntegrateCo_jobcodes[[Code_text]:[Job_Description]],2,FALSE)</f>
        <v>Service</v>
      </c>
    </row>
    <row r="4422" spans="1:18" x14ac:dyDescent="0.3">
      <c r="A4422" s="1">
        <v>42160</v>
      </c>
      <c r="B4422">
        <v>27310060</v>
      </c>
      <c r="C4422">
        <v>343</v>
      </c>
      <c r="D4422">
        <v>1</v>
      </c>
      <c r="E4422">
        <v>1</v>
      </c>
      <c r="F4422" t="s">
        <v>59</v>
      </c>
      <c r="G4422">
        <v>0</v>
      </c>
      <c r="H4422">
        <v>0</v>
      </c>
      <c r="I4422">
        <v>0</v>
      </c>
      <c r="J4422">
        <v>0</v>
      </c>
      <c r="K4422">
        <v>0</v>
      </c>
      <c r="L4422">
        <v>374</v>
      </c>
      <c r="M4422">
        <v>1192</v>
      </c>
      <c r="N4422">
        <v>304</v>
      </c>
      <c r="O4422" t="s">
        <v>202</v>
      </c>
      <c r="P4422">
        <v>0</v>
      </c>
      <c r="Q442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422" t="str">
        <f>VLOOKUP(Analytics_mindset_case_studies_IntegrateCo_2015payroll[[#This Row],[Job_Code]],Analytics_mindset_case_studies_IntegrateCo_jobcodes[[Code_text]:[Job_Description]],2,FALSE)</f>
        <v>New Foreign Manufacturing Oversight</v>
      </c>
    </row>
    <row r="4423" spans="1:18" x14ac:dyDescent="0.3">
      <c r="A4423" s="1">
        <v>42160</v>
      </c>
      <c r="B4423">
        <v>27310060</v>
      </c>
      <c r="C4423">
        <v>399</v>
      </c>
      <c r="D4423">
        <v>1</v>
      </c>
      <c r="E4423">
        <v>1</v>
      </c>
      <c r="F4423" t="s">
        <v>85</v>
      </c>
      <c r="G4423">
        <v>0</v>
      </c>
      <c r="H4423">
        <v>0</v>
      </c>
      <c r="I4423">
        <v>0</v>
      </c>
      <c r="J4423">
        <v>0</v>
      </c>
      <c r="K4423">
        <v>0</v>
      </c>
      <c r="L4423">
        <v>34</v>
      </c>
      <c r="M4423">
        <v>11</v>
      </c>
      <c r="N4423">
        <v>4</v>
      </c>
      <c r="O4423" t="s">
        <v>203</v>
      </c>
      <c r="P4423">
        <v>0</v>
      </c>
      <c r="Q442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423" t="str">
        <f>VLOOKUP(Analytics_mindset_case_studies_IntegrateCo_2015payroll[[#This Row],[Job_Code]],Analytics_mindset_case_studies_IntegrateCo_jobcodes[[Code_text]:[Job_Description]],2,FALSE)</f>
        <v>Installation</v>
      </c>
    </row>
    <row r="4424" spans="1:18" x14ac:dyDescent="0.3">
      <c r="A4424" s="1">
        <v>42160</v>
      </c>
      <c r="B4424">
        <v>27310060</v>
      </c>
      <c r="C4424">
        <v>399</v>
      </c>
      <c r="D4424">
        <v>1</v>
      </c>
      <c r="E4424">
        <v>1</v>
      </c>
      <c r="F4424" t="s">
        <v>72</v>
      </c>
      <c r="G4424">
        <v>30</v>
      </c>
      <c r="H4424">
        <v>0</v>
      </c>
      <c r="I4424">
        <v>64904</v>
      </c>
      <c r="J4424">
        <v>0</v>
      </c>
      <c r="K4424">
        <v>0</v>
      </c>
      <c r="L4424">
        <v>1489</v>
      </c>
      <c r="M4424">
        <v>4745</v>
      </c>
      <c r="N4424">
        <v>169</v>
      </c>
      <c r="O4424" t="s">
        <v>203</v>
      </c>
      <c r="P4424">
        <v>64904</v>
      </c>
      <c r="Q442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424" t="str">
        <f>VLOOKUP(Analytics_mindset_case_studies_IntegrateCo_2015payroll[[#This Row],[Job_Code]],Analytics_mindset_case_studies_IntegrateCo_jobcodes[[Code_text]:[Job_Description]],2,FALSE)</f>
        <v>Sales</v>
      </c>
    </row>
    <row r="4425" spans="1:18" x14ac:dyDescent="0.3">
      <c r="A4425" s="1">
        <v>42160</v>
      </c>
      <c r="B4425">
        <v>27310060</v>
      </c>
      <c r="C4425">
        <v>399</v>
      </c>
      <c r="D4425">
        <v>1</v>
      </c>
      <c r="E4425">
        <v>1</v>
      </c>
      <c r="F4425" t="s">
        <v>70</v>
      </c>
      <c r="G4425">
        <v>0</v>
      </c>
      <c r="H4425">
        <v>0</v>
      </c>
      <c r="I4425">
        <v>0</v>
      </c>
      <c r="J4425">
        <v>0</v>
      </c>
      <c r="K4425">
        <v>0</v>
      </c>
      <c r="L4425">
        <v>1</v>
      </c>
      <c r="M4425">
        <v>317</v>
      </c>
      <c r="N4425">
        <v>11</v>
      </c>
      <c r="O4425" t="s">
        <v>203</v>
      </c>
      <c r="P4425">
        <v>0</v>
      </c>
      <c r="Q442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425" t="str">
        <f>VLOOKUP(Analytics_mindset_case_studies_IntegrateCo_2015payroll[[#This Row],[Job_Code]],Analytics_mindset_case_studies_IntegrateCo_jobcodes[[Code_text]:[Job_Description]],2,FALSE)</f>
        <v>New Foreign Manufacturing Plant</v>
      </c>
    </row>
    <row r="4426" spans="1:18" x14ac:dyDescent="0.3">
      <c r="A4426" s="1">
        <v>42160</v>
      </c>
      <c r="B4426">
        <v>27310060</v>
      </c>
      <c r="C4426">
        <v>399</v>
      </c>
      <c r="D4426">
        <v>1</v>
      </c>
      <c r="E4426">
        <v>1</v>
      </c>
      <c r="F4426" t="s">
        <v>67</v>
      </c>
      <c r="G4426">
        <v>0</v>
      </c>
      <c r="H4426">
        <v>0</v>
      </c>
      <c r="I4426">
        <v>0</v>
      </c>
      <c r="J4426">
        <v>0</v>
      </c>
      <c r="K4426">
        <v>0</v>
      </c>
      <c r="L4426">
        <v>397</v>
      </c>
      <c r="M4426">
        <v>1265</v>
      </c>
      <c r="N4426">
        <v>45</v>
      </c>
      <c r="O4426" t="s">
        <v>203</v>
      </c>
      <c r="P4426">
        <v>0</v>
      </c>
      <c r="Q442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010</v>
      </c>
      <c r="R4426" t="str">
        <f>VLOOKUP(Analytics_mindset_case_studies_IntegrateCo_2015payroll[[#This Row],[Job_Code]],Analytics_mindset_case_studies_IntegrateCo_jobcodes[[Code_text]:[Job_Description]],2,FALSE)</f>
        <v>New Foreign Manufacturing Oversight</v>
      </c>
    </row>
    <row r="4427" spans="1:18" x14ac:dyDescent="0.3">
      <c r="A4427" s="1">
        <v>42167</v>
      </c>
      <c r="B4427">
        <v>27310062</v>
      </c>
      <c r="C4427">
        <v>195</v>
      </c>
      <c r="D4427">
        <v>1</v>
      </c>
      <c r="E4427">
        <v>1</v>
      </c>
      <c r="F4427" t="s">
        <v>85</v>
      </c>
      <c r="G4427">
        <v>0</v>
      </c>
      <c r="H4427">
        <v>0</v>
      </c>
      <c r="I4427">
        <v>0</v>
      </c>
      <c r="J4427">
        <v>0</v>
      </c>
      <c r="K4427">
        <v>0</v>
      </c>
      <c r="L4427">
        <v>0</v>
      </c>
      <c r="M4427">
        <v>107</v>
      </c>
      <c r="N4427">
        <v>4</v>
      </c>
      <c r="O4427" t="s">
        <v>121</v>
      </c>
      <c r="P4427">
        <v>0</v>
      </c>
      <c r="Q442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427" t="str">
        <f>VLOOKUP(Analytics_mindset_case_studies_IntegrateCo_2015payroll[[#This Row],[Job_Code]],Analytics_mindset_case_studies_IntegrateCo_jobcodes[[Code_text]:[Job_Description]],2,FALSE)</f>
        <v>Installation</v>
      </c>
    </row>
    <row r="4428" spans="1:18" x14ac:dyDescent="0.3">
      <c r="A4428" s="1">
        <v>42167</v>
      </c>
      <c r="B4428">
        <v>27310062</v>
      </c>
      <c r="C4428">
        <v>195</v>
      </c>
      <c r="D4428">
        <v>1</v>
      </c>
      <c r="E4428">
        <v>1</v>
      </c>
      <c r="F4428" t="s">
        <v>58</v>
      </c>
      <c r="G4428">
        <v>385</v>
      </c>
      <c r="H4428">
        <v>0</v>
      </c>
      <c r="I4428">
        <v>115715</v>
      </c>
      <c r="J4428">
        <v>0</v>
      </c>
      <c r="K4428">
        <v>0</v>
      </c>
      <c r="L4428">
        <v>0</v>
      </c>
      <c r="M4428">
        <v>8276</v>
      </c>
      <c r="N4428">
        <v>301</v>
      </c>
      <c r="O4428" t="s">
        <v>121</v>
      </c>
      <c r="P4428">
        <v>115715</v>
      </c>
      <c r="Q442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428" t="str">
        <f>VLOOKUP(Analytics_mindset_case_studies_IntegrateCo_2015payroll[[#This Row],[Job_Code]],Analytics_mindset_case_studies_IntegrateCo_jobcodes[[Code_text]:[Job_Description]],2,FALSE)</f>
        <v>Sales</v>
      </c>
    </row>
    <row r="4429" spans="1:18" x14ac:dyDescent="0.3">
      <c r="A4429" s="1">
        <v>42167</v>
      </c>
      <c r="B4429">
        <v>27310062</v>
      </c>
      <c r="C4429">
        <v>404</v>
      </c>
      <c r="D4429">
        <v>1</v>
      </c>
      <c r="E4429">
        <v>1</v>
      </c>
      <c r="F4429" t="s">
        <v>87</v>
      </c>
      <c r="G4429">
        <v>10</v>
      </c>
      <c r="H4429">
        <v>0</v>
      </c>
      <c r="I4429">
        <v>21635</v>
      </c>
      <c r="J4429">
        <v>0</v>
      </c>
      <c r="K4429">
        <v>0</v>
      </c>
      <c r="L4429">
        <v>51</v>
      </c>
      <c r="M4429">
        <v>1626</v>
      </c>
      <c r="N4429">
        <v>357</v>
      </c>
      <c r="O4429" t="s">
        <v>205</v>
      </c>
      <c r="P4429">
        <v>21635</v>
      </c>
      <c r="Q442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429" t="str">
        <f>VLOOKUP(Analytics_mindset_case_studies_IntegrateCo_2015payroll[[#This Row],[Job_Code]],Analytics_mindset_case_studies_IntegrateCo_jobcodes[[Code_text]:[Job_Description]],2,FALSE)</f>
        <v>Employee Training</v>
      </c>
    </row>
    <row r="4430" spans="1:18" x14ac:dyDescent="0.3">
      <c r="A4430" s="1">
        <v>42167</v>
      </c>
      <c r="B4430">
        <v>27310062</v>
      </c>
      <c r="C4430">
        <v>106</v>
      </c>
      <c r="D4430">
        <v>1</v>
      </c>
      <c r="E4430">
        <v>1</v>
      </c>
      <c r="F4430" t="s">
        <v>85</v>
      </c>
      <c r="G4430">
        <v>0</v>
      </c>
      <c r="H4430">
        <v>0</v>
      </c>
      <c r="I4430">
        <v>0</v>
      </c>
      <c r="J4430">
        <v>0</v>
      </c>
      <c r="K4430">
        <v>0</v>
      </c>
      <c r="L4430">
        <v>36</v>
      </c>
      <c r="M4430">
        <v>115</v>
      </c>
      <c r="N4430">
        <v>25</v>
      </c>
      <c r="O4430" t="s">
        <v>122</v>
      </c>
      <c r="P4430">
        <v>0</v>
      </c>
      <c r="Q443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430" t="str">
        <f>VLOOKUP(Analytics_mindset_case_studies_IntegrateCo_2015payroll[[#This Row],[Job_Code]],Analytics_mindset_case_studies_IntegrateCo_jobcodes[[Code_text]:[Job_Description]],2,FALSE)</f>
        <v>Installation</v>
      </c>
    </row>
    <row r="4431" spans="1:18" x14ac:dyDescent="0.3">
      <c r="A4431" s="1">
        <v>42167</v>
      </c>
      <c r="B4431">
        <v>27310062</v>
      </c>
      <c r="C4431">
        <v>106</v>
      </c>
      <c r="D4431">
        <v>1</v>
      </c>
      <c r="E4431">
        <v>1</v>
      </c>
      <c r="F4431" t="s">
        <v>64</v>
      </c>
      <c r="G4431">
        <v>12</v>
      </c>
      <c r="H4431">
        <v>0</v>
      </c>
      <c r="I4431">
        <v>2655</v>
      </c>
      <c r="J4431">
        <v>0</v>
      </c>
      <c r="K4431">
        <v>0</v>
      </c>
      <c r="L4431">
        <v>637</v>
      </c>
      <c r="M4431">
        <v>2031</v>
      </c>
      <c r="N4431">
        <v>438</v>
      </c>
      <c r="O4431" t="s">
        <v>122</v>
      </c>
      <c r="P4431">
        <v>2655</v>
      </c>
      <c r="Q443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431" t="str">
        <f>VLOOKUP(Analytics_mindset_case_studies_IntegrateCo_2015payroll[[#This Row],[Job_Code]],Analytics_mindset_case_studies_IntegrateCo_jobcodes[[Code_text]:[Job_Description]],2,FALSE)</f>
        <v>Office</v>
      </c>
    </row>
    <row r="4432" spans="1:18" x14ac:dyDescent="0.3">
      <c r="A4432" s="1">
        <v>42167</v>
      </c>
      <c r="B4432">
        <v>27310062</v>
      </c>
      <c r="C4432">
        <v>106</v>
      </c>
      <c r="D4432">
        <v>1</v>
      </c>
      <c r="E4432">
        <v>1</v>
      </c>
      <c r="F4432" t="s">
        <v>63</v>
      </c>
      <c r="G4432">
        <v>0</v>
      </c>
      <c r="H4432">
        <v>0</v>
      </c>
      <c r="I4432">
        <v>0</v>
      </c>
      <c r="J4432">
        <v>0</v>
      </c>
      <c r="K4432">
        <v>0</v>
      </c>
      <c r="L4432">
        <v>213</v>
      </c>
      <c r="M4432">
        <v>677</v>
      </c>
      <c r="N4432">
        <v>146</v>
      </c>
      <c r="O4432" t="s">
        <v>122</v>
      </c>
      <c r="P4432">
        <v>0</v>
      </c>
      <c r="Q443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432" t="str">
        <f>VLOOKUP(Analytics_mindset_case_studies_IntegrateCo_2015payroll[[#This Row],[Job_Code]],Analytics_mindset_case_studies_IntegrateCo_jobcodes[[Code_text]:[Job_Description]],2,FALSE)</f>
        <v>New Foreign Manufacturing Plant</v>
      </c>
    </row>
    <row r="4433" spans="1:18" x14ac:dyDescent="0.3">
      <c r="A4433" s="1">
        <v>42167</v>
      </c>
      <c r="B4433">
        <v>27310062</v>
      </c>
      <c r="C4433">
        <v>106</v>
      </c>
      <c r="D4433">
        <v>1</v>
      </c>
      <c r="E4433">
        <v>1</v>
      </c>
      <c r="F4433" t="s">
        <v>96</v>
      </c>
      <c r="G4433">
        <v>0</v>
      </c>
      <c r="H4433">
        <v>0</v>
      </c>
      <c r="I4433">
        <v>0</v>
      </c>
      <c r="J4433">
        <v>0</v>
      </c>
      <c r="K4433">
        <v>0</v>
      </c>
      <c r="L4433">
        <v>213</v>
      </c>
      <c r="M4433">
        <v>676</v>
      </c>
      <c r="N4433">
        <v>146</v>
      </c>
      <c r="O4433" t="s">
        <v>122</v>
      </c>
      <c r="P4433">
        <v>0</v>
      </c>
      <c r="Q443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011</v>
      </c>
      <c r="R4433" t="str">
        <f>VLOOKUP(Analytics_mindset_case_studies_IntegrateCo_2015payroll[[#This Row],[Job_Code]],Analytics_mindset_case_studies_IntegrateCo_jobcodes[[Code_text]:[Job_Description]],2,FALSE)</f>
        <v>Internal Projects</v>
      </c>
    </row>
    <row r="4434" spans="1:18" x14ac:dyDescent="0.3">
      <c r="A4434" s="1">
        <v>42167</v>
      </c>
      <c r="B4434">
        <v>27310062</v>
      </c>
      <c r="C4434">
        <v>106</v>
      </c>
      <c r="D4434">
        <v>1</v>
      </c>
      <c r="E4434">
        <v>1</v>
      </c>
      <c r="F4434" t="s">
        <v>65</v>
      </c>
      <c r="G4434">
        <v>12</v>
      </c>
      <c r="H4434">
        <v>0</v>
      </c>
      <c r="I4434">
        <v>2655</v>
      </c>
      <c r="J4434">
        <v>0</v>
      </c>
      <c r="K4434">
        <v>0</v>
      </c>
      <c r="L4434">
        <v>637</v>
      </c>
      <c r="M4434">
        <v>2031</v>
      </c>
      <c r="N4434">
        <v>438</v>
      </c>
      <c r="O4434" t="s">
        <v>122</v>
      </c>
      <c r="P4434">
        <v>2655</v>
      </c>
      <c r="Q443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434" t="str">
        <f>VLOOKUP(Analytics_mindset_case_studies_IntegrateCo_2015payroll[[#This Row],[Job_Code]],Analytics_mindset_case_studies_IntegrateCo_jobcodes[[Code_text]:[Job_Description]],2,FALSE)</f>
        <v>Office</v>
      </c>
    </row>
    <row r="4435" spans="1:18" x14ac:dyDescent="0.3">
      <c r="A4435" s="1">
        <v>42167</v>
      </c>
      <c r="B4435">
        <v>27310062</v>
      </c>
      <c r="C4435">
        <v>106</v>
      </c>
      <c r="D4435">
        <v>1</v>
      </c>
      <c r="E4435">
        <v>1</v>
      </c>
      <c r="F4435" t="s">
        <v>70</v>
      </c>
      <c r="G4435">
        <v>0</v>
      </c>
      <c r="H4435">
        <v>0</v>
      </c>
      <c r="I4435">
        <v>0</v>
      </c>
      <c r="J4435">
        <v>0</v>
      </c>
      <c r="K4435">
        <v>0</v>
      </c>
      <c r="L4435">
        <v>212</v>
      </c>
      <c r="M4435">
        <v>678</v>
      </c>
      <c r="N4435">
        <v>146</v>
      </c>
      <c r="O4435" t="s">
        <v>122</v>
      </c>
      <c r="P4435">
        <v>0</v>
      </c>
      <c r="Q443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435" t="str">
        <f>VLOOKUP(Analytics_mindset_case_studies_IntegrateCo_2015payroll[[#This Row],[Job_Code]],Analytics_mindset_case_studies_IntegrateCo_jobcodes[[Code_text]:[Job_Description]],2,FALSE)</f>
        <v>New Foreign Manufacturing Plant</v>
      </c>
    </row>
    <row r="4436" spans="1:18" x14ac:dyDescent="0.3">
      <c r="A4436" s="1">
        <v>42167</v>
      </c>
      <c r="B4436">
        <v>27310062</v>
      </c>
      <c r="C4436">
        <v>106</v>
      </c>
      <c r="D4436">
        <v>1</v>
      </c>
      <c r="E4436">
        <v>1</v>
      </c>
      <c r="F4436" t="s">
        <v>91</v>
      </c>
      <c r="G4436">
        <v>0</v>
      </c>
      <c r="H4436">
        <v>0</v>
      </c>
      <c r="I4436">
        <v>0</v>
      </c>
      <c r="J4436">
        <v>0</v>
      </c>
      <c r="K4436">
        <v>0</v>
      </c>
      <c r="L4436">
        <v>212</v>
      </c>
      <c r="M4436">
        <v>677</v>
      </c>
      <c r="N4436">
        <v>146</v>
      </c>
      <c r="O4436" t="s">
        <v>122</v>
      </c>
      <c r="P4436">
        <v>0</v>
      </c>
      <c r="Q443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011</v>
      </c>
      <c r="R4436" t="str">
        <f>VLOOKUP(Analytics_mindset_case_studies_IntegrateCo_2015payroll[[#This Row],[Job_Code]],Analytics_mindset_case_studies_IntegrateCo_jobcodes[[Code_text]:[Job_Description]],2,FALSE)</f>
        <v>Internal Projects</v>
      </c>
    </row>
    <row r="4437" spans="1:18" x14ac:dyDescent="0.3">
      <c r="A4437" s="1">
        <v>42167</v>
      </c>
      <c r="B4437">
        <v>27310062</v>
      </c>
      <c r="C4437">
        <v>274</v>
      </c>
      <c r="D4437">
        <v>1</v>
      </c>
      <c r="E4437">
        <v>1</v>
      </c>
      <c r="F4437" t="s">
        <v>85</v>
      </c>
      <c r="G4437">
        <v>0</v>
      </c>
      <c r="H4437">
        <v>0</v>
      </c>
      <c r="I4437">
        <v>0</v>
      </c>
      <c r="J4437">
        <v>0</v>
      </c>
      <c r="K4437">
        <v>0</v>
      </c>
      <c r="L4437">
        <v>29</v>
      </c>
      <c r="M4437">
        <v>91</v>
      </c>
      <c r="N4437">
        <v>2</v>
      </c>
      <c r="O4437" t="s">
        <v>124</v>
      </c>
      <c r="P4437">
        <v>0</v>
      </c>
      <c r="Q443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437" t="str">
        <f>VLOOKUP(Analytics_mindset_case_studies_IntegrateCo_2015payroll[[#This Row],[Job_Code]],Analytics_mindset_case_studies_IntegrateCo_jobcodes[[Code_text]:[Job_Description]],2,FALSE)</f>
        <v>Installation</v>
      </c>
    </row>
    <row r="4438" spans="1:18" x14ac:dyDescent="0.3">
      <c r="A4438" s="1">
        <v>42167</v>
      </c>
      <c r="B4438">
        <v>27310062</v>
      </c>
      <c r="C4438">
        <v>274</v>
      </c>
      <c r="D4438">
        <v>1</v>
      </c>
      <c r="E4438">
        <v>1</v>
      </c>
      <c r="F4438" t="s">
        <v>87</v>
      </c>
      <c r="G4438">
        <v>1</v>
      </c>
      <c r="H4438">
        <v>0</v>
      </c>
      <c r="I4438">
        <v>26</v>
      </c>
      <c r="J4438">
        <v>0</v>
      </c>
      <c r="K4438">
        <v>0</v>
      </c>
      <c r="L4438">
        <v>62</v>
      </c>
      <c r="M4438">
        <v>199</v>
      </c>
      <c r="N4438">
        <v>43</v>
      </c>
      <c r="O4438" t="s">
        <v>124</v>
      </c>
      <c r="P4438">
        <v>26</v>
      </c>
      <c r="Q443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438" t="str">
        <f>VLOOKUP(Analytics_mindset_case_studies_IntegrateCo_2015payroll[[#This Row],[Job_Code]],Analytics_mindset_case_studies_IntegrateCo_jobcodes[[Code_text]:[Job_Description]],2,FALSE)</f>
        <v>Employee Training</v>
      </c>
    </row>
    <row r="4439" spans="1:18" x14ac:dyDescent="0.3">
      <c r="A4439" s="1">
        <v>42167</v>
      </c>
      <c r="B4439">
        <v>27310062</v>
      </c>
      <c r="C4439">
        <v>1</v>
      </c>
      <c r="D4439">
        <v>1</v>
      </c>
      <c r="E4439">
        <v>1</v>
      </c>
      <c r="F4439" t="s">
        <v>64</v>
      </c>
      <c r="G4439">
        <v>16</v>
      </c>
      <c r="H4439">
        <v>0</v>
      </c>
      <c r="I4439">
        <v>47844</v>
      </c>
      <c r="J4439">
        <v>0</v>
      </c>
      <c r="K4439">
        <v>0</v>
      </c>
      <c r="L4439">
        <v>1008</v>
      </c>
      <c r="M4439">
        <v>3212</v>
      </c>
      <c r="N4439">
        <v>57</v>
      </c>
      <c r="O4439" t="s">
        <v>125</v>
      </c>
      <c r="P4439">
        <v>47844</v>
      </c>
      <c r="Q443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439" t="str">
        <f>VLOOKUP(Analytics_mindset_case_studies_IntegrateCo_2015payroll[[#This Row],[Job_Code]],Analytics_mindset_case_studies_IntegrateCo_jobcodes[[Code_text]:[Job_Description]],2,FALSE)</f>
        <v>Office</v>
      </c>
    </row>
    <row r="4440" spans="1:18" x14ac:dyDescent="0.3">
      <c r="A4440" s="1">
        <v>42167</v>
      </c>
      <c r="B4440">
        <v>27310062</v>
      </c>
      <c r="C4440">
        <v>1</v>
      </c>
      <c r="D4440">
        <v>1</v>
      </c>
      <c r="E4440">
        <v>1</v>
      </c>
      <c r="F4440" t="s">
        <v>65</v>
      </c>
      <c r="G4440">
        <v>16</v>
      </c>
      <c r="H4440">
        <v>0</v>
      </c>
      <c r="I4440">
        <v>47844</v>
      </c>
      <c r="J4440">
        <v>0</v>
      </c>
      <c r="K4440">
        <v>0</v>
      </c>
      <c r="L4440">
        <v>1008</v>
      </c>
      <c r="M4440">
        <v>3213</v>
      </c>
      <c r="N4440">
        <v>57</v>
      </c>
      <c r="O4440" t="s">
        <v>125</v>
      </c>
      <c r="P4440">
        <v>47844</v>
      </c>
      <c r="Q444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440" t="str">
        <f>VLOOKUP(Analytics_mindset_case_studies_IntegrateCo_2015payroll[[#This Row],[Job_Code]],Analytics_mindset_case_studies_IntegrateCo_jobcodes[[Code_text]:[Job_Description]],2,FALSE)</f>
        <v>Office</v>
      </c>
    </row>
    <row r="4441" spans="1:18" x14ac:dyDescent="0.3">
      <c r="A4441" s="1">
        <v>42167</v>
      </c>
      <c r="B4441">
        <v>27310062</v>
      </c>
      <c r="C4441">
        <v>391</v>
      </c>
      <c r="D4441">
        <v>2</v>
      </c>
      <c r="E4441">
        <v>2</v>
      </c>
      <c r="F4441" t="s">
        <v>64</v>
      </c>
      <c r="G4441">
        <v>2</v>
      </c>
      <c r="H4441">
        <v>0</v>
      </c>
      <c r="I4441">
        <v>515</v>
      </c>
      <c r="J4441">
        <v>0</v>
      </c>
      <c r="K4441">
        <v>0</v>
      </c>
      <c r="L4441">
        <v>232</v>
      </c>
      <c r="M4441">
        <v>37</v>
      </c>
      <c r="N4441">
        <v>114</v>
      </c>
      <c r="O4441" t="s">
        <v>126</v>
      </c>
      <c r="P4441">
        <v>515</v>
      </c>
      <c r="Q444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441" t="str">
        <f>VLOOKUP(Analytics_mindset_case_studies_IntegrateCo_2015payroll[[#This Row],[Job_Code]],Analytics_mindset_case_studies_IntegrateCo_jobcodes[[Code_text]:[Job_Description]],2,FALSE)</f>
        <v>Office</v>
      </c>
    </row>
    <row r="4442" spans="1:18" x14ac:dyDescent="0.3">
      <c r="A4442" s="1">
        <v>42167</v>
      </c>
      <c r="B4442">
        <v>27310062</v>
      </c>
      <c r="C4442">
        <v>259</v>
      </c>
      <c r="D4442">
        <v>1</v>
      </c>
      <c r="E4442">
        <v>1</v>
      </c>
      <c r="F4442" t="s">
        <v>85</v>
      </c>
      <c r="G4442">
        <v>0</v>
      </c>
      <c r="H4442">
        <v>0</v>
      </c>
      <c r="I4442">
        <v>0</v>
      </c>
      <c r="J4442">
        <v>0</v>
      </c>
      <c r="K4442">
        <v>0</v>
      </c>
      <c r="L4442">
        <v>35</v>
      </c>
      <c r="M4442">
        <v>11</v>
      </c>
      <c r="N4442">
        <v>25</v>
      </c>
      <c r="O4442" t="s">
        <v>127</v>
      </c>
      <c r="P4442">
        <v>0</v>
      </c>
      <c r="Q444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442" t="str">
        <f>VLOOKUP(Analytics_mindset_case_studies_IntegrateCo_2015payroll[[#This Row],[Job_Code]],Analytics_mindset_case_studies_IntegrateCo_jobcodes[[Code_text]:[Job_Description]],2,FALSE)</f>
        <v>Installation</v>
      </c>
    </row>
    <row r="4443" spans="1:18" x14ac:dyDescent="0.3">
      <c r="A4443" s="1">
        <v>42167</v>
      </c>
      <c r="B4443">
        <v>27310062</v>
      </c>
      <c r="C4443">
        <v>259</v>
      </c>
      <c r="D4443">
        <v>1</v>
      </c>
      <c r="E4443">
        <v>1</v>
      </c>
      <c r="F4443" t="s">
        <v>73</v>
      </c>
      <c r="G4443">
        <v>6</v>
      </c>
      <c r="H4443">
        <v>0</v>
      </c>
      <c r="I4443">
        <v>1545</v>
      </c>
      <c r="J4443">
        <v>0</v>
      </c>
      <c r="K4443">
        <v>0</v>
      </c>
      <c r="L4443">
        <v>356</v>
      </c>
      <c r="M4443">
        <v>1135</v>
      </c>
      <c r="N4443">
        <v>255</v>
      </c>
      <c r="O4443" t="s">
        <v>127</v>
      </c>
      <c r="P4443">
        <v>1545</v>
      </c>
      <c r="Q444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4443" t="str">
        <f>VLOOKUP(Analytics_mindset_case_studies_IntegrateCo_2015payroll[[#This Row],[Job_Code]],Analytics_mindset_case_studies_IntegrateCo_jobcodes[[Code_text]:[Job_Description]],2,FALSE)</f>
        <v>Proj Management</v>
      </c>
    </row>
    <row r="4444" spans="1:18" x14ac:dyDescent="0.3">
      <c r="A4444" s="1">
        <v>42167</v>
      </c>
      <c r="B4444">
        <v>27310062</v>
      </c>
      <c r="C4444">
        <v>259</v>
      </c>
      <c r="D4444">
        <v>1</v>
      </c>
      <c r="E4444">
        <v>1</v>
      </c>
      <c r="F4444" t="s">
        <v>89</v>
      </c>
      <c r="G4444">
        <v>1</v>
      </c>
      <c r="H4444">
        <v>0</v>
      </c>
      <c r="I4444">
        <v>2575</v>
      </c>
      <c r="J4444">
        <v>0</v>
      </c>
      <c r="K4444">
        <v>0</v>
      </c>
      <c r="L4444">
        <v>59</v>
      </c>
      <c r="M4444">
        <v>189</v>
      </c>
      <c r="N4444">
        <v>42</v>
      </c>
      <c r="O4444" t="s">
        <v>127</v>
      </c>
      <c r="P4444">
        <v>2575</v>
      </c>
      <c r="Q444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444" t="str">
        <f>VLOOKUP(Analytics_mindset_case_studies_IntegrateCo_2015payroll[[#This Row],[Job_Code]],Analytics_mindset_case_studies_IntegrateCo_jobcodes[[Code_text]:[Job_Description]],2,FALSE)</f>
        <v>Employee Training</v>
      </c>
    </row>
    <row r="4445" spans="1:18" x14ac:dyDescent="0.3">
      <c r="A4445" s="1">
        <v>42167</v>
      </c>
      <c r="B4445">
        <v>27310062</v>
      </c>
      <c r="C4445">
        <v>168</v>
      </c>
      <c r="D4445">
        <v>1</v>
      </c>
      <c r="E4445">
        <v>1</v>
      </c>
      <c r="F4445" t="s">
        <v>85</v>
      </c>
      <c r="G4445">
        <v>0</v>
      </c>
      <c r="H4445">
        <v>0</v>
      </c>
      <c r="I4445">
        <v>0</v>
      </c>
      <c r="J4445">
        <v>0</v>
      </c>
      <c r="K4445">
        <v>0</v>
      </c>
      <c r="L4445">
        <v>0</v>
      </c>
      <c r="M4445">
        <v>111</v>
      </c>
      <c r="N4445">
        <v>25</v>
      </c>
      <c r="O4445" t="s">
        <v>129</v>
      </c>
      <c r="P4445">
        <v>0</v>
      </c>
      <c r="Q444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445" t="str">
        <f>VLOOKUP(Analytics_mindset_case_studies_IntegrateCo_2015payroll[[#This Row],[Job_Code]],Analytics_mindset_case_studies_IntegrateCo_jobcodes[[Code_text]:[Job_Description]],2,FALSE)</f>
        <v>Installation</v>
      </c>
    </row>
    <row r="4446" spans="1:18" x14ac:dyDescent="0.3">
      <c r="A4446" s="1">
        <v>42167</v>
      </c>
      <c r="B4446">
        <v>27310062</v>
      </c>
      <c r="C4446">
        <v>249</v>
      </c>
      <c r="D4446">
        <v>1</v>
      </c>
      <c r="E4446">
        <v>1</v>
      </c>
      <c r="F4446" t="s">
        <v>72</v>
      </c>
      <c r="G4446">
        <v>20</v>
      </c>
      <c r="H4446">
        <v>0</v>
      </c>
      <c r="I4446">
        <v>81731</v>
      </c>
      <c r="J4446">
        <v>0</v>
      </c>
      <c r="K4446">
        <v>0</v>
      </c>
      <c r="L4446">
        <v>0</v>
      </c>
      <c r="M4446">
        <v>5851</v>
      </c>
      <c r="N4446">
        <v>1349</v>
      </c>
      <c r="O4446" t="s">
        <v>131</v>
      </c>
      <c r="P4446">
        <v>81731</v>
      </c>
      <c r="Q444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446" t="str">
        <f>VLOOKUP(Analytics_mindset_case_studies_IntegrateCo_2015payroll[[#This Row],[Job_Code]],Analytics_mindset_case_studies_IntegrateCo_jobcodes[[Code_text]:[Job_Description]],2,FALSE)</f>
        <v>Sales</v>
      </c>
    </row>
    <row r="4447" spans="1:18" x14ac:dyDescent="0.3">
      <c r="A4447" s="1">
        <v>42167</v>
      </c>
      <c r="B4447">
        <v>27310062</v>
      </c>
      <c r="C4447">
        <v>249</v>
      </c>
      <c r="D4447">
        <v>1</v>
      </c>
      <c r="E4447">
        <v>1</v>
      </c>
      <c r="F4447" t="s">
        <v>73</v>
      </c>
      <c r="G4447">
        <v>4</v>
      </c>
      <c r="H4447">
        <v>0</v>
      </c>
      <c r="I4447">
        <v>16346</v>
      </c>
      <c r="J4447">
        <v>0</v>
      </c>
      <c r="K4447">
        <v>0</v>
      </c>
      <c r="L4447">
        <v>0</v>
      </c>
      <c r="M4447">
        <v>117</v>
      </c>
      <c r="N4447">
        <v>27</v>
      </c>
      <c r="O4447" t="s">
        <v>131</v>
      </c>
      <c r="P4447">
        <v>16346</v>
      </c>
      <c r="Q444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4447" t="str">
        <f>VLOOKUP(Analytics_mindset_case_studies_IntegrateCo_2015payroll[[#This Row],[Job_Code]],Analytics_mindset_case_studies_IntegrateCo_jobcodes[[Code_text]:[Job_Description]],2,FALSE)</f>
        <v>Proj Management</v>
      </c>
    </row>
    <row r="4448" spans="1:18" x14ac:dyDescent="0.3">
      <c r="A4448" s="1">
        <v>42167</v>
      </c>
      <c r="B4448">
        <v>27310062</v>
      </c>
      <c r="C4448">
        <v>179</v>
      </c>
      <c r="D4448">
        <v>1</v>
      </c>
      <c r="E4448">
        <v>1</v>
      </c>
      <c r="F4448" t="s">
        <v>85</v>
      </c>
      <c r="G4448">
        <v>0</v>
      </c>
      <c r="H4448">
        <v>0</v>
      </c>
      <c r="I4448">
        <v>0</v>
      </c>
      <c r="J4448">
        <v>0</v>
      </c>
      <c r="K4448">
        <v>0</v>
      </c>
      <c r="L4448">
        <v>0</v>
      </c>
      <c r="M4448">
        <v>107</v>
      </c>
      <c r="N4448">
        <v>25</v>
      </c>
      <c r="O4448" t="s">
        <v>132</v>
      </c>
      <c r="P4448">
        <v>0</v>
      </c>
      <c r="Q444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448" t="str">
        <f>VLOOKUP(Analytics_mindset_case_studies_IntegrateCo_2015payroll[[#This Row],[Job_Code]],Analytics_mindset_case_studies_IntegrateCo_jobcodes[[Code_text]:[Job_Description]],2,FALSE)</f>
        <v>Installation</v>
      </c>
    </row>
    <row r="4449" spans="1:18" x14ac:dyDescent="0.3">
      <c r="A4449" s="1">
        <v>42167</v>
      </c>
      <c r="B4449">
        <v>27310062</v>
      </c>
      <c r="C4449">
        <v>179</v>
      </c>
      <c r="D4449">
        <v>1</v>
      </c>
      <c r="E4449">
        <v>1</v>
      </c>
      <c r="F4449" t="s">
        <v>58</v>
      </c>
      <c r="G4449">
        <v>2</v>
      </c>
      <c r="H4449">
        <v>0</v>
      </c>
      <c r="I4449">
        <v>7444</v>
      </c>
      <c r="J4449">
        <v>0</v>
      </c>
      <c r="K4449">
        <v>0</v>
      </c>
      <c r="L4449">
        <v>0</v>
      </c>
      <c r="M4449">
        <v>532</v>
      </c>
      <c r="N4449">
        <v>123</v>
      </c>
      <c r="O4449" t="s">
        <v>132</v>
      </c>
      <c r="P4449">
        <v>7444</v>
      </c>
      <c r="Q444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449" t="str">
        <f>VLOOKUP(Analytics_mindset_case_studies_IntegrateCo_2015payroll[[#This Row],[Job_Code]],Analytics_mindset_case_studies_IntegrateCo_jobcodes[[Code_text]:[Job_Description]],2,FALSE)</f>
        <v>Sales</v>
      </c>
    </row>
    <row r="4450" spans="1:18" x14ac:dyDescent="0.3">
      <c r="A4450" s="1">
        <v>42167</v>
      </c>
      <c r="B4450">
        <v>27310062</v>
      </c>
      <c r="C4450">
        <v>179</v>
      </c>
      <c r="D4450">
        <v>1</v>
      </c>
      <c r="E4450">
        <v>1</v>
      </c>
      <c r="F4450" t="s">
        <v>71</v>
      </c>
      <c r="G4450">
        <v>11</v>
      </c>
      <c r="H4450">
        <v>0</v>
      </c>
      <c r="I4450">
        <v>40944</v>
      </c>
      <c r="J4450">
        <v>0</v>
      </c>
      <c r="K4450">
        <v>0</v>
      </c>
      <c r="L4450">
        <v>0</v>
      </c>
      <c r="M4450">
        <v>2925</v>
      </c>
      <c r="N4450">
        <v>676</v>
      </c>
      <c r="O4450" t="s">
        <v>132</v>
      </c>
      <c r="P4450">
        <v>40944</v>
      </c>
      <c r="Q445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4450" t="str">
        <f>VLOOKUP(Analytics_mindset_case_studies_IntegrateCo_2015payroll[[#This Row],[Job_Code]],Analytics_mindset_case_studies_IntegrateCo_jobcodes[[Code_text]:[Job_Description]],2,FALSE)</f>
        <v>Proj Management</v>
      </c>
    </row>
    <row r="4451" spans="1:18" x14ac:dyDescent="0.3">
      <c r="A4451" s="1">
        <v>42167</v>
      </c>
      <c r="B4451">
        <v>27310062</v>
      </c>
      <c r="C4451">
        <v>368</v>
      </c>
      <c r="D4451">
        <v>1</v>
      </c>
      <c r="E4451">
        <v>1</v>
      </c>
      <c r="F4451" t="s">
        <v>85</v>
      </c>
      <c r="G4451">
        <v>0</v>
      </c>
      <c r="H4451">
        <v>0</v>
      </c>
      <c r="I4451">
        <v>0</v>
      </c>
      <c r="J4451">
        <v>0</v>
      </c>
      <c r="K4451">
        <v>0</v>
      </c>
      <c r="L4451">
        <v>33</v>
      </c>
      <c r="M4451">
        <v>104</v>
      </c>
      <c r="N4451">
        <v>25</v>
      </c>
      <c r="O4451" t="s">
        <v>133</v>
      </c>
      <c r="P4451">
        <v>0</v>
      </c>
      <c r="Q445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451" t="str">
        <f>VLOOKUP(Analytics_mindset_case_studies_IntegrateCo_2015payroll[[#This Row],[Job_Code]],Analytics_mindset_case_studies_IntegrateCo_jobcodes[[Code_text]:[Job_Description]],2,FALSE)</f>
        <v>Installation</v>
      </c>
    </row>
    <row r="4452" spans="1:18" x14ac:dyDescent="0.3">
      <c r="A4452" s="1">
        <v>42167</v>
      </c>
      <c r="B4452">
        <v>27310062</v>
      </c>
      <c r="C4452">
        <v>368</v>
      </c>
      <c r="D4452">
        <v>1</v>
      </c>
      <c r="E4452">
        <v>1</v>
      </c>
      <c r="F4452" t="s">
        <v>89</v>
      </c>
      <c r="G4452">
        <v>1</v>
      </c>
      <c r="H4452">
        <v>0</v>
      </c>
      <c r="I4452">
        <v>245</v>
      </c>
      <c r="J4452">
        <v>0</v>
      </c>
      <c r="K4452">
        <v>0</v>
      </c>
      <c r="L4452">
        <v>53</v>
      </c>
      <c r="M4452">
        <v>17</v>
      </c>
      <c r="N4452">
        <v>4</v>
      </c>
      <c r="O4452" t="s">
        <v>133</v>
      </c>
      <c r="P4452">
        <v>245</v>
      </c>
      <c r="Q445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452" t="str">
        <f>VLOOKUP(Analytics_mindset_case_studies_IntegrateCo_2015payroll[[#This Row],[Job_Code]],Analytics_mindset_case_studies_IntegrateCo_jobcodes[[Code_text]:[Job_Description]],2,FALSE)</f>
        <v>Employee Training</v>
      </c>
    </row>
    <row r="4453" spans="1:18" x14ac:dyDescent="0.3">
      <c r="A4453" s="1">
        <v>42167</v>
      </c>
      <c r="B4453">
        <v>27310062</v>
      </c>
      <c r="C4453">
        <v>27</v>
      </c>
      <c r="D4453">
        <v>1</v>
      </c>
      <c r="E4453">
        <v>1</v>
      </c>
      <c r="F4453" t="s">
        <v>85</v>
      </c>
      <c r="G4453">
        <v>0</v>
      </c>
      <c r="H4453">
        <v>0</v>
      </c>
      <c r="I4453">
        <v>0</v>
      </c>
      <c r="J4453">
        <v>0</v>
      </c>
      <c r="K4453">
        <v>0</v>
      </c>
      <c r="L4453">
        <v>0</v>
      </c>
      <c r="M4453">
        <v>105</v>
      </c>
      <c r="N4453">
        <v>25</v>
      </c>
      <c r="O4453" t="s">
        <v>134</v>
      </c>
      <c r="P4453">
        <v>0</v>
      </c>
      <c r="Q445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453" t="str">
        <f>VLOOKUP(Analytics_mindset_case_studies_IntegrateCo_2015payroll[[#This Row],[Job_Code]],Analytics_mindset_case_studies_IntegrateCo_jobcodes[[Code_text]:[Job_Description]],2,FALSE)</f>
        <v>Installation</v>
      </c>
    </row>
    <row r="4454" spans="1:18" x14ac:dyDescent="0.3">
      <c r="A4454" s="1">
        <v>42167</v>
      </c>
      <c r="B4454">
        <v>27310062</v>
      </c>
      <c r="C4454">
        <v>27</v>
      </c>
      <c r="D4454">
        <v>1</v>
      </c>
      <c r="E4454">
        <v>1</v>
      </c>
      <c r="F4454" t="s">
        <v>65</v>
      </c>
      <c r="G4454">
        <v>45</v>
      </c>
      <c r="H4454">
        <v>0</v>
      </c>
      <c r="I4454">
        <v>13725</v>
      </c>
      <c r="J4454">
        <v>0</v>
      </c>
      <c r="K4454">
        <v>0</v>
      </c>
      <c r="L4454">
        <v>0</v>
      </c>
      <c r="M4454">
        <v>966</v>
      </c>
      <c r="N4454">
        <v>226</v>
      </c>
      <c r="O4454" t="s">
        <v>134</v>
      </c>
      <c r="P4454">
        <v>13725</v>
      </c>
      <c r="Q445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454" t="str">
        <f>VLOOKUP(Analytics_mindset_case_studies_IntegrateCo_2015payroll[[#This Row],[Job_Code]],Analytics_mindset_case_studies_IntegrateCo_jobcodes[[Code_text]:[Job_Description]],2,FALSE)</f>
        <v>Office</v>
      </c>
    </row>
    <row r="4455" spans="1:18" x14ac:dyDescent="0.3">
      <c r="A4455" s="1">
        <v>42167</v>
      </c>
      <c r="B4455">
        <v>27310062</v>
      </c>
      <c r="C4455">
        <v>27</v>
      </c>
      <c r="D4455">
        <v>1</v>
      </c>
      <c r="E4455">
        <v>1</v>
      </c>
      <c r="F4455" t="s">
        <v>65</v>
      </c>
      <c r="G4455">
        <v>0</v>
      </c>
      <c r="H4455">
        <v>1</v>
      </c>
      <c r="I4455">
        <v>0</v>
      </c>
      <c r="J4455">
        <v>4575</v>
      </c>
      <c r="K4455">
        <v>0</v>
      </c>
      <c r="L4455">
        <v>0</v>
      </c>
      <c r="M4455">
        <v>322</v>
      </c>
      <c r="N4455">
        <v>5</v>
      </c>
      <c r="O4455" t="s">
        <v>134</v>
      </c>
      <c r="P4455">
        <v>4575</v>
      </c>
      <c r="Q445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455" t="str">
        <f>VLOOKUP(Analytics_mindset_case_studies_IntegrateCo_2015payroll[[#This Row],[Job_Code]],Analytics_mindset_case_studies_IntegrateCo_jobcodes[[Code_text]:[Job_Description]],2,FALSE)</f>
        <v>Office</v>
      </c>
    </row>
    <row r="4456" spans="1:18" x14ac:dyDescent="0.3">
      <c r="A4456" s="1">
        <v>42167</v>
      </c>
      <c r="B4456">
        <v>27310062</v>
      </c>
      <c r="C4456">
        <v>27</v>
      </c>
      <c r="D4456">
        <v>1</v>
      </c>
      <c r="E4456">
        <v>1</v>
      </c>
      <c r="F4456" t="s">
        <v>72</v>
      </c>
      <c r="G4456">
        <v>4</v>
      </c>
      <c r="H4456">
        <v>0</v>
      </c>
      <c r="I4456">
        <v>122</v>
      </c>
      <c r="J4456">
        <v>0</v>
      </c>
      <c r="K4456">
        <v>0</v>
      </c>
      <c r="L4456">
        <v>0</v>
      </c>
      <c r="M4456">
        <v>857</v>
      </c>
      <c r="N4456">
        <v>201</v>
      </c>
      <c r="O4456" t="s">
        <v>134</v>
      </c>
      <c r="P4456">
        <v>122</v>
      </c>
      <c r="Q445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456" t="str">
        <f>VLOOKUP(Analytics_mindset_case_studies_IntegrateCo_2015payroll[[#This Row],[Job_Code]],Analytics_mindset_case_studies_IntegrateCo_jobcodes[[Code_text]:[Job_Description]],2,FALSE)</f>
        <v>Sales</v>
      </c>
    </row>
    <row r="4457" spans="1:18" x14ac:dyDescent="0.3">
      <c r="A4457" s="1">
        <v>42167</v>
      </c>
      <c r="B4457">
        <v>27310062</v>
      </c>
      <c r="C4457">
        <v>27</v>
      </c>
      <c r="D4457">
        <v>1</v>
      </c>
      <c r="E4457">
        <v>1</v>
      </c>
      <c r="F4457" t="s">
        <v>72</v>
      </c>
      <c r="G4457">
        <v>0</v>
      </c>
      <c r="H4457">
        <v>2</v>
      </c>
      <c r="I4457">
        <v>0</v>
      </c>
      <c r="J4457">
        <v>915</v>
      </c>
      <c r="K4457">
        <v>0</v>
      </c>
      <c r="L4457">
        <v>0</v>
      </c>
      <c r="M4457">
        <v>643</v>
      </c>
      <c r="N4457">
        <v>101</v>
      </c>
      <c r="O4457" t="s">
        <v>134</v>
      </c>
      <c r="P4457">
        <v>915</v>
      </c>
      <c r="Q445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457" t="str">
        <f>VLOOKUP(Analytics_mindset_case_studies_IntegrateCo_2015payroll[[#This Row],[Job_Code]],Analytics_mindset_case_studies_IntegrateCo_jobcodes[[Code_text]:[Job_Description]],2,FALSE)</f>
        <v>Sales</v>
      </c>
    </row>
    <row r="4458" spans="1:18" x14ac:dyDescent="0.3">
      <c r="A4458" s="1">
        <v>42167</v>
      </c>
      <c r="B4458">
        <v>27310062</v>
      </c>
      <c r="C4458">
        <v>27</v>
      </c>
      <c r="D4458">
        <v>1</v>
      </c>
      <c r="E4458">
        <v>1</v>
      </c>
      <c r="F4458" t="s">
        <v>73</v>
      </c>
      <c r="G4458">
        <v>25</v>
      </c>
      <c r="H4458">
        <v>0</v>
      </c>
      <c r="I4458">
        <v>7625</v>
      </c>
      <c r="J4458">
        <v>0</v>
      </c>
      <c r="K4458">
        <v>0</v>
      </c>
      <c r="L4458">
        <v>0</v>
      </c>
      <c r="M4458">
        <v>537</v>
      </c>
      <c r="N4458">
        <v>126</v>
      </c>
      <c r="O4458" t="s">
        <v>134</v>
      </c>
      <c r="P4458">
        <v>7625</v>
      </c>
      <c r="Q445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4458" t="str">
        <f>VLOOKUP(Analytics_mindset_case_studies_IntegrateCo_2015payroll[[#This Row],[Job_Code]],Analytics_mindset_case_studies_IntegrateCo_jobcodes[[Code_text]:[Job_Description]],2,FALSE)</f>
        <v>Proj Management</v>
      </c>
    </row>
    <row r="4459" spans="1:18" x14ac:dyDescent="0.3">
      <c r="A4459" s="1">
        <v>42167</v>
      </c>
      <c r="B4459">
        <v>27310062</v>
      </c>
      <c r="C4459">
        <v>27</v>
      </c>
      <c r="D4459">
        <v>1</v>
      </c>
      <c r="E4459">
        <v>1</v>
      </c>
      <c r="F4459" t="s">
        <v>73</v>
      </c>
      <c r="G4459">
        <v>0</v>
      </c>
      <c r="H4459">
        <v>1</v>
      </c>
      <c r="I4459">
        <v>0</v>
      </c>
      <c r="J4459">
        <v>4575</v>
      </c>
      <c r="K4459">
        <v>0</v>
      </c>
      <c r="L4459">
        <v>0</v>
      </c>
      <c r="M4459">
        <v>322</v>
      </c>
      <c r="N4459">
        <v>5</v>
      </c>
      <c r="O4459" t="s">
        <v>134</v>
      </c>
      <c r="P4459">
        <v>4575</v>
      </c>
      <c r="Q445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4459" t="str">
        <f>VLOOKUP(Analytics_mindset_case_studies_IntegrateCo_2015payroll[[#This Row],[Job_Code]],Analytics_mindset_case_studies_IntegrateCo_jobcodes[[Code_text]:[Job_Description]],2,FALSE)</f>
        <v>Proj Management</v>
      </c>
    </row>
    <row r="4460" spans="1:18" x14ac:dyDescent="0.3">
      <c r="A4460" s="1">
        <v>42167</v>
      </c>
      <c r="B4460">
        <v>27310062</v>
      </c>
      <c r="C4460">
        <v>27</v>
      </c>
      <c r="D4460">
        <v>1</v>
      </c>
      <c r="E4460">
        <v>1</v>
      </c>
      <c r="F4460" t="s">
        <v>74</v>
      </c>
      <c r="G4460">
        <v>4</v>
      </c>
      <c r="H4460">
        <v>0</v>
      </c>
      <c r="I4460">
        <v>122</v>
      </c>
      <c r="J4460">
        <v>0</v>
      </c>
      <c r="K4460">
        <v>0</v>
      </c>
      <c r="L4460">
        <v>0</v>
      </c>
      <c r="M4460">
        <v>859</v>
      </c>
      <c r="N4460">
        <v>201</v>
      </c>
      <c r="O4460" t="s">
        <v>134</v>
      </c>
      <c r="P4460">
        <v>122</v>
      </c>
      <c r="Q446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460" t="str">
        <f>VLOOKUP(Analytics_mindset_case_studies_IntegrateCo_2015payroll[[#This Row],[Job_Code]],Analytics_mindset_case_studies_IntegrateCo_jobcodes[[Code_text]:[Job_Description]],2,FALSE)</f>
        <v>Service</v>
      </c>
    </row>
    <row r="4461" spans="1:18" x14ac:dyDescent="0.3">
      <c r="A4461" s="1">
        <v>42167</v>
      </c>
      <c r="B4461">
        <v>27310062</v>
      </c>
      <c r="C4461">
        <v>27</v>
      </c>
      <c r="D4461">
        <v>1</v>
      </c>
      <c r="E4461">
        <v>1</v>
      </c>
      <c r="F4461" t="s">
        <v>74</v>
      </c>
      <c r="G4461">
        <v>0</v>
      </c>
      <c r="H4461">
        <v>1</v>
      </c>
      <c r="I4461">
        <v>0</v>
      </c>
      <c r="J4461">
        <v>4575</v>
      </c>
      <c r="K4461">
        <v>0</v>
      </c>
      <c r="L4461">
        <v>0</v>
      </c>
      <c r="M4461">
        <v>322</v>
      </c>
      <c r="N4461">
        <v>5</v>
      </c>
      <c r="O4461" t="s">
        <v>134</v>
      </c>
      <c r="P4461">
        <v>4575</v>
      </c>
      <c r="Q446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461" t="str">
        <f>VLOOKUP(Analytics_mindset_case_studies_IntegrateCo_2015payroll[[#This Row],[Job_Code]],Analytics_mindset_case_studies_IntegrateCo_jobcodes[[Code_text]:[Job_Description]],2,FALSE)</f>
        <v>Service</v>
      </c>
    </row>
    <row r="4462" spans="1:18" x14ac:dyDescent="0.3">
      <c r="A4462" s="1">
        <v>42167</v>
      </c>
      <c r="B4462">
        <v>27310062</v>
      </c>
      <c r="C4462">
        <v>27</v>
      </c>
      <c r="D4462">
        <v>1</v>
      </c>
      <c r="E4462">
        <v>1</v>
      </c>
      <c r="F4462" t="s">
        <v>89</v>
      </c>
      <c r="G4462">
        <v>1</v>
      </c>
      <c r="H4462">
        <v>0</v>
      </c>
      <c r="I4462">
        <v>305</v>
      </c>
      <c r="J4462">
        <v>0</v>
      </c>
      <c r="K4462">
        <v>0</v>
      </c>
      <c r="L4462">
        <v>0</v>
      </c>
      <c r="M4462">
        <v>215</v>
      </c>
      <c r="N4462">
        <v>5</v>
      </c>
      <c r="O4462" t="s">
        <v>134</v>
      </c>
      <c r="P4462">
        <v>305</v>
      </c>
      <c r="Q446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462" t="str">
        <f>VLOOKUP(Analytics_mindset_case_studies_IntegrateCo_2015payroll[[#This Row],[Job_Code]],Analytics_mindset_case_studies_IntegrateCo_jobcodes[[Code_text]:[Job_Description]],2,FALSE)</f>
        <v>Employee Training</v>
      </c>
    </row>
    <row r="4463" spans="1:18" x14ac:dyDescent="0.3">
      <c r="A4463" s="1">
        <v>42167</v>
      </c>
      <c r="B4463">
        <v>27310062</v>
      </c>
      <c r="C4463">
        <v>411</v>
      </c>
      <c r="D4463">
        <v>1</v>
      </c>
      <c r="E4463">
        <v>1</v>
      </c>
      <c r="F4463" t="s">
        <v>85</v>
      </c>
      <c r="G4463">
        <v>0</v>
      </c>
      <c r="H4463">
        <v>0</v>
      </c>
      <c r="I4463">
        <v>0</v>
      </c>
      <c r="J4463">
        <v>0</v>
      </c>
      <c r="K4463">
        <v>11</v>
      </c>
      <c r="L4463">
        <v>43</v>
      </c>
      <c r="M4463">
        <v>138</v>
      </c>
      <c r="N4463">
        <v>3</v>
      </c>
      <c r="O4463" t="s">
        <v>213</v>
      </c>
      <c r="P4463">
        <v>0</v>
      </c>
      <c r="Q446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463" t="str">
        <f>VLOOKUP(Analytics_mindset_case_studies_IntegrateCo_2015payroll[[#This Row],[Job_Code]],Analytics_mindset_case_studies_IntegrateCo_jobcodes[[Code_text]:[Job_Description]],2,FALSE)</f>
        <v>Installation</v>
      </c>
    </row>
    <row r="4464" spans="1:18" x14ac:dyDescent="0.3">
      <c r="A4464" s="1">
        <v>42167</v>
      </c>
      <c r="B4464">
        <v>27310062</v>
      </c>
      <c r="C4464">
        <v>239</v>
      </c>
      <c r="D4464">
        <v>1</v>
      </c>
      <c r="E4464">
        <v>1</v>
      </c>
      <c r="F4464" t="s">
        <v>64</v>
      </c>
      <c r="G4464">
        <v>1975</v>
      </c>
      <c r="H4464">
        <v>0</v>
      </c>
      <c r="I4464">
        <v>46413</v>
      </c>
      <c r="J4464">
        <v>0</v>
      </c>
      <c r="K4464">
        <v>0</v>
      </c>
      <c r="L4464">
        <v>1057</v>
      </c>
      <c r="M4464">
        <v>3369</v>
      </c>
      <c r="N4464">
        <v>56</v>
      </c>
      <c r="O4464" t="s">
        <v>135</v>
      </c>
      <c r="P4464">
        <v>46413</v>
      </c>
      <c r="Q446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464" t="str">
        <f>VLOOKUP(Analytics_mindset_case_studies_IntegrateCo_2015payroll[[#This Row],[Job_Code]],Analytics_mindset_case_studies_IntegrateCo_jobcodes[[Code_text]:[Job_Description]],2,FALSE)</f>
        <v>Office</v>
      </c>
    </row>
    <row r="4465" spans="1:18" x14ac:dyDescent="0.3">
      <c r="A4465" s="1">
        <v>42167</v>
      </c>
      <c r="B4465">
        <v>27310062</v>
      </c>
      <c r="C4465">
        <v>239</v>
      </c>
      <c r="D4465">
        <v>1</v>
      </c>
      <c r="E4465">
        <v>1</v>
      </c>
      <c r="F4465" t="s">
        <v>64</v>
      </c>
      <c r="G4465">
        <v>0</v>
      </c>
      <c r="H4465">
        <v>125</v>
      </c>
      <c r="I4465">
        <v>0</v>
      </c>
      <c r="J4465">
        <v>4406</v>
      </c>
      <c r="K4465">
        <v>0</v>
      </c>
      <c r="L4465">
        <v>101</v>
      </c>
      <c r="M4465">
        <v>321</v>
      </c>
      <c r="N4465">
        <v>4</v>
      </c>
      <c r="O4465" t="s">
        <v>135</v>
      </c>
      <c r="P4465">
        <v>4406</v>
      </c>
      <c r="Q446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465" t="str">
        <f>VLOOKUP(Analytics_mindset_case_studies_IntegrateCo_2015payroll[[#This Row],[Job_Code]],Analytics_mindset_case_studies_IntegrateCo_jobcodes[[Code_text]:[Job_Description]],2,FALSE)</f>
        <v>Office</v>
      </c>
    </row>
    <row r="4466" spans="1:18" x14ac:dyDescent="0.3">
      <c r="A4466" s="1">
        <v>42167</v>
      </c>
      <c r="B4466">
        <v>27310062</v>
      </c>
      <c r="C4466">
        <v>239</v>
      </c>
      <c r="D4466">
        <v>1</v>
      </c>
      <c r="E4466">
        <v>1</v>
      </c>
      <c r="F4466" t="s">
        <v>65</v>
      </c>
      <c r="G4466">
        <v>1975</v>
      </c>
      <c r="H4466">
        <v>0</v>
      </c>
      <c r="I4466">
        <v>46413</v>
      </c>
      <c r="J4466">
        <v>0</v>
      </c>
      <c r="K4466">
        <v>0</v>
      </c>
      <c r="L4466">
        <v>1057</v>
      </c>
      <c r="M4466">
        <v>3369</v>
      </c>
      <c r="N4466">
        <v>56</v>
      </c>
      <c r="O4466" t="s">
        <v>135</v>
      </c>
      <c r="P4466">
        <v>46413</v>
      </c>
      <c r="Q446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466" t="str">
        <f>VLOOKUP(Analytics_mindset_case_studies_IntegrateCo_2015payroll[[#This Row],[Job_Code]],Analytics_mindset_case_studies_IntegrateCo_jobcodes[[Code_text]:[Job_Description]],2,FALSE)</f>
        <v>Office</v>
      </c>
    </row>
    <row r="4467" spans="1:18" x14ac:dyDescent="0.3">
      <c r="A4467" s="1">
        <v>42167</v>
      </c>
      <c r="B4467">
        <v>27310062</v>
      </c>
      <c r="C4467">
        <v>239</v>
      </c>
      <c r="D4467">
        <v>1</v>
      </c>
      <c r="E4467">
        <v>1</v>
      </c>
      <c r="F4467" t="s">
        <v>65</v>
      </c>
      <c r="G4467">
        <v>0</v>
      </c>
      <c r="H4467">
        <v>1</v>
      </c>
      <c r="I4467">
        <v>0</v>
      </c>
      <c r="J4467">
        <v>3525</v>
      </c>
      <c r="K4467">
        <v>0</v>
      </c>
      <c r="L4467">
        <v>8</v>
      </c>
      <c r="M4467">
        <v>255</v>
      </c>
      <c r="N4467">
        <v>3</v>
      </c>
      <c r="O4467" t="s">
        <v>135</v>
      </c>
      <c r="P4467">
        <v>3525</v>
      </c>
      <c r="Q446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467" t="str">
        <f>VLOOKUP(Analytics_mindset_case_studies_IntegrateCo_2015payroll[[#This Row],[Job_Code]],Analytics_mindset_case_studies_IntegrateCo_jobcodes[[Code_text]:[Job_Description]],2,FALSE)</f>
        <v>Office</v>
      </c>
    </row>
    <row r="4468" spans="1:18" x14ac:dyDescent="0.3">
      <c r="A4468" s="1">
        <v>42167</v>
      </c>
      <c r="B4468">
        <v>27310062</v>
      </c>
      <c r="C4468">
        <v>239</v>
      </c>
      <c r="D4468">
        <v>1</v>
      </c>
      <c r="E4468">
        <v>1</v>
      </c>
      <c r="F4468" t="s">
        <v>72</v>
      </c>
      <c r="G4468">
        <v>5</v>
      </c>
      <c r="H4468">
        <v>0</v>
      </c>
      <c r="I4468">
        <v>1175</v>
      </c>
      <c r="J4468">
        <v>0</v>
      </c>
      <c r="K4468">
        <v>0</v>
      </c>
      <c r="L4468">
        <v>26</v>
      </c>
      <c r="M4468">
        <v>85</v>
      </c>
      <c r="N4468">
        <v>1</v>
      </c>
      <c r="O4468" t="s">
        <v>135</v>
      </c>
      <c r="P4468">
        <v>1175</v>
      </c>
      <c r="Q446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468" t="str">
        <f>VLOOKUP(Analytics_mindset_case_studies_IntegrateCo_2015payroll[[#This Row],[Job_Code]],Analytics_mindset_case_studies_IntegrateCo_jobcodes[[Code_text]:[Job_Description]],2,FALSE)</f>
        <v>Sales</v>
      </c>
    </row>
    <row r="4469" spans="1:18" x14ac:dyDescent="0.3">
      <c r="A4469" s="1">
        <v>42167</v>
      </c>
      <c r="B4469">
        <v>27310062</v>
      </c>
      <c r="C4469">
        <v>38</v>
      </c>
      <c r="D4469">
        <v>1</v>
      </c>
      <c r="E4469">
        <v>1</v>
      </c>
      <c r="F4469" t="s">
        <v>85</v>
      </c>
      <c r="G4469">
        <v>0</v>
      </c>
      <c r="H4469">
        <v>0</v>
      </c>
      <c r="I4469">
        <v>0</v>
      </c>
      <c r="J4469">
        <v>0</v>
      </c>
      <c r="K4469">
        <v>0</v>
      </c>
      <c r="L4469">
        <v>0</v>
      </c>
      <c r="M4469">
        <v>112</v>
      </c>
      <c r="N4469">
        <v>4</v>
      </c>
      <c r="O4469" t="s">
        <v>137</v>
      </c>
      <c r="P4469">
        <v>0</v>
      </c>
      <c r="Q446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469" t="str">
        <f>VLOOKUP(Analytics_mindset_case_studies_IntegrateCo_2015payroll[[#This Row],[Job_Code]],Analytics_mindset_case_studies_IntegrateCo_jobcodes[[Code_text]:[Job_Description]],2,FALSE)</f>
        <v>Installation</v>
      </c>
    </row>
    <row r="4470" spans="1:18" x14ac:dyDescent="0.3">
      <c r="A4470" s="1">
        <v>42167</v>
      </c>
      <c r="B4470">
        <v>27310062</v>
      </c>
      <c r="C4470">
        <v>38</v>
      </c>
      <c r="D4470">
        <v>1</v>
      </c>
      <c r="E4470">
        <v>1</v>
      </c>
      <c r="F4470" t="s">
        <v>58</v>
      </c>
      <c r="G4470">
        <v>46</v>
      </c>
      <c r="H4470">
        <v>0</v>
      </c>
      <c r="I4470">
        <v>163454</v>
      </c>
      <c r="J4470">
        <v>0</v>
      </c>
      <c r="K4470">
        <v>0</v>
      </c>
      <c r="L4470">
        <v>0</v>
      </c>
      <c r="M4470">
        <v>12244</v>
      </c>
      <c r="N4470">
        <v>425</v>
      </c>
      <c r="O4470" t="s">
        <v>137</v>
      </c>
      <c r="P4470">
        <v>163454</v>
      </c>
      <c r="Q447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470" t="str">
        <f>VLOOKUP(Analytics_mindset_case_studies_IntegrateCo_2015payroll[[#This Row],[Job_Code]],Analytics_mindset_case_studies_IntegrateCo_jobcodes[[Code_text]:[Job_Description]],2,FALSE)</f>
        <v>Sales</v>
      </c>
    </row>
    <row r="4471" spans="1:18" x14ac:dyDescent="0.3">
      <c r="A4471" s="1">
        <v>42167</v>
      </c>
      <c r="B4471">
        <v>27310062</v>
      </c>
      <c r="C4471">
        <v>169</v>
      </c>
      <c r="D4471">
        <v>1</v>
      </c>
      <c r="E4471">
        <v>1</v>
      </c>
      <c r="F4471" t="s">
        <v>85</v>
      </c>
      <c r="G4471">
        <v>0</v>
      </c>
      <c r="H4471">
        <v>0</v>
      </c>
      <c r="I4471">
        <v>0</v>
      </c>
      <c r="J4471">
        <v>0</v>
      </c>
      <c r="K4471">
        <v>0</v>
      </c>
      <c r="L4471">
        <v>3</v>
      </c>
      <c r="M4471">
        <v>111</v>
      </c>
      <c r="N4471">
        <v>25</v>
      </c>
      <c r="O4471" t="s">
        <v>138</v>
      </c>
      <c r="P4471">
        <v>0</v>
      </c>
      <c r="Q447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471" t="str">
        <f>VLOOKUP(Analytics_mindset_case_studies_IntegrateCo_2015payroll[[#This Row],[Job_Code]],Analytics_mindset_case_studies_IntegrateCo_jobcodes[[Code_text]:[Job_Description]],2,FALSE)</f>
        <v>Installation</v>
      </c>
    </row>
    <row r="4472" spans="1:18" x14ac:dyDescent="0.3">
      <c r="A4472" s="1">
        <v>42167</v>
      </c>
      <c r="B4472">
        <v>27310062</v>
      </c>
      <c r="C4472">
        <v>169</v>
      </c>
      <c r="D4472">
        <v>1</v>
      </c>
      <c r="E4472">
        <v>1</v>
      </c>
      <c r="F4472" t="s">
        <v>71</v>
      </c>
      <c r="G4472">
        <v>5</v>
      </c>
      <c r="H4472">
        <v>0</v>
      </c>
      <c r="I4472">
        <v>16375</v>
      </c>
      <c r="J4472">
        <v>0</v>
      </c>
      <c r="K4472">
        <v>0</v>
      </c>
      <c r="L4472">
        <v>325</v>
      </c>
      <c r="M4472">
        <v>1211</v>
      </c>
      <c r="N4472">
        <v>27</v>
      </c>
      <c r="O4472" t="s">
        <v>138</v>
      </c>
      <c r="P4472">
        <v>16375</v>
      </c>
      <c r="Q447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4472" t="str">
        <f>VLOOKUP(Analytics_mindset_case_studies_IntegrateCo_2015payroll[[#This Row],[Job_Code]],Analytics_mindset_case_studies_IntegrateCo_jobcodes[[Code_text]:[Job_Description]],2,FALSE)</f>
        <v>Proj Management</v>
      </c>
    </row>
    <row r="4473" spans="1:18" x14ac:dyDescent="0.3">
      <c r="A4473" s="1">
        <v>42167</v>
      </c>
      <c r="B4473">
        <v>27310062</v>
      </c>
      <c r="C4473">
        <v>169</v>
      </c>
      <c r="D4473">
        <v>1</v>
      </c>
      <c r="E4473">
        <v>1</v>
      </c>
      <c r="F4473" t="s">
        <v>87</v>
      </c>
      <c r="G4473">
        <v>1</v>
      </c>
      <c r="H4473">
        <v>0</v>
      </c>
      <c r="I4473">
        <v>3275</v>
      </c>
      <c r="J4473">
        <v>0</v>
      </c>
      <c r="K4473">
        <v>0</v>
      </c>
      <c r="L4473">
        <v>65</v>
      </c>
      <c r="M4473">
        <v>241</v>
      </c>
      <c r="N4473">
        <v>54</v>
      </c>
      <c r="O4473" t="s">
        <v>138</v>
      </c>
      <c r="P4473">
        <v>3275</v>
      </c>
      <c r="Q447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473" t="str">
        <f>VLOOKUP(Analytics_mindset_case_studies_IntegrateCo_2015payroll[[#This Row],[Job_Code]],Analytics_mindset_case_studies_IntegrateCo_jobcodes[[Code_text]:[Job_Description]],2,FALSE)</f>
        <v>Employee Training</v>
      </c>
    </row>
    <row r="4474" spans="1:18" x14ac:dyDescent="0.3">
      <c r="A4474" s="1">
        <v>42167</v>
      </c>
      <c r="B4474">
        <v>27310062</v>
      </c>
      <c r="C4474">
        <v>169</v>
      </c>
      <c r="D4474">
        <v>1</v>
      </c>
      <c r="E4474">
        <v>1</v>
      </c>
      <c r="F4474" t="s">
        <v>63</v>
      </c>
      <c r="G4474">
        <v>0</v>
      </c>
      <c r="H4474">
        <v>0</v>
      </c>
      <c r="I4474">
        <v>0</v>
      </c>
      <c r="J4474">
        <v>0</v>
      </c>
      <c r="K4474">
        <v>0</v>
      </c>
      <c r="L4474">
        <v>26</v>
      </c>
      <c r="M4474">
        <v>968</v>
      </c>
      <c r="N4474">
        <v>216</v>
      </c>
      <c r="O4474" t="s">
        <v>138</v>
      </c>
      <c r="P4474">
        <v>0</v>
      </c>
      <c r="Q447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474" t="str">
        <f>VLOOKUP(Analytics_mindset_case_studies_IntegrateCo_2015payroll[[#This Row],[Job_Code]],Analytics_mindset_case_studies_IntegrateCo_jobcodes[[Code_text]:[Job_Description]],2,FALSE)</f>
        <v>New Foreign Manufacturing Plant</v>
      </c>
    </row>
    <row r="4475" spans="1:18" x14ac:dyDescent="0.3">
      <c r="A4475" s="1">
        <v>42167</v>
      </c>
      <c r="B4475">
        <v>27310062</v>
      </c>
      <c r="C4475">
        <v>44</v>
      </c>
      <c r="D4475">
        <v>4</v>
      </c>
      <c r="E4475">
        <v>4</v>
      </c>
      <c r="F4475" t="s">
        <v>92</v>
      </c>
      <c r="G4475">
        <v>40</v>
      </c>
      <c r="H4475">
        <v>0</v>
      </c>
      <c r="I4475">
        <v>3850</v>
      </c>
      <c r="J4475">
        <v>0</v>
      </c>
      <c r="K4475">
        <v>0</v>
      </c>
      <c r="L4475">
        <v>0</v>
      </c>
      <c r="M4475">
        <v>29453</v>
      </c>
      <c r="N4475">
        <v>462</v>
      </c>
      <c r="O4475" t="s">
        <v>139</v>
      </c>
      <c r="P4475">
        <v>3850</v>
      </c>
      <c r="Q447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475" t="str">
        <f>VLOOKUP(Analytics_mindset_case_studies_IntegrateCo_2015payroll[[#This Row],[Job_Code]],Analytics_mindset_case_studies_IntegrateCo_jobcodes[[Code_text]:[Job_Description]],2,FALSE)</f>
        <v>Office</v>
      </c>
    </row>
    <row r="4476" spans="1:18" x14ac:dyDescent="0.3">
      <c r="A4476" s="1">
        <v>42167</v>
      </c>
      <c r="B4476">
        <v>27310062</v>
      </c>
      <c r="C4476">
        <v>396</v>
      </c>
      <c r="D4476">
        <v>5</v>
      </c>
      <c r="E4476">
        <v>5</v>
      </c>
      <c r="F4476" t="s">
        <v>85</v>
      </c>
      <c r="G4476">
        <v>0</v>
      </c>
      <c r="H4476">
        <v>0</v>
      </c>
      <c r="I4476">
        <v>0</v>
      </c>
      <c r="J4476">
        <v>0</v>
      </c>
      <c r="K4476">
        <v>0</v>
      </c>
      <c r="L4476">
        <v>0</v>
      </c>
      <c r="M4476">
        <v>115</v>
      </c>
      <c r="N4476">
        <v>64</v>
      </c>
      <c r="O4476" t="s">
        <v>140</v>
      </c>
      <c r="P4476">
        <v>0</v>
      </c>
      <c r="Q447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476" t="str">
        <f>VLOOKUP(Analytics_mindset_case_studies_IntegrateCo_2015payroll[[#This Row],[Job_Code]],Analytics_mindset_case_studies_IntegrateCo_jobcodes[[Code_text]:[Job_Description]],2,FALSE)</f>
        <v>Installation</v>
      </c>
    </row>
    <row r="4477" spans="1:18" x14ac:dyDescent="0.3">
      <c r="A4477" s="1">
        <v>42167</v>
      </c>
      <c r="B4477">
        <v>27310062</v>
      </c>
      <c r="C4477">
        <v>396</v>
      </c>
      <c r="D4477">
        <v>5</v>
      </c>
      <c r="E4477">
        <v>5</v>
      </c>
      <c r="F4477" t="s">
        <v>93</v>
      </c>
      <c r="G4477">
        <v>2</v>
      </c>
      <c r="H4477">
        <v>0</v>
      </c>
      <c r="I4477">
        <v>64</v>
      </c>
      <c r="J4477">
        <v>0</v>
      </c>
      <c r="K4477">
        <v>0</v>
      </c>
      <c r="L4477">
        <v>0</v>
      </c>
      <c r="M4477">
        <v>49</v>
      </c>
      <c r="N4477">
        <v>274</v>
      </c>
      <c r="O4477" t="s">
        <v>140</v>
      </c>
      <c r="P4477">
        <v>64</v>
      </c>
      <c r="Q447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477" t="str">
        <f>VLOOKUP(Analytics_mindset_case_studies_IntegrateCo_2015payroll[[#This Row],[Job_Code]],Analytics_mindset_case_studies_IntegrateCo_jobcodes[[Code_text]:[Job_Description]],2,FALSE)</f>
        <v>Office</v>
      </c>
    </row>
    <row r="4478" spans="1:18" x14ac:dyDescent="0.3">
      <c r="A4478" s="1">
        <v>42167</v>
      </c>
      <c r="B4478">
        <v>27310062</v>
      </c>
      <c r="C4478">
        <v>396</v>
      </c>
      <c r="D4478">
        <v>5</v>
      </c>
      <c r="E4478">
        <v>5</v>
      </c>
      <c r="F4478" t="s">
        <v>94</v>
      </c>
      <c r="G4478">
        <v>7</v>
      </c>
      <c r="H4478">
        <v>0</v>
      </c>
      <c r="I4478">
        <v>224</v>
      </c>
      <c r="J4478">
        <v>0</v>
      </c>
      <c r="K4478">
        <v>0</v>
      </c>
      <c r="L4478">
        <v>0</v>
      </c>
      <c r="M4478">
        <v>1714</v>
      </c>
      <c r="N4478">
        <v>959</v>
      </c>
      <c r="O4478" t="s">
        <v>140</v>
      </c>
      <c r="P4478">
        <v>224</v>
      </c>
      <c r="Q447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4478" t="str">
        <f>VLOOKUP(Analytics_mindset_case_studies_IntegrateCo_2015payroll[[#This Row],[Job_Code]],Analytics_mindset_case_studies_IntegrateCo_jobcodes[[Code_text]:[Job_Description]],2,FALSE)</f>
        <v>Proj Management</v>
      </c>
    </row>
    <row r="4479" spans="1:18" x14ac:dyDescent="0.3">
      <c r="A4479" s="1">
        <v>42167</v>
      </c>
      <c r="B4479">
        <v>27310062</v>
      </c>
      <c r="C4479">
        <v>204</v>
      </c>
      <c r="D4479">
        <v>1</v>
      </c>
      <c r="E4479">
        <v>1</v>
      </c>
      <c r="F4479" t="s">
        <v>85</v>
      </c>
      <c r="G4479">
        <v>0</v>
      </c>
      <c r="H4479">
        <v>0</v>
      </c>
      <c r="I4479">
        <v>0</v>
      </c>
      <c r="J4479">
        <v>0</v>
      </c>
      <c r="K4479">
        <v>0</v>
      </c>
      <c r="L4479">
        <v>2</v>
      </c>
      <c r="M4479">
        <v>65</v>
      </c>
      <c r="N4479">
        <v>15</v>
      </c>
      <c r="O4479" t="s">
        <v>141</v>
      </c>
      <c r="P4479">
        <v>0</v>
      </c>
      <c r="Q447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479" t="str">
        <f>VLOOKUP(Analytics_mindset_case_studies_IntegrateCo_2015payroll[[#This Row],[Job_Code]],Analytics_mindset_case_studies_IntegrateCo_jobcodes[[Code_text]:[Job_Description]],2,FALSE)</f>
        <v>Installation</v>
      </c>
    </row>
    <row r="4480" spans="1:18" x14ac:dyDescent="0.3">
      <c r="A4480" s="1">
        <v>42167</v>
      </c>
      <c r="B4480">
        <v>27310062</v>
      </c>
      <c r="C4480">
        <v>204</v>
      </c>
      <c r="D4480">
        <v>1</v>
      </c>
      <c r="E4480">
        <v>1</v>
      </c>
      <c r="F4480" t="s">
        <v>63</v>
      </c>
      <c r="G4480">
        <v>0</v>
      </c>
      <c r="H4480">
        <v>0</v>
      </c>
      <c r="I4480">
        <v>0</v>
      </c>
      <c r="J4480">
        <v>0</v>
      </c>
      <c r="K4480">
        <v>0</v>
      </c>
      <c r="L4480">
        <v>501</v>
      </c>
      <c r="M4480">
        <v>1596</v>
      </c>
      <c r="N4480">
        <v>364</v>
      </c>
      <c r="O4480" t="s">
        <v>141</v>
      </c>
      <c r="P4480">
        <v>0</v>
      </c>
      <c r="Q448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480" t="str">
        <f>VLOOKUP(Analytics_mindset_case_studies_IntegrateCo_2015payroll[[#This Row],[Job_Code]],Analytics_mindset_case_studies_IntegrateCo_jobcodes[[Code_text]:[Job_Description]],2,FALSE)</f>
        <v>New Foreign Manufacturing Plant</v>
      </c>
    </row>
    <row r="4481" spans="1:18" x14ac:dyDescent="0.3">
      <c r="A4481" s="1">
        <v>42167</v>
      </c>
      <c r="B4481">
        <v>27310062</v>
      </c>
      <c r="C4481">
        <v>53</v>
      </c>
      <c r="D4481">
        <v>1</v>
      </c>
      <c r="E4481">
        <v>1</v>
      </c>
      <c r="F4481" t="s">
        <v>85</v>
      </c>
      <c r="G4481">
        <v>0</v>
      </c>
      <c r="H4481">
        <v>0</v>
      </c>
      <c r="I4481">
        <v>0</v>
      </c>
      <c r="J4481">
        <v>0</v>
      </c>
      <c r="K4481">
        <v>0</v>
      </c>
      <c r="L4481">
        <v>34</v>
      </c>
      <c r="M4481">
        <v>108</v>
      </c>
      <c r="N4481">
        <v>25</v>
      </c>
      <c r="O4481" t="s">
        <v>142</v>
      </c>
      <c r="P4481">
        <v>0</v>
      </c>
      <c r="Q448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481" t="str">
        <f>VLOOKUP(Analytics_mindset_case_studies_IntegrateCo_2015payroll[[#This Row],[Job_Code]],Analytics_mindset_case_studies_IntegrateCo_jobcodes[[Code_text]:[Job_Description]],2,FALSE)</f>
        <v>Installation</v>
      </c>
    </row>
    <row r="4482" spans="1:18" x14ac:dyDescent="0.3">
      <c r="A4482" s="1">
        <v>42167</v>
      </c>
      <c r="B4482">
        <v>27310062</v>
      </c>
      <c r="C4482">
        <v>53</v>
      </c>
      <c r="D4482">
        <v>1</v>
      </c>
      <c r="E4482">
        <v>1</v>
      </c>
      <c r="F4482" t="s">
        <v>87</v>
      </c>
      <c r="G4482">
        <v>2</v>
      </c>
      <c r="H4482">
        <v>0</v>
      </c>
      <c r="I4482">
        <v>50</v>
      </c>
      <c r="J4482">
        <v>0</v>
      </c>
      <c r="K4482">
        <v>0</v>
      </c>
      <c r="L4482">
        <v>113</v>
      </c>
      <c r="M4482">
        <v>361</v>
      </c>
      <c r="N4482">
        <v>82</v>
      </c>
      <c r="O4482" t="s">
        <v>142</v>
      </c>
      <c r="P4482">
        <v>50</v>
      </c>
      <c r="Q448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482" t="str">
        <f>VLOOKUP(Analytics_mindset_case_studies_IntegrateCo_2015payroll[[#This Row],[Job_Code]],Analytics_mindset_case_studies_IntegrateCo_jobcodes[[Code_text]:[Job_Description]],2,FALSE)</f>
        <v>Employee Training</v>
      </c>
    </row>
    <row r="4483" spans="1:18" x14ac:dyDescent="0.3">
      <c r="A4483" s="1">
        <v>42167</v>
      </c>
      <c r="B4483">
        <v>27310062</v>
      </c>
      <c r="C4483">
        <v>15</v>
      </c>
      <c r="D4483">
        <v>1</v>
      </c>
      <c r="E4483">
        <v>1</v>
      </c>
      <c r="F4483" t="s">
        <v>85</v>
      </c>
      <c r="G4483">
        <v>0</v>
      </c>
      <c r="H4483">
        <v>0</v>
      </c>
      <c r="I4483">
        <v>0</v>
      </c>
      <c r="J4483">
        <v>0</v>
      </c>
      <c r="K4483">
        <v>0</v>
      </c>
      <c r="L4483">
        <v>32</v>
      </c>
      <c r="M4483">
        <v>102</v>
      </c>
      <c r="N4483">
        <v>25</v>
      </c>
      <c r="O4483" t="s">
        <v>143</v>
      </c>
      <c r="P4483">
        <v>0</v>
      </c>
      <c r="Q448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483" t="str">
        <f>VLOOKUP(Analytics_mindset_case_studies_IntegrateCo_2015payroll[[#This Row],[Job_Code]],Analytics_mindset_case_studies_IntegrateCo_jobcodes[[Code_text]:[Job_Description]],2,FALSE)</f>
        <v>Installation</v>
      </c>
    </row>
    <row r="4484" spans="1:18" x14ac:dyDescent="0.3">
      <c r="A4484" s="1">
        <v>42167</v>
      </c>
      <c r="B4484">
        <v>27310062</v>
      </c>
      <c r="C4484">
        <v>15</v>
      </c>
      <c r="D4484">
        <v>1</v>
      </c>
      <c r="E4484">
        <v>1</v>
      </c>
      <c r="F4484" t="s">
        <v>87</v>
      </c>
      <c r="G4484">
        <v>1</v>
      </c>
      <c r="H4484">
        <v>0</v>
      </c>
      <c r="I4484">
        <v>2764</v>
      </c>
      <c r="J4484">
        <v>0</v>
      </c>
      <c r="K4484">
        <v>0</v>
      </c>
      <c r="L4484">
        <v>59</v>
      </c>
      <c r="M4484">
        <v>189</v>
      </c>
      <c r="N4484">
        <v>46</v>
      </c>
      <c r="O4484" t="s">
        <v>143</v>
      </c>
      <c r="P4484">
        <v>2764</v>
      </c>
      <c r="Q448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484" t="str">
        <f>VLOOKUP(Analytics_mindset_case_studies_IntegrateCo_2015payroll[[#This Row],[Job_Code]],Analytics_mindset_case_studies_IntegrateCo_jobcodes[[Code_text]:[Job_Description]],2,FALSE)</f>
        <v>Employee Training</v>
      </c>
    </row>
    <row r="4485" spans="1:18" x14ac:dyDescent="0.3">
      <c r="A4485" s="1">
        <v>42167</v>
      </c>
      <c r="B4485">
        <v>27310062</v>
      </c>
      <c r="C4485">
        <v>11</v>
      </c>
      <c r="D4485">
        <v>1</v>
      </c>
      <c r="E4485">
        <v>1</v>
      </c>
      <c r="F4485" t="s">
        <v>85</v>
      </c>
      <c r="G4485">
        <v>0</v>
      </c>
      <c r="H4485">
        <v>0</v>
      </c>
      <c r="I4485">
        <v>0</v>
      </c>
      <c r="J4485">
        <v>0</v>
      </c>
      <c r="K4485">
        <v>0</v>
      </c>
      <c r="L4485">
        <v>0</v>
      </c>
      <c r="M4485">
        <v>111</v>
      </c>
      <c r="N4485">
        <v>25</v>
      </c>
      <c r="O4485" t="s">
        <v>144</v>
      </c>
      <c r="P4485">
        <v>0</v>
      </c>
      <c r="Q448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485" t="str">
        <f>VLOOKUP(Analytics_mindset_case_studies_IntegrateCo_2015payroll[[#This Row],[Job_Code]],Analytics_mindset_case_studies_IntegrateCo_jobcodes[[Code_text]:[Job_Description]],2,FALSE)</f>
        <v>Installation</v>
      </c>
    </row>
    <row r="4486" spans="1:18" x14ac:dyDescent="0.3">
      <c r="A4486" s="1">
        <v>42167</v>
      </c>
      <c r="B4486">
        <v>27310062</v>
      </c>
      <c r="C4486">
        <v>11</v>
      </c>
      <c r="D4486">
        <v>1</v>
      </c>
      <c r="E4486">
        <v>1</v>
      </c>
      <c r="F4486" t="s">
        <v>71</v>
      </c>
      <c r="G4486">
        <v>8</v>
      </c>
      <c r="H4486">
        <v>0</v>
      </c>
      <c r="I4486">
        <v>30385</v>
      </c>
      <c r="J4486">
        <v>0</v>
      </c>
      <c r="K4486">
        <v>0</v>
      </c>
      <c r="L4486">
        <v>0</v>
      </c>
      <c r="M4486">
        <v>2245</v>
      </c>
      <c r="N4486">
        <v>501</v>
      </c>
      <c r="O4486" t="s">
        <v>144</v>
      </c>
      <c r="P4486">
        <v>30385</v>
      </c>
      <c r="Q448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4486" t="str">
        <f>VLOOKUP(Analytics_mindset_case_studies_IntegrateCo_2015payroll[[#This Row],[Job_Code]],Analytics_mindset_case_studies_IntegrateCo_jobcodes[[Code_text]:[Job_Description]],2,FALSE)</f>
        <v>Proj Management</v>
      </c>
    </row>
    <row r="4487" spans="1:18" x14ac:dyDescent="0.3">
      <c r="A4487" s="1">
        <v>42167</v>
      </c>
      <c r="B4487">
        <v>27310062</v>
      </c>
      <c r="C4487">
        <v>11</v>
      </c>
      <c r="D4487">
        <v>1</v>
      </c>
      <c r="E4487">
        <v>1</v>
      </c>
      <c r="F4487" t="s">
        <v>63</v>
      </c>
      <c r="G4487">
        <v>0</v>
      </c>
      <c r="H4487">
        <v>0</v>
      </c>
      <c r="I4487">
        <v>0</v>
      </c>
      <c r="J4487">
        <v>0</v>
      </c>
      <c r="K4487">
        <v>0</v>
      </c>
      <c r="L4487">
        <v>0</v>
      </c>
      <c r="M4487">
        <v>561</v>
      </c>
      <c r="N4487">
        <v>125</v>
      </c>
      <c r="O4487" t="s">
        <v>144</v>
      </c>
      <c r="P4487">
        <v>0</v>
      </c>
      <c r="Q448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487" t="str">
        <f>VLOOKUP(Analytics_mindset_case_studies_IntegrateCo_2015payroll[[#This Row],[Job_Code]],Analytics_mindset_case_studies_IntegrateCo_jobcodes[[Code_text]:[Job_Description]],2,FALSE)</f>
        <v>New Foreign Manufacturing Plant</v>
      </c>
    </row>
    <row r="4488" spans="1:18" x14ac:dyDescent="0.3">
      <c r="A4488" s="1">
        <v>42167</v>
      </c>
      <c r="B4488">
        <v>27310062</v>
      </c>
      <c r="C4488">
        <v>20</v>
      </c>
      <c r="D4488">
        <v>1</v>
      </c>
      <c r="E4488">
        <v>1</v>
      </c>
      <c r="F4488" t="s">
        <v>72</v>
      </c>
      <c r="G4488">
        <v>40</v>
      </c>
      <c r="H4488">
        <v>0</v>
      </c>
      <c r="I4488">
        <v>115539</v>
      </c>
      <c r="J4488">
        <v>0</v>
      </c>
      <c r="K4488">
        <v>0</v>
      </c>
      <c r="L4488">
        <v>0</v>
      </c>
      <c r="M4488">
        <v>7804</v>
      </c>
      <c r="N4488">
        <v>3</v>
      </c>
      <c r="O4488" t="s">
        <v>145</v>
      </c>
      <c r="P4488">
        <v>115539</v>
      </c>
      <c r="Q448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488" t="str">
        <f>VLOOKUP(Analytics_mindset_case_studies_IntegrateCo_2015payroll[[#This Row],[Job_Code]],Analytics_mindset_case_studies_IntegrateCo_jobcodes[[Code_text]:[Job_Description]],2,FALSE)</f>
        <v>Sales</v>
      </c>
    </row>
    <row r="4489" spans="1:18" x14ac:dyDescent="0.3">
      <c r="A4489" s="1">
        <v>42167</v>
      </c>
      <c r="B4489">
        <v>27310062</v>
      </c>
      <c r="C4489">
        <v>180</v>
      </c>
      <c r="D4489">
        <v>1</v>
      </c>
      <c r="E4489">
        <v>1</v>
      </c>
      <c r="F4489" t="s">
        <v>85</v>
      </c>
      <c r="G4489">
        <v>0</v>
      </c>
      <c r="H4489">
        <v>0</v>
      </c>
      <c r="I4489">
        <v>0</v>
      </c>
      <c r="J4489">
        <v>0</v>
      </c>
      <c r="K4489">
        <v>0</v>
      </c>
      <c r="L4489">
        <v>3</v>
      </c>
      <c r="M4489">
        <v>96</v>
      </c>
      <c r="N4489">
        <v>25</v>
      </c>
      <c r="O4489" t="s">
        <v>146</v>
      </c>
      <c r="P4489">
        <v>0</v>
      </c>
      <c r="Q448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489" t="str">
        <f>VLOOKUP(Analytics_mindset_case_studies_IntegrateCo_2015payroll[[#This Row],[Job_Code]],Analytics_mindset_case_studies_IntegrateCo_jobcodes[[Code_text]:[Job_Description]],2,FALSE)</f>
        <v>Installation</v>
      </c>
    </row>
    <row r="4490" spans="1:18" x14ac:dyDescent="0.3">
      <c r="A4490" s="1">
        <v>42167</v>
      </c>
      <c r="B4490">
        <v>27310062</v>
      </c>
      <c r="C4490">
        <v>180</v>
      </c>
      <c r="D4490">
        <v>1</v>
      </c>
      <c r="E4490">
        <v>1</v>
      </c>
      <c r="F4490" t="s">
        <v>78</v>
      </c>
      <c r="G4490">
        <v>2</v>
      </c>
      <c r="H4490">
        <v>0</v>
      </c>
      <c r="I4490">
        <v>465</v>
      </c>
      <c r="J4490">
        <v>0</v>
      </c>
      <c r="K4490">
        <v>0</v>
      </c>
      <c r="L4490">
        <v>94</v>
      </c>
      <c r="M4490">
        <v>299</v>
      </c>
      <c r="N4490">
        <v>77</v>
      </c>
      <c r="O4490" t="s">
        <v>146</v>
      </c>
      <c r="P4490">
        <v>465</v>
      </c>
      <c r="Q449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490" t="str">
        <f>VLOOKUP(Analytics_mindset_case_studies_IntegrateCo_2015payroll[[#This Row],[Job_Code]],Analytics_mindset_case_studies_IntegrateCo_jobcodes[[Code_text]:[Job_Description]],2,FALSE)</f>
        <v>Service</v>
      </c>
    </row>
    <row r="4491" spans="1:18" x14ac:dyDescent="0.3">
      <c r="A4491" s="1">
        <v>42167</v>
      </c>
      <c r="B4491">
        <v>27310062</v>
      </c>
      <c r="C4491">
        <v>180</v>
      </c>
      <c r="D4491">
        <v>1</v>
      </c>
      <c r="E4491">
        <v>1</v>
      </c>
      <c r="F4491" t="s">
        <v>87</v>
      </c>
      <c r="G4491">
        <v>1</v>
      </c>
      <c r="H4491">
        <v>0</v>
      </c>
      <c r="I4491">
        <v>2325</v>
      </c>
      <c r="J4491">
        <v>0</v>
      </c>
      <c r="K4491">
        <v>0</v>
      </c>
      <c r="L4491">
        <v>47</v>
      </c>
      <c r="M4491">
        <v>15</v>
      </c>
      <c r="N4491">
        <v>38</v>
      </c>
      <c r="O4491" t="s">
        <v>146</v>
      </c>
      <c r="P4491">
        <v>2325</v>
      </c>
      <c r="Q449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491" t="str">
        <f>VLOOKUP(Analytics_mindset_case_studies_IntegrateCo_2015payroll[[#This Row],[Job_Code]],Analytics_mindset_case_studies_IntegrateCo_jobcodes[[Code_text]:[Job_Description]],2,FALSE)</f>
        <v>Employee Training</v>
      </c>
    </row>
    <row r="4492" spans="1:18" x14ac:dyDescent="0.3">
      <c r="A4492" s="1">
        <v>42167</v>
      </c>
      <c r="B4492">
        <v>27310062</v>
      </c>
      <c r="C4492">
        <v>45</v>
      </c>
      <c r="D4492">
        <v>4</v>
      </c>
      <c r="E4492">
        <v>4</v>
      </c>
      <c r="F4492" t="s">
        <v>86</v>
      </c>
      <c r="G4492">
        <v>40</v>
      </c>
      <c r="H4492">
        <v>0</v>
      </c>
      <c r="I4492">
        <v>422564</v>
      </c>
      <c r="J4492">
        <v>0</v>
      </c>
      <c r="K4492">
        <v>0</v>
      </c>
      <c r="L4492">
        <v>0</v>
      </c>
      <c r="M4492">
        <v>31092</v>
      </c>
      <c r="N4492">
        <v>507</v>
      </c>
      <c r="O4492" t="s">
        <v>148</v>
      </c>
      <c r="P4492">
        <v>422564</v>
      </c>
      <c r="Q449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492" t="str">
        <f>VLOOKUP(Analytics_mindset_case_studies_IntegrateCo_2015payroll[[#This Row],[Job_Code]],Analytics_mindset_case_studies_IntegrateCo_jobcodes[[Code_text]:[Job_Description]],2,FALSE)</f>
        <v>Sales</v>
      </c>
    </row>
    <row r="4493" spans="1:18" x14ac:dyDescent="0.3">
      <c r="A4493" s="1">
        <v>42167</v>
      </c>
      <c r="B4493">
        <v>27310062</v>
      </c>
      <c r="C4493">
        <v>375</v>
      </c>
      <c r="D4493">
        <v>1</v>
      </c>
      <c r="E4493">
        <v>1</v>
      </c>
      <c r="F4493" t="s">
        <v>85</v>
      </c>
      <c r="G4493">
        <v>0</v>
      </c>
      <c r="H4493">
        <v>0</v>
      </c>
      <c r="I4493">
        <v>0</v>
      </c>
      <c r="J4493">
        <v>0</v>
      </c>
      <c r="K4493">
        <v>0</v>
      </c>
      <c r="L4493">
        <v>36</v>
      </c>
      <c r="M4493">
        <v>115</v>
      </c>
      <c r="N4493">
        <v>25</v>
      </c>
      <c r="O4493" t="s">
        <v>149</v>
      </c>
      <c r="P4493">
        <v>0</v>
      </c>
      <c r="Q449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493" t="str">
        <f>VLOOKUP(Analytics_mindset_case_studies_IntegrateCo_2015payroll[[#This Row],[Job_Code]],Analytics_mindset_case_studies_IntegrateCo_jobcodes[[Code_text]:[Job_Description]],2,FALSE)</f>
        <v>Installation</v>
      </c>
    </row>
    <row r="4494" spans="1:18" x14ac:dyDescent="0.3">
      <c r="A4494" s="1">
        <v>42167</v>
      </c>
      <c r="B4494">
        <v>27310062</v>
      </c>
      <c r="C4494">
        <v>375</v>
      </c>
      <c r="D4494">
        <v>1</v>
      </c>
      <c r="E4494">
        <v>1</v>
      </c>
      <c r="F4494" t="s">
        <v>73</v>
      </c>
      <c r="G4494">
        <v>5</v>
      </c>
      <c r="H4494">
        <v>0</v>
      </c>
      <c r="I4494">
        <v>110</v>
      </c>
      <c r="J4494">
        <v>0</v>
      </c>
      <c r="K4494">
        <v>0</v>
      </c>
      <c r="L4494">
        <v>264</v>
      </c>
      <c r="M4494">
        <v>842</v>
      </c>
      <c r="N4494">
        <v>181</v>
      </c>
      <c r="O4494" t="s">
        <v>149</v>
      </c>
      <c r="P4494">
        <v>110</v>
      </c>
      <c r="Q449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4494" t="str">
        <f>VLOOKUP(Analytics_mindset_case_studies_IntegrateCo_2015payroll[[#This Row],[Job_Code]],Analytics_mindset_case_studies_IntegrateCo_jobcodes[[Code_text]:[Job_Description]],2,FALSE)</f>
        <v>Proj Management</v>
      </c>
    </row>
    <row r="4495" spans="1:18" x14ac:dyDescent="0.3">
      <c r="A4495" s="1">
        <v>42167</v>
      </c>
      <c r="B4495">
        <v>27310062</v>
      </c>
      <c r="C4495">
        <v>19</v>
      </c>
      <c r="D4495">
        <v>1</v>
      </c>
      <c r="E4495">
        <v>1</v>
      </c>
      <c r="F4495" t="s">
        <v>70</v>
      </c>
      <c r="G4495">
        <v>0</v>
      </c>
      <c r="H4495">
        <v>0</v>
      </c>
      <c r="I4495">
        <v>0</v>
      </c>
      <c r="J4495">
        <v>0</v>
      </c>
      <c r="K4495">
        <v>0</v>
      </c>
      <c r="L4495">
        <v>5</v>
      </c>
      <c r="M4495">
        <v>1593</v>
      </c>
      <c r="N4495">
        <v>356</v>
      </c>
      <c r="O4495" t="s">
        <v>150</v>
      </c>
      <c r="P4495">
        <v>0</v>
      </c>
      <c r="Q449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495" t="str">
        <f>VLOOKUP(Analytics_mindset_case_studies_IntegrateCo_2015payroll[[#This Row],[Job_Code]],Analytics_mindset_case_studies_IntegrateCo_jobcodes[[Code_text]:[Job_Description]],2,FALSE)</f>
        <v>New Foreign Manufacturing Plant</v>
      </c>
    </row>
    <row r="4496" spans="1:18" x14ac:dyDescent="0.3">
      <c r="A4496" s="1">
        <v>42167</v>
      </c>
      <c r="B4496">
        <v>27310062</v>
      </c>
      <c r="C4496">
        <v>381</v>
      </c>
      <c r="D4496">
        <v>1</v>
      </c>
      <c r="E4496">
        <v>1</v>
      </c>
      <c r="F4496" t="s">
        <v>85</v>
      </c>
      <c r="G4496">
        <v>0</v>
      </c>
      <c r="H4496">
        <v>0</v>
      </c>
      <c r="I4496">
        <v>0</v>
      </c>
      <c r="J4496">
        <v>0</v>
      </c>
      <c r="K4496">
        <v>0</v>
      </c>
      <c r="L4496">
        <v>0</v>
      </c>
      <c r="M4496">
        <v>9</v>
      </c>
      <c r="N4496">
        <v>4</v>
      </c>
      <c r="O4496" t="s">
        <v>151</v>
      </c>
      <c r="P4496">
        <v>0</v>
      </c>
      <c r="Q449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496" t="str">
        <f>VLOOKUP(Analytics_mindset_case_studies_IntegrateCo_2015payroll[[#This Row],[Job_Code]],Analytics_mindset_case_studies_IntegrateCo_jobcodes[[Code_text]:[Job_Description]],2,FALSE)</f>
        <v>Installation</v>
      </c>
    </row>
    <row r="4497" spans="1:18" x14ac:dyDescent="0.3">
      <c r="A4497" s="1">
        <v>42167</v>
      </c>
      <c r="B4497">
        <v>27310062</v>
      </c>
      <c r="C4497">
        <v>381</v>
      </c>
      <c r="D4497">
        <v>1</v>
      </c>
      <c r="E4497">
        <v>1</v>
      </c>
      <c r="F4497" t="s">
        <v>72</v>
      </c>
      <c r="G4497">
        <v>44</v>
      </c>
      <c r="H4497">
        <v>0</v>
      </c>
      <c r="I4497">
        <v>86539</v>
      </c>
      <c r="J4497">
        <v>0</v>
      </c>
      <c r="K4497">
        <v>0</v>
      </c>
      <c r="L4497">
        <v>0</v>
      </c>
      <c r="M4497">
        <v>5208</v>
      </c>
      <c r="N4497">
        <v>225</v>
      </c>
      <c r="O4497" t="s">
        <v>151</v>
      </c>
      <c r="P4497">
        <v>86539</v>
      </c>
      <c r="Q449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497" t="str">
        <f>VLOOKUP(Analytics_mindset_case_studies_IntegrateCo_2015payroll[[#This Row],[Job_Code]],Analytics_mindset_case_studies_IntegrateCo_jobcodes[[Code_text]:[Job_Description]],2,FALSE)</f>
        <v>Sales</v>
      </c>
    </row>
    <row r="4498" spans="1:18" x14ac:dyDescent="0.3">
      <c r="A4498" s="1">
        <v>42167</v>
      </c>
      <c r="B4498">
        <v>27310062</v>
      </c>
      <c r="C4498">
        <v>133</v>
      </c>
      <c r="D4498">
        <v>1</v>
      </c>
      <c r="E4498">
        <v>1</v>
      </c>
      <c r="F4498" t="s">
        <v>85</v>
      </c>
      <c r="G4498">
        <v>0</v>
      </c>
      <c r="H4498">
        <v>0</v>
      </c>
      <c r="I4498">
        <v>0</v>
      </c>
      <c r="J4498">
        <v>0</v>
      </c>
      <c r="K4498">
        <v>0</v>
      </c>
      <c r="L4498">
        <v>34</v>
      </c>
      <c r="M4498">
        <v>107</v>
      </c>
      <c r="N4498">
        <v>25</v>
      </c>
      <c r="O4498" t="s">
        <v>152</v>
      </c>
      <c r="P4498">
        <v>0</v>
      </c>
      <c r="Q449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498" t="str">
        <f>VLOOKUP(Analytics_mindset_case_studies_IntegrateCo_2015payroll[[#This Row],[Job_Code]],Analytics_mindset_case_studies_IntegrateCo_jobcodes[[Code_text]:[Job_Description]],2,FALSE)</f>
        <v>Installation</v>
      </c>
    </row>
    <row r="4499" spans="1:18" x14ac:dyDescent="0.3">
      <c r="A4499" s="1">
        <v>42167</v>
      </c>
      <c r="B4499">
        <v>27310062</v>
      </c>
      <c r="C4499">
        <v>133</v>
      </c>
      <c r="D4499">
        <v>1</v>
      </c>
      <c r="E4499">
        <v>1</v>
      </c>
      <c r="F4499" t="s">
        <v>73</v>
      </c>
      <c r="G4499">
        <v>7</v>
      </c>
      <c r="H4499">
        <v>0</v>
      </c>
      <c r="I4499">
        <v>20825</v>
      </c>
      <c r="J4499">
        <v>0</v>
      </c>
      <c r="K4499">
        <v>0</v>
      </c>
      <c r="L4499">
        <v>471</v>
      </c>
      <c r="M4499">
        <v>15</v>
      </c>
      <c r="N4499">
        <v>344</v>
      </c>
      <c r="O4499" t="s">
        <v>152</v>
      </c>
      <c r="P4499">
        <v>20825</v>
      </c>
      <c r="Q449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4499" t="str">
        <f>VLOOKUP(Analytics_mindset_case_studies_IntegrateCo_2015payroll[[#This Row],[Job_Code]],Analytics_mindset_case_studies_IntegrateCo_jobcodes[[Code_text]:[Job_Description]],2,FALSE)</f>
        <v>Proj Management</v>
      </c>
    </row>
    <row r="4500" spans="1:18" x14ac:dyDescent="0.3">
      <c r="A4500" s="1">
        <v>42167</v>
      </c>
      <c r="B4500">
        <v>27310062</v>
      </c>
      <c r="C4500">
        <v>406</v>
      </c>
      <c r="D4500">
        <v>1</v>
      </c>
      <c r="E4500">
        <v>1</v>
      </c>
      <c r="F4500" t="s">
        <v>64</v>
      </c>
      <c r="G4500">
        <v>12</v>
      </c>
      <c r="H4500">
        <v>0</v>
      </c>
      <c r="I4500">
        <v>57692</v>
      </c>
      <c r="J4500">
        <v>0</v>
      </c>
      <c r="K4500">
        <v>0</v>
      </c>
      <c r="L4500">
        <v>116</v>
      </c>
      <c r="M4500">
        <v>3697</v>
      </c>
      <c r="N4500">
        <v>69</v>
      </c>
      <c r="O4500" t="s">
        <v>208</v>
      </c>
      <c r="P4500">
        <v>57692</v>
      </c>
      <c r="Q450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500" t="str">
        <f>VLOOKUP(Analytics_mindset_case_studies_IntegrateCo_2015payroll[[#This Row],[Job_Code]],Analytics_mindset_case_studies_IntegrateCo_jobcodes[[Code_text]:[Job_Description]],2,FALSE)</f>
        <v>Office</v>
      </c>
    </row>
    <row r="4501" spans="1:18" x14ac:dyDescent="0.3">
      <c r="A4501" s="1">
        <v>42167</v>
      </c>
      <c r="B4501">
        <v>27310062</v>
      </c>
      <c r="C4501">
        <v>406</v>
      </c>
      <c r="D4501">
        <v>1</v>
      </c>
      <c r="E4501">
        <v>1</v>
      </c>
      <c r="F4501" t="s">
        <v>58</v>
      </c>
      <c r="G4501">
        <v>10</v>
      </c>
      <c r="H4501">
        <v>0</v>
      </c>
      <c r="I4501">
        <v>48077</v>
      </c>
      <c r="J4501">
        <v>0</v>
      </c>
      <c r="K4501">
        <v>0</v>
      </c>
      <c r="L4501">
        <v>967</v>
      </c>
      <c r="M4501">
        <v>3082</v>
      </c>
      <c r="N4501">
        <v>58</v>
      </c>
      <c r="O4501" t="s">
        <v>208</v>
      </c>
      <c r="P4501">
        <v>48077</v>
      </c>
      <c r="Q450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501" t="str">
        <f>VLOOKUP(Analytics_mindset_case_studies_IntegrateCo_2015payroll[[#This Row],[Job_Code]],Analytics_mindset_case_studies_IntegrateCo_jobcodes[[Code_text]:[Job_Description]],2,FALSE)</f>
        <v>Sales</v>
      </c>
    </row>
    <row r="4502" spans="1:18" x14ac:dyDescent="0.3">
      <c r="A4502" s="1">
        <v>42167</v>
      </c>
      <c r="B4502">
        <v>27310062</v>
      </c>
      <c r="C4502">
        <v>406</v>
      </c>
      <c r="D4502">
        <v>1</v>
      </c>
      <c r="E4502">
        <v>1</v>
      </c>
      <c r="F4502" t="s">
        <v>84</v>
      </c>
      <c r="G4502">
        <v>5</v>
      </c>
      <c r="H4502">
        <v>0</v>
      </c>
      <c r="I4502">
        <v>24038</v>
      </c>
      <c r="J4502">
        <v>0</v>
      </c>
      <c r="K4502">
        <v>0</v>
      </c>
      <c r="L4502">
        <v>483</v>
      </c>
      <c r="M4502">
        <v>154</v>
      </c>
      <c r="N4502">
        <v>29</v>
      </c>
      <c r="O4502" t="s">
        <v>208</v>
      </c>
      <c r="P4502">
        <v>24038</v>
      </c>
      <c r="Q450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4502" t="str">
        <f>VLOOKUP(Analytics_mindset_case_studies_IntegrateCo_2015payroll[[#This Row],[Job_Code]],Analytics_mindset_case_studies_IntegrateCo_jobcodes[[Code_text]:[Job_Description]],2,FALSE)</f>
        <v>Travel</v>
      </c>
    </row>
    <row r="4503" spans="1:18" x14ac:dyDescent="0.3">
      <c r="A4503" s="1">
        <v>42167</v>
      </c>
      <c r="B4503">
        <v>27310062</v>
      </c>
      <c r="C4503">
        <v>406</v>
      </c>
      <c r="D4503">
        <v>1</v>
      </c>
      <c r="E4503">
        <v>1</v>
      </c>
      <c r="F4503" t="s">
        <v>78</v>
      </c>
      <c r="G4503">
        <v>17</v>
      </c>
      <c r="H4503">
        <v>0</v>
      </c>
      <c r="I4503">
        <v>81731</v>
      </c>
      <c r="J4503">
        <v>0</v>
      </c>
      <c r="K4503">
        <v>0</v>
      </c>
      <c r="L4503">
        <v>1643</v>
      </c>
      <c r="M4503">
        <v>5238</v>
      </c>
      <c r="N4503">
        <v>98</v>
      </c>
      <c r="O4503" t="s">
        <v>208</v>
      </c>
      <c r="P4503">
        <v>81731</v>
      </c>
      <c r="Q450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503" t="str">
        <f>VLOOKUP(Analytics_mindset_case_studies_IntegrateCo_2015payroll[[#This Row],[Job_Code]],Analytics_mindset_case_studies_IntegrateCo_jobcodes[[Code_text]:[Job_Description]],2,FALSE)</f>
        <v>Service</v>
      </c>
    </row>
    <row r="4504" spans="1:18" x14ac:dyDescent="0.3">
      <c r="A4504" s="1">
        <v>42167</v>
      </c>
      <c r="B4504">
        <v>27310062</v>
      </c>
      <c r="C4504">
        <v>402</v>
      </c>
      <c r="D4504">
        <v>5</v>
      </c>
      <c r="E4504">
        <v>5</v>
      </c>
      <c r="F4504" t="s">
        <v>85</v>
      </c>
      <c r="G4504">
        <v>0</v>
      </c>
      <c r="H4504">
        <v>0</v>
      </c>
      <c r="I4504">
        <v>0</v>
      </c>
      <c r="J4504">
        <v>0</v>
      </c>
      <c r="K4504">
        <v>0</v>
      </c>
      <c r="L4504">
        <v>42</v>
      </c>
      <c r="M4504">
        <v>106</v>
      </c>
      <c r="N4504">
        <v>64</v>
      </c>
      <c r="O4504" t="s">
        <v>153</v>
      </c>
      <c r="P4504">
        <v>0</v>
      </c>
      <c r="Q450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504" t="str">
        <f>VLOOKUP(Analytics_mindset_case_studies_IntegrateCo_2015payroll[[#This Row],[Job_Code]],Analytics_mindset_case_studies_IntegrateCo_jobcodes[[Code_text]:[Job_Description]],2,FALSE)</f>
        <v>Installation</v>
      </c>
    </row>
    <row r="4505" spans="1:18" x14ac:dyDescent="0.3">
      <c r="A4505" s="1">
        <v>42167</v>
      </c>
      <c r="B4505">
        <v>27310062</v>
      </c>
      <c r="C4505">
        <v>402</v>
      </c>
      <c r="D4505">
        <v>5</v>
      </c>
      <c r="E4505">
        <v>5</v>
      </c>
      <c r="F4505" t="s">
        <v>77</v>
      </c>
      <c r="G4505">
        <v>10</v>
      </c>
      <c r="H4505">
        <v>0</v>
      </c>
      <c r="I4505">
        <v>180</v>
      </c>
      <c r="J4505">
        <v>0</v>
      </c>
      <c r="K4505">
        <v>0</v>
      </c>
      <c r="L4505">
        <v>504</v>
      </c>
      <c r="M4505">
        <v>1277</v>
      </c>
      <c r="N4505">
        <v>77</v>
      </c>
      <c r="O4505" t="s">
        <v>153</v>
      </c>
      <c r="P4505">
        <v>180</v>
      </c>
      <c r="Q450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505" t="str">
        <f>VLOOKUP(Analytics_mindset_case_studies_IntegrateCo_2015payroll[[#This Row],[Job_Code]],Analytics_mindset_case_studies_IntegrateCo_jobcodes[[Code_text]:[Job_Description]],2,FALSE)</f>
        <v>Employee Training</v>
      </c>
    </row>
    <row r="4506" spans="1:18" x14ac:dyDescent="0.3">
      <c r="A4506" s="1">
        <v>42167</v>
      </c>
      <c r="B4506">
        <v>27310062</v>
      </c>
      <c r="C4506">
        <v>194</v>
      </c>
      <c r="D4506">
        <v>1</v>
      </c>
      <c r="E4506">
        <v>1</v>
      </c>
      <c r="F4506" t="s">
        <v>63</v>
      </c>
      <c r="G4506">
        <v>0</v>
      </c>
      <c r="H4506">
        <v>0</v>
      </c>
      <c r="I4506">
        <v>0</v>
      </c>
      <c r="J4506">
        <v>0</v>
      </c>
      <c r="K4506">
        <v>0</v>
      </c>
      <c r="L4506">
        <v>35</v>
      </c>
      <c r="M4506">
        <v>1115</v>
      </c>
      <c r="N4506">
        <v>297</v>
      </c>
      <c r="O4506" t="s">
        <v>154</v>
      </c>
      <c r="P4506">
        <v>0</v>
      </c>
      <c r="Q450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506" t="str">
        <f>VLOOKUP(Analytics_mindset_case_studies_IntegrateCo_2015payroll[[#This Row],[Job_Code]],Analytics_mindset_case_studies_IntegrateCo_jobcodes[[Code_text]:[Job_Description]],2,FALSE)</f>
        <v>New Foreign Manufacturing Plant</v>
      </c>
    </row>
    <row r="4507" spans="1:18" x14ac:dyDescent="0.3">
      <c r="A4507" s="1">
        <v>42167</v>
      </c>
      <c r="B4507">
        <v>27310062</v>
      </c>
      <c r="C4507">
        <v>203</v>
      </c>
      <c r="D4507">
        <v>1</v>
      </c>
      <c r="E4507">
        <v>1</v>
      </c>
      <c r="F4507" t="s">
        <v>85</v>
      </c>
      <c r="G4507">
        <v>0</v>
      </c>
      <c r="H4507">
        <v>0</v>
      </c>
      <c r="I4507">
        <v>0</v>
      </c>
      <c r="J4507">
        <v>0</v>
      </c>
      <c r="K4507">
        <v>0</v>
      </c>
      <c r="L4507">
        <v>0</v>
      </c>
      <c r="M4507">
        <v>152</v>
      </c>
      <c r="N4507">
        <v>3</v>
      </c>
      <c r="O4507" t="s">
        <v>155</v>
      </c>
      <c r="P4507">
        <v>0</v>
      </c>
      <c r="Q450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507" t="str">
        <f>VLOOKUP(Analytics_mindset_case_studies_IntegrateCo_2015payroll[[#This Row],[Job_Code]],Analytics_mindset_case_studies_IntegrateCo_jobcodes[[Code_text]:[Job_Description]],2,FALSE)</f>
        <v>Installation</v>
      </c>
    </row>
    <row r="4508" spans="1:18" x14ac:dyDescent="0.3">
      <c r="A4508" s="1">
        <v>42167</v>
      </c>
      <c r="B4508">
        <v>27310062</v>
      </c>
      <c r="C4508">
        <v>203</v>
      </c>
      <c r="D4508">
        <v>1</v>
      </c>
      <c r="E4508">
        <v>1</v>
      </c>
      <c r="F4508" t="s">
        <v>64</v>
      </c>
      <c r="G4508">
        <v>10</v>
      </c>
      <c r="H4508">
        <v>0</v>
      </c>
      <c r="I4508">
        <v>64812</v>
      </c>
      <c r="J4508">
        <v>0</v>
      </c>
      <c r="K4508">
        <v>0</v>
      </c>
      <c r="L4508">
        <v>0</v>
      </c>
      <c r="M4508">
        <v>4684</v>
      </c>
      <c r="N4508">
        <v>78</v>
      </c>
      <c r="O4508" t="s">
        <v>155</v>
      </c>
      <c r="P4508">
        <v>64812</v>
      </c>
      <c r="Q450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508" t="str">
        <f>VLOOKUP(Analytics_mindset_case_studies_IntegrateCo_2015payroll[[#This Row],[Job_Code]],Analytics_mindset_case_studies_IntegrateCo_jobcodes[[Code_text]:[Job_Description]],2,FALSE)</f>
        <v>Office</v>
      </c>
    </row>
    <row r="4509" spans="1:18" x14ac:dyDescent="0.3">
      <c r="A4509" s="1">
        <v>42167</v>
      </c>
      <c r="B4509">
        <v>27310062</v>
      </c>
      <c r="C4509">
        <v>203</v>
      </c>
      <c r="D4509">
        <v>1</v>
      </c>
      <c r="E4509">
        <v>1</v>
      </c>
      <c r="F4509" t="s">
        <v>78</v>
      </c>
      <c r="G4509">
        <v>10</v>
      </c>
      <c r="H4509">
        <v>0</v>
      </c>
      <c r="I4509">
        <v>64811</v>
      </c>
      <c r="J4509">
        <v>0</v>
      </c>
      <c r="K4509">
        <v>0</v>
      </c>
      <c r="L4509">
        <v>0</v>
      </c>
      <c r="M4509">
        <v>4682</v>
      </c>
      <c r="N4509">
        <v>78</v>
      </c>
      <c r="O4509" t="s">
        <v>155</v>
      </c>
      <c r="P4509">
        <v>64811</v>
      </c>
      <c r="Q450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509" t="str">
        <f>VLOOKUP(Analytics_mindset_case_studies_IntegrateCo_2015payroll[[#This Row],[Job_Code]],Analytics_mindset_case_studies_IntegrateCo_jobcodes[[Code_text]:[Job_Description]],2,FALSE)</f>
        <v>Service</v>
      </c>
    </row>
    <row r="4510" spans="1:18" x14ac:dyDescent="0.3">
      <c r="A4510" s="1">
        <v>42167</v>
      </c>
      <c r="B4510">
        <v>27310062</v>
      </c>
      <c r="C4510">
        <v>203</v>
      </c>
      <c r="D4510">
        <v>1</v>
      </c>
      <c r="E4510">
        <v>1</v>
      </c>
      <c r="F4510" t="s">
        <v>65</v>
      </c>
      <c r="G4510">
        <v>10</v>
      </c>
      <c r="H4510">
        <v>0</v>
      </c>
      <c r="I4510">
        <v>64812</v>
      </c>
      <c r="J4510">
        <v>0</v>
      </c>
      <c r="K4510">
        <v>0</v>
      </c>
      <c r="L4510">
        <v>0</v>
      </c>
      <c r="M4510">
        <v>4684</v>
      </c>
      <c r="N4510">
        <v>78</v>
      </c>
      <c r="O4510" t="s">
        <v>155</v>
      </c>
      <c r="P4510">
        <v>64812</v>
      </c>
      <c r="Q451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510" t="str">
        <f>VLOOKUP(Analytics_mindset_case_studies_IntegrateCo_2015payroll[[#This Row],[Job_Code]],Analytics_mindset_case_studies_IntegrateCo_jobcodes[[Code_text]:[Job_Description]],2,FALSE)</f>
        <v>Office</v>
      </c>
    </row>
    <row r="4511" spans="1:18" x14ac:dyDescent="0.3">
      <c r="A4511" s="1">
        <v>42167</v>
      </c>
      <c r="B4511">
        <v>27310062</v>
      </c>
      <c r="C4511">
        <v>203</v>
      </c>
      <c r="D4511">
        <v>1</v>
      </c>
      <c r="E4511">
        <v>1</v>
      </c>
      <c r="F4511" t="s">
        <v>74</v>
      </c>
      <c r="G4511">
        <v>10</v>
      </c>
      <c r="H4511">
        <v>0</v>
      </c>
      <c r="I4511">
        <v>64811</v>
      </c>
      <c r="J4511">
        <v>0</v>
      </c>
      <c r="K4511">
        <v>0</v>
      </c>
      <c r="L4511">
        <v>0</v>
      </c>
      <c r="M4511">
        <v>4684</v>
      </c>
      <c r="N4511">
        <v>78</v>
      </c>
      <c r="O4511" t="s">
        <v>155</v>
      </c>
      <c r="P4511">
        <v>64811</v>
      </c>
      <c r="Q451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511" t="str">
        <f>VLOOKUP(Analytics_mindset_case_studies_IntegrateCo_2015payroll[[#This Row],[Job_Code]],Analytics_mindset_case_studies_IntegrateCo_jobcodes[[Code_text]:[Job_Description]],2,FALSE)</f>
        <v>Service</v>
      </c>
    </row>
    <row r="4512" spans="1:18" x14ac:dyDescent="0.3">
      <c r="A4512" s="1">
        <v>42167</v>
      </c>
      <c r="B4512">
        <v>27310062</v>
      </c>
      <c r="C4512">
        <v>357</v>
      </c>
      <c r="D4512">
        <v>1</v>
      </c>
      <c r="E4512">
        <v>1</v>
      </c>
      <c r="F4512" t="s">
        <v>85</v>
      </c>
      <c r="G4512">
        <v>0</v>
      </c>
      <c r="H4512">
        <v>0</v>
      </c>
      <c r="I4512">
        <v>0</v>
      </c>
      <c r="J4512">
        <v>0</v>
      </c>
      <c r="K4512">
        <v>0</v>
      </c>
      <c r="L4512">
        <v>31</v>
      </c>
      <c r="M4512">
        <v>99</v>
      </c>
      <c r="N4512">
        <v>25</v>
      </c>
      <c r="O4512" t="s">
        <v>156</v>
      </c>
      <c r="P4512">
        <v>0</v>
      </c>
      <c r="Q451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512" t="str">
        <f>VLOOKUP(Analytics_mindset_case_studies_IntegrateCo_2015payroll[[#This Row],[Job_Code]],Analytics_mindset_case_studies_IntegrateCo_jobcodes[[Code_text]:[Job_Description]],2,FALSE)</f>
        <v>Installation</v>
      </c>
    </row>
    <row r="4513" spans="1:18" x14ac:dyDescent="0.3">
      <c r="A4513" s="1">
        <v>42167</v>
      </c>
      <c r="B4513">
        <v>27310062</v>
      </c>
      <c r="C4513">
        <v>357</v>
      </c>
      <c r="D4513">
        <v>1</v>
      </c>
      <c r="E4513">
        <v>1</v>
      </c>
      <c r="F4513" t="s">
        <v>74</v>
      </c>
      <c r="G4513">
        <v>5</v>
      </c>
      <c r="H4513">
        <v>0</v>
      </c>
      <c r="I4513">
        <v>100</v>
      </c>
      <c r="J4513">
        <v>0</v>
      </c>
      <c r="K4513">
        <v>0</v>
      </c>
      <c r="L4513">
        <v>207</v>
      </c>
      <c r="M4513">
        <v>661</v>
      </c>
      <c r="N4513">
        <v>165</v>
      </c>
      <c r="O4513" t="s">
        <v>156</v>
      </c>
      <c r="P4513">
        <v>100</v>
      </c>
      <c r="Q451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513" t="str">
        <f>VLOOKUP(Analytics_mindset_case_studies_IntegrateCo_2015payroll[[#This Row],[Job_Code]],Analytics_mindset_case_studies_IntegrateCo_jobcodes[[Code_text]:[Job_Description]],2,FALSE)</f>
        <v>Service</v>
      </c>
    </row>
    <row r="4514" spans="1:18" x14ac:dyDescent="0.3">
      <c r="A4514" s="1">
        <v>42167</v>
      </c>
      <c r="B4514">
        <v>27310062</v>
      </c>
      <c r="C4514">
        <v>357</v>
      </c>
      <c r="D4514">
        <v>1</v>
      </c>
      <c r="E4514">
        <v>1</v>
      </c>
      <c r="F4514" t="s">
        <v>89</v>
      </c>
      <c r="G4514">
        <v>15</v>
      </c>
      <c r="H4514">
        <v>0</v>
      </c>
      <c r="I4514">
        <v>30</v>
      </c>
      <c r="J4514">
        <v>0</v>
      </c>
      <c r="K4514">
        <v>0</v>
      </c>
      <c r="L4514">
        <v>62</v>
      </c>
      <c r="M4514">
        <v>198</v>
      </c>
      <c r="N4514">
        <v>49</v>
      </c>
      <c r="O4514" t="s">
        <v>156</v>
      </c>
      <c r="P4514">
        <v>30</v>
      </c>
      <c r="Q451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514" t="str">
        <f>VLOOKUP(Analytics_mindset_case_studies_IntegrateCo_2015payroll[[#This Row],[Job_Code]],Analytics_mindset_case_studies_IntegrateCo_jobcodes[[Code_text]:[Job_Description]],2,FALSE)</f>
        <v>Employee Training</v>
      </c>
    </row>
    <row r="4515" spans="1:18" x14ac:dyDescent="0.3">
      <c r="A4515" s="1">
        <v>42167</v>
      </c>
      <c r="B4515">
        <v>27310062</v>
      </c>
      <c r="C4515">
        <v>269</v>
      </c>
      <c r="D4515">
        <v>1</v>
      </c>
      <c r="E4515">
        <v>1</v>
      </c>
      <c r="F4515" t="s">
        <v>85</v>
      </c>
      <c r="G4515">
        <v>0</v>
      </c>
      <c r="H4515">
        <v>0</v>
      </c>
      <c r="I4515">
        <v>0</v>
      </c>
      <c r="J4515">
        <v>0</v>
      </c>
      <c r="K4515">
        <v>0</v>
      </c>
      <c r="L4515">
        <v>0</v>
      </c>
      <c r="M4515">
        <v>107</v>
      </c>
      <c r="N4515">
        <v>25</v>
      </c>
      <c r="O4515" t="s">
        <v>157</v>
      </c>
      <c r="P4515">
        <v>0</v>
      </c>
      <c r="Q451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515" t="str">
        <f>VLOOKUP(Analytics_mindset_case_studies_IntegrateCo_2015payroll[[#This Row],[Job_Code]],Analytics_mindset_case_studies_IntegrateCo_jobcodes[[Code_text]:[Job_Description]],2,FALSE)</f>
        <v>Installation</v>
      </c>
    </row>
    <row r="4516" spans="1:18" x14ac:dyDescent="0.3">
      <c r="A4516" s="1">
        <v>42167</v>
      </c>
      <c r="B4516">
        <v>27310062</v>
      </c>
      <c r="C4516">
        <v>269</v>
      </c>
      <c r="D4516">
        <v>1</v>
      </c>
      <c r="E4516">
        <v>1</v>
      </c>
      <c r="F4516" t="s">
        <v>100</v>
      </c>
      <c r="G4516">
        <v>2</v>
      </c>
      <c r="H4516">
        <v>0</v>
      </c>
      <c r="I4516">
        <v>56</v>
      </c>
      <c r="J4516">
        <v>0</v>
      </c>
      <c r="K4516">
        <v>0</v>
      </c>
      <c r="L4516">
        <v>0</v>
      </c>
      <c r="M4516">
        <v>402</v>
      </c>
      <c r="N4516">
        <v>92</v>
      </c>
      <c r="O4516" t="s">
        <v>157</v>
      </c>
      <c r="P4516">
        <v>56</v>
      </c>
      <c r="Q451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516" t="str">
        <f>VLOOKUP(Analytics_mindset_case_studies_IntegrateCo_2015payroll[[#This Row],[Job_Code]],Analytics_mindset_case_studies_IntegrateCo_jobcodes[[Code_text]:[Job_Description]],2,FALSE)</f>
        <v>Sales</v>
      </c>
    </row>
    <row r="4517" spans="1:18" x14ac:dyDescent="0.3">
      <c r="A4517" s="1">
        <v>42167</v>
      </c>
      <c r="B4517">
        <v>27310062</v>
      </c>
      <c r="C4517">
        <v>269</v>
      </c>
      <c r="D4517">
        <v>1</v>
      </c>
      <c r="E4517">
        <v>1</v>
      </c>
      <c r="F4517" t="s">
        <v>79</v>
      </c>
      <c r="G4517">
        <v>4</v>
      </c>
      <c r="H4517">
        <v>0</v>
      </c>
      <c r="I4517">
        <v>112</v>
      </c>
      <c r="J4517">
        <v>0</v>
      </c>
      <c r="K4517">
        <v>0</v>
      </c>
      <c r="L4517">
        <v>0</v>
      </c>
      <c r="M4517">
        <v>805</v>
      </c>
      <c r="N4517">
        <v>185</v>
      </c>
      <c r="O4517" t="s">
        <v>157</v>
      </c>
      <c r="P4517">
        <v>112</v>
      </c>
      <c r="Q451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4517" t="str">
        <f>VLOOKUP(Analytics_mindset_case_studies_IntegrateCo_2015payroll[[#This Row],[Job_Code]],Analytics_mindset_case_studies_IntegrateCo_jobcodes[[Code_text]:[Job_Description]],2,FALSE)</f>
        <v>Proj Management</v>
      </c>
    </row>
    <row r="4518" spans="1:18" x14ac:dyDescent="0.3">
      <c r="A4518" s="1">
        <v>42167</v>
      </c>
      <c r="B4518">
        <v>27310062</v>
      </c>
      <c r="C4518">
        <v>269</v>
      </c>
      <c r="D4518">
        <v>1</v>
      </c>
      <c r="E4518">
        <v>1</v>
      </c>
      <c r="F4518" t="s">
        <v>79</v>
      </c>
      <c r="G4518">
        <v>0</v>
      </c>
      <c r="H4518">
        <v>3</v>
      </c>
      <c r="I4518">
        <v>0</v>
      </c>
      <c r="J4518">
        <v>126</v>
      </c>
      <c r="K4518">
        <v>0</v>
      </c>
      <c r="L4518">
        <v>0</v>
      </c>
      <c r="M4518">
        <v>906</v>
      </c>
      <c r="N4518">
        <v>139</v>
      </c>
      <c r="O4518" t="s">
        <v>157</v>
      </c>
      <c r="P4518">
        <v>126</v>
      </c>
      <c r="Q451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4518" t="str">
        <f>VLOOKUP(Analytics_mindset_case_studies_IntegrateCo_2015payroll[[#This Row],[Job_Code]],Analytics_mindset_case_studies_IntegrateCo_jobcodes[[Code_text]:[Job_Description]],2,FALSE)</f>
        <v>Proj Management</v>
      </c>
    </row>
    <row r="4519" spans="1:18" x14ac:dyDescent="0.3">
      <c r="A4519" s="1">
        <v>42167</v>
      </c>
      <c r="B4519">
        <v>27310062</v>
      </c>
      <c r="C4519">
        <v>248</v>
      </c>
      <c r="D4519">
        <v>1</v>
      </c>
      <c r="E4519">
        <v>1</v>
      </c>
      <c r="F4519" t="s">
        <v>64</v>
      </c>
      <c r="G4519">
        <v>20</v>
      </c>
      <c r="H4519">
        <v>0</v>
      </c>
      <c r="I4519">
        <v>410</v>
      </c>
      <c r="J4519">
        <v>0</v>
      </c>
      <c r="K4519">
        <v>0</v>
      </c>
      <c r="L4519">
        <v>866</v>
      </c>
      <c r="M4519">
        <v>276</v>
      </c>
      <c r="N4519">
        <v>49</v>
      </c>
      <c r="O4519" t="s">
        <v>158</v>
      </c>
      <c r="P4519">
        <v>410</v>
      </c>
      <c r="Q451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519" t="str">
        <f>VLOOKUP(Analytics_mindset_case_studies_IntegrateCo_2015payroll[[#This Row],[Job_Code]],Analytics_mindset_case_studies_IntegrateCo_jobcodes[[Code_text]:[Job_Description]],2,FALSE)</f>
        <v>Office</v>
      </c>
    </row>
    <row r="4520" spans="1:18" x14ac:dyDescent="0.3">
      <c r="A4520" s="1">
        <v>42167</v>
      </c>
      <c r="B4520">
        <v>27310062</v>
      </c>
      <c r="C4520">
        <v>248</v>
      </c>
      <c r="D4520">
        <v>1</v>
      </c>
      <c r="E4520">
        <v>1</v>
      </c>
      <c r="F4520" t="s">
        <v>65</v>
      </c>
      <c r="G4520">
        <v>20</v>
      </c>
      <c r="H4520">
        <v>0</v>
      </c>
      <c r="I4520">
        <v>410</v>
      </c>
      <c r="J4520">
        <v>0</v>
      </c>
      <c r="K4520">
        <v>0</v>
      </c>
      <c r="L4520">
        <v>866</v>
      </c>
      <c r="M4520">
        <v>276</v>
      </c>
      <c r="N4520">
        <v>49</v>
      </c>
      <c r="O4520" t="s">
        <v>158</v>
      </c>
      <c r="P4520">
        <v>410</v>
      </c>
      <c r="Q452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520" t="str">
        <f>VLOOKUP(Analytics_mindset_case_studies_IntegrateCo_2015payroll[[#This Row],[Job_Code]],Analytics_mindset_case_studies_IntegrateCo_jobcodes[[Code_text]:[Job_Description]],2,FALSE)</f>
        <v>Office</v>
      </c>
    </row>
    <row r="4521" spans="1:18" x14ac:dyDescent="0.3">
      <c r="A4521" s="1">
        <v>42167</v>
      </c>
      <c r="B4521">
        <v>27310062</v>
      </c>
      <c r="C4521">
        <v>30</v>
      </c>
      <c r="D4521">
        <v>1</v>
      </c>
      <c r="E4521">
        <v>1</v>
      </c>
      <c r="F4521" t="s">
        <v>84</v>
      </c>
      <c r="G4521">
        <v>3</v>
      </c>
      <c r="H4521">
        <v>0</v>
      </c>
      <c r="I4521">
        <v>731</v>
      </c>
      <c r="J4521">
        <v>0</v>
      </c>
      <c r="K4521">
        <v>0</v>
      </c>
      <c r="L4521">
        <v>148</v>
      </c>
      <c r="M4521">
        <v>471</v>
      </c>
      <c r="N4521">
        <v>9</v>
      </c>
      <c r="O4521" t="s">
        <v>159</v>
      </c>
      <c r="P4521">
        <v>731</v>
      </c>
      <c r="Q452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4521" t="str">
        <f>VLOOKUP(Analytics_mindset_case_studies_IntegrateCo_2015payroll[[#This Row],[Job_Code]],Analytics_mindset_case_studies_IntegrateCo_jobcodes[[Code_text]:[Job_Description]],2,FALSE)</f>
        <v>Travel</v>
      </c>
    </row>
    <row r="4522" spans="1:18" x14ac:dyDescent="0.3">
      <c r="A4522" s="1">
        <v>42167</v>
      </c>
      <c r="B4522">
        <v>27310062</v>
      </c>
      <c r="C4522">
        <v>30</v>
      </c>
      <c r="D4522">
        <v>1</v>
      </c>
      <c r="E4522">
        <v>1</v>
      </c>
      <c r="F4522" t="s">
        <v>63</v>
      </c>
      <c r="G4522">
        <v>0</v>
      </c>
      <c r="H4522">
        <v>0</v>
      </c>
      <c r="I4522">
        <v>0</v>
      </c>
      <c r="J4522">
        <v>0</v>
      </c>
      <c r="K4522">
        <v>0</v>
      </c>
      <c r="L4522">
        <v>98</v>
      </c>
      <c r="M4522">
        <v>314</v>
      </c>
      <c r="N4522">
        <v>6</v>
      </c>
      <c r="O4522" t="s">
        <v>159</v>
      </c>
      <c r="P4522">
        <v>0</v>
      </c>
      <c r="Q452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522" t="str">
        <f>VLOOKUP(Analytics_mindset_case_studies_IntegrateCo_2015payroll[[#This Row],[Job_Code]],Analytics_mindset_case_studies_IntegrateCo_jobcodes[[Code_text]:[Job_Description]],2,FALSE)</f>
        <v>New Foreign Manufacturing Plant</v>
      </c>
    </row>
    <row r="4523" spans="1:18" x14ac:dyDescent="0.3">
      <c r="A4523" s="1">
        <v>42167</v>
      </c>
      <c r="B4523">
        <v>27310062</v>
      </c>
      <c r="C4523">
        <v>30</v>
      </c>
      <c r="D4523">
        <v>1</v>
      </c>
      <c r="E4523">
        <v>1</v>
      </c>
      <c r="F4523" t="s">
        <v>112</v>
      </c>
      <c r="G4523">
        <v>2</v>
      </c>
      <c r="H4523">
        <v>0</v>
      </c>
      <c r="I4523">
        <v>4874</v>
      </c>
      <c r="J4523">
        <v>0</v>
      </c>
      <c r="K4523">
        <v>0</v>
      </c>
      <c r="L4523">
        <v>98</v>
      </c>
      <c r="M4523">
        <v>314</v>
      </c>
      <c r="N4523">
        <v>6</v>
      </c>
      <c r="O4523" t="s">
        <v>159</v>
      </c>
      <c r="P4523">
        <v>4874</v>
      </c>
      <c r="Q452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4523" t="str">
        <f>VLOOKUP(Analytics_mindset_case_studies_IntegrateCo_2015payroll[[#This Row],[Job_Code]],Analytics_mindset_case_studies_IntegrateCo_jobcodes[[Code_text]:[Job_Description]],2,FALSE)</f>
        <v>Travel</v>
      </c>
    </row>
    <row r="4524" spans="1:18" x14ac:dyDescent="0.3">
      <c r="A4524" s="1">
        <v>42167</v>
      </c>
      <c r="B4524">
        <v>27310062</v>
      </c>
      <c r="C4524">
        <v>403</v>
      </c>
      <c r="D4524">
        <v>1</v>
      </c>
      <c r="E4524">
        <v>1</v>
      </c>
      <c r="F4524" t="s">
        <v>89</v>
      </c>
      <c r="G4524">
        <v>1</v>
      </c>
      <c r="H4524">
        <v>0</v>
      </c>
      <c r="I4524">
        <v>17</v>
      </c>
      <c r="J4524">
        <v>0</v>
      </c>
      <c r="K4524">
        <v>0</v>
      </c>
      <c r="L4524">
        <v>33</v>
      </c>
      <c r="M4524">
        <v>106</v>
      </c>
      <c r="N4524">
        <v>28</v>
      </c>
      <c r="O4524" t="s">
        <v>160</v>
      </c>
      <c r="P4524">
        <v>17</v>
      </c>
      <c r="Q452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524" t="str">
        <f>VLOOKUP(Analytics_mindset_case_studies_IntegrateCo_2015payroll[[#This Row],[Job_Code]],Analytics_mindset_case_studies_IntegrateCo_jobcodes[[Code_text]:[Job_Description]],2,FALSE)</f>
        <v>Employee Training</v>
      </c>
    </row>
    <row r="4525" spans="1:18" x14ac:dyDescent="0.3">
      <c r="A4525" s="1">
        <v>42167</v>
      </c>
      <c r="B4525">
        <v>27310062</v>
      </c>
      <c r="C4525">
        <v>376</v>
      </c>
      <c r="D4525">
        <v>1</v>
      </c>
      <c r="E4525">
        <v>1</v>
      </c>
      <c r="F4525" t="s">
        <v>85</v>
      </c>
      <c r="G4525">
        <v>0</v>
      </c>
      <c r="H4525">
        <v>0</v>
      </c>
      <c r="I4525">
        <v>0</v>
      </c>
      <c r="J4525">
        <v>0</v>
      </c>
      <c r="K4525">
        <v>0</v>
      </c>
      <c r="L4525">
        <v>35</v>
      </c>
      <c r="M4525">
        <v>111</v>
      </c>
      <c r="N4525">
        <v>25</v>
      </c>
      <c r="O4525" t="s">
        <v>161</v>
      </c>
      <c r="P4525">
        <v>0</v>
      </c>
      <c r="Q452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525" t="str">
        <f>VLOOKUP(Analytics_mindset_case_studies_IntegrateCo_2015payroll[[#This Row],[Job_Code]],Analytics_mindset_case_studies_IntegrateCo_jobcodes[[Code_text]:[Job_Description]],2,FALSE)</f>
        <v>Installation</v>
      </c>
    </row>
    <row r="4526" spans="1:18" x14ac:dyDescent="0.3">
      <c r="A4526" s="1">
        <v>42167</v>
      </c>
      <c r="B4526">
        <v>27310062</v>
      </c>
      <c r="C4526">
        <v>210</v>
      </c>
      <c r="D4526">
        <v>2</v>
      </c>
      <c r="E4526">
        <v>2</v>
      </c>
      <c r="F4526" t="s">
        <v>85</v>
      </c>
      <c r="G4526">
        <v>0</v>
      </c>
      <c r="H4526">
        <v>0</v>
      </c>
      <c r="I4526">
        <v>0</v>
      </c>
      <c r="J4526">
        <v>0</v>
      </c>
      <c r="K4526">
        <v>0</v>
      </c>
      <c r="L4526">
        <v>72</v>
      </c>
      <c r="M4526">
        <v>115</v>
      </c>
      <c r="N4526">
        <v>33</v>
      </c>
      <c r="O4526" t="s">
        <v>163</v>
      </c>
      <c r="P4526">
        <v>0</v>
      </c>
      <c r="Q452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526" t="str">
        <f>VLOOKUP(Analytics_mindset_case_studies_IntegrateCo_2015payroll[[#This Row],[Job_Code]],Analytics_mindset_case_studies_IntegrateCo_jobcodes[[Code_text]:[Job_Description]],2,FALSE)</f>
        <v>Installation</v>
      </c>
    </row>
    <row r="4527" spans="1:18" x14ac:dyDescent="0.3">
      <c r="A4527" s="1">
        <v>42167</v>
      </c>
      <c r="B4527">
        <v>27310062</v>
      </c>
      <c r="C4527">
        <v>210</v>
      </c>
      <c r="D4527">
        <v>2</v>
      </c>
      <c r="E4527">
        <v>2</v>
      </c>
      <c r="F4527" t="s">
        <v>88</v>
      </c>
      <c r="G4527">
        <v>12</v>
      </c>
      <c r="H4527">
        <v>0</v>
      </c>
      <c r="I4527">
        <v>28536</v>
      </c>
      <c r="J4527">
        <v>0</v>
      </c>
      <c r="K4527">
        <v>0</v>
      </c>
      <c r="L4527">
        <v>137</v>
      </c>
      <c r="M4527">
        <v>2183</v>
      </c>
      <c r="N4527">
        <v>633</v>
      </c>
      <c r="O4527" t="s">
        <v>163</v>
      </c>
      <c r="P4527">
        <v>28536</v>
      </c>
      <c r="Q452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527" t="str">
        <f>VLOOKUP(Analytics_mindset_case_studies_IntegrateCo_2015payroll[[#This Row],[Job_Code]],Analytics_mindset_case_studies_IntegrateCo_jobcodes[[Code_text]:[Job_Description]],2,FALSE)</f>
        <v>Office</v>
      </c>
    </row>
    <row r="4528" spans="1:18" x14ac:dyDescent="0.3">
      <c r="A4528" s="1">
        <v>42167</v>
      </c>
      <c r="B4528">
        <v>27310062</v>
      </c>
      <c r="C4528">
        <v>35</v>
      </c>
      <c r="D4528">
        <v>1</v>
      </c>
      <c r="E4528">
        <v>1</v>
      </c>
      <c r="F4528" t="s">
        <v>58</v>
      </c>
      <c r="G4528">
        <v>40</v>
      </c>
      <c r="H4528">
        <v>0</v>
      </c>
      <c r="I4528">
        <v>115385</v>
      </c>
      <c r="J4528">
        <v>0</v>
      </c>
      <c r="K4528">
        <v>0</v>
      </c>
      <c r="L4528">
        <v>0</v>
      </c>
      <c r="M4528">
        <v>8153</v>
      </c>
      <c r="N4528">
        <v>3</v>
      </c>
      <c r="O4528" t="s">
        <v>165</v>
      </c>
      <c r="P4528">
        <v>115385</v>
      </c>
      <c r="Q452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528" t="str">
        <f>VLOOKUP(Analytics_mindset_case_studies_IntegrateCo_2015payroll[[#This Row],[Job_Code]],Analytics_mindset_case_studies_IntegrateCo_jobcodes[[Code_text]:[Job_Description]],2,FALSE)</f>
        <v>Sales</v>
      </c>
    </row>
    <row r="4529" spans="1:18" x14ac:dyDescent="0.3">
      <c r="A4529" s="1">
        <v>42167</v>
      </c>
      <c r="B4529">
        <v>27310062</v>
      </c>
      <c r="C4529">
        <v>287</v>
      </c>
      <c r="D4529">
        <v>2</v>
      </c>
      <c r="E4529">
        <v>2</v>
      </c>
      <c r="F4529" t="s">
        <v>64</v>
      </c>
      <c r="G4529">
        <v>265</v>
      </c>
      <c r="H4529">
        <v>0</v>
      </c>
      <c r="I4529">
        <v>37763</v>
      </c>
      <c r="J4529">
        <v>0</v>
      </c>
      <c r="K4529">
        <v>0</v>
      </c>
      <c r="L4529">
        <v>172</v>
      </c>
      <c r="M4529">
        <v>2741</v>
      </c>
      <c r="N4529">
        <v>94</v>
      </c>
      <c r="O4529" t="s">
        <v>167</v>
      </c>
      <c r="P4529">
        <v>37763</v>
      </c>
      <c r="Q452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529" t="str">
        <f>VLOOKUP(Analytics_mindset_case_studies_IntegrateCo_2015payroll[[#This Row],[Job_Code]],Analytics_mindset_case_studies_IntegrateCo_jobcodes[[Code_text]:[Job_Description]],2,FALSE)</f>
        <v>Office</v>
      </c>
    </row>
    <row r="4530" spans="1:18" x14ac:dyDescent="0.3">
      <c r="A4530" s="1">
        <v>42167</v>
      </c>
      <c r="B4530">
        <v>27310062</v>
      </c>
      <c r="C4530">
        <v>287</v>
      </c>
      <c r="D4530">
        <v>2</v>
      </c>
      <c r="E4530">
        <v>2</v>
      </c>
      <c r="F4530" t="s">
        <v>88</v>
      </c>
      <c r="G4530">
        <v>65</v>
      </c>
      <c r="H4530">
        <v>0</v>
      </c>
      <c r="I4530">
        <v>9263</v>
      </c>
      <c r="J4530">
        <v>0</v>
      </c>
      <c r="K4530">
        <v>0</v>
      </c>
      <c r="L4530">
        <v>422</v>
      </c>
      <c r="M4530">
        <v>672</v>
      </c>
      <c r="N4530">
        <v>23</v>
      </c>
      <c r="O4530" t="s">
        <v>167</v>
      </c>
      <c r="P4530">
        <v>9263</v>
      </c>
      <c r="Q453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530" t="str">
        <f>VLOOKUP(Analytics_mindset_case_studies_IntegrateCo_2015payroll[[#This Row],[Job_Code]],Analytics_mindset_case_studies_IntegrateCo_jobcodes[[Code_text]:[Job_Description]],2,FALSE)</f>
        <v>Office</v>
      </c>
    </row>
    <row r="4531" spans="1:18" x14ac:dyDescent="0.3">
      <c r="A4531" s="1">
        <v>42167</v>
      </c>
      <c r="B4531">
        <v>27310062</v>
      </c>
      <c r="C4531">
        <v>287</v>
      </c>
      <c r="D4531">
        <v>2</v>
      </c>
      <c r="E4531">
        <v>2</v>
      </c>
      <c r="F4531" t="s">
        <v>97</v>
      </c>
      <c r="G4531">
        <v>7</v>
      </c>
      <c r="H4531">
        <v>0</v>
      </c>
      <c r="I4531">
        <v>9975</v>
      </c>
      <c r="J4531">
        <v>0</v>
      </c>
      <c r="K4531">
        <v>0</v>
      </c>
      <c r="L4531">
        <v>454</v>
      </c>
      <c r="M4531">
        <v>725</v>
      </c>
      <c r="N4531">
        <v>25</v>
      </c>
      <c r="O4531" t="s">
        <v>167</v>
      </c>
      <c r="P4531">
        <v>9975</v>
      </c>
      <c r="Q453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531" t="str">
        <f>VLOOKUP(Analytics_mindset_case_studies_IntegrateCo_2015payroll[[#This Row],[Job_Code]],Analytics_mindset_case_studies_IntegrateCo_jobcodes[[Code_text]:[Job_Description]],2,FALSE)</f>
        <v>Service</v>
      </c>
    </row>
    <row r="4532" spans="1:18" x14ac:dyDescent="0.3">
      <c r="A4532" s="1">
        <v>42167</v>
      </c>
      <c r="B4532">
        <v>27310062</v>
      </c>
      <c r="C4532">
        <v>255</v>
      </c>
      <c r="D4532">
        <v>1</v>
      </c>
      <c r="E4532">
        <v>1</v>
      </c>
      <c r="F4532" t="s">
        <v>117</v>
      </c>
      <c r="G4532">
        <v>0</v>
      </c>
      <c r="H4532">
        <v>0</v>
      </c>
      <c r="I4532">
        <v>0</v>
      </c>
      <c r="J4532">
        <v>0</v>
      </c>
      <c r="K4532">
        <v>0</v>
      </c>
      <c r="L4532">
        <v>35</v>
      </c>
      <c r="M4532">
        <v>111</v>
      </c>
      <c r="N4532">
        <v>25</v>
      </c>
      <c r="O4532" t="s">
        <v>169</v>
      </c>
      <c r="P4532">
        <v>0</v>
      </c>
      <c r="Q453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532" t="str">
        <f>VLOOKUP(Analytics_mindset_case_studies_IntegrateCo_2015payroll[[#This Row],[Job_Code]],Analytics_mindset_case_studies_IntegrateCo_jobcodes[[Code_text]:[Job_Description]],2,FALSE)</f>
        <v>Service</v>
      </c>
    </row>
    <row r="4533" spans="1:18" x14ac:dyDescent="0.3">
      <c r="A4533" s="1">
        <v>42167</v>
      </c>
      <c r="B4533">
        <v>27310062</v>
      </c>
      <c r="C4533">
        <v>153</v>
      </c>
      <c r="D4533">
        <v>1</v>
      </c>
      <c r="E4533">
        <v>1</v>
      </c>
      <c r="F4533" t="s">
        <v>85</v>
      </c>
      <c r="G4533">
        <v>0</v>
      </c>
      <c r="H4533">
        <v>0</v>
      </c>
      <c r="I4533">
        <v>0</v>
      </c>
      <c r="J4533">
        <v>0</v>
      </c>
      <c r="K4533">
        <v>0</v>
      </c>
      <c r="L4533">
        <v>42</v>
      </c>
      <c r="M4533">
        <v>133</v>
      </c>
      <c r="N4533">
        <v>3</v>
      </c>
      <c r="O4533" t="s">
        <v>170</v>
      </c>
      <c r="P4533">
        <v>0</v>
      </c>
      <c r="Q453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533" t="str">
        <f>VLOOKUP(Analytics_mindset_case_studies_IntegrateCo_2015payroll[[#This Row],[Job_Code]],Analytics_mindset_case_studies_IntegrateCo_jobcodes[[Code_text]:[Job_Description]],2,FALSE)</f>
        <v>Installation</v>
      </c>
    </row>
    <row r="4534" spans="1:18" x14ac:dyDescent="0.3">
      <c r="A4534" s="1">
        <v>42167</v>
      </c>
      <c r="B4534">
        <v>27310062</v>
      </c>
      <c r="C4534">
        <v>13</v>
      </c>
      <c r="D4534">
        <v>1</v>
      </c>
      <c r="E4534">
        <v>1</v>
      </c>
      <c r="F4534" t="s">
        <v>58</v>
      </c>
      <c r="G4534">
        <v>5</v>
      </c>
      <c r="H4534">
        <v>0</v>
      </c>
      <c r="I4534">
        <v>2327</v>
      </c>
      <c r="J4534">
        <v>0</v>
      </c>
      <c r="K4534">
        <v>0</v>
      </c>
      <c r="L4534">
        <v>0</v>
      </c>
      <c r="M4534">
        <v>1779</v>
      </c>
      <c r="N4534">
        <v>384</v>
      </c>
      <c r="O4534" t="s">
        <v>171</v>
      </c>
      <c r="P4534">
        <v>2327</v>
      </c>
      <c r="Q453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534" t="str">
        <f>VLOOKUP(Analytics_mindset_case_studies_IntegrateCo_2015payroll[[#This Row],[Job_Code]],Analytics_mindset_case_studies_IntegrateCo_jobcodes[[Code_text]:[Job_Description]],2,FALSE)</f>
        <v>Sales</v>
      </c>
    </row>
    <row r="4535" spans="1:18" x14ac:dyDescent="0.3">
      <c r="A4535" s="1">
        <v>42167</v>
      </c>
      <c r="B4535">
        <v>27310062</v>
      </c>
      <c r="C4535">
        <v>13</v>
      </c>
      <c r="D4535">
        <v>1</v>
      </c>
      <c r="E4535">
        <v>1</v>
      </c>
      <c r="F4535" t="s">
        <v>84</v>
      </c>
      <c r="G4535">
        <v>12</v>
      </c>
      <c r="H4535">
        <v>0</v>
      </c>
      <c r="I4535">
        <v>55846</v>
      </c>
      <c r="J4535">
        <v>0</v>
      </c>
      <c r="K4535">
        <v>0</v>
      </c>
      <c r="L4535">
        <v>0</v>
      </c>
      <c r="M4535">
        <v>4273</v>
      </c>
      <c r="N4535">
        <v>921</v>
      </c>
      <c r="O4535" t="s">
        <v>171</v>
      </c>
      <c r="P4535">
        <v>55846</v>
      </c>
      <c r="Q453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4535" t="str">
        <f>VLOOKUP(Analytics_mindset_case_studies_IntegrateCo_2015payroll[[#This Row],[Job_Code]],Analytics_mindset_case_studies_IntegrateCo_jobcodes[[Code_text]:[Job_Description]],2,FALSE)</f>
        <v>Travel</v>
      </c>
    </row>
    <row r="4536" spans="1:18" x14ac:dyDescent="0.3">
      <c r="A4536" s="1">
        <v>42167</v>
      </c>
      <c r="B4536">
        <v>27310062</v>
      </c>
      <c r="C4536">
        <v>13</v>
      </c>
      <c r="D4536">
        <v>1</v>
      </c>
      <c r="E4536">
        <v>1</v>
      </c>
      <c r="F4536" t="s">
        <v>106</v>
      </c>
      <c r="G4536">
        <v>10</v>
      </c>
      <c r="H4536">
        <v>0</v>
      </c>
      <c r="I4536">
        <v>46538</v>
      </c>
      <c r="J4536">
        <v>0</v>
      </c>
      <c r="K4536">
        <v>0</v>
      </c>
      <c r="L4536">
        <v>0</v>
      </c>
      <c r="M4536">
        <v>3561</v>
      </c>
      <c r="N4536">
        <v>768</v>
      </c>
      <c r="O4536" t="s">
        <v>171</v>
      </c>
      <c r="P4536">
        <v>46538</v>
      </c>
      <c r="Q453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007</v>
      </c>
      <c r="R4536" t="str">
        <f>VLOOKUP(Analytics_mindset_case_studies_IntegrateCo_2015payroll[[#This Row],[Job_Code]],Analytics_mindset_case_studies_IntegrateCo_jobcodes[[Code_text]:[Job_Description]],2,FALSE)</f>
        <v>Customer Training</v>
      </c>
    </row>
    <row r="4537" spans="1:18" x14ac:dyDescent="0.3">
      <c r="A4537" s="1">
        <v>42167</v>
      </c>
      <c r="B4537">
        <v>27310062</v>
      </c>
      <c r="C4537">
        <v>358</v>
      </c>
      <c r="D4537">
        <v>1</v>
      </c>
      <c r="E4537">
        <v>1</v>
      </c>
      <c r="F4537" t="s">
        <v>64</v>
      </c>
      <c r="G4537">
        <v>40</v>
      </c>
      <c r="H4537">
        <v>0</v>
      </c>
      <c r="I4537">
        <v>630</v>
      </c>
      <c r="J4537">
        <v>0</v>
      </c>
      <c r="K4537">
        <v>0</v>
      </c>
      <c r="L4537">
        <v>1194</v>
      </c>
      <c r="M4537">
        <v>3806</v>
      </c>
      <c r="N4537">
        <v>76</v>
      </c>
      <c r="O4537" t="s">
        <v>172</v>
      </c>
      <c r="P4537">
        <v>630</v>
      </c>
      <c r="Q453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537" t="str">
        <f>VLOOKUP(Analytics_mindset_case_studies_IntegrateCo_2015payroll[[#This Row],[Job_Code]],Analytics_mindset_case_studies_IntegrateCo_jobcodes[[Code_text]:[Job_Description]],2,FALSE)</f>
        <v>Office</v>
      </c>
    </row>
    <row r="4538" spans="1:18" x14ac:dyDescent="0.3">
      <c r="A4538" s="1">
        <v>42167</v>
      </c>
      <c r="B4538">
        <v>27310062</v>
      </c>
      <c r="C4538">
        <v>358</v>
      </c>
      <c r="D4538">
        <v>1</v>
      </c>
      <c r="E4538">
        <v>1</v>
      </c>
      <c r="F4538" t="s">
        <v>64</v>
      </c>
      <c r="G4538">
        <v>0</v>
      </c>
      <c r="H4538">
        <v>5</v>
      </c>
      <c r="I4538">
        <v>0</v>
      </c>
      <c r="J4538">
        <v>1181</v>
      </c>
      <c r="K4538">
        <v>0</v>
      </c>
      <c r="L4538">
        <v>22</v>
      </c>
      <c r="M4538">
        <v>71</v>
      </c>
      <c r="N4538">
        <v>1</v>
      </c>
      <c r="O4538" t="s">
        <v>172</v>
      </c>
      <c r="P4538">
        <v>1181</v>
      </c>
      <c r="Q453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538" t="str">
        <f>VLOOKUP(Analytics_mindset_case_studies_IntegrateCo_2015payroll[[#This Row],[Job_Code]],Analytics_mindset_case_studies_IntegrateCo_jobcodes[[Code_text]:[Job_Description]],2,FALSE)</f>
        <v>Office</v>
      </c>
    </row>
    <row r="4539" spans="1:18" x14ac:dyDescent="0.3">
      <c r="A4539" s="1">
        <v>42167</v>
      </c>
      <c r="B4539">
        <v>27310062</v>
      </c>
      <c r="C4539">
        <v>281</v>
      </c>
      <c r="D4539">
        <v>1</v>
      </c>
      <c r="E4539">
        <v>1</v>
      </c>
      <c r="F4539" t="s">
        <v>85</v>
      </c>
      <c r="G4539">
        <v>0</v>
      </c>
      <c r="H4539">
        <v>0</v>
      </c>
      <c r="I4539">
        <v>0</v>
      </c>
      <c r="J4539">
        <v>0</v>
      </c>
      <c r="K4539">
        <v>0</v>
      </c>
      <c r="L4539">
        <v>33</v>
      </c>
      <c r="M4539">
        <v>104</v>
      </c>
      <c r="N4539">
        <v>25</v>
      </c>
      <c r="O4539" t="s">
        <v>207</v>
      </c>
      <c r="P4539">
        <v>0</v>
      </c>
      <c r="Q453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539" t="str">
        <f>VLOOKUP(Analytics_mindset_case_studies_IntegrateCo_2015payroll[[#This Row],[Job_Code]],Analytics_mindset_case_studies_IntegrateCo_jobcodes[[Code_text]:[Job_Description]],2,FALSE)</f>
        <v>Installation</v>
      </c>
    </row>
    <row r="4540" spans="1:18" x14ac:dyDescent="0.3">
      <c r="A4540" s="1">
        <v>42167</v>
      </c>
      <c r="B4540">
        <v>27310062</v>
      </c>
      <c r="C4540">
        <v>281</v>
      </c>
      <c r="D4540">
        <v>1</v>
      </c>
      <c r="E4540">
        <v>1</v>
      </c>
      <c r="F4540" t="s">
        <v>65</v>
      </c>
      <c r="G4540">
        <v>25</v>
      </c>
      <c r="H4540">
        <v>0</v>
      </c>
      <c r="I4540">
        <v>65</v>
      </c>
      <c r="J4540">
        <v>0</v>
      </c>
      <c r="K4540">
        <v>0</v>
      </c>
      <c r="L4540">
        <v>142</v>
      </c>
      <c r="M4540">
        <v>452</v>
      </c>
      <c r="N4540">
        <v>107</v>
      </c>
      <c r="O4540" t="s">
        <v>207</v>
      </c>
      <c r="P4540">
        <v>65</v>
      </c>
      <c r="Q454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540" t="str">
        <f>VLOOKUP(Analytics_mindset_case_studies_IntegrateCo_2015payroll[[#This Row],[Job_Code]],Analytics_mindset_case_studies_IntegrateCo_jobcodes[[Code_text]:[Job_Description]],2,FALSE)</f>
        <v>Office</v>
      </c>
    </row>
    <row r="4541" spans="1:18" x14ac:dyDescent="0.3">
      <c r="A4541" s="1">
        <v>42167</v>
      </c>
      <c r="B4541">
        <v>27310062</v>
      </c>
      <c r="C4541">
        <v>281</v>
      </c>
      <c r="D4541">
        <v>1</v>
      </c>
      <c r="E4541">
        <v>1</v>
      </c>
      <c r="F4541" t="s">
        <v>72</v>
      </c>
      <c r="G4541">
        <v>5</v>
      </c>
      <c r="H4541">
        <v>0</v>
      </c>
      <c r="I4541">
        <v>130</v>
      </c>
      <c r="J4541">
        <v>0</v>
      </c>
      <c r="K4541">
        <v>0</v>
      </c>
      <c r="L4541">
        <v>284</v>
      </c>
      <c r="M4541">
        <v>904</v>
      </c>
      <c r="N4541">
        <v>215</v>
      </c>
      <c r="O4541" t="s">
        <v>207</v>
      </c>
      <c r="P4541">
        <v>130</v>
      </c>
      <c r="Q454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541" t="str">
        <f>VLOOKUP(Analytics_mindset_case_studies_IntegrateCo_2015payroll[[#This Row],[Job_Code]],Analytics_mindset_case_studies_IntegrateCo_jobcodes[[Code_text]:[Job_Description]],2,FALSE)</f>
        <v>Sales</v>
      </c>
    </row>
    <row r="4542" spans="1:18" x14ac:dyDescent="0.3">
      <c r="A4542" s="1">
        <v>42167</v>
      </c>
      <c r="B4542">
        <v>27310062</v>
      </c>
      <c r="C4542">
        <v>281</v>
      </c>
      <c r="D4542">
        <v>1</v>
      </c>
      <c r="E4542">
        <v>1</v>
      </c>
      <c r="F4542" t="s">
        <v>74</v>
      </c>
      <c r="G4542">
        <v>5</v>
      </c>
      <c r="H4542">
        <v>0</v>
      </c>
      <c r="I4542">
        <v>13</v>
      </c>
      <c r="J4542">
        <v>0</v>
      </c>
      <c r="K4542">
        <v>0</v>
      </c>
      <c r="L4542">
        <v>28</v>
      </c>
      <c r="M4542">
        <v>9</v>
      </c>
      <c r="N4542">
        <v>21</v>
      </c>
      <c r="O4542" t="s">
        <v>207</v>
      </c>
      <c r="P4542">
        <v>13</v>
      </c>
      <c r="Q454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542" t="str">
        <f>VLOOKUP(Analytics_mindset_case_studies_IntegrateCo_2015payroll[[#This Row],[Job_Code]],Analytics_mindset_case_studies_IntegrateCo_jobcodes[[Code_text]:[Job_Description]],2,FALSE)</f>
        <v>Service</v>
      </c>
    </row>
    <row r="4543" spans="1:18" x14ac:dyDescent="0.3">
      <c r="A4543" s="1">
        <v>42167</v>
      </c>
      <c r="B4543">
        <v>27310062</v>
      </c>
      <c r="C4543">
        <v>314</v>
      </c>
      <c r="D4543">
        <v>1</v>
      </c>
      <c r="E4543">
        <v>1</v>
      </c>
      <c r="F4543" t="s">
        <v>85</v>
      </c>
      <c r="G4543">
        <v>0</v>
      </c>
      <c r="H4543">
        <v>0</v>
      </c>
      <c r="I4543">
        <v>0</v>
      </c>
      <c r="J4543">
        <v>0</v>
      </c>
      <c r="K4543">
        <v>0</v>
      </c>
      <c r="L4543">
        <v>36</v>
      </c>
      <c r="M4543">
        <v>115</v>
      </c>
      <c r="N4543">
        <v>25</v>
      </c>
      <c r="O4543" t="s">
        <v>174</v>
      </c>
      <c r="P4543">
        <v>0</v>
      </c>
      <c r="Q454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543" t="str">
        <f>VLOOKUP(Analytics_mindset_case_studies_IntegrateCo_2015payroll[[#This Row],[Job_Code]],Analytics_mindset_case_studies_IntegrateCo_jobcodes[[Code_text]:[Job_Description]],2,FALSE)</f>
        <v>Installation</v>
      </c>
    </row>
    <row r="4544" spans="1:18" x14ac:dyDescent="0.3">
      <c r="A4544" s="1">
        <v>42167</v>
      </c>
      <c r="B4544">
        <v>27310062</v>
      </c>
      <c r="C4544">
        <v>39</v>
      </c>
      <c r="D4544">
        <v>1</v>
      </c>
      <c r="E4544">
        <v>1</v>
      </c>
      <c r="F4544" t="s">
        <v>101</v>
      </c>
      <c r="G4544">
        <v>30</v>
      </c>
      <c r="H4544">
        <v>0</v>
      </c>
      <c r="I4544">
        <v>2175</v>
      </c>
      <c r="J4544">
        <v>0</v>
      </c>
      <c r="K4544">
        <v>32</v>
      </c>
      <c r="L4544">
        <v>126</v>
      </c>
      <c r="M4544">
        <v>402</v>
      </c>
      <c r="N4544">
        <v>359</v>
      </c>
      <c r="O4544" t="s">
        <v>175</v>
      </c>
      <c r="P4544">
        <v>2175</v>
      </c>
      <c r="Q454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544" t="str">
        <f>VLOOKUP(Analytics_mindset_case_studies_IntegrateCo_2015payroll[[#This Row],[Job_Code]],Analytics_mindset_case_studies_IntegrateCo_jobcodes[[Code_text]:[Job_Description]],2,FALSE)</f>
        <v>Installation</v>
      </c>
    </row>
    <row r="4545" spans="1:18" x14ac:dyDescent="0.3">
      <c r="A4545" s="1">
        <v>42167</v>
      </c>
      <c r="B4545">
        <v>27310062</v>
      </c>
      <c r="C4545">
        <v>22</v>
      </c>
      <c r="D4545">
        <v>1</v>
      </c>
      <c r="E4545">
        <v>1</v>
      </c>
      <c r="F4545" t="s">
        <v>84</v>
      </c>
      <c r="G4545">
        <v>2</v>
      </c>
      <c r="H4545">
        <v>0</v>
      </c>
      <c r="I4545">
        <v>5982</v>
      </c>
      <c r="J4545">
        <v>0</v>
      </c>
      <c r="K4545">
        <v>0</v>
      </c>
      <c r="L4545">
        <v>131</v>
      </c>
      <c r="M4545">
        <v>417</v>
      </c>
      <c r="N4545">
        <v>99</v>
      </c>
      <c r="O4545" t="s">
        <v>176</v>
      </c>
      <c r="P4545">
        <v>5982</v>
      </c>
      <c r="Q454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4545" t="str">
        <f>VLOOKUP(Analytics_mindset_case_studies_IntegrateCo_2015payroll[[#This Row],[Job_Code]],Analytics_mindset_case_studies_IntegrateCo_jobcodes[[Code_text]:[Job_Description]],2,FALSE)</f>
        <v>Travel</v>
      </c>
    </row>
    <row r="4546" spans="1:18" x14ac:dyDescent="0.3">
      <c r="A4546" s="1">
        <v>42167</v>
      </c>
      <c r="B4546">
        <v>27310062</v>
      </c>
      <c r="C4546">
        <v>18</v>
      </c>
      <c r="D4546">
        <v>1</v>
      </c>
      <c r="E4546">
        <v>1</v>
      </c>
      <c r="F4546" t="s">
        <v>64</v>
      </c>
      <c r="G4546">
        <v>16</v>
      </c>
      <c r="H4546">
        <v>0</v>
      </c>
      <c r="I4546">
        <v>320</v>
      </c>
      <c r="J4546">
        <v>0</v>
      </c>
      <c r="K4546">
        <v>0</v>
      </c>
      <c r="L4546">
        <v>768</v>
      </c>
      <c r="M4546">
        <v>2448</v>
      </c>
      <c r="N4546">
        <v>38</v>
      </c>
      <c r="O4546" t="s">
        <v>177</v>
      </c>
      <c r="P4546">
        <v>320</v>
      </c>
      <c r="Q454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546" t="str">
        <f>VLOOKUP(Analytics_mindset_case_studies_IntegrateCo_2015payroll[[#This Row],[Job_Code]],Analytics_mindset_case_studies_IntegrateCo_jobcodes[[Code_text]:[Job_Description]],2,FALSE)</f>
        <v>Office</v>
      </c>
    </row>
    <row r="4547" spans="1:18" x14ac:dyDescent="0.3">
      <c r="A4547" s="1">
        <v>42167</v>
      </c>
      <c r="B4547">
        <v>27310062</v>
      </c>
      <c r="C4547">
        <v>18</v>
      </c>
      <c r="D4547">
        <v>1</v>
      </c>
      <c r="E4547">
        <v>1</v>
      </c>
      <c r="F4547" t="s">
        <v>65</v>
      </c>
      <c r="G4547">
        <v>16</v>
      </c>
      <c r="H4547">
        <v>0</v>
      </c>
      <c r="I4547">
        <v>320</v>
      </c>
      <c r="J4547">
        <v>0</v>
      </c>
      <c r="K4547">
        <v>0</v>
      </c>
      <c r="L4547">
        <v>768</v>
      </c>
      <c r="M4547">
        <v>2448</v>
      </c>
      <c r="N4547">
        <v>38</v>
      </c>
      <c r="O4547" t="s">
        <v>177</v>
      </c>
      <c r="P4547">
        <v>320</v>
      </c>
      <c r="Q454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547" t="str">
        <f>VLOOKUP(Analytics_mindset_case_studies_IntegrateCo_2015payroll[[#This Row],[Job_Code]],Analytics_mindset_case_studies_IntegrateCo_jobcodes[[Code_text]:[Job_Description]],2,FALSE)</f>
        <v>Office</v>
      </c>
    </row>
    <row r="4548" spans="1:18" x14ac:dyDescent="0.3">
      <c r="A4548" s="1">
        <v>42167</v>
      </c>
      <c r="B4548">
        <v>27310062</v>
      </c>
      <c r="C4548">
        <v>401</v>
      </c>
      <c r="D4548">
        <v>2</v>
      </c>
      <c r="E4548">
        <v>2</v>
      </c>
      <c r="F4548" t="s">
        <v>85</v>
      </c>
      <c r="G4548">
        <v>0</v>
      </c>
      <c r="H4548">
        <v>0</v>
      </c>
      <c r="I4548">
        <v>0</v>
      </c>
      <c r="J4548">
        <v>0</v>
      </c>
      <c r="K4548">
        <v>0</v>
      </c>
      <c r="L4548">
        <v>63</v>
      </c>
      <c r="M4548">
        <v>1</v>
      </c>
      <c r="N4548">
        <v>33</v>
      </c>
      <c r="O4548" t="s">
        <v>179</v>
      </c>
      <c r="P4548">
        <v>0</v>
      </c>
      <c r="Q454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548" t="str">
        <f>VLOOKUP(Analytics_mindset_case_studies_IntegrateCo_2015payroll[[#This Row],[Job_Code]],Analytics_mindset_case_studies_IntegrateCo_jobcodes[[Code_text]:[Job_Description]],2,FALSE)</f>
        <v>Installation</v>
      </c>
    </row>
    <row r="4549" spans="1:18" x14ac:dyDescent="0.3">
      <c r="A4549" s="1">
        <v>42167</v>
      </c>
      <c r="B4549">
        <v>27310062</v>
      </c>
      <c r="C4549">
        <v>401</v>
      </c>
      <c r="D4549">
        <v>2</v>
      </c>
      <c r="E4549">
        <v>2</v>
      </c>
      <c r="F4549" t="s">
        <v>88</v>
      </c>
      <c r="G4549">
        <v>13</v>
      </c>
      <c r="H4549">
        <v>0</v>
      </c>
      <c r="I4549">
        <v>338</v>
      </c>
      <c r="J4549">
        <v>0</v>
      </c>
      <c r="K4549">
        <v>0</v>
      </c>
      <c r="L4549">
        <v>1421</v>
      </c>
      <c r="M4549">
        <v>2265</v>
      </c>
      <c r="N4549">
        <v>75</v>
      </c>
      <c r="O4549" t="s">
        <v>179</v>
      </c>
      <c r="P4549">
        <v>338</v>
      </c>
      <c r="Q454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549" t="str">
        <f>VLOOKUP(Analytics_mindset_case_studies_IntegrateCo_2015payroll[[#This Row],[Job_Code]],Analytics_mindset_case_studies_IntegrateCo_jobcodes[[Code_text]:[Job_Description]],2,FALSE)</f>
        <v>Office</v>
      </c>
    </row>
    <row r="4550" spans="1:18" x14ac:dyDescent="0.3">
      <c r="A4550" s="1">
        <v>42167</v>
      </c>
      <c r="B4550">
        <v>27310062</v>
      </c>
      <c r="C4550">
        <v>407</v>
      </c>
      <c r="D4550">
        <v>1</v>
      </c>
      <c r="E4550">
        <v>1</v>
      </c>
      <c r="F4550" t="s">
        <v>89</v>
      </c>
      <c r="G4550">
        <v>2</v>
      </c>
      <c r="H4550">
        <v>0</v>
      </c>
      <c r="I4550">
        <v>32</v>
      </c>
      <c r="J4550">
        <v>0</v>
      </c>
      <c r="K4550">
        <v>0</v>
      </c>
      <c r="L4550">
        <v>77</v>
      </c>
      <c r="M4550">
        <v>244</v>
      </c>
      <c r="N4550">
        <v>53</v>
      </c>
      <c r="O4550" t="s">
        <v>209</v>
      </c>
      <c r="P4550">
        <v>32</v>
      </c>
      <c r="Q455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550" t="str">
        <f>VLOOKUP(Analytics_mindset_case_studies_IntegrateCo_2015payroll[[#This Row],[Job_Code]],Analytics_mindset_case_studies_IntegrateCo_jobcodes[[Code_text]:[Job_Description]],2,FALSE)</f>
        <v>Employee Training</v>
      </c>
    </row>
    <row r="4551" spans="1:18" x14ac:dyDescent="0.3">
      <c r="A4551" s="1">
        <v>42167</v>
      </c>
      <c r="B4551">
        <v>27310062</v>
      </c>
      <c r="C4551">
        <v>407</v>
      </c>
      <c r="D4551">
        <v>1</v>
      </c>
      <c r="E4551">
        <v>1</v>
      </c>
      <c r="F4551" t="s">
        <v>70</v>
      </c>
      <c r="G4551">
        <v>0</v>
      </c>
      <c r="H4551">
        <v>0</v>
      </c>
      <c r="I4551">
        <v>0</v>
      </c>
      <c r="J4551">
        <v>0</v>
      </c>
      <c r="K4551">
        <v>0</v>
      </c>
      <c r="L4551">
        <v>134</v>
      </c>
      <c r="M4551">
        <v>428</v>
      </c>
      <c r="N4551">
        <v>92</v>
      </c>
      <c r="O4551" t="s">
        <v>209</v>
      </c>
      <c r="P4551">
        <v>0</v>
      </c>
      <c r="Q455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551" t="str">
        <f>VLOOKUP(Analytics_mindset_case_studies_IntegrateCo_2015payroll[[#This Row],[Job_Code]],Analytics_mindset_case_studies_IntegrateCo_jobcodes[[Code_text]:[Job_Description]],2,FALSE)</f>
        <v>New Foreign Manufacturing Plant</v>
      </c>
    </row>
    <row r="4552" spans="1:18" x14ac:dyDescent="0.3">
      <c r="A4552" s="1">
        <v>42167</v>
      </c>
      <c r="B4552">
        <v>27310062</v>
      </c>
      <c r="C4552">
        <v>3</v>
      </c>
      <c r="D4552">
        <v>1</v>
      </c>
      <c r="E4552">
        <v>1</v>
      </c>
      <c r="F4552" t="s">
        <v>64</v>
      </c>
      <c r="G4552">
        <v>40</v>
      </c>
      <c r="H4552">
        <v>0</v>
      </c>
      <c r="I4552">
        <v>3077</v>
      </c>
      <c r="J4552">
        <v>0</v>
      </c>
      <c r="K4552">
        <v>0</v>
      </c>
      <c r="L4552">
        <v>0</v>
      </c>
      <c r="M4552">
        <v>23308</v>
      </c>
      <c r="N4552">
        <v>369</v>
      </c>
      <c r="O4552" t="s">
        <v>180</v>
      </c>
      <c r="P4552">
        <v>3077</v>
      </c>
      <c r="Q455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552" t="str">
        <f>VLOOKUP(Analytics_mindset_case_studies_IntegrateCo_2015payroll[[#This Row],[Job_Code]],Analytics_mindset_case_studies_IntegrateCo_jobcodes[[Code_text]:[Job_Description]],2,FALSE)</f>
        <v>Office</v>
      </c>
    </row>
    <row r="4553" spans="1:18" x14ac:dyDescent="0.3">
      <c r="A4553" s="1">
        <v>42167</v>
      </c>
      <c r="B4553">
        <v>27310062</v>
      </c>
      <c r="C4553">
        <v>374</v>
      </c>
      <c r="D4553">
        <v>5</v>
      </c>
      <c r="E4553">
        <v>5</v>
      </c>
      <c r="F4553" t="s">
        <v>64</v>
      </c>
      <c r="G4553">
        <v>45</v>
      </c>
      <c r="H4553">
        <v>0</v>
      </c>
      <c r="I4553">
        <v>945</v>
      </c>
      <c r="J4553">
        <v>0</v>
      </c>
      <c r="K4553">
        <v>0</v>
      </c>
      <c r="L4553">
        <v>265</v>
      </c>
      <c r="M4553">
        <v>616</v>
      </c>
      <c r="N4553">
        <v>36</v>
      </c>
      <c r="O4553" t="s">
        <v>181</v>
      </c>
      <c r="P4553">
        <v>945</v>
      </c>
      <c r="Q455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553" t="str">
        <f>VLOOKUP(Analytics_mindset_case_studies_IntegrateCo_2015payroll[[#This Row],[Job_Code]],Analytics_mindset_case_studies_IntegrateCo_jobcodes[[Code_text]:[Job_Description]],2,FALSE)</f>
        <v>Office</v>
      </c>
    </row>
    <row r="4554" spans="1:18" x14ac:dyDescent="0.3">
      <c r="A4554" s="1">
        <v>42167</v>
      </c>
      <c r="B4554">
        <v>27310062</v>
      </c>
      <c r="C4554">
        <v>374</v>
      </c>
      <c r="D4554">
        <v>5</v>
      </c>
      <c r="E4554">
        <v>5</v>
      </c>
      <c r="F4554" t="s">
        <v>93</v>
      </c>
      <c r="G4554">
        <v>19</v>
      </c>
      <c r="H4554">
        <v>0</v>
      </c>
      <c r="I4554">
        <v>399</v>
      </c>
      <c r="J4554">
        <v>0</v>
      </c>
      <c r="K4554">
        <v>0</v>
      </c>
      <c r="L4554">
        <v>1117</v>
      </c>
      <c r="M4554">
        <v>2599</v>
      </c>
      <c r="N4554">
        <v>152</v>
      </c>
      <c r="O4554" t="s">
        <v>181</v>
      </c>
      <c r="P4554">
        <v>399</v>
      </c>
      <c r="Q455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554" t="str">
        <f>VLOOKUP(Analytics_mindset_case_studies_IntegrateCo_2015payroll[[#This Row],[Job_Code]],Analytics_mindset_case_studies_IntegrateCo_jobcodes[[Code_text]:[Job_Description]],2,FALSE)</f>
        <v>Office</v>
      </c>
    </row>
    <row r="4555" spans="1:18" x14ac:dyDescent="0.3">
      <c r="A4555" s="1">
        <v>42167</v>
      </c>
      <c r="B4555">
        <v>27310062</v>
      </c>
      <c r="C4555">
        <v>374</v>
      </c>
      <c r="D4555">
        <v>5</v>
      </c>
      <c r="E4555">
        <v>5</v>
      </c>
      <c r="F4555" t="s">
        <v>78</v>
      </c>
      <c r="G4555">
        <v>16</v>
      </c>
      <c r="H4555">
        <v>0</v>
      </c>
      <c r="I4555">
        <v>336</v>
      </c>
      <c r="J4555">
        <v>0</v>
      </c>
      <c r="K4555">
        <v>0</v>
      </c>
      <c r="L4555">
        <v>94</v>
      </c>
      <c r="M4555">
        <v>2187</v>
      </c>
      <c r="N4555">
        <v>128</v>
      </c>
      <c r="O4555" t="s">
        <v>181</v>
      </c>
      <c r="P4555">
        <v>336</v>
      </c>
      <c r="Q455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555" t="str">
        <f>VLOOKUP(Analytics_mindset_case_studies_IntegrateCo_2015payroll[[#This Row],[Job_Code]],Analytics_mindset_case_studies_IntegrateCo_jobcodes[[Code_text]:[Job_Description]],2,FALSE)</f>
        <v>Service</v>
      </c>
    </row>
    <row r="4556" spans="1:18" x14ac:dyDescent="0.3">
      <c r="A4556" s="1">
        <v>42167</v>
      </c>
      <c r="B4556">
        <v>27310062</v>
      </c>
      <c r="C4556">
        <v>374</v>
      </c>
      <c r="D4556">
        <v>5</v>
      </c>
      <c r="E4556">
        <v>5</v>
      </c>
      <c r="F4556" t="s">
        <v>103</v>
      </c>
      <c r="G4556">
        <v>5</v>
      </c>
      <c r="H4556">
        <v>0</v>
      </c>
      <c r="I4556">
        <v>105</v>
      </c>
      <c r="J4556">
        <v>0</v>
      </c>
      <c r="K4556">
        <v>0</v>
      </c>
      <c r="L4556">
        <v>3</v>
      </c>
      <c r="M4556">
        <v>68</v>
      </c>
      <c r="N4556">
        <v>4</v>
      </c>
      <c r="O4556" t="s">
        <v>181</v>
      </c>
      <c r="P4556">
        <v>105</v>
      </c>
      <c r="Q455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556" t="str">
        <f>VLOOKUP(Analytics_mindset_case_studies_IntegrateCo_2015payroll[[#This Row],[Job_Code]],Analytics_mindset_case_studies_IntegrateCo_jobcodes[[Code_text]:[Job_Description]],2,FALSE)</f>
        <v>Service</v>
      </c>
    </row>
    <row r="4557" spans="1:18" x14ac:dyDescent="0.3">
      <c r="A4557" s="1">
        <v>42167</v>
      </c>
      <c r="B4557">
        <v>27310062</v>
      </c>
      <c r="C4557">
        <v>201</v>
      </c>
      <c r="D4557">
        <v>1</v>
      </c>
      <c r="E4557">
        <v>1</v>
      </c>
      <c r="F4557" t="s">
        <v>85</v>
      </c>
      <c r="G4557">
        <v>0</v>
      </c>
      <c r="H4557">
        <v>0</v>
      </c>
      <c r="I4557">
        <v>0</v>
      </c>
      <c r="J4557">
        <v>0</v>
      </c>
      <c r="K4557">
        <v>0</v>
      </c>
      <c r="L4557">
        <v>0</v>
      </c>
      <c r="M4557">
        <v>115</v>
      </c>
      <c r="N4557">
        <v>25</v>
      </c>
      <c r="O4557" t="s">
        <v>182</v>
      </c>
      <c r="P4557">
        <v>0</v>
      </c>
      <c r="Q455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557" t="str">
        <f>VLOOKUP(Analytics_mindset_case_studies_IntegrateCo_2015payroll[[#This Row],[Job_Code]],Analytics_mindset_case_studies_IntegrateCo_jobcodes[[Code_text]:[Job_Description]],2,FALSE)</f>
        <v>Installation</v>
      </c>
    </row>
    <row r="4558" spans="1:18" x14ac:dyDescent="0.3">
      <c r="A4558" s="1">
        <v>42167</v>
      </c>
      <c r="B4558">
        <v>27310062</v>
      </c>
      <c r="C4558">
        <v>192</v>
      </c>
      <c r="D4558">
        <v>5</v>
      </c>
      <c r="E4558">
        <v>5</v>
      </c>
      <c r="F4558" t="s">
        <v>85</v>
      </c>
      <c r="G4558">
        <v>0</v>
      </c>
      <c r="H4558">
        <v>0</v>
      </c>
      <c r="I4558">
        <v>0</v>
      </c>
      <c r="J4558">
        <v>0</v>
      </c>
      <c r="K4558">
        <v>0</v>
      </c>
      <c r="L4558">
        <v>0</v>
      </c>
      <c r="M4558">
        <v>81</v>
      </c>
      <c r="N4558">
        <v>0</v>
      </c>
      <c r="O4558" t="s">
        <v>183</v>
      </c>
      <c r="P4558">
        <v>0</v>
      </c>
      <c r="Q455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558" t="str">
        <f>VLOOKUP(Analytics_mindset_case_studies_IntegrateCo_2015payroll[[#This Row],[Job_Code]],Analytics_mindset_case_studies_IntegrateCo_jobcodes[[Code_text]:[Job_Description]],2,FALSE)</f>
        <v>Installation</v>
      </c>
    </row>
    <row r="4559" spans="1:18" x14ac:dyDescent="0.3">
      <c r="A4559" s="1">
        <v>42167</v>
      </c>
      <c r="B4559">
        <v>27310062</v>
      </c>
      <c r="C4559">
        <v>192</v>
      </c>
      <c r="D4559">
        <v>5</v>
      </c>
      <c r="E4559">
        <v>5</v>
      </c>
      <c r="F4559" t="s">
        <v>107</v>
      </c>
      <c r="G4559">
        <v>8</v>
      </c>
      <c r="H4559">
        <v>0</v>
      </c>
      <c r="I4559">
        <v>19231</v>
      </c>
      <c r="J4559">
        <v>0</v>
      </c>
      <c r="K4559">
        <v>0</v>
      </c>
      <c r="L4559">
        <v>0</v>
      </c>
      <c r="M4559">
        <v>1313</v>
      </c>
      <c r="N4559">
        <v>0</v>
      </c>
      <c r="O4559" t="s">
        <v>183</v>
      </c>
      <c r="P4559">
        <v>19231</v>
      </c>
      <c r="Q455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559" t="str">
        <f>VLOOKUP(Analytics_mindset_case_studies_IntegrateCo_2015payroll[[#This Row],[Job_Code]],Analytics_mindset_case_studies_IntegrateCo_jobcodes[[Code_text]:[Job_Description]],2,FALSE)</f>
        <v>Sales</v>
      </c>
    </row>
    <row r="4560" spans="1:18" x14ac:dyDescent="0.3">
      <c r="A4560" s="1">
        <v>42167</v>
      </c>
      <c r="B4560">
        <v>27310062</v>
      </c>
      <c r="C4560">
        <v>192</v>
      </c>
      <c r="D4560">
        <v>5</v>
      </c>
      <c r="E4560">
        <v>5</v>
      </c>
      <c r="F4560" t="s">
        <v>104</v>
      </c>
      <c r="G4560">
        <v>29</v>
      </c>
      <c r="H4560">
        <v>0</v>
      </c>
      <c r="I4560">
        <v>69712</v>
      </c>
      <c r="J4560">
        <v>0</v>
      </c>
      <c r="K4560">
        <v>0</v>
      </c>
      <c r="L4560">
        <v>0</v>
      </c>
      <c r="M4560">
        <v>4758</v>
      </c>
      <c r="N4560">
        <v>814</v>
      </c>
      <c r="O4560" t="s">
        <v>183</v>
      </c>
      <c r="P4560">
        <v>69712</v>
      </c>
      <c r="Q456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560" t="str">
        <f>VLOOKUP(Analytics_mindset_case_studies_IntegrateCo_2015payroll[[#This Row],[Job_Code]],Analytics_mindset_case_studies_IntegrateCo_jobcodes[[Code_text]:[Job_Description]],2,FALSE)</f>
        <v>Sales</v>
      </c>
    </row>
    <row r="4561" spans="1:18" x14ac:dyDescent="0.3">
      <c r="A4561" s="1">
        <v>42167</v>
      </c>
      <c r="B4561">
        <v>27310062</v>
      </c>
      <c r="C4561">
        <v>398</v>
      </c>
      <c r="D4561">
        <v>1</v>
      </c>
      <c r="E4561">
        <v>1</v>
      </c>
      <c r="F4561" t="s">
        <v>92</v>
      </c>
      <c r="G4561">
        <v>0</v>
      </c>
      <c r="H4561">
        <v>0</v>
      </c>
      <c r="I4561">
        <v>0</v>
      </c>
      <c r="J4561">
        <v>0</v>
      </c>
      <c r="K4561">
        <v>0</v>
      </c>
      <c r="L4561">
        <v>36</v>
      </c>
      <c r="M4561">
        <v>115</v>
      </c>
      <c r="N4561">
        <v>25</v>
      </c>
      <c r="O4561" t="s">
        <v>184</v>
      </c>
      <c r="P4561">
        <v>0</v>
      </c>
      <c r="Q456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561" t="str">
        <f>VLOOKUP(Analytics_mindset_case_studies_IntegrateCo_2015payroll[[#This Row],[Job_Code]],Analytics_mindset_case_studies_IntegrateCo_jobcodes[[Code_text]:[Job_Description]],2,FALSE)</f>
        <v>Office</v>
      </c>
    </row>
    <row r="4562" spans="1:18" x14ac:dyDescent="0.3">
      <c r="A4562" s="1">
        <v>42167</v>
      </c>
      <c r="B4562">
        <v>27310062</v>
      </c>
      <c r="C4562">
        <v>398</v>
      </c>
      <c r="D4562">
        <v>1</v>
      </c>
      <c r="E4562">
        <v>1</v>
      </c>
      <c r="F4562" t="s">
        <v>70</v>
      </c>
      <c r="G4562">
        <v>0</v>
      </c>
      <c r="H4562">
        <v>0</v>
      </c>
      <c r="I4562">
        <v>0</v>
      </c>
      <c r="J4562">
        <v>0</v>
      </c>
      <c r="K4562">
        <v>0</v>
      </c>
      <c r="L4562">
        <v>108</v>
      </c>
      <c r="M4562">
        <v>3443</v>
      </c>
      <c r="N4562">
        <v>742</v>
      </c>
      <c r="O4562" t="s">
        <v>184</v>
      </c>
      <c r="P4562">
        <v>0</v>
      </c>
      <c r="Q456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562" t="str">
        <f>VLOOKUP(Analytics_mindset_case_studies_IntegrateCo_2015payroll[[#This Row],[Job_Code]],Analytics_mindset_case_studies_IntegrateCo_jobcodes[[Code_text]:[Job_Description]],2,FALSE)</f>
        <v>New Foreign Manufacturing Plant</v>
      </c>
    </row>
    <row r="4563" spans="1:18" x14ac:dyDescent="0.3">
      <c r="A4563" s="1">
        <v>42167</v>
      </c>
      <c r="B4563">
        <v>27310062</v>
      </c>
      <c r="C4563">
        <v>398</v>
      </c>
      <c r="D4563">
        <v>1</v>
      </c>
      <c r="E4563">
        <v>1</v>
      </c>
      <c r="F4563" t="s">
        <v>68</v>
      </c>
      <c r="G4563">
        <v>0</v>
      </c>
      <c r="H4563">
        <v>0</v>
      </c>
      <c r="I4563">
        <v>0</v>
      </c>
      <c r="J4563">
        <v>0</v>
      </c>
      <c r="K4563">
        <v>0</v>
      </c>
      <c r="L4563">
        <v>58</v>
      </c>
      <c r="M4563">
        <v>183</v>
      </c>
      <c r="N4563">
        <v>4</v>
      </c>
      <c r="O4563" t="s">
        <v>184</v>
      </c>
      <c r="P4563">
        <v>0</v>
      </c>
      <c r="Q456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4563" t="str">
        <f>VLOOKUP(Analytics_mindset_case_studies_IntegrateCo_2015payroll[[#This Row],[Job_Code]],Analytics_mindset_case_studies_IntegrateCo_jobcodes[[Code_text]:[Job_Description]],2,FALSE)</f>
        <v>Internal Auditing</v>
      </c>
    </row>
    <row r="4564" spans="1:18" x14ac:dyDescent="0.3">
      <c r="A4564" s="1">
        <v>42167</v>
      </c>
      <c r="B4564">
        <v>27310062</v>
      </c>
      <c r="C4564">
        <v>276</v>
      </c>
      <c r="D4564">
        <v>1</v>
      </c>
      <c r="E4564">
        <v>1</v>
      </c>
      <c r="F4564" t="s">
        <v>85</v>
      </c>
      <c r="G4564">
        <v>0</v>
      </c>
      <c r="H4564">
        <v>0</v>
      </c>
      <c r="I4564">
        <v>0</v>
      </c>
      <c r="J4564">
        <v>0</v>
      </c>
      <c r="K4564">
        <v>0</v>
      </c>
      <c r="L4564">
        <v>34</v>
      </c>
      <c r="M4564">
        <v>107</v>
      </c>
      <c r="N4564">
        <v>25</v>
      </c>
      <c r="O4564" t="s">
        <v>185</v>
      </c>
      <c r="P4564">
        <v>0</v>
      </c>
      <c r="Q456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564" t="str">
        <f>VLOOKUP(Analytics_mindset_case_studies_IntegrateCo_2015payroll[[#This Row],[Job_Code]],Analytics_mindset_case_studies_IntegrateCo_jobcodes[[Code_text]:[Job_Description]],2,FALSE)</f>
        <v>Installation</v>
      </c>
    </row>
    <row r="4565" spans="1:18" x14ac:dyDescent="0.3">
      <c r="A4565" s="1">
        <v>42167</v>
      </c>
      <c r="B4565">
        <v>27310062</v>
      </c>
      <c r="C4565">
        <v>352</v>
      </c>
      <c r="D4565">
        <v>1</v>
      </c>
      <c r="E4565">
        <v>1</v>
      </c>
      <c r="F4565" t="s">
        <v>89</v>
      </c>
      <c r="G4565">
        <v>1</v>
      </c>
      <c r="H4565">
        <v>0</v>
      </c>
      <c r="I4565">
        <v>19</v>
      </c>
      <c r="J4565">
        <v>0</v>
      </c>
      <c r="K4565">
        <v>0</v>
      </c>
      <c r="L4565">
        <v>39</v>
      </c>
      <c r="M4565">
        <v>125</v>
      </c>
      <c r="N4565">
        <v>31</v>
      </c>
      <c r="O4565" t="s">
        <v>186</v>
      </c>
      <c r="P4565">
        <v>19</v>
      </c>
      <c r="Q456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565" t="str">
        <f>VLOOKUP(Analytics_mindset_case_studies_IntegrateCo_2015payroll[[#This Row],[Job_Code]],Analytics_mindset_case_studies_IntegrateCo_jobcodes[[Code_text]:[Job_Description]],2,FALSE)</f>
        <v>Employee Training</v>
      </c>
    </row>
    <row r="4566" spans="1:18" x14ac:dyDescent="0.3">
      <c r="A4566" s="1">
        <v>42167</v>
      </c>
      <c r="B4566">
        <v>27310062</v>
      </c>
      <c r="C4566">
        <v>352</v>
      </c>
      <c r="D4566">
        <v>1</v>
      </c>
      <c r="E4566">
        <v>1</v>
      </c>
      <c r="F4566" t="s">
        <v>70</v>
      </c>
      <c r="G4566">
        <v>0</v>
      </c>
      <c r="H4566">
        <v>0</v>
      </c>
      <c r="I4566">
        <v>0</v>
      </c>
      <c r="J4566">
        <v>0</v>
      </c>
      <c r="K4566">
        <v>0</v>
      </c>
      <c r="L4566">
        <v>156</v>
      </c>
      <c r="M4566">
        <v>497</v>
      </c>
      <c r="N4566">
        <v>125</v>
      </c>
      <c r="O4566" t="s">
        <v>186</v>
      </c>
      <c r="P4566">
        <v>0</v>
      </c>
      <c r="Q456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566" t="str">
        <f>VLOOKUP(Analytics_mindset_case_studies_IntegrateCo_2015payroll[[#This Row],[Job_Code]],Analytics_mindset_case_studies_IntegrateCo_jobcodes[[Code_text]:[Job_Description]],2,FALSE)</f>
        <v>New Foreign Manufacturing Plant</v>
      </c>
    </row>
    <row r="4567" spans="1:18" x14ac:dyDescent="0.3">
      <c r="A4567" s="1">
        <v>42167</v>
      </c>
      <c r="B4567">
        <v>27310062</v>
      </c>
      <c r="C4567">
        <v>199</v>
      </c>
      <c r="D4567">
        <v>1</v>
      </c>
      <c r="E4567">
        <v>1</v>
      </c>
      <c r="F4567" t="s">
        <v>85</v>
      </c>
      <c r="G4567">
        <v>0</v>
      </c>
      <c r="H4567">
        <v>0</v>
      </c>
      <c r="I4567">
        <v>0</v>
      </c>
      <c r="J4567">
        <v>0</v>
      </c>
      <c r="K4567">
        <v>0</v>
      </c>
      <c r="L4567">
        <v>0</v>
      </c>
      <c r="M4567">
        <v>106</v>
      </c>
      <c r="N4567">
        <v>25</v>
      </c>
      <c r="O4567" t="s">
        <v>187</v>
      </c>
      <c r="P4567">
        <v>0</v>
      </c>
      <c r="Q456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567" t="str">
        <f>VLOOKUP(Analytics_mindset_case_studies_IntegrateCo_2015payroll[[#This Row],[Job_Code]],Analytics_mindset_case_studies_IntegrateCo_jobcodes[[Code_text]:[Job_Description]],2,FALSE)</f>
        <v>Installation</v>
      </c>
    </row>
    <row r="4568" spans="1:18" x14ac:dyDescent="0.3">
      <c r="A4568" s="1">
        <v>42167</v>
      </c>
      <c r="B4568">
        <v>27310062</v>
      </c>
      <c r="C4568">
        <v>199</v>
      </c>
      <c r="D4568">
        <v>1</v>
      </c>
      <c r="E4568">
        <v>1</v>
      </c>
      <c r="F4568" t="s">
        <v>58</v>
      </c>
      <c r="G4568">
        <v>0</v>
      </c>
      <c r="H4568">
        <v>2</v>
      </c>
      <c r="I4568">
        <v>0</v>
      </c>
      <c r="J4568">
        <v>1071</v>
      </c>
      <c r="K4568">
        <v>0</v>
      </c>
      <c r="L4568">
        <v>0</v>
      </c>
      <c r="M4568">
        <v>763</v>
      </c>
      <c r="N4568">
        <v>118</v>
      </c>
      <c r="O4568" t="s">
        <v>187</v>
      </c>
      <c r="P4568">
        <v>1071</v>
      </c>
      <c r="Q456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568" t="str">
        <f>VLOOKUP(Analytics_mindset_case_studies_IntegrateCo_2015payroll[[#This Row],[Job_Code]],Analytics_mindset_case_studies_IntegrateCo_jobcodes[[Code_text]:[Job_Description]],2,FALSE)</f>
        <v>Sales</v>
      </c>
    </row>
    <row r="4569" spans="1:18" x14ac:dyDescent="0.3">
      <c r="A4569" s="1">
        <v>42167</v>
      </c>
      <c r="B4569">
        <v>27310062</v>
      </c>
      <c r="C4569">
        <v>199</v>
      </c>
      <c r="D4569">
        <v>1</v>
      </c>
      <c r="E4569">
        <v>1</v>
      </c>
      <c r="F4569" t="s">
        <v>78</v>
      </c>
      <c r="G4569">
        <v>55</v>
      </c>
      <c r="H4569">
        <v>0</v>
      </c>
      <c r="I4569">
        <v>19635</v>
      </c>
      <c r="J4569">
        <v>0</v>
      </c>
      <c r="K4569">
        <v>0</v>
      </c>
      <c r="L4569">
        <v>0</v>
      </c>
      <c r="M4569">
        <v>1398</v>
      </c>
      <c r="N4569">
        <v>324</v>
      </c>
      <c r="O4569" t="s">
        <v>187</v>
      </c>
      <c r="P4569">
        <v>19635</v>
      </c>
      <c r="Q456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569" t="str">
        <f>VLOOKUP(Analytics_mindset_case_studies_IntegrateCo_2015payroll[[#This Row],[Job_Code]],Analytics_mindset_case_studies_IntegrateCo_jobcodes[[Code_text]:[Job_Description]],2,FALSE)</f>
        <v>Service</v>
      </c>
    </row>
    <row r="4570" spans="1:18" x14ac:dyDescent="0.3">
      <c r="A4570" s="1">
        <v>42167</v>
      </c>
      <c r="B4570">
        <v>27310062</v>
      </c>
      <c r="C4570">
        <v>199</v>
      </c>
      <c r="D4570">
        <v>1</v>
      </c>
      <c r="E4570">
        <v>1</v>
      </c>
      <c r="F4570" t="s">
        <v>78</v>
      </c>
      <c r="G4570">
        <v>0</v>
      </c>
      <c r="H4570">
        <v>3</v>
      </c>
      <c r="I4570">
        <v>0</v>
      </c>
      <c r="J4570">
        <v>16065</v>
      </c>
      <c r="K4570">
        <v>0</v>
      </c>
      <c r="L4570">
        <v>0</v>
      </c>
      <c r="M4570">
        <v>1144</v>
      </c>
      <c r="N4570">
        <v>177</v>
      </c>
      <c r="O4570" t="s">
        <v>187</v>
      </c>
      <c r="P4570">
        <v>16065</v>
      </c>
      <c r="Q457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570" t="str">
        <f>VLOOKUP(Analytics_mindset_case_studies_IntegrateCo_2015payroll[[#This Row],[Job_Code]],Analytics_mindset_case_studies_IntegrateCo_jobcodes[[Code_text]:[Job_Description]],2,FALSE)</f>
        <v>Service</v>
      </c>
    </row>
    <row r="4571" spans="1:18" x14ac:dyDescent="0.3">
      <c r="A4571" s="1">
        <v>42167</v>
      </c>
      <c r="B4571">
        <v>27310062</v>
      </c>
      <c r="C4571">
        <v>199</v>
      </c>
      <c r="D4571">
        <v>1</v>
      </c>
      <c r="E4571">
        <v>1</v>
      </c>
      <c r="F4571" t="s">
        <v>87</v>
      </c>
      <c r="G4571">
        <v>15</v>
      </c>
      <c r="H4571">
        <v>0</v>
      </c>
      <c r="I4571">
        <v>5355</v>
      </c>
      <c r="J4571">
        <v>0</v>
      </c>
      <c r="K4571">
        <v>0</v>
      </c>
      <c r="L4571">
        <v>0</v>
      </c>
      <c r="M4571">
        <v>381</v>
      </c>
      <c r="N4571">
        <v>88</v>
      </c>
      <c r="O4571" t="s">
        <v>187</v>
      </c>
      <c r="P4571">
        <v>5355</v>
      </c>
      <c r="Q457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571" t="str">
        <f>VLOOKUP(Analytics_mindset_case_studies_IntegrateCo_2015payroll[[#This Row],[Job_Code]],Analytics_mindset_case_studies_IntegrateCo_jobcodes[[Code_text]:[Job_Description]],2,FALSE)</f>
        <v>Employee Training</v>
      </c>
    </row>
    <row r="4572" spans="1:18" x14ac:dyDescent="0.3">
      <c r="A4572" s="1">
        <v>42167</v>
      </c>
      <c r="B4572">
        <v>27310062</v>
      </c>
      <c r="C4572">
        <v>260</v>
      </c>
      <c r="D4572">
        <v>1</v>
      </c>
      <c r="E4572">
        <v>1</v>
      </c>
      <c r="F4572" t="s">
        <v>85</v>
      </c>
      <c r="G4572">
        <v>0</v>
      </c>
      <c r="H4572">
        <v>0</v>
      </c>
      <c r="I4572">
        <v>0</v>
      </c>
      <c r="J4572">
        <v>0</v>
      </c>
      <c r="K4572">
        <v>0</v>
      </c>
      <c r="L4572">
        <v>2</v>
      </c>
      <c r="M4572">
        <v>64</v>
      </c>
      <c r="N4572">
        <v>15</v>
      </c>
      <c r="O4572" t="s">
        <v>188</v>
      </c>
      <c r="P4572">
        <v>0</v>
      </c>
      <c r="Q457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572" t="str">
        <f>VLOOKUP(Analytics_mindset_case_studies_IntegrateCo_2015payroll[[#This Row],[Job_Code]],Analytics_mindset_case_studies_IntegrateCo_jobcodes[[Code_text]:[Job_Description]],2,FALSE)</f>
        <v>Installation</v>
      </c>
    </row>
    <row r="4573" spans="1:18" x14ac:dyDescent="0.3">
      <c r="A4573" s="1">
        <v>42167</v>
      </c>
      <c r="B4573">
        <v>27310062</v>
      </c>
      <c r="C4573">
        <v>260</v>
      </c>
      <c r="D4573">
        <v>1</v>
      </c>
      <c r="E4573">
        <v>1</v>
      </c>
      <c r="F4573" t="s">
        <v>87</v>
      </c>
      <c r="G4573">
        <v>1</v>
      </c>
      <c r="H4573">
        <v>0</v>
      </c>
      <c r="I4573">
        <v>2475</v>
      </c>
      <c r="J4573">
        <v>0</v>
      </c>
      <c r="K4573">
        <v>0</v>
      </c>
      <c r="L4573">
        <v>56</v>
      </c>
      <c r="M4573">
        <v>177</v>
      </c>
      <c r="N4573">
        <v>41</v>
      </c>
      <c r="O4573" t="s">
        <v>188</v>
      </c>
      <c r="P4573">
        <v>2475</v>
      </c>
      <c r="Q457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573" t="str">
        <f>VLOOKUP(Analytics_mindset_case_studies_IntegrateCo_2015payroll[[#This Row],[Job_Code]],Analytics_mindset_case_studies_IntegrateCo_jobcodes[[Code_text]:[Job_Description]],2,FALSE)</f>
        <v>Employee Training</v>
      </c>
    </row>
    <row r="4574" spans="1:18" x14ac:dyDescent="0.3">
      <c r="A4574" s="1">
        <v>42167</v>
      </c>
      <c r="B4574">
        <v>27310062</v>
      </c>
      <c r="C4574">
        <v>260</v>
      </c>
      <c r="D4574">
        <v>1</v>
      </c>
      <c r="E4574">
        <v>1</v>
      </c>
      <c r="F4574" t="s">
        <v>63</v>
      </c>
      <c r="G4574">
        <v>0</v>
      </c>
      <c r="H4574">
        <v>0</v>
      </c>
      <c r="I4574">
        <v>0</v>
      </c>
      <c r="J4574">
        <v>0</v>
      </c>
      <c r="K4574">
        <v>0</v>
      </c>
      <c r="L4574">
        <v>893</v>
      </c>
      <c r="M4574">
        <v>2848</v>
      </c>
      <c r="N4574">
        <v>653</v>
      </c>
      <c r="O4574" t="s">
        <v>188</v>
      </c>
      <c r="P4574">
        <v>0</v>
      </c>
      <c r="Q457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574" t="str">
        <f>VLOOKUP(Analytics_mindset_case_studies_IntegrateCo_2015payroll[[#This Row],[Job_Code]],Analytics_mindset_case_studies_IntegrateCo_jobcodes[[Code_text]:[Job_Description]],2,FALSE)</f>
        <v>New Foreign Manufacturing Plant</v>
      </c>
    </row>
    <row r="4575" spans="1:18" x14ac:dyDescent="0.3">
      <c r="A4575" s="1">
        <v>42167</v>
      </c>
      <c r="B4575">
        <v>27310062</v>
      </c>
      <c r="C4575">
        <v>412</v>
      </c>
      <c r="D4575">
        <v>1</v>
      </c>
      <c r="E4575">
        <v>1</v>
      </c>
      <c r="F4575" t="s">
        <v>64</v>
      </c>
      <c r="G4575">
        <v>20</v>
      </c>
      <c r="H4575">
        <v>0</v>
      </c>
      <c r="I4575">
        <v>320</v>
      </c>
      <c r="J4575">
        <v>0</v>
      </c>
      <c r="K4575">
        <v>192</v>
      </c>
      <c r="L4575">
        <v>768</v>
      </c>
      <c r="M4575">
        <v>2448</v>
      </c>
      <c r="N4575">
        <v>528</v>
      </c>
      <c r="O4575" t="s">
        <v>212</v>
      </c>
      <c r="P4575">
        <v>320</v>
      </c>
      <c r="Q457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575" t="str">
        <f>VLOOKUP(Analytics_mindset_case_studies_IntegrateCo_2015payroll[[#This Row],[Job_Code]],Analytics_mindset_case_studies_IntegrateCo_jobcodes[[Code_text]:[Job_Description]],2,FALSE)</f>
        <v>Office</v>
      </c>
    </row>
    <row r="4576" spans="1:18" x14ac:dyDescent="0.3">
      <c r="A4576" s="1">
        <v>42167</v>
      </c>
      <c r="B4576">
        <v>27310062</v>
      </c>
      <c r="C4576">
        <v>412</v>
      </c>
      <c r="D4576">
        <v>1</v>
      </c>
      <c r="E4576">
        <v>1</v>
      </c>
      <c r="F4576" t="s">
        <v>64</v>
      </c>
      <c r="G4576">
        <v>0</v>
      </c>
      <c r="H4576">
        <v>1</v>
      </c>
      <c r="I4576">
        <v>0</v>
      </c>
      <c r="J4576">
        <v>24</v>
      </c>
      <c r="K4576">
        <v>14</v>
      </c>
      <c r="L4576">
        <v>58</v>
      </c>
      <c r="M4576">
        <v>184</v>
      </c>
      <c r="N4576">
        <v>26</v>
      </c>
      <c r="O4576" t="s">
        <v>212</v>
      </c>
      <c r="P4576">
        <v>24</v>
      </c>
      <c r="Q457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576" t="str">
        <f>VLOOKUP(Analytics_mindset_case_studies_IntegrateCo_2015payroll[[#This Row],[Job_Code]],Analytics_mindset_case_studies_IntegrateCo_jobcodes[[Code_text]:[Job_Description]],2,FALSE)</f>
        <v>Office</v>
      </c>
    </row>
    <row r="4577" spans="1:18" x14ac:dyDescent="0.3">
      <c r="A4577" s="1">
        <v>42167</v>
      </c>
      <c r="B4577">
        <v>27310062</v>
      </c>
      <c r="C4577">
        <v>412</v>
      </c>
      <c r="D4577">
        <v>1</v>
      </c>
      <c r="E4577">
        <v>1</v>
      </c>
      <c r="F4577" t="s">
        <v>65</v>
      </c>
      <c r="G4577">
        <v>20</v>
      </c>
      <c r="H4577">
        <v>0</v>
      </c>
      <c r="I4577">
        <v>320</v>
      </c>
      <c r="J4577">
        <v>0</v>
      </c>
      <c r="K4577">
        <v>192</v>
      </c>
      <c r="L4577">
        <v>768</v>
      </c>
      <c r="M4577">
        <v>2448</v>
      </c>
      <c r="N4577">
        <v>528</v>
      </c>
      <c r="O4577" t="s">
        <v>212</v>
      </c>
      <c r="P4577">
        <v>320</v>
      </c>
      <c r="Q457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577" t="str">
        <f>VLOOKUP(Analytics_mindset_case_studies_IntegrateCo_2015payroll[[#This Row],[Job_Code]],Analytics_mindset_case_studies_IntegrateCo_jobcodes[[Code_text]:[Job_Description]],2,FALSE)</f>
        <v>Office</v>
      </c>
    </row>
    <row r="4578" spans="1:18" x14ac:dyDescent="0.3">
      <c r="A4578" s="1">
        <v>42167</v>
      </c>
      <c r="B4578">
        <v>27310062</v>
      </c>
      <c r="C4578">
        <v>412</v>
      </c>
      <c r="D4578">
        <v>1</v>
      </c>
      <c r="E4578">
        <v>1</v>
      </c>
      <c r="F4578" t="s">
        <v>65</v>
      </c>
      <c r="G4578">
        <v>0</v>
      </c>
      <c r="H4578">
        <v>5</v>
      </c>
      <c r="I4578">
        <v>0</v>
      </c>
      <c r="J4578">
        <v>12</v>
      </c>
      <c r="K4578">
        <v>8</v>
      </c>
      <c r="L4578">
        <v>28</v>
      </c>
      <c r="M4578">
        <v>91</v>
      </c>
      <c r="N4578">
        <v>13</v>
      </c>
      <c r="O4578" t="s">
        <v>212</v>
      </c>
      <c r="P4578">
        <v>12</v>
      </c>
      <c r="Q457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578" t="str">
        <f>VLOOKUP(Analytics_mindset_case_studies_IntegrateCo_2015payroll[[#This Row],[Job_Code]],Analytics_mindset_case_studies_IntegrateCo_jobcodes[[Code_text]:[Job_Description]],2,FALSE)</f>
        <v>Office</v>
      </c>
    </row>
    <row r="4579" spans="1:18" x14ac:dyDescent="0.3">
      <c r="A4579" s="1">
        <v>42167</v>
      </c>
      <c r="B4579">
        <v>27310062</v>
      </c>
      <c r="C4579">
        <v>380</v>
      </c>
      <c r="D4579">
        <v>1</v>
      </c>
      <c r="E4579">
        <v>1</v>
      </c>
      <c r="F4579" t="s">
        <v>85</v>
      </c>
      <c r="G4579">
        <v>0</v>
      </c>
      <c r="H4579">
        <v>0</v>
      </c>
      <c r="I4579">
        <v>0</v>
      </c>
      <c r="J4579">
        <v>0</v>
      </c>
      <c r="K4579">
        <v>0</v>
      </c>
      <c r="L4579">
        <v>3</v>
      </c>
      <c r="M4579">
        <v>96</v>
      </c>
      <c r="N4579">
        <v>25</v>
      </c>
      <c r="O4579" t="s">
        <v>189</v>
      </c>
      <c r="P4579">
        <v>0</v>
      </c>
      <c r="Q457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579" t="str">
        <f>VLOOKUP(Analytics_mindset_case_studies_IntegrateCo_2015payroll[[#This Row],[Job_Code]],Analytics_mindset_case_studies_IntegrateCo_jobcodes[[Code_text]:[Job_Description]],2,FALSE)</f>
        <v>Installation</v>
      </c>
    </row>
    <row r="4580" spans="1:18" x14ac:dyDescent="0.3">
      <c r="A4580" s="1">
        <v>42167</v>
      </c>
      <c r="B4580">
        <v>27310062</v>
      </c>
      <c r="C4580">
        <v>380</v>
      </c>
      <c r="D4580">
        <v>1</v>
      </c>
      <c r="E4580">
        <v>1</v>
      </c>
      <c r="F4580" t="s">
        <v>65</v>
      </c>
      <c r="G4580">
        <v>25</v>
      </c>
      <c r="H4580">
        <v>0</v>
      </c>
      <c r="I4580">
        <v>525</v>
      </c>
      <c r="J4580">
        <v>0</v>
      </c>
      <c r="K4580">
        <v>0</v>
      </c>
      <c r="L4580">
        <v>105</v>
      </c>
      <c r="M4580">
        <v>336</v>
      </c>
      <c r="N4580">
        <v>87</v>
      </c>
      <c r="O4580" t="s">
        <v>189</v>
      </c>
      <c r="P4580">
        <v>525</v>
      </c>
      <c r="Q458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580" t="str">
        <f>VLOOKUP(Analytics_mindset_case_studies_IntegrateCo_2015payroll[[#This Row],[Job_Code]],Analytics_mindset_case_studies_IntegrateCo_jobcodes[[Code_text]:[Job_Description]],2,FALSE)</f>
        <v>Office</v>
      </c>
    </row>
    <row r="4581" spans="1:18" x14ac:dyDescent="0.3">
      <c r="A4581" s="1">
        <v>42167</v>
      </c>
      <c r="B4581">
        <v>27310062</v>
      </c>
      <c r="C4581">
        <v>181</v>
      </c>
      <c r="D4581">
        <v>1</v>
      </c>
      <c r="E4581">
        <v>1</v>
      </c>
      <c r="F4581" t="s">
        <v>87</v>
      </c>
      <c r="G4581">
        <v>3</v>
      </c>
      <c r="H4581">
        <v>0</v>
      </c>
      <c r="I4581">
        <v>8782</v>
      </c>
      <c r="J4581">
        <v>0</v>
      </c>
      <c r="K4581">
        <v>0</v>
      </c>
      <c r="L4581">
        <v>211</v>
      </c>
      <c r="M4581">
        <v>671</v>
      </c>
      <c r="N4581">
        <v>145</v>
      </c>
      <c r="O4581" t="s">
        <v>190</v>
      </c>
      <c r="P4581">
        <v>8782</v>
      </c>
      <c r="Q458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581" t="str">
        <f>VLOOKUP(Analytics_mindset_case_studies_IntegrateCo_2015payroll[[#This Row],[Job_Code]],Analytics_mindset_case_studies_IntegrateCo_jobcodes[[Code_text]:[Job_Description]],2,FALSE)</f>
        <v>Employee Training</v>
      </c>
    </row>
    <row r="4582" spans="1:18" x14ac:dyDescent="0.3">
      <c r="A4582" s="1">
        <v>42167</v>
      </c>
      <c r="B4582">
        <v>27310062</v>
      </c>
      <c r="C4582">
        <v>386</v>
      </c>
      <c r="D4582">
        <v>1</v>
      </c>
      <c r="E4582">
        <v>1</v>
      </c>
      <c r="F4582" t="s">
        <v>64</v>
      </c>
      <c r="G4582">
        <v>14</v>
      </c>
      <c r="H4582">
        <v>0</v>
      </c>
      <c r="I4582">
        <v>168</v>
      </c>
      <c r="J4582">
        <v>0</v>
      </c>
      <c r="K4582">
        <v>101</v>
      </c>
      <c r="L4582">
        <v>403</v>
      </c>
      <c r="M4582">
        <v>1285</v>
      </c>
      <c r="N4582">
        <v>277</v>
      </c>
      <c r="O4582" t="s">
        <v>204</v>
      </c>
      <c r="P4582">
        <v>168</v>
      </c>
      <c r="Q458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582" t="str">
        <f>VLOOKUP(Analytics_mindset_case_studies_IntegrateCo_2015payroll[[#This Row],[Job_Code]],Analytics_mindset_case_studies_IntegrateCo_jobcodes[[Code_text]:[Job_Description]],2,FALSE)</f>
        <v>Office</v>
      </c>
    </row>
    <row r="4583" spans="1:18" x14ac:dyDescent="0.3">
      <c r="A4583" s="1">
        <v>42167</v>
      </c>
      <c r="B4583">
        <v>27310062</v>
      </c>
      <c r="C4583">
        <v>117</v>
      </c>
      <c r="D4583">
        <v>1</v>
      </c>
      <c r="E4583">
        <v>1</v>
      </c>
      <c r="F4583" t="s">
        <v>78</v>
      </c>
      <c r="G4583">
        <v>10</v>
      </c>
      <c r="H4583">
        <v>0</v>
      </c>
      <c r="I4583">
        <v>150</v>
      </c>
      <c r="J4583">
        <v>0</v>
      </c>
      <c r="K4583">
        <v>0</v>
      </c>
      <c r="L4583">
        <v>36</v>
      </c>
      <c r="M4583">
        <v>1148</v>
      </c>
      <c r="N4583">
        <v>248</v>
      </c>
      <c r="O4583" t="s">
        <v>191</v>
      </c>
      <c r="P4583">
        <v>150</v>
      </c>
      <c r="Q458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583" t="str">
        <f>VLOOKUP(Analytics_mindset_case_studies_IntegrateCo_2015payroll[[#This Row],[Job_Code]],Analytics_mindset_case_studies_IntegrateCo_jobcodes[[Code_text]:[Job_Description]],2,FALSE)</f>
        <v>Service</v>
      </c>
    </row>
    <row r="4584" spans="1:18" x14ac:dyDescent="0.3">
      <c r="A4584" s="1">
        <v>42167</v>
      </c>
      <c r="B4584">
        <v>27310062</v>
      </c>
      <c r="C4584">
        <v>117</v>
      </c>
      <c r="D4584">
        <v>1</v>
      </c>
      <c r="E4584">
        <v>1</v>
      </c>
      <c r="F4584" t="s">
        <v>87</v>
      </c>
      <c r="G4584">
        <v>1</v>
      </c>
      <c r="H4584">
        <v>0</v>
      </c>
      <c r="I4584">
        <v>25</v>
      </c>
      <c r="J4584">
        <v>0</v>
      </c>
      <c r="K4584">
        <v>0</v>
      </c>
      <c r="L4584">
        <v>54</v>
      </c>
      <c r="M4584">
        <v>172</v>
      </c>
      <c r="N4584">
        <v>41</v>
      </c>
      <c r="O4584" t="s">
        <v>191</v>
      </c>
      <c r="P4584">
        <v>25</v>
      </c>
      <c r="Q458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584" t="str">
        <f>VLOOKUP(Analytics_mindset_case_studies_IntegrateCo_2015payroll[[#This Row],[Job_Code]],Analytics_mindset_case_studies_IntegrateCo_jobcodes[[Code_text]:[Job_Description]],2,FALSE)</f>
        <v>Employee Training</v>
      </c>
    </row>
    <row r="4585" spans="1:18" x14ac:dyDescent="0.3">
      <c r="A4585" s="1">
        <v>42167</v>
      </c>
      <c r="B4585">
        <v>27310062</v>
      </c>
      <c r="C4585">
        <v>400</v>
      </c>
      <c r="D4585">
        <v>1</v>
      </c>
      <c r="E4585">
        <v>1</v>
      </c>
      <c r="F4585" t="s">
        <v>85</v>
      </c>
      <c r="G4585">
        <v>0</v>
      </c>
      <c r="H4585">
        <v>0</v>
      </c>
      <c r="I4585">
        <v>0</v>
      </c>
      <c r="J4585">
        <v>0</v>
      </c>
      <c r="K4585">
        <v>0</v>
      </c>
      <c r="L4585">
        <v>3</v>
      </c>
      <c r="M4585">
        <v>96</v>
      </c>
      <c r="N4585">
        <v>4</v>
      </c>
      <c r="O4585" t="s">
        <v>192</v>
      </c>
      <c r="P4585">
        <v>0</v>
      </c>
      <c r="Q458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585" t="str">
        <f>VLOOKUP(Analytics_mindset_case_studies_IntegrateCo_2015payroll[[#This Row],[Job_Code]],Analytics_mindset_case_studies_IntegrateCo_jobcodes[[Code_text]:[Job_Description]],2,FALSE)</f>
        <v>Installation</v>
      </c>
    </row>
    <row r="4586" spans="1:18" x14ac:dyDescent="0.3">
      <c r="A4586" s="1">
        <v>42167</v>
      </c>
      <c r="B4586">
        <v>27310062</v>
      </c>
      <c r="C4586">
        <v>400</v>
      </c>
      <c r="D4586">
        <v>1</v>
      </c>
      <c r="E4586">
        <v>1</v>
      </c>
      <c r="F4586" t="s">
        <v>58</v>
      </c>
      <c r="G4586">
        <v>41</v>
      </c>
      <c r="H4586">
        <v>0</v>
      </c>
      <c r="I4586">
        <v>82693</v>
      </c>
      <c r="J4586">
        <v>0</v>
      </c>
      <c r="K4586">
        <v>0</v>
      </c>
      <c r="L4586">
        <v>1671</v>
      </c>
      <c r="M4586">
        <v>5327</v>
      </c>
      <c r="N4586">
        <v>215</v>
      </c>
      <c r="O4586" t="s">
        <v>192</v>
      </c>
      <c r="P4586">
        <v>82693</v>
      </c>
      <c r="Q458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586" t="str">
        <f>VLOOKUP(Analytics_mindset_case_studies_IntegrateCo_2015payroll[[#This Row],[Job_Code]],Analytics_mindset_case_studies_IntegrateCo_jobcodes[[Code_text]:[Job_Description]],2,FALSE)</f>
        <v>Sales</v>
      </c>
    </row>
    <row r="4587" spans="1:18" x14ac:dyDescent="0.3">
      <c r="A4587" s="1">
        <v>42167</v>
      </c>
      <c r="B4587">
        <v>27310062</v>
      </c>
      <c r="C4587">
        <v>409</v>
      </c>
      <c r="D4587">
        <v>1</v>
      </c>
      <c r="E4587">
        <v>1</v>
      </c>
      <c r="F4587" t="s">
        <v>85</v>
      </c>
      <c r="G4587">
        <v>0</v>
      </c>
      <c r="H4587">
        <v>0</v>
      </c>
      <c r="I4587">
        <v>0</v>
      </c>
      <c r="J4587">
        <v>0</v>
      </c>
      <c r="K4587">
        <v>0</v>
      </c>
      <c r="L4587">
        <v>36</v>
      </c>
      <c r="M4587">
        <v>115</v>
      </c>
      <c r="N4587">
        <v>25</v>
      </c>
      <c r="O4587" t="s">
        <v>211</v>
      </c>
      <c r="P4587">
        <v>0</v>
      </c>
      <c r="Q458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587" t="str">
        <f>VLOOKUP(Analytics_mindset_case_studies_IntegrateCo_2015payroll[[#This Row],[Job_Code]],Analytics_mindset_case_studies_IntegrateCo_jobcodes[[Code_text]:[Job_Description]],2,FALSE)</f>
        <v>Installation</v>
      </c>
    </row>
    <row r="4588" spans="1:18" x14ac:dyDescent="0.3">
      <c r="A4588" s="1">
        <v>42167</v>
      </c>
      <c r="B4588">
        <v>27310062</v>
      </c>
      <c r="C4588">
        <v>7</v>
      </c>
      <c r="D4588">
        <v>1</v>
      </c>
      <c r="E4588">
        <v>1</v>
      </c>
      <c r="F4588" t="s">
        <v>58</v>
      </c>
      <c r="G4588">
        <v>40</v>
      </c>
      <c r="H4588">
        <v>0</v>
      </c>
      <c r="I4588">
        <v>96154</v>
      </c>
      <c r="J4588">
        <v>0</v>
      </c>
      <c r="K4588">
        <v>0</v>
      </c>
      <c r="L4588">
        <v>2231</v>
      </c>
      <c r="M4588">
        <v>7111</v>
      </c>
      <c r="N4588">
        <v>1587</v>
      </c>
      <c r="O4588" t="s">
        <v>194</v>
      </c>
      <c r="P4588">
        <v>96154</v>
      </c>
      <c r="Q458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588" t="str">
        <f>VLOOKUP(Analytics_mindset_case_studies_IntegrateCo_2015payroll[[#This Row],[Job_Code]],Analytics_mindset_case_studies_IntegrateCo_jobcodes[[Code_text]:[Job_Description]],2,FALSE)</f>
        <v>Sales</v>
      </c>
    </row>
    <row r="4589" spans="1:18" x14ac:dyDescent="0.3">
      <c r="A4589" s="1">
        <v>42167</v>
      </c>
      <c r="B4589">
        <v>27310063</v>
      </c>
      <c r="C4589">
        <v>7</v>
      </c>
      <c r="D4589">
        <v>1</v>
      </c>
      <c r="E4589">
        <v>1</v>
      </c>
      <c r="F4589" t="s">
        <v>58</v>
      </c>
      <c r="G4589">
        <v>0</v>
      </c>
      <c r="H4589">
        <v>0</v>
      </c>
      <c r="I4589">
        <v>0</v>
      </c>
      <c r="J4589">
        <v>0</v>
      </c>
      <c r="K4589">
        <v>0</v>
      </c>
      <c r="L4589">
        <v>0</v>
      </c>
      <c r="M4589">
        <v>0</v>
      </c>
      <c r="N4589">
        <v>0</v>
      </c>
      <c r="O4589" t="s">
        <v>194</v>
      </c>
      <c r="P4589">
        <v>0</v>
      </c>
      <c r="Q458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589" t="str">
        <f>VLOOKUP(Analytics_mindset_case_studies_IntegrateCo_2015payroll[[#This Row],[Job_Code]],Analytics_mindset_case_studies_IntegrateCo_jobcodes[[Code_text]:[Job_Description]],2,FALSE)</f>
        <v>Sales</v>
      </c>
    </row>
    <row r="4590" spans="1:18" x14ac:dyDescent="0.3">
      <c r="A4590" s="1">
        <v>42167</v>
      </c>
      <c r="B4590">
        <v>27310062</v>
      </c>
      <c r="C4590">
        <v>34</v>
      </c>
      <c r="D4590">
        <v>1</v>
      </c>
      <c r="E4590">
        <v>1</v>
      </c>
      <c r="F4590" t="s">
        <v>85</v>
      </c>
      <c r="G4590">
        <v>0</v>
      </c>
      <c r="H4590">
        <v>0</v>
      </c>
      <c r="I4590">
        <v>0</v>
      </c>
      <c r="J4590">
        <v>0</v>
      </c>
      <c r="K4590">
        <v>0</v>
      </c>
      <c r="L4590">
        <v>0</v>
      </c>
      <c r="M4590">
        <v>109</v>
      </c>
      <c r="N4590">
        <v>25</v>
      </c>
      <c r="O4590" t="s">
        <v>195</v>
      </c>
      <c r="P4590">
        <v>0</v>
      </c>
      <c r="Q459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590" t="str">
        <f>VLOOKUP(Analytics_mindset_case_studies_IntegrateCo_2015payroll[[#This Row],[Job_Code]],Analytics_mindset_case_studies_IntegrateCo_jobcodes[[Code_text]:[Job_Description]],2,FALSE)</f>
        <v>Installation</v>
      </c>
    </row>
    <row r="4591" spans="1:18" x14ac:dyDescent="0.3">
      <c r="A4591" s="1">
        <v>42167</v>
      </c>
      <c r="B4591">
        <v>27310062</v>
      </c>
      <c r="C4591">
        <v>34</v>
      </c>
      <c r="D4591">
        <v>1</v>
      </c>
      <c r="E4591">
        <v>1</v>
      </c>
      <c r="F4591" t="s">
        <v>84</v>
      </c>
      <c r="G4591">
        <v>1</v>
      </c>
      <c r="H4591">
        <v>0</v>
      </c>
      <c r="I4591">
        <v>3877</v>
      </c>
      <c r="J4591">
        <v>0</v>
      </c>
      <c r="K4591">
        <v>0</v>
      </c>
      <c r="L4591">
        <v>0</v>
      </c>
      <c r="M4591">
        <v>283</v>
      </c>
      <c r="N4591">
        <v>64</v>
      </c>
      <c r="O4591" t="s">
        <v>195</v>
      </c>
      <c r="P4591">
        <v>3877</v>
      </c>
      <c r="Q459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4591" t="str">
        <f>VLOOKUP(Analytics_mindset_case_studies_IntegrateCo_2015payroll[[#This Row],[Job_Code]],Analytics_mindset_case_studies_IntegrateCo_jobcodes[[Code_text]:[Job_Description]],2,FALSE)</f>
        <v>Travel</v>
      </c>
    </row>
    <row r="4592" spans="1:18" x14ac:dyDescent="0.3">
      <c r="A4592" s="1">
        <v>42167</v>
      </c>
      <c r="B4592">
        <v>27310062</v>
      </c>
      <c r="C4592">
        <v>336</v>
      </c>
      <c r="D4592">
        <v>1</v>
      </c>
      <c r="E4592">
        <v>1</v>
      </c>
      <c r="F4592" t="s">
        <v>85</v>
      </c>
      <c r="G4592">
        <v>0</v>
      </c>
      <c r="H4592">
        <v>0</v>
      </c>
      <c r="I4592">
        <v>0</v>
      </c>
      <c r="J4592">
        <v>0</v>
      </c>
      <c r="K4592">
        <v>0</v>
      </c>
      <c r="L4592">
        <v>36</v>
      </c>
      <c r="M4592">
        <v>115</v>
      </c>
      <c r="N4592">
        <v>25</v>
      </c>
      <c r="O4592" t="s">
        <v>196</v>
      </c>
      <c r="P4592">
        <v>0</v>
      </c>
      <c r="Q459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592" t="str">
        <f>VLOOKUP(Analytics_mindset_case_studies_IntegrateCo_2015payroll[[#This Row],[Job_Code]],Analytics_mindset_case_studies_IntegrateCo_jobcodes[[Code_text]:[Job_Description]],2,FALSE)</f>
        <v>Installation</v>
      </c>
    </row>
    <row r="4593" spans="1:18" x14ac:dyDescent="0.3">
      <c r="A4593" s="1">
        <v>42167</v>
      </c>
      <c r="B4593">
        <v>27310062</v>
      </c>
      <c r="C4593">
        <v>345</v>
      </c>
      <c r="D4593">
        <v>1</v>
      </c>
      <c r="E4593">
        <v>1</v>
      </c>
      <c r="F4593" t="s">
        <v>87</v>
      </c>
      <c r="G4593">
        <v>15</v>
      </c>
      <c r="H4593">
        <v>0</v>
      </c>
      <c r="I4593">
        <v>345</v>
      </c>
      <c r="J4593">
        <v>0</v>
      </c>
      <c r="K4593">
        <v>0</v>
      </c>
      <c r="L4593">
        <v>83</v>
      </c>
      <c r="M4593">
        <v>264</v>
      </c>
      <c r="N4593">
        <v>57</v>
      </c>
      <c r="O4593" t="s">
        <v>197</v>
      </c>
      <c r="P4593">
        <v>345</v>
      </c>
      <c r="Q459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593" t="str">
        <f>VLOOKUP(Analytics_mindset_case_studies_IntegrateCo_2015payroll[[#This Row],[Job_Code]],Analytics_mindset_case_studies_IntegrateCo_jobcodes[[Code_text]:[Job_Description]],2,FALSE)</f>
        <v>Employee Training</v>
      </c>
    </row>
    <row r="4594" spans="1:18" x14ac:dyDescent="0.3">
      <c r="A4594" s="1">
        <v>42167</v>
      </c>
      <c r="B4594">
        <v>27310062</v>
      </c>
      <c r="C4594">
        <v>99</v>
      </c>
      <c r="D4594">
        <v>1</v>
      </c>
      <c r="E4594">
        <v>1</v>
      </c>
      <c r="F4594" t="s">
        <v>78</v>
      </c>
      <c r="G4594">
        <v>20</v>
      </c>
      <c r="H4594">
        <v>0</v>
      </c>
      <c r="I4594">
        <v>450</v>
      </c>
      <c r="J4594">
        <v>0</v>
      </c>
      <c r="K4594">
        <v>0</v>
      </c>
      <c r="L4594">
        <v>1048</v>
      </c>
      <c r="M4594">
        <v>334</v>
      </c>
      <c r="N4594">
        <v>742</v>
      </c>
      <c r="O4594" t="s">
        <v>198</v>
      </c>
      <c r="P4594">
        <v>450</v>
      </c>
      <c r="Q459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594" t="str">
        <f>VLOOKUP(Analytics_mindset_case_studies_IntegrateCo_2015payroll[[#This Row],[Job_Code]],Analytics_mindset_case_studies_IntegrateCo_jobcodes[[Code_text]:[Job_Description]],2,FALSE)</f>
        <v>Service</v>
      </c>
    </row>
    <row r="4595" spans="1:18" x14ac:dyDescent="0.3">
      <c r="A4595" s="1">
        <v>42167</v>
      </c>
      <c r="B4595">
        <v>27310062</v>
      </c>
      <c r="C4595">
        <v>99</v>
      </c>
      <c r="D4595">
        <v>1</v>
      </c>
      <c r="E4595">
        <v>1</v>
      </c>
      <c r="F4595" t="s">
        <v>74</v>
      </c>
      <c r="G4595">
        <v>20</v>
      </c>
      <c r="H4595">
        <v>0</v>
      </c>
      <c r="I4595">
        <v>450</v>
      </c>
      <c r="J4595">
        <v>0</v>
      </c>
      <c r="K4595">
        <v>0</v>
      </c>
      <c r="L4595">
        <v>1048</v>
      </c>
      <c r="M4595">
        <v>3341</v>
      </c>
      <c r="N4595">
        <v>742</v>
      </c>
      <c r="O4595" t="s">
        <v>198</v>
      </c>
      <c r="P4595">
        <v>450</v>
      </c>
      <c r="Q459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595" t="str">
        <f>VLOOKUP(Analytics_mindset_case_studies_IntegrateCo_2015payroll[[#This Row],[Job_Code]],Analytics_mindset_case_studies_IntegrateCo_jobcodes[[Code_text]:[Job_Description]],2,FALSE)</f>
        <v>Service</v>
      </c>
    </row>
    <row r="4596" spans="1:18" x14ac:dyDescent="0.3">
      <c r="A4596" s="1">
        <v>42167</v>
      </c>
      <c r="B4596">
        <v>27310062</v>
      </c>
      <c r="C4596">
        <v>25</v>
      </c>
      <c r="D4596">
        <v>1</v>
      </c>
      <c r="E4596">
        <v>1</v>
      </c>
      <c r="F4596" t="s">
        <v>64</v>
      </c>
      <c r="G4596">
        <v>9</v>
      </c>
      <c r="H4596">
        <v>0</v>
      </c>
      <c r="I4596">
        <v>22266</v>
      </c>
      <c r="J4596">
        <v>0</v>
      </c>
      <c r="K4596">
        <v>0</v>
      </c>
      <c r="L4596">
        <v>48</v>
      </c>
      <c r="M4596">
        <v>1531</v>
      </c>
      <c r="N4596">
        <v>27</v>
      </c>
      <c r="O4596" t="s">
        <v>199</v>
      </c>
      <c r="P4596">
        <v>22266</v>
      </c>
      <c r="Q459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596" t="str">
        <f>VLOOKUP(Analytics_mindset_case_studies_IntegrateCo_2015payroll[[#This Row],[Job_Code]],Analytics_mindset_case_studies_IntegrateCo_jobcodes[[Code_text]:[Job_Description]],2,FALSE)</f>
        <v>Office</v>
      </c>
    </row>
    <row r="4597" spans="1:18" x14ac:dyDescent="0.3">
      <c r="A4597" s="1">
        <v>42167</v>
      </c>
      <c r="B4597">
        <v>27310062</v>
      </c>
      <c r="C4597">
        <v>25</v>
      </c>
      <c r="D4597">
        <v>1</v>
      </c>
      <c r="E4597">
        <v>1</v>
      </c>
      <c r="F4597" t="s">
        <v>63</v>
      </c>
      <c r="G4597">
        <v>0</v>
      </c>
      <c r="H4597">
        <v>0</v>
      </c>
      <c r="I4597">
        <v>0</v>
      </c>
      <c r="J4597">
        <v>0</v>
      </c>
      <c r="K4597">
        <v>0</v>
      </c>
      <c r="L4597">
        <v>64</v>
      </c>
      <c r="M4597">
        <v>2041</v>
      </c>
      <c r="N4597">
        <v>36</v>
      </c>
      <c r="O4597" t="s">
        <v>199</v>
      </c>
      <c r="P4597">
        <v>0</v>
      </c>
      <c r="Q459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597" t="str">
        <f>VLOOKUP(Analytics_mindset_case_studies_IntegrateCo_2015payroll[[#This Row],[Job_Code]],Analytics_mindset_case_studies_IntegrateCo_jobcodes[[Code_text]:[Job_Description]],2,FALSE)</f>
        <v>New Foreign Manufacturing Plant</v>
      </c>
    </row>
    <row r="4598" spans="1:18" x14ac:dyDescent="0.3">
      <c r="A4598" s="1">
        <v>42167</v>
      </c>
      <c r="B4598">
        <v>27310062</v>
      </c>
      <c r="C4598">
        <v>25</v>
      </c>
      <c r="D4598">
        <v>1</v>
      </c>
      <c r="E4598">
        <v>1</v>
      </c>
      <c r="F4598" t="s">
        <v>65</v>
      </c>
      <c r="G4598">
        <v>9</v>
      </c>
      <c r="H4598">
        <v>0</v>
      </c>
      <c r="I4598">
        <v>22266</v>
      </c>
      <c r="J4598">
        <v>0</v>
      </c>
      <c r="K4598">
        <v>0</v>
      </c>
      <c r="L4598">
        <v>481</v>
      </c>
      <c r="M4598">
        <v>1532</v>
      </c>
      <c r="N4598">
        <v>27</v>
      </c>
      <c r="O4598" t="s">
        <v>199</v>
      </c>
      <c r="P4598">
        <v>22266</v>
      </c>
      <c r="Q459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598" t="str">
        <f>VLOOKUP(Analytics_mindset_case_studies_IntegrateCo_2015payroll[[#This Row],[Job_Code]],Analytics_mindset_case_studies_IntegrateCo_jobcodes[[Code_text]:[Job_Description]],2,FALSE)</f>
        <v>Office</v>
      </c>
    </row>
    <row r="4599" spans="1:18" x14ac:dyDescent="0.3">
      <c r="A4599" s="1">
        <v>42167</v>
      </c>
      <c r="B4599">
        <v>27310062</v>
      </c>
      <c r="C4599">
        <v>25</v>
      </c>
      <c r="D4599">
        <v>1</v>
      </c>
      <c r="E4599">
        <v>1</v>
      </c>
      <c r="F4599" t="s">
        <v>70</v>
      </c>
      <c r="G4599">
        <v>0</v>
      </c>
      <c r="H4599">
        <v>0</v>
      </c>
      <c r="I4599">
        <v>0</v>
      </c>
      <c r="J4599">
        <v>0</v>
      </c>
      <c r="K4599">
        <v>0</v>
      </c>
      <c r="L4599">
        <v>534</v>
      </c>
      <c r="M4599">
        <v>1701</v>
      </c>
      <c r="N4599">
        <v>3</v>
      </c>
      <c r="O4599" t="s">
        <v>199</v>
      </c>
      <c r="P4599">
        <v>0</v>
      </c>
      <c r="Q459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599" t="str">
        <f>VLOOKUP(Analytics_mindset_case_studies_IntegrateCo_2015payroll[[#This Row],[Job_Code]],Analytics_mindset_case_studies_IntegrateCo_jobcodes[[Code_text]:[Job_Description]],2,FALSE)</f>
        <v>New Foreign Manufacturing Plant</v>
      </c>
    </row>
    <row r="4600" spans="1:18" x14ac:dyDescent="0.3">
      <c r="A4600" s="1">
        <v>42167</v>
      </c>
      <c r="B4600">
        <v>27310062</v>
      </c>
      <c r="C4600">
        <v>184</v>
      </c>
      <c r="D4600">
        <v>1</v>
      </c>
      <c r="E4600">
        <v>1</v>
      </c>
      <c r="F4600" t="s">
        <v>85</v>
      </c>
      <c r="G4600">
        <v>0</v>
      </c>
      <c r="H4600">
        <v>0</v>
      </c>
      <c r="I4600">
        <v>0</v>
      </c>
      <c r="J4600">
        <v>0</v>
      </c>
      <c r="K4600">
        <v>0</v>
      </c>
      <c r="L4600">
        <v>33</v>
      </c>
      <c r="M4600">
        <v>106</v>
      </c>
      <c r="N4600">
        <v>25</v>
      </c>
      <c r="O4600" t="s">
        <v>200</v>
      </c>
      <c r="P4600">
        <v>0</v>
      </c>
      <c r="Q460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600" t="str">
        <f>VLOOKUP(Analytics_mindset_case_studies_IntegrateCo_2015payroll[[#This Row],[Job_Code]],Analytics_mindset_case_studies_IntegrateCo_jobcodes[[Code_text]:[Job_Description]],2,FALSE)</f>
        <v>Installation</v>
      </c>
    </row>
    <row r="4601" spans="1:18" x14ac:dyDescent="0.3">
      <c r="A4601" s="1">
        <v>42167</v>
      </c>
      <c r="B4601">
        <v>27310062</v>
      </c>
      <c r="C4601">
        <v>184</v>
      </c>
      <c r="D4601">
        <v>1</v>
      </c>
      <c r="E4601">
        <v>1</v>
      </c>
      <c r="F4601" t="s">
        <v>87</v>
      </c>
      <c r="G4601">
        <v>1</v>
      </c>
      <c r="H4601">
        <v>0</v>
      </c>
      <c r="I4601">
        <v>3003</v>
      </c>
      <c r="J4601">
        <v>0</v>
      </c>
      <c r="K4601">
        <v>0</v>
      </c>
      <c r="L4601">
        <v>67</v>
      </c>
      <c r="M4601">
        <v>212</v>
      </c>
      <c r="N4601">
        <v>5</v>
      </c>
      <c r="O4601" t="s">
        <v>200</v>
      </c>
      <c r="P4601">
        <v>3003</v>
      </c>
      <c r="Q460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601" t="str">
        <f>VLOOKUP(Analytics_mindset_case_studies_IntegrateCo_2015payroll[[#This Row],[Job_Code]],Analytics_mindset_case_studies_IntegrateCo_jobcodes[[Code_text]:[Job_Description]],2,FALSE)</f>
        <v>Employee Training</v>
      </c>
    </row>
    <row r="4602" spans="1:18" x14ac:dyDescent="0.3">
      <c r="A4602" s="1">
        <v>42167</v>
      </c>
      <c r="B4602">
        <v>27310062</v>
      </c>
      <c r="C4602">
        <v>320</v>
      </c>
      <c r="D4602">
        <v>1</v>
      </c>
      <c r="E4602">
        <v>1</v>
      </c>
      <c r="F4602" t="s">
        <v>85</v>
      </c>
      <c r="G4602">
        <v>0</v>
      </c>
      <c r="H4602">
        <v>0</v>
      </c>
      <c r="I4602">
        <v>0</v>
      </c>
      <c r="J4602">
        <v>0</v>
      </c>
      <c r="K4602">
        <v>0</v>
      </c>
      <c r="L4602">
        <v>0</v>
      </c>
      <c r="M4602">
        <v>115</v>
      </c>
      <c r="N4602">
        <v>25</v>
      </c>
      <c r="O4602" t="s">
        <v>201</v>
      </c>
      <c r="P4602">
        <v>0</v>
      </c>
      <c r="Q460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602" t="str">
        <f>VLOOKUP(Analytics_mindset_case_studies_IntegrateCo_2015payroll[[#This Row],[Job_Code]],Analytics_mindset_case_studies_IntegrateCo_jobcodes[[Code_text]:[Job_Description]],2,FALSE)</f>
        <v>Installation</v>
      </c>
    </row>
    <row r="4603" spans="1:18" x14ac:dyDescent="0.3">
      <c r="A4603" s="1">
        <v>42167</v>
      </c>
      <c r="B4603">
        <v>27310062</v>
      </c>
      <c r="C4603">
        <v>320</v>
      </c>
      <c r="D4603">
        <v>1</v>
      </c>
      <c r="E4603">
        <v>1</v>
      </c>
      <c r="F4603" t="s">
        <v>58</v>
      </c>
      <c r="G4603">
        <v>10</v>
      </c>
      <c r="H4603">
        <v>0</v>
      </c>
      <c r="I4603">
        <v>35818</v>
      </c>
      <c r="J4603">
        <v>0</v>
      </c>
      <c r="K4603">
        <v>0</v>
      </c>
      <c r="L4603">
        <v>0</v>
      </c>
      <c r="M4603">
        <v>274</v>
      </c>
      <c r="N4603">
        <v>591</v>
      </c>
      <c r="O4603" t="s">
        <v>201</v>
      </c>
      <c r="P4603">
        <v>35818</v>
      </c>
      <c r="Q460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603" t="str">
        <f>VLOOKUP(Analytics_mindset_case_studies_IntegrateCo_2015payroll[[#This Row],[Job_Code]],Analytics_mindset_case_studies_IntegrateCo_jobcodes[[Code_text]:[Job_Description]],2,FALSE)</f>
        <v>Sales</v>
      </c>
    </row>
    <row r="4604" spans="1:18" x14ac:dyDescent="0.3">
      <c r="A4604" s="1">
        <v>42167</v>
      </c>
      <c r="B4604">
        <v>27310062</v>
      </c>
      <c r="C4604">
        <v>320</v>
      </c>
      <c r="D4604">
        <v>1</v>
      </c>
      <c r="E4604">
        <v>1</v>
      </c>
      <c r="F4604" t="s">
        <v>87</v>
      </c>
      <c r="G4604">
        <v>1</v>
      </c>
      <c r="H4604">
        <v>0</v>
      </c>
      <c r="I4604">
        <v>3581</v>
      </c>
      <c r="J4604">
        <v>0</v>
      </c>
      <c r="K4604">
        <v>0</v>
      </c>
      <c r="L4604">
        <v>0</v>
      </c>
      <c r="M4604">
        <v>274</v>
      </c>
      <c r="N4604">
        <v>59</v>
      </c>
      <c r="O4604" t="s">
        <v>201</v>
      </c>
      <c r="P4604">
        <v>3581</v>
      </c>
      <c r="Q460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604" t="str">
        <f>VLOOKUP(Analytics_mindset_case_studies_IntegrateCo_2015payroll[[#This Row],[Job_Code]],Analytics_mindset_case_studies_IntegrateCo_jobcodes[[Code_text]:[Job_Description]],2,FALSE)</f>
        <v>Employee Training</v>
      </c>
    </row>
    <row r="4605" spans="1:18" x14ac:dyDescent="0.3">
      <c r="A4605" s="1">
        <v>42167</v>
      </c>
      <c r="B4605">
        <v>27310062</v>
      </c>
      <c r="C4605">
        <v>343</v>
      </c>
      <c r="D4605">
        <v>1</v>
      </c>
      <c r="E4605">
        <v>1</v>
      </c>
      <c r="F4605" t="s">
        <v>85</v>
      </c>
      <c r="G4605">
        <v>0</v>
      </c>
      <c r="H4605">
        <v>0</v>
      </c>
      <c r="I4605">
        <v>0</v>
      </c>
      <c r="J4605">
        <v>0</v>
      </c>
      <c r="K4605">
        <v>0</v>
      </c>
      <c r="L4605">
        <v>31</v>
      </c>
      <c r="M4605">
        <v>97</v>
      </c>
      <c r="N4605">
        <v>25</v>
      </c>
      <c r="O4605" t="s">
        <v>202</v>
      </c>
      <c r="P4605">
        <v>0</v>
      </c>
      <c r="Q460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605" t="str">
        <f>VLOOKUP(Analytics_mindset_case_studies_IntegrateCo_2015payroll[[#This Row],[Job_Code]],Analytics_mindset_case_studies_IntegrateCo_jobcodes[[Code_text]:[Job_Description]],2,FALSE)</f>
        <v>Installation</v>
      </c>
    </row>
    <row r="4606" spans="1:18" x14ac:dyDescent="0.3">
      <c r="A4606" s="1">
        <v>42167</v>
      </c>
      <c r="B4606">
        <v>27310062</v>
      </c>
      <c r="C4606">
        <v>343</v>
      </c>
      <c r="D4606">
        <v>1</v>
      </c>
      <c r="E4606">
        <v>1</v>
      </c>
      <c r="F4606" t="s">
        <v>64</v>
      </c>
      <c r="G4606">
        <v>5</v>
      </c>
      <c r="H4606">
        <v>0</v>
      </c>
      <c r="I4606">
        <v>115</v>
      </c>
      <c r="J4606">
        <v>0</v>
      </c>
      <c r="K4606">
        <v>0</v>
      </c>
      <c r="L4606">
        <v>236</v>
      </c>
      <c r="M4606">
        <v>751</v>
      </c>
      <c r="N4606">
        <v>19</v>
      </c>
      <c r="O4606" t="s">
        <v>202</v>
      </c>
      <c r="P4606">
        <v>115</v>
      </c>
      <c r="Q460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606" t="str">
        <f>VLOOKUP(Analytics_mindset_case_studies_IntegrateCo_2015payroll[[#This Row],[Job_Code]],Analytics_mindset_case_studies_IntegrateCo_jobcodes[[Code_text]:[Job_Description]],2,FALSE)</f>
        <v>Office</v>
      </c>
    </row>
    <row r="4607" spans="1:18" x14ac:dyDescent="0.3">
      <c r="A4607" s="1">
        <v>42167</v>
      </c>
      <c r="B4607">
        <v>27310062</v>
      </c>
      <c r="C4607">
        <v>343</v>
      </c>
      <c r="D4607">
        <v>1</v>
      </c>
      <c r="E4607">
        <v>1</v>
      </c>
      <c r="F4607" t="s">
        <v>78</v>
      </c>
      <c r="G4607">
        <v>5</v>
      </c>
      <c r="H4607">
        <v>0</v>
      </c>
      <c r="I4607">
        <v>115</v>
      </c>
      <c r="J4607">
        <v>0</v>
      </c>
      <c r="K4607">
        <v>0</v>
      </c>
      <c r="L4607">
        <v>23</v>
      </c>
      <c r="M4607">
        <v>75</v>
      </c>
      <c r="N4607">
        <v>19</v>
      </c>
      <c r="O4607" t="s">
        <v>202</v>
      </c>
      <c r="P4607">
        <v>115</v>
      </c>
      <c r="Q460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607" t="str">
        <f>VLOOKUP(Analytics_mindset_case_studies_IntegrateCo_2015payroll[[#This Row],[Job_Code]],Analytics_mindset_case_studies_IntegrateCo_jobcodes[[Code_text]:[Job_Description]],2,FALSE)</f>
        <v>Service</v>
      </c>
    </row>
    <row r="4608" spans="1:18" x14ac:dyDescent="0.3">
      <c r="A4608" s="1">
        <v>42167</v>
      </c>
      <c r="B4608">
        <v>27310062</v>
      </c>
      <c r="C4608">
        <v>343</v>
      </c>
      <c r="D4608">
        <v>1</v>
      </c>
      <c r="E4608">
        <v>1</v>
      </c>
      <c r="F4608" t="s">
        <v>78</v>
      </c>
      <c r="G4608">
        <v>0</v>
      </c>
      <c r="H4608">
        <v>2</v>
      </c>
      <c r="I4608">
        <v>0</v>
      </c>
      <c r="J4608">
        <v>69</v>
      </c>
      <c r="K4608">
        <v>0</v>
      </c>
      <c r="L4608">
        <v>141</v>
      </c>
      <c r="M4608">
        <v>451</v>
      </c>
      <c r="N4608">
        <v>76</v>
      </c>
      <c r="O4608" t="s">
        <v>202</v>
      </c>
      <c r="P4608">
        <v>69</v>
      </c>
      <c r="Q460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608" t="str">
        <f>VLOOKUP(Analytics_mindset_case_studies_IntegrateCo_2015payroll[[#This Row],[Job_Code]],Analytics_mindset_case_studies_IntegrateCo_jobcodes[[Code_text]:[Job_Description]],2,FALSE)</f>
        <v>Service</v>
      </c>
    </row>
    <row r="4609" spans="1:18" x14ac:dyDescent="0.3">
      <c r="A4609" s="1">
        <v>42167</v>
      </c>
      <c r="B4609">
        <v>27310062</v>
      </c>
      <c r="C4609">
        <v>343</v>
      </c>
      <c r="D4609">
        <v>1</v>
      </c>
      <c r="E4609">
        <v>1</v>
      </c>
      <c r="F4609" t="s">
        <v>87</v>
      </c>
      <c r="G4609">
        <v>15</v>
      </c>
      <c r="H4609">
        <v>0</v>
      </c>
      <c r="I4609">
        <v>345</v>
      </c>
      <c r="J4609">
        <v>0</v>
      </c>
      <c r="K4609">
        <v>0</v>
      </c>
      <c r="L4609">
        <v>71</v>
      </c>
      <c r="M4609">
        <v>225</v>
      </c>
      <c r="N4609">
        <v>57</v>
      </c>
      <c r="O4609" t="s">
        <v>202</v>
      </c>
      <c r="P4609">
        <v>345</v>
      </c>
      <c r="Q460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609" t="str">
        <f>VLOOKUP(Analytics_mindset_case_studies_IntegrateCo_2015payroll[[#This Row],[Job_Code]],Analytics_mindset_case_studies_IntegrateCo_jobcodes[[Code_text]:[Job_Description]],2,FALSE)</f>
        <v>Employee Training</v>
      </c>
    </row>
    <row r="4610" spans="1:18" x14ac:dyDescent="0.3">
      <c r="A4610" s="1">
        <v>42167</v>
      </c>
      <c r="B4610">
        <v>27310062</v>
      </c>
      <c r="C4610">
        <v>399</v>
      </c>
      <c r="D4610">
        <v>1</v>
      </c>
      <c r="E4610">
        <v>1</v>
      </c>
      <c r="F4610" t="s">
        <v>85</v>
      </c>
      <c r="G4610">
        <v>0</v>
      </c>
      <c r="H4610">
        <v>0</v>
      </c>
      <c r="I4610">
        <v>0</v>
      </c>
      <c r="J4610">
        <v>0</v>
      </c>
      <c r="K4610">
        <v>0</v>
      </c>
      <c r="L4610">
        <v>34</v>
      </c>
      <c r="M4610">
        <v>11</v>
      </c>
      <c r="N4610">
        <v>4</v>
      </c>
      <c r="O4610" t="s">
        <v>203</v>
      </c>
      <c r="P4610">
        <v>0</v>
      </c>
      <c r="Q461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610" t="str">
        <f>VLOOKUP(Analytics_mindset_case_studies_IntegrateCo_2015payroll[[#This Row],[Job_Code]],Analytics_mindset_case_studies_IntegrateCo_jobcodes[[Code_text]:[Job_Description]],2,FALSE)</f>
        <v>Installation</v>
      </c>
    </row>
    <row r="4611" spans="1:18" x14ac:dyDescent="0.3">
      <c r="A4611" s="1">
        <v>42167</v>
      </c>
      <c r="B4611">
        <v>27310062</v>
      </c>
      <c r="C4611">
        <v>399</v>
      </c>
      <c r="D4611">
        <v>1</v>
      </c>
      <c r="E4611">
        <v>1</v>
      </c>
      <c r="F4611" t="s">
        <v>72</v>
      </c>
      <c r="G4611">
        <v>40</v>
      </c>
      <c r="H4611">
        <v>0</v>
      </c>
      <c r="I4611">
        <v>86539</v>
      </c>
      <c r="J4611">
        <v>0</v>
      </c>
      <c r="K4611">
        <v>0</v>
      </c>
      <c r="L4611">
        <v>1986</v>
      </c>
      <c r="M4611">
        <v>6327</v>
      </c>
      <c r="N4611">
        <v>225</v>
      </c>
      <c r="O4611" t="s">
        <v>203</v>
      </c>
      <c r="P4611">
        <v>86539</v>
      </c>
      <c r="Q461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611" t="str">
        <f>VLOOKUP(Analytics_mindset_case_studies_IntegrateCo_2015payroll[[#This Row],[Job_Code]],Analytics_mindset_case_studies_IntegrateCo_jobcodes[[Code_text]:[Job_Description]],2,FALSE)</f>
        <v>Sales</v>
      </c>
    </row>
    <row r="4612" spans="1:18" x14ac:dyDescent="0.3">
      <c r="A4612" s="1">
        <v>42171</v>
      </c>
      <c r="B4612">
        <v>27310064</v>
      </c>
      <c r="C4612">
        <v>3</v>
      </c>
      <c r="D4612">
        <v>1</v>
      </c>
      <c r="E4612">
        <v>1</v>
      </c>
      <c r="F4612" t="s">
        <v>64</v>
      </c>
      <c r="G4612">
        <v>0</v>
      </c>
      <c r="H4612">
        <v>0</v>
      </c>
      <c r="I4612">
        <v>0</v>
      </c>
      <c r="J4612">
        <v>0</v>
      </c>
      <c r="K4612">
        <v>0</v>
      </c>
      <c r="L4612">
        <v>0</v>
      </c>
      <c r="M4612">
        <v>26775</v>
      </c>
      <c r="N4612">
        <v>42</v>
      </c>
      <c r="O4612" t="s">
        <v>180</v>
      </c>
      <c r="P4612">
        <v>0</v>
      </c>
      <c r="Q461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612" t="str">
        <f>VLOOKUP(Analytics_mindset_case_studies_IntegrateCo_2015payroll[[#This Row],[Job_Code]],Analytics_mindset_case_studies_IntegrateCo_jobcodes[[Code_text]:[Job_Description]],2,FALSE)</f>
        <v>Office</v>
      </c>
    </row>
    <row r="4613" spans="1:18" x14ac:dyDescent="0.3">
      <c r="A4613" s="1">
        <v>42172</v>
      </c>
      <c r="B4613">
        <v>27310066</v>
      </c>
      <c r="C4613">
        <v>1</v>
      </c>
      <c r="D4613">
        <v>1</v>
      </c>
      <c r="E4613">
        <v>1</v>
      </c>
      <c r="F4613" t="s">
        <v>58</v>
      </c>
      <c r="G4613">
        <v>0</v>
      </c>
      <c r="H4613">
        <v>0</v>
      </c>
      <c r="I4613">
        <v>0</v>
      </c>
      <c r="J4613">
        <v>0</v>
      </c>
      <c r="K4613">
        <v>0</v>
      </c>
      <c r="L4613">
        <v>207</v>
      </c>
      <c r="M4613">
        <v>18169</v>
      </c>
      <c r="N4613">
        <v>285</v>
      </c>
      <c r="O4613" t="s">
        <v>125</v>
      </c>
      <c r="P4613">
        <v>0</v>
      </c>
      <c r="Q461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613" t="str">
        <f>VLOOKUP(Analytics_mindset_case_studies_IntegrateCo_2015payroll[[#This Row],[Job_Code]],Analytics_mindset_case_studies_IntegrateCo_jobcodes[[Code_text]:[Job_Description]],2,FALSE)</f>
        <v>Sales</v>
      </c>
    </row>
    <row r="4614" spans="1:18" x14ac:dyDescent="0.3">
      <c r="A4614" s="1">
        <v>42172</v>
      </c>
      <c r="B4614">
        <v>27310066</v>
      </c>
      <c r="C4614">
        <v>1</v>
      </c>
      <c r="D4614">
        <v>1</v>
      </c>
      <c r="E4614">
        <v>1</v>
      </c>
      <c r="F4614" t="s">
        <v>72</v>
      </c>
      <c r="G4614">
        <v>0</v>
      </c>
      <c r="H4614">
        <v>0</v>
      </c>
      <c r="I4614">
        <v>0</v>
      </c>
      <c r="J4614">
        <v>0</v>
      </c>
      <c r="K4614">
        <v>0</v>
      </c>
      <c r="L4614">
        <v>207</v>
      </c>
      <c r="M4614">
        <v>18169</v>
      </c>
      <c r="N4614">
        <v>285</v>
      </c>
      <c r="O4614" t="s">
        <v>125</v>
      </c>
      <c r="P4614">
        <v>0</v>
      </c>
      <c r="Q461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614" t="str">
        <f>VLOOKUP(Analytics_mindset_case_studies_IntegrateCo_2015payroll[[#This Row],[Job_Code]],Analytics_mindset_case_studies_IntegrateCo_jobcodes[[Code_text]:[Job_Description]],2,FALSE)</f>
        <v>Sales</v>
      </c>
    </row>
    <row r="4615" spans="1:18" x14ac:dyDescent="0.3">
      <c r="A4615" s="1">
        <v>42172</v>
      </c>
      <c r="B4615">
        <v>27310066</v>
      </c>
      <c r="C4615">
        <v>38</v>
      </c>
      <c r="D4615">
        <v>1</v>
      </c>
      <c r="E4615">
        <v>1</v>
      </c>
      <c r="F4615" t="s">
        <v>58</v>
      </c>
      <c r="G4615">
        <v>0</v>
      </c>
      <c r="H4615">
        <v>0</v>
      </c>
      <c r="I4615">
        <v>0</v>
      </c>
      <c r="J4615">
        <v>0</v>
      </c>
      <c r="K4615">
        <v>0</v>
      </c>
      <c r="L4615">
        <v>0</v>
      </c>
      <c r="M4615">
        <v>11475</v>
      </c>
      <c r="N4615">
        <v>39</v>
      </c>
      <c r="O4615" t="s">
        <v>137</v>
      </c>
      <c r="P4615">
        <v>0</v>
      </c>
      <c r="Q461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615" t="str">
        <f>VLOOKUP(Analytics_mindset_case_studies_IntegrateCo_2015payroll[[#This Row],[Job_Code]],Analytics_mindset_case_studies_IntegrateCo_jobcodes[[Code_text]:[Job_Description]],2,FALSE)</f>
        <v>Sales</v>
      </c>
    </row>
    <row r="4616" spans="1:18" x14ac:dyDescent="0.3">
      <c r="A4616" s="1">
        <v>42172</v>
      </c>
      <c r="B4616">
        <v>27310066</v>
      </c>
      <c r="C4616">
        <v>38</v>
      </c>
      <c r="D4616">
        <v>1</v>
      </c>
      <c r="E4616">
        <v>1</v>
      </c>
      <c r="F4616" t="s">
        <v>72</v>
      </c>
      <c r="G4616">
        <v>0</v>
      </c>
      <c r="H4616">
        <v>0</v>
      </c>
      <c r="I4616">
        <v>0</v>
      </c>
      <c r="J4616">
        <v>0</v>
      </c>
      <c r="K4616">
        <v>0</v>
      </c>
      <c r="L4616">
        <v>0</v>
      </c>
      <c r="M4616">
        <v>11475</v>
      </c>
      <c r="N4616">
        <v>39</v>
      </c>
      <c r="O4616" t="s">
        <v>137</v>
      </c>
      <c r="P4616">
        <v>0</v>
      </c>
      <c r="Q461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616" t="str">
        <f>VLOOKUP(Analytics_mindset_case_studies_IntegrateCo_2015payroll[[#This Row],[Job_Code]],Analytics_mindset_case_studies_IntegrateCo_jobcodes[[Code_text]:[Job_Description]],2,FALSE)</f>
        <v>Sales</v>
      </c>
    </row>
    <row r="4617" spans="1:18" x14ac:dyDescent="0.3">
      <c r="A4617" s="1">
        <v>42172</v>
      </c>
      <c r="B4617">
        <v>27310066</v>
      </c>
      <c r="C4617">
        <v>13</v>
      </c>
      <c r="D4617">
        <v>1</v>
      </c>
      <c r="E4617">
        <v>1</v>
      </c>
      <c r="F4617" t="s">
        <v>106</v>
      </c>
      <c r="G4617">
        <v>0</v>
      </c>
      <c r="H4617">
        <v>0</v>
      </c>
      <c r="I4617">
        <v>0</v>
      </c>
      <c r="J4617">
        <v>0</v>
      </c>
      <c r="K4617">
        <v>0</v>
      </c>
      <c r="L4617">
        <v>0</v>
      </c>
      <c r="M4617">
        <v>1989</v>
      </c>
      <c r="N4617">
        <v>429</v>
      </c>
      <c r="O4617" t="s">
        <v>171</v>
      </c>
      <c r="P4617">
        <v>0</v>
      </c>
      <c r="Q461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007</v>
      </c>
      <c r="R4617" t="str">
        <f>VLOOKUP(Analytics_mindset_case_studies_IntegrateCo_2015payroll[[#This Row],[Job_Code]],Analytics_mindset_case_studies_IntegrateCo_jobcodes[[Code_text]:[Job_Description]],2,FALSE)</f>
        <v>Customer Training</v>
      </c>
    </row>
    <row r="4618" spans="1:18" x14ac:dyDescent="0.3">
      <c r="A4618" s="1">
        <v>42172</v>
      </c>
      <c r="B4618">
        <v>27310066</v>
      </c>
      <c r="C4618">
        <v>7</v>
      </c>
      <c r="D4618">
        <v>1</v>
      </c>
      <c r="E4618">
        <v>1</v>
      </c>
      <c r="F4618" t="s">
        <v>58</v>
      </c>
      <c r="G4618">
        <v>0</v>
      </c>
      <c r="H4618">
        <v>0</v>
      </c>
      <c r="I4618">
        <v>0</v>
      </c>
      <c r="J4618">
        <v>0</v>
      </c>
      <c r="K4618">
        <v>0</v>
      </c>
      <c r="L4618">
        <v>3429</v>
      </c>
      <c r="M4618">
        <v>11475</v>
      </c>
      <c r="N4618">
        <v>2475</v>
      </c>
      <c r="O4618" t="s">
        <v>194</v>
      </c>
      <c r="P4618">
        <v>0</v>
      </c>
      <c r="Q461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618" t="str">
        <f>VLOOKUP(Analytics_mindset_case_studies_IntegrateCo_2015payroll[[#This Row],[Job_Code]],Analytics_mindset_case_studies_IntegrateCo_jobcodes[[Code_text]:[Job_Description]],2,FALSE)</f>
        <v>Sales</v>
      </c>
    </row>
    <row r="4619" spans="1:18" x14ac:dyDescent="0.3">
      <c r="A4619" s="1">
        <v>42174</v>
      </c>
      <c r="B4619">
        <v>27310067</v>
      </c>
      <c r="C4619">
        <v>195</v>
      </c>
      <c r="D4619">
        <v>1</v>
      </c>
      <c r="E4619">
        <v>1</v>
      </c>
      <c r="F4619" t="s">
        <v>63</v>
      </c>
      <c r="G4619">
        <v>0</v>
      </c>
      <c r="H4619">
        <v>0</v>
      </c>
      <c r="I4619">
        <v>0</v>
      </c>
      <c r="J4619">
        <v>0</v>
      </c>
      <c r="K4619">
        <v>0</v>
      </c>
      <c r="L4619">
        <v>0</v>
      </c>
      <c r="M4619">
        <v>8268</v>
      </c>
      <c r="N4619">
        <v>301</v>
      </c>
      <c r="O4619" t="s">
        <v>121</v>
      </c>
      <c r="P4619">
        <v>0</v>
      </c>
      <c r="Q461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619" t="str">
        <f>VLOOKUP(Analytics_mindset_case_studies_IntegrateCo_2015payroll[[#This Row],[Job_Code]],Analytics_mindset_case_studies_IntegrateCo_jobcodes[[Code_text]:[Job_Description]],2,FALSE)</f>
        <v>New Foreign Manufacturing Plant</v>
      </c>
    </row>
    <row r="4620" spans="1:18" x14ac:dyDescent="0.3">
      <c r="A4620" s="1">
        <v>42174</v>
      </c>
      <c r="B4620">
        <v>27310067</v>
      </c>
      <c r="C4620">
        <v>404</v>
      </c>
      <c r="D4620">
        <v>1</v>
      </c>
      <c r="E4620">
        <v>1</v>
      </c>
      <c r="F4620" t="s">
        <v>87</v>
      </c>
      <c r="G4620">
        <v>6</v>
      </c>
      <c r="H4620">
        <v>0</v>
      </c>
      <c r="I4620">
        <v>12981</v>
      </c>
      <c r="J4620">
        <v>0</v>
      </c>
      <c r="K4620">
        <v>0</v>
      </c>
      <c r="L4620">
        <v>306</v>
      </c>
      <c r="M4620">
        <v>976</v>
      </c>
      <c r="N4620">
        <v>214</v>
      </c>
      <c r="O4620" t="s">
        <v>205</v>
      </c>
      <c r="P4620">
        <v>12981</v>
      </c>
      <c r="Q462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620" t="str">
        <f>VLOOKUP(Analytics_mindset_case_studies_IntegrateCo_2015payroll[[#This Row],[Job_Code]],Analytics_mindset_case_studies_IntegrateCo_jobcodes[[Code_text]:[Job_Description]],2,FALSE)</f>
        <v>Employee Training</v>
      </c>
    </row>
    <row r="4621" spans="1:18" x14ac:dyDescent="0.3">
      <c r="A4621" s="1">
        <v>42174</v>
      </c>
      <c r="B4621">
        <v>27310067</v>
      </c>
      <c r="C4621">
        <v>404</v>
      </c>
      <c r="D4621">
        <v>1</v>
      </c>
      <c r="E4621">
        <v>1</v>
      </c>
      <c r="F4621" t="s">
        <v>63</v>
      </c>
      <c r="G4621">
        <v>0</v>
      </c>
      <c r="H4621">
        <v>0</v>
      </c>
      <c r="I4621">
        <v>0</v>
      </c>
      <c r="J4621">
        <v>0</v>
      </c>
      <c r="K4621">
        <v>0</v>
      </c>
      <c r="L4621">
        <v>408</v>
      </c>
      <c r="M4621">
        <v>13</v>
      </c>
      <c r="N4621">
        <v>286</v>
      </c>
      <c r="O4621" t="s">
        <v>205</v>
      </c>
      <c r="P4621">
        <v>0</v>
      </c>
      <c r="Q462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621" t="str">
        <f>VLOOKUP(Analytics_mindset_case_studies_IntegrateCo_2015payroll[[#This Row],[Job_Code]],Analytics_mindset_case_studies_IntegrateCo_jobcodes[[Code_text]:[Job_Description]],2,FALSE)</f>
        <v>New Foreign Manufacturing Plant</v>
      </c>
    </row>
    <row r="4622" spans="1:18" x14ac:dyDescent="0.3">
      <c r="A4622" s="1">
        <v>42174</v>
      </c>
      <c r="B4622">
        <v>27310067</v>
      </c>
      <c r="C4622">
        <v>106</v>
      </c>
      <c r="D4622">
        <v>1</v>
      </c>
      <c r="E4622">
        <v>1</v>
      </c>
      <c r="F4622" t="s">
        <v>85</v>
      </c>
      <c r="G4622">
        <v>0</v>
      </c>
      <c r="H4622">
        <v>0</v>
      </c>
      <c r="I4622">
        <v>0</v>
      </c>
      <c r="J4622">
        <v>0</v>
      </c>
      <c r="K4622">
        <v>0</v>
      </c>
      <c r="L4622">
        <v>36</v>
      </c>
      <c r="M4622">
        <v>115</v>
      </c>
      <c r="N4622">
        <v>25</v>
      </c>
      <c r="O4622" t="s">
        <v>122</v>
      </c>
      <c r="P4622">
        <v>0</v>
      </c>
      <c r="Q462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622" t="str">
        <f>VLOOKUP(Analytics_mindset_case_studies_IntegrateCo_2015payroll[[#This Row],[Job_Code]],Analytics_mindset_case_studies_IntegrateCo_jobcodes[[Code_text]:[Job_Description]],2,FALSE)</f>
        <v>Installation</v>
      </c>
    </row>
    <row r="4623" spans="1:18" x14ac:dyDescent="0.3">
      <c r="A4623" s="1">
        <v>42174</v>
      </c>
      <c r="B4623">
        <v>27310067</v>
      </c>
      <c r="C4623">
        <v>106</v>
      </c>
      <c r="D4623">
        <v>1</v>
      </c>
      <c r="E4623">
        <v>1</v>
      </c>
      <c r="F4623" t="s">
        <v>64</v>
      </c>
      <c r="G4623">
        <v>12</v>
      </c>
      <c r="H4623">
        <v>0</v>
      </c>
      <c r="I4623">
        <v>2655</v>
      </c>
      <c r="J4623">
        <v>0</v>
      </c>
      <c r="K4623">
        <v>0</v>
      </c>
      <c r="L4623">
        <v>637</v>
      </c>
      <c r="M4623">
        <v>2031</v>
      </c>
      <c r="N4623">
        <v>438</v>
      </c>
      <c r="O4623" t="s">
        <v>122</v>
      </c>
      <c r="P4623">
        <v>2655</v>
      </c>
      <c r="Q462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623" t="str">
        <f>VLOOKUP(Analytics_mindset_case_studies_IntegrateCo_2015payroll[[#This Row],[Job_Code]],Analytics_mindset_case_studies_IntegrateCo_jobcodes[[Code_text]:[Job_Description]],2,FALSE)</f>
        <v>Office</v>
      </c>
    </row>
    <row r="4624" spans="1:18" x14ac:dyDescent="0.3">
      <c r="A4624" s="1">
        <v>42174</v>
      </c>
      <c r="B4624">
        <v>27310067</v>
      </c>
      <c r="C4624">
        <v>106</v>
      </c>
      <c r="D4624">
        <v>1</v>
      </c>
      <c r="E4624">
        <v>1</v>
      </c>
      <c r="F4624" t="s">
        <v>63</v>
      </c>
      <c r="G4624">
        <v>0</v>
      </c>
      <c r="H4624">
        <v>0</v>
      </c>
      <c r="I4624">
        <v>0</v>
      </c>
      <c r="J4624">
        <v>0</v>
      </c>
      <c r="K4624">
        <v>0</v>
      </c>
      <c r="L4624">
        <v>213</v>
      </c>
      <c r="M4624">
        <v>677</v>
      </c>
      <c r="N4624">
        <v>146</v>
      </c>
      <c r="O4624" t="s">
        <v>122</v>
      </c>
      <c r="P4624">
        <v>0</v>
      </c>
      <c r="Q462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624" t="str">
        <f>VLOOKUP(Analytics_mindset_case_studies_IntegrateCo_2015payroll[[#This Row],[Job_Code]],Analytics_mindset_case_studies_IntegrateCo_jobcodes[[Code_text]:[Job_Description]],2,FALSE)</f>
        <v>New Foreign Manufacturing Plant</v>
      </c>
    </row>
    <row r="4625" spans="1:18" x14ac:dyDescent="0.3">
      <c r="A4625" s="1">
        <v>42174</v>
      </c>
      <c r="B4625">
        <v>27310067</v>
      </c>
      <c r="C4625">
        <v>106</v>
      </c>
      <c r="D4625">
        <v>1</v>
      </c>
      <c r="E4625">
        <v>1</v>
      </c>
      <c r="F4625" t="s">
        <v>96</v>
      </c>
      <c r="G4625">
        <v>0</v>
      </c>
      <c r="H4625">
        <v>0</v>
      </c>
      <c r="I4625">
        <v>0</v>
      </c>
      <c r="J4625">
        <v>0</v>
      </c>
      <c r="K4625">
        <v>0</v>
      </c>
      <c r="L4625">
        <v>213</v>
      </c>
      <c r="M4625">
        <v>676</v>
      </c>
      <c r="N4625">
        <v>146</v>
      </c>
      <c r="O4625" t="s">
        <v>122</v>
      </c>
      <c r="P4625">
        <v>0</v>
      </c>
      <c r="Q462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011</v>
      </c>
      <c r="R4625" t="str">
        <f>VLOOKUP(Analytics_mindset_case_studies_IntegrateCo_2015payroll[[#This Row],[Job_Code]],Analytics_mindset_case_studies_IntegrateCo_jobcodes[[Code_text]:[Job_Description]],2,FALSE)</f>
        <v>Internal Projects</v>
      </c>
    </row>
    <row r="4626" spans="1:18" x14ac:dyDescent="0.3">
      <c r="A4626" s="1">
        <v>42174</v>
      </c>
      <c r="B4626">
        <v>27310067</v>
      </c>
      <c r="C4626">
        <v>106</v>
      </c>
      <c r="D4626">
        <v>1</v>
      </c>
      <c r="E4626">
        <v>1</v>
      </c>
      <c r="F4626" t="s">
        <v>65</v>
      </c>
      <c r="G4626">
        <v>12</v>
      </c>
      <c r="H4626">
        <v>0</v>
      </c>
      <c r="I4626">
        <v>2655</v>
      </c>
      <c r="J4626">
        <v>0</v>
      </c>
      <c r="K4626">
        <v>0</v>
      </c>
      <c r="L4626">
        <v>637</v>
      </c>
      <c r="M4626">
        <v>2031</v>
      </c>
      <c r="N4626">
        <v>438</v>
      </c>
      <c r="O4626" t="s">
        <v>122</v>
      </c>
      <c r="P4626">
        <v>2655</v>
      </c>
      <c r="Q462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626" t="str">
        <f>VLOOKUP(Analytics_mindset_case_studies_IntegrateCo_2015payroll[[#This Row],[Job_Code]],Analytics_mindset_case_studies_IntegrateCo_jobcodes[[Code_text]:[Job_Description]],2,FALSE)</f>
        <v>Office</v>
      </c>
    </row>
    <row r="4627" spans="1:18" x14ac:dyDescent="0.3">
      <c r="A4627" s="1">
        <v>42174</v>
      </c>
      <c r="B4627">
        <v>27310067</v>
      </c>
      <c r="C4627">
        <v>106</v>
      </c>
      <c r="D4627">
        <v>1</v>
      </c>
      <c r="E4627">
        <v>1</v>
      </c>
      <c r="F4627" t="s">
        <v>70</v>
      </c>
      <c r="G4627">
        <v>0</v>
      </c>
      <c r="H4627">
        <v>0</v>
      </c>
      <c r="I4627">
        <v>0</v>
      </c>
      <c r="J4627">
        <v>0</v>
      </c>
      <c r="K4627">
        <v>0</v>
      </c>
      <c r="L4627">
        <v>212</v>
      </c>
      <c r="M4627">
        <v>678</v>
      </c>
      <c r="N4627">
        <v>146</v>
      </c>
      <c r="O4627" t="s">
        <v>122</v>
      </c>
      <c r="P4627">
        <v>0</v>
      </c>
      <c r="Q462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627" t="str">
        <f>VLOOKUP(Analytics_mindset_case_studies_IntegrateCo_2015payroll[[#This Row],[Job_Code]],Analytics_mindset_case_studies_IntegrateCo_jobcodes[[Code_text]:[Job_Description]],2,FALSE)</f>
        <v>New Foreign Manufacturing Plant</v>
      </c>
    </row>
    <row r="4628" spans="1:18" x14ac:dyDescent="0.3">
      <c r="A4628" s="1">
        <v>42174</v>
      </c>
      <c r="B4628">
        <v>27310067</v>
      </c>
      <c r="C4628">
        <v>106</v>
      </c>
      <c r="D4628">
        <v>1</v>
      </c>
      <c r="E4628">
        <v>1</v>
      </c>
      <c r="F4628" t="s">
        <v>91</v>
      </c>
      <c r="G4628">
        <v>0</v>
      </c>
      <c r="H4628">
        <v>0</v>
      </c>
      <c r="I4628">
        <v>0</v>
      </c>
      <c r="J4628">
        <v>0</v>
      </c>
      <c r="K4628">
        <v>0</v>
      </c>
      <c r="L4628">
        <v>212</v>
      </c>
      <c r="M4628">
        <v>677</v>
      </c>
      <c r="N4628">
        <v>146</v>
      </c>
      <c r="O4628" t="s">
        <v>122</v>
      </c>
      <c r="P4628">
        <v>0</v>
      </c>
      <c r="Q462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011</v>
      </c>
      <c r="R4628" t="str">
        <f>VLOOKUP(Analytics_mindset_case_studies_IntegrateCo_2015payroll[[#This Row],[Job_Code]],Analytics_mindset_case_studies_IntegrateCo_jobcodes[[Code_text]:[Job_Description]],2,FALSE)</f>
        <v>Internal Projects</v>
      </c>
    </row>
    <row r="4629" spans="1:18" x14ac:dyDescent="0.3">
      <c r="A4629" s="1">
        <v>42174</v>
      </c>
      <c r="B4629">
        <v>27310067</v>
      </c>
      <c r="C4629">
        <v>304</v>
      </c>
      <c r="D4629">
        <v>1</v>
      </c>
      <c r="E4629">
        <v>1</v>
      </c>
      <c r="F4629" t="s">
        <v>63</v>
      </c>
      <c r="G4629">
        <v>0</v>
      </c>
      <c r="H4629">
        <v>0</v>
      </c>
      <c r="I4629">
        <v>0</v>
      </c>
      <c r="J4629">
        <v>0</v>
      </c>
      <c r="K4629">
        <v>0</v>
      </c>
      <c r="L4629">
        <v>417</v>
      </c>
      <c r="M4629">
        <v>1329</v>
      </c>
      <c r="N4629">
        <v>304</v>
      </c>
      <c r="O4629" t="s">
        <v>123</v>
      </c>
      <c r="P4629">
        <v>0</v>
      </c>
      <c r="Q462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629" t="str">
        <f>VLOOKUP(Analytics_mindset_case_studies_IntegrateCo_2015payroll[[#This Row],[Job_Code]],Analytics_mindset_case_studies_IntegrateCo_jobcodes[[Code_text]:[Job_Description]],2,FALSE)</f>
        <v>New Foreign Manufacturing Plant</v>
      </c>
    </row>
    <row r="4630" spans="1:18" x14ac:dyDescent="0.3">
      <c r="A4630" s="1">
        <v>42174</v>
      </c>
      <c r="B4630">
        <v>27310067</v>
      </c>
      <c r="C4630">
        <v>274</v>
      </c>
      <c r="D4630">
        <v>1</v>
      </c>
      <c r="E4630">
        <v>1</v>
      </c>
      <c r="F4630" t="s">
        <v>85</v>
      </c>
      <c r="G4630">
        <v>0</v>
      </c>
      <c r="H4630">
        <v>0</v>
      </c>
      <c r="I4630">
        <v>0</v>
      </c>
      <c r="J4630">
        <v>0</v>
      </c>
      <c r="K4630">
        <v>0</v>
      </c>
      <c r="L4630">
        <v>29</v>
      </c>
      <c r="M4630">
        <v>91</v>
      </c>
      <c r="N4630">
        <v>2</v>
      </c>
      <c r="O4630" t="s">
        <v>124</v>
      </c>
      <c r="P4630">
        <v>0</v>
      </c>
      <c r="Q463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630" t="str">
        <f>VLOOKUP(Analytics_mindset_case_studies_IntegrateCo_2015payroll[[#This Row],[Job_Code]],Analytics_mindset_case_studies_IntegrateCo_jobcodes[[Code_text]:[Job_Description]],2,FALSE)</f>
        <v>Installation</v>
      </c>
    </row>
    <row r="4631" spans="1:18" x14ac:dyDescent="0.3">
      <c r="A4631" s="1">
        <v>42174</v>
      </c>
      <c r="B4631">
        <v>27310067</v>
      </c>
      <c r="C4631">
        <v>274</v>
      </c>
      <c r="D4631">
        <v>1</v>
      </c>
      <c r="E4631">
        <v>1</v>
      </c>
      <c r="F4631" t="s">
        <v>63</v>
      </c>
      <c r="G4631">
        <v>0</v>
      </c>
      <c r="H4631">
        <v>0</v>
      </c>
      <c r="I4631">
        <v>0</v>
      </c>
      <c r="J4631">
        <v>0</v>
      </c>
      <c r="K4631">
        <v>0</v>
      </c>
      <c r="L4631">
        <v>312</v>
      </c>
      <c r="M4631">
        <v>995</v>
      </c>
      <c r="N4631">
        <v>215</v>
      </c>
      <c r="O4631" t="s">
        <v>124</v>
      </c>
      <c r="P4631">
        <v>0</v>
      </c>
      <c r="Q463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631" t="str">
        <f>VLOOKUP(Analytics_mindset_case_studies_IntegrateCo_2015payroll[[#This Row],[Job_Code]],Analytics_mindset_case_studies_IntegrateCo_jobcodes[[Code_text]:[Job_Description]],2,FALSE)</f>
        <v>New Foreign Manufacturing Plant</v>
      </c>
    </row>
    <row r="4632" spans="1:18" x14ac:dyDescent="0.3">
      <c r="A4632" s="1">
        <v>42174</v>
      </c>
      <c r="B4632">
        <v>27310067</v>
      </c>
      <c r="C4632">
        <v>1</v>
      </c>
      <c r="D4632">
        <v>1</v>
      </c>
      <c r="E4632">
        <v>1</v>
      </c>
      <c r="F4632" t="s">
        <v>64</v>
      </c>
      <c r="G4632">
        <v>18</v>
      </c>
      <c r="H4632">
        <v>0</v>
      </c>
      <c r="I4632">
        <v>51321</v>
      </c>
      <c r="J4632">
        <v>0</v>
      </c>
      <c r="K4632">
        <v>0</v>
      </c>
      <c r="L4632">
        <v>0</v>
      </c>
      <c r="M4632">
        <v>3446</v>
      </c>
      <c r="N4632">
        <v>62</v>
      </c>
      <c r="O4632" t="s">
        <v>125</v>
      </c>
      <c r="P4632">
        <v>51321</v>
      </c>
      <c r="Q463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632" t="str">
        <f>VLOOKUP(Analytics_mindset_case_studies_IntegrateCo_2015payroll[[#This Row],[Job_Code]],Analytics_mindset_case_studies_IntegrateCo_jobcodes[[Code_text]:[Job_Description]],2,FALSE)</f>
        <v>Office</v>
      </c>
    </row>
    <row r="4633" spans="1:18" x14ac:dyDescent="0.3">
      <c r="A4633" s="1">
        <v>42174</v>
      </c>
      <c r="B4633">
        <v>27310067</v>
      </c>
      <c r="C4633">
        <v>1</v>
      </c>
      <c r="D4633">
        <v>1</v>
      </c>
      <c r="E4633">
        <v>1</v>
      </c>
      <c r="F4633" t="s">
        <v>65</v>
      </c>
      <c r="G4633">
        <v>16</v>
      </c>
      <c r="H4633">
        <v>0</v>
      </c>
      <c r="I4633">
        <v>45619</v>
      </c>
      <c r="J4633">
        <v>0</v>
      </c>
      <c r="K4633">
        <v>0</v>
      </c>
      <c r="L4633">
        <v>0</v>
      </c>
      <c r="M4633">
        <v>3063</v>
      </c>
      <c r="N4633">
        <v>55</v>
      </c>
      <c r="O4633" t="s">
        <v>125</v>
      </c>
      <c r="P4633">
        <v>45619</v>
      </c>
      <c r="Q463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633" t="str">
        <f>VLOOKUP(Analytics_mindset_case_studies_IntegrateCo_2015payroll[[#This Row],[Job_Code]],Analytics_mindset_case_studies_IntegrateCo_jobcodes[[Code_text]:[Job_Description]],2,FALSE)</f>
        <v>Office</v>
      </c>
    </row>
    <row r="4634" spans="1:18" x14ac:dyDescent="0.3">
      <c r="A4634" s="1">
        <v>42174</v>
      </c>
      <c r="B4634">
        <v>27310067</v>
      </c>
      <c r="C4634">
        <v>259</v>
      </c>
      <c r="D4634">
        <v>1</v>
      </c>
      <c r="E4634">
        <v>1</v>
      </c>
      <c r="F4634" t="s">
        <v>85</v>
      </c>
      <c r="G4634">
        <v>0</v>
      </c>
      <c r="H4634">
        <v>0</v>
      </c>
      <c r="I4634">
        <v>0</v>
      </c>
      <c r="J4634">
        <v>0</v>
      </c>
      <c r="K4634">
        <v>0</v>
      </c>
      <c r="L4634">
        <v>35</v>
      </c>
      <c r="M4634">
        <v>111</v>
      </c>
      <c r="N4634">
        <v>25</v>
      </c>
      <c r="O4634" t="s">
        <v>127</v>
      </c>
      <c r="P4634">
        <v>0</v>
      </c>
      <c r="Q463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634" t="str">
        <f>VLOOKUP(Analytics_mindset_case_studies_IntegrateCo_2015payroll[[#This Row],[Job_Code]],Analytics_mindset_case_studies_IntegrateCo_jobcodes[[Code_text]:[Job_Description]],2,FALSE)</f>
        <v>Installation</v>
      </c>
    </row>
    <row r="4635" spans="1:18" x14ac:dyDescent="0.3">
      <c r="A4635" s="1">
        <v>42174</v>
      </c>
      <c r="B4635">
        <v>27310067</v>
      </c>
      <c r="C4635">
        <v>259</v>
      </c>
      <c r="D4635">
        <v>1</v>
      </c>
      <c r="E4635">
        <v>1</v>
      </c>
      <c r="F4635" t="s">
        <v>73</v>
      </c>
      <c r="G4635">
        <v>10</v>
      </c>
      <c r="H4635">
        <v>0</v>
      </c>
      <c r="I4635">
        <v>2575</v>
      </c>
      <c r="J4635">
        <v>0</v>
      </c>
      <c r="K4635">
        <v>0</v>
      </c>
      <c r="L4635">
        <v>597</v>
      </c>
      <c r="M4635">
        <v>1904</v>
      </c>
      <c r="N4635">
        <v>425</v>
      </c>
      <c r="O4635" t="s">
        <v>127</v>
      </c>
      <c r="P4635">
        <v>2575</v>
      </c>
      <c r="Q463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4635" t="str">
        <f>VLOOKUP(Analytics_mindset_case_studies_IntegrateCo_2015payroll[[#This Row],[Job_Code]],Analytics_mindset_case_studies_IntegrateCo_jobcodes[[Code_text]:[Job_Description]],2,FALSE)</f>
        <v>Proj Management</v>
      </c>
    </row>
    <row r="4636" spans="1:18" x14ac:dyDescent="0.3">
      <c r="A4636" s="1">
        <v>42174</v>
      </c>
      <c r="B4636">
        <v>27310067</v>
      </c>
      <c r="C4636">
        <v>259</v>
      </c>
      <c r="D4636">
        <v>1</v>
      </c>
      <c r="E4636">
        <v>1</v>
      </c>
      <c r="F4636" t="s">
        <v>89</v>
      </c>
      <c r="G4636">
        <v>5</v>
      </c>
      <c r="H4636">
        <v>0</v>
      </c>
      <c r="I4636">
        <v>1288</v>
      </c>
      <c r="J4636">
        <v>0</v>
      </c>
      <c r="K4636">
        <v>0</v>
      </c>
      <c r="L4636">
        <v>3</v>
      </c>
      <c r="M4636">
        <v>95</v>
      </c>
      <c r="N4636">
        <v>21</v>
      </c>
      <c r="O4636" t="s">
        <v>127</v>
      </c>
      <c r="P4636">
        <v>1288</v>
      </c>
      <c r="Q463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636" t="str">
        <f>VLOOKUP(Analytics_mindset_case_studies_IntegrateCo_2015payroll[[#This Row],[Job_Code]],Analytics_mindset_case_studies_IntegrateCo_jobcodes[[Code_text]:[Job_Description]],2,FALSE)</f>
        <v>Employee Training</v>
      </c>
    </row>
    <row r="4637" spans="1:18" x14ac:dyDescent="0.3">
      <c r="A4637" s="1">
        <v>42174</v>
      </c>
      <c r="B4637">
        <v>27310067</v>
      </c>
      <c r="C4637">
        <v>168</v>
      </c>
      <c r="D4637">
        <v>1</v>
      </c>
      <c r="E4637">
        <v>1</v>
      </c>
      <c r="F4637" t="s">
        <v>85</v>
      </c>
      <c r="G4637">
        <v>0</v>
      </c>
      <c r="H4637">
        <v>0</v>
      </c>
      <c r="I4637">
        <v>0</v>
      </c>
      <c r="J4637">
        <v>0</v>
      </c>
      <c r="K4637">
        <v>0</v>
      </c>
      <c r="L4637">
        <v>0</v>
      </c>
      <c r="M4637">
        <v>111</v>
      </c>
      <c r="N4637">
        <v>25</v>
      </c>
      <c r="O4637" t="s">
        <v>129</v>
      </c>
      <c r="P4637">
        <v>0</v>
      </c>
      <c r="Q463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637" t="str">
        <f>VLOOKUP(Analytics_mindset_case_studies_IntegrateCo_2015payroll[[#This Row],[Job_Code]],Analytics_mindset_case_studies_IntegrateCo_jobcodes[[Code_text]:[Job_Description]],2,FALSE)</f>
        <v>Installation</v>
      </c>
    </row>
    <row r="4638" spans="1:18" x14ac:dyDescent="0.3">
      <c r="A4638" s="1">
        <v>42174</v>
      </c>
      <c r="B4638">
        <v>27310067</v>
      </c>
      <c r="C4638">
        <v>168</v>
      </c>
      <c r="D4638">
        <v>1</v>
      </c>
      <c r="E4638">
        <v>1</v>
      </c>
      <c r="F4638" t="s">
        <v>100</v>
      </c>
      <c r="G4638">
        <v>4</v>
      </c>
      <c r="H4638">
        <v>0</v>
      </c>
      <c r="I4638">
        <v>150</v>
      </c>
      <c r="J4638">
        <v>0</v>
      </c>
      <c r="K4638">
        <v>0</v>
      </c>
      <c r="L4638">
        <v>0</v>
      </c>
      <c r="M4638">
        <v>1112</v>
      </c>
      <c r="N4638">
        <v>248</v>
      </c>
      <c r="O4638" t="s">
        <v>129</v>
      </c>
      <c r="P4638">
        <v>150</v>
      </c>
      <c r="Q463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638" t="str">
        <f>VLOOKUP(Analytics_mindset_case_studies_IntegrateCo_2015payroll[[#This Row],[Job_Code]],Analytics_mindset_case_studies_IntegrateCo_jobcodes[[Code_text]:[Job_Description]],2,FALSE)</f>
        <v>Sales</v>
      </c>
    </row>
    <row r="4639" spans="1:18" x14ac:dyDescent="0.3">
      <c r="A4639" s="1">
        <v>42174</v>
      </c>
      <c r="B4639">
        <v>27310067</v>
      </c>
      <c r="C4639">
        <v>168</v>
      </c>
      <c r="D4639">
        <v>1</v>
      </c>
      <c r="E4639">
        <v>1</v>
      </c>
      <c r="F4639" t="s">
        <v>87</v>
      </c>
      <c r="G4639">
        <v>4</v>
      </c>
      <c r="H4639">
        <v>0</v>
      </c>
      <c r="I4639">
        <v>150</v>
      </c>
      <c r="J4639">
        <v>0</v>
      </c>
      <c r="K4639">
        <v>0</v>
      </c>
      <c r="L4639">
        <v>0</v>
      </c>
      <c r="M4639">
        <v>1113</v>
      </c>
      <c r="N4639">
        <v>248</v>
      </c>
      <c r="O4639" t="s">
        <v>129</v>
      </c>
      <c r="P4639">
        <v>150</v>
      </c>
      <c r="Q463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639" t="str">
        <f>VLOOKUP(Analytics_mindset_case_studies_IntegrateCo_2015payroll[[#This Row],[Job_Code]],Analytics_mindset_case_studies_IntegrateCo_jobcodes[[Code_text]:[Job_Description]],2,FALSE)</f>
        <v>Employee Training</v>
      </c>
    </row>
    <row r="4640" spans="1:18" x14ac:dyDescent="0.3">
      <c r="A4640" s="1">
        <v>42174</v>
      </c>
      <c r="B4640">
        <v>27310067</v>
      </c>
      <c r="C4640">
        <v>249</v>
      </c>
      <c r="D4640">
        <v>1</v>
      </c>
      <c r="E4640">
        <v>1</v>
      </c>
      <c r="F4640" t="s">
        <v>72</v>
      </c>
      <c r="G4640">
        <v>39</v>
      </c>
      <c r="H4640">
        <v>0</v>
      </c>
      <c r="I4640">
        <v>132813</v>
      </c>
      <c r="J4640">
        <v>0</v>
      </c>
      <c r="K4640">
        <v>0</v>
      </c>
      <c r="L4640">
        <v>0</v>
      </c>
      <c r="M4640">
        <v>9507</v>
      </c>
      <c r="N4640">
        <v>2191</v>
      </c>
      <c r="O4640" t="s">
        <v>131</v>
      </c>
      <c r="P4640">
        <v>132813</v>
      </c>
      <c r="Q464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640" t="str">
        <f>VLOOKUP(Analytics_mindset_case_studies_IntegrateCo_2015payroll[[#This Row],[Job_Code]],Analytics_mindset_case_studies_IntegrateCo_jobcodes[[Code_text]:[Job_Description]],2,FALSE)</f>
        <v>Sales</v>
      </c>
    </row>
    <row r="4641" spans="1:18" x14ac:dyDescent="0.3">
      <c r="A4641" s="1">
        <v>42174</v>
      </c>
      <c r="B4641">
        <v>27310067</v>
      </c>
      <c r="C4641">
        <v>179</v>
      </c>
      <c r="D4641">
        <v>1</v>
      </c>
      <c r="E4641">
        <v>1</v>
      </c>
      <c r="F4641" t="s">
        <v>85</v>
      </c>
      <c r="G4641">
        <v>0</v>
      </c>
      <c r="H4641">
        <v>0</v>
      </c>
      <c r="I4641">
        <v>0</v>
      </c>
      <c r="J4641">
        <v>0</v>
      </c>
      <c r="K4641">
        <v>0</v>
      </c>
      <c r="L4641">
        <v>0</v>
      </c>
      <c r="M4641">
        <v>107</v>
      </c>
      <c r="N4641">
        <v>25</v>
      </c>
      <c r="O4641" t="s">
        <v>132</v>
      </c>
      <c r="P4641">
        <v>0</v>
      </c>
      <c r="Q464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641" t="str">
        <f>VLOOKUP(Analytics_mindset_case_studies_IntegrateCo_2015payroll[[#This Row],[Job_Code]],Analytics_mindset_case_studies_IntegrateCo_jobcodes[[Code_text]:[Job_Description]],2,FALSE)</f>
        <v>Installation</v>
      </c>
    </row>
    <row r="4642" spans="1:18" x14ac:dyDescent="0.3">
      <c r="A4642" s="1">
        <v>42174</v>
      </c>
      <c r="B4642">
        <v>27310067</v>
      </c>
      <c r="C4642">
        <v>179</v>
      </c>
      <c r="D4642">
        <v>1</v>
      </c>
      <c r="E4642">
        <v>1</v>
      </c>
      <c r="F4642" t="s">
        <v>71</v>
      </c>
      <c r="G4642">
        <v>195</v>
      </c>
      <c r="H4642">
        <v>0</v>
      </c>
      <c r="I4642">
        <v>72581</v>
      </c>
      <c r="J4642">
        <v>0</v>
      </c>
      <c r="K4642">
        <v>0</v>
      </c>
      <c r="L4642">
        <v>0</v>
      </c>
      <c r="M4642">
        <v>5185</v>
      </c>
      <c r="N4642">
        <v>1198</v>
      </c>
      <c r="O4642" t="s">
        <v>132</v>
      </c>
      <c r="P4642">
        <v>72581</v>
      </c>
      <c r="Q464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4642" t="str">
        <f>VLOOKUP(Analytics_mindset_case_studies_IntegrateCo_2015payroll[[#This Row],[Job_Code]],Analytics_mindset_case_studies_IntegrateCo_jobcodes[[Code_text]:[Job_Description]],2,FALSE)</f>
        <v>Proj Management</v>
      </c>
    </row>
    <row r="4643" spans="1:18" x14ac:dyDescent="0.3">
      <c r="A4643" s="1">
        <v>42174</v>
      </c>
      <c r="B4643">
        <v>27310067</v>
      </c>
      <c r="C4643">
        <v>368</v>
      </c>
      <c r="D4643">
        <v>1</v>
      </c>
      <c r="E4643">
        <v>1</v>
      </c>
      <c r="F4643" t="s">
        <v>85</v>
      </c>
      <c r="G4643">
        <v>0</v>
      </c>
      <c r="H4643">
        <v>0</v>
      </c>
      <c r="I4643">
        <v>0</v>
      </c>
      <c r="J4643">
        <v>0</v>
      </c>
      <c r="K4643">
        <v>0</v>
      </c>
      <c r="L4643">
        <v>32</v>
      </c>
      <c r="M4643">
        <v>102</v>
      </c>
      <c r="N4643">
        <v>25</v>
      </c>
      <c r="O4643" t="s">
        <v>133</v>
      </c>
      <c r="P4643">
        <v>0</v>
      </c>
      <c r="Q464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643" t="str">
        <f>VLOOKUP(Analytics_mindset_case_studies_IntegrateCo_2015payroll[[#This Row],[Job_Code]],Analytics_mindset_case_studies_IntegrateCo_jobcodes[[Code_text]:[Job_Description]],2,FALSE)</f>
        <v>Installation</v>
      </c>
    </row>
    <row r="4644" spans="1:18" x14ac:dyDescent="0.3">
      <c r="A4644" s="1">
        <v>42174</v>
      </c>
      <c r="B4644">
        <v>27310067</v>
      </c>
      <c r="C4644">
        <v>368</v>
      </c>
      <c r="D4644">
        <v>1</v>
      </c>
      <c r="E4644">
        <v>1</v>
      </c>
      <c r="F4644" t="s">
        <v>89</v>
      </c>
      <c r="G4644">
        <v>1</v>
      </c>
      <c r="H4644">
        <v>0</v>
      </c>
      <c r="I4644">
        <v>245</v>
      </c>
      <c r="J4644">
        <v>0</v>
      </c>
      <c r="K4644">
        <v>0</v>
      </c>
      <c r="L4644">
        <v>53</v>
      </c>
      <c r="M4644">
        <v>168</v>
      </c>
      <c r="N4644">
        <v>4</v>
      </c>
      <c r="O4644" t="s">
        <v>133</v>
      </c>
      <c r="P4644">
        <v>245</v>
      </c>
      <c r="Q464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644" t="str">
        <f>VLOOKUP(Analytics_mindset_case_studies_IntegrateCo_2015payroll[[#This Row],[Job_Code]],Analytics_mindset_case_studies_IntegrateCo_jobcodes[[Code_text]:[Job_Description]],2,FALSE)</f>
        <v>Employee Training</v>
      </c>
    </row>
    <row r="4645" spans="1:18" x14ac:dyDescent="0.3">
      <c r="A4645" s="1">
        <v>42174</v>
      </c>
      <c r="B4645">
        <v>27310067</v>
      </c>
      <c r="C4645">
        <v>27</v>
      </c>
      <c r="D4645">
        <v>1</v>
      </c>
      <c r="E4645">
        <v>1</v>
      </c>
      <c r="F4645" t="s">
        <v>85</v>
      </c>
      <c r="G4645">
        <v>0</v>
      </c>
      <c r="H4645">
        <v>0</v>
      </c>
      <c r="I4645">
        <v>0</v>
      </c>
      <c r="J4645">
        <v>0</v>
      </c>
      <c r="K4645">
        <v>0</v>
      </c>
      <c r="L4645">
        <v>0</v>
      </c>
      <c r="M4645">
        <v>64</v>
      </c>
      <c r="N4645">
        <v>15</v>
      </c>
      <c r="O4645" t="s">
        <v>134</v>
      </c>
      <c r="P4645">
        <v>0</v>
      </c>
      <c r="Q464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645" t="str">
        <f>VLOOKUP(Analytics_mindset_case_studies_IntegrateCo_2015payroll[[#This Row],[Job_Code]],Analytics_mindset_case_studies_IntegrateCo_jobcodes[[Code_text]:[Job_Description]],2,FALSE)</f>
        <v>Installation</v>
      </c>
    </row>
    <row r="4646" spans="1:18" x14ac:dyDescent="0.3">
      <c r="A4646" s="1">
        <v>42174</v>
      </c>
      <c r="B4646">
        <v>27310067</v>
      </c>
      <c r="C4646">
        <v>27</v>
      </c>
      <c r="D4646">
        <v>1</v>
      </c>
      <c r="E4646">
        <v>1</v>
      </c>
      <c r="F4646" t="s">
        <v>65</v>
      </c>
      <c r="G4646">
        <v>25</v>
      </c>
      <c r="H4646">
        <v>0</v>
      </c>
      <c r="I4646">
        <v>7625</v>
      </c>
      <c r="J4646">
        <v>0</v>
      </c>
      <c r="K4646">
        <v>0</v>
      </c>
      <c r="L4646">
        <v>0</v>
      </c>
      <c r="M4646">
        <v>538</v>
      </c>
      <c r="N4646">
        <v>126</v>
      </c>
      <c r="O4646" t="s">
        <v>134</v>
      </c>
      <c r="P4646">
        <v>7625</v>
      </c>
      <c r="Q464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646" t="str">
        <f>VLOOKUP(Analytics_mindset_case_studies_IntegrateCo_2015payroll[[#This Row],[Job_Code]],Analytics_mindset_case_studies_IntegrateCo_jobcodes[[Code_text]:[Job_Description]],2,FALSE)</f>
        <v>Office</v>
      </c>
    </row>
    <row r="4647" spans="1:18" x14ac:dyDescent="0.3">
      <c r="A4647" s="1">
        <v>42174</v>
      </c>
      <c r="B4647">
        <v>27310067</v>
      </c>
      <c r="C4647">
        <v>27</v>
      </c>
      <c r="D4647">
        <v>1</v>
      </c>
      <c r="E4647">
        <v>1</v>
      </c>
      <c r="F4647" t="s">
        <v>65</v>
      </c>
      <c r="G4647">
        <v>0</v>
      </c>
      <c r="H4647">
        <v>35</v>
      </c>
      <c r="I4647">
        <v>0</v>
      </c>
      <c r="J4647">
        <v>16013</v>
      </c>
      <c r="K4647">
        <v>0</v>
      </c>
      <c r="L4647">
        <v>0</v>
      </c>
      <c r="M4647">
        <v>113</v>
      </c>
      <c r="N4647">
        <v>176</v>
      </c>
      <c r="O4647" t="s">
        <v>134</v>
      </c>
      <c r="P4647">
        <v>16013</v>
      </c>
      <c r="Q464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647" t="str">
        <f>VLOOKUP(Analytics_mindset_case_studies_IntegrateCo_2015payroll[[#This Row],[Job_Code]],Analytics_mindset_case_studies_IntegrateCo_jobcodes[[Code_text]:[Job_Description]],2,FALSE)</f>
        <v>Office</v>
      </c>
    </row>
    <row r="4648" spans="1:18" x14ac:dyDescent="0.3">
      <c r="A4648" s="1">
        <v>42174</v>
      </c>
      <c r="B4648">
        <v>27310067</v>
      </c>
      <c r="C4648">
        <v>27</v>
      </c>
      <c r="D4648">
        <v>1</v>
      </c>
      <c r="E4648">
        <v>1</v>
      </c>
      <c r="F4648" t="s">
        <v>72</v>
      </c>
      <c r="G4648">
        <v>35</v>
      </c>
      <c r="H4648">
        <v>0</v>
      </c>
      <c r="I4648">
        <v>10675</v>
      </c>
      <c r="J4648">
        <v>0</v>
      </c>
      <c r="K4648">
        <v>0</v>
      </c>
      <c r="L4648">
        <v>0</v>
      </c>
      <c r="M4648">
        <v>754</v>
      </c>
      <c r="N4648">
        <v>176</v>
      </c>
      <c r="O4648" t="s">
        <v>134</v>
      </c>
      <c r="P4648">
        <v>10675</v>
      </c>
      <c r="Q464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648" t="str">
        <f>VLOOKUP(Analytics_mindset_case_studies_IntegrateCo_2015payroll[[#This Row],[Job_Code]],Analytics_mindset_case_studies_IntegrateCo_jobcodes[[Code_text]:[Job_Description]],2,FALSE)</f>
        <v>Sales</v>
      </c>
    </row>
    <row r="4649" spans="1:18" x14ac:dyDescent="0.3">
      <c r="A4649" s="1">
        <v>42174</v>
      </c>
      <c r="B4649">
        <v>27310067</v>
      </c>
      <c r="C4649">
        <v>27</v>
      </c>
      <c r="D4649">
        <v>1</v>
      </c>
      <c r="E4649">
        <v>1</v>
      </c>
      <c r="F4649" t="s">
        <v>72</v>
      </c>
      <c r="G4649">
        <v>0</v>
      </c>
      <c r="H4649">
        <v>2</v>
      </c>
      <c r="I4649">
        <v>0</v>
      </c>
      <c r="J4649">
        <v>915</v>
      </c>
      <c r="K4649">
        <v>0</v>
      </c>
      <c r="L4649">
        <v>0</v>
      </c>
      <c r="M4649">
        <v>646</v>
      </c>
      <c r="N4649">
        <v>101</v>
      </c>
      <c r="O4649" t="s">
        <v>134</v>
      </c>
      <c r="P4649">
        <v>915</v>
      </c>
      <c r="Q464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649" t="str">
        <f>VLOOKUP(Analytics_mindset_case_studies_IntegrateCo_2015payroll[[#This Row],[Job_Code]],Analytics_mindset_case_studies_IntegrateCo_jobcodes[[Code_text]:[Job_Description]],2,FALSE)</f>
        <v>Sales</v>
      </c>
    </row>
    <row r="4650" spans="1:18" x14ac:dyDescent="0.3">
      <c r="A4650" s="1">
        <v>42174</v>
      </c>
      <c r="B4650">
        <v>27310067</v>
      </c>
      <c r="C4650">
        <v>27</v>
      </c>
      <c r="D4650">
        <v>1</v>
      </c>
      <c r="E4650">
        <v>1</v>
      </c>
      <c r="F4650" t="s">
        <v>73</v>
      </c>
      <c r="G4650">
        <v>2</v>
      </c>
      <c r="H4650">
        <v>0</v>
      </c>
      <c r="I4650">
        <v>61</v>
      </c>
      <c r="J4650">
        <v>0</v>
      </c>
      <c r="K4650">
        <v>0</v>
      </c>
      <c r="L4650">
        <v>0</v>
      </c>
      <c r="M4650">
        <v>43</v>
      </c>
      <c r="N4650">
        <v>101</v>
      </c>
      <c r="O4650" t="s">
        <v>134</v>
      </c>
      <c r="P4650">
        <v>61</v>
      </c>
      <c r="Q465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4650" t="str">
        <f>VLOOKUP(Analytics_mindset_case_studies_IntegrateCo_2015payroll[[#This Row],[Job_Code]],Analytics_mindset_case_studies_IntegrateCo_jobcodes[[Code_text]:[Job_Description]],2,FALSE)</f>
        <v>Proj Management</v>
      </c>
    </row>
    <row r="4651" spans="1:18" x14ac:dyDescent="0.3">
      <c r="A4651" s="1">
        <v>42174</v>
      </c>
      <c r="B4651">
        <v>27310067</v>
      </c>
      <c r="C4651">
        <v>27</v>
      </c>
      <c r="D4651">
        <v>1</v>
      </c>
      <c r="E4651">
        <v>1</v>
      </c>
      <c r="F4651" t="s">
        <v>73</v>
      </c>
      <c r="G4651">
        <v>0</v>
      </c>
      <c r="H4651">
        <v>1</v>
      </c>
      <c r="I4651">
        <v>0</v>
      </c>
      <c r="J4651">
        <v>4575</v>
      </c>
      <c r="K4651">
        <v>0</v>
      </c>
      <c r="L4651">
        <v>0</v>
      </c>
      <c r="M4651">
        <v>323</v>
      </c>
      <c r="N4651">
        <v>5</v>
      </c>
      <c r="O4651" t="s">
        <v>134</v>
      </c>
      <c r="P4651">
        <v>4575</v>
      </c>
      <c r="Q465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4651" t="str">
        <f>VLOOKUP(Analytics_mindset_case_studies_IntegrateCo_2015payroll[[#This Row],[Job_Code]],Analytics_mindset_case_studies_IntegrateCo_jobcodes[[Code_text]:[Job_Description]],2,FALSE)</f>
        <v>Proj Management</v>
      </c>
    </row>
    <row r="4652" spans="1:18" x14ac:dyDescent="0.3">
      <c r="A4652" s="1">
        <v>42174</v>
      </c>
      <c r="B4652">
        <v>27310067</v>
      </c>
      <c r="C4652">
        <v>27</v>
      </c>
      <c r="D4652">
        <v>1</v>
      </c>
      <c r="E4652">
        <v>1</v>
      </c>
      <c r="F4652" t="s">
        <v>74</v>
      </c>
      <c r="G4652">
        <v>25</v>
      </c>
      <c r="H4652">
        <v>0</v>
      </c>
      <c r="I4652">
        <v>7625</v>
      </c>
      <c r="J4652">
        <v>0</v>
      </c>
      <c r="K4652">
        <v>0</v>
      </c>
      <c r="L4652">
        <v>0</v>
      </c>
      <c r="M4652">
        <v>538</v>
      </c>
      <c r="N4652">
        <v>126</v>
      </c>
      <c r="O4652" t="s">
        <v>134</v>
      </c>
      <c r="P4652">
        <v>7625</v>
      </c>
      <c r="Q465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652" t="str">
        <f>VLOOKUP(Analytics_mindset_case_studies_IntegrateCo_2015payroll[[#This Row],[Job_Code]],Analytics_mindset_case_studies_IntegrateCo_jobcodes[[Code_text]:[Job_Description]],2,FALSE)</f>
        <v>Service</v>
      </c>
    </row>
    <row r="4653" spans="1:18" x14ac:dyDescent="0.3">
      <c r="A4653" s="1">
        <v>42174</v>
      </c>
      <c r="B4653">
        <v>27310067</v>
      </c>
      <c r="C4653">
        <v>27</v>
      </c>
      <c r="D4653">
        <v>1</v>
      </c>
      <c r="E4653">
        <v>1</v>
      </c>
      <c r="F4653" t="s">
        <v>74</v>
      </c>
      <c r="G4653">
        <v>0</v>
      </c>
      <c r="H4653">
        <v>25</v>
      </c>
      <c r="I4653">
        <v>0</v>
      </c>
      <c r="J4653">
        <v>11438</v>
      </c>
      <c r="K4653">
        <v>0</v>
      </c>
      <c r="L4653">
        <v>0</v>
      </c>
      <c r="M4653">
        <v>807</v>
      </c>
      <c r="N4653">
        <v>126</v>
      </c>
      <c r="O4653" t="s">
        <v>134</v>
      </c>
      <c r="P4653">
        <v>11438</v>
      </c>
      <c r="Q465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653" t="str">
        <f>VLOOKUP(Analytics_mindset_case_studies_IntegrateCo_2015payroll[[#This Row],[Job_Code]],Analytics_mindset_case_studies_IntegrateCo_jobcodes[[Code_text]:[Job_Description]],2,FALSE)</f>
        <v>Service</v>
      </c>
    </row>
    <row r="4654" spans="1:18" x14ac:dyDescent="0.3">
      <c r="A4654" s="1">
        <v>42174</v>
      </c>
      <c r="B4654">
        <v>27310067</v>
      </c>
      <c r="C4654">
        <v>27</v>
      </c>
      <c r="D4654">
        <v>1</v>
      </c>
      <c r="E4654">
        <v>1</v>
      </c>
      <c r="F4654" t="s">
        <v>89</v>
      </c>
      <c r="G4654">
        <v>18</v>
      </c>
      <c r="H4654">
        <v>0</v>
      </c>
      <c r="I4654">
        <v>549</v>
      </c>
      <c r="J4654">
        <v>0</v>
      </c>
      <c r="K4654">
        <v>0</v>
      </c>
      <c r="L4654">
        <v>0</v>
      </c>
      <c r="M4654">
        <v>3876</v>
      </c>
      <c r="N4654">
        <v>906</v>
      </c>
      <c r="O4654" t="s">
        <v>134</v>
      </c>
      <c r="P4654">
        <v>549</v>
      </c>
      <c r="Q465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654" t="str">
        <f>VLOOKUP(Analytics_mindset_case_studies_IntegrateCo_2015payroll[[#This Row],[Job_Code]],Analytics_mindset_case_studies_IntegrateCo_jobcodes[[Code_text]:[Job_Description]],2,FALSE)</f>
        <v>Employee Training</v>
      </c>
    </row>
    <row r="4655" spans="1:18" x14ac:dyDescent="0.3">
      <c r="A4655" s="1">
        <v>42174</v>
      </c>
      <c r="B4655">
        <v>27310067</v>
      </c>
      <c r="C4655">
        <v>411</v>
      </c>
      <c r="D4655">
        <v>1</v>
      </c>
      <c r="E4655">
        <v>1</v>
      </c>
      <c r="F4655" t="s">
        <v>85</v>
      </c>
      <c r="G4655">
        <v>0</v>
      </c>
      <c r="H4655">
        <v>0</v>
      </c>
      <c r="I4655">
        <v>0</v>
      </c>
      <c r="J4655">
        <v>0</v>
      </c>
      <c r="K4655">
        <v>9</v>
      </c>
      <c r="L4655">
        <v>36</v>
      </c>
      <c r="M4655">
        <v>115</v>
      </c>
      <c r="N4655">
        <v>25</v>
      </c>
      <c r="O4655" t="s">
        <v>213</v>
      </c>
      <c r="P4655">
        <v>0</v>
      </c>
      <c r="Q465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655" t="str">
        <f>VLOOKUP(Analytics_mindset_case_studies_IntegrateCo_2015payroll[[#This Row],[Job_Code]],Analytics_mindset_case_studies_IntegrateCo_jobcodes[[Code_text]:[Job_Description]],2,FALSE)</f>
        <v>Installation</v>
      </c>
    </row>
    <row r="4656" spans="1:18" x14ac:dyDescent="0.3">
      <c r="A4656" s="1">
        <v>42174</v>
      </c>
      <c r="B4656">
        <v>27310067</v>
      </c>
      <c r="C4656">
        <v>239</v>
      </c>
      <c r="D4656">
        <v>1</v>
      </c>
      <c r="E4656">
        <v>1</v>
      </c>
      <c r="F4656" t="s">
        <v>64</v>
      </c>
      <c r="G4656">
        <v>1725</v>
      </c>
      <c r="H4656">
        <v>0</v>
      </c>
      <c r="I4656">
        <v>40538</v>
      </c>
      <c r="J4656">
        <v>0</v>
      </c>
      <c r="K4656">
        <v>0</v>
      </c>
      <c r="L4656">
        <v>919</v>
      </c>
      <c r="M4656">
        <v>2929</v>
      </c>
      <c r="N4656">
        <v>49</v>
      </c>
      <c r="O4656" t="s">
        <v>135</v>
      </c>
      <c r="P4656">
        <v>40538</v>
      </c>
      <c r="Q465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656" t="str">
        <f>VLOOKUP(Analytics_mindset_case_studies_IntegrateCo_2015payroll[[#This Row],[Job_Code]],Analytics_mindset_case_studies_IntegrateCo_jobcodes[[Code_text]:[Job_Description]],2,FALSE)</f>
        <v>Office</v>
      </c>
    </row>
    <row r="4657" spans="1:18" x14ac:dyDescent="0.3">
      <c r="A4657" s="1">
        <v>42174</v>
      </c>
      <c r="B4657">
        <v>27310067</v>
      </c>
      <c r="C4657">
        <v>239</v>
      </c>
      <c r="D4657">
        <v>1</v>
      </c>
      <c r="E4657">
        <v>1</v>
      </c>
      <c r="F4657" t="s">
        <v>106</v>
      </c>
      <c r="G4657">
        <v>3</v>
      </c>
      <c r="H4657">
        <v>0</v>
      </c>
      <c r="I4657">
        <v>705</v>
      </c>
      <c r="J4657">
        <v>0</v>
      </c>
      <c r="K4657">
        <v>0</v>
      </c>
      <c r="L4657">
        <v>16</v>
      </c>
      <c r="M4657">
        <v>51</v>
      </c>
      <c r="N4657">
        <v>8</v>
      </c>
      <c r="O4657" t="s">
        <v>135</v>
      </c>
      <c r="P4657">
        <v>705</v>
      </c>
      <c r="Q465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007</v>
      </c>
      <c r="R4657" t="str">
        <f>VLOOKUP(Analytics_mindset_case_studies_IntegrateCo_2015payroll[[#This Row],[Job_Code]],Analytics_mindset_case_studies_IntegrateCo_jobcodes[[Code_text]:[Job_Description]],2,FALSE)</f>
        <v>Customer Training</v>
      </c>
    </row>
    <row r="4658" spans="1:18" x14ac:dyDescent="0.3">
      <c r="A4658" s="1">
        <v>42174</v>
      </c>
      <c r="B4658">
        <v>27310067</v>
      </c>
      <c r="C4658">
        <v>239</v>
      </c>
      <c r="D4658">
        <v>1</v>
      </c>
      <c r="E4658">
        <v>1</v>
      </c>
      <c r="F4658" t="s">
        <v>65</v>
      </c>
      <c r="G4658">
        <v>1725</v>
      </c>
      <c r="H4658">
        <v>0</v>
      </c>
      <c r="I4658">
        <v>40538</v>
      </c>
      <c r="J4658">
        <v>0</v>
      </c>
      <c r="K4658">
        <v>0</v>
      </c>
      <c r="L4658">
        <v>919</v>
      </c>
      <c r="M4658">
        <v>2929</v>
      </c>
      <c r="N4658">
        <v>49</v>
      </c>
      <c r="O4658" t="s">
        <v>135</v>
      </c>
      <c r="P4658">
        <v>40538</v>
      </c>
      <c r="Q465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658" t="str">
        <f>VLOOKUP(Analytics_mindset_case_studies_IntegrateCo_2015payroll[[#This Row],[Job_Code]],Analytics_mindset_case_studies_IntegrateCo_jobcodes[[Code_text]:[Job_Description]],2,FALSE)</f>
        <v>Office</v>
      </c>
    </row>
    <row r="4659" spans="1:18" x14ac:dyDescent="0.3">
      <c r="A4659" s="1">
        <v>42174</v>
      </c>
      <c r="B4659">
        <v>27310067</v>
      </c>
      <c r="C4659">
        <v>239</v>
      </c>
      <c r="D4659">
        <v>1</v>
      </c>
      <c r="E4659">
        <v>1</v>
      </c>
      <c r="F4659" t="s">
        <v>72</v>
      </c>
      <c r="G4659">
        <v>25</v>
      </c>
      <c r="H4659">
        <v>0</v>
      </c>
      <c r="I4659">
        <v>5875</v>
      </c>
      <c r="J4659">
        <v>0</v>
      </c>
      <c r="K4659">
        <v>0</v>
      </c>
      <c r="L4659">
        <v>133</v>
      </c>
      <c r="M4659">
        <v>424</v>
      </c>
      <c r="N4659">
        <v>7</v>
      </c>
      <c r="O4659" t="s">
        <v>135</v>
      </c>
      <c r="P4659">
        <v>5875</v>
      </c>
      <c r="Q465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659" t="str">
        <f>VLOOKUP(Analytics_mindset_case_studies_IntegrateCo_2015payroll[[#This Row],[Job_Code]],Analytics_mindset_case_studies_IntegrateCo_jobcodes[[Code_text]:[Job_Description]],2,FALSE)</f>
        <v>Sales</v>
      </c>
    </row>
    <row r="4660" spans="1:18" x14ac:dyDescent="0.3">
      <c r="A4660" s="1">
        <v>42174</v>
      </c>
      <c r="B4660">
        <v>27310067</v>
      </c>
      <c r="C4660">
        <v>38</v>
      </c>
      <c r="D4660">
        <v>1</v>
      </c>
      <c r="E4660">
        <v>1</v>
      </c>
      <c r="F4660" t="s">
        <v>85</v>
      </c>
      <c r="G4660">
        <v>0</v>
      </c>
      <c r="H4660">
        <v>0</v>
      </c>
      <c r="I4660">
        <v>0</v>
      </c>
      <c r="J4660">
        <v>0</v>
      </c>
      <c r="K4660">
        <v>0</v>
      </c>
      <c r="L4660">
        <v>0</v>
      </c>
      <c r="M4660">
        <v>112</v>
      </c>
      <c r="N4660">
        <v>4</v>
      </c>
      <c r="O4660" t="s">
        <v>137</v>
      </c>
      <c r="P4660">
        <v>0</v>
      </c>
      <c r="Q466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660" t="str">
        <f>VLOOKUP(Analytics_mindset_case_studies_IntegrateCo_2015payroll[[#This Row],[Job_Code]],Analytics_mindset_case_studies_IntegrateCo_jobcodes[[Code_text]:[Job_Description]],2,FALSE)</f>
        <v>Installation</v>
      </c>
    </row>
    <row r="4661" spans="1:18" x14ac:dyDescent="0.3">
      <c r="A4661" s="1">
        <v>42174</v>
      </c>
      <c r="B4661">
        <v>27310067</v>
      </c>
      <c r="C4661">
        <v>38</v>
      </c>
      <c r="D4661">
        <v>1</v>
      </c>
      <c r="E4661">
        <v>1</v>
      </c>
      <c r="F4661" t="s">
        <v>58</v>
      </c>
      <c r="G4661">
        <v>41</v>
      </c>
      <c r="H4661">
        <v>0</v>
      </c>
      <c r="I4661">
        <v>163454</v>
      </c>
      <c r="J4661">
        <v>0</v>
      </c>
      <c r="K4661">
        <v>0</v>
      </c>
      <c r="L4661">
        <v>0</v>
      </c>
      <c r="M4661">
        <v>12244</v>
      </c>
      <c r="N4661">
        <v>425</v>
      </c>
      <c r="O4661" t="s">
        <v>137</v>
      </c>
      <c r="P4661">
        <v>163454</v>
      </c>
      <c r="Q466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661" t="str">
        <f>VLOOKUP(Analytics_mindset_case_studies_IntegrateCo_2015payroll[[#This Row],[Job_Code]],Analytics_mindset_case_studies_IntegrateCo_jobcodes[[Code_text]:[Job_Description]],2,FALSE)</f>
        <v>Sales</v>
      </c>
    </row>
    <row r="4662" spans="1:18" x14ac:dyDescent="0.3">
      <c r="A4662" s="1">
        <v>42174</v>
      </c>
      <c r="B4662">
        <v>27310067</v>
      </c>
      <c r="C4662">
        <v>169</v>
      </c>
      <c r="D4662">
        <v>1</v>
      </c>
      <c r="E4662">
        <v>1</v>
      </c>
      <c r="F4662" t="s">
        <v>85</v>
      </c>
      <c r="G4662">
        <v>0</v>
      </c>
      <c r="H4662">
        <v>0</v>
      </c>
      <c r="I4662">
        <v>0</v>
      </c>
      <c r="J4662">
        <v>0</v>
      </c>
      <c r="K4662">
        <v>0</v>
      </c>
      <c r="L4662">
        <v>0</v>
      </c>
      <c r="M4662">
        <v>111</v>
      </c>
      <c r="N4662">
        <v>25</v>
      </c>
      <c r="O4662" t="s">
        <v>138</v>
      </c>
      <c r="P4662">
        <v>0</v>
      </c>
      <c r="Q466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662" t="str">
        <f>VLOOKUP(Analytics_mindset_case_studies_IntegrateCo_2015payroll[[#This Row],[Job_Code]],Analytics_mindset_case_studies_IntegrateCo_jobcodes[[Code_text]:[Job_Description]],2,FALSE)</f>
        <v>Installation</v>
      </c>
    </row>
    <row r="4663" spans="1:18" x14ac:dyDescent="0.3">
      <c r="A4663" s="1">
        <v>42174</v>
      </c>
      <c r="B4663">
        <v>27310067</v>
      </c>
      <c r="C4663">
        <v>169</v>
      </c>
      <c r="D4663">
        <v>1</v>
      </c>
      <c r="E4663">
        <v>1</v>
      </c>
      <c r="F4663" t="s">
        <v>71</v>
      </c>
      <c r="G4663">
        <v>3</v>
      </c>
      <c r="H4663">
        <v>0</v>
      </c>
      <c r="I4663">
        <v>9825</v>
      </c>
      <c r="J4663">
        <v>0</v>
      </c>
      <c r="K4663">
        <v>0</v>
      </c>
      <c r="L4663">
        <v>0</v>
      </c>
      <c r="M4663">
        <v>727</v>
      </c>
      <c r="N4663">
        <v>162</v>
      </c>
      <c r="O4663" t="s">
        <v>138</v>
      </c>
      <c r="P4663">
        <v>9825</v>
      </c>
      <c r="Q466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4663" t="str">
        <f>VLOOKUP(Analytics_mindset_case_studies_IntegrateCo_2015payroll[[#This Row],[Job_Code]],Analytics_mindset_case_studies_IntegrateCo_jobcodes[[Code_text]:[Job_Description]],2,FALSE)</f>
        <v>Proj Management</v>
      </c>
    </row>
    <row r="4664" spans="1:18" x14ac:dyDescent="0.3">
      <c r="A4664" s="1">
        <v>42174</v>
      </c>
      <c r="B4664">
        <v>27310067</v>
      </c>
      <c r="C4664">
        <v>44</v>
      </c>
      <c r="D4664">
        <v>4</v>
      </c>
      <c r="E4664">
        <v>4</v>
      </c>
      <c r="F4664" t="s">
        <v>92</v>
      </c>
      <c r="G4664">
        <v>40</v>
      </c>
      <c r="H4664">
        <v>0</v>
      </c>
      <c r="I4664">
        <v>3850</v>
      </c>
      <c r="J4664">
        <v>0</v>
      </c>
      <c r="K4664">
        <v>0</v>
      </c>
      <c r="L4664">
        <v>0</v>
      </c>
      <c r="M4664">
        <v>29453</v>
      </c>
      <c r="N4664">
        <v>462</v>
      </c>
      <c r="O4664" t="s">
        <v>139</v>
      </c>
      <c r="P4664">
        <v>3850</v>
      </c>
      <c r="Q466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664" t="str">
        <f>VLOOKUP(Analytics_mindset_case_studies_IntegrateCo_2015payroll[[#This Row],[Job_Code]],Analytics_mindset_case_studies_IntegrateCo_jobcodes[[Code_text]:[Job_Description]],2,FALSE)</f>
        <v>Office</v>
      </c>
    </row>
    <row r="4665" spans="1:18" x14ac:dyDescent="0.3">
      <c r="A4665" s="1">
        <v>42174</v>
      </c>
      <c r="B4665">
        <v>27310067</v>
      </c>
      <c r="C4665">
        <v>396</v>
      </c>
      <c r="D4665">
        <v>5</v>
      </c>
      <c r="E4665">
        <v>5</v>
      </c>
      <c r="F4665" t="s">
        <v>85</v>
      </c>
      <c r="G4665">
        <v>0</v>
      </c>
      <c r="H4665">
        <v>0</v>
      </c>
      <c r="I4665">
        <v>0</v>
      </c>
      <c r="J4665">
        <v>0</v>
      </c>
      <c r="K4665">
        <v>0</v>
      </c>
      <c r="L4665">
        <v>0</v>
      </c>
      <c r="M4665">
        <v>115</v>
      </c>
      <c r="N4665">
        <v>64</v>
      </c>
      <c r="O4665" t="s">
        <v>140</v>
      </c>
      <c r="P4665">
        <v>0</v>
      </c>
      <c r="Q466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665" t="str">
        <f>VLOOKUP(Analytics_mindset_case_studies_IntegrateCo_2015payroll[[#This Row],[Job_Code]],Analytics_mindset_case_studies_IntegrateCo_jobcodes[[Code_text]:[Job_Description]],2,FALSE)</f>
        <v>Installation</v>
      </c>
    </row>
    <row r="4666" spans="1:18" x14ac:dyDescent="0.3">
      <c r="A4666" s="1">
        <v>42174</v>
      </c>
      <c r="B4666">
        <v>27310067</v>
      </c>
      <c r="C4666">
        <v>396</v>
      </c>
      <c r="D4666">
        <v>5</v>
      </c>
      <c r="E4666">
        <v>5</v>
      </c>
      <c r="F4666" t="s">
        <v>93</v>
      </c>
      <c r="G4666">
        <v>1</v>
      </c>
      <c r="H4666">
        <v>0</v>
      </c>
      <c r="I4666">
        <v>32</v>
      </c>
      <c r="J4666">
        <v>0</v>
      </c>
      <c r="K4666">
        <v>0</v>
      </c>
      <c r="L4666">
        <v>0</v>
      </c>
      <c r="M4666">
        <v>244</v>
      </c>
      <c r="N4666">
        <v>137</v>
      </c>
      <c r="O4666" t="s">
        <v>140</v>
      </c>
      <c r="P4666">
        <v>32</v>
      </c>
      <c r="Q466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666" t="str">
        <f>VLOOKUP(Analytics_mindset_case_studies_IntegrateCo_2015payroll[[#This Row],[Job_Code]],Analytics_mindset_case_studies_IntegrateCo_jobcodes[[Code_text]:[Job_Description]],2,FALSE)</f>
        <v>Office</v>
      </c>
    </row>
    <row r="4667" spans="1:18" x14ac:dyDescent="0.3">
      <c r="A4667" s="1">
        <v>42174</v>
      </c>
      <c r="B4667">
        <v>27310067</v>
      </c>
      <c r="C4667">
        <v>396</v>
      </c>
      <c r="D4667">
        <v>5</v>
      </c>
      <c r="E4667">
        <v>5</v>
      </c>
      <c r="F4667" t="s">
        <v>94</v>
      </c>
      <c r="G4667">
        <v>3</v>
      </c>
      <c r="H4667">
        <v>0</v>
      </c>
      <c r="I4667">
        <v>96</v>
      </c>
      <c r="J4667">
        <v>0</v>
      </c>
      <c r="K4667">
        <v>0</v>
      </c>
      <c r="L4667">
        <v>0</v>
      </c>
      <c r="M4667">
        <v>736</v>
      </c>
      <c r="N4667">
        <v>411</v>
      </c>
      <c r="O4667" t="s">
        <v>140</v>
      </c>
      <c r="P4667">
        <v>96</v>
      </c>
      <c r="Q466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4667" t="str">
        <f>VLOOKUP(Analytics_mindset_case_studies_IntegrateCo_2015payroll[[#This Row],[Job_Code]],Analytics_mindset_case_studies_IntegrateCo_jobcodes[[Code_text]:[Job_Description]],2,FALSE)</f>
        <v>Proj Management</v>
      </c>
    </row>
    <row r="4668" spans="1:18" x14ac:dyDescent="0.3">
      <c r="A4668" s="1">
        <v>42174</v>
      </c>
      <c r="B4668">
        <v>27310067</v>
      </c>
      <c r="C4668">
        <v>204</v>
      </c>
      <c r="D4668">
        <v>1</v>
      </c>
      <c r="E4668">
        <v>1</v>
      </c>
      <c r="F4668" t="s">
        <v>85</v>
      </c>
      <c r="G4668">
        <v>0</v>
      </c>
      <c r="H4668">
        <v>0</v>
      </c>
      <c r="I4668">
        <v>0</v>
      </c>
      <c r="J4668">
        <v>0</v>
      </c>
      <c r="K4668">
        <v>0</v>
      </c>
      <c r="L4668">
        <v>34</v>
      </c>
      <c r="M4668">
        <v>109</v>
      </c>
      <c r="N4668">
        <v>25</v>
      </c>
      <c r="O4668" t="s">
        <v>141</v>
      </c>
      <c r="P4668">
        <v>0</v>
      </c>
      <c r="Q466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668" t="str">
        <f>VLOOKUP(Analytics_mindset_case_studies_IntegrateCo_2015payroll[[#This Row],[Job_Code]],Analytics_mindset_case_studies_IntegrateCo_jobcodes[[Code_text]:[Job_Description]],2,FALSE)</f>
        <v>Installation</v>
      </c>
    </row>
    <row r="4669" spans="1:18" x14ac:dyDescent="0.3">
      <c r="A4669" s="1">
        <v>42174</v>
      </c>
      <c r="B4669">
        <v>27310067</v>
      </c>
      <c r="C4669">
        <v>53</v>
      </c>
      <c r="D4669">
        <v>1</v>
      </c>
      <c r="E4669">
        <v>1</v>
      </c>
      <c r="F4669" t="s">
        <v>85</v>
      </c>
      <c r="G4669">
        <v>0</v>
      </c>
      <c r="H4669">
        <v>0</v>
      </c>
      <c r="I4669">
        <v>0</v>
      </c>
      <c r="J4669">
        <v>0</v>
      </c>
      <c r="K4669">
        <v>0</v>
      </c>
      <c r="L4669">
        <v>34</v>
      </c>
      <c r="M4669">
        <v>107</v>
      </c>
      <c r="N4669">
        <v>25</v>
      </c>
      <c r="O4669" t="s">
        <v>142</v>
      </c>
      <c r="P4669">
        <v>0</v>
      </c>
      <c r="Q466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669" t="str">
        <f>VLOOKUP(Analytics_mindset_case_studies_IntegrateCo_2015payroll[[#This Row],[Job_Code]],Analytics_mindset_case_studies_IntegrateCo_jobcodes[[Code_text]:[Job_Description]],2,FALSE)</f>
        <v>Installation</v>
      </c>
    </row>
    <row r="4670" spans="1:18" x14ac:dyDescent="0.3">
      <c r="A4670" s="1">
        <v>42174</v>
      </c>
      <c r="B4670">
        <v>27310067</v>
      </c>
      <c r="C4670">
        <v>15</v>
      </c>
      <c r="D4670">
        <v>1</v>
      </c>
      <c r="E4670">
        <v>1</v>
      </c>
      <c r="F4670" t="s">
        <v>85</v>
      </c>
      <c r="G4670">
        <v>0</v>
      </c>
      <c r="H4670">
        <v>0</v>
      </c>
      <c r="I4670">
        <v>0</v>
      </c>
      <c r="J4670">
        <v>0</v>
      </c>
      <c r="K4670">
        <v>0</v>
      </c>
      <c r="L4670">
        <v>32</v>
      </c>
      <c r="M4670">
        <v>102</v>
      </c>
      <c r="N4670">
        <v>25</v>
      </c>
      <c r="O4670" t="s">
        <v>143</v>
      </c>
      <c r="P4670">
        <v>0</v>
      </c>
      <c r="Q467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670" t="str">
        <f>VLOOKUP(Analytics_mindset_case_studies_IntegrateCo_2015payroll[[#This Row],[Job_Code]],Analytics_mindset_case_studies_IntegrateCo_jobcodes[[Code_text]:[Job_Description]],2,FALSE)</f>
        <v>Installation</v>
      </c>
    </row>
    <row r="4671" spans="1:18" x14ac:dyDescent="0.3">
      <c r="A4671" s="1">
        <v>42174</v>
      </c>
      <c r="B4671">
        <v>27310067</v>
      </c>
      <c r="C4671">
        <v>15</v>
      </c>
      <c r="D4671">
        <v>1</v>
      </c>
      <c r="E4671">
        <v>1</v>
      </c>
      <c r="F4671" t="s">
        <v>84</v>
      </c>
      <c r="G4671">
        <v>2</v>
      </c>
      <c r="H4671">
        <v>0</v>
      </c>
      <c r="I4671">
        <v>5529</v>
      </c>
      <c r="J4671">
        <v>0</v>
      </c>
      <c r="K4671">
        <v>0</v>
      </c>
      <c r="L4671">
        <v>118</v>
      </c>
      <c r="M4671">
        <v>376</v>
      </c>
      <c r="N4671">
        <v>91</v>
      </c>
      <c r="O4671" t="s">
        <v>143</v>
      </c>
      <c r="P4671">
        <v>5529</v>
      </c>
      <c r="Q467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4671" t="str">
        <f>VLOOKUP(Analytics_mindset_case_studies_IntegrateCo_2015payroll[[#This Row],[Job_Code]],Analytics_mindset_case_studies_IntegrateCo_jobcodes[[Code_text]:[Job_Description]],2,FALSE)</f>
        <v>Travel</v>
      </c>
    </row>
    <row r="4672" spans="1:18" x14ac:dyDescent="0.3">
      <c r="A4672" s="1">
        <v>42174</v>
      </c>
      <c r="B4672">
        <v>27310067</v>
      </c>
      <c r="C4672">
        <v>15</v>
      </c>
      <c r="D4672">
        <v>1</v>
      </c>
      <c r="E4672">
        <v>1</v>
      </c>
      <c r="F4672" t="s">
        <v>63</v>
      </c>
      <c r="G4672">
        <v>0</v>
      </c>
      <c r="H4672">
        <v>0</v>
      </c>
      <c r="I4672">
        <v>0</v>
      </c>
      <c r="J4672">
        <v>0</v>
      </c>
      <c r="K4672">
        <v>0</v>
      </c>
      <c r="L4672">
        <v>1418</v>
      </c>
      <c r="M4672">
        <v>4519</v>
      </c>
      <c r="N4672">
        <v>1095</v>
      </c>
      <c r="O4672" t="s">
        <v>143</v>
      </c>
      <c r="P4672">
        <v>0</v>
      </c>
      <c r="Q467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672" t="str">
        <f>VLOOKUP(Analytics_mindset_case_studies_IntegrateCo_2015payroll[[#This Row],[Job_Code]],Analytics_mindset_case_studies_IntegrateCo_jobcodes[[Code_text]:[Job_Description]],2,FALSE)</f>
        <v>New Foreign Manufacturing Plant</v>
      </c>
    </row>
    <row r="4673" spans="1:18" x14ac:dyDescent="0.3">
      <c r="A4673" s="1">
        <v>42174</v>
      </c>
      <c r="B4673">
        <v>27310067</v>
      </c>
      <c r="C4673">
        <v>11</v>
      </c>
      <c r="D4673">
        <v>1</v>
      </c>
      <c r="E4673">
        <v>1</v>
      </c>
      <c r="F4673" t="s">
        <v>85</v>
      </c>
      <c r="G4673">
        <v>0</v>
      </c>
      <c r="H4673">
        <v>0</v>
      </c>
      <c r="I4673">
        <v>0</v>
      </c>
      <c r="J4673">
        <v>0</v>
      </c>
      <c r="K4673">
        <v>0</v>
      </c>
      <c r="L4673">
        <v>0</v>
      </c>
      <c r="M4673">
        <v>111</v>
      </c>
      <c r="N4673">
        <v>25</v>
      </c>
      <c r="O4673" t="s">
        <v>144</v>
      </c>
      <c r="P4673">
        <v>0</v>
      </c>
      <c r="Q467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673" t="str">
        <f>VLOOKUP(Analytics_mindset_case_studies_IntegrateCo_2015payroll[[#This Row],[Job_Code]],Analytics_mindset_case_studies_IntegrateCo_jobcodes[[Code_text]:[Job_Description]],2,FALSE)</f>
        <v>Installation</v>
      </c>
    </row>
    <row r="4674" spans="1:18" x14ac:dyDescent="0.3">
      <c r="A4674" s="1">
        <v>42174</v>
      </c>
      <c r="B4674">
        <v>27310067</v>
      </c>
      <c r="C4674">
        <v>11</v>
      </c>
      <c r="D4674">
        <v>1</v>
      </c>
      <c r="E4674">
        <v>1</v>
      </c>
      <c r="F4674" t="s">
        <v>71</v>
      </c>
      <c r="G4674">
        <v>6</v>
      </c>
      <c r="H4674">
        <v>0</v>
      </c>
      <c r="I4674">
        <v>22789</v>
      </c>
      <c r="J4674">
        <v>0</v>
      </c>
      <c r="K4674">
        <v>0</v>
      </c>
      <c r="L4674">
        <v>0</v>
      </c>
      <c r="M4674">
        <v>1684</v>
      </c>
      <c r="N4674">
        <v>376</v>
      </c>
      <c r="O4674" t="s">
        <v>144</v>
      </c>
      <c r="P4674">
        <v>22789</v>
      </c>
      <c r="Q467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4674" t="str">
        <f>VLOOKUP(Analytics_mindset_case_studies_IntegrateCo_2015payroll[[#This Row],[Job_Code]],Analytics_mindset_case_studies_IntegrateCo_jobcodes[[Code_text]:[Job_Description]],2,FALSE)</f>
        <v>Proj Management</v>
      </c>
    </row>
    <row r="4675" spans="1:18" x14ac:dyDescent="0.3">
      <c r="A4675" s="1">
        <v>42174</v>
      </c>
      <c r="B4675">
        <v>27310067</v>
      </c>
      <c r="C4675">
        <v>11</v>
      </c>
      <c r="D4675">
        <v>1</v>
      </c>
      <c r="E4675">
        <v>1</v>
      </c>
      <c r="F4675" t="s">
        <v>63</v>
      </c>
      <c r="G4675">
        <v>0</v>
      </c>
      <c r="H4675">
        <v>0</v>
      </c>
      <c r="I4675">
        <v>0</v>
      </c>
      <c r="J4675">
        <v>0</v>
      </c>
      <c r="K4675">
        <v>0</v>
      </c>
      <c r="L4675">
        <v>0</v>
      </c>
      <c r="M4675">
        <v>1123</v>
      </c>
      <c r="N4675">
        <v>251</v>
      </c>
      <c r="O4675" t="s">
        <v>144</v>
      </c>
      <c r="P4675">
        <v>0</v>
      </c>
      <c r="Q467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675" t="str">
        <f>VLOOKUP(Analytics_mindset_case_studies_IntegrateCo_2015payroll[[#This Row],[Job_Code]],Analytics_mindset_case_studies_IntegrateCo_jobcodes[[Code_text]:[Job_Description]],2,FALSE)</f>
        <v>New Foreign Manufacturing Plant</v>
      </c>
    </row>
    <row r="4676" spans="1:18" x14ac:dyDescent="0.3">
      <c r="A4676" s="1">
        <v>42174</v>
      </c>
      <c r="B4676">
        <v>27310067</v>
      </c>
      <c r="C4676">
        <v>20</v>
      </c>
      <c r="D4676">
        <v>1</v>
      </c>
      <c r="E4676">
        <v>1</v>
      </c>
      <c r="F4676" t="s">
        <v>72</v>
      </c>
      <c r="G4676">
        <v>385</v>
      </c>
      <c r="H4676">
        <v>0</v>
      </c>
      <c r="I4676">
        <v>115539</v>
      </c>
      <c r="J4676">
        <v>0</v>
      </c>
      <c r="K4676">
        <v>0</v>
      </c>
      <c r="L4676">
        <v>0</v>
      </c>
      <c r="M4676">
        <v>7804</v>
      </c>
      <c r="N4676">
        <v>3</v>
      </c>
      <c r="O4676" t="s">
        <v>145</v>
      </c>
      <c r="P4676">
        <v>115539</v>
      </c>
      <c r="Q467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676" t="str">
        <f>VLOOKUP(Analytics_mindset_case_studies_IntegrateCo_2015payroll[[#This Row],[Job_Code]],Analytics_mindset_case_studies_IntegrateCo_jobcodes[[Code_text]:[Job_Description]],2,FALSE)</f>
        <v>Sales</v>
      </c>
    </row>
    <row r="4677" spans="1:18" x14ac:dyDescent="0.3">
      <c r="A4677" s="1">
        <v>42174</v>
      </c>
      <c r="B4677">
        <v>27310067</v>
      </c>
      <c r="C4677">
        <v>180</v>
      </c>
      <c r="D4677">
        <v>1</v>
      </c>
      <c r="E4677">
        <v>1</v>
      </c>
      <c r="F4677" t="s">
        <v>85</v>
      </c>
      <c r="G4677">
        <v>0</v>
      </c>
      <c r="H4677">
        <v>0</v>
      </c>
      <c r="I4677">
        <v>0</v>
      </c>
      <c r="J4677">
        <v>0</v>
      </c>
      <c r="K4677">
        <v>0</v>
      </c>
      <c r="L4677">
        <v>31</v>
      </c>
      <c r="M4677">
        <v>97</v>
      </c>
      <c r="N4677">
        <v>25</v>
      </c>
      <c r="O4677" t="s">
        <v>146</v>
      </c>
      <c r="P4677">
        <v>0</v>
      </c>
      <c r="Q467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677" t="str">
        <f>VLOOKUP(Analytics_mindset_case_studies_IntegrateCo_2015payroll[[#This Row],[Job_Code]],Analytics_mindset_case_studies_IntegrateCo_jobcodes[[Code_text]:[Job_Description]],2,FALSE)</f>
        <v>Installation</v>
      </c>
    </row>
    <row r="4678" spans="1:18" x14ac:dyDescent="0.3">
      <c r="A4678" s="1">
        <v>42174</v>
      </c>
      <c r="B4678">
        <v>27310067</v>
      </c>
      <c r="C4678">
        <v>180</v>
      </c>
      <c r="D4678">
        <v>1</v>
      </c>
      <c r="E4678">
        <v>1</v>
      </c>
      <c r="F4678" t="s">
        <v>78</v>
      </c>
      <c r="G4678">
        <v>15</v>
      </c>
      <c r="H4678">
        <v>0</v>
      </c>
      <c r="I4678">
        <v>3488</v>
      </c>
      <c r="J4678">
        <v>0</v>
      </c>
      <c r="K4678">
        <v>0</v>
      </c>
      <c r="L4678">
        <v>71</v>
      </c>
      <c r="M4678">
        <v>226</v>
      </c>
      <c r="N4678">
        <v>58</v>
      </c>
      <c r="O4678" t="s">
        <v>146</v>
      </c>
      <c r="P4678">
        <v>3488</v>
      </c>
      <c r="Q467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678" t="str">
        <f>VLOOKUP(Analytics_mindset_case_studies_IntegrateCo_2015payroll[[#This Row],[Job_Code]],Analytics_mindset_case_studies_IntegrateCo_jobcodes[[Code_text]:[Job_Description]],2,FALSE)</f>
        <v>Service</v>
      </c>
    </row>
    <row r="4679" spans="1:18" x14ac:dyDescent="0.3">
      <c r="A4679" s="1">
        <v>42174</v>
      </c>
      <c r="B4679">
        <v>27310067</v>
      </c>
      <c r="C4679">
        <v>180</v>
      </c>
      <c r="D4679">
        <v>1</v>
      </c>
      <c r="E4679">
        <v>1</v>
      </c>
      <c r="F4679" t="s">
        <v>87</v>
      </c>
      <c r="G4679">
        <v>315</v>
      </c>
      <c r="H4679">
        <v>0</v>
      </c>
      <c r="I4679">
        <v>73238</v>
      </c>
      <c r="J4679">
        <v>0</v>
      </c>
      <c r="K4679">
        <v>0</v>
      </c>
      <c r="L4679">
        <v>1484</v>
      </c>
      <c r="M4679">
        <v>4731</v>
      </c>
      <c r="N4679">
        <v>1208</v>
      </c>
      <c r="O4679" t="s">
        <v>146</v>
      </c>
      <c r="P4679">
        <v>73238</v>
      </c>
      <c r="Q467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679" t="str">
        <f>VLOOKUP(Analytics_mindset_case_studies_IntegrateCo_2015payroll[[#This Row],[Job_Code]],Analytics_mindset_case_studies_IntegrateCo_jobcodes[[Code_text]:[Job_Description]],2,FALSE)</f>
        <v>Employee Training</v>
      </c>
    </row>
    <row r="4680" spans="1:18" x14ac:dyDescent="0.3">
      <c r="A4680" s="1">
        <v>42174</v>
      </c>
      <c r="B4680">
        <v>27310067</v>
      </c>
      <c r="C4680">
        <v>45</v>
      </c>
      <c r="D4680">
        <v>4</v>
      </c>
      <c r="E4680">
        <v>4</v>
      </c>
      <c r="F4680" t="s">
        <v>86</v>
      </c>
      <c r="G4680">
        <v>40</v>
      </c>
      <c r="H4680">
        <v>0</v>
      </c>
      <c r="I4680">
        <v>422564</v>
      </c>
      <c r="J4680">
        <v>0</v>
      </c>
      <c r="K4680">
        <v>0</v>
      </c>
      <c r="L4680">
        <v>0</v>
      </c>
      <c r="M4680">
        <v>31092</v>
      </c>
      <c r="N4680">
        <v>507</v>
      </c>
      <c r="O4680" t="s">
        <v>148</v>
      </c>
      <c r="P4680">
        <v>422564</v>
      </c>
      <c r="Q468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680" t="str">
        <f>VLOOKUP(Analytics_mindset_case_studies_IntegrateCo_2015payroll[[#This Row],[Job_Code]],Analytics_mindset_case_studies_IntegrateCo_jobcodes[[Code_text]:[Job_Description]],2,FALSE)</f>
        <v>Sales</v>
      </c>
    </row>
    <row r="4681" spans="1:18" x14ac:dyDescent="0.3">
      <c r="A4681" s="1">
        <v>42174</v>
      </c>
      <c r="B4681">
        <v>27310067</v>
      </c>
      <c r="C4681">
        <v>375</v>
      </c>
      <c r="D4681">
        <v>1</v>
      </c>
      <c r="E4681">
        <v>1</v>
      </c>
      <c r="F4681" t="s">
        <v>85</v>
      </c>
      <c r="G4681">
        <v>0</v>
      </c>
      <c r="H4681">
        <v>0</v>
      </c>
      <c r="I4681">
        <v>0</v>
      </c>
      <c r="J4681">
        <v>0</v>
      </c>
      <c r="K4681">
        <v>0</v>
      </c>
      <c r="L4681">
        <v>22</v>
      </c>
      <c r="M4681">
        <v>69</v>
      </c>
      <c r="N4681">
        <v>15</v>
      </c>
      <c r="O4681" t="s">
        <v>149</v>
      </c>
      <c r="P4681">
        <v>0</v>
      </c>
      <c r="Q468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681" t="str">
        <f>VLOOKUP(Analytics_mindset_case_studies_IntegrateCo_2015payroll[[#This Row],[Job_Code]],Analytics_mindset_case_studies_IntegrateCo_jobcodes[[Code_text]:[Job_Description]],2,FALSE)</f>
        <v>Installation</v>
      </c>
    </row>
    <row r="4682" spans="1:18" x14ac:dyDescent="0.3">
      <c r="A4682" s="1">
        <v>42174</v>
      </c>
      <c r="B4682">
        <v>27310067</v>
      </c>
      <c r="C4682">
        <v>375</v>
      </c>
      <c r="D4682">
        <v>1</v>
      </c>
      <c r="E4682">
        <v>1</v>
      </c>
      <c r="F4682" t="s">
        <v>73</v>
      </c>
      <c r="G4682">
        <v>4</v>
      </c>
      <c r="H4682">
        <v>0</v>
      </c>
      <c r="I4682">
        <v>88</v>
      </c>
      <c r="J4682">
        <v>0</v>
      </c>
      <c r="K4682">
        <v>0</v>
      </c>
      <c r="L4682">
        <v>211</v>
      </c>
      <c r="M4682">
        <v>674</v>
      </c>
      <c r="N4682">
        <v>145</v>
      </c>
      <c r="O4682" t="s">
        <v>149</v>
      </c>
      <c r="P4682">
        <v>88</v>
      </c>
      <c r="Q468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4682" t="str">
        <f>VLOOKUP(Analytics_mindset_case_studies_IntegrateCo_2015payroll[[#This Row],[Job_Code]],Analytics_mindset_case_studies_IntegrateCo_jobcodes[[Code_text]:[Job_Description]],2,FALSE)</f>
        <v>Proj Management</v>
      </c>
    </row>
    <row r="4683" spans="1:18" x14ac:dyDescent="0.3">
      <c r="A4683" s="1">
        <v>42174</v>
      </c>
      <c r="B4683">
        <v>27310067</v>
      </c>
      <c r="C4683">
        <v>375</v>
      </c>
      <c r="D4683">
        <v>1</v>
      </c>
      <c r="E4683">
        <v>1</v>
      </c>
      <c r="F4683" t="s">
        <v>89</v>
      </c>
      <c r="G4683">
        <v>17</v>
      </c>
      <c r="H4683">
        <v>0</v>
      </c>
      <c r="I4683">
        <v>374</v>
      </c>
      <c r="J4683">
        <v>0</v>
      </c>
      <c r="K4683">
        <v>0</v>
      </c>
      <c r="L4683">
        <v>898</v>
      </c>
      <c r="M4683">
        <v>2861</v>
      </c>
      <c r="N4683">
        <v>617</v>
      </c>
      <c r="O4683" t="s">
        <v>149</v>
      </c>
      <c r="P4683">
        <v>374</v>
      </c>
      <c r="Q468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683" t="str">
        <f>VLOOKUP(Analytics_mindset_case_studies_IntegrateCo_2015payroll[[#This Row],[Job_Code]],Analytics_mindset_case_studies_IntegrateCo_jobcodes[[Code_text]:[Job_Description]],2,FALSE)</f>
        <v>Employee Training</v>
      </c>
    </row>
    <row r="4684" spans="1:18" x14ac:dyDescent="0.3">
      <c r="A4684" s="1">
        <v>42174</v>
      </c>
      <c r="B4684">
        <v>27310068</v>
      </c>
      <c r="C4684">
        <v>375</v>
      </c>
      <c r="D4684">
        <v>1</v>
      </c>
      <c r="E4684">
        <v>1</v>
      </c>
      <c r="F4684" t="s">
        <v>89</v>
      </c>
      <c r="G4684">
        <v>0</v>
      </c>
      <c r="H4684">
        <v>0</v>
      </c>
      <c r="I4684">
        <v>0</v>
      </c>
      <c r="J4684">
        <v>0</v>
      </c>
      <c r="K4684">
        <v>0</v>
      </c>
      <c r="L4684">
        <v>0</v>
      </c>
      <c r="M4684">
        <v>0</v>
      </c>
      <c r="N4684">
        <v>0</v>
      </c>
      <c r="O4684" t="s">
        <v>149</v>
      </c>
      <c r="P4684">
        <v>0</v>
      </c>
      <c r="Q468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684" t="str">
        <f>VLOOKUP(Analytics_mindset_case_studies_IntegrateCo_2015payroll[[#This Row],[Job_Code]],Analytics_mindset_case_studies_IntegrateCo_jobcodes[[Code_text]:[Job_Description]],2,FALSE)</f>
        <v>Employee Training</v>
      </c>
    </row>
    <row r="4685" spans="1:18" x14ac:dyDescent="0.3">
      <c r="A4685" s="1">
        <v>42174</v>
      </c>
      <c r="B4685">
        <v>27310067</v>
      </c>
      <c r="C4685">
        <v>19</v>
      </c>
      <c r="D4685">
        <v>1</v>
      </c>
      <c r="E4685">
        <v>1</v>
      </c>
      <c r="F4685" t="s">
        <v>74</v>
      </c>
      <c r="G4685">
        <v>2</v>
      </c>
      <c r="H4685">
        <v>0</v>
      </c>
      <c r="I4685">
        <v>54</v>
      </c>
      <c r="J4685">
        <v>0</v>
      </c>
      <c r="K4685">
        <v>0</v>
      </c>
      <c r="L4685">
        <v>125</v>
      </c>
      <c r="M4685">
        <v>399</v>
      </c>
      <c r="N4685">
        <v>89</v>
      </c>
      <c r="O4685" t="s">
        <v>150</v>
      </c>
      <c r="P4685">
        <v>54</v>
      </c>
      <c r="Q468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685" t="str">
        <f>VLOOKUP(Analytics_mindset_case_studies_IntegrateCo_2015payroll[[#This Row],[Job_Code]],Analytics_mindset_case_studies_IntegrateCo_jobcodes[[Code_text]:[Job_Description]],2,FALSE)</f>
        <v>Service</v>
      </c>
    </row>
    <row r="4686" spans="1:18" x14ac:dyDescent="0.3">
      <c r="A4686" s="1">
        <v>42174</v>
      </c>
      <c r="B4686">
        <v>27310067</v>
      </c>
      <c r="C4686">
        <v>381</v>
      </c>
      <c r="D4686">
        <v>1</v>
      </c>
      <c r="E4686">
        <v>1</v>
      </c>
      <c r="F4686" t="s">
        <v>85</v>
      </c>
      <c r="G4686">
        <v>0</v>
      </c>
      <c r="H4686">
        <v>0</v>
      </c>
      <c r="I4686">
        <v>0</v>
      </c>
      <c r="J4686">
        <v>0</v>
      </c>
      <c r="K4686">
        <v>0</v>
      </c>
      <c r="L4686">
        <v>0</v>
      </c>
      <c r="M4686">
        <v>9</v>
      </c>
      <c r="N4686">
        <v>4</v>
      </c>
      <c r="O4686" t="s">
        <v>151</v>
      </c>
      <c r="P4686">
        <v>0</v>
      </c>
      <c r="Q468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686" t="str">
        <f>VLOOKUP(Analytics_mindset_case_studies_IntegrateCo_2015payroll[[#This Row],[Job_Code]],Analytics_mindset_case_studies_IntegrateCo_jobcodes[[Code_text]:[Job_Description]],2,FALSE)</f>
        <v>Installation</v>
      </c>
    </row>
    <row r="4687" spans="1:18" x14ac:dyDescent="0.3">
      <c r="A4687" s="1">
        <v>42174</v>
      </c>
      <c r="B4687">
        <v>27310067</v>
      </c>
      <c r="C4687">
        <v>381</v>
      </c>
      <c r="D4687">
        <v>1</v>
      </c>
      <c r="E4687">
        <v>1</v>
      </c>
      <c r="F4687" t="s">
        <v>72</v>
      </c>
      <c r="G4687">
        <v>40</v>
      </c>
      <c r="H4687">
        <v>0</v>
      </c>
      <c r="I4687">
        <v>86539</v>
      </c>
      <c r="J4687">
        <v>0</v>
      </c>
      <c r="K4687">
        <v>0</v>
      </c>
      <c r="L4687">
        <v>0</v>
      </c>
      <c r="M4687">
        <v>5208</v>
      </c>
      <c r="N4687">
        <v>225</v>
      </c>
      <c r="O4687" t="s">
        <v>151</v>
      </c>
      <c r="P4687">
        <v>86539</v>
      </c>
      <c r="Q468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687" t="str">
        <f>VLOOKUP(Analytics_mindset_case_studies_IntegrateCo_2015payroll[[#This Row],[Job_Code]],Analytics_mindset_case_studies_IntegrateCo_jobcodes[[Code_text]:[Job_Description]],2,FALSE)</f>
        <v>Sales</v>
      </c>
    </row>
    <row r="4688" spans="1:18" x14ac:dyDescent="0.3">
      <c r="A4688" s="1">
        <v>42174</v>
      </c>
      <c r="B4688">
        <v>27310067</v>
      </c>
      <c r="C4688">
        <v>133</v>
      </c>
      <c r="D4688">
        <v>1</v>
      </c>
      <c r="E4688">
        <v>1</v>
      </c>
      <c r="F4688" t="s">
        <v>85</v>
      </c>
      <c r="G4688">
        <v>0</v>
      </c>
      <c r="H4688">
        <v>0</v>
      </c>
      <c r="I4688">
        <v>0</v>
      </c>
      <c r="J4688">
        <v>0</v>
      </c>
      <c r="K4688">
        <v>0</v>
      </c>
      <c r="L4688">
        <v>33</v>
      </c>
      <c r="M4688">
        <v>109</v>
      </c>
      <c r="N4688">
        <v>25</v>
      </c>
      <c r="O4688" t="s">
        <v>152</v>
      </c>
      <c r="P4688">
        <v>0</v>
      </c>
      <c r="Q468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688" t="str">
        <f>VLOOKUP(Analytics_mindset_case_studies_IntegrateCo_2015payroll[[#This Row],[Job_Code]],Analytics_mindset_case_studies_IntegrateCo_jobcodes[[Code_text]:[Job_Description]],2,FALSE)</f>
        <v>Installation</v>
      </c>
    </row>
    <row r="4689" spans="1:18" x14ac:dyDescent="0.3">
      <c r="A4689" s="1">
        <v>42174</v>
      </c>
      <c r="B4689">
        <v>27310067</v>
      </c>
      <c r="C4689">
        <v>133</v>
      </c>
      <c r="D4689">
        <v>1</v>
      </c>
      <c r="E4689">
        <v>1</v>
      </c>
      <c r="F4689" t="s">
        <v>73</v>
      </c>
      <c r="G4689">
        <v>45</v>
      </c>
      <c r="H4689">
        <v>0</v>
      </c>
      <c r="I4689">
        <v>13388</v>
      </c>
      <c r="J4689">
        <v>0</v>
      </c>
      <c r="K4689">
        <v>0</v>
      </c>
      <c r="L4689">
        <v>294</v>
      </c>
      <c r="M4689">
        <v>967</v>
      </c>
      <c r="N4689">
        <v>221</v>
      </c>
      <c r="O4689" t="s">
        <v>152</v>
      </c>
      <c r="P4689">
        <v>13388</v>
      </c>
      <c r="Q468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4689" t="str">
        <f>VLOOKUP(Analytics_mindset_case_studies_IntegrateCo_2015payroll[[#This Row],[Job_Code]],Analytics_mindset_case_studies_IntegrateCo_jobcodes[[Code_text]:[Job_Description]],2,FALSE)</f>
        <v>Proj Management</v>
      </c>
    </row>
    <row r="4690" spans="1:18" x14ac:dyDescent="0.3">
      <c r="A4690" s="1">
        <v>42174</v>
      </c>
      <c r="B4690">
        <v>27310067</v>
      </c>
      <c r="C4690">
        <v>406</v>
      </c>
      <c r="D4690">
        <v>1</v>
      </c>
      <c r="E4690">
        <v>1</v>
      </c>
      <c r="F4690" t="s">
        <v>58</v>
      </c>
      <c r="G4690">
        <v>85</v>
      </c>
      <c r="H4690">
        <v>0</v>
      </c>
      <c r="I4690">
        <v>41335</v>
      </c>
      <c r="J4690">
        <v>0</v>
      </c>
      <c r="K4690">
        <v>0</v>
      </c>
      <c r="L4690">
        <v>511</v>
      </c>
      <c r="M4690">
        <v>2649</v>
      </c>
      <c r="N4690">
        <v>5</v>
      </c>
      <c r="O4690" t="s">
        <v>208</v>
      </c>
      <c r="P4690">
        <v>41335</v>
      </c>
      <c r="Q469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690" t="str">
        <f>VLOOKUP(Analytics_mindset_case_studies_IntegrateCo_2015payroll[[#This Row],[Job_Code]],Analytics_mindset_case_studies_IntegrateCo_jobcodes[[Code_text]:[Job_Description]],2,FALSE)</f>
        <v>Sales</v>
      </c>
    </row>
    <row r="4691" spans="1:18" x14ac:dyDescent="0.3">
      <c r="A4691" s="1">
        <v>42174</v>
      </c>
      <c r="B4691">
        <v>27310067</v>
      </c>
      <c r="C4691">
        <v>406</v>
      </c>
      <c r="D4691">
        <v>1</v>
      </c>
      <c r="E4691">
        <v>1</v>
      </c>
      <c r="F4691" t="s">
        <v>84</v>
      </c>
      <c r="G4691">
        <v>20</v>
      </c>
      <c r="H4691">
        <v>0</v>
      </c>
      <c r="I4691">
        <v>97259</v>
      </c>
      <c r="J4691">
        <v>0</v>
      </c>
      <c r="K4691">
        <v>0</v>
      </c>
      <c r="L4691">
        <v>1202</v>
      </c>
      <c r="M4691">
        <v>6233</v>
      </c>
      <c r="N4691">
        <v>117</v>
      </c>
      <c r="O4691" t="s">
        <v>208</v>
      </c>
      <c r="P4691">
        <v>97259</v>
      </c>
      <c r="Q469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4691" t="str">
        <f>VLOOKUP(Analytics_mindset_case_studies_IntegrateCo_2015payroll[[#This Row],[Job_Code]],Analytics_mindset_case_studies_IntegrateCo_jobcodes[[Code_text]:[Job_Description]],2,FALSE)</f>
        <v>Travel</v>
      </c>
    </row>
    <row r="4692" spans="1:18" x14ac:dyDescent="0.3">
      <c r="A4692" s="1">
        <v>42174</v>
      </c>
      <c r="B4692">
        <v>27310067</v>
      </c>
      <c r="C4692">
        <v>406</v>
      </c>
      <c r="D4692">
        <v>1</v>
      </c>
      <c r="E4692">
        <v>1</v>
      </c>
      <c r="F4692" t="s">
        <v>71</v>
      </c>
      <c r="G4692">
        <v>2</v>
      </c>
      <c r="H4692">
        <v>0</v>
      </c>
      <c r="I4692">
        <v>9726</v>
      </c>
      <c r="J4692">
        <v>0</v>
      </c>
      <c r="K4692">
        <v>0</v>
      </c>
      <c r="L4692">
        <v>121</v>
      </c>
      <c r="M4692">
        <v>624</v>
      </c>
      <c r="N4692">
        <v>12</v>
      </c>
      <c r="O4692" t="s">
        <v>208</v>
      </c>
      <c r="P4692">
        <v>9726</v>
      </c>
      <c r="Q469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4692" t="str">
        <f>VLOOKUP(Analytics_mindset_case_studies_IntegrateCo_2015payroll[[#This Row],[Job_Code]],Analytics_mindset_case_studies_IntegrateCo_jobcodes[[Code_text]:[Job_Description]],2,FALSE)</f>
        <v>Proj Management</v>
      </c>
    </row>
    <row r="4693" spans="1:18" x14ac:dyDescent="0.3">
      <c r="A4693" s="1">
        <v>42174</v>
      </c>
      <c r="B4693">
        <v>27310067</v>
      </c>
      <c r="C4693">
        <v>406</v>
      </c>
      <c r="D4693">
        <v>1</v>
      </c>
      <c r="E4693">
        <v>1</v>
      </c>
      <c r="F4693" t="s">
        <v>78</v>
      </c>
      <c r="G4693">
        <v>13</v>
      </c>
      <c r="H4693">
        <v>0</v>
      </c>
      <c r="I4693">
        <v>63218</v>
      </c>
      <c r="J4693">
        <v>0</v>
      </c>
      <c r="K4693">
        <v>0</v>
      </c>
      <c r="L4693">
        <v>781</v>
      </c>
      <c r="M4693">
        <v>4051</v>
      </c>
      <c r="N4693">
        <v>76</v>
      </c>
      <c r="O4693" t="s">
        <v>208</v>
      </c>
      <c r="P4693">
        <v>63218</v>
      </c>
      <c r="Q469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693" t="str">
        <f>VLOOKUP(Analytics_mindset_case_studies_IntegrateCo_2015payroll[[#This Row],[Job_Code]],Analytics_mindset_case_studies_IntegrateCo_jobcodes[[Code_text]:[Job_Description]],2,FALSE)</f>
        <v>Service</v>
      </c>
    </row>
    <row r="4694" spans="1:18" x14ac:dyDescent="0.3">
      <c r="A4694" s="1">
        <v>42174</v>
      </c>
      <c r="B4694">
        <v>27310067</v>
      </c>
      <c r="C4694">
        <v>402</v>
      </c>
      <c r="D4694">
        <v>5</v>
      </c>
      <c r="E4694">
        <v>5</v>
      </c>
      <c r="F4694" t="s">
        <v>85</v>
      </c>
      <c r="G4694">
        <v>0</v>
      </c>
      <c r="H4694">
        <v>0</v>
      </c>
      <c r="I4694">
        <v>0</v>
      </c>
      <c r="J4694">
        <v>0</v>
      </c>
      <c r="K4694">
        <v>0</v>
      </c>
      <c r="L4694">
        <v>42</v>
      </c>
      <c r="M4694">
        <v>105</v>
      </c>
      <c r="N4694">
        <v>64</v>
      </c>
      <c r="O4694" t="s">
        <v>153</v>
      </c>
      <c r="P4694">
        <v>0</v>
      </c>
      <c r="Q469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694" t="str">
        <f>VLOOKUP(Analytics_mindset_case_studies_IntegrateCo_2015payroll[[#This Row],[Job_Code]],Analytics_mindset_case_studies_IntegrateCo_jobcodes[[Code_text]:[Job_Description]],2,FALSE)</f>
        <v>Installation</v>
      </c>
    </row>
    <row r="4695" spans="1:18" x14ac:dyDescent="0.3">
      <c r="A4695" s="1">
        <v>42174</v>
      </c>
      <c r="B4695">
        <v>27310067</v>
      </c>
      <c r="C4695">
        <v>402</v>
      </c>
      <c r="D4695">
        <v>5</v>
      </c>
      <c r="E4695">
        <v>5</v>
      </c>
      <c r="F4695" t="s">
        <v>93</v>
      </c>
      <c r="G4695">
        <v>5</v>
      </c>
      <c r="H4695">
        <v>0</v>
      </c>
      <c r="I4695">
        <v>9</v>
      </c>
      <c r="J4695">
        <v>0</v>
      </c>
      <c r="K4695">
        <v>0</v>
      </c>
      <c r="L4695">
        <v>25</v>
      </c>
      <c r="M4695">
        <v>63</v>
      </c>
      <c r="N4695">
        <v>39</v>
      </c>
      <c r="O4695" t="s">
        <v>153</v>
      </c>
      <c r="P4695">
        <v>9</v>
      </c>
      <c r="Q469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695" t="str">
        <f>VLOOKUP(Analytics_mindset_case_studies_IntegrateCo_2015payroll[[#This Row],[Job_Code]],Analytics_mindset_case_studies_IntegrateCo_jobcodes[[Code_text]:[Job_Description]],2,FALSE)</f>
        <v>Office</v>
      </c>
    </row>
    <row r="4696" spans="1:18" x14ac:dyDescent="0.3">
      <c r="A4696" s="1">
        <v>42174</v>
      </c>
      <c r="B4696">
        <v>27310067</v>
      </c>
      <c r="C4696">
        <v>203</v>
      </c>
      <c r="D4696">
        <v>1</v>
      </c>
      <c r="E4696">
        <v>1</v>
      </c>
      <c r="F4696" t="s">
        <v>85</v>
      </c>
      <c r="G4696">
        <v>0</v>
      </c>
      <c r="H4696">
        <v>0</v>
      </c>
      <c r="I4696">
        <v>0</v>
      </c>
      <c r="J4696">
        <v>0</v>
      </c>
      <c r="K4696">
        <v>0</v>
      </c>
      <c r="L4696">
        <v>0</v>
      </c>
      <c r="M4696">
        <v>152</v>
      </c>
      <c r="N4696">
        <v>3</v>
      </c>
      <c r="O4696" t="s">
        <v>155</v>
      </c>
      <c r="P4696">
        <v>0</v>
      </c>
      <c r="Q469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696" t="str">
        <f>VLOOKUP(Analytics_mindset_case_studies_IntegrateCo_2015payroll[[#This Row],[Job_Code]],Analytics_mindset_case_studies_IntegrateCo_jobcodes[[Code_text]:[Job_Description]],2,FALSE)</f>
        <v>Installation</v>
      </c>
    </row>
    <row r="4697" spans="1:18" x14ac:dyDescent="0.3">
      <c r="A4697" s="1">
        <v>42174</v>
      </c>
      <c r="B4697">
        <v>27310067</v>
      </c>
      <c r="C4697">
        <v>203</v>
      </c>
      <c r="D4697">
        <v>1</v>
      </c>
      <c r="E4697">
        <v>1</v>
      </c>
      <c r="F4697" t="s">
        <v>64</v>
      </c>
      <c r="G4697">
        <v>4</v>
      </c>
      <c r="H4697">
        <v>0</v>
      </c>
      <c r="I4697">
        <v>25925</v>
      </c>
      <c r="J4697">
        <v>0</v>
      </c>
      <c r="K4697">
        <v>0</v>
      </c>
      <c r="L4697">
        <v>0</v>
      </c>
      <c r="M4697">
        <v>1873</v>
      </c>
      <c r="N4697">
        <v>31</v>
      </c>
      <c r="O4697" t="s">
        <v>155</v>
      </c>
      <c r="P4697">
        <v>25925</v>
      </c>
      <c r="Q469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697" t="str">
        <f>VLOOKUP(Analytics_mindset_case_studies_IntegrateCo_2015payroll[[#This Row],[Job_Code]],Analytics_mindset_case_studies_IntegrateCo_jobcodes[[Code_text]:[Job_Description]],2,FALSE)</f>
        <v>Office</v>
      </c>
    </row>
    <row r="4698" spans="1:18" x14ac:dyDescent="0.3">
      <c r="A4698" s="1">
        <v>42174</v>
      </c>
      <c r="B4698">
        <v>27310067</v>
      </c>
      <c r="C4698">
        <v>203</v>
      </c>
      <c r="D4698">
        <v>1</v>
      </c>
      <c r="E4698">
        <v>1</v>
      </c>
      <c r="F4698" t="s">
        <v>78</v>
      </c>
      <c r="G4698">
        <v>4</v>
      </c>
      <c r="H4698">
        <v>0</v>
      </c>
      <c r="I4698">
        <v>25925</v>
      </c>
      <c r="J4698">
        <v>0</v>
      </c>
      <c r="K4698">
        <v>0</v>
      </c>
      <c r="L4698">
        <v>0</v>
      </c>
      <c r="M4698">
        <v>1873</v>
      </c>
      <c r="N4698">
        <v>31</v>
      </c>
      <c r="O4698" t="s">
        <v>155</v>
      </c>
      <c r="P4698">
        <v>25925</v>
      </c>
      <c r="Q469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698" t="str">
        <f>VLOOKUP(Analytics_mindset_case_studies_IntegrateCo_2015payroll[[#This Row],[Job_Code]],Analytics_mindset_case_studies_IntegrateCo_jobcodes[[Code_text]:[Job_Description]],2,FALSE)</f>
        <v>Service</v>
      </c>
    </row>
    <row r="4699" spans="1:18" x14ac:dyDescent="0.3">
      <c r="A4699" s="1">
        <v>42174</v>
      </c>
      <c r="B4699">
        <v>27310067</v>
      </c>
      <c r="C4699">
        <v>203</v>
      </c>
      <c r="D4699">
        <v>1</v>
      </c>
      <c r="E4699">
        <v>1</v>
      </c>
      <c r="F4699" t="s">
        <v>63</v>
      </c>
      <c r="G4699">
        <v>0</v>
      </c>
      <c r="H4699">
        <v>0</v>
      </c>
      <c r="I4699">
        <v>0</v>
      </c>
      <c r="J4699">
        <v>0</v>
      </c>
      <c r="K4699">
        <v>0</v>
      </c>
      <c r="L4699">
        <v>0</v>
      </c>
      <c r="M4699">
        <v>5621</v>
      </c>
      <c r="N4699">
        <v>93</v>
      </c>
      <c r="O4699" t="s">
        <v>155</v>
      </c>
      <c r="P4699">
        <v>0</v>
      </c>
      <c r="Q469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699" t="str">
        <f>VLOOKUP(Analytics_mindset_case_studies_IntegrateCo_2015payroll[[#This Row],[Job_Code]],Analytics_mindset_case_studies_IntegrateCo_jobcodes[[Code_text]:[Job_Description]],2,FALSE)</f>
        <v>New Foreign Manufacturing Plant</v>
      </c>
    </row>
    <row r="4700" spans="1:18" x14ac:dyDescent="0.3">
      <c r="A4700" s="1">
        <v>42174</v>
      </c>
      <c r="B4700">
        <v>27310067</v>
      </c>
      <c r="C4700">
        <v>203</v>
      </c>
      <c r="D4700">
        <v>1</v>
      </c>
      <c r="E4700">
        <v>1</v>
      </c>
      <c r="F4700" t="s">
        <v>65</v>
      </c>
      <c r="G4700">
        <v>4</v>
      </c>
      <c r="H4700">
        <v>0</v>
      </c>
      <c r="I4700">
        <v>25925</v>
      </c>
      <c r="J4700">
        <v>0</v>
      </c>
      <c r="K4700">
        <v>0</v>
      </c>
      <c r="L4700">
        <v>0</v>
      </c>
      <c r="M4700">
        <v>1874</v>
      </c>
      <c r="N4700">
        <v>31</v>
      </c>
      <c r="O4700" t="s">
        <v>155</v>
      </c>
      <c r="P4700">
        <v>25925</v>
      </c>
      <c r="Q470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700" t="str">
        <f>VLOOKUP(Analytics_mindset_case_studies_IntegrateCo_2015payroll[[#This Row],[Job_Code]],Analytics_mindset_case_studies_IntegrateCo_jobcodes[[Code_text]:[Job_Description]],2,FALSE)</f>
        <v>Office</v>
      </c>
    </row>
    <row r="4701" spans="1:18" x14ac:dyDescent="0.3">
      <c r="A4701" s="1">
        <v>42174</v>
      </c>
      <c r="B4701">
        <v>27310067</v>
      </c>
      <c r="C4701">
        <v>203</v>
      </c>
      <c r="D4701">
        <v>1</v>
      </c>
      <c r="E4701">
        <v>1</v>
      </c>
      <c r="F4701" t="s">
        <v>74</v>
      </c>
      <c r="G4701">
        <v>4</v>
      </c>
      <c r="H4701">
        <v>0</v>
      </c>
      <c r="I4701">
        <v>25925</v>
      </c>
      <c r="J4701">
        <v>0</v>
      </c>
      <c r="K4701">
        <v>0</v>
      </c>
      <c r="L4701">
        <v>0</v>
      </c>
      <c r="M4701">
        <v>1873</v>
      </c>
      <c r="N4701">
        <v>31</v>
      </c>
      <c r="O4701" t="s">
        <v>155</v>
      </c>
      <c r="P4701">
        <v>25925</v>
      </c>
      <c r="Q470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701" t="str">
        <f>VLOOKUP(Analytics_mindset_case_studies_IntegrateCo_2015payroll[[#This Row],[Job_Code]],Analytics_mindset_case_studies_IntegrateCo_jobcodes[[Code_text]:[Job_Description]],2,FALSE)</f>
        <v>Service</v>
      </c>
    </row>
    <row r="4702" spans="1:18" x14ac:dyDescent="0.3">
      <c r="A4702" s="1">
        <v>42174</v>
      </c>
      <c r="B4702">
        <v>27310067</v>
      </c>
      <c r="C4702">
        <v>203</v>
      </c>
      <c r="D4702">
        <v>1</v>
      </c>
      <c r="E4702">
        <v>1</v>
      </c>
      <c r="F4702" t="s">
        <v>70</v>
      </c>
      <c r="G4702">
        <v>0</v>
      </c>
      <c r="H4702">
        <v>0</v>
      </c>
      <c r="I4702">
        <v>0</v>
      </c>
      <c r="J4702">
        <v>0</v>
      </c>
      <c r="K4702">
        <v>0</v>
      </c>
      <c r="L4702">
        <v>0</v>
      </c>
      <c r="M4702">
        <v>562</v>
      </c>
      <c r="N4702">
        <v>93</v>
      </c>
      <c r="O4702" t="s">
        <v>155</v>
      </c>
      <c r="P4702">
        <v>0</v>
      </c>
      <c r="Q470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702" t="str">
        <f>VLOOKUP(Analytics_mindset_case_studies_IntegrateCo_2015payroll[[#This Row],[Job_Code]],Analytics_mindset_case_studies_IntegrateCo_jobcodes[[Code_text]:[Job_Description]],2,FALSE)</f>
        <v>New Foreign Manufacturing Plant</v>
      </c>
    </row>
    <row r="4703" spans="1:18" x14ac:dyDescent="0.3">
      <c r="A4703" s="1">
        <v>42174</v>
      </c>
      <c r="B4703">
        <v>27310067</v>
      </c>
      <c r="C4703">
        <v>357</v>
      </c>
      <c r="D4703">
        <v>1</v>
      </c>
      <c r="E4703">
        <v>1</v>
      </c>
      <c r="F4703" t="s">
        <v>85</v>
      </c>
      <c r="G4703">
        <v>0</v>
      </c>
      <c r="H4703">
        <v>0</v>
      </c>
      <c r="I4703">
        <v>0</v>
      </c>
      <c r="J4703">
        <v>0</v>
      </c>
      <c r="K4703">
        <v>0</v>
      </c>
      <c r="L4703">
        <v>39</v>
      </c>
      <c r="M4703">
        <v>124</v>
      </c>
      <c r="N4703">
        <v>3</v>
      </c>
      <c r="O4703" t="s">
        <v>156</v>
      </c>
      <c r="P4703">
        <v>0</v>
      </c>
      <c r="Q470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703" t="str">
        <f>VLOOKUP(Analytics_mindset_case_studies_IntegrateCo_2015payroll[[#This Row],[Job_Code]],Analytics_mindset_case_studies_IntegrateCo_jobcodes[[Code_text]:[Job_Description]],2,FALSE)</f>
        <v>Installation</v>
      </c>
    </row>
    <row r="4704" spans="1:18" x14ac:dyDescent="0.3">
      <c r="A4704" s="1">
        <v>42174</v>
      </c>
      <c r="B4704">
        <v>27310067</v>
      </c>
      <c r="C4704">
        <v>357</v>
      </c>
      <c r="D4704">
        <v>1</v>
      </c>
      <c r="E4704">
        <v>1</v>
      </c>
      <c r="F4704" t="s">
        <v>74</v>
      </c>
      <c r="G4704">
        <v>6</v>
      </c>
      <c r="H4704">
        <v>0</v>
      </c>
      <c r="I4704">
        <v>120</v>
      </c>
      <c r="J4704">
        <v>0</v>
      </c>
      <c r="K4704">
        <v>0</v>
      </c>
      <c r="L4704">
        <v>258</v>
      </c>
      <c r="M4704">
        <v>824</v>
      </c>
      <c r="N4704">
        <v>198</v>
      </c>
      <c r="O4704" t="s">
        <v>156</v>
      </c>
      <c r="P4704">
        <v>120</v>
      </c>
      <c r="Q470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704" t="str">
        <f>VLOOKUP(Analytics_mindset_case_studies_IntegrateCo_2015payroll[[#This Row],[Job_Code]],Analytics_mindset_case_studies_IntegrateCo_jobcodes[[Code_text]:[Job_Description]],2,FALSE)</f>
        <v>Service</v>
      </c>
    </row>
    <row r="4705" spans="1:18" x14ac:dyDescent="0.3">
      <c r="A4705" s="1">
        <v>42174</v>
      </c>
      <c r="B4705">
        <v>27310067</v>
      </c>
      <c r="C4705">
        <v>357</v>
      </c>
      <c r="D4705">
        <v>1</v>
      </c>
      <c r="E4705">
        <v>1</v>
      </c>
      <c r="F4705" t="s">
        <v>74</v>
      </c>
      <c r="G4705">
        <v>0</v>
      </c>
      <c r="H4705">
        <v>5</v>
      </c>
      <c r="I4705">
        <v>0</v>
      </c>
      <c r="J4705">
        <v>15</v>
      </c>
      <c r="K4705">
        <v>0</v>
      </c>
      <c r="L4705">
        <v>32</v>
      </c>
      <c r="M4705">
        <v>102</v>
      </c>
      <c r="N4705">
        <v>17</v>
      </c>
      <c r="O4705" t="s">
        <v>156</v>
      </c>
      <c r="P4705">
        <v>15</v>
      </c>
      <c r="Q470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705" t="str">
        <f>VLOOKUP(Analytics_mindset_case_studies_IntegrateCo_2015payroll[[#This Row],[Job_Code]],Analytics_mindset_case_studies_IntegrateCo_jobcodes[[Code_text]:[Job_Description]],2,FALSE)</f>
        <v>Service</v>
      </c>
    </row>
    <row r="4706" spans="1:18" x14ac:dyDescent="0.3">
      <c r="A4706" s="1">
        <v>42174</v>
      </c>
      <c r="B4706">
        <v>27310067</v>
      </c>
      <c r="C4706">
        <v>269</v>
      </c>
      <c r="D4706">
        <v>1</v>
      </c>
      <c r="E4706">
        <v>1</v>
      </c>
      <c r="F4706" t="s">
        <v>85</v>
      </c>
      <c r="G4706">
        <v>0</v>
      </c>
      <c r="H4706">
        <v>0</v>
      </c>
      <c r="I4706">
        <v>0</v>
      </c>
      <c r="J4706">
        <v>0</v>
      </c>
      <c r="K4706">
        <v>0</v>
      </c>
      <c r="L4706">
        <v>0</v>
      </c>
      <c r="M4706">
        <v>107</v>
      </c>
      <c r="N4706">
        <v>25</v>
      </c>
      <c r="O4706" t="s">
        <v>157</v>
      </c>
      <c r="P4706">
        <v>0</v>
      </c>
      <c r="Q470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706" t="str">
        <f>VLOOKUP(Analytics_mindset_case_studies_IntegrateCo_2015payroll[[#This Row],[Job_Code]],Analytics_mindset_case_studies_IntegrateCo_jobcodes[[Code_text]:[Job_Description]],2,FALSE)</f>
        <v>Installation</v>
      </c>
    </row>
    <row r="4707" spans="1:18" x14ac:dyDescent="0.3">
      <c r="A4707" s="1">
        <v>42174</v>
      </c>
      <c r="B4707">
        <v>27310067</v>
      </c>
      <c r="C4707">
        <v>269</v>
      </c>
      <c r="D4707">
        <v>1</v>
      </c>
      <c r="E4707">
        <v>1</v>
      </c>
      <c r="F4707" t="s">
        <v>100</v>
      </c>
      <c r="G4707">
        <v>2</v>
      </c>
      <c r="H4707">
        <v>0</v>
      </c>
      <c r="I4707">
        <v>56</v>
      </c>
      <c r="J4707">
        <v>0</v>
      </c>
      <c r="K4707">
        <v>0</v>
      </c>
      <c r="L4707">
        <v>0</v>
      </c>
      <c r="M4707">
        <v>401</v>
      </c>
      <c r="N4707">
        <v>92</v>
      </c>
      <c r="O4707" t="s">
        <v>157</v>
      </c>
      <c r="P4707">
        <v>56</v>
      </c>
      <c r="Q470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707" t="str">
        <f>VLOOKUP(Analytics_mindset_case_studies_IntegrateCo_2015payroll[[#This Row],[Job_Code]],Analytics_mindset_case_studies_IntegrateCo_jobcodes[[Code_text]:[Job_Description]],2,FALSE)</f>
        <v>Sales</v>
      </c>
    </row>
    <row r="4708" spans="1:18" x14ac:dyDescent="0.3">
      <c r="A4708" s="1">
        <v>42174</v>
      </c>
      <c r="B4708">
        <v>27310067</v>
      </c>
      <c r="C4708">
        <v>269</v>
      </c>
      <c r="D4708">
        <v>1</v>
      </c>
      <c r="E4708">
        <v>1</v>
      </c>
      <c r="F4708" t="s">
        <v>79</v>
      </c>
      <c r="G4708">
        <v>5</v>
      </c>
      <c r="H4708">
        <v>0</v>
      </c>
      <c r="I4708">
        <v>140</v>
      </c>
      <c r="J4708">
        <v>0</v>
      </c>
      <c r="K4708">
        <v>0</v>
      </c>
      <c r="L4708">
        <v>0</v>
      </c>
      <c r="M4708">
        <v>1005</v>
      </c>
      <c r="N4708">
        <v>231</v>
      </c>
      <c r="O4708" t="s">
        <v>157</v>
      </c>
      <c r="P4708">
        <v>140</v>
      </c>
      <c r="Q470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4708" t="str">
        <f>VLOOKUP(Analytics_mindset_case_studies_IntegrateCo_2015payroll[[#This Row],[Job_Code]],Analytics_mindset_case_studies_IntegrateCo_jobcodes[[Code_text]:[Job_Description]],2,FALSE)</f>
        <v>Proj Management</v>
      </c>
    </row>
    <row r="4709" spans="1:18" x14ac:dyDescent="0.3">
      <c r="A4709" s="1">
        <v>42174</v>
      </c>
      <c r="B4709">
        <v>27310067</v>
      </c>
      <c r="C4709">
        <v>269</v>
      </c>
      <c r="D4709">
        <v>1</v>
      </c>
      <c r="E4709">
        <v>1</v>
      </c>
      <c r="F4709" t="s">
        <v>79</v>
      </c>
      <c r="G4709">
        <v>0</v>
      </c>
      <c r="H4709">
        <v>1</v>
      </c>
      <c r="I4709">
        <v>0</v>
      </c>
      <c r="J4709">
        <v>42</v>
      </c>
      <c r="K4709">
        <v>0</v>
      </c>
      <c r="L4709">
        <v>0</v>
      </c>
      <c r="M4709">
        <v>302</v>
      </c>
      <c r="N4709">
        <v>46</v>
      </c>
      <c r="O4709" t="s">
        <v>157</v>
      </c>
      <c r="P4709">
        <v>42</v>
      </c>
      <c r="Q470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4709" t="str">
        <f>VLOOKUP(Analytics_mindset_case_studies_IntegrateCo_2015payroll[[#This Row],[Job_Code]],Analytics_mindset_case_studies_IntegrateCo_jobcodes[[Code_text]:[Job_Description]],2,FALSE)</f>
        <v>Proj Management</v>
      </c>
    </row>
    <row r="4710" spans="1:18" x14ac:dyDescent="0.3">
      <c r="A4710" s="1">
        <v>42174</v>
      </c>
      <c r="B4710">
        <v>27310067</v>
      </c>
      <c r="C4710">
        <v>248</v>
      </c>
      <c r="D4710">
        <v>1</v>
      </c>
      <c r="E4710">
        <v>1</v>
      </c>
      <c r="F4710" t="s">
        <v>64</v>
      </c>
      <c r="G4710">
        <v>20</v>
      </c>
      <c r="H4710">
        <v>0</v>
      </c>
      <c r="I4710">
        <v>410</v>
      </c>
      <c r="J4710">
        <v>0</v>
      </c>
      <c r="K4710">
        <v>0</v>
      </c>
      <c r="L4710">
        <v>866</v>
      </c>
      <c r="M4710">
        <v>276</v>
      </c>
      <c r="N4710">
        <v>49</v>
      </c>
      <c r="O4710" t="s">
        <v>158</v>
      </c>
      <c r="P4710">
        <v>410</v>
      </c>
      <c r="Q471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710" t="str">
        <f>VLOOKUP(Analytics_mindset_case_studies_IntegrateCo_2015payroll[[#This Row],[Job_Code]],Analytics_mindset_case_studies_IntegrateCo_jobcodes[[Code_text]:[Job_Description]],2,FALSE)</f>
        <v>Office</v>
      </c>
    </row>
    <row r="4711" spans="1:18" x14ac:dyDescent="0.3">
      <c r="A4711" s="1">
        <v>42174</v>
      </c>
      <c r="B4711">
        <v>27310067</v>
      </c>
      <c r="C4711">
        <v>248</v>
      </c>
      <c r="D4711">
        <v>1</v>
      </c>
      <c r="E4711">
        <v>1</v>
      </c>
      <c r="F4711" t="s">
        <v>65</v>
      </c>
      <c r="G4711">
        <v>20</v>
      </c>
      <c r="H4711">
        <v>0</v>
      </c>
      <c r="I4711">
        <v>410</v>
      </c>
      <c r="J4711">
        <v>0</v>
      </c>
      <c r="K4711">
        <v>0</v>
      </c>
      <c r="L4711">
        <v>866</v>
      </c>
      <c r="M4711">
        <v>276</v>
      </c>
      <c r="N4711">
        <v>49</v>
      </c>
      <c r="O4711" t="s">
        <v>158</v>
      </c>
      <c r="P4711">
        <v>410</v>
      </c>
      <c r="Q471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711" t="str">
        <f>VLOOKUP(Analytics_mindset_case_studies_IntegrateCo_2015payroll[[#This Row],[Job_Code]],Analytics_mindset_case_studies_IntegrateCo_jobcodes[[Code_text]:[Job_Description]],2,FALSE)</f>
        <v>Office</v>
      </c>
    </row>
    <row r="4712" spans="1:18" x14ac:dyDescent="0.3">
      <c r="A4712" s="1">
        <v>42174</v>
      </c>
      <c r="B4712">
        <v>27310067</v>
      </c>
      <c r="C4712">
        <v>30</v>
      </c>
      <c r="D4712">
        <v>1</v>
      </c>
      <c r="E4712">
        <v>1</v>
      </c>
      <c r="F4712" t="s">
        <v>58</v>
      </c>
      <c r="G4712">
        <v>4</v>
      </c>
      <c r="H4712">
        <v>0</v>
      </c>
      <c r="I4712">
        <v>9747</v>
      </c>
      <c r="J4712">
        <v>0</v>
      </c>
      <c r="K4712">
        <v>0</v>
      </c>
      <c r="L4712">
        <v>197</v>
      </c>
      <c r="M4712">
        <v>627</v>
      </c>
      <c r="N4712">
        <v>12</v>
      </c>
      <c r="O4712" t="s">
        <v>159</v>
      </c>
      <c r="P4712">
        <v>9747</v>
      </c>
      <c r="Q471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712" t="str">
        <f>VLOOKUP(Analytics_mindset_case_studies_IntegrateCo_2015payroll[[#This Row],[Job_Code]],Analytics_mindset_case_studies_IntegrateCo_jobcodes[[Code_text]:[Job_Description]],2,FALSE)</f>
        <v>Sales</v>
      </c>
    </row>
    <row r="4713" spans="1:18" x14ac:dyDescent="0.3">
      <c r="A4713" s="1">
        <v>42174</v>
      </c>
      <c r="B4713">
        <v>27310067</v>
      </c>
      <c r="C4713">
        <v>30</v>
      </c>
      <c r="D4713">
        <v>1</v>
      </c>
      <c r="E4713">
        <v>1</v>
      </c>
      <c r="F4713" t="s">
        <v>84</v>
      </c>
      <c r="G4713">
        <v>4</v>
      </c>
      <c r="H4713">
        <v>0</v>
      </c>
      <c r="I4713">
        <v>9747</v>
      </c>
      <c r="J4713">
        <v>0</v>
      </c>
      <c r="K4713">
        <v>0</v>
      </c>
      <c r="L4713">
        <v>197</v>
      </c>
      <c r="M4713">
        <v>628</v>
      </c>
      <c r="N4713">
        <v>12</v>
      </c>
      <c r="O4713" t="s">
        <v>159</v>
      </c>
      <c r="P4713">
        <v>9747</v>
      </c>
      <c r="Q471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4713" t="str">
        <f>VLOOKUP(Analytics_mindset_case_studies_IntegrateCo_2015payroll[[#This Row],[Job_Code]],Analytics_mindset_case_studies_IntegrateCo_jobcodes[[Code_text]:[Job_Description]],2,FALSE)</f>
        <v>Travel</v>
      </c>
    </row>
    <row r="4714" spans="1:18" x14ac:dyDescent="0.3">
      <c r="A4714" s="1">
        <v>42174</v>
      </c>
      <c r="B4714">
        <v>27310067</v>
      </c>
      <c r="C4714">
        <v>30</v>
      </c>
      <c r="D4714">
        <v>1</v>
      </c>
      <c r="E4714">
        <v>1</v>
      </c>
      <c r="F4714" t="s">
        <v>63</v>
      </c>
      <c r="G4714">
        <v>0</v>
      </c>
      <c r="H4714">
        <v>0</v>
      </c>
      <c r="I4714">
        <v>0</v>
      </c>
      <c r="J4714">
        <v>0</v>
      </c>
      <c r="K4714">
        <v>0</v>
      </c>
      <c r="L4714">
        <v>197</v>
      </c>
      <c r="M4714">
        <v>627</v>
      </c>
      <c r="N4714">
        <v>12</v>
      </c>
      <c r="O4714" t="s">
        <v>159</v>
      </c>
      <c r="P4714">
        <v>0</v>
      </c>
      <c r="Q471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714" t="str">
        <f>VLOOKUP(Analytics_mindset_case_studies_IntegrateCo_2015payroll[[#This Row],[Job_Code]],Analytics_mindset_case_studies_IntegrateCo_jobcodes[[Code_text]:[Job_Description]],2,FALSE)</f>
        <v>New Foreign Manufacturing Plant</v>
      </c>
    </row>
    <row r="4715" spans="1:18" x14ac:dyDescent="0.3">
      <c r="A4715" s="1">
        <v>42174</v>
      </c>
      <c r="B4715">
        <v>27310067</v>
      </c>
      <c r="C4715">
        <v>403</v>
      </c>
      <c r="D4715">
        <v>1</v>
      </c>
      <c r="E4715">
        <v>1</v>
      </c>
      <c r="F4715" t="s">
        <v>89</v>
      </c>
      <c r="G4715">
        <v>1</v>
      </c>
      <c r="H4715">
        <v>0</v>
      </c>
      <c r="I4715">
        <v>17</v>
      </c>
      <c r="J4715">
        <v>0</v>
      </c>
      <c r="K4715">
        <v>0</v>
      </c>
      <c r="L4715">
        <v>34</v>
      </c>
      <c r="M4715">
        <v>11</v>
      </c>
      <c r="N4715">
        <v>28</v>
      </c>
      <c r="O4715" t="s">
        <v>160</v>
      </c>
      <c r="P4715">
        <v>17</v>
      </c>
      <c r="Q471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715" t="str">
        <f>VLOOKUP(Analytics_mindset_case_studies_IntegrateCo_2015payroll[[#This Row],[Job_Code]],Analytics_mindset_case_studies_IntegrateCo_jobcodes[[Code_text]:[Job_Description]],2,FALSE)</f>
        <v>Employee Training</v>
      </c>
    </row>
    <row r="4716" spans="1:18" x14ac:dyDescent="0.3">
      <c r="A4716" s="1">
        <v>42174</v>
      </c>
      <c r="B4716">
        <v>27310067</v>
      </c>
      <c r="C4716">
        <v>376</v>
      </c>
      <c r="D4716">
        <v>1</v>
      </c>
      <c r="E4716">
        <v>1</v>
      </c>
      <c r="F4716" t="s">
        <v>85</v>
      </c>
      <c r="G4716">
        <v>0</v>
      </c>
      <c r="H4716">
        <v>0</v>
      </c>
      <c r="I4716">
        <v>0</v>
      </c>
      <c r="J4716">
        <v>0</v>
      </c>
      <c r="K4716">
        <v>0</v>
      </c>
      <c r="L4716">
        <v>35</v>
      </c>
      <c r="M4716">
        <v>111</v>
      </c>
      <c r="N4716">
        <v>25</v>
      </c>
      <c r="O4716" t="s">
        <v>161</v>
      </c>
      <c r="P4716">
        <v>0</v>
      </c>
      <c r="Q471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716" t="str">
        <f>VLOOKUP(Analytics_mindset_case_studies_IntegrateCo_2015payroll[[#This Row],[Job_Code]],Analytics_mindset_case_studies_IntegrateCo_jobcodes[[Code_text]:[Job_Description]],2,FALSE)</f>
        <v>Installation</v>
      </c>
    </row>
    <row r="4717" spans="1:18" x14ac:dyDescent="0.3">
      <c r="A4717" s="1">
        <v>42174</v>
      </c>
      <c r="B4717">
        <v>27310067</v>
      </c>
      <c r="C4717">
        <v>210</v>
      </c>
      <c r="D4717">
        <v>2</v>
      </c>
      <c r="E4717">
        <v>2</v>
      </c>
      <c r="F4717" t="s">
        <v>85</v>
      </c>
      <c r="G4717">
        <v>0</v>
      </c>
      <c r="H4717">
        <v>0</v>
      </c>
      <c r="I4717">
        <v>0</v>
      </c>
      <c r="J4717">
        <v>0</v>
      </c>
      <c r="K4717">
        <v>0</v>
      </c>
      <c r="L4717">
        <v>58</v>
      </c>
      <c r="M4717">
        <v>91</v>
      </c>
      <c r="N4717">
        <v>27</v>
      </c>
      <c r="O4717" t="s">
        <v>163</v>
      </c>
      <c r="P4717">
        <v>0</v>
      </c>
      <c r="Q471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717" t="str">
        <f>VLOOKUP(Analytics_mindset_case_studies_IntegrateCo_2015payroll[[#This Row],[Job_Code]],Analytics_mindset_case_studies_IntegrateCo_jobcodes[[Code_text]:[Job_Description]],2,FALSE)</f>
        <v>Installation</v>
      </c>
    </row>
    <row r="4718" spans="1:18" x14ac:dyDescent="0.3">
      <c r="A4718" s="1">
        <v>42174</v>
      </c>
      <c r="B4718">
        <v>27310067</v>
      </c>
      <c r="C4718">
        <v>210</v>
      </c>
      <c r="D4718">
        <v>2</v>
      </c>
      <c r="E4718">
        <v>2</v>
      </c>
      <c r="F4718" t="s">
        <v>88</v>
      </c>
      <c r="G4718">
        <v>3</v>
      </c>
      <c r="H4718">
        <v>0</v>
      </c>
      <c r="I4718">
        <v>7134</v>
      </c>
      <c r="J4718">
        <v>0</v>
      </c>
      <c r="K4718">
        <v>0</v>
      </c>
      <c r="L4718">
        <v>342</v>
      </c>
      <c r="M4718">
        <v>546</v>
      </c>
      <c r="N4718">
        <v>158</v>
      </c>
      <c r="O4718" t="s">
        <v>163</v>
      </c>
      <c r="P4718">
        <v>7134</v>
      </c>
      <c r="Q471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718" t="str">
        <f>VLOOKUP(Analytics_mindset_case_studies_IntegrateCo_2015payroll[[#This Row],[Job_Code]],Analytics_mindset_case_studies_IntegrateCo_jobcodes[[Code_text]:[Job_Description]],2,FALSE)</f>
        <v>Office</v>
      </c>
    </row>
    <row r="4719" spans="1:18" x14ac:dyDescent="0.3">
      <c r="A4719" s="1">
        <v>42174</v>
      </c>
      <c r="B4719">
        <v>27310067</v>
      </c>
      <c r="C4719">
        <v>210</v>
      </c>
      <c r="D4719">
        <v>2</v>
      </c>
      <c r="E4719">
        <v>2</v>
      </c>
      <c r="F4719" t="s">
        <v>82</v>
      </c>
      <c r="G4719">
        <v>0</v>
      </c>
      <c r="H4719">
        <v>0</v>
      </c>
      <c r="I4719">
        <v>0</v>
      </c>
      <c r="J4719">
        <v>0</v>
      </c>
      <c r="K4719">
        <v>0</v>
      </c>
      <c r="L4719">
        <v>2967</v>
      </c>
      <c r="M4719">
        <v>4731</v>
      </c>
      <c r="N4719">
        <v>1373</v>
      </c>
      <c r="O4719" t="s">
        <v>163</v>
      </c>
      <c r="P4719">
        <v>0</v>
      </c>
      <c r="Q471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719" t="str">
        <f>VLOOKUP(Analytics_mindset_case_studies_IntegrateCo_2015payroll[[#This Row],[Job_Code]],Analytics_mindset_case_studies_IntegrateCo_jobcodes[[Code_text]:[Job_Description]],2,FALSE)</f>
        <v>New Foreign Manufacturing Plant</v>
      </c>
    </row>
    <row r="4720" spans="1:18" x14ac:dyDescent="0.3">
      <c r="A4720" s="1">
        <v>42174</v>
      </c>
      <c r="B4720">
        <v>27310067</v>
      </c>
      <c r="C4720">
        <v>35</v>
      </c>
      <c r="D4720">
        <v>1</v>
      </c>
      <c r="E4720">
        <v>1</v>
      </c>
      <c r="F4720" t="s">
        <v>58</v>
      </c>
      <c r="G4720">
        <v>40</v>
      </c>
      <c r="H4720">
        <v>0</v>
      </c>
      <c r="I4720">
        <v>115385</v>
      </c>
      <c r="J4720">
        <v>0</v>
      </c>
      <c r="K4720">
        <v>0</v>
      </c>
      <c r="L4720">
        <v>0</v>
      </c>
      <c r="M4720">
        <v>8153</v>
      </c>
      <c r="N4720">
        <v>3</v>
      </c>
      <c r="O4720" t="s">
        <v>165</v>
      </c>
      <c r="P4720">
        <v>115385</v>
      </c>
      <c r="Q472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720" t="str">
        <f>VLOOKUP(Analytics_mindset_case_studies_IntegrateCo_2015payroll[[#This Row],[Job_Code]],Analytics_mindset_case_studies_IntegrateCo_jobcodes[[Code_text]:[Job_Description]],2,FALSE)</f>
        <v>Sales</v>
      </c>
    </row>
    <row r="4721" spans="1:18" x14ac:dyDescent="0.3">
      <c r="A4721" s="1">
        <v>42174</v>
      </c>
      <c r="B4721">
        <v>27310067</v>
      </c>
      <c r="C4721">
        <v>287</v>
      </c>
      <c r="D4721">
        <v>2</v>
      </c>
      <c r="E4721">
        <v>2</v>
      </c>
      <c r="F4721" t="s">
        <v>64</v>
      </c>
      <c r="G4721">
        <v>15</v>
      </c>
      <c r="H4721">
        <v>0</v>
      </c>
      <c r="I4721">
        <v>21375</v>
      </c>
      <c r="J4721">
        <v>0</v>
      </c>
      <c r="K4721">
        <v>0</v>
      </c>
      <c r="L4721">
        <v>974</v>
      </c>
      <c r="M4721">
        <v>1552</v>
      </c>
      <c r="N4721">
        <v>53</v>
      </c>
      <c r="O4721" t="s">
        <v>167</v>
      </c>
      <c r="P4721">
        <v>21375</v>
      </c>
      <c r="Q472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721" t="str">
        <f>VLOOKUP(Analytics_mindset_case_studies_IntegrateCo_2015payroll[[#This Row],[Job_Code]],Analytics_mindset_case_studies_IntegrateCo_jobcodes[[Code_text]:[Job_Description]],2,FALSE)</f>
        <v>Office</v>
      </c>
    </row>
    <row r="4722" spans="1:18" x14ac:dyDescent="0.3">
      <c r="A4722" s="1">
        <v>42174</v>
      </c>
      <c r="B4722">
        <v>27310067</v>
      </c>
      <c r="C4722">
        <v>287</v>
      </c>
      <c r="D4722">
        <v>2</v>
      </c>
      <c r="E4722">
        <v>2</v>
      </c>
      <c r="F4722" t="s">
        <v>88</v>
      </c>
      <c r="G4722">
        <v>85</v>
      </c>
      <c r="H4722">
        <v>0</v>
      </c>
      <c r="I4722">
        <v>12113</v>
      </c>
      <c r="J4722">
        <v>0</v>
      </c>
      <c r="K4722">
        <v>0</v>
      </c>
      <c r="L4722">
        <v>552</v>
      </c>
      <c r="M4722">
        <v>88</v>
      </c>
      <c r="N4722">
        <v>3</v>
      </c>
      <c r="O4722" t="s">
        <v>167</v>
      </c>
      <c r="P4722">
        <v>12113</v>
      </c>
      <c r="Q472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722" t="str">
        <f>VLOOKUP(Analytics_mindset_case_studies_IntegrateCo_2015payroll[[#This Row],[Job_Code]],Analytics_mindset_case_studies_IntegrateCo_jobcodes[[Code_text]:[Job_Description]],2,FALSE)</f>
        <v>Office</v>
      </c>
    </row>
    <row r="4723" spans="1:18" x14ac:dyDescent="0.3">
      <c r="A4723" s="1">
        <v>42174</v>
      </c>
      <c r="B4723">
        <v>27310067</v>
      </c>
      <c r="C4723">
        <v>287</v>
      </c>
      <c r="D4723">
        <v>2</v>
      </c>
      <c r="E4723">
        <v>2</v>
      </c>
      <c r="F4723" t="s">
        <v>97</v>
      </c>
      <c r="G4723">
        <v>85</v>
      </c>
      <c r="H4723">
        <v>0</v>
      </c>
      <c r="I4723">
        <v>12113</v>
      </c>
      <c r="J4723">
        <v>0</v>
      </c>
      <c r="K4723">
        <v>0</v>
      </c>
      <c r="L4723">
        <v>551</v>
      </c>
      <c r="M4723">
        <v>878</v>
      </c>
      <c r="N4723">
        <v>3</v>
      </c>
      <c r="O4723" t="s">
        <v>167</v>
      </c>
      <c r="P4723">
        <v>12113</v>
      </c>
      <c r="Q472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723" t="str">
        <f>VLOOKUP(Analytics_mindset_case_studies_IntegrateCo_2015payroll[[#This Row],[Job_Code]],Analytics_mindset_case_studies_IntegrateCo_jobcodes[[Code_text]:[Job_Description]],2,FALSE)</f>
        <v>Service</v>
      </c>
    </row>
    <row r="4724" spans="1:18" x14ac:dyDescent="0.3">
      <c r="A4724" s="1">
        <v>42174</v>
      </c>
      <c r="B4724">
        <v>27310067</v>
      </c>
      <c r="C4724">
        <v>287</v>
      </c>
      <c r="D4724">
        <v>2</v>
      </c>
      <c r="E4724">
        <v>2</v>
      </c>
      <c r="F4724" t="s">
        <v>82</v>
      </c>
      <c r="G4724">
        <v>0</v>
      </c>
      <c r="H4724">
        <v>0</v>
      </c>
      <c r="I4724">
        <v>0</v>
      </c>
      <c r="J4724">
        <v>0</v>
      </c>
      <c r="K4724">
        <v>0</v>
      </c>
      <c r="L4724">
        <v>519</v>
      </c>
      <c r="M4724">
        <v>828</v>
      </c>
      <c r="N4724">
        <v>28</v>
      </c>
      <c r="O4724" t="s">
        <v>167</v>
      </c>
      <c r="P4724">
        <v>0</v>
      </c>
      <c r="Q472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724" t="str">
        <f>VLOOKUP(Analytics_mindset_case_studies_IntegrateCo_2015payroll[[#This Row],[Job_Code]],Analytics_mindset_case_studies_IntegrateCo_jobcodes[[Code_text]:[Job_Description]],2,FALSE)</f>
        <v>New Foreign Manufacturing Plant</v>
      </c>
    </row>
    <row r="4725" spans="1:18" x14ac:dyDescent="0.3">
      <c r="A4725" s="1">
        <v>42174</v>
      </c>
      <c r="B4725">
        <v>27310067</v>
      </c>
      <c r="C4725">
        <v>255</v>
      </c>
      <c r="D4725">
        <v>1</v>
      </c>
      <c r="E4725">
        <v>1</v>
      </c>
      <c r="F4725" t="s">
        <v>85</v>
      </c>
      <c r="G4725">
        <v>0</v>
      </c>
      <c r="H4725">
        <v>0</v>
      </c>
      <c r="I4725">
        <v>0</v>
      </c>
      <c r="J4725">
        <v>0</v>
      </c>
      <c r="K4725">
        <v>0</v>
      </c>
      <c r="L4725">
        <v>35</v>
      </c>
      <c r="M4725">
        <v>111</v>
      </c>
      <c r="N4725">
        <v>25</v>
      </c>
      <c r="O4725" t="s">
        <v>169</v>
      </c>
      <c r="P4725">
        <v>0</v>
      </c>
      <c r="Q472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725" t="str">
        <f>VLOOKUP(Analytics_mindset_case_studies_IntegrateCo_2015payroll[[#This Row],[Job_Code]],Analytics_mindset_case_studies_IntegrateCo_jobcodes[[Code_text]:[Job_Description]],2,FALSE)</f>
        <v>Installation</v>
      </c>
    </row>
    <row r="4726" spans="1:18" x14ac:dyDescent="0.3">
      <c r="A4726" s="1">
        <v>42174</v>
      </c>
      <c r="B4726">
        <v>27310067</v>
      </c>
      <c r="C4726">
        <v>153</v>
      </c>
      <c r="D4726">
        <v>1</v>
      </c>
      <c r="E4726">
        <v>1</v>
      </c>
      <c r="F4726" t="s">
        <v>85</v>
      </c>
      <c r="G4726">
        <v>0</v>
      </c>
      <c r="H4726">
        <v>0</v>
      </c>
      <c r="I4726">
        <v>0</v>
      </c>
      <c r="J4726">
        <v>0</v>
      </c>
      <c r="K4726">
        <v>0</v>
      </c>
      <c r="L4726">
        <v>34</v>
      </c>
      <c r="M4726">
        <v>11</v>
      </c>
      <c r="N4726">
        <v>25</v>
      </c>
      <c r="O4726" t="s">
        <v>170</v>
      </c>
      <c r="P4726">
        <v>0</v>
      </c>
      <c r="Q472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726" t="str">
        <f>VLOOKUP(Analytics_mindset_case_studies_IntegrateCo_2015payroll[[#This Row],[Job_Code]],Analytics_mindset_case_studies_IntegrateCo_jobcodes[[Code_text]:[Job_Description]],2,FALSE)</f>
        <v>Installation</v>
      </c>
    </row>
    <row r="4727" spans="1:18" x14ac:dyDescent="0.3">
      <c r="A4727" s="1">
        <v>42174</v>
      </c>
      <c r="B4727">
        <v>27310067</v>
      </c>
      <c r="C4727">
        <v>13</v>
      </c>
      <c r="D4727">
        <v>1</v>
      </c>
      <c r="E4727">
        <v>1</v>
      </c>
      <c r="F4727" t="s">
        <v>58</v>
      </c>
      <c r="G4727">
        <v>2</v>
      </c>
      <c r="H4727">
        <v>0</v>
      </c>
      <c r="I4727">
        <v>9308</v>
      </c>
      <c r="J4727">
        <v>0</v>
      </c>
      <c r="K4727">
        <v>0</v>
      </c>
      <c r="L4727">
        <v>0</v>
      </c>
      <c r="M4727">
        <v>712</v>
      </c>
      <c r="N4727">
        <v>154</v>
      </c>
      <c r="O4727" t="s">
        <v>171</v>
      </c>
      <c r="P4727">
        <v>9308</v>
      </c>
      <c r="Q472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727" t="str">
        <f>VLOOKUP(Analytics_mindset_case_studies_IntegrateCo_2015payroll[[#This Row],[Job_Code]],Analytics_mindset_case_studies_IntegrateCo_jobcodes[[Code_text]:[Job_Description]],2,FALSE)</f>
        <v>Sales</v>
      </c>
    </row>
    <row r="4728" spans="1:18" x14ac:dyDescent="0.3">
      <c r="A4728" s="1">
        <v>42174</v>
      </c>
      <c r="B4728">
        <v>27310067</v>
      </c>
      <c r="C4728">
        <v>13</v>
      </c>
      <c r="D4728">
        <v>1</v>
      </c>
      <c r="E4728">
        <v>1</v>
      </c>
      <c r="F4728" t="s">
        <v>84</v>
      </c>
      <c r="G4728">
        <v>2</v>
      </c>
      <c r="H4728">
        <v>0</v>
      </c>
      <c r="I4728">
        <v>9308</v>
      </c>
      <c r="J4728">
        <v>0</v>
      </c>
      <c r="K4728">
        <v>0</v>
      </c>
      <c r="L4728">
        <v>0</v>
      </c>
      <c r="M4728">
        <v>712</v>
      </c>
      <c r="N4728">
        <v>154</v>
      </c>
      <c r="O4728" t="s">
        <v>171</v>
      </c>
      <c r="P4728">
        <v>9308</v>
      </c>
      <c r="Q472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4728" t="str">
        <f>VLOOKUP(Analytics_mindset_case_studies_IntegrateCo_2015payroll[[#This Row],[Job_Code]],Analytics_mindset_case_studies_IntegrateCo_jobcodes[[Code_text]:[Job_Description]],2,FALSE)</f>
        <v>Travel</v>
      </c>
    </row>
    <row r="4729" spans="1:18" x14ac:dyDescent="0.3">
      <c r="A4729" s="1">
        <v>42174</v>
      </c>
      <c r="B4729">
        <v>27310067</v>
      </c>
      <c r="C4729">
        <v>13</v>
      </c>
      <c r="D4729">
        <v>1</v>
      </c>
      <c r="E4729">
        <v>1</v>
      </c>
      <c r="F4729" t="s">
        <v>106</v>
      </c>
      <c r="G4729">
        <v>36</v>
      </c>
      <c r="H4729">
        <v>0</v>
      </c>
      <c r="I4729">
        <v>167538</v>
      </c>
      <c r="J4729">
        <v>0</v>
      </c>
      <c r="K4729">
        <v>0</v>
      </c>
      <c r="L4729">
        <v>0</v>
      </c>
      <c r="M4729">
        <v>12817</v>
      </c>
      <c r="N4729">
        <v>2764</v>
      </c>
      <c r="O4729" t="s">
        <v>171</v>
      </c>
      <c r="P4729">
        <v>167538</v>
      </c>
      <c r="Q472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007</v>
      </c>
      <c r="R4729" t="str">
        <f>VLOOKUP(Analytics_mindset_case_studies_IntegrateCo_2015payroll[[#This Row],[Job_Code]],Analytics_mindset_case_studies_IntegrateCo_jobcodes[[Code_text]:[Job_Description]],2,FALSE)</f>
        <v>Customer Training</v>
      </c>
    </row>
    <row r="4730" spans="1:18" x14ac:dyDescent="0.3">
      <c r="A4730" s="1">
        <v>42174</v>
      </c>
      <c r="B4730">
        <v>27310067</v>
      </c>
      <c r="C4730">
        <v>358</v>
      </c>
      <c r="D4730">
        <v>1</v>
      </c>
      <c r="E4730">
        <v>1</v>
      </c>
      <c r="F4730" t="s">
        <v>64</v>
      </c>
      <c r="G4730">
        <v>40</v>
      </c>
      <c r="H4730">
        <v>0</v>
      </c>
      <c r="I4730">
        <v>630</v>
      </c>
      <c r="J4730">
        <v>0</v>
      </c>
      <c r="K4730">
        <v>0</v>
      </c>
      <c r="L4730">
        <v>1188</v>
      </c>
      <c r="M4730">
        <v>3787</v>
      </c>
      <c r="N4730">
        <v>76</v>
      </c>
      <c r="O4730" t="s">
        <v>172</v>
      </c>
      <c r="P4730">
        <v>630</v>
      </c>
      <c r="Q473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730" t="str">
        <f>VLOOKUP(Analytics_mindset_case_studies_IntegrateCo_2015payroll[[#This Row],[Job_Code]],Analytics_mindset_case_studies_IntegrateCo_jobcodes[[Code_text]:[Job_Description]],2,FALSE)</f>
        <v>Office</v>
      </c>
    </row>
    <row r="4731" spans="1:18" x14ac:dyDescent="0.3">
      <c r="A4731" s="1">
        <v>42174</v>
      </c>
      <c r="B4731">
        <v>27310067</v>
      </c>
      <c r="C4731">
        <v>281</v>
      </c>
      <c r="D4731">
        <v>1</v>
      </c>
      <c r="E4731">
        <v>1</v>
      </c>
      <c r="F4731" t="s">
        <v>85</v>
      </c>
      <c r="G4731">
        <v>0</v>
      </c>
      <c r="H4731">
        <v>0</v>
      </c>
      <c r="I4731">
        <v>0</v>
      </c>
      <c r="J4731">
        <v>0</v>
      </c>
      <c r="K4731">
        <v>0</v>
      </c>
      <c r="L4731">
        <v>33</v>
      </c>
      <c r="M4731">
        <v>104</v>
      </c>
      <c r="N4731">
        <v>25</v>
      </c>
      <c r="O4731" t="s">
        <v>207</v>
      </c>
      <c r="P4731">
        <v>0</v>
      </c>
      <c r="Q473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731" t="str">
        <f>VLOOKUP(Analytics_mindset_case_studies_IntegrateCo_2015payroll[[#This Row],[Job_Code]],Analytics_mindset_case_studies_IntegrateCo_jobcodes[[Code_text]:[Job_Description]],2,FALSE)</f>
        <v>Installation</v>
      </c>
    </row>
    <row r="4732" spans="1:18" x14ac:dyDescent="0.3">
      <c r="A4732" s="1">
        <v>42174</v>
      </c>
      <c r="B4732">
        <v>27310067</v>
      </c>
      <c r="C4732">
        <v>281</v>
      </c>
      <c r="D4732">
        <v>1</v>
      </c>
      <c r="E4732">
        <v>1</v>
      </c>
      <c r="F4732" t="s">
        <v>65</v>
      </c>
      <c r="G4732">
        <v>25</v>
      </c>
      <c r="H4732">
        <v>0</v>
      </c>
      <c r="I4732">
        <v>65</v>
      </c>
      <c r="J4732">
        <v>0</v>
      </c>
      <c r="K4732">
        <v>0</v>
      </c>
      <c r="L4732">
        <v>142</v>
      </c>
      <c r="M4732">
        <v>451</v>
      </c>
      <c r="N4732">
        <v>107</v>
      </c>
      <c r="O4732" t="s">
        <v>207</v>
      </c>
      <c r="P4732">
        <v>65</v>
      </c>
      <c r="Q473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732" t="str">
        <f>VLOOKUP(Analytics_mindset_case_studies_IntegrateCo_2015payroll[[#This Row],[Job_Code]],Analytics_mindset_case_studies_IntegrateCo_jobcodes[[Code_text]:[Job_Description]],2,FALSE)</f>
        <v>Office</v>
      </c>
    </row>
    <row r="4733" spans="1:18" x14ac:dyDescent="0.3">
      <c r="A4733" s="1">
        <v>42174</v>
      </c>
      <c r="B4733">
        <v>27310067</v>
      </c>
      <c r="C4733">
        <v>281</v>
      </c>
      <c r="D4733">
        <v>1</v>
      </c>
      <c r="E4733">
        <v>1</v>
      </c>
      <c r="F4733" t="s">
        <v>74</v>
      </c>
      <c r="G4733">
        <v>3</v>
      </c>
      <c r="H4733">
        <v>0</v>
      </c>
      <c r="I4733">
        <v>78</v>
      </c>
      <c r="J4733">
        <v>0</v>
      </c>
      <c r="K4733">
        <v>0</v>
      </c>
      <c r="L4733">
        <v>17</v>
      </c>
      <c r="M4733">
        <v>542</v>
      </c>
      <c r="N4733">
        <v>129</v>
      </c>
      <c r="O4733" t="s">
        <v>207</v>
      </c>
      <c r="P4733">
        <v>78</v>
      </c>
      <c r="Q473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733" t="str">
        <f>VLOOKUP(Analytics_mindset_case_studies_IntegrateCo_2015payroll[[#This Row],[Job_Code]],Analytics_mindset_case_studies_IntegrateCo_jobcodes[[Code_text]:[Job_Description]],2,FALSE)</f>
        <v>Service</v>
      </c>
    </row>
    <row r="4734" spans="1:18" x14ac:dyDescent="0.3">
      <c r="A4734" s="1">
        <v>42174</v>
      </c>
      <c r="B4734">
        <v>27310067</v>
      </c>
      <c r="C4734">
        <v>314</v>
      </c>
      <c r="D4734">
        <v>1</v>
      </c>
      <c r="E4734">
        <v>1</v>
      </c>
      <c r="F4734" t="s">
        <v>85</v>
      </c>
      <c r="G4734">
        <v>0</v>
      </c>
      <c r="H4734">
        <v>0</v>
      </c>
      <c r="I4734">
        <v>0</v>
      </c>
      <c r="J4734">
        <v>0</v>
      </c>
      <c r="K4734">
        <v>0</v>
      </c>
      <c r="L4734">
        <v>36</v>
      </c>
      <c r="M4734">
        <v>115</v>
      </c>
      <c r="N4734">
        <v>25</v>
      </c>
      <c r="O4734" t="s">
        <v>174</v>
      </c>
      <c r="P4734">
        <v>0</v>
      </c>
      <c r="Q473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734" t="str">
        <f>VLOOKUP(Analytics_mindset_case_studies_IntegrateCo_2015payroll[[#This Row],[Job_Code]],Analytics_mindset_case_studies_IntegrateCo_jobcodes[[Code_text]:[Job_Description]],2,FALSE)</f>
        <v>Installation</v>
      </c>
    </row>
    <row r="4735" spans="1:18" x14ac:dyDescent="0.3">
      <c r="A4735" s="1">
        <v>42174</v>
      </c>
      <c r="B4735">
        <v>27310067</v>
      </c>
      <c r="C4735">
        <v>39</v>
      </c>
      <c r="D4735">
        <v>1</v>
      </c>
      <c r="E4735">
        <v>1</v>
      </c>
      <c r="F4735" t="s">
        <v>101</v>
      </c>
      <c r="G4735">
        <v>30</v>
      </c>
      <c r="H4735">
        <v>0</v>
      </c>
      <c r="I4735">
        <v>2175</v>
      </c>
      <c r="J4735">
        <v>0</v>
      </c>
      <c r="K4735">
        <v>32</v>
      </c>
      <c r="L4735">
        <v>126</v>
      </c>
      <c r="M4735">
        <v>402</v>
      </c>
      <c r="N4735">
        <v>359</v>
      </c>
      <c r="O4735" t="s">
        <v>175</v>
      </c>
      <c r="P4735">
        <v>2175</v>
      </c>
      <c r="Q473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735" t="str">
        <f>VLOOKUP(Analytics_mindset_case_studies_IntegrateCo_2015payroll[[#This Row],[Job_Code]],Analytics_mindset_case_studies_IntegrateCo_jobcodes[[Code_text]:[Job_Description]],2,FALSE)</f>
        <v>Installation</v>
      </c>
    </row>
    <row r="4736" spans="1:18" x14ac:dyDescent="0.3">
      <c r="A4736" s="1">
        <v>42174</v>
      </c>
      <c r="B4736">
        <v>27310067</v>
      </c>
      <c r="C4736">
        <v>22</v>
      </c>
      <c r="D4736">
        <v>1</v>
      </c>
      <c r="E4736">
        <v>1</v>
      </c>
      <c r="F4736" t="s">
        <v>84</v>
      </c>
      <c r="G4736">
        <v>1</v>
      </c>
      <c r="H4736">
        <v>0</v>
      </c>
      <c r="I4736">
        <v>3365</v>
      </c>
      <c r="J4736">
        <v>0</v>
      </c>
      <c r="K4736">
        <v>0</v>
      </c>
      <c r="L4736">
        <v>74</v>
      </c>
      <c r="M4736">
        <v>234</v>
      </c>
      <c r="N4736">
        <v>56</v>
      </c>
      <c r="O4736" t="s">
        <v>176</v>
      </c>
      <c r="P4736">
        <v>3365</v>
      </c>
      <c r="Q473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4736" t="str">
        <f>VLOOKUP(Analytics_mindset_case_studies_IntegrateCo_2015payroll[[#This Row],[Job_Code]],Analytics_mindset_case_studies_IntegrateCo_jobcodes[[Code_text]:[Job_Description]],2,FALSE)</f>
        <v>Travel</v>
      </c>
    </row>
    <row r="4737" spans="1:18" x14ac:dyDescent="0.3">
      <c r="A4737" s="1">
        <v>42174</v>
      </c>
      <c r="B4737">
        <v>27310067</v>
      </c>
      <c r="C4737">
        <v>22</v>
      </c>
      <c r="D4737">
        <v>1</v>
      </c>
      <c r="E4737">
        <v>1</v>
      </c>
      <c r="F4737" t="s">
        <v>63</v>
      </c>
      <c r="G4737">
        <v>0</v>
      </c>
      <c r="H4737">
        <v>0</v>
      </c>
      <c r="I4737">
        <v>0</v>
      </c>
      <c r="J4737">
        <v>0</v>
      </c>
      <c r="K4737">
        <v>0</v>
      </c>
      <c r="L4737">
        <v>883</v>
      </c>
      <c r="M4737">
        <v>2813</v>
      </c>
      <c r="N4737">
        <v>666</v>
      </c>
      <c r="O4737" t="s">
        <v>176</v>
      </c>
      <c r="P4737">
        <v>0</v>
      </c>
      <c r="Q473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737" t="str">
        <f>VLOOKUP(Analytics_mindset_case_studies_IntegrateCo_2015payroll[[#This Row],[Job_Code]],Analytics_mindset_case_studies_IntegrateCo_jobcodes[[Code_text]:[Job_Description]],2,FALSE)</f>
        <v>New Foreign Manufacturing Plant</v>
      </c>
    </row>
    <row r="4738" spans="1:18" x14ac:dyDescent="0.3">
      <c r="A4738" s="1">
        <v>42174</v>
      </c>
      <c r="B4738">
        <v>27310067</v>
      </c>
      <c r="C4738">
        <v>18</v>
      </c>
      <c r="D4738">
        <v>1</v>
      </c>
      <c r="E4738">
        <v>1</v>
      </c>
      <c r="F4738" t="s">
        <v>64</v>
      </c>
      <c r="G4738">
        <v>16</v>
      </c>
      <c r="H4738">
        <v>0</v>
      </c>
      <c r="I4738">
        <v>320</v>
      </c>
      <c r="J4738">
        <v>0</v>
      </c>
      <c r="K4738">
        <v>0</v>
      </c>
      <c r="L4738">
        <v>768</v>
      </c>
      <c r="M4738">
        <v>2448</v>
      </c>
      <c r="N4738">
        <v>38</v>
      </c>
      <c r="O4738" t="s">
        <v>177</v>
      </c>
      <c r="P4738">
        <v>320</v>
      </c>
      <c r="Q473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738" t="str">
        <f>VLOOKUP(Analytics_mindset_case_studies_IntegrateCo_2015payroll[[#This Row],[Job_Code]],Analytics_mindset_case_studies_IntegrateCo_jobcodes[[Code_text]:[Job_Description]],2,FALSE)</f>
        <v>Office</v>
      </c>
    </row>
    <row r="4739" spans="1:18" x14ac:dyDescent="0.3">
      <c r="A4739" s="1">
        <v>42174</v>
      </c>
      <c r="B4739">
        <v>27310067</v>
      </c>
      <c r="C4739">
        <v>18</v>
      </c>
      <c r="D4739">
        <v>1</v>
      </c>
      <c r="E4739">
        <v>1</v>
      </c>
      <c r="F4739" t="s">
        <v>65</v>
      </c>
      <c r="G4739">
        <v>16</v>
      </c>
      <c r="H4739">
        <v>0</v>
      </c>
      <c r="I4739">
        <v>320</v>
      </c>
      <c r="J4739">
        <v>0</v>
      </c>
      <c r="K4739">
        <v>0</v>
      </c>
      <c r="L4739">
        <v>768</v>
      </c>
      <c r="M4739">
        <v>2448</v>
      </c>
      <c r="N4739">
        <v>38</v>
      </c>
      <c r="O4739" t="s">
        <v>177</v>
      </c>
      <c r="P4739">
        <v>320</v>
      </c>
      <c r="Q473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739" t="str">
        <f>VLOOKUP(Analytics_mindset_case_studies_IntegrateCo_2015payroll[[#This Row],[Job_Code]],Analytics_mindset_case_studies_IntegrateCo_jobcodes[[Code_text]:[Job_Description]],2,FALSE)</f>
        <v>Office</v>
      </c>
    </row>
    <row r="4740" spans="1:18" x14ac:dyDescent="0.3">
      <c r="A4740" s="1">
        <v>42174</v>
      </c>
      <c r="B4740">
        <v>27310067</v>
      </c>
      <c r="C4740">
        <v>401</v>
      </c>
      <c r="D4740">
        <v>2</v>
      </c>
      <c r="E4740">
        <v>2</v>
      </c>
      <c r="F4740" t="s">
        <v>85</v>
      </c>
      <c r="G4740">
        <v>0</v>
      </c>
      <c r="H4740">
        <v>0</v>
      </c>
      <c r="I4740">
        <v>0</v>
      </c>
      <c r="J4740">
        <v>0</v>
      </c>
      <c r="K4740">
        <v>0</v>
      </c>
      <c r="L4740">
        <v>63</v>
      </c>
      <c r="M4740">
        <v>1</v>
      </c>
      <c r="N4740">
        <v>33</v>
      </c>
      <c r="O4740" t="s">
        <v>179</v>
      </c>
      <c r="P4740">
        <v>0</v>
      </c>
      <c r="Q474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740" t="str">
        <f>VLOOKUP(Analytics_mindset_case_studies_IntegrateCo_2015payroll[[#This Row],[Job_Code]],Analytics_mindset_case_studies_IntegrateCo_jobcodes[[Code_text]:[Job_Description]],2,FALSE)</f>
        <v>Installation</v>
      </c>
    </row>
    <row r="4741" spans="1:18" x14ac:dyDescent="0.3">
      <c r="A4741" s="1">
        <v>42174</v>
      </c>
      <c r="B4741">
        <v>27310067</v>
      </c>
      <c r="C4741">
        <v>401</v>
      </c>
      <c r="D4741">
        <v>2</v>
      </c>
      <c r="E4741">
        <v>2</v>
      </c>
      <c r="F4741" t="s">
        <v>88</v>
      </c>
      <c r="G4741">
        <v>2</v>
      </c>
      <c r="H4741">
        <v>0</v>
      </c>
      <c r="I4741">
        <v>52</v>
      </c>
      <c r="J4741">
        <v>0</v>
      </c>
      <c r="K4741">
        <v>0</v>
      </c>
      <c r="L4741">
        <v>219</v>
      </c>
      <c r="M4741">
        <v>348</v>
      </c>
      <c r="N4741">
        <v>115</v>
      </c>
      <c r="O4741" t="s">
        <v>179</v>
      </c>
      <c r="P4741">
        <v>52</v>
      </c>
      <c r="Q474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741" t="str">
        <f>VLOOKUP(Analytics_mindset_case_studies_IntegrateCo_2015payroll[[#This Row],[Job_Code]],Analytics_mindset_case_studies_IntegrateCo_jobcodes[[Code_text]:[Job_Description]],2,FALSE)</f>
        <v>Office</v>
      </c>
    </row>
    <row r="4742" spans="1:18" x14ac:dyDescent="0.3">
      <c r="A4742" s="1">
        <v>42174</v>
      </c>
      <c r="B4742">
        <v>27310067</v>
      </c>
      <c r="C4742">
        <v>407</v>
      </c>
      <c r="D4742">
        <v>1</v>
      </c>
      <c r="E4742">
        <v>1</v>
      </c>
      <c r="F4742" t="s">
        <v>85</v>
      </c>
      <c r="G4742">
        <v>0</v>
      </c>
      <c r="H4742">
        <v>0</v>
      </c>
      <c r="I4742">
        <v>0</v>
      </c>
      <c r="J4742">
        <v>0</v>
      </c>
      <c r="K4742">
        <v>0</v>
      </c>
      <c r="L4742">
        <v>36</v>
      </c>
      <c r="M4742">
        <v>115</v>
      </c>
      <c r="N4742">
        <v>25</v>
      </c>
      <c r="O4742" t="s">
        <v>209</v>
      </c>
      <c r="P4742">
        <v>0</v>
      </c>
      <c r="Q474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742" t="str">
        <f>VLOOKUP(Analytics_mindset_case_studies_IntegrateCo_2015payroll[[#This Row],[Job_Code]],Analytics_mindset_case_studies_IntegrateCo_jobcodes[[Code_text]:[Job_Description]],2,FALSE)</f>
        <v>Installation</v>
      </c>
    </row>
    <row r="4743" spans="1:18" x14ac:dyDescent="0.3">
      <c r="A4743" s="1">
        <v>42174</v>
      </c>
      <c r="B4743">
        <v>27310067</v>
      </c>
      <c r="C4743">
        <v>407</v>
      </c>
      <c r="D4743">
        <v>1</v>
      </c>
      <c r="E4743">
        <v>1</v>
      </c>
      <c r="F4743" t="s">
        <v>89</v>
      </c>
      <c r="G4743">
        <v>1</v>
      </c>
      <c r="H4743">
        <v>0</v>
      </c>
      <c r="I4743">
        <v>16</v>
      </c>
      <c r="J4743">
        <v>0</v>
      </c>
      <c r="K4743">
        <v>0</v>
      </c>
      <c r="L4743">
        <v>38</v>
      </c>
      <c r="M4743">
        <v>122</v>
      </c>
      <c r="N4743">
        <v>26</v>
      </c>
      <c r="O4743" t="s">
        <v>209</v>
      </c>
      <c r="P4743">
        <v>16</v>
      </c>
      <c r="Q474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743" t="str">
        <f>VLOOKUP(Analytics_mindset_case_studies_IntegrateCo_2015payroll[[#This Row],[Job_Code]],Analytics_mindset_case_studies_IntegrateCo_jobcodes[[Code_text]:[Job_Description]],2,FALSE)</f>
        <v>Employee Training</v>
      </c>
    </row>
    <row r="4744" spans="1:18" x14ac:dyDescent="0.3">
      <c r="A4744" s="1">
        <v>42174</v>
      </c>
      <c r="B4744">
        <v>27310067</v>
      </c>
      <c r="C4744">
        <v>3</v>
      </c>
      <c r="D4744">
        <v>1</v>
      </c>
      <c r="E4744">
        <v>1</v>
      </c>
      <c r="F4744" t="s">
        <v>64</v>
      </c>
      <c r="G4744">
        <v>40</v>
      </c>
      <c r="H4744">
        <v>0</v>
      </c>
      <c r="I4744">
        <v>3077</v>
      </c>
      <c r="J4744">
        <v>0</v>
      </c>
      <c r="K4744">
        <v>0</v>
      </c>
      <c r="L4744">
        <v>0</v>
      </c>
      <c r="M4744">
        <v>23308</v>
      </c>
      <c r="N4744">
        <v>369</v>
      </c>
      <c r="O4744" t="s">
        <v>180</v>
      </c>
      <c r="P4744">
        <v>3077</v>
      </c>
      <c r="Q474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744" t="str">
        <f>VLOOKUP(Analytics_mindset_case_studies_IntegrateCo_2015payroll[[#This Row],[Job_Code]],Analytics_mindset_case_studies_IntegrateCo_jobcodes[[Code_text]:[Job_Description]],2,FALSE)</f>
        <v>Office</v>
      </c>
    </row>
    <row r="4745" spans="1:18" x14ac:dyDescent="0.3">
      <c r="A4745" s="1">
        <v>42174</v>
      </c>
      <c r="B4745">
        <v>27310067</v>
      </c>
      <c r="C4745">
        <v>374</v>
      </c>
      <c r="D4745">
        <v>5</v>
      </c>
      <c r="E4745">
        <v>5</v>
      </c>
      <c r="F4745" t="s">
        <v>64</v>
      </c>
      <c r="G4745">
        <v>45</v>
      </c>
      <c r="H4745">
        <v>0</v>
      </c>
      <c r="I4745">
        <v>945</v>
      </c>
      <c r="J4745">
        <v>0</v>
      </c>
      <c r="K4745">
        <v>0</v>
      </c>
      <c r="L4745">
        <v>265</v>
      </c>
      <c r="M4745">
        <v>616</v>
      </c>
      <c r="N4745">
        <v>36</v>
      </c>
      <c r="O4745" t="s">
        <v>181</v>
      </c>
      <c r="P4745">
        <v>945</v>
      </c>
      <c r="Q474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745" t="str">
        <f>VLOOKUP(Analytics_mindset_case_studies_IntegrateCo_2015payroll[[#This Row],[Job_Code]],Analytics_mindset_case_studies_IntegrateCo_jobcodes[[Code_text]:[Job_Description]],2,FALSE)</f>
        <v>Office</v>
      </c>
    </row>
    <row r="4746" spans="1:18" x14ac:dyDescent="0.3">
      <c r="A4746" s="1">
        <v>42174</v>
      </c>
      <c r="B4746">
        <v>27310067</v>
      </c>
      <c r="C4746">
        <v>374</v>
      </c>
      <c r="D4746">
        <v>5</v>
      </c>
      <c r="E4746">
        <v>5</v>
      </c>
      <c r="F4746" t="s">
        <v>93</v>
      </c>
      <c r="G4746">
        <v>165</v>
      </c>
      <c r="H4746">
        <v>0</v>
      </c>
      <c r="I4746">
        <v>3465</v>
      </c>
      <c r="J4746">
        <v>0</v>
      </c>
      <c r="K4746">
        <v>0</v>
      </c>
      <c r="L4746">
        <v>97</v>
      </c>
      <c r="M4746">
        <v>2257</v>
      </c>
      <c r="N4746">
        <v>132</v>
      </c>
      <c r="O4746" t="s">
        <v>181</v>
      </c>
      <c r="P4746">
        <v>3465</v>
      </c>
      <c r="Q474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746" t="str">
        <f>VLOOKUP(Analytics_mindset_case_studies_IntegrateCo_2015payroll[[#This Row],[Job_Code]],Analytics_mindset_case_studies_IntegrateCo_jobcodes[[Code_text]:[Job_Description]],2,FALSE)</f>
        <v>Office</v>
      </c>
    </row>
    <row r="4747" spans="1:18" x14ac:dyDescent="0.3">
      <c r="A4747" s="1">
        <v>42174</v>
      </c>
      <c r="B4747">
        <v>27310067</v>
      </c>
      <c r="C4747">
        <v>374</v>
      </c>
      <c r="D4747">
        <v>5</v>
      </c>
      <c r="E4747">
        <v>5</v>
      </c>
      <c r="F4747" t="s">
        <v>78</v>
      </c>
      <c r="G4747">
        <v>175</v>
      </c>
      <c r="H4747">
        <v>0</v>
      </c>
      <c r="I4747">
        <v>3675</v>
      </c>
      <c r="J4747">
        <v>0</v>
      </c>
      <c r="K4747">
        <v>0</v>
      </c>
      <c r="L4747">
        <v>1029</v>
      </c>
      <c r="M4747">
        <v>2392</v>
      </c>
      <c r="N4747">
        <v>14</v>
      </c>
      <c r="O4747" t="s">
        <v>181</v>
      </c>
      <c r="P4747">
        <v>3675</v>
      </c>
      <c r="Q474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747" t="str">
        <f>VLOOKUP(Analytics_mindset_case_studies_IntegrateCo_2015payroll[[#This Row],[Job_Code]],Analytics_mindset_case_studies_IntegrateCo_jobcodes[[Code_text]:[Job_Description]],2,FALSE)</f>
        <v>Service</v>
      </c>
    </row>
    <row r="4748" spans="1:18" x14ac:dyDescent="0.3">
      <c r="A4748" s="1">
        <v>42174</v>
      </c>
      <c r="B4748">
        <v>27310067</v>
      </c>
      <c r="C4748">
        <v>374</v>
      </c>
      <c r="D4748">
        <v>5</v>
      </c>
      <c r="E4748">
        <v>5</v>
      </c>
      <c r="F4748" t="s">
        <v>103</v>
      </c>
      <c r="G4748">
        <v>15</v>
      </c>
      <c r="H4748">
        <v>0</v>
      </c>
      <c r="I4748">
        <v>315</v>
      </c>
      <c r="J4748">
        <v>0</v>
      </c>
      <c r="K4748">
        <v>0</v>
      </c>
      <c r="L4748">
        <v>88</v>
      </c>
      <c r="M4748">
        <v>205</v>
      </c>
      <c r="N4748">
        <v>12</v>
      </c>
      <c r="O4748" t="s">
        <v>181</v>
      </c>
      <c r="P4748">
        <v>315</v>
      </c>
      <c r="Q474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748" t="str">
        <f>VLOOKUP(Analytics_mindset_case_studies_IntegrateCo_2015payroll[[#This Row],[Job_Code]],Analytics_mindset_case_studies_IntegrateCo_jobcodes[[Code_text]:[Job_Description]],2,FALSE)</f>
        <v>Service</v>
      </c>
    </row>
    <row r="4749" spans="1:18" x14ac:dyDescent="0.3">
      <c r="A4749" s="1">
        <v>42174</v>
      </c>
      <c r="B4749">
        <v>27310067</v>
      </c>
      <c r="C4749">
        <v>201</v>
      </c>
      <c r="D4749">
        <v>1</v>
      </c>
      <c r="E4749">
        <v>1</v>
      </c>
      <c r="F4749" t="s">
        <v>85</v>
      </c>
      <c r="G4749">
        <v>0</v>
      </c>
      <c r="H4749">
        <v>0</v>
      </c>
      <c r="I4749">
        <v>0</v>
      </c>
      <c r="J4749">
        <v>0</v>
      </c>
      <c r="K4749">
        <v>0</v>
      </c>
      <c r="L4749">
        <v>0</v>
      </c>
      <c r="M4749">
        <v>115</v>
      </c>
      <c r="N4749">
        <v>25</v>
      </c>
      <c r="O4749" t="s">
        <v>182</v>
      </c>
      <c r="P4749">
        <v>0</v>
      </c>
      <c r="Q474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749" t="str">
        <f>VLOOKUP(Analytics_mindset_case_studies_IntegrateCo_2015payroll[[#This Row],[Job_Code]],Analytics_mindset_case_studies_IntegrateCo_jobcodes[[Code_text]:[Job_Description]],2,FALSE)</f>
        <v>Installation</v>
      </c>
    </row>
    <row r="4750" spans="1:18" x14ac:dyDescent="0.3">
      <c r="A4750" s="1">
        <v>42174</v>
      </c>
      <c r="B4750">
        <v>27310067</v>
      </c>
      <c r="C4750">
        <v>192</v>
      </c>
      <c r="D4750">
        <v>5</v>
      </c>
      <c r="E4750">
        <v>5</v>
      </c>
      <c r="F4750" t="s">
        <v>85</v>
      </c>
      <c r="G4750">
        <v>0</v>
      </c>
      <c r="H4750">
        <v>0</v>
      </c>
      <c r="I4750">
        <v>0</v>
      </c>
      <c r="J4750">
        <v>0</v>
      </c>
      <c r="K4750">
        <v>0</v>
      </c>
      <c r="L4750">
        <v>0</v>
      </c>
      <c r="M4750">
        <v>62</v>
      </c>
      <c r="N4750">
        <v>0</v>
      </c>
      <c r="O4750" t="s">
        <v>183</v>
      </c>
      <c r="P4750">
        <v>0</v>
      </c>
      <c r="Q475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750" t="str">
        <f>VLOOKUP(Analytics_mindset_case_studies_IntegrateCo_2015payroll[[#This Row],[Job_Code]],Analytics_mindset_case_studies_IntegrateCo_jobcodes[[Code_text]:[Job_Description]],2,FALSE)</f>
        <v>Installation</v>
      </c>
    </row>
    <row r="4751" spans="1:18" x14ac:dyDescent="0.3">
      <c r="A4751" s="1">
        <v>42174</v>
      </c>
      <c r="B4751">
        <v>27310067</v>
      </c>
      <c r="C4751">
        <v>192</v>
      </c>
      <c r="D4751">
        <v>5</v>
      </c>
      <c r="E4751">
        <v>5</v>
      </c>
      <c r="F4751" t="s">
        <v>107</v>
      </c>
      <c r="G4751">
        <v>8</v>
      </c>
      <c r="H4751">
        <v>0</v>
      </c>
      <c r="I4751">
        <v>19231</v>
      </c>
      <c r="J4751">
        <v>0</v>
      </c>
      <c r="K4751">
        <v>0</v>
      </c>
      <c r="L4751">
        <v>0</v>
      </c>
      <c r="M4751">
        <v>1311</v>
      </c>
      <c r="N4751">
        <v>0</v>
      </c>
      <c r="O4751" t="s">
        <v>183</v>
      </c>
      <c r="P4751">
        <v>19231</v>
      </c>
      <c r="Q475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751" t="str">
        <f>VLOOKUP(Analytics_mindset_case_studies_IntegrateCo_2015payroll[[#This Row],[Job_Code]],Analytics_mindset_case_studies_IntegrateCo_jobcodes[[Code_text]:[Job_Description]],2,FALSE)</f>
        <v>Sales</v>
      </c>
    </row>
    <row r="4752" spans="1:18" x14ac:dyDescent="0.3">
      <c r="A4752" s="1">
        <v>42174</v>
      </c>
      <c r="B4752">
        <v>27310067</v>
      </c>
      <c r="C4752">
        <v>192</v>
      </c>
      <c r="D4752">
        <v>5</v>
      </c>
      <c r="E4752">
        <v>5</v>
      </c>
      <c r="F4752" t="s">
        <v>104</v>
      </c>
      <c r="G4752">
        <v>29</v>
      </c>
      <c r="H4752">
        <v>0</v>
      </c>
      <c r="I4752">
        <v>69712</v>
      </c>
      <c r="J4752">
        <v>0</v>
      </c>
      <c r="K4752">
        <v>0</v>
      </c>
      <c r="L4752">
        <v>0</v>
      </c>
      <c r="M4752">
        <v>4756</v>
      </c>
      <c r="N4752">
        <v>0</v>
      </c>
      <c r="O4752" t="s">
        <v>183</v>
      </c>
      <c r="P4752">
        <v>69712</v>
      </c>
      <c r="Q475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752" t="str">
        <f>VLOOKUP(Analytics_mindset_case_studies_IntegrateCo_2015payroll[[#This Row],[Job_Code]],Analytics_mindset_case_studies_IntegrateCo_jobcodes[[Code_text]:[Job_Description]],2,FALSE)</f>
        <v>Sales</v>
      </c>
    </row>
    <row r="4753" spans="1:18" x14ac:dyDescent="0.3">
      <c r="A4753" s="1">
        <v>42174</v>
      </c>
      <c r="B4753">
        <v>27310067</v>
      </c>
      <c r="C4753">
        <v>398</v>
      </c>
      <c r="D4753">
        <v>1</v>
      </c>
      <c r="E4753">
        <v>1</v>
      </c>
      <c r="F4753" t="s">
        <v>95</v>
      </c>
      <c r="G4753">
        <v>25</v>
      </c>
      <c r="H4753">
        <v>0</v>
      </c>
      <c r="I4753">
        <v>30</v>
      </c>
      <c r="J4753">
        <v>0</v>
      </c>
      <c r="K4753">
        <v>0</v>
      </c>
      <c r="L4753">
        <v>72</v>
      </c>
      <c r="M4753">
        <v>229</v>
      </c>
      <c r="N4753">
        <v>49</v>
      </c>
      <c r="O4753" t="s">
        <v>184</v>
      </c>
      <c r="P4753">
        <v>30</v>
      </c>
      <c r="Q475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753" t="str">
        <f>VLOOKUP(Analytics_mindset_case_studies_IntegrateCo_2015payroll[[#This Row],[Job_Code]],Analytics_mindset_case_studies_IntegrateCo_jobcodes[[Code_text]:[Job_Description]],2,FALSE)</f>
        <v>Installation</v>
      </c>
    </row>
    <row r="4754" spans="1:18" x14ac:dyDescent="0.3">
      <c r="A4754" s="1">
        <v>42174</v>
      </c>
      <c r="B4754">
        <v>27310067</v>
      </c>
      <c r="C4754">
        <v>398</v>
      </c>
      <c r="D4754">
        <v>1</v>
      </c>
      <c r="E4754">
        <v>1</v>
      </c>
      <c r="F4754" t="s">
        <v>89</v>
      </c>
      <c r="G4754">
        <v>15</v>
      </c>
      <c r="H4754">
        <v>0</v>
      </c>
      <c r="I4754">
        <v>18</v>
      </c>
      <c r="J4754">
        <v>0</v>
      </c>
      <c r="K4754">
        <v>0</v>
      </c>
      <c r="L4754">
        <v>43</v>
      </c>
      <c r="M4754">
        <v>137</v>
      </c>
      <c r="N4754">
        <v>3</v>
      </c>
      <c r="O4754" t="s">
        <v>184</v>
      </c>
      <c r="P4754">
        <v>18</v>
      </c>
      <c r="Q475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754" t="str">
        <f>VLOOKUP(Analytics_mindset_case_studies_IntegrateCo_2015payroll[[#This Row],[Job_Code]],Analytics_mindset_case_studies_IntegrateCo_jobcodes[[Code_text]:[Job_Description]],2,FALSE)</f>
        <v>Employee Training</v>
      </c>
    </row>
    <row r="4755" spans="1:18" x14ac:dyDescent="0.3">
      <c r="A4755" s="1">
        <v>42174</v>
      </c>
      <c r="B4755">
        <v>27310067</v>
      </c>
      <c r="C4755">
        <v>276</v>
      </c>
      <c r="D4755">
        <v>1</v>
      </c>
      <c r="E4755">
        <v>1</v>
      </c>
      <c r="F4755" t="s">
        <v>85</v>
      </c>
      <c r="G4755">
        <v>0</v>
      </c>
      <c r="H4755">
        <v>0</v>
      </c>
      <c r="I4755">
        <v>0</v>
      </c>
      <c r="J4755">
        <v>0</v>
      </c>
      <c r="K4755">
        <v>0</v>
      </c>
      <c r="L4755">
        <v>34</v>
      </c>
      <c r="M4755">
        <v>107</v>
      </c>
      <c r="N4755">
        <v>25</v>
      </c>
      <c r="O4755" t="s">
        <v>185</v>
      </c>
      <c r="P4755">
        <v>0</v>
      </c>
      <c r="Q475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755" t="str">
        <f>VLOOKUP(Analytics_mindset_case_studies_IntegrateCo_2015payroll[[#This Row],[Job_Code]],Analytics_mindset_case_studies_IntegrateCo_jobcodes[[Code_text]:[Job_Description]],2,FALSE)</f>
        <v>Installation</v>
      </c>
    </row>
    <row r="4756" spans="1:18" x14ac:dyDescent="0.3">
      <c r="A4756" s="1">
        <v>42174</v>
      </c>
      <c r="B4756">
        <v>27310067</v>
      </c>
      <c r="C4756">
        <v>276</v>
      </c>
      <c r="D4756">
        <v>1</v>
      </c>
      <c r="E4756">
        <v>1</v>
      </c>
      <c r="F4756" t="s">
        <v>63</v>
      </c>
      <c r="G4756">
        <v>0</v>
      </c>
      <c r="H4756">
        <v>0</v>
      </c>
      <c r="I4756">
        <v>0</v>
      </c>
      <c r="J4756">
        <v>0</v>
      </c>
      <c r="K4756">
        <v>0</v>
      </c>
      <c r="L4756">
        <v>214</v>
      </c>
      <c r="M4756">
        <v>684</v>
      </c>
      <c r="N4756">
        <v>157</v>
      </c>
      <c r="O4756" t="s">
        <v>185</v>
      </c>
      <c r="P4756">
        <v>0</v>
      </c>
      <c r="Q475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756" t="str">
        <f>VLOOKUP(Analytics_mindset_case_studies_IntegrateCo_2015payroll[[#This Row],[Job_Code]],Analytics_mindset_case_studies_IntegrateCo_jobcodes[[Code_text]:[Job_Description]],2,FALSE)</f>
        <v>New Foreign Manufacturing Plant</v>
      </c>
    </row>
    <row r="4757" spans="1:18" x14ac:dyDescent="0.3">
      <c r="A4757" s="1">
        <v>42174</v>
      </c>
      <c r="B4757">
        <v>27310067</v>
      </c>
      <c r="C4757">
        <v>352</v>
      </c>
      <c r="D4757">
        <v>1</v>
      </c>
      <c r="E4757">
        <v>1</v>
      </c>
      <c r="F4757" t="s">
        <v>85</v>
      </c>
      <c r="G4757">
        <v>0</v>
      </c>
      <c r="H4757">
        <v>0</v>
      </c>
      <c r="I4757">
        <v>0</v>
      </c>
      <c r="J4757">
        <v>0</v>
      </c>
      <c r="K4757">
        <v>0</v>
      </c>
      <c r="L4757">
        <v>32</v>
      </c>
      <c r="M4757">
        <v>103</v>
      </c>
      <c r="N4757">
        <v>25</v>
      </c>
      <c r="O4757" t="s">
        <v>186</v>
      </c>
      <c r="P4757">
        <v>0</v>
      </c>
      <c r="Q475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757" t="str">
        <f>VLOOKUP(Analytics_mindset_case_studies_IntegrateCo_2015payroll[[#This Row],[Job_Code]],Analytics_mindset_case_studies_IntegrateCo_jobcodes[[Code_text]:[Job_Description]],2,FALSE)</f>
        <v>Installation</v>
      </c>
    </row>
    <row r="4758" spans="1:18" x14ac:dyDescent="0.3">
      <c r="A4758" s="1">
        <v>42174</v>
      </c>
      <c r="B4758">
        <v>27310067</v>
      </c>
      <c r="C4758">
        <v>352</v>
      </c>
      <c r="D4758">
        <v>1</v>
      </c>
      <c r="E4758">
        <v>1</v>
      </c>
      <c r="F4758" t="s">
        <v>89</v>
      </c>
      <c r="G4758">
        <v>5</v>
      </c>
      <c r="H4758">
        <v>0</v>
      </c>
      <c r="I4758">
        <v>95</v>
      </c>
      <c r="J4758">
        <v>0</v>
      </c>
      <c r="K4758">
        <v>0</v>
      </c>
      <c r="L4758">
        <v>21</v>
      </c>
      <c r="M4758">
        <v>65</v>
      </c>
      <c r="N4758">
        <v>16</v>
      </c>
      <c r="O4758" t="s">
        <v>186</v>
      </c>
      <c r="P4758">
        <v>95</v>
      </c>
      <c r="Q475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758" t="str">
        <f>VLOOKUP(Analytics_mindset_case_studies_IntegrateCo_2015payroll[[#This Row],[Job_Code]],Analytics_mindset_case_studies_IntegrateCo_jobcodes[[Code_text]:[Job_Description]],2,FALSE)</f>
        <v>Employee Training</v>
      </c>
    </row>
    <row r="4759" spans="1:18" x14ac:dyDescent="0.3">
      <c r="A4759" s="1">
        <v>42174</v>
      </c>
      <c r="B4759">
        <v>27310067</v>
      </c>
      <c r="C4759">
        <v>352</v>
      </c>
      <c r="D4759">
        <v>1</v>
      </c>
      <c r="E4759">
        <v>1</v>
      </c>
      <c r="F4759" t="s">
        <v>70</v>
      </c>
      <c r="G4759">
        <v>0</v>
      </c>
      <c r="H4759">
        <v>0</v>
      </c>
      <c r="I4759">
        <v>0</v>
      </c>
      <c r="J4759">
        <v>0</v>
      </c>
      <c r="K4759">
        <v>0</v>
      </c>
      <c r="L4759">
        <v>329</v>
      </c>
      <c r="M4759">
        <v>1046</v>
      </c>
      <c r="N4759">
        <v>251</v>
      </c>
      <c r="O4759" t="s">
        <v>186</v>
      </c>
      <c r="P4759">
        <v>0</v>
      </c>
      <c r="Q475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759" t="str">
        <f>VLOOKUP(Analytics_mindset_case_studies_IntegrateCo_2015payroll[[#This Row],[Job_Code]],Analytics_mindset_case_studies_IntegrateCo_jobcodes[[Code_text]:[Job_Description]],2,FALSE)</f>
        <v>New Foreign Manufacturing Plant</v>
      </c>
    </row>
    <row r="4760" spans="1:18" x14ac:dyDescent="0.3">
      <c r="A4760" s="1">
        <v>42174</v>
      </c>
      <c r="B4760">
        <v>27310067</v>
      </c>
      <c r="C4760">
        <v>199</v>
      </c>
      <c r="D4760">
        <v>1</v>
      </c>
      <c r="E4760">
        <v>1</v>
      </c>
      <c r="F4760" t="s">
        <v>85</v>
      </c>
      <c r="G4760">
        <v>0</v>
      </c>
      <c r="H4760">
        <v>0</v>
      </c>
      <c r="I4760">
        <v>0</v>
      </c>
      <c r="J4760">
        <v>0</v>
      </c>
      <c r="K4760">
        <v>0</v>
      </c>
      <c r="L4760">
        <v>0</v>
      </c>
      <c r="M4760">
        <v>107</v>
      </c>
      <c r="N4760">
        <v>25</v>
      </c>
      <c r="O4760" t="s">
        <v>187</v>
      </c>
      <c r="P4760">
        <v>0</v>
      </c>
      <c r="Q476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760" t="str">
        <f>VLOOKUP(Analytics_mindset_case_studies_IntegrateCo_2015payroll[[#This Row],[Job_Code]],Analytics_mindset_case_studies_IntegrateCo_jobcodes[[Code_text]:[Job_Description]],2,FALSE)</f>
        <v>Installation</v>
      </c>
    </row>
    <row r="4761" spans="1:18" x14ac:dyDescent="0.3">
      <c r="A4761" s="1">
        <v>42174</v>
      </c>
      <c r="B4761">
        <v>27310067</v>
      </c>
      <c r="C4761">
        <v>199</v>
      </c>
      <c r="D4761">
        <v>1</v>
      </c>
      <c r="E4761">
        <v>1</v>
      </c>
      <c r="F4761" t="s">
        <v>78</v>
      </c>
      <c r="G4761">
        <v>65</v>
      </c>
      <c r="H4761">
        <v>0</v>
      </c>
      <c r="I4761">
        <v>23205</v>
      </c>
      <c r="J4761">
        <v>0</v>
      </c>
      <c r="K4761">
        <v>0</v>
      </c>
      <c r="L4761">
        <v>0</v>
      </c>
      <c r="M4761">
        <v>166</v>
      </c>
      <c r="N4761">
        <v>383</v>
      </c>
      <c r="O4761" t="s">
        <v>187</v>
      </c>
      <c r="P4761">
        <v>23205</v>
      </c>
      <c r="Q476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761" t="str">
        <f>VLOOKUP(Analytics_mindset_case_studies_IntegrateCo_2015payroll[[#This Row],[Job_Code]],Analytics_mindset_case_studies_IntegrateCo_jobcodes[[Code_text]:[Job_Description]],2,FALSE)</f>
        <v>Service</v>
      </c>
    </row>
    <row r="4762" spans="1:18" x14ac:dyDescent="0.3">
      <c r="A4762" s="1">
        <v>42174</v>
      </c>
      <c r="B4762">
        <v>27310067</v>
      </c>
      <c r="C4762">
        <v>199</v>
      </c>
      <c r="D4762">
        <v>1</v>
      </c>
      <c r="E4762">
        <v>1</v>
      </c>
      <c r="F4762" t="s">
        <v>87</v>
      </c>
      <c r="G4762">
        <v>5</v>
      </c>
      <c r="H4762">
        <v>0</v>
      </c>
      <c r="I4762">
        <v>1785</v>
      </c>
      <c r="J4762">
        <v>0</v>
      </c>
      <c r="K4762">
        <v>0</v>
      </c>
      <c r="L4762">
        <v>0</v>
      </c>
      <c r="M4762">
        <v>127</v>
      </c>
      <c r="N4762">
        <v>29</v>
      </c>
      <c r="O4762" t="s">
        <v>187</v>
      </c>
      <c r="P4762">
        <v>1785</v>
      </c>
      <c r="Q476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762" t="str">
        <f>VLOOKUP(Analytics_mindset_case_studies_IntegrateCo_2015payroll[[#This Row],[Job_Code]],Analytics_mindset_case_studies_IntegrateCo_jobcodes[[Code_text]:[Job_Description]],2,FALSE)</f>
        <v>Employee Training</v>
      </c>
    </row>
    <row r="4763" spans="1:18" x14ac:dyDescent="0.3">
      <c r="A4763" s="1">
        <v>42174</v>
      </c>
      <c r="B4763">
        <v>27310067</v>
      </c>
      <c r="C4763">
        <v>260</v>
      </c>
      <c r="D4763">
        <v>1</v>
      </c>
      <c r="E4763">
        <v>1</v>
      </c>
      <c r="F4763" t="s">
        <v>85</v>
      </c>
      <c r="G4763">
        <v>0</v>
      </c>
      <c r="H4763">
        <v>0</v>
      </c>
      <c r="I4763">
        <v>0</v>
      </c>
      <c r="J4763">
        <v>0</v>
      </c>
      <c r="K4763">
        <v>0</v>
      </c>
      <c r="L4763">
        <v>34</v>
      </c>
      <c r="M4763">
        <v>108</v>
      </c>
      <c r="N4763">
        <v>25</v>
      </c>
      <c r="O4763" t="s">
        <v>188</v>
      </c>
      <c r="P4763">
        <v>0</v>
      </c>
      <c r="Q476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763" t="str">
        <f>VLOOKUP(Analytics_mindset_case_studies_IntegrateCo_2015payroll[[#This Row],[Job_Code]],Analytics_mindset_case_studies_IntegrateCo_jobcodes[[Code_text]:[Job_Description]],2,FALSE)</f>
        <v>Installation</v>
      </c>
    </row>
    <row r="4764" spans="1:18" x14ac:dyDescent="0.3">
      <c r="A4764" s="1">
        <v>42174</v>
      </c>
      <c r="B4764">
        <v>27310067</v>
      </c>
      <c r="C4764">
        <v>412</v>
      </c>
      <c r="D4764">
        <v>1</v>
      </c>
      <c r="E4764">
        <v>1</v>
      </c>
      <c r="F4764" t="s">
        <v>64</v>
      </c>
      <c r="G4764">
        <v>20</v>
      </c>
      <c r="H4764">
        <v>0</v>
      </c>
      <c r="I4764">
        <v>320</v>
      </c>
      <c r="J4764">
        <v>0</v>
      </c>
      <c r="K4764">
        <v>192</v>
      </c>
      <c r="L4764">
        <v>768</v>
      </c>
      <c r="M4764">
        <v>2448</v>
      </c>
      <c r="N4764">
        <v>528</v>
      </c>
      <c r="O4764" t="s">
        <v>212</v>
      </c>
      <c r="P4764">
        <v>320</v>
      </c>
      <c r="Q476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764" t="str">
        <f>VLOOKUP(Analytics_mindset_case_studies_IntegrateCo_2015payroll[[#This Row],[Job_Code]],Analytics_mindset_case_studies_IntegrateCo_jobcodes[[Code_text]:[Job_Description]],2,FALSE)</f>
        <v>Office</v>
      </c>
    </row>
    <row r="4765" spans="1:18" x14ac:dyDescent="0.3">
      <c r="A4765" s="1">
        <v>42174</v>
      </c>
      <c r="B4765">
        <v>27310067</v>
      </c>
      <c r="C4765">
        <v>412</v>
      </c>
      <c r="D4765">
        <v>1</v>
      </c>
      <c r="E4765">
        <v>1</v>
      </c>
      <c r="F4765" t="s">
        <v>64</v>
      </c>
      <c r="G4765">
        <v>0</v>
      </c>
      <c r="H4765">
        <v>15</v>
      </c>
      <c r="I4765">
        <v>0</v>
      </c>
      <c r="J4765">
        <v>36</v>
      </c>
      <c r="K4765">
        <v>22</v>
      </c>
      <c r="L4765">
        <v>86</v>
      </c>
      <c r="M4765">
        <v>277</v>
      </c>
      <c r="N4765">
        <v>4</v>
      </c>
      <c r="O4765" t="s">
        <v>212</v>
      </c>
      <c r="P4765">
        <v>36</v>
      </c>
      <c r="Q476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765" t="str">
        <f>VLOOKUP(Analytics_mindset_case_studies_IntegrateCo_2015payroll[[#This Row],[Job_Code]],Analytics_mindset_case_studies_IntegrateCo_jobcodes[[Code_text]:[Job_Description]],2,FALSE)</f>
        <v>Office</v>
      </c>
    </row>
    <row r="4766" spans="1:18" x14ac:dyDescent="0.3">
      <c r="A4766" s="1">
        <v>42174</v>
      </c>
      <c r="B4766">
        <v>27310067</v>
      </c>
      <c r="C4766">
        <v>412</v>
      </c>
      <c r="D4766">
        <v>1</v>
      </c>
      <c r="E4766">
        <v>1</v>
      </c>
      <c r="F4766" t="s">
        <v>65</v>
      </c>
      <c r="G4766">
        <v>20</v>
      </c>
      <c r="H4766">
        <v>0</v>
      </c>
      <c r="I4766">
        <v>320</v>
      </c>
      <c r="J4766">
        <v>0</v>
      </c>
      <c r="K4766">
        <v>192</v>
      </c>
      <c r="L4766">
        <v>768</v>
      </c>
      <c r="M4766">
        <v>2448</v>
      </c>
      <c r="N4766">
        <v>528</v>
      </c>
      <c r="O4766" t="s">
        <v>212</v>
      </c>
      <c r="P4766">
        <v>320</v>
      </c>
      <c r="Q476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766" t="str">
        <f>VLOOKUP(Analytics_mindset_case_studies_IntegrateCo_2015payroll[[#This Row],[Job_Code]],Analytics_mindset_case_studies_IntegrateCo_jobcodes[[Code_text]:[Job_Description]],2,FALSE)</f>
        <v>Office</v>
      </c>
    </row>
    <row r="4767" spans="1:18" x14ac:dyDescent="0.3">
      <c r="A4767" s="1">
        <v>42174</v>
      </c>
      <c r="B4767">
        <v>27310067</v>
      </c>
      <c r="C4767">
        <v>412</v>
      </c>
      <c r="D4767">
        <v>1</v>
      </c>
      <c r="E4767">
        <v>1</v>
      </c>
      <c r="F4767" t="s">
        <v>65</v>
      </c>
      <c r="G4767">
        <v>0</v>
      </c>
      <c r="H4767">
        <v>5</v>
      </c>
      <c r="I4767">
        <v>0</v>
      </c>
      <c r="J4767">
        <v>12</v>
      </c>
      <c r="K4767">
        <v>7</v>
      </c>
      <c r="L4767">
        <v>29</v>
      </c>
      <c r="M4767">
        <v>91</v>
      </c>
      <c r="N4767">
        <v>13</v>
      </c>
      <c r="O4767" t="s">
        <v>212</v>
      </c>
      <c r="P4767">
        <v>12</v>
      </c>
      <c r="Q476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767" t="str">
        <f>VLOOKUP(Analytics_mindset_case_studies_IntegrateCo_2015payroll[[#This Row],[Job_Code]],Analytics_mindset_case_studies_IntegrateCo_jobcodes[[Code_text]:[Job_Description]],2,FALSE)</f>
        <v>Office</v>
      </c>
    </row>
    <row r="4768" spans="1:18" x14ac:dyDescent="0.3">
      <c r="A4768" s="1">
        <v>42174</v>
      </c>
      <c r="B4768">
        <v>27310067</v>
      </c>
      <c r="C4768">
        <v>380</v>
      </c>
      <c r="D4768">
        <v>1</v>
      </c>
      <c r="E4768">
        <v>1</v>
      </c>
      <c r="F4768" t="s">
        <v>85</v>
      </c>
      <c r="G4768">
        <v>0</v>
      </c>
      <c r="H4768">
        <v>0</v>
      </c>
      <c r="I4768">
        <v>0</v>
      </c>
      <c r="J4768">
        <v>0</v>
      </c>
      <c r="K4768">
        <v>0</v>
      </c>
      <c r="L4768">
        <v>3</v>
      </c>
      <c r="M4768">
        <v>96</v>
      </c>
      <c r="N4768">
        <v>25</v>
      </c>
      <c r="O4768" t="s">
        <v>189</v>
      </c>
      <c r="P4768">
        <v>0</v>
      </c>
      <c r="Q476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768" t="str">
        <f>VLOOKUP(Analytics_mindset_case_studies_IntegrateCo_2015payroll[[#This Row],[Job_Code]],Analytics_mindset_case_studies_IntegrateCo_jobcodes[[Code_text]:[Job_Description]],2,FALSE)</f>
        <v>Installation</v>
      </c>
    </row>
    <row r="4769" spans="1:18" x14ac:dyDescent="0.3">
      <c r="A4769" s="1">
        <v>42174</v>
      </c>
      <c r="B4769">
        <v>27310067</v>
      </c>
      <c r="C4769">
        <v>380</v>
      </c>
      <c r="D4769">
        <v>1</v>
      </c>
      <c r="E4769">
        <v>1</v>
      </c>
      <c r="F4769" t="s">
        <v>118</v>
      </c>
      <c r="G4769">
        <v>0</v>
      </c>
      <c r="H4769">
        <v>1</v>
      </c>
      <c r="I4769">
        <v>0</v>
      </c>
      <c r="J4769">
        <v>315</v>
      </c>
      <c r="K4769">
        <v>0</v>
      </c>
      <c r="L4769">
        <v>63</v>
      </c>
      <c r="M4769">
        <v>2</v>
      </c>
      <c r="N4769">
        <v>35</v>
      </c>
      <c r="O4769" t="s">
        <v>189</v>
      </c>
      <c r="P4769">
        <v>315</v>
      </c>
      <c r="Q476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144</v>
      </c>
      <c r="R4769" t="e">
        <f>VLOOKUP(Analytics_mindset_case_studies_IntegrateCo_2015payroll[[#This Row],[Job_Code]],Analytics_mindset_case_studies_IntegrateCo_jobcodes[[Code_text]:[Job_Description]],2,FALSE)</f>
        <v>#N/A</v>
      </c>
    </row>
    <row r="4770" spans="1:18" x14ac:dyDescent="0.3">
      <c r="A4770" s="1">
        <v>42174</v>
      </c>
      <c r="B4770">
        <v>27310067</v>
      </c>
      <c r="C4770">
        <v>380</v>
      </c>
      <c r="D4770">
        <v>1</v>
      </c>
      <c r="E4770">
        <v>1</v>
      </c>
      <c r="F4770" t="s">
        <v>65</v>
      </c>
      <c r="G4770">
        <v>1</v>
      </c>
      <c r="H4770">
        <v>0</v>
      </c>
      <c r="I4770">
        <v>21</v>
      </c>
      <c r="J4770">
        <v>0</v>
      </c>
      <c r="K4770">
        <v>0</v>
      </c>
      <c r="L4770">
        <v>42</v>
      </c>
      <c r="M4770">
        <v>133</v>
      </c>
      <c r="N4770">
        <v>35</v>
      </c>
      <c r="O4770" t="s">
        <v>189</v>
      </c>
      <c r="P4770">
        <v>21</v>
      </c>
      <c r="Q477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770" t="str">
        <f>VLOOKUP(Analytics_mindset_case_studies_IntegrateCo_2015payroll[[#This Row],[Job_Code]],Analytics_mindset_case_studies_IntegrateCo_jobcodes[[Code_text]:[Job_Description]],2,FALSE)</f>
        <v>Office</v>
      </c>
    </row>
    <row r="4771" spans="1:18" x14ac:dyDescent="0.3">
      <c r="A4771" s="1">
        <v>42174</v>
      </c>
      <c r="B4771">
        <v>27310067</v>
      </c>
      <c r="C4771">
        <v>380</v>
      </c>
      <c r="D4771">
        <v>1</v>
      </c>
      <c r="E4771">
        <v>1</v>
      </c>
      <c r="F4771" t="s">
        <v>65</v>
      </c>
      <c r="G4771">
        <v>0</v>
      </c>
      <c r="H4771">
        <v>1</v>
      </c>
      <c r="I4771">
        <v>0</v>
      </c>
      <c r="J4771">
        <v>315</v>
      </c>
      <c r="K4771">
        <v>0</v>
      </c>
      <c r="L4771">
        <v>63</v>
      </c>
      <c r="M4771">
        <v>201</v>
      </c>
      <c r="N4771">
        <v>35</v>
      </c>
      <c r="O4771" t="s">
        <v>189</v>
      </c>
      <c r="P4771">
        <v>315</v>
      </c>
      <c r="Q477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771" t="str">
        <f>VLOOKUP(Analytics_mindset_case_studies_IntegrateCo_2015payroll[[#This Row],[Job_Code]],Analytics_mindset_case_studies_IntegrateCo_jobcodes[[Code_text]:[Job_Description]],2,FALSE)</f>
        <v>Office</v>
      </c>
    </row>
    <row r="4772" spans="1:18" x14ac:dyDescent="0.3">
      <c r="A4772" s="1">
        <v>42174</v>
      </c>
      <c r="B4772">
        <v>27310067</v>
      </c>
      <c r="C4772">
        <v>181</v>
      </c>
      <c r="D4772">
        <v>1</v>
      </c>
      <c r="E4772">
        <v>1</v>
      </c>
      <c r="F4772" t="s">
        <v>84</v>
      </c>
      <c r="G4772">
        <v>2</v>
      </c>
      <c r="H4772">
        <v>0</v>
      </c>
      <c r="I4772">
        <v>5854</v>
      </c>
      <c r="J4772">
        <v>0</v>
      </c>
      <c r="K4772">
        <v>0</v>
      </c>
      <c r="L4772">
        <v>14</v>
      </c>
      <c r="M4772">
        <v>448</v>
      </c>
      <c r="N4772">
        <v>97</v>
      </c>
      <c r="O4772" t="s">
        <v>190</v>
      </c>
      <c r="P4772">
        <v>5854</v>
      </c>
      <c r="Q477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4772" t="str">
        <f>VLOOKUP(Analytics_mindset_case_studies_IntegrateCo_2015payroll[[#This Row],[Job_Code]],Analytics_mindset_case_studies_IntegrateCo_jobcodes[[Code_text]:[Job_Description]],2,FALSE)</f>
        <v>Travel</v>
      </c>
    </row>
    <row r="4773" spans="1:18" x14ac:dyDescent="0.3">
      <c r="A4773" s="1">
        <v>42174</v>
      </c>
      <c r="B4773">
        <v>27310067</v>
      </c>
      <c r="C4773">
        <v>386</v>
      </c>
      <c r="D4773">
        <v>1</v>
      </c>
      <c r="E4773">
        <v>1</v>
      </c>
      <c r="F4773" t="s">
        <v>64</v>
      </c>
      <c r="G4773">
        <v>8</v>
      </c>
      <c r="H4773">
        <v>0</v>
      </c>
      <c r="I4773">
        <v>112</v>
      </c>
      <c r="J4773">
        <v>0</v>
      </c>
      <c r="K4773">
        <v>67</v>
      </c>
      <c r="L4773">
        <v>269</v>
      </c>
      <c r="M4773">
        <v>856</v>
      </c>
      <c r="N4773">
        <v>185</v>
      </c>
      <c r="O4773" t="s">
        <v>204</v>
      </c>
      <c r="P4773">
        <v>112</v>
      </c>
      <c r="Q477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773" t="str">
        <f>VLOOKUP(Analytics_mindset_case_studies_IntegrateCo_2015payroll[[#This Row],[Job_Code]],Analytics_mindset_case_studies_IntegrateCo_jobcodes[[Code_text]:[Job_Description]],2,FALSE)</f>
        <v>Office</v>
      </c>
    </row>
    <row r="4774" spans="1:18" x14ac:dyDescent="0.3">
      <c r="A4774" s="1">
        <v>42174</v>
      </c>
      <c r="B4774">
        <v>27310067</v>
      </c>
      <c r="C4774">
        <v>117</v>
      </c>
      <c r="D4774">
        <v>1</v>
      </c>
      <c r="E4774">
        <v>1</v>
      </c>
      <c r="F4774" t="s">
        <v>84</v>
      </c>
      <c r="G4774">
        <v>1</v>
      </c>
      <c r="H4774">
        <v>0</v>
      </c>
      <c r="I4774">
        <v>25</v>
      </c>
      <c r="J4774">
        <v>0</v>
      </c>
      <c r="K4774">
        <v>0</v>
      </c>
      <c r="L4774">
        <v>54</v>
      </c>
      <c r="M4774">
        <v>172</v>
      </c>
      <c r="N4774">
        <v>41</v>
      </c>
      <c r="O4774" t="s">
        <v>191</v>
      </c>
      <c r="P4774">
        <v>25</v>
      </c>
      <c r="Q477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4774" t="str">
        <f>VLOOKUP(Analytics_mindset_case_studies_IntegrateCo_2015payroll[[#This Row],[Job_Code]],Analytics_mindset_case_studies_IntegrateCo_jobcodes[[Code_text]:[Job_Description]],2,FALSE)</f>
        <v>Travel</v>
      </c>
    </row>
    <row r="4775" spans="1:18" x14ac:dyDescent="0.3">
      <c r="A4775" s="1">
        <v>42174</v>
      </c>
      <c r="B4775">
        <v>27310067</v>
      </c>
      <c r="C4775">
        <v>117</v>
      </c>
      <c r="D4775">
        <v>1</v>
      </c>
      <c r="E4775">
        <v>1</v>
      </c>
      <c r="F4775" t="s">
        <v>78</v>
      </c>
      <c r="G4775">
        <v>10</v>
      </c>
      <c r="H4775">
        <v>0</v>
      </c>
      <c r="I4775">
        <v>150</v>
      </c>
      <c r="J4775">
        <v>0</v>
      </c>
      <c r="K4775">
        <v>0</v>
      </c>
      <c r="L4775">
        <v>36</v>
      </c>
      <c r="M4775">
        <v>1148</v>
      </c>
      <c r="N4775">
        <v>248</v>
      </c>
      <c r="O4775" t="s">
        <v>191</v>
      </c>
      <c r="P4775">
        <v>150</v>
      </c>
      <c r="Q477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775" t="str">
        <f>VLOOKUP(Analytics_mindset_case_studies_IntegrateCo_2015payroll[[#This Row],[Job_Code]],Analytics_mindset_case_studies_IntegrateCo_jobcodes[[Code_text]:[Job_Description]],2,FALSE)</f>
        <v>Service</v>
      </c>
    </row>
    <row r="4776" spans="1:18" x14ac:dyDescent="0.3">
      <c r="A4776" s="1">
        <v>42174</v>
      </c>
      <c r="B4776">
        <v>27310067</v>
      </c>
      <c r="C4776">
        <v>400</v>
      </c>
      <c r="D4776">
        <v>1</v>
      </c>
      <c r="E4776">
        <v>1</v>
      </c>
      <c r="F4776" t="s">
        <v>85</v>
      </c>
      <c r="G4776">
        <v>0</v>
      </c>
      <c r="H4776">
        <v>0</v>
      </c>
      <c r="I4776">
        <v>0</v>
      </c>
      <c r="J4776">
        <v>0</v>
      </c>
      <c r="K4776">
        <v>0</v>
      </c>
      <c r="L4776">
        <v>3</v>
      </c>
      <c r="M4776">
        <v>96</v>
      </c>
      <c r="N4776">
        <v>4</v>
      </c>
      <c r="O4776" t="s">
        <v>192</v>
      </c>
      <c r="P4776">
        <v>0</v>
      </c>
      <c r="Q477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776" t="str">
        <f>VLOOKUP(Analytics_mindset_case_studies_IntegrateCo_2015payroll[[#This Row],[Job_Code]],Analytics_mindset_case_studies_IntegrateCo_jobcodes[[Code_text]:[Job_Description]],2,FALSE)</f>
        <v>Installation</v>
      </c>
    </row>
    <row r="4777" spans="1:18" x14ac:dyDescent="0.3">
      <c r="A4777" s="1">
        <v>42174</v>
      </c>
      <c r="B4777">
        <v>27310067</v>
      </c>
      <c r="C4777">
        <v>400</v>
      </c>
      <c r="D4777">
        <v>1</v>
      </c>
      <c r="E4777">
        <v>1</v>
      </c>
      <c r="F4777" t="s">
        <v>58</v>
      </c>
      <c r="G4777">
        <v>41</v>
      </c>
      <c r="H4777">
        <v>0</v>
      </c>
      <c r="I4777">
        <v>82693</v>
      </c>
      <c r="J4777">
        <v>0</v>
      </c>
      <c r="K4777">
        <v>0</v>
      </c>
      <c r="L4777">
        <v>1671</v>
      </c>
      <c r="M4777">
        <v>5327</v>
      </c>
      <c r="N4777">
        <v>215</v>
      </c>
      <c r="O4777" t="s">
        <v>192</v>
      </c>
      <c r="P4777">
        <v>82693</v>
      </c>
      <c r="Q477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777" t="str">
        <f>VLOOKUP(Analytics_mindset_case_studies_IntegrateCo_2015payroll[[#This Row],[Job_Code]],Analytics_mindset_case_studies_IntegrateCo_jobcodes[[Code_text]:[Job_Description]],2,FALSE)</f>
        <v>Sales</v>
      </c>
    </row>
    <row r="4778" spans="1:18" x14ac:dyDescent="0.3">
      <c r="A4778" s="1">
        <v>42174</v>
      </c>
      <c r="B4778">
        <v>27310067</v>
      </c>
      <c r="C4778">
        <v>409</v>
      </c>
      <c r="D4778">
        <v>1</v>
      </c>
      <c r="E4778">
        <v>1</v>
      </c>
      <c r="F4778" t="s">
        <v>85</v>
      </c>
      <c r="G4778">
        <v>0</v>
      </c>
      <c r="H4778">
        <v>0</v>
      </c>
      <c r="I4778">
        <v>0</v>
      </c>
      <c r="J4778">
        <v>0</v>
      </c>
      <c r="K4778">
        <v>0</v>
      </c>
      <c r="L4778">
        <v>29</v>
      </c>
      <c r="M4778">
        <v>91</v>
      </c>
      <c r="N4778">
        <v>2</v>
      </c>
      <c r="O4778" t="s">
        <v>211</v>
      </c>
      <c r="P4778">
        <v>0</v>
      </c>
      <c r="Q477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778" t="str">
        <f>VLOOKUP(Analytics_mindset_case_studies_IntegrateCo_2015payroll[[#This Row],[Job_Code]],Analytics_mindset_case_studies_IntegrateCo_jobcodes[[Code_text]:[Job_Description]],2,FALSE)</f>
        <v>Installation</v>
      </c>
    </row>
    <row r="4779" spans="1:18" x14ac:dyDescent="0.3">
      <c r="A4779" s="1">
        <v>42174</v>
      </c>
      <c r="B4779">
        <v>27310067</v>
      </c>
      <c r="C4779">
        <v>7</v>
      </c>
      <c r="D4779">
        <v>1</v>
      </c>
      <c r="E4779">
        <v>1</v>
      </c>
      <c r="F4779" t="s">
        <v>58</v>
      </c>
      <c r="G4779">
        <v>36</v>
      </c>
      <c r="H4779">
        <v>0</v>
      </c>
      <c r="I4779">
        <v>86539</v>
      </c>
      <c r="J4779">
        <v>0</v>
      </c>
      <c r="K4779">
        <v>0</v>
      </c>
      <c r="L4779">
        <v>0</v>
      </c>
      <c r="M4779">
        <v>64</v>
      </c>
      <c r="N4779">
        <v>1428</v>
      </c>
      <c r="O4779" t="s">
        <v>194</v>
      </c>
      <c r="P4779">
        <v>86539</v>
      </c>
      <c r="Q477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779" t="str">
        <f>VLOOKUP(Analytics_mindset_case_studies_IntegrateCo_2015payroll[[#This Row],[Job_Code]],Analytics_mindset_case_studies_IntegrateCo_jobcodes[[Code_text]:[Job_Description]],2,FALSE)</f>
        <v>Sales</v>
      </c>
    </row>
    <row r="4780" spans="1:18" x14ac:dyDescent="0.3">
      <c r="A4780" s="1">
        <v>42174</v>
      </c>
      <c r="B4780">
        <v>27310068</v>
      </c>
      <c r="C4780">
        <v>7</v>
      </c>
      <c r="D4780">
        <v>1</v>
      </c>
      <c r="E4780">
        <v>1</v>
      </c>
      <c r="F4780" t="s">
        <v>58</v>
      </c>
      <c r="G4780">
        <v>0</v>
      </c>
      <c r="H4780">
        <v>0</v>
      </c>
      <c r="I4780">
        <v>0</v>
      </c>
      <c r="J4780">
        <v>0</v>
      </c>
      <c r="K4780">
        <v>0</v>
      </c>
      <c r="L4780">
        <v>0</v>
      </c>
      <c r="M4780">
        <v>0</v>
      </c>
      <c r="N4780">
        <v>0</v>
      </c>
      <c r="O4780" t="s">
        <v>194</v>
      </c>
      <c r="P4780">
        <v>0</v>
      </c>
      <c r="Q478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780" t="str">
        <f>VLOOKUP(Analytics_mindset_case_studies_IntegrateCo_2015payroll[[#This Row],[Job_Code]],Analytics_mindset_case_studies_IntegrateCo_jobcodes[[Code_text]:[Job_Description]],2,FALSE)</f>
        <v>Sales</v>
      </c>
    </row>
    <row r="4781" spans="1:18" x14ac:dyDescent="0.3">
      <c r="A4781" s="1">
        <v>42174</v>
      </c>
      <c r="B4781">
        <v>27310067</v>
      </c>
      <c r="C4781">
        <v>7</v>
      </c>
      <c r="D4781">
        <v>1</v>
      </c>
      <c r="E4781">
        <v>1</v>
      </c>
      <c r="F4781" t="s">
        <v>63</v>
      </c>
      <c r="G4781">
        <v>0</v>
      </c>
      <c r="H4781">
        <v>0</v>
      </c>
      <c r="I4781">
        <v>0</v>
      </c>
      <c r="J4781">
        <v>0</v>
      </c>
      <c r="K4781">
        <v>0</v>
      </c>
      <c r="L4781">
        <v>0</v>
      </c>
      <c r="M4781">
        <v>711</v>
      </c>
      <c r="N4781">
        <v>159</v>
      </c>
      <c r="O4781" t="s">
        <v>194</v>
      </c>
      <c r="P4781">
        <v>0</v>
      </c>
      <c r="Q478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781" t="str">
        <f>VLOOKUP(Analytics_mindset_case_studies_IntegrateCo_2015payroll[[#This Row],[Job_Code]],Analytics_mindset_case_studies_IntegrateCo_jobcodes[[Code_text]:[Job_Description]],2,FALSE)</f>
        <v>New Foreign Manufacturing Plant</v>
      </c>
    </row>
    <row r="4782" spans="1:18" x14ac:dyDescent="0.3">
      <c r="A4782" s="1">
        <v>42174</v>
      </c>
      <c r="B4782">
        <v>27310067</v>
      </c>
      <c r="C4782">
        <v>34</v>
      </c>
      <c r="D4782">
        <v>1</v>
      </c>
      <c r="E4782">
        <v>1</v>
      </c>
      <c r="F4782" t="s">
        <v>85</v>
      </c>
      <c r="G4782">
        <v>0</v>
      </c>
      <c r="H4782">
        <v>0</v>
      </c>
      <c r="I4782">
        <v>0</v>
      </c>
      <c r="J4782">
        <v>0</v>
      </c>
      <c r="K4782">
        <v>0</v>
      </c>
      <c r="L4782">
        <v>0</v>
      </c>
      <c r="M4782">
        <v>11</v>
      </c>
      <c r="N4782">
        <v>25</v>
      </c>
      <c r="O4782" t="s">
        <v>195</v>
      </c>
      <c r="P4782">
        <v>0</v>
      </c>
      <c r="Q478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782" t="str">
        <f>VLOOKUP(Analytics_mindset_case_studies_IntegrateCo_2015payroll[[#This Row],[Job_Code]],Analytics_mindset_case_studies_IntegrateCo_jobcodes[[Code_text]:[Job_Description]],2,FALSE)</f>
        <v>Installation</v>
      </c>
    </row>
    <row r="4783" spans="1:18" x14ac:dyDescent="0.3">
      <c r="A4783" s="1">
        <v>42174</v>
      </c>
      <c r="B4783">
        <v>27310067</v>
      </c>
      <c r="C4783">
        <v>34</v>
      </c>
      <c r="D4783">
        <v>1</v>
      </c>
      <c r="E4783">
        <v>1</v>
      </c>
      <c r="F4783" t="s">
        <v>84</v>
      </c>
      <c r="G4783">
        <v>11</v>
      </c>
      <c r="H4783">
        <v>0</v>
      </c>
      <c r="I4783">
        <v>48846</v>
      </c>
      <c r="J4783">
        <v>0</v>
      </c>
      <c r="K4783">
        <v>0</v>
      </c>
      <c r="L4783">
        <v>0</v>
      </c>
      <c r="M4783">
        <v>3553</v>
      </c>
      <c r="N4783">
        <v>806</v>
      </c>
      <c r="O4783" t="s">
        <v>195</v>
      </c>
      <c r="P4783">
        <v>48846</v>
      </c>
      <c r="Q478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4783" t="str">
        <f>VLOOKUP(Analytics_mindset_case_studies_IntegrateCo_2015payroll[[#This Row],[Job_Code]],Analytics_mindset_case_studies_IntegrateCo_jobcodes[[Code_text]:[Job_Description]],2,FALSE)</f>
        <v>Travel</v>
      </c>
    </row>
    <row r="4784" spans="1:18" x14ac:dyDescent="0.3">
      <c r="A4784" s="1">
        <v>42174</v>
      </c>
      <c r="B4784">
        <v>27310067</v>
      </c>
      <c r="C4784">
        <v>34</v>
      </c>
      <c r="D4784">
        <v>1</v>
      </c>
      <c r="E4784">
        <v>1</v>
      </c>
      <c r="F4784" t="s">
        <v>71</v>
      </c>
      <c r="G4784">
        <v>7</v>
      </c>
      <c r="H4784">
        <v>0</v>
      </c>
      <c r="I4784">
        <v>31083</v>
      </c>
      <c r="J4784">
        <v>0</v>
      </c>
      <c r="K4784">
        <v>0</v>
      </c>
      <c r="L4784">
        <v>0</v>
      </c>
      <c r="M4784">
        <v>2261</v>
      </c>
      <c r="N4784">
        <v>513</v>
      </c>
      <c r="O4784" t="s">
        <v>195</v>
      </c>
      <c r="P4784">
        <v>31083</v>
      </c>
      <c r="Q478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4784" t="str">
        <f>VLOOKUP(Analytics_mindset_case_studies_IntegrateCo_2015payroll[[#This Row],[Job_Code]],Analytics_mindset_case_studies_IntegrateCo_jobcodes[[Code_text]:[Job_Description]],2,FALSE)</f>
        <v>Proj Management</v>
      </c>
    </row>
    <row r="4785" spans="1:18" x14ac:dyDescent="0.3">
      <c r="A4785" s="1">
        <v>42174</v>
      </c>
      <c r="B4785">
        <v>27310067</v>
      </c>
      <c r="C4785">
        <v>34</v>
      </c>
      <c r="D4785">
        <v>1</v>
      </c>
      <c r="E4785">
        <v>1</v>
      </c>
      <c r="F4785" t="s">
        <v>87</v>
      </c>
      <c r="G4785">
        <v>4</v>
      </c>
      <c r="H4785">
        <v>0</v>
      </c>
      <c r="I4785">
        <v>17762</v>
      </c>
      <c r="J4785">
        <v>0</v>
      </c>
      <c r="K4785">
        <v>0</v>
      </c>
      <c r="L4785">
        <v>0</v>
      </c>
      <c r="M4785">
        <v>1293</v>
      </c>
      <c r="N4785">
        <v>293</v>
      </c>
      <c r="O4785" t="s">
        <v>195</v>
      </c>
      <c r="P4785">
        <v>17762</v>
      </c>
      <c r="Q478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785" t="str">
        <f>VLOOKUP(Analytics_mindset_case_studies_IntegrateCo_2015payroll[[#This Row],[Job_Code]],Analytics_mindset_case_studies_IntegrateCo_jobcodes[[Code_text]:[Job_Description]],2,FALSE)</f>
        <v>Employee Training</v>
      </c>
    </row>
    <row r="4786" spans="1:18" x14ac:dyDescent="0.3">
      <c r="A4786" s="1">
        <v>42174</v>
      </c>
      <c r="B4786">
        <v>27310067</v>
      </c>
      <c r="C4786">
        <v>34</v>
      </c>
      <c r="D4786">
        <v>1</v>
      </c>
      <c r="E4786">
        <v>1</v>
      </c>
      <c r="F4786" t="s">
        <v>72</v>
      </c>
      <c r="G4786">
        <v>1</v>
      </c>
      <c r="H4786">
        <v>0</v>
      </c>
      <c r="I4786">
        <v>4441</v>
      </c>
      <c r="J4786">
        <v>0</v>
      </c>
      <c r="K4786">
        <v>0</v>
      </c>
      <c r="L4786">
        <v>0</v>
      </c>
      <c r="M4786">
        <v>323</v>
      </c>
      <c r="N4786">
        <v>73</v>
      </c>
      <c r="O4786" t="s">
        <v>195</v>
      </c>
      <c r="P4786">
        <v>4441</v>
      </c>
      <c r="Q478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786" t="str">
        <f>VLOOKUP(Analytics_mindset_case_studies_IntegrateCo_2015payroll[[#This Row],[Job_Code]],Analytics_mindset_case_studies_IntegrateCo_jobcodes[[Code_text]:[Job_Description]],2,FALSE)</f>
        <v>Sales</v>
      </c>
    </row>
    <row r="4787" spans="1:18" x14ac:dyDescent="0.3">
      <c r="A4787" s="1">
        <v>42174</v>
      </c>
      <c r="B4787">
        <v>27310067</v>
      </c>
      <c r="C4787">
        <v>336</v>
      </c>
      <c r="D4787">
        <v>1</v>
      </c>
      <c r="E4787">
        <v>1</v>
      </c>
      <c r="F4787" t="s">
        <v>85</v>
      </c>
      <c r="G4787">
        <v>0</v>
      </c>
      <c r="H4787">
        <v>0</v>
      </c>
      <c r="I4787">
        <v>0</v>
      </c>
      <c r="J4787">
        <v>0</v>
      </c>
      <c r="K4787">
        <v>0</v>
      </c>
      <c r="L4787">
        <v>36</v>
      </c>
      <c r="M4787">
        <v>115</v>
      </c>
      <c r="N4787">
        <v>25</v>
      </c>
      <c r="O4787" t="s">
        <v>196</v>
      </c>
      <c r="P4787">
        <v>0</v>
      </c>
      <c r="Q478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787" t="str">
        <f>VLOOKUP(Analytics_mindset_case_studies_IntegrateCo_2015payroll[[#This Row],[Job_Code]],Analytics_mindset_case_studies_IntegrateCo_jobcodes[[Code_text]:[Job_Description]],2,FALSE)</f>
        <v>Installation</v>
      </c>
    </row>
    <row r="4788" spans="1:18" x14ac:dyDescent="0.3">
      <c r="A4788" s="1">
        <v>42174</v>
      </c>
      <c r="B4788">
        <v>27310067</v>
      </c>
      <c r="C4788">
        <v>99</v>
      </c>
      <c r="D4788">
        <v>1</v>
      </c>
      <c r="E4788">
        <v>1</v>
      </c>
      <c r="F4788" t="s">
        <v>78</v>
      </c>
      <c r="G4788">
        <v>16</v>
      </c>
      <c r="H4788">
        <v>0</v>
      </c>
      <c r="I4788">
        <v>360</v>
      </c>
      <c r="J4788">
        <v>0</v>
      </c>
      <c r="K4788">
        <v>0</v>
      </c>
      <c r="L4788">
        <v>839</v>
      </c>
      <c r="M4788">
        <v>2673</v>
      </c>
      <c r="N4788">
        <v>594</v>
      </c>
      <c r="O4788" t="s">
        <v>198</v>
      </c>
      <c r="P4788">
        <v>360</v>
      </c>
      <c r="Q478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788" t="str">
        <f>VLOOKUP(Analytics_mindset_case_studies_IntegrateCo_2015payroll[[#This Row],[Job_Code]],Analytics_mindset_case_studies_IntegrateCo_jobcodes[[Code_text]:[Job_Description]],2,FALSE)</f>
        <v>Service</v>
      </c>
    </row>
    <row r="4789" spans="1:18" x14ac:dyDescent="0.3">
      <c r="A4789" s="1">
        <v>42174</v>
      </c>
      <c r="B4789">
        <v>27310067</v>
      </c>
      <c r="C4789">
        <v>99</v>
      </c>
      <c r="D4789">
        <v>1</v>
      </c>
      <c r="E4789">
        <v>1</v>
      </c>
      <c r="F4789" t="s">
        <v>63</v>
      </c>
      <c r="G4789">
        <v>0</v>
      </c>
      <c r="H4789">
        <v>0</v>
      </c>
      <c r="I4789">
        <v>0</v>
      </c>
      <c r="J4789">
        <v>0</v>
      </c>
      <c r="K4789">
        <v>0</v>
      </c>
      <c r="L4789">
        <v>209</v>
      </c>
      <c r="M4789">
        <v>668</v>
      </c>
      <c r="N4789">
        <v>149</v>
      </c>
      <c r="O4789" t="s">
        <v>198</v>
      </c>
      <c r="P4789">
        <v>0</v>
      </c>
      <c r="Q478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789" t="str">
        <f>VLOOKUP(Analytics_mindset_case_studies_IntegrateCo_2015payroll[[#This Row],[Job_Code]],Analytics_mindset_case_studies_IntegrateCo_jobcodes[[Code_text]:[Job_Description]],2,FALSE)</f>
        <v>New Foreign Manufacturing Plant</v>
      </c>
    </row>
    <row r="4790" spans="1:18" x14ac:dyDescent="0.3">
      <c r="A4790" s="1">
        <v>42174</v>
      </c>
      <c r="B4790">
        <v>27310067</v>
      </c>
      <c r="C4790">
        <v>99</v>
      </c>
      <c r="D4790">
        <v>1</v>
      </c>
      <c r="E4790">
        <v>1</v>
      </c>
      <c r="F4790" t="s">
        <v>74</v>
      </c>
      <c r="G4790">
        <v>16</v>
      </c>
      <c r="H4790">
        <v>0</v>
      </c>
      <c r="I4790">
        <v>360</v>
      </c>
      <c r="J4790">
        <v>0</v>
      </c>
      <c r="K4790">
        <v>0</v>
      </c>
      <c r="L4790">
        <v>838</v>
      </c>
      <c r="M4790">
        <v>2672</v>
      </c>
      <c r="N4790">
        <v>594</v>
      </c>
      <c r="O4790" t="s">
        <v>198</v>
      </c>
      <c r="P4790">
        <v>360</v>
      </c>
      <c r="Q479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790" t="str">
        <f>VLOOKUP(Analytics_mindset_case_studies_IntegrateCo_2015payroll[[#This Row],[Job_Code]],Analytics_mindset_case_studies_IntegrateCo_jobcodes[[Code_text]:[Job_Description]],2,FALSE)</f>
        <v>Service</v>
      </c>
    </row>
    <row r="4791" spans="1:18" x14ac:dyDescent="0.3">
      <c r="A4791" s="1">
        <v>42174</v>
      </c>
      <c r="B4791">
        <v>27310067</v>
      </c>
      <c r="C4791">
        <v>99</v>
      </c>
      <c r="D4791">
        <v>1</v>
      </c>
      <c r="E4791">
        <v>1</v>
      </c>
      <c r="F4791" t="s">
        <v>70</v>
      </c>
      <c r="G4791">
        <v>0</v>
      </c>
      <c r="H4791">
        <v>0</v>
      </c>
      <c r="I4791">
        <v>0</v>
      </c>
      <c r="J4791">
        <v>0</v>
      </c>
      <c r="K4791">
        <v>0</v>
      </c>
      <c r="L4791">
        <v>21</v>
      </c>
      <c r="M4791">
        <v>668</v>
      </c>
      <c r="N4791">
        <v>149</v>
      </c>
      <c r="O4791" t="s">
        <v>198</v>
      </c>
      <c r="P4791">
        <v>0</v>
      </c>
      <c r="Q479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791" t="str">
        <f>VLOOKUP(Analytics_mindset_case_studies_IntegrateCo_2015payroll[[#This Row],[Job_Code]],Analytics_mindset_case_studies_IntegrateCo_jobcodes[[Code_text]:[Job_Description]],2,FALSE)</f>
        <v>New Foreign Manufacturing Plant</v>
      </c>
    </row>
    <row r="4792" spans="1:18" x14ac:dyDescent="0.3">
      <c r="A4792" s="1">
        <v>42174</v>
      </c>
      <c r="B4792">
        <v>27310067</v>
      </c>
      <c r="C4792">
        <v>25</v>
      </c>
      <c r="D4792">
        <v>1</v>
      </c>
      <c r="E4792">
        <v>1</v>
      </c>
      <c r="F4792" t="s">
        <v>64</v>
      </c>
      <c r="G4792">
        <v>14</v>
      </c>
      <c r="H4792">
        <v>0</v>
      </c>
      <c r="I4792">
        <v>34636</v>
      </c>
      <c r="J4792">
        <v>0</v>
      </c>
      <c r="K4792">
        <v>0</v>
      </c>
      <c r="L4792">
        <v>747</v>
      </c>
      <c r="M4792">
        <v>2382</v>
      </c>
      <c r="N4792">
        <v>42</v>
      </c>
      <c r="O4792" t="s">
        <v>199</v>
      </c>
      <c r="P4792">
        <v>34636</v>
      </c>
      <c r="Q479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792" t="str">
        <f>VLOOKUP(Analytics_mindset_case_studies_IntegrateCo_2015payroll[[#This Row],[Job_Code]],Analytics_mindset_case_studies_IntegrateCo_jobcodes[[Code_text]:[Job_Description]],2,FALSE)</f>
        <v>Office</v>
      </c>
    </row>
    <row r="4793" spans="1:18" x14ac:dyDescent="0.3">
      <c r="A4793" s="1">
        <v>42174</v>
      </c>
      <c r="B4793">
        <v>27310067</v>
      </c>
      <c r="C4793">
        <v>25</v>
      </c>
      <c r="D4793">
        <v>1</v>
      </c>
      <c r="E4793">
        <v>1</v>
      </c>
      <c r="F4793" t="s">
        <v>63</v>
      </c>
      <c r="G4793">
        <v>0</v>
      </c>
      <c r="H4793">
        <v>0</v>
      </c>
      <c r="I4793">
        <v>0</v>
      </c>
      <c r="J4793">
        <v>0</v>
      </c>
      <c r="K4793">
        <v>0</v>
      </c>
      <c r="L4793">
        <v>32</v>
      </c>
      <c r="M4793">
        <v>1021</v>
      </c>
      <c r="N4793">
        <v>18</v>
      </c>
      <c r="O4793" t="s">
        <v>199</v>
      </c>
      <c r="P4793">
        <v>0</v>
      </c>
      <c r="Q479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793" t="str">
        <f>VLOOKUP(Analytics_mindset_case_studies_IntegrateCo_2015payroll[[#This Row],[Job_Code]],Analytics_mindset_case_studies_IntegrateCo_jobcodes[[Code_text]:[Job_Description]],2,FALSE)</f>
        <v>New Foreign Manufacturing Plant</v>
      </c>
    </row>
    <row r="4794" spans="1:18" x14ac:dyDescent="0.3">
      <c r="A4794" s="1">
        <v>42174</v>
      </c>
      <c r="B4794">
        <v>27310067</v>
      </c>
      <c r="C4794">
        <v>25</v>
      </c>
      <c r="D4794">
        <v>1</v>
      </c>
      <c r="E4794">
        <v>1</v>
      </c>
      <c r="F4794" t="s">
        <v>65</v>
      </c>
      <c r="G4794">
        <v>14</v>
      </c>
      <c r="H4794">
        <v>0</v>
      </c>
      <c r="I4794">
        <v>34636</v>
      </c>
      <c r="J4794">
        <v>0</v>
      </c>
      <c r="K4794">
        <v>0</v>
      </c>
      <c r="L4794">
        <v>748</v>
      </c>
      <c r="M4794">
        <v>2382</v>
      </c>
      <c r="N4794">
        <v>42</v>
      </c>
      <c r="O4794" t="s">
        <v>199</v>
      </c>
      <c r="P4794">
        <v>34636</v>
      </c>
      <c r="Q479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794" t="str">
        <f>VLOOKUP(Analytics_mindset_case_studies_IntegrateCo_2015payroll[[#This Row],[Job_Code]],Analytics_mindset_case_studies_IntegrateCo_jobcodes[[Code_text]:[Job_Description]],2,FALSE)</f>
        <v>Office</v>
      </c>
    </row>
    <row r="4795" spans="1:18" x14ac:dyDescent="0.3">
      <c r="A4795" s="1">
        <v>42174</v>
      </c>
      <c r="B4795">
        <v>27310067</v>
      </c>
      <c r="C4795">
        <v>25</v>
      </c>
      <c r="D4795">
        <v>1</v>
      </c>
      <c r="E4795">
        <v>1</v>
      </c>
      <c r="F4795" t="s">
        <v>70</v>
      </c>
      <c r="G4795">
        <v>0</v>
      </c>
      <c r="H4795">
        <v>0</v>
      </c>
      <c r="I4795">
        <v>0</v>
      </c>
      <c r="J4795">
        <v>0</v>
      </c>
      <c r="K4795">
        <v>0</v>
      </c>
      <c r="L4795">
        <v>32</v>
      </c>
      <c r="M4795">
        <v>102</v>
      </c>
      <c r="N4795">
        <v>18</v>
      </c>
      <c r="O4795" t="s">
        <v>199</v>
      </c>
      <c r="P4795">
        <v>0</v>
      </c>
      <c r="Q479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795" t="str">
        <f>VLOOKUP(Analytics_mindset_case_studies_IntegrateCo_2015payroll[[#This Row],[Job_Code]],Analytics_mindset_case_studies_IntegrateCo_jobcodes[[Code_text]:[Job_Description]],2,FALSE)</f>
        <v>New Foreign Manufacturing Plant</v>
      </c>
    </row>
    <row r="4796" spans="1:18" x14ac:dyDescent="0.3">
      <c r="A4796" s="1">
        <v>42174</v>
      </c>
      <c r="B4796">
        <v>27310067</v>
      </c>
      <c r="C4796">
        <v>184</v>
      </c>
      <c r="D4796">
        <v>1</v>
      </c>
      <c r="E4796">
        <v>1</v>
      </c>
      <c r="F4796" t="s">
        <v>85</v>
      </c>
      <c r="G4796">
        <v>0</v>
      </c>
      <c r="H4796">
        <v>0</v>
      </c>
      <c r="I4796">
        <v>0</v>
      </c>
      <c r="J4796">
        <v>0</v>
      </c>
      <c r="K4796">
        <v>0</v>
      </c>
      <c r="L4796">
        <v>33</v>
      </c>
      <c r="M4796">
        <v>106</v>
      </c>
      <c r="N4796">
        <v>25</v>
      </c>
      <c r="O4796" t="s">
        <v>200</v>
      </c>
      <c r="P4796">
        <v>0</v>
      </c>
      <c r="Q479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796" t="str">
        <f>VLOOKUP(Analytics_mindset_case_studies_IntegrateCo_2015payroll[[#This Row],[Job_Code]],Analytics_mindset_case_studies_IntegrateCo_jobcodes[[Code_text]:[Job_Description]],2,FALSE)</f>
        <v>Installation</v>
      </c>
    </row>
    <row r="4797" spans="1:18" x14ac:dyDescent="0.3">
      <c r="A4797" s="1">
        <v>42174</v>
      </c>
      <c r="B4797">
        <v>27310067</v>
      </c>
      <c r="C4797">
        <v>320</v>
      </c>
      <c r="D4797">
        <v>1</v>
      </c>
      <c r="E4797">
        <v>1</v>
      </c>
      <c r="F4797" t="s">
        <v>85</v>
      </c>
      <c r="G4797">
        <v>0</v>
      </c>
      <c r="H4797">
        <v>0</v>
      </c>
      <c r="I4797">
        <v>0</v>
      </c>
      <c r="J4797">
        <v>0</v>
      </c>
      <c r="K4797">
        <v>0</v>
      </c>
      <c r="L4797">
        <v>0</v>
      </c>
      <c r="M4797">
        <v>115</v>
      </c>
      <c r="N4797">
        <v>25</v>
      </c>
      <c r="O4797" t="s">
        <v>201</v>
      </c>
      <c r="P4797">
        <v>0</v>
      </c>
      <c r="Q479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797" t="str">
        <f>VLOOKUP(Analytics_mindset_case_studies_IntegrateCo_2015payroll[[#This Row],[Job_Code]],Analytics_mindset_case_studies_IntegrateCo_jobcodes[[Code_text]:[Job_Description]],2,FALSE)</f>
        <v>Installation</v>
      </c>
    </row>
    <row r="4798" spans="1:18" x14ac:dyDescent="0.3">
      <c r="A4798" s="1">
        <v>42174</v>
      </c>
      <c r="B4798">
        <v>27310067</v>
      </c>
      <c r="C4798">
        <v>320</v>
      </c>
      <c r="D4798">
        <v>1</v>
      </c>
      <c r="E4798">
        <v>1</v>
      </c>
      <c r="F4798" t="s">
        <v>58</v>
      </c>
      <c r="G4798">
        <v>16</v>
      </c>
      <c r="H4798">
        <v>0</v>
      </c>
      <c r="I4798">
        <v>57308</v>
      </c>
      <c r="J4798">
        <v>0</v>
      </c>
      <c r="K4798">
        <v>0</v>
      </c>
      <c r="L4798">
        <v>0</v>
      </c>
      <c r="M4798">
        <v>4384</v>
      </c>
      <c r="N4798">
        <v>946</v>
      </c>
      <c r="O4798" t="s">
        <v>201</v>
      </c>
      <c r="P4798">
        <v>57308</v>
      </c>
      <c r="Q479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798" t="str">
        <f>VLOOKUP(Analytics_mindset_case_studies_IntegrateCo_2015payroll[[#This Row],[Job_Code]],Analytics_mindset_case_studies_IntegrateCo_jobcodes[[Code_text]:[Job_Description]],2,FALSE)</f>
        <v>Sales</v>
      </c>
    </row>
    <row r="4799" spans="1:18" x14ac:dyDescent="0.3">
      <c r="A4799" s="1">
        <v>42174</v>
      </c>
      <c r="B4799">
        <v>27310067</v>
      </c>
      <c r="C4799">
        <v>343</v>
      </c>
      <c r="D4799">
        <v>1</v>
      </c>
      <c r="E4799">
        <v>1</v>
      </c>
      <c r="F4799" t="s">
        <v>85</v>
      </c>
      <c r="G4799">
        <v>0</v>
      </c>
      <c r="H4799">
        <v>0</v>
      </c>
      <c r="I4799">
        <v>0</v>
      </c>
      <c r="J4799">
        <v>0</v>
      </c>
      <c r="K4799">
        <v>0</v>
      </c>
      <c r="L4799">
        <v>3</v>
      </c>
      <c r="M4799">
        <v>99</v>
      </c>
      <c r="N4799">
        <v>25</v>
      </c>
      <c r="O4799" t="s">
        <v>202</v>
      </c>
      <c r="P4799">
        <v>0</v>
      </c>
      <c r="Q479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799" t="str">
        <f>VLOOKUP(Analytics_mindset_case_studies_IntegrateCo_2015payroll[[#This Row],[Job_Code]],Analytics_mindset_case_studies_IntegrateCo_jobcodes[[Code_text]:[Job_Description]],2,FALSE)</f>
        <v>Installation</v>
      </c>
    </row>
    <row r="4800" spans="1:18" x14ac:dyDescent="0.3">
      <c r="A4800" s="1">
        <v>42174</v>
      </c>
      <c r="B4800">
        <v>27310067</v>
      </c>
      <c r="C4800">
        <v>343</v>
      </c>
      <c r="D4800">
        <v>1</v>
      </c>
      <c r="E4800">
        <v>1</v>
      </c>
      <c r="F4800" t="s">
        <v>64</v>
      </c>
      <c r="G4800">
        <v>3</v>
      </c>
      <c r="H4800">
        <v>0</v>
      </c>
      <c r="I4800">
        <v>69</v>
      </c>
      <c r="J4800">
        <v>0</v>
      </c>
      <c r="K4800">
        <v>0</v>
      </c>
      <c r="L4800">
        <v>142</v>
      </c>
      <c r="M4800">
        <v>452</v>
      </c>
      <c r="N4800">
        <v>114</v>
      </c>
      <c r="O4800" t="s">
        <v>202</v>
      </c>
      <c r="P4800">
        <v>69</v>
      </c>
      <c r="Q480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800" t="str">
        <f>VLOOKUP(Analytics_mindset_case_studies_IntegrateCo_2015payroll[[#This Row],[Job_Code]],Analytics_mindset_case_studies_IntegrateCo_jobcodes[[Code_text]:[Job_Description]],2,FALSE)</f>
        <v>Office</v>
      </c>
    </row>
    <row r="4801" spans="1:18" x14ac:dyDescent="0.3">
      <c r="A4801" s="1">
        <v>42174</v>
      </c>
      <c r="B4801">
        <v>27310067</v>
      </c>
      <c r="C4801">
        <v>343</v>
      </c>
      <c r="D4801">
        <v>1</v>
      </c>
      <c r="E4801">
        <v>1</v>
      </c>
      <c r="F4801" t="s">
        <v>78</v>
      </c>
      <c r="G4801">
        <v>15</v>
      </c>
      <c r="H4801">
        <v>0</v>
      </c>
      <c r="I4801">
        <v>345</v>
      </c>
      <c r="J4801">
        <v>0</v>
      </c>
      <c r="K4801">
        <v>0</v>
      </c>
      <c r="L4801">
        <v>71</v>
      </c>
      <c r="M4801">
        <v>226</v>
      </c>
      <c r="N4801">
        <v>57</v>
      </c>
      <c r="O4801" t="s">
        <v>202</v>
      </c>
      <c r="P4801">
        <v>345</v>
      </c>
      <c r="Q480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801" t="str">
        <f>VLOOKUP(Analytics_mindset_case_studies_IntegrateCo_2015payroll[[#This Row],[Job_Code]],Analytics_mindset_case_studies_IntegrateCo_jobcodes[[Code_text]:[Job_Description]],2,FALSE)</f>
        <v>Service</v>
      </c>
    </row>
    <row r="4802" spans="1:18" x14ac:dyDescent="0.3">
      <c r="A4802" s="1">
        <v>42174</v>
      </c>
      <c r="B4802">
        <v>27310067</v>
      </c>
      <c r="C4802">
        <v>343</v>
      </c>
      <c r="D4802">
        <v>1</v>
      </c>
      <c r="E4802">
        <v>1</v>
      </c>
      <c r="F4802" t="s">
        <v>78</v>
      </c>
      <c r="G4802">
        <v>0</v>
      </c>
      <c r="H4802">
        <v>2</v>
      </c>
      <c r="I4802">
        <v>0</v>
      </c>
      <c r="J4802">
        <v>69</v>
      </c>
      <c r="K4802">
        <v>0</v>
      </c>
      <c r="L4802">
        <v>142</v>
      </c>
      <c r="M4802">
        <v>451</v>
      </c>
      <c r="N4802">
        <v>76</v>
      </c>
      <c r="O4802" t="s">
        <v>202</v>
      </c>
      <c r="P4802">
        <v>69</v>
      </c>
      <c r="Q480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802" t="str">
        <f>VLOOKUP(Analytics_mindset_case_studies_IntegrateCo_2015payroll[[#This Row],[Job_Code]],Analytics_mindset_case_studies_IntegrateCo_jobcodes[[Code_text]:[Job_Description]],2,FALSE)</f>
        <v>Service</v>
      </c>
    </row>
    <row r="4803" spans="1:18" x14ac:dyDescent="0.3">
      <c r="A4803" s="1">
        <v>42174</v>
      </c>
      <c r="B4803">
        <v>27310067</v>
      </c>
      <c r="C4803">
        <v>343</v>
      </c>
      <c r="D4803">
        <v>1</v>
      </c>
      <c r="E4803">
        <v>1</v>
      </c>
      <c r="F4803" t="s">
        <v>87</v>
      </c>
      <c r="G4803">
        <v>5</v>
      </c>
      <c r="H4803">
        <v>0</v>
      </c>
      <c r="I4803">
        <v>115</v>
      </c>
      <c r="J4803">
        <v>0</v>
      </c>
      <c r="K4803">
        <v>0</v>
      </c>
      <c r="L4803">
        <v>24</v>
      </c>
      <c r="M4803">
        <v>75</v>
      </c>
      <c r="N4803">
        <v>19</v>
      </c>
      <c r="O4803" t="s">
        <v>202</v>
      </c>
      <c r="P4803">
        <v>115</v>
      </c>
      <c r="Q480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803" t="str">
        <f>VLOOKUP(Analytics_mindset_case_studies_IntegrateCo_2015payroll[[#This Row],[Job_Code]],Analytics_mindset_case_studies_IntegrateCo_jobcodes[[Code_text]:[Job_Description]],2,FALSE)</f>
        <v>Employee Training</v>
      </c>
    </row>
    <row r="4804" spans="1:18" x14ac:dyDescent="0.3">
      <c r="A4804" s="1">
        <v>42174</v>
      </c>
      <c r="B4804">
        <v>27310067</v>
      </c>
      <c r="C4804">
        <v>399</v>
      </c>
      <c r="D4804">
        <v>1</v>
      </c>
      <c r="E4804">
        <v>1</v>
      </c>
      <c r="F4804" t="s">
        <v>85</v>
      </c>
      <c r="G4804">
        <v>0</v>
      </c>
      <c r="H4804">
        <v>0</v>
      </c>
      <c r="I4804">
        <v>0</v>
      </c>
      <c r="J4804">
        <v>0</v>
      </c>
      <c r="K4804">
        <v>0</v>
      </c>
      <c r="L4804">
        <v>34</v>
      </c>
      <c r="M4804">
        <v>11</v>
      </c>
      <c r="N4804">
        <v>4</v>
      </c>
      <c r="O4804" t="s">
        <v>203</v>
      </c>
      <c r="P4804">
        <v>0</v>
      </c>
      <c r="Q480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804" t="str">
        <f>VLOOKUP(Analytics_mindset_case_studies_IntegrateCo_2015payroll[[#This Row],[Job_Code]],Analytics_mindset_case_studies_IntegrateCo_jobcodes[[Code_text]:[Job_Description]],2,FALSE)</f>
        <v>Installation</v>
      </c>
    </row>
    <row r="4805" spans="1:18" x14ac:dyDescent="0.3">
      <c r="A4805" s="1">
        <v>42174</v>
      </c>
      <c r="B4805">
        <v>27310067</v>
      </c>
      <c r="C4805">
        <v>399</v>
      </c>
      <c r="D4805">
        <v>1</v>
      </c>
      <c r="E4805">
        <v>1</v>
      </c>
      <c r="F4805" t="s">
        <v>72</v>
      </c>
      <c r="G4805">
        <v>40</v>
      </c>
      <c r="H4805">
        <v>0</v>
      </c>
      <c r="I4805">
        <v>86539</v>
      </c>
      <c r="J4805">
        <v>0</v>
      </c>
      <c r="K4805">
        <v>0</v>
      </c>
      <c r="L4805">
        <v>1986</v>
      </c>
      <c r="M4805">
        <v>6327</v>
      </c>
      <c r="N4805">
        <v>225</v>
      </c>
      <c r="O4805" t="s">
        <v>203</v>
      </c>
      <c r="P4805">
        <v>86539</v>
      </c>
      <c r="Q480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805" t="str">
        <f>VLOOKUP(Analytics_mindset_case_studies_IntegrateCo_2015payroll[[#This Row],[Job_Code]],Analytics_mindset_case_studies_IntegrateCo_jobcodes[[Code_text]:[Job_Description]],2,FALSE)</f>
        <v>Sales</v>
      </c>
    </row>
    <row r="4806" spans="1:18" x14ac:dyDescent="0.3">
      <c r="A4806" s="1">
        <v>42181</v>
      </c>
      <c r="B4806">
        <v>27310070</v>
      </c>
      <c r="C4806">
        <v>195</v>
      </c>
      <c r="D4806">
        <v>1</v>
      </c>
      <c r="E4806">
        <v>1</v>
      </c>
      <c r="F4806" t="s">
        <v>85</v>
      </c>
      <c r="G4806">
        <v>0</v>
      </c>
      <c r="H4806">
        <v>0</v>
      </c>
      <c r="I4806">
        <v>0</v>
      </c>
      <c r="J4806">
        <v>0</v>
      </c>
      <c r="K4806">
        <v>0</v>
      </c>
      <c r="L4806">
        <v>0</v>
      </c>
      <c r="M4806">
        <v>107</v>
      </c>
      <c r="N4806">
        <v>4</v>
      </c>
      <c r="O4806" t="s">
        <v>121</v>
      </c>
      <c r="P4806">
        <v>0</v>
      </c>
      <c r="Q480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806" t="str">
        <f>VLOOKUP(Analytics_mindset_case_studies_IntegrateCo_2015payroll[[#This Row],[Job_Code]],Analytics_mindset_case_studies_IntegrateCo_jobcodes[[Code_text]:[Job_Description]],2,FALSE)</f>
        <v>Installation</v>
      </c>
    </row>
    <row r="4807" spans="1:18" x14ac:dyDescent="0.3">
      <c r="A4807" s="1">
        <v>42181</v>
      </c>
      <c r="B4807">
        <v>27310070</v>
      </c>
      <c r="C4807">
        <v>195</v>
      </c>
      <c r="D4807">
        <v>1</v>
      </c>
      <c r="E4807">
        <v>1</v>
      </c>
      <c r="F4807" t="s">
        <v>58</v>
      </c>
      <c r="G4807">
        <v>41</v>
      </c>
      <c r="H4807">
        <v>0</v>
      </c>
      <c r="I4807">
        <v>115715</v>
      </c>
      <c r="J4807">
        <v>0</v>
      </c>
      <c r="K4807">
        <v>0</v>
      </c>
      <c r="L4807">
        <v>0</v>
      </c>
      <c r="M4807">
        <v>8276</v>
      </c>
      <c r="N4807">
        <v>301</v>
      </c>
      <c r="O4807" t="s">
        <v>121</v>
      </c>
      <c r="P4807">
        <v>115715</v>
      </c>
      <c r="Q480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807" t="str">
        <f>VLOOKUP(Analytics_mindset_case_studies_IntegrateCo_2015payroll[[#This Row],[Job_Code]],Analytics_mindset_case_studies_IntegrateCo_jobcodes[[Code_text]:[Job_Description]],2,FALSE)</f>
        <v>Sales</v>
      </c>
    </row>
    <row r="4808" spans="1:18" x14ac:dyDescent="0.3">
      <c r="A4808" s="1">
        <v>42181</v>
      </c>
      <c r="B4808">
        <v>27310070</v>
      </c>
      <c r="C4808">
        <v>404</v>
      </c>
      <c r="D4808">
        <v>1</v>
      </c>
      <c r="E4808">
        <v>1</v>
      </c>
      <c r="F4808" t="s">
        <v>87</v>
      </c>
      <c r="G4808">
        <v>5</v>
      </c>
      <c r="H4808">
        <v>0</v>
      </c>
      <c r="I4808">
        <v>10817</v>
      </c>
      <c r="J4808">
        <v>0</v>
      </c>
      <c r="K4808">
        <v>0</v>
      </c>
      <c r="L4808">
        <v>255</v>
      </c>
      <c r="M4808">
        <v>813</v>
      </c>
      <c r="N4808">
        <v>178</v>
      </c>
      <c r="O4808" t="s">
        <v>205</v>
      </c>
      <c r="P4808">
        <v>10817</v>
      </c>
      <c r="Q480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808" t="str">
        <f>VLOOKUP(Analytics_mindset_case_studies_IntegrateCo_2015payroll[[#This Row],[Job_Code]],Analytics_mindset_case_studies_IntegrateCo_jobcodes[[Code_text]:[Job_Description]],2,FALSE)</f>
        <v>Employee Training</v>
      </c>
    </row>
    <row r="4809" spans="1:18" x14ac:dyDescent="0.3">
      <c r="A4809" s="1">
        <v>42181</v>
      </c>
      <c r="B4809">
        <v>27310070</v>
      </c>
      <c r="C4809">
        <v>106</v>
      </c>
      <c r="D4809">
        <v>1</v>
      </c>
      <c r="E4809">
        <v>1</v>
      </c>
      <c r="F4809" t="s">
        <v>85</v>
      </c>
      <c r="G4809">
        <v>0</v>
      </c>
      <c r="H4809">
        <v>0</v>
      </c>
      <c r="I4809">
        <v>0</v>
      </c>
      <c r="J4809">
        <v>0</v>
      </c>
      <c r="K4809">
        <v>0</v>
      </c>
      <c r="L4809">
        <v>36</v>
      </c>
      <c r="M4809">
        <v>115</v>
      </c>
      <c r="N4809">
        <v>25</v>
      </c>
      <c r="O4809" t="s">
        <v>122</v>
      </c>
      <c r="P4809">
        <v>0</v>
      </c>
      <c r="Q480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809" t="str">
        <f>VLOOKUP(Analytics_mindset_case_studies_IntegrateCo_2015payroll[[#This Row],[Job_Code]],Analytics_mindset_case_studies_IntegrateCo_jobcodes[[Code_text]:[Job_Description]],2,FALSE)</f>
        <v>Installation</v>
      </c>
    </row>
    <row r="4810" spans="1:18" x14ac:dyDescent="0.3">
      <c r="A4810" s="1">
        <v>42181</v>
      </c>
      <c r="B4810">
        <v>27310070</v>
      </c>
      <c r="C4810">
        <v>106</v>
      </c>
      <c r="D4810">
        <v>1</v>
      </c>
      <c r="E4810">
        <v>1</v>
      </c>
      <c r="F4810" t="s">
        <v>64</v>
      </c>
      <c r="G4810">
        <v>20</v>
      </c>
      <c r="H4810">
        <v>0</v>
      </c>
      <c r="I4810">
        <v>4425</v>
      </c>
      <c r="J4810">
        <v>0</v>
      </c>
      <c r="K4810">
        <v>0</v>
      </c>
      <c r="L4810">
        <v>1062</v>
      </c>
      <c r="M4810">
        <v>3386</v>
      </c>
      <c r="N4810">
        <v>73</v>
      </c>
      <c r="O4810" t="s">
        <v>122</v>
      </c>
      <c r="P4810">
        <v>4425</v>
      </c>
      <c r="Q481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810" t="str">
        <f>VLOOKUP(Analytics_mindset_case_studies_IntegrateCo_2015payroll[[#This Row],[Job_Code]],Analytics_mindset_case_studies_IntegrateCo_jobcodes[[Code_text]:[Job_Description]],2,FALSE)</f>
        <v>Office</v>
      </c>
    </row>
    <row r="4811" spans="1:18" x14ac:dyDescent="0.3">
      <c r="A4811" s="1">
        <v>42181</v>
      </c>
      <c r="B4811">
        <v>27310070</v>
      </c>
      <c r="C4811">
        <v>106</v>
      </c>
      <c r="D4811">
        <v>1</v>
      </c>
      <c r="E4811">
        <v>1</v>
      </c>
      <c r="F4811" t="s">
        <v>65</v>
      </c>
      <c r="G4811">
        <v>20</v>
      </c>
      <c r="H4811">
        <v>0</v>
      </c>
      <c r="I4811">
        <v>4425</v>
      </c>
      <c r="J4811">
        <v>0</v>
      </c>
      <c r="K4811">
        <v>0</v>
      </c>
      <c r="L4811">
        <v>1062</v>
      </c>
      <c r="M4811">
        <v>3384</v>
      </c>
      <c r="N4811">
        <v>73</v>
      </c>
      <c r="O4811" t="s">
        <v>122</v>
      </c>
      <c r="P4811">
        <v>4425</v>
      </c>
      <c r="Q481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811" t="str">
        <f>VLOOKUP(Analytics_mindset_case_studies_IntegrateCo_2015payroll[[#This Row],[Job_Code]],Analytics_mindset_case_studies_IntegrateCo_jobcodes[[Code_text]:[Job_Description]],2,FALSE)</f>
        <v>Office</v>
      </c>
    </row>
    <row r="4812" spans="1:18" x14ac:dyDescent="0.3">
      <c r="A4812" s="1">
        <v>42181</v>
      </c>
      <c r="B4812">
        <v>27310070</v>
      </c>
      <c r="C4812">
        <v>274</v>
      </c>
      <c r="D4812">
        <v>1</v>
      </c>
      <c r="E4812">
        <v>1</v>
      </c>
      <c r="F4812" t="s">
        <v>85</v>
      </c>
      <c r="G4812">
        <v>0</v>
      </c>
      <c r="H4812">
        <v>0</v>
      </c>
      <c r="I4812">
        <v>0</v>
      </c>
      <c r="J4812">
        <v>0</v>
      </c>
      <c r="K4812">
        <v>0</v>
      </c>
      <c r="L4812">
        <v>22</v>
      </c>
      <c r="M4812">
        <v>69</v>
      </c>
      <c r="N4812">
        <v>15</v>
      </c>
      <c r="O4812" t="s">
        <v>124</v>
      </c>
      <c r="P4812">
        <v>0</v>
      </c>
      <c r="Q481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812" t="str">
        <f>VLOOKUP(Analytics_mindset_case_studies_IntegrateCo_2015payroll[[#This Row],[Job_Code]],Analytics_mindset_case_studies_IntegrateCo_jobcodes[[Code_text]:[Job_Description]],2,FALSE)</f>
        <v>Installation</v>
      </c>
    </row>
    <row r="4813" spans="1:18" x14ac:dyDescent="0.3">
      <c r="A4813" s="1">
        <v>42181</v>
      </c>
      <c r="B4813">
        <v>27310070</v>
      </c>
      <c r="C4813">
        <v>274</v>
      </c>
      <c r="D4813">
        <v>1</v>
      </c>
      <c r="E4813">
        <v>1</v>
      </c>
      <c r="F4813" t="s">
        <v>63</v>
      </c>
      <c r="G4813">
        <v>0</v>
      </c>
      <c r="H4813">
        <v>0</v>
      </c>
      <c r="I4813">
        <v>0</v>
      </c>
      <c r="J4813">
        <v>0</v>
      </c>
      <c r="K4813">
        <v>0</v>
      </c>
      <c r="L4813">
        <v>842</v>
      </c>
      <c r="M4813">
        <v>2685</v>
      </c>
      <c r="N4813">
        <v>579</v>
      </c>
      <c r="O4813" t="s">
        <v>124</v>
      </c>
      <c r="P4813">
        <v>0</v>
      </c>
      <c r="Q481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813" t="str">
        <f>VLOOKUP(Analytics_mindset_case_studies_IntegrateCo_2015payroll[[#This Row],[Job_Code]],Analytics_mindset_case_studies_IntegrateCo_jobcodes[[Code_text]:[Job_Description]],2,FALSE)</f>
        <v>New Foreign Manufacturing Plant</v>
      </c>
    </row>
    <row r="4814" spans="1:18" x14ac:dyDescent="0.3">
      <c r="A4814" s="1">
        <v>42181</v>
      </c>
      <c r="B4814">
        <v>27310070</v>
      </c>
      <c r="C4814">
        <v>1</v>
      </c>
      <c r="D4814">
        <v>1</v>
      </c>
      <c r="E4814">
        <v>1</v>
      </c>
      <c r="F4814" t="s">
        <v>64</v>
      </c>
      <c r="G4814">
        <v>14</v>
      </c>
      <c r="H4814">
        <v>0</v>
      </c>
      <c r="I4814">
        <v>41863</v>
      </c>
      <c r="J4814">
        <v>0</v>
      </c>
      <c r="K4814">
        <v>0</v>
      </c>
      <c r="L4814">
        <v>0</v>
      </c>
      <c r="M4814">
        <v>2811</v>
      </c>
      <c r="N4814">
        <v>5</v>
      </c>
      <c r="O4814" t="s">
        <v>125</v>
      </c>
      <c r="P4814">
        <v>41863</v>
      </c>
      <c r="Q481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814" t="str">
        <f>VLOOKUP(Analytics_mindset_case_studies_IntegrateCo_2015payroll[[#This Row],[Job_Code]],Analytics_mindset_case_studies_IntegrateCo_jobcodes[[Code_text]:[Job_Description]],2,FALSE)</f>
        <v>Office</v>
      </c>
    </row>
    <row r="4815" spans="1:18" x14ac:dyDescent="0.3">
      <c r="A4815" s="1">
        <v>42181</v>
      </c>
      <c r="B4815">
        <v>27310070</v>
      </c>
      <c r="C4815">
        <v>1</v>
      </c>
      <c r="D4815">
        <v>1</v>
      </c>
      <c r="E4815">
        <v>1</v>
      </c>
      <c r="F4815" t="s">
        <v>63</v>
      </c>
      <c r="G4815">
        <v>0</v>
      </c>
      <c r="H4815">
        <v>0</v>
      </c>
      <c r="I4815">
        <v>0</v>
      </c>
      <c r="J4815">
        <v>0</v>
      </c>
      <c r="K4815">
        <v>0</v>
      </c>
      <c r="L4815">
        <v>0</v>
      </c>
      <c r="M4815">
        <v>1606</v>
      </c>
      <c r="N4815">
        <v>29</v>
      </c>
      <c r="O4815" t="s">
        <v>125</v>
      </c>
      <c r="P4815">
        <v>0</v>
      </c>
      <c r="Q481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815" t="str">
        <f>VLOOKUP(Analytics_mindset_case_studies_IntegrateCo_2015payroll[[#This Row],[Job_Code]],Analytics_mindset_case_studies_IntegrateCo_jobcodes[[Code_text]:[Job_Description]],2,FALSE)</f>
        <v>New Foreign Manufacturing Plant</v>
      </c>
    </row>
    <row r="4816" spans="1:18" x14ac:dyDescent="0.3">
      <c r="A4816" s="1">
        <v>42181</v>
      </c>
      <c r="B4816">
        <v>27310070</v>
      </c>
      <c r="C4816">
        <v>1</v>
      </c>
      <c r="D4816">
        <v>1</v>
      </c>
      <c r="E4816">
        <v>1</v>
      </c>
      <c r="F4816" t="s">
        <v>65</v>
      </c>
      <c r="G4816">
        <v>12</v>
      </c>
      <c r="H4816">
        <v>0</v>
      </c>
      <c r="I4816">
        <v>35883</v>
      </c>
      <c r="J4816">
        <v>0</v>
      </c>
      <c r="K4816">
        <v>0</v>
      </c>
      <c r="L4816">
        <v>0</v>
      </c>
      <c r="M4816">
        <v>241</v>
      </c>
      <c r="N4816">
        <v>43</v>
      </c>
      <c r="O4816" t="s">
        <v>125</v>
      </c>
      <c r="P4816">
        <v>35883</v>
      </c>
      <c r="Q481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816" t="str">
        <f>VLOOKUP(Analytics_mindset_case_studies_IntegrateCo_2015payroll[[#This Row],[Job_Code]],Analytics_mindset_case_studies_IntegrateCo_jobcodes[[Code_text]:[Job_Description]],2,FALSE)</f>
        <v>Office</v>
      </c>
    </row>
    <row r="4817" spans="1:18" x14ac:dyDescent="0.3">
      <c r="A4817" s="1">
        <v>42181</v>
      </c>
      <c r="B4817">
        <v>27310070</v>
      </c>
      <c r="C4817">
        <v>391</v>
      </c>
      <c r="D4817">
        <v>2</v>
      </c>
      <c r="E4817">
        <v>2</v>
      </c>
      <c r="F4817" t="s">
        <v>88</v>
      </c>
      <c r="G4817">
        <v>2</v>
      </c>
      <c r="H4817">
        <v>0</v>
      </c>
      <c r="I4817">
        <v>515</v>
      </c>
      <c r="J4817">
        <v>0</v>
      </c>
      <c r="K4817">
        <v>0</v>
      </c>
      <c r="L4817">
        <v>224</v>
      </c>
      <c r="M4817">
        <v>357</v>
      </c>
      <c r="N4817">
        <v>114</v>
      </c>
      <c r="O4817" t="s">
        <v>126</v>
      </c>
      <c r="P4817">
        <v>515</v>
      </c>
      <c r="Q481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817" t="str">
        <f>VLOOKUP(Analytics_mindset_case_studies_IntegrateCo_2015payroll[[#This Row],[Job_Code]],Analytics_mindset_case_studies_IntegrateCo_jobcodes[[Code_text]:[Job_Description]],2,FALSE)</f>
        <v>Office</v>
      </c>
    </row>
    <row r="4818" spans="1:18" x14ac:dyDescent="0.3">
      <c r="A4818" s="1">
        <v>42181</v>
      </c>
      <c r="B4818">
        <v>27310070</v>
      </c>
      <c r="C4818">
        <v>259</v>
      </c>
      <c r="D4818">
        <v>1</v>
      </c>
      <c r="E4818">
        <v>1</v>
      </c>
      <c r="F4818" t="s">
        <v>85</v>
      </c>
      <c r="G4818">
        <v>0</v>
      </c>
      <c r="H4818">
        <v>0</v>
      </c>
      <c r="I4818">
        <v>0</v>
      </c>
      <c r="J4818">
        <v>0</v>
      </c>
      <c r="K4818">
        <v>0</v>
      </c>
      <c r="L4818">
        <v>35</v>
      </c>
      <c r="M4818">
        <v>111</v>
      </c>
      <c r="N4818">
        <v>25</v>
      </c>
      <c r="O4818" t="s">
        <v>127</v>
      </c>
      <c r="P4818">
        <v>0</v>
      </c>
      <c r="Q481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818" t="str">
        <f>VLOOKUP(Analytics_mindset_case_studies_IntegrateCo_2015payroll[[#This Row],[Job_Code]],Analytics_mindset_case_studies_IntegrateCo_jobcodes[[Code_text]:[Job_Description]],2,FALSE)</f>
        <v>Installation</v>
      </c>
    </row>
    <row r="4819" spans="1:18" x14ac:dyDescent="0.3">
      <c r="A4819" s="1">
        <v>42181</v>
      </c>
      <c r="B4819">
        <v>27310070</v>
      </c>
      <c r="C4819">
        <v>259</v>
      </c>
      <c r="D4819">
        <v>1</v>
      </c>
      <c r="E4819">
        <v>1</v>
      </c>
      <c r="F4819" t="s">
        <v>73</v>
      </c>
      <c r="G4819">
        <v>6</v>
      </c>
      <c r="H4819">
        <v>0</v>
      </c>
      <c r="I4819">
        <v>1545</v>
      </c>
      <c r="J4819">
        <v>0</v>
      </c>
      <c r="K4819">
        <v>0</v>
      </c>
      <c r="L4819">
        <v>357</v>
      </c>
      <c r="M4819">
        <v>1139</v>
      </c>
      <c r="N4819">
        <v>255</v>
      </c>
      <c r="O4819" t="s">
        <v>127</v>
      </c>
      <c r="P4819">
        <v>1545</v>
      </c>
      <c r="Q481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4819" t="str">
        <f>VLOOKUP(Analytics_mindset_case_studies_IntegrateCo_2015payroll[[#This Row],[Job_Code]],Analytics_mindset_case_studies_IntegrateCo_jobcodes[[Code_text]:[Job_Description]],2,FALSE)</f>
        <v>Proj Management</v>
      </c>
    </row>
    <row r="4820" spans="1:18" x14ac:dyDescent="0.3">
      <c r="A4820" s="1">
        <v>42181</v>
      </c>
      <c r="B4820">
        <v>27310070</v>
      </c>
      <c r="C4820">
        <v>259</v>
      </c>
      <c r="D4820">
        <v>1</v>
      </c>
      <c r="E4820">
        <v>1</v>
      </c>
      <c r="F4820" t="s">
        <v>89</v>
      </c>
      <c r="G4820">
        <v>5</v>
      </c>
      <c r="H4820">
        <v>0</v>
      </c>
      <c r="I4820">
        <v>1288</v>
      </c>
      <c r="J4820">
        <v>0</v>
      </c>
      <c r="K4820">
        <v>0</v>
      </c>
      <c r="L4820">
        <v>3</v>
      </c>
      <c r="M4820">
        <v>95</v>
      </c>
      <c r="N4820">
        <v>21</v>
      </c>
      <c r="O4820" t="s">
        <v>127</v>
      </c>
      <c r="P4820">
        <v>1288</v>
      </c>
      <c r="Q482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820" t="str">
        <f>VLOOKUP(Analytics_mindset_case_studies_IntegrateCo_2015payroll[[#This Row],[Job_Code]],Analytics_mindset_case_studies_IntegrateCo_jobcodes[[Code_text]:[Job_Description]],2,FALSE)</f>
        <v>Employee Training</v>
      </c>
    </row>
    <row r="4821" spans="1:18" x14ac:dyDescent="0.3">
      <c r="A4821" s="1">
        <v>42181</v>
      </c>
      <c r="B4821">
        <v>27310070</v>
      </c>
      <c r="C4821">
        <v>168</v>
      </c>
      <c r="D4821">
        <v>1</v>
      </c>
      <c r="E4821">
        <v>1</v>
      </c>
      <c r="F4821" t="s">
        <v>85</v>
      </c>
      <c r="G4821">
        <v>0</v>
      </c>
      <c r="H4821">
        <v>0</v>
      </c>
      <c r="I4821">
        <v>0</v>
      </c>
      <c r="J4821">
        <v>0</v>
      </c>
      <c r="K4821">
        <v>0</v>
      </c>
      <c r="L4821">
        <v>0</v>
      </c>
      <c r="M4821">
        <v>111</v>
      </c>
      <c r="N4821">
        <v>25</v>
      </c>
      <c r="O4821" t="s">
        <v>129</v>
      </c>
      <c r="P4821">
        <v>0</v>
      </c>
      <c r="Q482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821" t="str">
        <f>VLOOKUP(Analytics_mindset_case_studies_IntegrateCo_2015payroll[[#This Row],[Job_Code]],Analytics_mindset_case_studies_IntegrateCo_jobcodes[[Code_text]:[Job_Description]],2,FALSE)</f>
        <v>Installation</v>
      </c>
    </row>
    <row r="4822" spans="1:18" x14ac:dyDescent="0.3">
      <c r="A4822" s="1">
        <v>42181</v>
      </c>
      <c r="B4822">
        <v>27310070</v>
      </c>
      <c r="C4822">
        <v>168</v>
      </c>
      <c r="D4822">
        <v>1</v>
      </c>
      <c r="E4822">
        <v>1</v>
      </c>
      <c r="F4822" t="s">
        <v>90</v>
      </c>
      <c r="G4822">
        <v>6</v>
      </c>
      <c r="H4822">
        <v>0</v>
      </c>
      <c r="I4822">
        <v>225</v>
      </c>
      <c r="J4822">
        <v>0</v>
      </c>
      <c r="K4822">
        <v>0</v>
      </c>
      <c r="L4822">
        <v>0</v>
      </c>
      <c r="M4822">
        <v>1668</v>
      </c>
      <c r="N4822">
        <v>371</v>
      </c>
      <c r="O4822" t="s">
        <v>129</v>
      </c>
      <c r="P4822">
        <v>225</v>
      </c>
      <c r="Q482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822" t="str">
        <f>VLOOKUP(Analytics_mindset_case_studies_IntegrateCo_2015payroll[[#This Row],[Job_Code]],Analytics_mindset_case_studies_IntegrateCo_jobcodes[[Code_text]:[Job_Description]],2,FALSE)</f>
        <v>Office</v>
      </c>
    </row>
    <row r="4823" spans="1:18" x14ac:dyDescent="0.3">
      <c r="A4823" s="1">
        <v>42181</v>
      </c>
      <c r="B4823">
        <v>27310070</v>
      </c>
      <c r="C4823">
        <v>168</v>
      </c>
      <c r="D4823">
        <v>1</v>
      </c>
      <c r="E4823">
        <v>1</v>
      </c>
      <c r="F4823" t="s">
        <v>108</v>
      </c>
      <c r="G4823">
        <v>0</v>
      </c>
      <c r="H4823">
        <v>0</v>
      </c>
      <c r="I4823">
        <v>0</v>
      </c>
      <c r="J4823">
        <v>0</v>
      </c>
      <c r="K4823">
        <v>0</v>
      </c>
      <c r="L4823">
        <v>0</v>
      </c>
      <c r="M4823">
        <v>4448</v>
      </c>
      <c r="N4823">
        <v>99</v>
      </c>
      <c r="O4823" t="s">
        <v>129</v>
      </c>
      <c r="P4823">
        <v>0</v>
      </c>
      <c r="Q482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823" t="str">
        <f>VLOOKUP(Analytics_mindset_case_studies_IntegrateCo_2015payroll[[#This Row],[Job_Code]],Analytics_mindset_case_studies_IntegrateCo_jobcodes[[Code_text]:[Job_Description]],2,FALSE)</f>
        <v>New Foreign Manufacturing Plant</v>
      </c>
    </row>
    <row r="4824" spans="1:18" x14ac:dyDescent="0.3">
      <c r="A4824" s="1">
        <v>42181</v>
      </c>
      <c r="B4824">
        <v>27310070</v>
      </c>
      <c r="C4824">
        <v>249</v>
      </c>
      <c r="D4824">
        <v>1</v>
      </c>
      <c r="E4824">
        <v>1</v>
      </c>
      <c r="F4824" t="s">
        <v>72</v>
      </c>
      <c r="G4824">
        <v>25</v>
      </c>
      <c r="H4824">
        <v>0</v>
      </c>
      <c r="I4824">
        <v>102164</v>
      </c>
      <c r="J4824">
        <v>0</v>
      </c>
      <c r="K4824">
        <v>0</v>
      </c>
      <c r="L4824">
        <v>0</v>
      </c>
      <c r="M4824">
        <v>7313</v>
      </c>
      <c r="N4824">
        <v>1686</v>
      </c>
      <c r="O4824" t="s">
        <v>131</v>
      </c>
      <c r="P4824">
        <v>102164</v>
      </c>
      <c r="Q482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824" t="str">
        <f>VLOOKUP(Analytics_mindset_case_studies_IntegrateCo_2015payroll[[#This Row],[Job_Code]],Analytics_mindset_case_studies_IntegrateCo_jobcodes[[Code_text]:[Job_Description]],2,FALSE)</f>
        <v>Sales</v>
      </c>
    </row>
    <row r="4825" spans="1:18" x14ac:dyDescent="0.3">
      <c r="A4825" s="1">
        <v>42181</v>
      </c>
      <c r="B4825">
        <v>27310070</v>
      </c>
      <c r="C4825">
        <v>249</v>
      </c>
      <c r="D4825">
        <v>1</v>
      </c>
      <c r="E4825">
        <v>1</v>
      </c>
      <c r="F4825" t="s">
        <v>73</v>
      </c>
      <c r="G4825">
        <v>1</v>
      </c>
      <c r="H4825">
        <v>0</v>
      </c>
      <c r="I4825">
        <v>4087</v>
      </c>
      <c r="J4825">
        <v>0</v>
      </c>
      <c r="K4825">
        <v>0</v>
      </c>
      <c r="L4825">
        <v>0</v>
      </c>
      <c r="M4825">
        <v>293</v>
      </c>
      <c r="N4825">
        <v>67</v>
      </c>
      <c r="O4825" t="s">
        <v>131</v>
      </c>
      <c r="P4825">
        <v>4087</v>
      </c>
      <c r="Q482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4825" t="str">
        <f>VLOOKUP(Analytics_mindset_case_studies_IntegrateCo_2015payroll[[#This Row],[Job_Code]],Analytics_mindset_case_studies_IntegrateCo_jobcodes[[Code_text]:[Job_Description]],2,FALSE)</f>
        <v>Proj Management</v>
      </c>
    </row>
    <row r="4826" spans="1:18" x14ac:dyDescent="0.3">
      <c r="A4826" s="1">
        <v>42181</v>
      </c>
      <c r="B4826">
        <v>27310070</v>
      </c>
      <c r="C4826">
        <v>179</v>
      </c>
      <c r="D4826">
        <v>1</v>
      </c>
      <c r="E4826">
        <v>1</v>
      </c>
      <c r="F4826" t="s">
        <v>85</v>
      </c>
      <c r="G4826">
        <v>0</v>
      </c>
      <c r="H4826">
        <v>0</v>
      </c>
      <c r="I4826">
        <v>0</v>
      </c>
      <c r="J4826">
        <v>0</v>
      </c>
      <c r="K4826">
        <v>0</v>
      </c>
      <c r="L4826">
        <v>0</v>
      </c>
      <c r="M4826">
        <v>107</v>
      </c>
      <c r="N4826">
        <v>25</v>
      </c>
      <c r="O4826" t="s">
        <v>132</v>
      </c>
      <c r="P4826">
        <v>0</v>
      </c>
      <c r="Q482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826" t="str">
        <f>VLOOKUP(Analytics_mindset_case_studies_IntegrateCo_2015payroll[[#This Row],[Job_Code]],Analytics_mindset_case_studies_IntegrateCo_jobcodes[[Code_text]:[Job_Description]],2,FALSE)</f>
        <v>Installation</v>
      </c>
    </row>
    <row r="4827" spans="1:18" x14ac:dyDescent="0.3">
      <c r="A4827" s="1">
        <v>42181</v>
      </c>
      <c r="B4827">
        <v>27310070</v>
      </c>
      <c r="C4827">
        <v>179</v>
      </c>
      <c r="D4827">
        <v>1</v>
      </c>
      <c r="E4827">
        <v>1</v>
      </c>
      <c r="F4827" t="s">
        <v>58</v>
      </c>
      <c r="G4827">
        <v>2</v>
      </c>
      <c r="H4827">
        <v>0</v>
      </c>
      <c r="I4827">
        <v>7287</v>
      </c>
      <c r="J4827">
        <v>0</v>
      </c>
      <c r="K4827">
        <v>0</v>
      </c>
      <c r="L4827">
        <v>0</v>
      </c>
      <c r="M4827">
        <v>521</v>
      </c>
      <c r="N4827">
        <v>12</v>
      </c>
      <c r="O4827" t="s">
        <v>132</v>
      </c>
      <c r="P4827">
        <v>7287</v>
      </c>
      <c r="Q482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827" t="str">
        <f>VLOOKUP(Analytics_mindset_case_studies_IntegrateCo_2015payroll[[#This Row],[Job_Code]],Analytics_mindset_case_studies_IntegrateCo_jobcodes[[Code_text]:[Job_Description]],2,FALSE)</f>
        <v>Sales</v>
      </c>
    </row>
    <row r="4828" spans="1:18" x14ac:dyDescent="0.3">
      <c r="A4828" s="1">
        <v>42181</v>
      </c>
      <c r="B4828">
        <v>27310070</v>
      </c>
      <c r="C4828">
        <v>179</v>
      </c>
      <c r="D4828">
        <v>1</v>
      </c>
      <c r="E4828">
        <v>1</v>
      </c>
      <c r="F4828" t="s">
        <v>71</v>
      </c>
      <c r="G4828">
        <v>165</v>
      </c>
      <c r="H4828">
        <v>0</v>
      </c>
      <c r="I4828">
        <v>60122</v>
      </c>
      <c r="J4828">
        <v>0</v>
      </c>
      <c r="K4828">
        <v>0</v>
      </c>
      <c r="L4828">
        <v>0</v>
      </c>
      <c r="M4828">
        <v>4295</v>
      </c>
      <c r="N4828">
        <v>992</v>
      </c>
      <c r="O4828" t="s">
        <v>132</v>
      </c>
      <c r="P4828">
        <v>60122</v>
      </c>
      <c r="Q482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4828" t="str">
        <f>VLOOKUP(Analytics_mindset_case_studies_IntegrateCo_2015payroll[[#This Row],[Job_Code]],Analytics_mindset_case_studies_IntegrateCo_jobcodes[[Code_text]:[Job_Description]],2,FALSE)</f>
        <v>Proj Management</v>
      </c>
    </row>
    <row r="4829" spans="1:18" x14ac:dyDescent="0.3">
      <c r="A4829" s="1">
        <v>42181</v>
      </c>
      <c r="B4829">
        <v>27310070</v>
      </c>
      <c r="C4829">
        <v>368</v>
      </c>
      <c r="D4829">
        <v>1</v>
      </c>
      <c r="E4829">
        <v>1</v>
      </c>
      <c r="F4829" t="s">
        <v>85</v>
      </c>
      <c r="G4829">
        <v>0</v>
      </c>
      <c r="H4829">
        <v>0</v>
      </c>
      <c r="I4829">
        <v>0</v>
      </c>
      <c r="J4829">
        <v>0</v>
      </c>
      <c r="K4829">
        <v>0</v>
      </c>
      <c r="L4829">
        <v>32</v>
      </c>
      <c r="M4829">
        <v>101</v>
      </c>
      <c r="N4829">
        <v>25</v>
      </c>
      <c r="O4829" t="s">
        <v>133</v>
      </c>
      <c r="P4829">
        <v>0</v>
      </c>
      <c r="Q482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829" t="str">
        <f>VLOOKUP(Analytics_mindset_case_studies_IntegrateCo_2015payroll[[#This Row],[Job_Code]],Analytics_mindset_case_studies_IntegrateCo_jobcodes[[Code_text]:[Job_Description]],2,FALSE)</f>
        <v>Installation</v>
      </c>
    </row>
    <row r="4830" spans="1:18" x14ac:dyDescent="0.3">
      <c r="A4830" s="1">
        <v>42181</v>
      </c>
      <c r="B4830">
        <v>27310070</v>
      </c>
      <c r="C4830">
        <v>368</v>
      </c>
      <c r="D4830">
        <v>1</v>
      </c>
      <c r="E4830">
        <v>1</v>
      </c>
      <c r="F4830" t="s">
        <v>95</v>
      </c>
      <c r="G4830">
        <v>15</v>
      </c>
      <c r="H4830">
        <v>0</v>
      </c>
      <c r="I4830">
        <v>3675</v>
      </c>
      <c r="J4830">
        <v>0</v>
      </c>
      <c r="K4830">
        <v>0</v>
      </c>
      <c r="L4830">
        <v>78</v>
      </c>
      <c r="M4830">
        <v>248</v>
      </c>
      <c r="N4830">
        <v>61</v>
      </c>
      <c r="O4830" t="s">
        <v>133</v>
      </c>
      <c r="P4830">
        <v>3675</v>
      </c>
      <c r="Q483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830" t="str">
        <f>VLOOKUP(Analytics_mindset_case_studies_IntegrateCo_2015payroll[[#This Row],[Job_Code]],Analytics_mindset_case_studies_IntegrateCo_jobcodes[[Code_text]:[Job_Description]],2,FALSE)</f>
        <v>Installation</v>
      </c>
    </row>
    <row r="4831" spans="1:18" x14ac:dyDescent="0.3">
      <c r="A4831" s="1">
        <v>42181</v>
      </c>
      <c r="B4831">
        <v>27310070</v>
      </c>
      <c r="C4831">
        <v>368</v>
      </c>
      <c r="D4831">
        <v>1</v>
      </c>
      <c r="E4831">
        <v>1</v>
      </c>
      <c r="F4831" t="s">
        <v>89</v>
      </c>
      <c r="G4831">
        <v>2</v>
      </c>
      <c r="H4831">
        <v>0</v>
      </c>
      <c r="I4831">
        <v>49</v>
      </c>
      <c r="J4831">
        <v>0</v>
      </c>
      <c r="K4831">
        <v>0</v>
      </c>
      <c r="L4831">
        <v>103</v>
      </c>
      <c r="M4831">
        <v>331</v>
      </c>
      <c r="N4831">
        <v>81</v>
      </c>
      <c r="O4831" t="s">
        <v>133</v>
      </c>
      <c r="P4831">
        <v>49</v>
      </c>
      <c r="Q483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831" t="str">
        <f>VLOOKUP(Analytics_mindset_case_studies_IntegrateCo_2015payroll[[#This Row],[Job_Code]],Analytics_mindset_case_studies_IntegrateCo_jobcodes[[Code_text]:[Job_Description]],2,FALSE)</f>
        <v>Employee Training</v>
      </c>
    </row>
    <row r="4832" spans="1:18" x14ac:dyDescent="0.3">
      <c r="A4832" s="1">
        <v>42181</v>
      </c>
      <c r="B4832">
        <v>27310070</v>
      </c>
      <c r="C4832">
        <v>27</v>
      </c>
      <c r="D4832">
        <v>1</v>
      </c>
      <c r="E4832">
        <v>1</v>
      </c>
      <c r="F4832" t="s">
        <v>85</v>
      </c>
      <c r="G4832">
        <v>0</v>
      </c>
      <c r="H4832">
        <v>0</v>
      </c>
      <c r="I4832">
        <v>0</v>
      </c>
      <c r="J4832">
        <v>0</v>
      </c>
      <c r="K4832">
        <v>0</v>
      </c>
      <c r="L4832">
        <v>0</v>
      </c>
      <c r="M4832">
        <v>107</v>
      </c>
      <c r="N4832">
        <v>25</v>
      </c>
      <c r="O4832" t="s">
        <v>134</v>
      </c>
      <c r="P4832">
        <v>0</v>
      </c>
      <c r="Q483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832" t="str">
        <f>VLOOKUP(Analytics_mindset_case_studies_IntegrateCo_2015payroll[[#This Row],[Job_Code]],Analytics_mindset_case_studies_IntegrateCo_jobcodes[[Code_text]:[Job_Description]],2,FALSE)</f>
        <v>Installation</v>
      </c>
    </row>
    <row r="4833" spans="1:18" x14ac:dyDescent="0.3">
      <c r="A4833" s="1">
        <v>42181</v>
      </c>
      <c r="B4833">
        <v>27310070</v>
      </c>
      <c r="C4833">
        <v>27</v>
      </c>
      <c r="D4833">
        <v>1</v>
      </c>
      <c r="E4833">
        <v>1</v>
      </c>
      <c r="F4833" t="s">
        <v>65</v>
      </c>
      <c r="G4833">
        <v>25</v>
      </c>
      <c r="H4833">
        <v>0</v>
      </c>
      <c r="I4833">
        <v>7625</v>
      </c>
      <c r="J4833">
        <v>0</v>
      </c>
      <c r="K4833">
        <v>0</v>
      </c>
      <c r="L4833">
        <v>0</v>
      </c>
      <c r="M4833">
        <v>542</v>
      </c>
      <c r="N4833">
        <v>126</v>
      </c>
      <c r="O4833" t="s">
        <v>134</v>
      </c>
      <c r="P4833">
        <v>7625</v>
      </c>
      <c r="Q483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833" t="str">
        <f>VLOOKUP(Analytics_mindset_case_studies_IntegrateCo_2015payroll[[#This Row],[Job_Code]],Analytics_mindset_case_studies_IntegrateCo_jobcodes[[Code_text]:[Job_Description]],2,FALSE)</f>
        <v>Office</v>
      </c>
    </row>
    <row r="4834" spans="1:18" x14ac:dyDescent="0.3">
      <c r="A4834" s="1">
        <v>42181</v>
      </c>
      <c r="B4834">
        <v>27310070</v>
      </c>
      <c r="C4834">
        <v>27</v>
      </c>
      <c r="D4834">
        <v>1</v>
      </c>
      <c r="E4834">
        <v>1</v>
      </c>
      <c r="F4834" t="s">
        <v>65</v>
      </c>
      <c r="G4834">
        <v>0</v>
      </c>
      <c r="H4834">
        <v>2</v>
      </c>
      <c r="I4834">
        <v>0</v>
      </c>
      <c r="J4834">
        <v>915</v>
      </c>
      <c r="K4834">
        <v>0</v>
      </c>
      <c r="L4834">
        <v>0</v>
      </c>
      <c r="M4834">
        <v>652</v>
      </c>
      <c r="N4834">
        <v>101</v>
      </c>
      <c r="O4834" t="s">
        <v>134</v>
      </c>
      <c r="P4834">
        <v>915</v>
      </c>
      <c r="Q483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834" t="str">
        <f>VLOOKUP(Analytics_mindset_case_studies_IntegrateCo_2015payroll[[#This Row],[Job_Code]],Analytics_mindset_case_studies_IntegrateCo_jobcodes[[Code_text]:[Job_Description]],2,FALSE)</f>
        <v>Office</v>
      </c>
    </row>
    <row r="4835" spans="1:18" x14ac:dyDescent="0.3">
      <c r="A4835" s="1">
        <v>42181</v>
      </c>
      <c r="B4835">
        <v>27310070</v>
      </c>
      <c r="C4835">
        <v>27</v>
      </c>
      <c r="D4835">
        <v>1</v>
      </c>
      <c r="E4835">
        <v>1</v>
      </c>
      <c r="F4835" t="s">
        <v>72</v>
      </c>
      <c r="G4835">
        <v>1</v>
      </c>
      <c r="H4835">
        <v>0</v>
      </c>
      <c r="I4835">
        <v>305</v>
      </c>
      <c r="J4835">
        <v>0</v>
      </c>
      <c r="K4835">
        <v>0</v>
      </c>
      <c r="L4835">
        <v>0</v>
      </c>
      <c r="M4835">
        <v>217</v>
      </c>
      <c r="N4835">
        <v>5</v>
      </c>
      <c r="O4835" t="s">
        <v>134</v>
      </c>
      <c r="P4835">
        <v>305</v>
      </c>
      <c r="Q483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835" t="str">
        <f>VLOOKUP(Analytics_mindset_case_studies_IntegrateCo_2015payroll[[#This Row],[Job_Code]],Analytics_mindset_case_studies_IntegrateCo_jobcodes[[Code_text]:[Job_Description]],2,FALSE)</f>
        <v>Sales</v>
      </c>
    </row>
    <row r="4836" spans="1:18" x14ac:dyDescent="0.3">
      <c r="A4836" s="1">
        <v>42181</v>
      </c>
      <c r="B4836">
        <v>27310070</v>
      </c>
      <c r="C4836">
        <v>27</v>
      </c>
      <c r="D4836">
        <v>1</v>
      </c>
      <c r="E4836">
        <v>1</v>
      </c>
      <c r="F4836" t="s">
        <v>72</v>
      </c>
      <c r="G4836">
        <v>0</v>
      </c>
      <c r="H4836">
        <v>15</v>
      </c>
      <c r="I4836">
        <v>0</v>
      </c>
      <c r="J4836">
        <v>6863</v>
      </c>
      <c r="K4836">
        <v>0</v>
      </c>
      <c r="L4836">
        <v>0</v>
      </c>
      <c r="M4836">
        <v>489</v>
      </c>
      <c r="N4836">
        <v>75</v>
      </c>
      <c r="O4836" t="s">
        <v>134</v>
      </c>
      <c r="P4836">
        <v>6863</v>
      </c>
      <c r="Q483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836" t="str">
        <f>VLOOKUP(Analytics_mindset_case_studies_IntegrateCo_2015payroll[[#This Row],[Job_Code]],Analytics_mindset_case_studies_IntegrateCo_jobcodes[[Code_text]:[Job_Description]],2,FALSE)</f>
        <v>Sales</v>
      </c>
    </row>
    <row r="4837" spans="1:18" x14ac:dyDescent="0.3">
      <c r="A4837" s="1">
        <v>42181</v>
      </c>
      <c r="B4837">
        <v>27310070</v>
      </c>
      <c r="C4837">
        <v>27</v>
      </c>
      <c r="D4837">
        <v>1</v>
      </c>
      <c r="E4837">
        <v>1</v>
      </c>
      <c r="F4837" t="s">
        <v>73</v>
      </c>
      <c r="G4837">
        <v>15</v>
      </c>
      <c r="H4837">
        <v>0</v>
      </c>
      <c r="I4837">
        <v>4575</v>
      </c>
      <c r="J4837">
        <v>0</v>
      </c>
      <c r="K4837">
        <v>0</v>
      </c>
      <c r="L4837">
        <v>0</v>
      </c>
      <c r="M4837">
        <v>326</v>
      </c>
      <c r="N4837">
        <v>75</v>
      </c>
      <c r="O4837" t="s">
        <v>134</v>
      </c>
      <c r="P4837">
        <v>4575</v>
      </c>
      <c r="Q483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4837" t="str">
        <f>VLOOKUP(Analytics_mindset_case_studies_IntegrateCo_2015payroll[[#This Row],[Job_Code]],Analytics_mindset_case_studies_IntegrateCo_jobcodes[[Code_text]:[Job_Description]],2,FALSE)</f>
        <v>Proj Management</v>
      </c>
    </row>
    <row r="4838" spans="1:18" x14ac:dyDescent="0.3">
      <c r="A4838" s="1">
        <v>42181</v>
      </c>
      <c r="B4838">
        <v>27310070</v>
      </c>
      <c r="C4838">
        <v>27</v>
      </c>
      <c r="D4838">
        <v>1</v>
      </c>
      <c r="E4838">
        <v>1</v>
      </c>
      <c r="F4838" t="s">
        <v>73</v>
      </c>
      <c r="G4838">
        <v>0</v>
      </c>
      <c r="H4838">
        <v>1</v>
      </c>
      <c r="I4838">
        <v>0</v>
      </c>
      <c r="J4838">
        <v>4575</v>
      </c>
      <c r="K4838">
        <v>0</v>
      </c>
      <c r="L4838">
        <v>0</v>
      </c>
      <c r="M4838">
        <v>325</v>
      </c>
      <c r="N4838">
        <v>5</v>
      </c>
      <c r="O4838" t="s">
        <v>134</v>
      </c>
      <c r="P4838">
        <v>4575</v>
      </c>
      <c r="Q483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4838" t="str">
        <f>VLOOKUP(Analytics_mindset_case_studies_IntegrateCo_2015payroll[[#This Row],[Job_Code]],Analytics_mindset_case_studies_IntegrateCo_jobcodes[[Code_text]:[Job_Description]],2,FALSE)</f>
        <v>Proj Management</v>
      </c>
    </row>
    <row r="4839" spans="1:18" x14ac:dyDescent="0.3">
      <c r="A4839" s="1">
        <v>42181</v>
      </c>
      <c r="B4839">
        <v>27310070</v>
      </c>
      <c r="C4839">
        <v>27</v>
      </c>
      <c r="D4839">
        <v>1</v>
      </c>
      <c r="E4839">
        <v>1</v>
      </c>
      <c r="F4839" t="s">
        <v>74</v>
      </c>
      <c r="G4839">
        <v>15</v>
      </c>
      <c r="H4839">
        <v>0</v>
      </c>
      <c r="I4839">
        <v>4575</v>
      </c>
      <c r="J4839">
        <v>0</v>
      </c>
      <c r="K4839">
        <v>0</v>
      </c>
      <c r="L4839">
        <v>0</v>
      </c>
      <c r="M4839">
        <v>326</v>
      </c>
      <c r="N4839">
        <v>75</v>
      </c>
      <c r="O4839" t="s">
        <v>134</v>
      </c>
      <c r="P4839">
        <v>4575</v>
      </c>
      <c r="Q483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839" t="str">
        <f>VLOOKUP(Analytics_mindset_case_studies_IntegrateCo_2015payroll[[#This Row],[Job_Code]],Analytics_mindset_case_studies_IntegrateCo_jobcodes[[Code_text]:[Job_Description]],2,FALSE)</f>
        <v>Service</v>
      </c>
    </row>
    <row r="4840" spans="1:18" x14ac:dyDescent="0.3">
      <c r="A4840" s="1">
        <v>42181</v>
      </c>
      <c r="B4840">
        <v>27310070</v>
      </c>
      <c r="C4840">
        <v>27</v>
      </c>
      <c r="D4840">
        <v>1</v>
      </c>
      <c r="E4840">
        <v>1</v>
      </c>
      <c r="F4840" t="s">
        <v>74</v>
      </c>
      <c r="G4840">
        <v>0</v>
      </c>
      <c r="H4840">
        <v>3</v>
      </c>
      <c r="I4840">
        <v>0</v>
      </c>
      <c r="J4840">
        <v>13725</v>
      </c>
      <c r="K4840">
        <v>0</v>
      </c>
      <c r="L4840">
        <v>0</v>
      </c>
      <c r="M4840">
        <v>977</v>
      </c>
      <c r="N4840">
        <v>151</v>
      </c>
      <c r="O4840" t="s">
        <v>134</v>
      </c>
      <c r="P4840">
        <v>13725</v>
      </c>
      <c r="Q484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840" t="str">
        <f>VLOOKUP(Analytics_mindset_case_studies_IntegrateCo_2015payroll[[#This Row],[Job_Code]],Analytics_mindset_case_studies_IntegrateCo_jobcodes[[Code_text]:[Job_Description]],2,FALSE)</f>
        <v>Service</v>
      </c>
    </row>
    <row r="4841" spans="1:18" x14ac:dyDescent="0.3">
      <c r="A4841" s="1">
        <v>42181</v>
      </c>
      <c r="B4841">
        <v>27310070</v>
      </c>
      <c r="C4841">
        <v>27</v>
      </c>
      <c r="D4841">
        <v>1</v>
      </c>
      <c r="E4841">
        <v>1</v>
      </c>
      <c r="F4841" t="s">
        <v>89</v>
      </c>
      <c r="G4841">
        <v>0</v>
      </c>
      <c r="H4841">
        <v>1</v>
      </c>
      <c r="I4841">
        <v>0</v>
      </c>
      <c r="J4841">
        <v>4575</v>
      </c>
      <c r="K4841">
        <v>0</v>
      </c>
      <c r="L4841">
        <v>0</v>
      </c>
      <c r="M4841">
        <v>325</v>
      </c>
      <c r="N4841">
        <v>5</v>
      </c>
      <c r="O4841" t="s">
        <v>134</v>
      </c>
      <c r="P4841">
        <v>4575</v>
      </c>
      <c r="Q484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841" t="str">
        <f>VLOOKUP(Analytics_mindset_case_studies_IntegrateCo_2015payroll[[#This Row],[Job_Code]],Analytics_mindset_case_studies_IntegrateCo_jobcodes[[Code_text]:[Job_Description]],2,FALSE)</f>
        <v>Employee Training</v>
      </c>
    </row>
    <row r="4842" spans="1:18" x14ac:dyDescent="0.3">
      <c r="A4842" s="1">
        <v>42181</v>
      </c>
      <c r="B4842">
        <v>27310070</v>
      </c>
      <c r="C4842">
        <v>411</v>
      </c>
      <c r="D4842">
        <v>1</v>
      </c>
      <c r="E4842">
        <v>1</v>
      </c>
      <c r="F4842" t="s">
        <v>85</v>
      </c>
      <c r="G4842">
        <v>0</v>
      </c>
      <c r="H4842">
        <v>0</v>
      </c>
      <c r="I4842">
        <v>0</v>
      </c>
      <c r="J4842">
        <v>0</v>
      </c>
      <c r="K4842">
        <v>1</v>
      </c>
      <c r="L4842">
        <v>36</v>
      </c>
      <c r="M4842">
        <v>115</v>
      </c>
      <c r="N4842">
        <v>25</v>
      </c>
      <c r="O4842" t="s">
        <v>213</v>
      </c>
      <c r="P4842">
        <v>0</v>
      </c>
      <c r="Q484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842" t="str">
        <f>VLOOKUP(Analytics_mindset_case_studies_IntegrateCo_2015payroll[[#This Row],[Job_Code]],Analytics_mindset_case_studies_IntegrateCo_jobcodes[[Code_text]:[Job_Description]],2,FALSE)</f>
        <v>Installation</v>
      </c>
    </row>
    <row r="4843" spans="1:18" x14ac:dyDescent="0.3">
      <c r="A4843" s="1">
        <v>42181</v>
      </c>
      <c r="B4843">
        <v>27310070</v>
      </c>
      <c r="C4843">
        <v>239</v>
      </c>
      <c r="D4843">
        <v>1</v>
      </c>
      <c r="E4843">
        <v>1</v>
      </c>
      <c r="F4843" t="s">
        <v>64</v>
      </c>
      <c r="G4843">
        <v>17</v>
      </c>
      <c r="H4843">
        <v>0</v>
      </c>
      <c r="I4843">
        <v>3995</v>
      </c>
      <c r="J4843">
        <v>0</v>
      </c>
      <c r="K4843">
        <v>0</v>
      </c>
      <c r="L4843">
        <v>906</v>
      </c>
      <c r="M4843">
        <v>2888</v>
      </c>
      <c r="N4843">
        <v>48</v>
      </c>
      <c r="O4843" t="s">
        <v>135</v>
      </c>
      <c r="P4843">
        <v>3995</v>
      </c>
      <c r="Q484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843" t="str">
        <f>VLOOKUP(Analytics_mindset_case_studies_IntegrateCo_2015payroll[[#This Row],[Job_Code]],Analytics_mindset_case_studies_IntegrateCo_jobcodes[[Code_text]:[Job_Description]],2,FALSE)</f>
        <v>Office</v>
      </c>
    </row>
    <row r="4844" spans="1:18" x14ac:dyDescent="0.3">
      <c r="A4844" s="1">
        <v>42181</v>
      </c>
      <c r="B4844">
        <v>27310070</v>
      </c>
      <c r="C4844">
        <v>239</v>
      </c>
      <c r="D4844">
        <v>1</v>
      </c>
      <c r="E4844">
        <v>1</v>
      </c>
      <c r="F4844" t="s">
        <v>64</v>
      </c>
      <c r="G4844">
        <v>0</v>
      </c>
      <c r="H4844">
        <v>25</v>
      </c>
      <c r="I4844">
        <v>0</v>
      </c>
      <c r="J4844">
        <v>881</v>
      </c>
      <c r="K4844">
        <v>0</v>
      </c>
      <c r="L4844">
        <v>2</v>
      </c>
      <c r="M4844">
        <v>64</v>
      </c>
      <c r="N4844">
        <v>1</v>
      </c>
      <c r="O4844" t="s">
        <v>135</v>
      </c>
      <c r="P4844">
        <v>881</v>
      </c>
      <c r="Q484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844" t="str">
        <f>VLOOKUP(Analytics_mindset_case_studies_IntegrateCo_2015payroll[[#This Row],[Job_Code]],Analytics_mindset_case_studies_IntegrateCo_jobcodes[[Code_text]:[Job_Description]],2,FALSE)</f>
        <v>Office</v>
      </c>
    </row>
    <row r="4845" spans="1:18" x14ac:dyDescent="0.3">
      <c r="A4845" s="1">
        <v>42181</v>
      </c>
      <c r="B4845">
        <v>27310070</v>
      </c>
      <c r="C4845">
        <v>239</v>
      </c>
      <c r="D4845">
        <v>1</v>
      </c>
      <c r="E4845">
        <v>1</v>
      </c>
      <c r="F4845" t="s">
        <v>106</v>
      </c>
      <c r="G4845">
        <v>575</v>
      </c>
      <c r="H4845">
        <v>0</v>
      </c>
      <c r="I4845">
        <v>13513</v>
      </c>
      <c r="J4845">
        <v>0</v>
      </c>
      <c r="K4845">
        <v>0</v>
      </c>
      <c r="L4845">
        <v>307</v>
      </c>
      <c r="M4845">
        <v>977</v>
      </c>
      <c r="N4845">
        <v>16</v>
      </c>
      <c r="O4845" t="s">
        <v>135</v>
      </c>
      <c r="P4845">
        <v>13513</v>
      </c>
      <c r="Q484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007</v>
      </c>
      <c r="R4845" t="str">
        <f>VLOOKUP(Analytics_mindset_case_studies_IntegrateCo_2015payroll[[#This Row],[Job_Code]],Analytics_mindset_case_studies_IntegrateCo_jobcodes[[Code_text]:[Job_Description]],2,FALSE)</f>
        <v>Customer Training</v>
      </c>
    </row>
    <row r="4846" spans="1:18" x14ac:dyDescent="0.3">
      <c r="A4846" s="1">
        <v>42181</v>
      </c>
      <c r="B4846">
        <v>27310070</v>
      </c>
      <c r="C4846">
        <v>239</v>
      </c>
      <c r="D4846">
        <v>1</v>
      </c>
      <c r="E4846">
        <v>1</v>
      </c>
      <c r="F4846" t="s">
        <v>65</v>
      </c>
      <c r="G4846">
        <v>17</v>
      </c>
      <c r="H4846">
        <v>0</v>
      </c>
      <c r="I4846">
        <v>3995</v>
      </c>
      <c r="J4846">
        <v>0</v>
      </c>
      <c r="K4846">
        <v>0</v>
      </c>
      <c r="L4846">
        <v>906</v>
      </c>
      <c r="M4846">
        <v>2889</v>
      </c>
      <c r="N4846">
        <v>48</v>
      </c>
      <c r="O4846" t="s">
        <v>135</v>
      </c>
      <c r="P4846">
        <v>3995</v>
      </c>
      <c r="Q484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846" t="str">
        <f>VLOOKUP(Analytics_mindset_case_studies_IntegrateCo_2015payroll[[#This Row],[Job_Code]],Analytics_mindset_case_studies_IntegrateCo_jobcodes[[Code_text]:[Job_Description]],2,FALSE)</f>
        <v>Office</v>
      </c>
    </row>
    <row r="4847" spans="1:18" x14ac:dyDescent="0.3">
      <c r="A4847" s="1">
        <v>42181</v>
      </c>
      <c r="B4847">
        <v>27310070</v>
      </c>
      <c r="C4847">
        <v>239</v>
      </c>
      <c r="D4847">
        <v>1</v>
      </c>
      <c r="E4847">
        <v>1</v>
      </c>
      <c r="F4847" t="s">
        <v>72</v>
      </c>
      <c r="G4847">
        <v>25</v>
      </c>
      <c r="H4847">
        <v>0</v>
      </c>
      <c r="I4847">
        <v>588</v>
      </c>
      <c r="J4847">
        <v>0</v>
      </c>
      <c r="K4847">
        <v>0</v>
      </c>
      <c r="L4847">
        <v>13</v>
      </c>
      <c r="M4847">
        <v>42</v>
      </c>
      <c r="N4847">
        <v>1</v>
      </c>
      <c r="O4847" t="s">
        <v>135</v>
      </c>
      <c r="P4847">
        <v>588</v>
      </c>
      <c r="Q484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847" t="str">
        <f>VLOOKUP(Analytics_mindset_case_studies_IntegrateCo_2015payroll[[#This Row],[Job_Code]],Analytics_mindset_case_studies_IntegrateCo_jobcodes[[Code_text]:[Job_Description]],2,FALSE)</f>
        <v>Sales</v>
      </c>
    </row>
    <row r="4848" spans="1:18" x14ac:dyDescent="0.3">
      <c r="A4848" s="1">
        <v>42181</v>
      </c>
      <c r="B4848">
        <v>27310070</v>
      </c>
      <c r="C4848">
        <v>38</v>
      </c>
      <c r="D4848">
        <v>1</v>
      </c>
      <c r="E4848">
        <v>1</v>
      </c>
      <c r="F4848" t="s">
        <v>85</v>
      </c>
      <c r="G4848">
        <v>0</v>
      </c>
      <c r="H4848">
        <v>0</v>
      </c>
      <c r="I4848">
        <v>0</v>
      </c>
      <c r="J4848">
        <v>0</v>
      </c>
      <c r="K4848">
        <v>0</v>
      </c>
      <c r="L4848">
        <v>0</v>
      </c>
      <c r="M4848">
        <v>112</v>
      </c>
      <c r="N4848">
        <v>4</v>
      </c>
      <c r="O4848" t="s">
        <v>137</v>
      </c>
      <c r="P4848">
        <v>0</v>
      </c>
      <c r="Q484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848" t="str">
        <f>VLOOKUP(Analytics_mindset_case_studies_IntegrateCo_2015payroll[[#This Row],[Job_Code]],Analytics_mindset_case_studies_IntegrateCo_jobcodes[[Code_text]:[Job_Description]],2,FALSE)</f>
        <v>Installation</v>
      </c>
    </row>
    <row r="4849" spans="1:18" x14ac:dyDescent="0.3">
      <c r="A4849" s="1">
        <v>42181</v>
      </c>
      <c r="B4849">
        <v>27310070</v>
      </c>
      <c r="C4849">
        <v>38</v>
      </c>
      <c r="D4849">
        <v>1</v>
      </c>
      <c r="E4849">
        <v>1</v>
      </c>
      <c r="F4849" t="s">
        <v>58</v>
      </c>
      <c r="G4849">
        <v>44</v>
      </c>
      <c r="H4849">
        <v>0</v>
      </c>
      <c r="I4849">
        <v>163454</v>
      </c>
      <c r="J4849">
        <v>0</v>
      </c>
      <c r="K4849">
        <v>0</v>
      </c>
      <c r="L4849">
        <v>0</v>
      </c>
      <c r="M4849">
        <v>12244</v>
      </c>
      <c r="N4849">
        <v>425</v>
      </c>
      <c r="O4849" t="s">
        <v>137</v>
      </c>
      <c r="P4849">
        <v>163454</v>
      </c>
      <c r="Q484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849" t="str">
        <f>VLOOKUP(Analytics_mindset_case_studies_IntegrateCo_2015payroll[[#This Row],[Job_Code]],Analytics_mindset_case_studies_IntegrateCo_jobcodes[[Code_text]:[Job_Description]],2,FALSE)</f>
        <v>Sales</v>
      </c>
    </row>
    <row r="4850" spans="1:18" x14ac:dyDescent="0.3">
      <c r="A4850" s="1">
        <v>42181</v>
      </c>
      <c r="B4850">
        <v>27310070</v>
      </c>
      <c r="C4850">
        <v>169</v>
      </c>
      <c r="D4850">
        <v>1</v>
      </c>
      <c r="E4850">
        <v>1</v>
      </c>
      <c r="F4850" t="s">
        <v>85</v>
      </c>
      <c r="G4850">
        <v>0</v>
      </c>
      <c r="H4850">
        <v>0</v>
      </c>
      <c r="I4850">
        <v>0</v>
      </c>
      <c r="J4850">
        <v>0</v>
      </c>
      <c r="K4850">
        <v>0</v>
      </c>
      <c r="L4850">
        <v>0</v>
      </c>
      <c r="M4850">
        <v>112</v>
      </c>
      <c r="N4850">
        <v>25</v>
      </c>
      <c r="O4850" t="s">
        <v>138</v>
      </c>
      <c r="P4850">
        <v>0</v>
      </c>
      <c r="Q485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850" t="str">
        <f>VLOOKUP(Analytics_mindset_case_studies_IntegrateCo_2015payroll[[#This Row],[Job_Code]],Analytics_mindset_case_studies_IntegrateCo_jobcodes[[Code_text]:[Job_Description]],2,FALSE)</f>
        <v>Installation</v>
      </c>
    </row>
    <row r="4851" spans="1:18" x14ac:dyDescent="0.3">
      <c r="A4851" s="1">
        <v>42181</v>
      </c>
      <c r="B4851">
        <v>27310070</v>
      </c>
      <c r="C4851">
        <v>169</v>
      </c>
      <c r="D4851">
        <v>1</v>
      </c>
      <c r="E4851">
        <v>1</v>
      </c>
      <c r="F4851" t="s">
        <v>71</v>
      </c>
      <c r="G4851">
        <v>3</v>
      </c>
      <c r="H4851">
        <v>0</v>
      </c>
      <c r="I4851">
        <v>9825</v>
      </c>
      <c r="J4851">
        <v>0</v>
      </c>
      <c r="K4851">
        <v>0</v>
      </c>
      <c r="L4851">
        <v>0</v>
      </c>
      <c r="M4851">
        <v>732</v>
      </c>
      <c r="N4851">
        <v>162</v>
      </c>
      <c r="O4851" t="s">
        <v>138</v>
      </c>
      <c r="P4851">
        <v>9825</v>
      </c>
      <c r="Q485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4851" t="str">
        <f>VLOOKUP(Analytics_mindset_case_studies_IntegrateCo_2015payroll[[#This Row],[Job_Code]],Analytics_mindset_case_studies_IntegrateCo_jobcodes[[Code_text]:[Job_Description]],2,FALSE)</f>
        <v>Proj Management</v>
      </c>
    </row>
    <row r="4852" spans="1:18" x14ac:dyDescent="0.3">
      <c r="A4852" s="1">
        <v>42181</v>
      </c>
      <c r="B4852">
        <v>27310070</v>
      </c>
      <c r="C4852">
        <v>44</v>
      </c>
      <c r="D4852">
        <v>4</v>
      </c>
      <c r="E4852">
        <v>4</v>
      </c>
      <c r="F4852" t="s">
        <v>92</v>
      </c>
      <c r="G4852">
        <v>40</v>
      </c>
      <c r="H4852">
        <v>0</v>
      </c>
      <c r="I4852">
        <v>3850</v>
      </c>
      <c r="J4852">
        <v>0</v>
      </c>
      <c r="K4852">
        <v>0</v>
      </c>
      <c r="L4852">
        <v>0</v>
      </c>
      <c r="M4852">
        <v>29453</v>
      </c>
      <c r="N4852">
        <v>462</v>
      </c>
      <c r="O4852" t="s">
        <v>139</v>
      </c>
      <c r="P4852">
        <v>3850</v>
      </c>
      <c r="Q485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852" t="str">
        <f>VLOOKUP(Analytics_mindset_case_studies_IntegrateCo_2015payroll[[#This Row],[Job_Code]],Analytics_mindset_case_studies_IntegrateCo_jobcodes[[Code_text]:[Job_Description]],2,FALSE)</f>
        <v>Office</v>
      </c>
    </row>
    <row r="4853" spans="1:18" x14ac:dyDescent="0.3">
      <c r="A4853" s="1">
        <v>42181</v>
      </c>
      <c r="B4853">
        <v>27310070</v>
      </c>
      <c r="C4853">
        <v>396</v>
      </c>
      <c r="D4853">
        <v>5</v>
      </c>
      <c r="E4853">
        <v>5</v>
      </c>
      <c r="F4853" t="s">
        <v>85</v>
      </c>
      <c r="G4853">
        <v>0</v>
      </c>
      <c r="H4853">
        <v>0</v>
      </c>
      <c r="I4853">
        <v>0</v>
      </c>
      <c r="J4853">
        <v>0</v>
      </c>
      <c r="K4853">
        <v>0</v>
      </c>
      <c r="L4853">
        <v>0</v>
      </c>
      <c r="M4853">
        <v>115</v>
      </c>
      <c r="N4853">
        <v>64</v>
      </c>
      <c r="O4853" t="s">
        <v>140</v>
      </c>
      <c r="P4853">
        <v>0</v>
      </c>
      <c r="Q485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853" t="str">
        <f>VLOOKUP(Analytics_mindset_case_studies_IntegrateCo_2015payroll[[#This Row],[Job_Code]],Analytics_mindset_case_studies_IntegrateCo_jobcodes[[Code_text]:[Job_Description]],2,FALSE)</f>
        <v>Installation</v>
      </c>
    </row>
    <row r="4854" spans="1:18" x14ac:dyDescent="0.3">
      <c r="A4854" s="1">
        <v>42181</v>
      </c>
      <c r="B4854">
        <v>27310070</v>
      </c>
      <c r="C4854">
        <v>396</v>
      </c>
      <c r="D4854">
        <v>5</v>
      </c>
      <c r="E4854">
        <v>5</v>
      </c>
      <c r="F4854" t="s">
        <v>93</v>
      </c>
      <c r="G4854">
        <v>1</v>
      </c>
      <c r="H4854">
        <v>0</v>
      </c>
      <c r="I4854">
        <v>32</v>
      </c>
      <c r="J4854">
        <v>0</v>
      </c>
      <c r="K4854">
        <v>0</v>
      </c>
      <c r="L4854">
        <v>0</v>
      </c>
      <c r="M4854">
        <v>244</v>
      </c>
      <c r="N4854">
        <v>137</v>
      </c>
      <c r="O4854" t="s">
        <v>140</v>
      </c>
      <c r="P4854">
        <v>32</v>
      </c>
      <c r="Q485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854" t="str">
        <f>VLOOKUP(Analytics_mindset_case_studies_IntegrateCo_2015payroll[[#This Row],[Job_Code]],Analytics_mindset_case_studies_IntegrateCo_jobcodes[[Code_text]:[Job_Description]],2,FALSE)</f>
        <v>Office</v>
      </c>
    </row>
    <row r="4855" spans="1:18" x14ac:dyDescent="0.3">
      <c r="A4855" s="1">
        <v>42181</v>
      </c>
      <c r="B4855">
        <v>27310070</v>
      </c>
      <c r="C4855">
        <v>396</v>
      </c>
      <c r="D4855">
        <v>5</v>
      </c>
      <c r="E4855">
        <v>5</v>
      </c>
      <c r="F4855" t="s">
        <v>94</v>
      </c>
      <c r="G4855">
        <v>3</v>
      </c>
      <c r="H4855">
        <v>0</v>
      </c>
      <c r="I4855">
        <v>96</v>
      </c>
      <c r="J4855">
        <v>0</v>
      </c>
      <c r="K4855">
        <v>0</v>
      </c>
      <c r="L4855">
        <v>0</v>
      </c>
      <c r="M4855">
        <v>736</v>
      </c>
      <c r="N4855">
        <v>411</v>
      </c>
      <c r="O4855" t="s">
        <v>140</v>
      </c>
      <c r="P4855">
        <v>96</v>
      </c>
      <c r="Q485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4855" t="str">
        <f>VLOOKUP(Analytics_mindset_case_studies_IntegrateCo_2015payroll[[#This Row],[Job_Code]],Analytics_mindset_case_studies_IntegrateCo_jobcodes[[Code_text]:[Job_Description]],2,FALSE)</f>
        <v>Proj Management</v>
      </c>
    </row>
    <row r="4856" spans="1:18" x14ac:dyDescent="0.3">
      <c r="A4856" s="1">
        <v>42181</v>
      </c>
      <c r="B4856">
        <v>27310070</v>
      </c>
      <c r="C4856">
        <v>204</v>
      </c>
      <c r="D4856">
        <v>1</v>
      </c>
      <c r="E4856">
        <v>1</v>
      </c>
      <c r="F4856" t="s">
        <v>85</v>
      </c>
      <c r="G4856">
        <v>0</v>
      </c>
      <c r="H4856">
        <v>0</v>
      </c>
      <c r="I4856">
        <v>0</v>
      </c>
      <c r="J4856">
        <v>0</v>
      </c>
      <c r="K4856">
        <v>0</v>
      </c>
      <c r="L4856">
        <v>27</v>
      </c>
      <c r="M4856">
        <v>88</v>
      </c>
      <c r="N4856">
        <v>2</v>
      </c>
      <c r="O4856" t="s">
        <v>141</v>
      </c>
      <c r="P4856">
        <v>0</v>
      </c>
      <c r="Q485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856" t="str">
        <f>VLOOKUP(Analytics_mindset_case_studies_IntegrateCo_2015payroll[[#This Row],[Job_Code]],Analytics_mindset_case_studies_IntegrateCo_jobcodes[[Code_text]:[Job_Description]],2,FALSE)</f>
        <v>Installation</v>
      </c>
    </row>
    <row r="4857" spans="1:18" x14ac:dyDescent="0.3">
      <c r="A4857" s="1">
        <v>42181</v>
      </c>
      <c r="B4857">
        <v>27310070</v>
      </c>
      <c r="C4857">
        <v>53</v>
      </c>
      <c r="D4857">
        <v>1</v>
      </c>
      <c r="E4857">
        <v>1</v>
      </c>
      <c r="F4857" t="s">
        <v>85</v>
      </c>
      <c r="G4857">
        <v>0</v>
      </c>
      <c r="H4857">
        <v>0</v>
      </c>
      <c r="I4857">
        <v>0</v>
      </c>
      <c r="J4857">
        <v>0</v>
      </c>
      <c r="K4857">
        <v>0</v>
      </c>
      <c r="L4857">
        <v>33</v>
      </c>
      <c r="M4857">
        <v>105</v>
      </c>
      <c r="N4857">
        <v>25</v>
      </c>
      <c r="O4857" t="s">
        <v>142</v>
      </c>
      <c r="P4857">
        <v>0</v>
      </c>
      <c r="Q485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857" t="str">
        <f>VLOOKUP(Analytics_mindset_case_studies_IntegrateCo_2015payroll[[#This Row],[Job_Code]],Analytics_mindset_case_studies_IntegrateCo_jobcodes[[Code_text]:[Job_Description]],2,FALSE)</f>
        <v>Installation</v>
      </c>
    </row>
    <row r="4858" spans="1:18" x14ac:dyDescent="0.3">
      <c r="A4858" s="1">
        <v>42181</v>
      </c>
      <c r="B4858">
        <v>27310070</v>
      </c>
      <c r="C4858">
        <v>53</v>
      </c>
      <c r="D4858">
        <v>1</v>
      </c>
      <c r="E4858">
        <v>1</v>
      </c>
      <c r="F4858" t="s">
        <v>63</v>
      </c>
      <c r="G4858">
        <v>0</v>
      </c>
      <c r="H4858">
        <v>0</v>
      </c>
      <c r="I4858">
        <v>0</v>
      </c>
      <c r="J4858">
        <v>0</v>
      </c>
      <c r="K4858">
        <v>0</v>
      </c>
      <c r="L4858">
        <v>11</v>
      </c>
      <c r="M4858">
        <v>351</v>
      </c>
      <c r="N4858">
        <v>82</v>
      </c>
      <c r="O4858" t="s">
        <v>142</v>
      </c>
      <c r="P4858">
        <v>0</v>
      </c>
      <c r="Q485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858" t="str">
        <f>VLOOKUP(Analytics_mindset_case_studies_IntegrateCo_2015payroll[[#This Row],[Job_Code]],Analytics_mindset_case_studies_IntegrateCo_jobcodes[[Code_text]:[Job_Description]],2,FALSE)</f>
        <v>New Foreign Manufacturing Plant</v>
      </c>
    </row>
    <row r="4859" spans="1:18" x14ac:dyDescent="0.3">
      <c r="A4859" s="1">
        <v>42181</v>
      </c>
      <c r="B4859">
        <v>27310070</v>
      </c>
      <c r="C4859">
        <v>15</v>
      </c>
      <c r="D4859">
        <v>1</v>
      </c>
      <c r="E4859">
        <v>1</v>
      </c>
      <c r="F4859" t="s">
        <v>85</v>
      </c>
      <c r="G4859">
        <v>0</v>
      </c>
      <c r="H4859">
        <v>0</v>
      </c>
      <c r="I4859">
        <v>0</v>
      </c>
      <c r="J4859">
        <v>0</v>
      </c>
      <c r="K4859">
        <v>0</v>
      </c>
      <c r="L4859">
        <v>32</v>
      </c>
      <c r="M4859">
        <v>102</v>
      </c>
      <c r="N4859">
        <v>25</v>
      </c>
      <c r="O4859" t="s">
        <v>143</v>
      </c>
      <c r="P4859">
        <v>0</v>
      </c>
      <c r="Q485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859" t="str">
        <f>VLOOKUP(Analytics_mindset_case_studies_IntegrateCo_2015payroll[[#This Row],[Job_Code]],Analytics_mindset_case_studies_IntegrateCo_jobcodes[[Code_text]:[Job_Description]],2,FALSE)</f>
        <v>Installation</v>
      </c>
    </row>
    <row r="4860" spans="1:18" x14ac:dyDescent="0.3">
      <c r="A4860" s="1">
        <v>42181</v>
      </c>
      <c r="B4860">
        <v>27310070</v>
      </c>
      <c r="C4860">
        <v>15</v>
      </c>
      <c r="D4860">
        <v>1</v>
      </c>
      <c r="E4860">
        <v>1</v>
      </c>
      <c r="F4860" t="s">
        <v>84</v>
      </c>
      <c r="G4860">
        <v>4</v>
      </c>
      <c r="H4860">
        <v>0</v>
      </c>
      <c r="I4860">
        <v>11058</v>
      </c>
      <c r="J4860">
        <v>0</v>
      </c>
      <c r="K4860">
        <v>0</v>
      </c>
      <c r="L4860">
        <v>236</v>
      </c>
      <c r="M4860">
        <v>753</v>
      </c>
      <c r="N4860">
        <v>182</v>
      </c>
      <c r="O4860" t="s">
        <v>143</v>
      </c>
      <c r="P4860">
        <v>11058</v>
      </c>
      <c r="Q486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4860" t="str">
        <f>VLOOKUP(Analytics_mindset_case_studies_IntegrateCo_2015payroll[[#This Row],[Job_Code]],Analytics_mindset_case_studies_IntegrateCo_jobcodes[[Code_text]:[Job_Description]],2,FALSE)</f>
        <v>Travel</v>
      </c>
    </row>
    <row r="4861" spans="1:18" x14ac:dyDescent="0.3">
      <c r="A4861" s="1">
        <v>42181</v>
      </c>
      <c r="B4861">
        <v>27310070</v>
      </c>
      <c r="C4861">
        <v>11</v>
      </c>
      <c r="D4861">
        <v>1</v>
      </c>
      <c r="E4861">
        <v>1</v>
      </c>
      <c r="F4861" t="s">
        <v>85</v>
      </c>
      <c r="G4861">
        <v>0</v>
      </c>
      <c r="H4861">
        <v>0</v>
      </c>
      <c r="I4861">
        <v>0</v>
      </c>
      <c r="J4861">
        <v>0</v>
      </c>
      <c r="K4861">
        <v>0</v>
      </c>
      <c r="L4861">
        <v>0</v>
      </c>
      <c r="M4861">
        <v>111</v>
      </c>
      <c r="N4861">
        <v>25</v>
      </c>
      <c r="O4861" t="s">
        <v>144</v>
      </c>
      <c r="P4861">
        <v>0</v>
      </c>
      <c r="Q486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861" t="str">
        <f>VLOOKUP(Analytics_mindset_case_studies_IntegrateCo_2015payroll[[#This Row],[Job_Code]],Analytics_mindset_case_studies_IntegrateCo_jobcodes[[Code_text]:[Job_Description]],2,FALSE)</f>
        <v>Installation</v>
      </c>
    </row>
    <row r="4862" spans="1:18" x14ac:dyDescent="0.3">
      <c r="A4862" s="1">
        <v>42181</v>
      </c>
      <c r="B4862">
        <v>27310070</v>
      </c>
      <c r="C4862">
        <v>11</v>
      </c>
      <c r="D4862">
        <v>1</v>
      </c>
      <c r="E4862">
        <v>1</v>
      </c>
      <c r="F4862" t="s">
        <v>71</v>
      </c>
      <c r="G4862">
        <v>7</v>
      </c>
      <c r="H4862">
        <v>0</v>
      </c>
      <c r="I4862">
        <v>26588</v>
      </c>
      <c r="J4862">
        <v>0</v>
      </c>
      <c r="K4862">
        <v>0</v>
      </c>
      <c r="L4862">
        <v>0</v>
      </c>
      <c r="M4862">
        <v>1964</v>
      </c>
      <c r="N4862">
        <v>439</v>
      </c>
      <c r="O4862" t="s">
        <v>144</v>
      </c>
      <c r="P4862">
        <v>26588</v>
      </c>
      <c r="Q486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4862" t="str">
        <f>VLOOKUP(Analytics_mindset_case_studies_IntegrateCo_2015payroll[[#This Row],[Job_Code]],Analytics_mindset_case_studies_IntegrateCo_jobcodes[[Code_text]:[Job_Description]],2,FALSE)</f>
        <v>Proj Management</v>
      </c>
    </row>
    <row r="4863" spans="1:18" x14ac:dyDescent="0.3">
      <c r="A4863" s="1">
        <v>42181</v>
      </c>
      <c r="B4863">
        <v>27310070</v>
      </c>
      <c r="C4863">
        <v>20</v>
      </c>
      <c r="D4863">
        <v>1</v>
      </c>
      <c r="E4863">
        <v>1</v>
      </c>
      <c r="F4863" t="s">
        <v>72</v>
      </c>
      <c r="G4863">
        <v>215</v>
      </c>
      <c r="H4863">
        <v>0</v>
      </c>
      <c r="I4863">
        <v>5777</v>
      </c>
      <c r="J4863">
        <v>0</v>
      </c>
      <c r="K4863">
        <v>0</v>
      </c>
      <c r="L4863">
        <v>0</v>
      </c>
      <c r="M4863">
        <v>3903</v>
      </c>
      <c r="N4863">
        <v>15</v>
      </c>
      <c r="O4863" t="s">
        <v>145</v>
      </c>
      <c r="P4863">
        <v>5777</v>
      </c>
      <c r="Q486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863" t="str">
        <f>VLOOKUP(Analytics_mindset_case_studies_IntegrateCo_2015payroll[[#This Row],[Job_Code]],Analytics_mindset_case_studies_IntegrateCo_jobcodes[[Code_text]:[Job_Description]],2,FALSE)</f>
        <v>Sales</v>
      </c>
    </row>
    <row r="4864" spans="1:18" x14ac:dyDescent="0.3">
      <c r="A4864" s="1">
        <v>42181</v>
      </c>
      <c r="B4864">
        <v>27310070</v>
      </c>
      <c r="C4864">
        <v>180</v>
      </c>
      <c r="D4864">
        <v>1</v>
      </c>
      <c r="E4864">
        <v>1</v>
      </c>
      <c r="F4864" t="s">
        <v>85</v>
      </c>
      <c r="G4864">
        <v>0</v>
      </c>
      <c r="H4864">
        <v>0</v>
      </c>
      <c r="I4864">
        <v>0</v>
      </c>
      <c r="J4864">
        <v>0</v>
      </c>
      <c r="K4864">
        <v>0</v>
      </c>
      <c r="L4864">
        <v>31</v>
      </c>
      <c r="M4864">
        <v>97</v>
      </c>
      <c r="N4864">
        <v>25</v>
      </c>
      <c r="O4864" t="s">
        <v>146</v>
      </c>
      <c r="P4864">
        <v>0</v>
      </c>
      <c r="Q486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864" t="str">
        <f>VLOOKUP(Analytics_mindset_case_studies_IntegrateCo_2015payroll[[#This Row],[Job_Code]],Analytics_mindset_case_studies_IntegrateCo_jobcodes[[Code_text]:[Job_Description]],2,FALSE)</f>
        <v>Installation</v>
      </c>
    </row>
    <row r="4865" spans="1:18" x14ac:dyDescent="0.3">
      <c r="A4865" s="1">
        <v>42181</v>
      </c>
      <c r="B4865">
        <v>27310070</v>
      </c>
      <c r="C4865">
        <v>180</v>
      </c>
      <c r="D4865">
        <v>1</v>
      </c>
      <c r="E4865">
        <v>1</v>
      </c>
      <c r="F4865" t="s">
        <v>78</v>
      </c>
      <c r="G4865">
        <v>65</v>
      </c>
      <c r="H4865">
        <v>0</v>
      </c>
      <c r="I4865">
        <v>15113</v>
      </c>
      <c r="J4865">
        <v>0</v>
      </c>
      <c r="K4865">
        <v>0</v>
      </c>
      <c r="L4865">
        <v>311</v>
      </c>
      <c r="M4865">
        <v>99</v>
      </c>
      <c r="N4865">
        <v>249</v>
      </c>
      <c r="O4865" t="s">
        <v>146</v>
      </c>
      <c r="P4865">
        <v>15113</v>
      </c>
      <c r="Q486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865" t="str">
        <f>VLOOKUP(Analytics_mindset_case_studies_IntegrateCo_2015payroll[[#This Row],[Job_Code]],Analytics_mindset_case_studies_IntegrateCo_jobcodes[[Code_text]:[Job_Description]],2,FALSE)</f>
        <v>Service</v>
      </c>
    </row>
    <row r="4866" spans="1:18" x14ac:dyDescent="0.3">
      <c r="A4866" s="1">
        <v>42181</v>
      </c>
      <c r="B4866">
        <v>27310070</v>
      </c>
      <c r="C4866">
        <v>180</v>
      </c>
      <c r="D4866">
        <v>1</v>
      </c>
      <c r="E4866">
        <v>1</v>
      </c>
      <c r="F4866" t="s">
        <v>87</v>
      </c>
      <c r="G4866">
        <v>5</v>
      </c>
      <c r="H4866">
        <v>0</v>
      </c>
      <c r="I4866">
        <v>1163</v>
      </c>
      <c r="J4866">
        <v>0</v>
      </c>
      <c r="K4866">
        <v>0</v>
      </c>
      <c r="L4866">
        <v>24</v>
      </c>
      <c r="M4866">
        <v>77</v>
      </c>
      <c r="N4866">
        <v>19</v>
      </c>
      <c r="O4866" t="s">
        <v>146</v>
      </c>
      <c r="P4866">
        <v>1163</v>
      </c>
      <c r="Q486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866" t="str">
        <f>VLOOKUP(Analytics_mindset_case_studies_IntegrateCo_2015payroll[[#This Row],[Job_Code]],Analytics_mindset_case_studies_IntegrateCo_jobcodes[[Code_text]:[Job_Description]],2,FALSE)</f>
        <v>Employee Training</v>
      </c>
    </row>
    <row r="4867" spans="1:18" x14ac:dyDescent="0.3">
      <c r="A4867" s="1">
        <v>42181</v>
      </c>
      <c r="B4867">
        <v>27310070</v>
      </c>
      <c r="C4867">
        <v>45</v>
      </c>
      <c r="D4867">
        <v>4</v>
      </c>
      <c r="E4867">
        <v>4</v>
      </c>
      <c r="F4867" t="s">
        <v>86</v>
      </c>
      <c r="G4867">
        <v>40</v>
      </c>
      <c r="H4867">
        <v>0</v>
      </c>
      <c r="I4867">
        <v>422564</v>
      </c>
      <c r="J4867">
        <v>0</v>
      </c>
      <c r="K4867">
        <v>0</v>
      </c>
      <c r="L4867">
        <v>0</v>
      </c>
      <c r="M4867">
        <v>31092</v>
      </c>
      <c r="N4867">
        <v>507</v>
      </c>
      <c r="O4867" t="s">
        <v>148</v>
      </c>
      <c r="P4867">
        <v>422564</v>
      </c>
      <c r="Q486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867" t="str">
        <f>VLOOKUP(Analytics_mindset_case_studies_IntegrateCo_2015payroll[[#This Row],[Job_Code]],Analytics_mindset_case_studies_IntegrateCo_jobcodes[[Code_text]:[Job_Description]],2,FALSE)</f>
        <v>Sales</v>
      </c>
    </row>
    <row r="4868" spans="1:18" x14ac:dyDescent="0.3">
      <c r="A4868" s="1">
        <v>42181</v>
      </c>
      <c r="B4868">
        <v>27310070</v>
      </c>
      <c r="C4868">
        <v>375</v>
      </c>
      <c r="D4868">
        <v>1</v>
      </c>
      <c r="E4868">
        <v>1</v>
      </c>
      <c r="F4868" t="s">
        <v>85</v>
      </c>
      <c r="G4868">
        <v>0</v>
      </c>
      <c r="H4868">
        <v>0</v>
      </c>
      <c r="I4868">
        <v>0</v>
      </c>
      <c r="J4868">
        <v>0</v>
      </c>
      <c r="K4868">
        <v>0</v>
      </c>
      <c r="L4868">
        <v>29</v>
      </c>
      <c r="M4868">
        <v>91</v>
      </c>
      <c r="N4868">
        <v>2</v>
      </c>
      <c r="O4868" t="s">
        <v>149</v>
      </c>
      <c r="P4868">
        <v>0</v>
      </c>
      <c r="Q486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868" t="str">
        <f>VLOOKUP(Analytics_mindset_case_studies_IntegrateCo_2015payroll[[#This Row],[Job_Code]],Analytics_mindset_case_studies_IntegrateCo_jobcodes[[Code_text]:[Job_Description]],2,FALSE)</f>
        <v>Installation</v>
      </c>
    </row>
    <row r="4869" spans="1:18" x14ac:dyDescent="0.3">
      <c r="A4869" s="1">
        <v>42181</v>
      </c>
      <c r="B4869">
        <v>27310070</v>
      </c>
      <c r="C4869">
        <v>375</v>
      </c>
      <c r="D4869">
        <v>1</v>
      </c>
      <c r="E4869">
        <v>1</v>
      </c>
      <c r="F4869" t="s">
        <v>73</v>
      </c>
      <c r="G4869">
        <v>3</v>
      </c>
      <c r="H4869">
        <v>0</v>
      </c>
      <c r="I4869">
        <v>66</v>
      </c>
      <c r="J4869">
        <v>0</v>
      </c>
      <c r="K4869">
        <v>0</v>
      </c>
      <c r="L4869">
        <v>158</v>
      </c>
      <c r="M4869">
        <v>505</v>
      </c>
      <c r="N4869">
        <v>109</v>
      </c>
      <c r="O4869" t="s">
        <v>149</v>
      </c>
      <c r="P4869">
        <v>66</v>
      </c>
      <c r="Q486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4869" t="str">
        <f>VLOOKUP(Analytics_mindset_case_studies_IntegrateCo_2015payroll[[#This Row],[Job_Code]],Analytics_mindset_case_studies_IntegrateCo_jobcodes[[Code_text]:[Job_Description]],2,FALSE)</f>
        <v>Proj Management</v>
      </c>
    </row>
    <row r="4870" spans="1:18" x14ac:dyDescent="0.3">
      <c r="A4870" s="1">
        <v>42181</v>
      </c>
      <c r="B4870">
        <v>27310070</v>
      </c>
      <c r="C4870">
        <v>375</v>
      </c>
      <c r="D4870">
        <v>1</v>
      </c>
      <c r="E4870">
        <v>1</v>
      </c>
      <c r="F4870" t="s">
        <v>70</v>
      </c>
      <c r="G4870">
        <v>0</v>
      </c>
      <c r="H4870">
        <v>0</v>
      </c>
      <c r="I4870">
        <v>0</v>
      </c>
      <c r="J4870">
        <v>0</v>
      </c>
      <c r="K4870">
        <v>0</v>
      </c>
      <c r="L4870">
        <v>185</v>
      </c>
      <c r="M4870">
        <v>59</v>
      </c>
      <c r="N4870">
        <v>127</v>
      </c>
      <c r="O4870" t="s">
        <v>149</v>
      </c>
      <c r="P4870">
        <v>0</v>
      </c>
      <c r="Q487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870" t="str">
        <f>VLOOKUP(Analytics_mindset_case_studies_IntegrateCo_2015payroll[[#This Row],[Job_Code]],Analytics_mindset_case_studies_IntegrateCo_jobcodes[[Code_text]:[Job_Description]],2,FALSE)</f>
        <v>New Foreign Manufacturing Plant</v>
      </c>
    </row>
    <row r="4871" spans="1:18" x14ac:dyDescent="0.3">
      <c r="A4871" s="1">
        <v>42181</v>
      </c>
      <c r="B4871">
        <v>27310070</v>
      </c>
      <c r="C4871">
        <v>415</v>
      </c>
      <c r="D4871">
        <v>1</v>
      </c>
      <c r="E4871">
        <v>1</v>
      </c>
      <c r="F4871" t="s">
        <v>64</v>
      </c>
      <c r="G4871">
        <v>8</v>
      </c>
      <c r="H4871">
        <v>0</v>
      </c>
      <c r="I4871">
        <v>23077</v>
      </c>
      <c r="J4871">
        <v>0</v>
      </c>
      <c r="K4871">
        <v>138</v>
      </c>
      <c r="L4871">
        <v>554</v>
      </c>
      <c r="M4871">
        <v>1766</v>
      </c>
      <c r="N4871">
        <v>28</v>
      </c>
      <c r="O4871" t="s">
        <v>214</v>
      </c>
      <c r="P4871">
        <v>23077</v>
      </c>
      <c r="Q487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871" t="str">
        <f>VLOOKUP(Analytics_mindset_case_studies_IntegrateCo_2015payroll[[#This Row],[Job_Code]],Analytics_mindset_case_studies_IntegrateCo_jobcodes[[Code_text]:[Job_Description]],2,FALSE)</f>
        <v>Office</v>
      </c>
    </row>
    <row r="4872" spans="1:18" x14ac:dyDescent="0.3">
      <c r="A4872" s="1">
        <v>42181</v>
      </c>
      <c r="B4872">
        <v>27310070</v>
      </c>
      <c r="C4872">
        <v>415</v>
      </c>
      <c r="D4872">
        <v>1</v>
      </c>
      <c r="E4872">
        <v>1</v>
      </c>
      <c r="F4872" t="s">
        <v>87</v>
      </c>
      <c r="G4872">
        <v>32</v>
      </c>
      <c r="H4872">
        <v>0</v>
      </c>
      <c r="I4872">
        <v>92308</v>
      </c>
      <c r="J4872">
        <v>0</v>
      </c>
      <c r="K4872">
        <v>554</v>
      </c>
      <c r="L4872">
        <v>2215</v>
      </c>
      <c r="M4872">
        <v>7061</v>
      </c>
      <c r="N4872">
        <v>111</v>
      </c>
      <c r="O4872" t="s">
        <v>214</v>
      </c>
      <c r="P4872">
        <v>92308</v>
      </c>
      <c r="Q487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872" t="str">
        <f>VLOOKUP(Analytics_mindset_case_studies_IntegrateCo_2015payroll[[#This Row],[Job_Code]],Analytics_mindset_case_studies_IntegrateCo_jobcodes[[Code_text]:[Job_Description]],2,FALSE)</f>
        <v>Employee Training</v>
      </c>
    </row>
    <row r="4873" spans="1:18" x14ac:dyDescent="0.3">
      <c r="A4873" s="1">
        <v>42181</v>
      </c>
      <c r="B4873">
        <v>27310070</v>
      </c>
      <c r="C4873">
        <v>19</v>
      </c>
      <c r="D4873">
        <v>1</v>
      </c>
      <c r="E4873">
        <v>1</v>
      </c>
      <c r="F4873" t="s">
        <v>74</v>
      </c>
      <c r="G4873">
        <v>2</v>
      </c>
      <c r="H4873">
        <v>0</v>
      </c>
      <c r="I4873">
        <v>54</v>
      </c>
      <c r="J4873">
        <v>0</v>
      </c>
      <c r="K4873">
        <v>0</v>
      </c>
      <c r="L4873">
        <v>125</v>
      </c>
      <c r="M4873">
        <v>399</v>
      </c>
      <c r="N4873">
        <v>89</v>
      </c>
      <c r="O4873" t="s">
        <v>150</v>
      </c>
      <c r="P4873">
        <v>54</v>
      </c>
      <c r="Q487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873" t="str">
        <f>VLOOKUP(Analytics_mindset_case_studies_IntegrateCo_2015payroll[[#This Row],[Job_Code]],Analytics_mindset_case_studies_IntegrateCo_jobcodes[[Code_text]:[Job_Description]],2,FALSE)</f>
        <v>Service</v>
      </c>
    </row>
    <row r="4874" spans="1:18" x14ac:dyDescent="0.3">
      <c r="A4874" s="1">
        <v>42181</v>
      </c>
      <c r="B4874">
        <v>27310070</v>
      </c>
      <c r="C4874">
        <v>19</v>
      </c>
      <c r="D4874">
        <v>1</v>
      </c>
      <c r="E4874">
        <v>1</v>
      </c>
      <c r="F4874" t="s">
        <v>70</v>
      </c>
      <c r="G4874">
        <v>0</v>
      </c>
      <c r="H4874">
        <v>0</v>
      </c>
      <c r="I4874">
        <v>0</v>
      </c>
      <c r="J4874">
        <v>0</v>
      </c>
      <c r="K4874">
        <v>0</v>
      </c>
      <c r="L4874">
        <v>5</v>
      </c>
      <c r="M4874">
        <v>1593</v>
      </c>
      <c r="N4874">
        <v>356</v>
      </c>
      <c r="O4874" t="s">
        <v>150</v>
      </c>
      <c r="P4874">
        <v>0</v>
      </c>
      <c r="Q487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874" t="str">
        <f>VLOOKUP(Analytics_mindset_case_studies_IntegrateCo_2015payroll[[#This Row],[Job_Code]],Analytics_mindset_case_studies_IntegrateCo_jobcodes[[Code_text]:[Job_Description]],2,FALSE)</f>
        <v>New Foreign Manufacturing Plant</v>
      </c>
    </row>
    <row r="4875" spans="1:18" x14ac:dyDescent="0.3">
      <c r="A4875" s="1">
        <v>42181</v>
      </c>
      <c r="B4875">
        <v>27310070</v>
      </c>
      <c r="C4875">
        <v>381</v>
      </c>
      <c r="D4875">
        <v>1</v>
      </c>
      <c r="E4875">
        <v>1</v>
      </c>
      <c r="F4875" t="s">
        <v>85</v>
      </c>
      <c r="G4875">
        <v>0</v>
      </c>
      <c r="H4875">
        <v>0</v>
      </c>
      <c r="I4875">
        <v>0</v>
      </c>
      <c r="J4875">
        <v>0</v>
      </c>
      <c r="K4875">
        <v>0</v>
      </c>
      <c r="L4875">
        <v>0</v>
      </c>
      <c r="M4875">
        <v>9</v>
      </c>
      <c r="N4875">
        <v>4</v>
      </c>
      <c r="O4875" t="s">
        <v>151</v>
      </c>
      <c r="P4875">
        <v>0</v>
      </c>
      <c r="Q487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875" t="str">
        <f>VLOOKUP(Analytics_mindset_case_studies_IntegrateCo_2015payroll[[#This Row],[Job_Code]],Analytics_mindset_case_studies_IntegrateCo_jobcodes[[Code_text]:[Job_Description]],2,FALSE)</f>
        <v>Installation</v>
      </c>
    </row>
    <row r="4876" spans="1:18" x14ac:dyDescent="0.3">
      <c r="A4876" s="1">
        <v>42181</v>
      </c>
      <c r="B4876">
        <v>27310070</v>
      </c>
      <c r="C4876">
        <v>381</v>
      </c>
      <c r="D4876">
        <v>1</v>
      </c>
      <c r="E4876">
        <v>1</v>
      </c>
      <c r="F4876" t="s">
        <v>72</v>
      </c>
      <c r="G4876">
        <v>40</v>
      </c>
      <c r="H4876">
        <v>0</v>
      </c>
      <c r="I4876">
        <v>86539</v>
      </c>
      <c r="J4876">
        <v>0</v>
      </c>
      <c r="K4876">
        <v>0</v>
      </c>
      <c r="L4876">
        <v>0</v>
      </c>
      <c r="M4876">
        <v>5208</v>
      </c>
      <c r="N4876">
        <v>225</v>
      </c>
      <c r="O4876" t="s">
        <v>151</v>
      </c>
      <c r="P4876">
        <v>86539</v>
      </c>
      <c r="Q487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876" t="str">
        <f>VLOOKUP(Analytics_mindset_case_studies_IntegrateCo_2015payroll[[#This Row],[Job_Code]],Analytics_mindset_case_studies_IntegrateCo_jobcodes[[Code_text]:[Job_Description]],2,FALSE)</f>
        <v>Sales</v>
      </c>
    </row>
    <row r="4877" spans="1:18" x14ac:dyDescent="0.3">
      <c r="A4877" s="1">
        <v>42181</v>
      </c>
      <c r="B4877">
        <v>27310070</v>
      </c>
      <c r="C4877">
        <v>133</v>
      </c>
      <c r="D4877">
        <v>1</v>
      </c>
      <c r="E4877">
        <v>1</v>
      </c>
      <c r="F4877" t="s">
        <v>85</v>
      </c>
      <c r="G4877">
        <v>0</v>
      </c>
      <c r="H4877">
        <v>0</v>
      </c>
      <c r="I4877">
        <v>0</v>
      </c>
      <c r="J4877">
        <v>0</v>
      </c>
      <c r="K4877">
        <v>0</v>
      </c>
      <c r="L4877">
        <v>0</v>
      </c>
      <c r="M4877">
        <v>86</v>
      </c>
      <c r="N4877">
        <v>2</v>
      </c>
      <c r="O4877" t="s">
        <v>152</v>
      </c>
      <c r="P4877">
        <v>0</v>
      </c>
      <c r="Q487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877" t="str">
        <f>VLOOKUP(Analytics_mindset_case_studies_IntegrateCo_2015payroll[[#This Row],[Job_Code]],Analytics_mindset_case_studies_IntegrateCo_jobcodes[[Code_text]:[Job_Description]],2,FALSE)</f>
        <v>Installation</v>
      </c>
    </row>
    <row r="4878" spans="1:18" x14ac:dyDescent="0.3">
      <c r="A4878" s="1">
        <v>42181</v>
      </c>
      <c r="B4878">
        <v>27310070</v>
      </c>
      <c r="C4878">
        <v>133</v>
      </c>
      <c r="D4878">
        <v>1</v>
      </c>
      <c r="E4878">
        <v>1</v>
      </c>
      <c r="F4878" t="s">
        <v>73</v>
      </c>
      <c r="G4878">
        <v>4</v>
      </c>
      <c r="H4878">
        <v>0</v>
      </c>
      <c r="I4878">
        <v>119</v>
      </c>
      <c r="J4878">
        <v>0</v>
      </c>
      <c r="K4878">
        <v>0</v>
      </c>
      <c r="L4878">
        <v>0</v>
      </c>
      <c r="M4878">
        <v>858</v>
      </c>
      <c r="N4878">
        <v>196</v>
      </c>
      <c r="O4878" t="s">
        <v>152</v>
      </c>
      <c r="P4878">
        <v>119</v>
      </c>
      <c r="Q487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4878" t="str">
        <f>VLOOKUP(Analytics_mindset_case_studies_IntegrateCo_2015payroll[[#This Row],[Job_Code]],Analytics_mindset_case_studies_IntegrateCo_jobcodes[[Code_text]:[Job_Description]],2,FALSE)</f>
        <v>Proj Management</v>
      </c>
    </row>
    <row r="4879" spans="1:18" x14ac:dyDescent="0.3">
      <c r="A4879" s="1">
        <v>42181</v>
      </c>
      <c r="B4879">
        <v>27310070</v>
      </c>
      <c r="C4879">
        <v>406</v>
      </c>
      <c r="D4879">
        <v>1</v>
      </c>
      <c r="E4879">
        <v>1</v>
      </c>
      <c r="F4879" t="s">
        <v>64</v>
      </c>
      <c r="G4879">
        <v>8</v>
      </c>
      <c r="H4879">
        <v>0</v>
      </c>
      <c r="I4879">
        <v>40293</v>
      </c>
      <c r="J4879">
        <v>0</v>
      </c>
      <c r="K4879">
        <v>0</v>
      </c>
      <c r="L4879">
        <v>0</v>
      </c>
      <c r="M4879">
        <v>2583</v>
      </c>
      <c r="N4879">
        <v>48</v>
      </c>
      <c r="O4879" t="s">
        <v>208</v>
      </c>
      <c r="P4879">
        <v>40293</v>
      </c>
      <c r="Q487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879" t="str">
        <f>VLOOKUP(Analytics_mindset_case_studies_IntegrateCo_2015payroll[[#This Row],[Job_Code]],Analytics_mindset_case_studies_IntegrateCo_jobcodes[[Code_text]:[Job_Description]],2,FALSE)</f>
        <v>Office</v>
      </c>
    </row>
    <row r="4880" spans="1:18" x14ac:dyDescent="0.3">
      <c r="A4880" s="1">
        <v>42181</v>
      </c>
      <c r="B4880">
        <v>27310070</v>
      </c>
      <c r="C4880">
        <v>406</v>
      </c>
      <c r="D4880">
        <v>1</v>
      </c>
      <c r="E4880">
        <v>1</v>
      </c>
      <c r="F4880" t="s">
        <v>58</v>
      </c>
      <c r="G4880">
        <v>8</v>
      </c>
      <c r="H4880">
        <v>0</v>
      </c>
      <c r="I4880">
        <v>40293</v>
      </c>
      <c r="J4880">
        <v>0</v>
      </c>
      <c r="K4880">
        <v>0</v>
      </c>
      <c r="L4880">
        <v>0</v>
      </c>
      <c r="M4880">
        <v>2582</v>
      </c>
      <c r="N4880">
        <v>48</v>
      </c>
      <c r="O4880" t="s">
        <v>208</v>
      </c>
      <c r="P4880">
        <v>40293</v>
      </c>
      <c r="Q488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880" t="str">
        <f>VLOOKUP(Analytics_mindset_case_studies_IntegrateCo_2015payroll[[#This Row],[Job_Code]],Analytics_mindset_case_studies_IntegrateCo_jobcodes[[Code_text]:[Job_Description]],2,FALSE)</f>
        <v>Sales</v>
      </c>
    </row>
    <row r="4881" spans="1:18" x14ac:dyDescent="0.3">
      <c r="A4881" s="1">
        <v>42181</v>
      </c>
      <c r="B4881">
        <v>27310070</v>
      </c>
      <c r="C4881">
        <v>406</v>
      </c>
      <c r="D4881">
        <v>1</v>
      </c>
      <c r="E4881">
        <v>1</v>
      </c>
      <c r="F4881" t="s">
        <v>71</v>
      </c>
      <c r="G4881">
        <v>1</v>
      </c>
      <c r="H4881">
        <v>0</v>
      </c>
      <c r="I4881">
        <v>5037</v>
      </c>
      <c r="J4881">
        <v>0</v>
      </c>
      <c r="K4881">
        <v>0</v>
      </c>
      <c r="L4881">
        <v>0</v>
      </c>
      <c r="M4881">
        <v>322</v>
      </c>
      <c r="N4881">
        <v>6</v>
      </c>
      <c r="O4881" t="s">
        <v>208</v>
      </c>
      <c r="P4881">
        <v>5037</v>
      </c>
      <c r="Q488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4881" t="str">
        <f>VLOOKUP(Analytics_mindset_case_studies_IntegrateCo_2015payroll[[#This Row],[Job_Code]],Analytics_mindset_case_studies_IntegrateCo_jobcodes[[Code_text]:[Job_Description]],2,FALSE)</f>
        <v>Proj Management</v>
      </c>
    </row>
    <row r="4882" spans="1:18" x14ac:dyDescent="0.3">
      <c r="A4882" s="1">
        <v>42181</v>
      </c>
      <c r="B4882">
        <v>27310070</v>
      </c>
      <c r="C4882">
        <v>406</v>
      </c>
      <c r="D4882">
        <v>1</v>
      </c>
      <c r="E4882">
        <v>1</v>
      </c>
      <c r="F4882" t="s">
        <v>78</v>
      </c>
      <c r="G4882">
        <v>25</v>
      </c>
      <c r="H4882">
        <v>0</v>
      </c>
      <c r="I4882">
        <v>125915</v>
      </c>
      <c r="J4882">
        <v>0</v>
      </c>
      <c r="K4882">
        <v>0</v>
      </c>
      <c r="L4882">
        <v>0</v>
      </c>
      <c r="M4882">
        <v>807</v>
      </c>
      <c r="N4882">
        <v>151</v>
      </c>
      <c r="O4882" t="s">
        <v>208</v>
      </c>
      <c r="P4882">
        <v>125915</v>
      </c>
      <c r="Q488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882" t="str">
        <f>VLOOKUP(Analytics_mindset_case_studies_IntegrateCo_2015payroll[[#This Row],[Job_Code]],Analytics_mindset_case_studies_IntegrateCo_jobcodes[[Code_text]:[Job_Description]],2,FALSE)</f>
        <v>Service</v>
      </c>
    </row>
    <row r="4883" spans="1:18" x14ac:dyDescent="0.3">
      <c r="A4883" s="1">
        <v>42181</v>
      </c>
      <c r="B4883">
        <v>27310070</v>
      </c>
      <c r="C4883">
        <v>402</v>
      </c>
      <c r="D4883">
        <v>5</v>
      </c>
      <c r="E4883">
        <v>5</v>
      </c>
      <c r="F4883" t="s">
        <v>85</v>
      </c>
      <c r="G4883">
        <v>0</v>
      </c>
      <c r="H4883">
        <v>0</v>
      </c>
      <c r="I4883">
        <v>0</v>
      </c>
      <c r="J4883">
        <v>0</v>
      </c>
      <c r="K4883">
        <v>0</v>
      </c>
      <c r="L4883">
        <v>42</v>
      </c>
      <c r="M4883">
        <v>108</v>
      </c>
      <c r="N4883">
        <v>64</v>
      </c>
      <c r="O4883" t="s">
        <v>153</v>
      </c>
      <c r="P4883">
        <v>0</v>
      </c>
      <c r="Q488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883" t="str">
        <f>VLOOKUP(Analytics_mindset_case_studies_IntegrateCo_2015payroll[[#This Row],[Job_Code]],Analytics_mindset_case_studies_IntegrateCo_jobcodes[[Code_text]:[Job_Description]],2,FALSE)</f>
        <v>Installation</v>
      </c>
    </row>
    <row r="4884" spans="1:18" x14ac:dyDescent="0.3">
      <c r="A4884" s="1">
        <v>42181</v>
      </c>
      <c r="B4884">
        <v>27310070</v>
      </c>
      <c r="C4884">
        <v>402</v>
      </c>
      <c r="D4884">
        <v>5</v>
      </c>
      <c r="E4884">
        <v>5</v>
      </c>
      <c r="F4884" t="s">
        <v>93</v>
      </c>
      <c r="G4884">
        <v>1</v>
      </c>
      <c r="H4884">
        <v>0</v>
      </c>
      <c r="I4884">
        <v>18</v>
      </c>
      <c r="J4884">
        <v>0</v>
      </c>
      <c r="K4884">
        <v>0</v>
      </c>
      <c r="L4884">
        <v>5</v>
      </c>
      <c r="M4884">
        <v>131</v>
      </c>
      <c r="N4884">
        <v>77</v>
      </c>
      <c r="O4884" t="s">
        <v>153</v>
      </c>
      <c r="P4884">
        <v>18</v>
      </c>
      <c r="Q488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884" t="str">
        <f>VLOOKUP(Analytics_mindset_case_studies_IntegrateCo_2015payroll[[#This Row],[Job_Code]],Analytics_mindset_case_studies_IntegrateCo_jobcodes[[Code_text]:[Job_Description]],2,FALSE)</f>
        <v>Office</v>
      </c>
    </row>
    <row r="4885" spans="1:18" x14ac:dyDescent="0.3">
      <c r="A4885" s="1">
        <v>42181</v>
      </c>
      <c r="B4885">
        <v>27310070</v>
      </c>
      <c r="C4885">
        <v>203</v>
      </c>
      <c r="D4885">
        <v>1</v>
      </c>
      <c r="E4885">
        <v>1</v>
      </c>
      <c r="F4885" t="s">
        <v>85</v>
      </c>
      <c r="G4885">
        <v>0</v>
      </c>
      <c r="H4885">
        <v>0</v>
      </c>
      <c r="I4885">
        <v>0</v>
      </c>
      <c r="J4885">
        <v>0</v>
      </c>
      <c r="K4885">
        <v>0</v>
      </c>
      <c r="L4885">
        <v>0</v>
      </c>
      <c r="M4885">
        <v>152</v>
      </c>
      <c r="N4885">
        <v>3</v>
      </c>
      <c r="O4885" t="s">
        <v>155</v>
      </c>
      <c r="P4885">
        <v>0</v>
      </c>
      <c r="Q488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885" t="str">
        <f>VLOOKUP(Analytics_mindset_case_studies_IntegrateCo_2015payroll[[#This Row],[Job_Code]],Analytics_mindset_case_studies_IntegrateCo_jobcodes[[Code_text]:[Job_Description]],2,FALSE)</f>
        <v>Installation</v>
      </c>
    </row>
    <row r="4886" spans="1:18" x14ac:dyDescent="0.3">
      <c r="A4886" s="1">
        <v>42181</v>
      </c>
      <c r="B4886">
        <v>27310070</v>
      </c>
      <c r="C4886">
        <v>203</v>
      </c>
      <c r="D4886">
        <v>1</v>
      </c>
      <c r="E4886">
        <v>1</v>
      </c>
      <c r="F4886" t="s">
        <v>64</v>
      </c>
      <c r="G4886">
        <v>10</v>
      </c>
      <c r="H4886">
        <v>0</v>
      </c>
      <c r="I4886">
        <v>64812</v>
      </c>
      <c r="J4886">
        <v>0</v>
      </c>
      <c r="K4886">
        <v>0</v>
      </c>
      <c r="L4886">
        <v>0</v>
      </c>
      <c r="M4886">
        <v>4684</v>
      </c>
      <c r="N4886">
        <v>78</v>
      </c>
      <c r="O4886" t="s">
        <v>155</v>
      </c>
      <c r="P4886">
        <v>64812</v>
      </c>
      <c r="Q488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886" t="str">
        <f>VLOOKUP(Analytics_mindset_case_studies_IntegrateCo_2015payroll[[#This Row],[Job_Code]],Analytics_mindset_case_studies_IntegrateCo_jobcodes[[Code_text]:[Job_Description]],2,FALSE)</f>
        <v>Office</v>
      </c>
    </row>
    <row r="4887" spans="1:18" x14ac:dyDescent="0.3">
      <c r="A4887" s="1">
        <v>42181</v>
      </c>
      <c r="B4887">
        <v>27310070</v>
      </c>
      <c r="C4887">
        <v>203</v>
      </c>
      <c r="D4887">
        <v>1</v>
      </c>
      <c r="E4887">
        <v>1</v>
      </c>
      <c r="F4887" t="s">
        <v>78</v>
      </c>
      <c r="G4887">
        <v>10</v>
      </c>
      <c r="H4887">
        <v>0</v>
      </c>
      <c r="I4887">
        <v>64811</v>
      </c>
      <c r="J4887">
        <v>0</v>
      </c>
      <c r="K4887">
        <v>0</v>
      </c>
      <c r="L4887">
        <v>0</v>
      </c>
      <c r="M4887">
        <v>4682</v>
      </c>
      <c r="N4887">
        <v>78</v>
      </c>
      <c r="O4887" t="s">
        <v>155</v>
      </c>
      <c r="P4887">
        <v>64811</v>
      </c>
      <c r="Q488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887" t="str">
        <f>VLOOKUP(Analytics_mindset_case_studies_IntegrateCo_2015payroll[[#This Row],[Job_Code]],Analytics_mindset_case_studies_IntegrateCo_jobcodes[[Code_text]:[Job_Description]],2,FALSE)</f>
        <v>Service</v>
      </c>
    </row>
    <row r="4888" spans="1:18" x14ac:dyDescent="0.3">
      <c r="A4888" s="1">
        <v>42181</v>
      </c>
      <c r="B4888">
        <v>27310070</v>
      </c>
      <c r="C4888">
        <v>203</v>
      </c>
      <c r="D4888">
        <v>1</v>
      </c>
      <c r="E4888">
        <v>1</v>
      </c>
      <c r="F4888" t="s">
        <v>65</v>
      </c>
      <c r="G4888">
        <v>10</v>
      </c>
      <c r="H4888">
        <v>0</v>
      </c>
      <c r="I4888">
        <v>64812</v>
      </c>
      <c r="J4888">
        <v>0</v>
      </c>
      <c r="K4888">
        <v>0</v>
      </c>
      <c r="L4888">
        <v>0</v>
      </c>
      <c r="M4888">
        <v>4684</v>
      </c>
      <c r="N4888">
        <v>78</v>
      </c>
      <c r="O4888" t="s">
        <v>155</v>
      </c>
      <c r="P4888">
        <v>64812</v>
      </c>
      <c r="Q488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888" t="str">
        <f>VLOOKUP(Analytics_mindset_case_studies_IntegrateCo_2015payroll[[#This Row],[Job_Code]],Analytics_mindset_case_studies_IntegrateCo_jobcodes[[Code_text]:[Job_Description]],2,FALSE)</f>
        <v>Office</v>
      </c>
    </row>
    <row r="4889" spans="1:18" x14ac:dyDescent="0.3">
      <c r="A4889" s="1">
        <v>42181</v>
      </c>
      <c r="B4889">
        <v>27310070</v>
      </c>
      <c r="C4889">
        <v>203</v>
      </c>
      <c r="D4889">
        <v>1</v>
      </c>
      <c r="E4889">
        <v>1</v>
      </c>
      <c r="F4889" t="s">
        <v>74</v>
      </c>
      <c r="G4889">
        <v>10</v>
      </c>
      <c r="H4889">
        <v>0</v>
      </c>
      <c r="I4889">
        <v>64811</v>
      </c>
      <c r="J4889">
        <v>0</v>
      </c>
      <c r="K4889">
        <v>0</v>
      </c>
      <c r="L4889">
        <v>0</v>
      </c>
      <c r="M4889">
        <v>4684</v>
      </c>
      <c r="N4889">
        <v>78</v>
      </c>
      <c r="O4889" t="s">
        <v>155</v>
      </c>
      <c r="P4889">
        <v>64811</v>
      </c>
      <c r="Q488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889" t="str">
        <f>VLOOKUP(Analytics_mindset_case_studies_IntegrateCo_2015payroll[[#This Row],[Job_Code]],Analytics_mindset_case_studies_IntegrateCo_jobcodes[[Code_text]:[Job_Description]],2,FALSE)</f>
        <v>Service</v>
      </c>
    </row>
    <row r="4890" spans="1:18" x14ac:dyDescent="0.3">
      <c r="A4890" s="1">
        <v>42181</v>
      </c>
      <c r="B4890">
        <v>27310070</v>
      </c>
      <c r="C4890">
        <v>357</v>
      </c>
      <c r="D4890">
        <v>1</v>
      </c>
      <c r="E4890">
        <v>1</v>
      </c>
      <c r="F4890" t="s">
        <v>85</v>
      </c>
      <c r="G4890">
        <v>0</v>
      </c>
      <c r="H4890">
        <v>0</v>
      </c>
      <c r="I4890">
        <v>0</v>
      </c>
      <c r="J4890">
        <v>0</v>
      </c>
      <c r="K4890">
        <v>0</v>
      </c>
      <c r="L4890">
        <v>31</v>
      </c>
      <c r="M4890">
        <v>99</v>
      </c>
      <c r="N4890">
        <v>25</v>
      </c>
      <c r="O4890" t="s">
        <v>156</v>
      </c>
      <c r="P4890">
        <v>0</v>
      </c>
      <c r="Q489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890" t="str">
        <f>VLOOKUP(Analytics_mindset_case_studies_IntegrateCo_2015payroll[[#This Row],[Job_Code]],Analytics_mindset_case_studies_IntegrateCo_jobcodes[[Code_text]:[Job_Description]],2,FALSE)</f>
        <v>Installation</v>
      </c>
    </row>
    <row r="4891" spans="1:18" x14ac:dyDescent="0.3">
      <c r="A4891" s="1">
        <v>42181</v>
      </c>
      <c r="B4891">
        <v>27310070</v>
      </c>
      <c r="C4891">
        <v>357</v>
      </c>
      <c r="D4891">
        <v>1</v>
      </c>
      <c r="E4891">
        <v>1</v>
      </c>
      <c r="F4891" t="s">
        <v>72</v>
      </c>
      <c r="G4891">
        <v>2</v>
      </c>
      <c r="H4891">
        <v>0</v>
      </c>
      <c r="I4891">
        <v>40</v>
      </c>
      <c r="J4891">
        <v>0</v>
      </c>
      <c r="K4891">
        <v>0</v>
      </c>
      <c r="L4891">
        <v>83</v>
      </c>
      <c r="M4891">
        <v>265</v>
      </c>
      <c r="N4891">
        <v>66</v>
      </c>
      <c r="O4891" t="s">
        <v>156</v>
      </c>
      <c r="P4891">
        <v>40</v>
      </c>
      <c r="Q489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891" t="str">
        <f>VLOOKUP(Analytics_mindset_case_studies_IntegrateCo_2015payroll[[#This Row],[Job_Code]],Analytics_mindset_case_studies_IntegrateCo_jobcodes[[Code_text]:[Job_Description]],2,FALSE)</f>
        <v>Sales</v>
      </c>
    </row>
    <row r="4892" spans="1:18" x14ac:dyDescent="0.3">
      <c r="A4892" s="1">
        <v>42181</v>
      </c>
      <c r="B4892">
        <v>27310070</v>
      </c>
      <c r="C4892">
        <v>357</v>
      </c>
      <c r="D4892">
        <v>1</v>
      </c>
      <c r="E4892">
        <v>1</v>
      </c>
      <c r="F4892" t="s">
        <v>74</v>
      </c>
      <c r="G4892">
        <v>4</v>
      </c>
      <c r="H4892">
        <v>0</v>
      </c>
      <c r="I4892">
        <v>80</v>
      </c>
      <c r="J4892">
        <v>0</v>
      </c>
      <c r="K4892">
        <v>0</v>
      </c>
      <c r="L4892">
        <v>166</v>
      </c>
      <c r="M4892">
        <v>53</v>
      </c>
      <c r="N4892">
        <v>132</v>
      </c>
      <c r="O4892" t="s">
        <v>156</v>
      </c>
      <c r="P4892">
        <v>80</v>
      </c>
      <c r="Q489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892" t="str">
        <f>VLOOKUP(Analytics_mindset_case_studies_IntegrateCo_2015payroll[[#This Row],[Job_Code]],Analytics_mindset_case_studies_IntegrateCo_jobcodes[[Code_text]:[Job_Description]],2,FALSE)</f>
        <v>Service</v>
      </c>
    </row>
    <row r="4893" spans="1:18" x14ac:dyDescent="0.3">
      <c r="A4893" s="1">
        <v>42181</v>
      </c>
      <c r="B4893">
        <v>27310070</v>
      </c>
      <c r="C4893">
        <v>357</v>
      </c>
      <c r="D4893">
        <v>1</v>
      </c>
      <c r="E4893">
        <v>1</v>
      </c>
      <c r="F4893" t="s">
        <v>74</v>
      </c>
      <c r="G4893">
        <v>0</v>
      </c>
      <c r="H4893">
        <v>25</v>
      </c>
      <c r="I4893">
        <v>0</v>
      </c>
      <c r="J4893">
        <v>75</v>
      </c>
      <c r="K4893">
        <v>0</v>
      </c>
      <c r="L4893">
        <v>156</v>
      </c>
      <c r="M4893">
        <v>497</v>
      </c>
      <c r="N4893">
        <v>82</v>
      </c>
      <c r="O4893" t="s">
        <v>156</v>
      </c>
      <c r="P4893">
        <v>75</v>
      </c>
      <c r="Q489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893" t="str">
        <f>VLOOKUP(Analytics_mindset_case_studies_IntegrateCo_2015payroll[[#This Row],[Job_Code]],Analytics_mindset_case_studies_IntegrateCo_jobcodes[[Code_text]:[Job_Description]],2,FALSE)</f>
        <v>Service</v>
      </c>
    </row>
    <row r="4894" spans="1:18" x14ac:dyDescent="0.3">
      <c r="A4894" s="1">
        <v>42181</v>
      </c>
      <c r="B4894">
        <v>27310070</v>
      </c>
      <c r="C4894">
        <v>357</v>
      </c>
      <c r="D4894">
        <v>1</v>
      </c>
      <c r="E4894">
        <v>1</v>
      </c>
      <c r="F4894" t="s">
        <v>89</v>
      </c>
      <c r="G4894">
        <v>5</v>
      </c>
      <c r="H4894">
        <v>0</v>
      </c>
      <c r="I4894">
        <v>10</v>
      </c>
      <c r="J4894">
        <v>0</v>
      </c>
      <c r="K4894">
        <v>0</v>
      </c>
      <c r="L4894">
        <v>21</v>
      </c>
      <c r="M4894">
        <v>66</v>
      </c>
      <c r="N4894">
        <v>17</v>
      </c>
      <c r="O4894" t="s">
        <v>156</v>
      </c>
      <c r="P4894">
        <v>10</v>
      </c>
      <c r="Q489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894" t="str">
        <f>VLOOKUP(Analytics_mindset_case_studies_IntegrateCo_2015payroll[[#This Row],[Job_Code]],Analytics_mindset_case_studies_IntegrateCo_jobcodes[[Code_text]:[Job_Description]],2,FALSE)</f>
        <v>Employee Training</v>
      </c>
    </row>
    <row r="4895" spans="1:18" x14ac:dyDescent="0.3">
      <c r="A4895" s="1">
        <v>42181</v>
      </c>
      <c r="B4895">
        <v>27310070</v>
      </c>
      <c r="C4895">
        <v>269</v>
      </c>
      <c r="D4895">
        <v>1</v>
      </c>
      <c r="E4895">
        <v>1</v>
      </c>
      <c r="F4895" t="s">
        <v>85</v>
      </c>
      <c r="G4895">
        <v>0</v>
      </c>
      <c r="H4895">
        <v>0</v>
      </c>
      <c r="I4895">
        <v>0</v>
      </c>
      <c r="J4895">
        <v>0</v>
      </c>
      <c r="K4895">
        <v>0</v>
      </c>
      <c r="L4895">
        <v>0</v>
      </c>
      <c r="M4895">
        <v>107</v>
      </c>
      <c r="N4895">
        <v>25</v>
      </c>
      <c r="O4895" t="s">
        <v>157</v>
      </c>
      <c r="P4895">
        <v>0</v>
      </c>
      <c r="Q489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895" t="str">
        <f>VLOOKUP(Analytics_mindset_case_studies_IntegrateCo_2015payroll[[#This Row],[Job_Code]],Analytics_mindset_case_studies_IntegrateCo_jobcodes[[Code_text]:[Job_Description]],2,FALSE)</f>
        <v>Installation</v>
      </c>
    </row>
    <row r="4896" spans="1:18" x14ac:dyDescent="0.3">
      <c r="A4896" s="1">
        <v>42181</v>
      </c>
      <c r="B4896">
        <v>27310070</v>
      </c>
      <c r="C4896">
        <v>269</v>
      </c>
      <c r="D4896">
        <v>1</v>
      </c>
      <c r="E4896">
        <v>1</v>
      </c>
      <c r="F4896" t="s">
        <v>100</v>
      </c>
      <c r="G4896">
        <v>2</v>
      </c>
      <c r="H4896">
        <v>0</v>
      </c>
      <c r="I4896">
        <v>56</v>
      </c>
      <c r="J4896">
        <v>0</v>
      </c>
      <c r="K4896">
        <v>0</v>
      </c>
      <c r="L4896">
        <v>0</v>
      </c>
      <c r="M4896">
        <v>404</v>
      </c>
      <c r="N4896">
        <v>92</v>
      </c>
      <c r="O4896" t="s">
        <v>157</v>
      </c>
      <c r="P4896">
        <v>56</v>
      </c>
      <c r="Q489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896" t="str">
        <f>VLOOKUP(Analytics_mindset_case_studies_IntegrateCo_2015payroll[[#This Row],[Job_Code]],Analytics_mindset_case_studies_IntegrateCo_jobcodes[[Code_text]:[Job_Description]],2,FALSE)</f>
        <v>Sales</v>
      </c>
    </row>
    <row r="4897" spans="1:18" x14ac:dyDescent="0.3">
      <c r="A4897" s="1">
        <v>42181</v>
      </c>
      <c r="B4897">
        <v>27310070</v>
      </c>
      <c r="C4897">
        <v>269</v>
      </c>
      <c r="D4897">
        <v>1</v>
      </c>
      <c r="E4897">
        <v>1</v>
      </c>
      <c r="F4897" t="s">
        <v>79</v>
      </c>
      <c r="G4897">
        <v>5</v>
      </c>
      <c r="H4897">
        <v>0</v>
      </c>
      <c r="I4897">
        <v>140</v>
      </c>
      <c r="J4897">
        <v>0</v>
      </c>
      <c r="K4897">
        <v>0</v>
      </c>
      <c r="L4897">
        <v>0</v>
      </c>
      <c r="M4897">
        <v>1009</v>
      </c>
      <c r="N4897">
        <v>231</v>
      </c>
      <c r="O4897" t="s">
        <v>157</v>
      </c>
      <c r="P4897">
        <v>140</v>
      </c>
      <c r="Q489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4897" t="str">
        <f>VLOOKUP(Analytics_mindset_case_studies_IntegrateCo_2015payroll[[#This Row],[Job_Code]],Analytics_mindset_case_studies_IntegrateCo_jobcodes[[Code_text]:[Job_Description]],2,FALSE)</f>
        <v>Proj Management</v>
      </c>
    </row>
    <row r="4898" spans="1:18" x14ac:dyDescent="0.3">
      <c r="A4898" s="1">
        <v>42181</v>
      </c>
      <c r="B4898">
        <v>27310070</v>
      </c>
      <c r="C4898">
        <v>269</v>
      </c>
      <c r="D4898">
        <v>1</v>
      </c>
      <c r="E4898">
        <v>1</v>
      </c>
      <c r="F4898" t="s">
        <v>79</v>
      </c>
      <c r="G4898">
        <v>0</v>
      </c>
      <c r="H4898">
        <v>2</v>
      </c>
      <c r="I4898">
        <v>0</v>
      </c>
      <c r="J4898">
        <v>84</v>
      </c>
      <c r="K4898">
        <v>0</v>
      </c>
      <c r="L4898">
        <v>0</v>
      </c>
      <c r="M4898">
        <v>606</v>
      </c>
      <c r="N4898">
        <v>92</v>
      </c>
      <c r="O4898" t="s">
        <v>157</v>
      </c>
      <c r="P4898">
        <v>84</v>
      </c>
      <c r="Q489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4898" t="str">
        <f>VLOOKUP(Analytics_mindset_case_studies_IntegrateCo_2015payroll[[#This Row],[Job_Code]],Analytics_mindset_case_studies_IntegrateCo_jobcodes[[Code_text]:[Job_Description]],2,FALSE)</f>
        <v>Proj Management</v>
      </c>
    </row>
    <row r="4899" spans="1:18" x14ac:dyDescent="0.3">
      <c r="A4899" s="1">
        <v>42181</v>
      </c>
      <c r="B4899">
        <v>27310070</v>
      </c>
      <c r="C4899">
        <v>248</v>
      </c>
      <c r="D4899">
        <v>1</v>
      </c>
      <c r="E4899">
        <v>1</v>
      </c>
      <c r="F4899" t="s">
        <v>64</v>
      </c>
      <c r="G4899">
        <v>20</v>
      </c>
      <c r="H4899">
        <v>0</v>
      </c>
      <c r="I4899">
        <v>410</v>
      </c>
      <c r="J4899">
        <v>0</v>
      </c>
      <c r="K4899">
        <v>0</v>
      </c>
      <c r="L4899">
        <v>866</v>
      </c>
      <c r="M4899">
        <v>276</v>
      </c>
      <c r="N4899">
        <v>49</v>
      </c>
      <c r="O4899" t="s">
        <v>158</v>
      </c>
      <c r="P4899">
        <v>410</v>
      </c>
      <c r="Q489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899" t="str">
        <f>VLOOKUP(Analytics_mindset_case_studies_IntegrateCo_2015payroll[[#This Row],[Job_Code]],Analytics_mindset_case_studies_IntegrateCo_jobcodes[[Code_text]:[Job_Description]],2,FALSE)</f>
        <v>Office</v>
      </c>
    </row>
    <row r="4900" spans="1:18" x14ac:dyDescent="0.3">
      <c r="A4900" s="1">
        <v>42181</v>
      </c>
      <c r="B4900">
        <v>27310070</v>
      </c>
      <c r="C4900">
        <v>248</v>
      </c>
      <c r="D4900">
        <v>1</v>
      </c>
      <c r="E4900">
        <v>1</v>
      </c>
      <c r="F4900" t="s">
        <v>65</v>
      </c>
      <c r="G4900">
        <v>20</v>
      </c>
      <c r="H4900">
        <v>0</v>
      </c>
      <c r="I4900">
        <v>410</v>
      </c>
      <c r="J4900">
        <v>0</v>
      </c>
      <c r="K4900">
        <v>0</v>
      </c>
      <c r="L4900">
        <v>866</v>
      </c>
      <c r="M4900">
        <v>276</v>
      </c>
      <c r="N4900">
        <v>49</v>
      </c>
      <c r="O4900" t="s">
        <v>158</v>
      </c>
      <c r="P4900">
        <v>410</v>
      </c>
      <c r="Q490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900" t="str">
        <f>VLOOKUP(Analytics_mindset_case_studies_IntegrateCo_2015payroll[[#This Row],[Job_Code]],Analytics_mindset_case_studies_IntegrateCo_jobcodes[[Code_text]:[Job_Description]],2,FALSE)</f>
        <v>Office</v>
      </c>
    </row>
    <row r="4901" spans="1:18" x14ac:dyDescent="0.3">
      <c r="A4901" s="1">
        <v>42181</v>
      </c>
      <c r="B4901">
        <v>27310070</v>
      </c>
      <c r="C4901">
        <v>30</v>
      </c>
      <c r="D4901">
        <v>1</v>
      </c>
      <c r="E4901">
        <v>1</v>
      </c>
      <c r="F4901" t="s">
        <v>58</v>
      </c>
      <c r="G4901">
        <v>15</v>
      </c>
      <c r="H4901">
        <v>0</v>
      </c>
      <c r="I4901">
        <v>3765</v>
      </c>
      <c r="J4901">
        <v>0</v>
      </c>
      <c r="K4901">
        <v>0</v>
      </c>
      <c r="L4901">
        <v>76</v>
      </c>
      <c r="M4901">
        <v>243</v>
      </c>
      <c r="N4901">
        <v>5</v>
      </c>
      <c r="O4901" t="s">
        <v>159</v>
      </c>
      <c r="P4901">
        <v>3765</v>
      </c>
      <c r="Q490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901" t="str">
        <f>VLOOKUP(Analytics_mindset_case_studies_IntegrateCo_2015payroll[[#This Row],[Job_Code]],Analytics_mindset_case_studies_IntegrateCo_jobcodes[[Code_text]:[Job_Description]],2,FALSE)</f>
        <v>Sales</v>
      </c>
    </row>
    <row r="4902" spans="1:18" x14ac:dyDescent="0.3">
      <c r="A4902" s="1">
        <v>42181</v>
      </c>
      <c r="B4902">
        <v>27310070</v>
      </c>
      <c r="C4902">
        <v>30</v>
      </c>
      <c r="D4902">
        <v>1</v>
      </c>
      <c r="E4902">
        <v>1</v>
      </c>
      <c r="F4902" t="s">
        <v>84</v>
      </c>
      <c r="G4902">
        <v>45</v>
      </c>
      <c r="H4902">
        <v>0</v>
      </c>
      <c r="I4902">
        <v>11295</v>
      </c>
      <c r="J4902">
        <v>0</v>
      </c>
      <c r="K4902">
        <v>0</v>
      </c>
      <c r="L4902">
        <v>23</v>
      </c>
      <c r="M4902">
        <v>732</v>
      </c>
      <c r="N4902">
        <v>14</v>
      </c>
      <c r="O4902" t="s">
        <v>159</v>
      </c>
      <c r="P4902">
        <v>11295</v>
      </c>
      <c r="Q490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4902" t="str">
        <f>VLOOKUP(Analytics_mindset_case_studies_IntegrateCo_2015payroll[[#This Row],[Job_Code]],Analytics_mindset_case_studies_IntegrateCo_jobcodes[[Code_text]:[Job_Description]],2,FALSE)</f>
        <v>Travel</v>
      </c>
    </row>
    <row r="4903" spans="1:18" x14ac:dyDescent="0.3">
      <c r="A4903" s="1">
        <v>42181</v>
      </c>
      <c r="B4903">
        <v>27310070</v>
      </c>
      <c r="C4903">
        <v>30</v>
      </c>
      <c r="D4903">
        <v>1</v>
      </c>
      <c r="E4903">
        <v>1</v>
      </c>
      <c r="F4903" t="s">
        <v>63</v>
      </c>
      <c r="G4903">
        <v>0</v>
      </c>
      <c r="H4903">
        <v>0</v>
      </c>
      <c r="I4903">
        <v>0</v>
      </c>
      <c r="J4903">
        <v>0</v>
      </c>
      <c r="K4903">
        <v>0</v>
      </c>
      <c r="L4903">
        <v>102</v>
      </c>
      <c r="M4903">
        <v>325</v>
      </c>
      <c r="N4903">
        <v>6</v>
      </c>
      <c r="O4903" t="s">
        <v>159</v>
      </c>
      <c r="P4903">
        <v>0</v>
      </c>
      <c r="Q490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903" t="str">
        <f>VLOOKUP(Analytics_mindset_case_studies_IntegrateCo_2015payroll[[#This Row],[Job_Code]],Analytics_mindset_case_studies_IntegrateCo_jobcodes[[Code_text]:[Job_Description]],2,FALSE)</f>
        <v>New Foreign Manufacturing Plant</v>
      </c>
    </row>
    <row r="4904" spans="1:18" x14ac:dyDescent="0.3">
      <c r="A4904" s="1">
        <v>42181</v>
      </c>
      <c r="B4904">
        <v>27310070</v>
      </c>
      <c r="C4904">
        <v>403</v>
      </c>
      <c r="D4904">
        <v>1</v>
      </c>
      <c r="E4904">
        <v>1</v>
      </c>
      <c r="F4904" t="s">
        <v>95</v>
      </c>
      <c r="G4904">
        <v>15</v>
      </c>
      <c r="H4904">
        <v>0</v>
      </c>
      <c r="I4904">
        <v>255</v>
      </c>
      <c r="J4904">
        <v>0</v>
      </c>
      <c r="K4904">
        <v>0</v>
      </c>
      <c r="L4904">
        <v>51</v>
      </c>
      <c r="M4904">
        <v>162</v>
      </c>
      <c r="N4904">
        <v>42</v>
      </c>
      <c r="O4904" t="s">
        <v>160</v>
      </c>
      <c r="P4904">
        <v>255</v>
      </c>
      <c r="Q490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904" t="str">
        <f>VLOOKUP(Analytics_mindset_case_studies_IntegrateCo_2015payroll[[#This Row],[Job_Code]],Analytics_mindset_case_studies_IntegrateCo_jobcodes[[Code_text]:[Job_Description]],2,FALSE)</f>
        <v>Installation</v>
      </c>
    </row>
    <row r="4905" spans="1:18" x14ac:dyDescent="0.3">
      <c r="A4905" s="1">
        <v>42181</v>
      </c>
      <c r="B4905">
        <v>27310070</v>
      </c>
      <c r="C4905">
        <v>403</v>
      </c>
      <c r="D4905">
        <v>1</v>
      </c>
      <c r="E4905">
        <v>1</v>
      </c>
      <c r="F4905" t="s">
        <v>89</v>
      </c>
      <c r="G4905">
        <v>2</v>
      </c>
      <c r="H4905">
        <v>0</v>
      </c>
      <c r="I4905">
        <v>34</v>
      </c>
      <c r="J4905">
        <v>0</v>
      </c>
      <c r="K4905">
        <v>0</v>
      </c>
      <c r="L4905">
        <v>68</v>
      </c>
      <c r="M4905">
        <v>217</v>
      </c>
      <c r="N4905">
        <v>56</v>
      </c>
      <c r="O4905" t="s">
        <v>160</v>
      </c>
      <c r="P4905">
        <v>34</v>
      </c>
      <c r="Q490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905" t="str">
        <f>VLOOKUP(Analytics_mindset_case_studies_IntegrateCo_2015payroll[[#This Row],[Job_Code]],Analytics_mindset_case_studies_IntegrateCo_jobcodes[[Code_text]:[Job_Description]],2,FALSE)</f>
        <v>Employee Training</v>
      </c>
    </row>
    <row r="4906" spans="1:18" x14ac:dyDescent="0.3">
      <c r="A4906" s="1">
        <v>42181</v>
      </c>
      <c r="B4906">
        <v>27310070</v>
      </c>
      <c r="C4906">
        <v>376</v>
      </c>
      <c r="D4906">
        <v>1</v>
      </c>
      <c r="E4906">
        <v>1</v>
      </c>
      <c r="F4906" t="s">
        <v>85</v>
      </c>
      <c r="G4906">
        <v>0</v>
      </c>
      <c r="H4906">
        <v>0</v>
      </c>
      <c r="I4906">
        <v>0</v>
      </c>
      <c r="J4906">
        <v>0</v>
      </c>
      <c r="K4906">
        <v>0</v>
      </c>
      <c r="L4906">
        <v>34</v>
      </c>
      <c r="M4906">
        <v>108</v>
      </c>
      <c r="N4906">
        <v>25</v>
      </c>
      <c r="O4906" t="s">
        <v>161</v>
      </c>
      <c r="P4906">
        <v>0</v>
      </c>
      <c r="Q490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906" t="str">
        <f>VLOOKUP(Analytics_mindset_case_studies_IntegrateCo_2015payroll[[#This Row],[Job_Code]],Analytics_mindset_case_studies_IntegrateCo_jobcodes[[Code_text]:[Job_Description]],2,FALSE)</f>
        <v>Installation</v>
      </c>
    </row>
    <row r="4907" spans="1:18" x14ac:dyDescent="0.3">
      <c r="A4907" s="1">
        <v>42181</v>
      </c>
      <c r="B4907">
        <v>27310070</v>
      </c>
      <c r="C4907">
        <v>210</v>
      </c>
      <c r="D4907">
        <v>2</v>
      </c>
      <c r="E4907">
        <v>2</v>
      </c>
      <c r="F4907" t="s">
        <v>85</v>
      </c>
      <c r="G4907">
        <v>0</v>
      </c>
      <c r="H4907">
        <v>0</v>
      </c>
      <c r="I4907">
        <v>0</v>
      </c>
      <c r="J4907">
        <v>0</v>
      </c>
      <c r="K4907">
        <v>0</v>
      </c>
      <c r="L4907">
        <v>43</v>
      </c>
      <c r="M4907">
        <v>69</v>
      </c>
      <c r="N4907">
        <v>2</v>
      </c>
      <c r="O4907" t="s">
        <v>163</v>
      </c>
      <c r="P4907">
        <v>0</v>
      </c>
      <c r="Q490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907" t="str">
        <f>VLOOKUP(Analytics_mindset_case_studies_IntegrateCo_2015payroll[[#This Row],[Job_Code]],Analytics_mindset_case_studies_IntegrateCo_jobcodes[[Code_text]:[Job_Description]],2,FALSE)</f>
        <v>Installation</v>
      </c>
    </row>
    <row r="4908" spans="1:18" x14ac:dyDescent="0.3">
      <c r="A4908" s="1">
        <v>42181</v>
      </c>
      <c r="B4908">
        <v>27310070</v>
      </c>
      <c r="C4908">
        <v>210</v>
      </c>
      <c r="D4908">
        <v>2</v>
      </c>
      <c r="E4908">
        <v>2</v>
      </c>
      <c r="F4908" t="s">
        <v>88</v>
      </c>
      <c r="G4908">
        <v>5</v>
      </c>
      <c r="H4908">
        <v>0</v>
      </c>
      <c r="I4908">
        <v>1189</v>
      </c>
      <c r="J4908">
        <v>0</v>
      </c>
      <c r="K4908">
        <v>0</v>
      </c>
      <c r="L4908">
        <v>571</v>
      </c>
      <c r="M4908">
        <v>909</v>
      </c>
      <c r="N4908">
        <v>264</v>
      </c>
      <c r="O4908" t="s">
        <v>163</v>
      </c>
      <c r="P4908">
        <v>1189</v>
      </c>
      <c r="Q490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908" t="str">
        <f>VLOOKUP(Analytics_mindset_case_studies_IntegrateCo_2015payroll[[#This Row],[Job_Code]],Analytics_mindset_case_studies_IntegrateCo_jobcodes[[Code_text]:[Job_Description]],2,FALSE)</f>
        <v>Office</v>
      </c>
    </row>
    <row r="4909" spans="1:18" x14ac:dyDescent="0.3">
      <c r="A4909" s="1">
        <v>42181</v>
      </c>
      <c r="B4909">
        <v>27310070</v>
      </c>
      <c r="C4909">
        <v>210</v>
      </c>
      <c r="D4909">
        <v>2</v>
      </c>
      <c r="E4909">
        <v>2</v>
      </c>
      <c r="F4909" t="s">
        <v>97</v>
      </c>
      <c r="G4909">
        <v>1</v>
      </c>
      <c r="H4909">
        <v>0</v>
      </c>
      <c r="I4909">
        <v>2378</v>
      </c>
      <c r="J4909">
        <v>0</v>
      </c>
      <c r="K4909">
        <v>0</v>
      </c>
      <c r="L4909">
        <v>114</v>
      </c>
      <c r="M4909">
        <v>183</v>
      </c>
      <c r="N4909">
        <v>53</v>
      </c>
      <c r="O4909" t="s">
        <v>163</v>
      </c>
      <c r="P4909">
        <v>2378</v>
      </c>
      <c r="Q490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909" t="str">
        <f>VLOOKUP(Analytics_mindset_case_studies_IntegrateCo_2015payroll[[#This Row],[Job_Code]],Analytics_mindset_case_studies_IntegrateCo_jobcodes[[Code_text]:[Job_Description]],2,FALSE)</f>
        <v>Service</v>
      </c>
    </row>
    <row r="4910" spans="1:18" x14ac:dyDescent="0.3">
      <c r="A4910" s="1">
        <v>42181</v>
      </c>
      <c r="B4910">
        <v>27310070</v>
      </c>
      <c r="C4910">
        <v>210</v>
      </c>
      <c r="D4910">
        <v>2</v>
      </c>
      <c r="E4910">
        <v>2</v>
      </c>
      <c r="F4910" t="s">
        <v>82</v>
      </c>
      <c r="G4910">
        <v>0</v>
      </c>
      <c r="H4910">
        <v>0</v>
      </c>
      <c r="I4910">
        <v>0</v>
      </c>
      <c r="J4910">
        <v>0</v>
      </c>
      <c r="K4910">
        <v>0</v>
      </c>
      <c r="L4910">
        <v>1256</v>
      </c>
      <c r="M4910">
        <v>2001</v>
      </c>
      <c r="N4910">
        <v>581</v>
      </c>
      <c r="O4910" t="s">
        <v>163</v>
      </c>
      <c r="P4910">
        <v>0</v>
      </c>
      <c r="Q491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910" t="str">
        <f>VLOOKUP(Analytics_mindset_case_studies_IntegrateCo_2015payroll[[#This Row],[Job_Code]],Analytics_mindset_case_studies_IntegrateCo_jobcodes[[Code_text]:[Job_Description]],2,FALSE)</f>
        <v>New Foreign Manufacturing Plant</v>
      </c>
    </row>
    <row r="4911" spans="1:18" x14ac:dyDescent="0.3">
      <c r="A4911" s="1">
        <v>42181</v>
      </c>
      <c r="B4911">
        <v>27310070</v>
      </c>
      <c r="C4911">
        <v>210</v>
      </c>
      <c r="D4911">
        <v>2</v>
      </c>
      <c r="E4911">
        <v>2</v>
      </c>
      <c r="F4911" t="s">
        <v>111</v>
      </c>
      <c r="G4911">
        <v>0</v>
      </c>
      <c r="H4911">
        <v>0</v>
      </c>
      <c r="I4911">
        <v>0</v>
      </c>
      <c r="J4911">
        <v>0</v>
      </c>
      <c r="K4911">
        <v>0</v>
      </c>
      <c r="L4911">
        <v>913</v>
      </c>
      <c r="M4911">
        <v>1455</v>
      </c>
      <c r="N4911">
        <v>422</v>
      </c>
      <c r="O4911" t="s">
        <v>163</v>
      </c>
      <c r="P4911">
        <v>0</v>
      </c>
      <c r="Q491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4911" t="str">
        <f>VLOOKUP(Analytics_mindset_case_studies_IntegrateCo_2015payroll[[#This Row],[Job_Code]],Analytics_mindset_case_studies_IntegrateCo_jobcodes[[Code_text]:[Job_Description]],2,FALSE)</f>
        <v>Internal Auditing</v>
      </c>
    </row>
    <row r="4912" spans="1:18" x14ac:dyDescent="0.3">
      <c r="A4912" s="1">
        <v>42181</v>
      </c>
      <c r="B4912">
        <v>27310070</v>
      </c>
      <c r="C4912">
        <v>35</v>
      </c>
      <c r="D4912">
        <v>1</v>
      </c>
      <c r="E4912">
        <v>1</v>
      </c>
      <c r="F4912" t="s">
        <v>58</v>
      </c>
      <c r="G4912">
        <v>40</v>
      </c>
      <c r="H4912">
        <v>0</v>
      </c>
      <c r="I4912">
        <v>115385</v>
      </c>
      <c r="J4912">
        <v>0</v>
      </c>
      <c r="K4912">
        <v>0</v>
      </c>
      <c r="L4912">
        <v>0</v>
      </c>
      <c r="M4912">
        <v>8153</v>
      </c>
      <c r="N4912">
        <v>3</v>
      </c>
      <c r="O4912" t="s">
        <v>165</v>
      </c>
      <c r="P4912">
        <v>115385</v>
      </c>
      <c r="Q491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912" t="str">
        <f>VLOOKUP(Analytics_mindset_case_studies_IntegrateCo_2015payroll[[#This Row],[Job_Code]],Analytics_mindset_case_studies_IntegrateCo_jobcodes[[Code_text]:[Job_Description]],2,FALSE)</f>
        <v>Sales</v>
      </c>
    </row>
    <row r="4913" spans="1:18" x14ac:dyDescent="0.3">
      <c r="A4913" s="1">
        <v>42181</v>
      </c>
      <c r="B4913">
        <v>27310070</v>
      </c>
      <c r="C4913">
        <v>287</v>
      </c>
      <c r="D4913">
        <v>2</v>
      </c>
      <c r="E4913">
        <v>2</v>
      </c>
      <c r="F4913" t="s">
        <v>64</v>
      </c>
      <c r="G4913">
        <v>16</v>
      </c>
      <c r="H4913">
        <v>0</v>
      </c>
      <c r="I4913">
        <v>228</v>
      </c>
      <c r="J4913">
        <v>0</v>
      </c>
      <c r="K4913">
        <v>0</v>
      </c>
      <c r="L4913">
        <v>1038</v>
      </c>
      <c r="M4913">
        <v>1656</v>
      </c>
      <c r="N4913">
        <v>57</v>
      </c>
      <c r="O4913" t="s">
        <v>167</v>
      </c>
      <c r="P4913">
        <v>228</v>
      </c>
      <c r="Q491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913" t="str">
        <f>VLOOKUP(Analytics_mindset_case_studies_IntegrateCo_2015payroll[[#This Row],[Job_Code]],Analytics_mindset_case_studies_IntegrateCo_jobcodes[[Code_text]:[Job_Description]],2,FALSE)</f>
        <v>Office</v>
      </c>
    </row>
    <row r="4914" spans="1:18" x14ac:dyDescent="0.3">
      <c r="A4914" s="1">
        <v>42181</v>
      </c>
      <c r="B4914">
        <v>27310070</v>
      </c>
      <c r="C4914">
        <v>287</v>
      </c>
      <c r="D4914">
        <v>2</v>
      </c>
      <c r="E4914">
        <v>2</v>
      </c>
      <c r="F4914" t="s">
        <v>88</v>
      </c>
      <c r="G4914">
        <v>12</v>
      </c>
      <c r="H4914">
        <v>0</v>
      </c>
      <c r="I4914">
        <v>171</v>
      </c>
      <c r="J4914">
        <v>0</v>
      </c>
      <c r="K4914">
        <v>0</v>
      </c>
      <c r="L4914">
        <v>779</v>
      </c>
      <c r="M4914">
        <v>1241</v>
      </c>
      <c r="N4914">
        <v>43</v>
      </c>
      <c r="O4914" t="s">
        <v>167</v>
      </c>
      <c r="P4914">
        <v>171</v>
      </c>
      <c r="Q491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914" t="str">
        <f>VLOOKUP(Analytics_mindset_case_studies_IntegrateCo_2015payroll[[#This Row],[Job_Code]],Analytics_mindset_case_studies_IntegrateCo_jobcodes[[Code_text]:[Job_Description]],2,FALSE)</f>
        <v>Office</v>
      </c>
    </row>
    <row r="4915" spans="1:18" x14ac:dyDescent="0.3">
      <c r="A4915" s="1">
        <v>42181</v>
      </c>
      <c r="B4915">
        <v>27310070</v>
      </c>
      <c r="C4915">
        <v>287</v>
      </c>
      <c r="D4915">
        <v>2</v>
      </c>
      <c r="E4915">
        <v>2</v>
      </c>
      <c r="F4915" t="s">
        <v>97</v>
      </c>
      <c r="G4915">
        <v>12</v>
      </c>
      <c r="H4915">
        <v>0</v>
      </c>
      <c r="I4915">
        <v>171</v>
      </c>
      <c r="J4915">
        <v>0</v>
      </c>
      <c r="K4915">
        <v>0</v>
      </c>
      <c r="L4915">
        <v>779</v>
      </c>
      <c r="M4915">
        <v>1241</v>
      </c>
      <c r="N4915">
        <v>43</v>
      </c>
      <c r="O4915" t="s">
        <v>167</v>
      </c>
      <c r="P4915">
        <v>171</v>
      </c>
      <c r="Q491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915" t="str">
        <f>VLOOKUP(Analytics_mindset_case_studies_IntegrateCo_2015payroll[[#This Row],[Job_Code]],Analytics_mindset_case_studies_IntegrateCo_jobcodes[[Code_text]:[Job_Description]],2,FALSE)</f>
        <v>Service</v>
      </c>
    </row>
    <row r="4916" spans="1:18" x14ac:dyDescent="0.3">
      <c r="A4916" s="1">
        <v>42181</v>
      </c>
      <c r="B4916">
        <v>27310070</v>
      </c>
      <c r="C4916">
        <v>153</v>
      </c>
      <c r="D4916">
        <v>1</v>
      </c>
      <c r="E4916">
        <v>1</v>
      </c>
      <c r="F4916" t="s">
        <v>85</v>
      </c>
      <c r="G4916">
        <v>0</v>
      </c>
      <c r="H4916">
        <v>0</v>
      </c>
      <c r="I4916">
        <v>0</v>
      </c>
      <c r="J4916">
        <v>0</v>
      </c>
      <c r="K4916">
        <v>0</v>
      </c>
      <c r="L4916">
        <v>35</v>
      </c>
      <c r="M4916">
        <v>11</v>
      </c>
      <c r="N4916">
        <v>25</v>
      </c>
      <c r="O4916" t="s">
        <v>170</v>
      </c>
      <c r="P4916">
        <v>0</v>
      </c>
      <c r="Q491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916" t="str">
        <f>VLOOKUP(Analytics_mindset_case_studies_IntegrateCo_2015payroll[[#This Row],[Job_Code]],Analytics_mindset_case_studies_IntegrateCo_jobcodes[[Code_text]:[Job_Description]],2,FALSE)</f>
        <v>Installation</v>
      </c>
    </row>
    <row r="4917" spans="1:18" x14ac:dyDescent="0.3">
      <c r="A4917" s="1">
        <v>42181</v>
      </c>
      <c r="B4917">
        <v>27310070</v>
      </c>
      <c r="C4917">
        <v>13</v>
      </c>
      <c r="D4917">
        <v>1</v>
      </c>
      <c r="E4917">
        <v>1</v>
      </c>
      <c r="F4917" t="s">
        <v>84</v>
      </c>
      <c r="G4917">
        <v>6</v>
      </c>
      <c r="H4917">
        <v>0</v>
      </c>
      <c r="I4917">
        <v>27923</v>
      </c>
      <c r="J4917">
        <v>0</v>
      </c>
      <c r="K4917">
        <v>0</v>
      </c>
      <c r="L4917">
        <v>0</v>
      </c>
      <c r="M4917">
        <v>2136</v>
      </c>
      <c r="N4917">
        <v>461</v>
      </c>
      <c r="O4917" t="s">
        <v>171</v>
      </c>
      <c r="P4917">
        <v>27923</v>
      </c>
      <c r="Q491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4917" t="str">
        <f>VLOOKUP(Analytics_mindset_case_studies_IntegrateCo_2015payroll[[#This Row],[Job_Code]],Analytics_mindset_case_studies_IntegrateCo_jobcodes[[Code_text]:[Job_Description]],2,FALSE)</f>
        <v>Travel</v>
      </c>
    </row>
    <row r="4918" spans="1:18" x14ac:dyDescent="0.3">
      <c r="A4918" s="1">
        <v>42181</v>
      </c>
      <c r="B4918">
        <v>27310070</v>
      </c>
      <c r="C4918">
        <v>13</v>
      </c>
      <c r="D4918">
        <v>1</v>
      </c>
      <c r="E4918">
        <v>1</v>
      </c>
      <c r="F4918" t="s">
        <v>106</v>
      </c>
      <c r="G4918">
        <v>34</v>
      </c>
      <c r="H4918">
        <v>0</v>
      </c>
      <c r="I4918">
        <v>158231</v>
      </c>
      <c r="J4918">
        <v>0</v>
      </c>
      <c r="K4918">
        <v>0</v>
      </c>
      <c r="L4918">
        <v>0</v>
      </c>
      <c r="M4918">
        <v>12105</v>
      </c>
      <c r="N4918">
        <v>2611</v>
      </c>
      <c r="O4918" t="s">
        <v>171</v>
      </c>
      <c r="P4918">
        <v>158231</v>
      </c>
      <c r="Q491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007</v>
      </c>
      <c r="R4918" t="str">
        <f>VLOOKUP(Analytics_mindset_case_studies_IntegrateCo_2015payroll[[#This Row],[Job_Code]],Analytics_mindset_case_studies_IntegrateCo_jobcodes[[Code_text]:[Job_Description]],2,FALSE)</f>
        <v>Customer Training</v>
      </c>
    </row>
    <row r="4919" spans="1:18" x14ac:dyDescent="0.3">
      <c r="A4919" s="1">
        <v>42181</v>
      </c>
      <c r="B4919">
        <v>27310070</v>
      </c>
      <c r="C4919">
        <v>358</v>
      </c>
      <c r="D4919">
        <v>1</v>
      </c>
      <c r="E4919">
        <v>1</v>
      </c>
      <c r="F4919" t="s">
        <v>64</v>
      </c>
      <c r="G4919">
        <v>365</v>
      </c>
      <c r="H4919">
        <v>0</v>
      </c>
      <c r="I4919">
        <v>57488</v>
      </c>
      <c r="J4919">
        <v>0</v>
      </c>
      <c r="K4919">
        <v>0</v>
      </c>
      <c r="L4919">
        <v>1084</v>
      </c>
      <c r="M4919">
        <v>3455</v>
      </c>
      <c r="N4919">
        <v>69</v>
      </c>
      <c r="O4919" t="s">
        <v>172</v>
      </c>
      <c r="P4919">
        <v>57488</v>
      </c>
      <c r="Q491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919" t="str">
        <f>VLOOKUP(Analytics_mindset_case_studies_IntegrateCo_2015payroll[[#This Row],[Job_Code]],Analytics_mindset_case_studies_IntegrateCo_jobcodes[[Code_text]:[Job_Description]],2,FALSE)</f>
        <v>Office</v>
      </c>
    </row>
    <row r="4920" spans="1:18" x14ac:dyDescent="0.3">
      <c r="A4920" s="1">
        <v>42181</v>
      </c>
      <c r="B4920">
        <v>27310070</v>
      </c>
      <c r="C4920">
        <v>358</v>
      </c>
      <c r="D4920">
        <v>1</v>
      </c>
      <c r="E4920">
        <v>1</v>
      </c>
      <c r="F4920" t="s">
        <v>75</v>
      </c>
      <c r="G4920">
        <v>0</v>
      </c>
      <c r="H4920">
        <v>0</v>
      </c>
      <c r="I4920">
        <v>0</v>
      </c>
      <c r="J4920">
        <v>0</v>
      </c>
      <c r="K4920">
        <v>0</v>
      </c>
      <c r="L4920">
        <v>104</v>
      </c>
      <c r="M4920">
        <v>332</v>
      </c>
      <c r="N4920">
        <v>7</v>
      </c>
      <c r="O4920" t="s">
        <v>172</v>
      </c>
      <c r="P4920">
        <v>0</v>
      </c>
      <c r="Q492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4920" t="str">
        <f>VLOOKUP(Analytics_mindset_case_studies_IntegrateCo_2015payroll[[#This Row],[Job_Code]],Analytics_mindset_case_studies_IntegrateCo_jobcodes[[Code_text]:[Job_Description]],2,FALSE)</f>
        <v>Internal Auditing</v>
      </c>
    </row>
    <row r="4921" spans="1:18" x14ac:dyDescent="0.3">
      <c r="A4921" s="1">
        <v>42181</v>
      </c>
      <c r="B4921">
        <v>27310070</v>
      </c>
      <c r="C4921">
        <v>281</v>
      </c>
      <c r="D4921">
        <v>1</v>
      </c>
      <c r="E4921">
        <v>1</v>
      </c>
      <c r="F4921" t="s">
        <v>85</v>
      </c>
      <c r="G4921">
        <v>0</v>
      </c>
      <c r="H4921">
        <v>0</v>
      </c>
      <c r="I4921">
        <v>0</v>
      </c>
      <c r="J4921">
        <v>0</v>
      </c>
      <c r="K4921">
        <v>0</v>
      </c>
      <c r="L4921">
        <v>2</v>
      </c>
      <c r="M4921">
        <v>65</v>
      </c>
      <c r="N4921">
        <v>15</v>
      </c>
      <c r="O4921" t="s">
        <v>207</v>
      </c>
      <c r="P4921">
        <v>0</v>
      </c>
      <c r="Q492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921" t="str">
        <f>VLOOKUP(Analytics_mindset_case_studies_IntegrateCo_2015payroll[[#This Row],[Job_Code]],Analytics_mindset_case_studies_IntegrateCo_jobcodes[[Code_text]:[Job_Description]],2,FALSE)</f>
        <v>Installation</v>
      </c>
    </row>
    <row r="4922" spans="1:18" x14ac:dyDescent="0.3">
      <c r="A4922" s="1">
        <v>42181</v>
      </c>
      <c r="B4922">
        <v>27310070</v>
      </c>
      <c r="C4922">
        <v>281</v>
      </c>
      <c r="D4922">
        <v>1</v>
      </c>
      <c r="E4922">
        <v>1</v>
      </c>
      <c r="F4922" t="s">
        <v>74</v>
      </c>
      <c r="G4922">
        <v>0</v>
      </c>
      <c r="H4922">
        <v>4</v>
      </c>
      <c r="I4922">
        <v>0</v>
      </c>
      <c r="J4922">
        <v>156</v>
      </c>
      <c r="K4922">
        <v>0</v>
      </c>
      <c r="L4922">
        <v>35</v>
      </c>
      <c r="M4922">
        <v>1115</v>
      </c>
      <c r="N4922">
        <v>172</v>
      </c>
      <c r="O4922" t="s">
        <v>207</v>
      </c>
      <c r="P4922">
        <v>156</v>
      </c>
      <c r="Q492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922" t="str">
        <f>VLOOKUP(Analytics_mindset_case_studies_IntegrateCo_2015payroll[[#This Row],[Job_Code]],Analytics_mindset_case_studies_IntegrateCo_jobcodes[[Code_text]:[Job_Description]],2,FALSE)</f>
        <v>Service</v>
      </c>
    </row>
    <row r="4923" spans="1:18" x14ac:dyDescent="0.3">
      <c r="A4923" s="1">
        <v>42181</v>
      </c>
      <c r="B4923">
        <v>27310070</v>
      </c>
      <c r="C4923">
        <v>314</v>
      </c>
      <c r="D4923">
        <v>1</v>
      </c>
      <c r="E4923">
        <v>1</v>
      </c>
      <c r="F4923" t="s">
        <v>85</v>
      </c>
      <c r="G4923">
        <v>0</v>
      </c>
      <c r="H4923">
        <v>0</v>
      </c>
      <c r="I4923">
        <v>0</v>
      </c>
      <c r="J4923">
        <v>0</v>
      </c>
      <c r="K4923">
        <v>0</v>
      </c>
      <c r="L4923">
        <v>36</v>
      </c>
      <c r="M4923">
        <v>115</v>
      </c>
      <c r="N4923">
        <v>25</v>
      </c>
      <c r="O4923" t="s">
        <v>174</v>
      </c>
      <c r="P4923">
        <v>0</v>
      </c>
      <c r="Q492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923" t="str">
        <f>VLOOKUP(Analytics_mindset_case_studies_IntegrateCo_2015payroll[[#This Row],[Job_Code]],Analytics_mindset_case_studies_IntegrateCo_jobcodes[[Code_text]:[Job_Description]],2,FALSE)</f>
        <v>Installation</v>
      </c>
    </row>
    <row r="4924" spans="1:18" x14ac:dyDescent="0.3">
      <c r="A4924" s="1">
        <v>42181</v>
      </c>
      <c r="B4924">
        <v>27310070</v>
      </c>
      <c r="C4924">
        <v>314</v>
      </c>
      <c r="D4924">
        <v>1</v>
      </c>
      <c r="E4924">
        <v>1</v>
      </c>
      <c r="F4924" t="s">
        <v>95</v>
      </c>
      <c r="G4924">
        <v>2</v>
      </c>
      <c r="H4924">
        <v>0</v>
      </c>
      <c r="I4924">
        <v>435</v>
      </c>
      <c r="J4924">
        <v>0</v>
      </c>
      <c r="K4924">
        <v>0</v>
      </c>
      <c r="L4924">
        <v>105</v>
      </c>
      <c r="M4924">
        <v>333</v>
      </c>
      <c r="N4924">
        <v>72</v>
      </c>
      <c r="O4924" t="s">
        <v>174</v>
      </c>
      <c r="P4924">
        <v>435</v>
      </c>
      <c r="Q492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924" t="str">
        <f>VLOOKUP(Analytics_mindset_case_studies_IntegrateCo_2015payroll[[#This Row],[Job_Code]],Analytics_mindset_case_studies_IntegrateCo_jobcodes[[Code_text]:[Job_Description]],2,FALSE)</f>
        <v>Installation</v>
      </c>
    </row>
    <row r="4925" spans="1:18" x14ac:dyDescent="0.3">
      <c r="A4925" s="1">
        <v>42181</v>
      </c>
      <c r="B4925">
        <v>27310070</v>
      </c>
      <c r="C4925">
        <v>39</v>
      </c>
      <c r="D4925">
        <v>1</v>
      </c>
      <c r="E4925">
        <v>1</v>
      </c>
      <c r="F4925" t="s">
        <v>101</v>
      </c>
      <c r="G4925">
        <v>30</v>
      </c>
      <c r="H4925">
        <v>0</v>
      </c>
      <c r="I4925">
        <v>2175</v>
      </c>
      <c r="J4925">
        <v>0</v>
      </c>
      <c r="K4925">
        <v>32</v>
      </c>
      <c r="L4925">
        <v>126</v>
      </c>
      <c r="M4925">
        <v>402</v>
      </c>
      <c r="N4925">
        <v>359</v>
      </c>
      <c r="O4925" t="s">
        <v>175</v>
      </c>
      <c r="P4925">
        <v>2175</v>
      </c>
      <c r="Q492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925" t="str">
        <f>VLOOKUP(Analytics_mindset_case_studies_IntegrateCo_2015payroll[[#This Row],[Job_Code]],Analytics_mindset_case_studies_IntegrateCo_jobcodes[[Code_text]:[Job_Description]],2,FALSE)</f>
        <v>Installation</v>
      </c>
    </row>
    <row r="4926" spans="1:18" x14ac:dyDescent="0.3">
      <c r="A4926" s="1">
        <v>42181</v>
      </c>
      <c r="B4926">
        <v>27310070</v>
      </c>
      <c r="C4926">
        <v>22</v>
      </c>
      <c r="D4926">
        <v>1</v>
      </c>
      <c r="E4926">
        <v>1</v>
      </c>
      <c r="F4926" t="s">
        <v>63</v>
      </c>
      <c r="G4926">
        <v>0</v>
      </c>
      <c r="H4926">
        <v>0</v>
      </c>
      <c r="I4926">
        <v>0</v>
      </c>
      <c r="J4926">
        <v>0</v>
      </c>
      <c r="K4926">
        <v>0</v>
      </c>
      <c r="L4926">
        <v>299</v>
      </c>
      <c r="M4926">
        <v>2875</v>
      </c>
      <c r="N4926">
        <v>68</v>
      </c>
      <c r="O4926" t="s">
        <v>176</v>
      </c>
      <c r="P4926">
        <v>0</v>
      </c>
      <c r="Q492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926" t="str">
        <f>VLOOKUP(Analytics_mindset_case_studies_IntegrateCo_2015payroll[[#This Row],[Job_Code]],Analytics_mindset_case_studies_IntegrateCo_jobcodes[[Code_text]:[Job_Description]],2,FALSE)</f>
        <v>New Foreign Manufacturing Plant</v>
      </c>
    </row>
    <row r="4927" spans="1:18" x14ac:dyDescent="0.3">
      <c r="A4927" s="1">
        <v>42181</v>
      </c>
      <c r="B4927">
        <v>27310070</v>
      </c>
      <c r="C4927">
        <v>18</v>
      </c>
      <c r="D4927">
        <v>1</v>
      </c>
      <c r="E4927">
        <v>1</v>
      </c>
      <c r="F4927" t="s">
        <v>64</v>
      </c>
      <c r="G4927">
        <v>12</v>
      </c>
      <c r="H4927">
        <v>0</v>
      </c>
      <c r="I4927">
        <v>240</v>
      </c>
      <c r="J4927">
        <v>0</v>
      </c>
      <c r="K4927">
        <v>0</v>
      </c>
      <c r="L4927">
        <v>576</v>
      </c>
      <c r="M4927">
        <v>1836</v>
      </c>
      <c r="N4927">
        <v>29</v>
      </c>
      <c r="O4927" t="s">
        <v>177</v>
      </c>
      <c r="P4927">
        <v>240</v>
      </c>
      <c r="Q492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927" t="str">
        <f>VLOOKUP(Analytics_mindset_case_studies_IntegrateCo_2015payroll[[#This Row],[Job_Code]],Analytics_mindset_case_studies_IntegrateCo_jobcodes[[Code_text]:[Job_Description]],2,FALSE)</f>
        <v>Office</v>
      </c>
    </row>
    <row r="4928" spans="1:18" x14ac:dyDescent="0.3">
      <c r="A4928" s="1">
        <v>42181</v>
      </c>
      <c r="B4928">
        <v>27310070</v>
      </c>
      <c r="C4928">
        <v>18</v>
      </c>
      <c r="D4928">
        <v>1</v>
      </c>
      <c r="E4928">
        <v>1</v>
      </c>
      <c r="F4928" t="s">
        <v>65</v>
      </c>
      <c r="G4928">
        <v>12</v>
      </c>
      <c r="H4928">
        <v>0</v>
      </c>
      <c r="I4928">
        <v>240</v>
      </c>
      <c r="J4928">
        <v>0</v>
      </c>
      <c r="K4928">
        <v>0</v>
      </c>
      <c r="L4928">
        <v>576</v>
      </c>
      <c r="M4928">
        <v>1836</v>
      </c>
      <c r="N4928">
        <v>29</v>
      </c>
      <c r="O4928" t="s">
        <v>177</v>
      </c>
      <c r="P4928">
        <v>240</v>
      </c>
      <c r="Q492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928" t="str">
        <f>VLOOKUP(Analytics_mindset_case_studies_IntegrateCo_2015payroll[[#This Row],[Job_Code]],Analytics_mindset_case_studies_IntegrateCo_jobcodes[[Code_text]:[Job_Description]],2,FALSE)</f>
        <v>Office</v>
      </c>
    </row>
    <row r="4929" spans="1:18" x14ac:dyDescent="0.3">
      <c r="A4929" s="1">
        <v>42181</v>
      </c>
      <c r="B4929">
        <v>27310070</v>
      </c>
      <c r="C4929">
        <v>401</v>
      </c>
      <c r="D4929">
        <v>2</v>
      </c>
      <c r="E4929">
        <v>2</v>
      </c>
      <c r="F4929" t="s">
        <v>85</v>
      </c>
      <c r="G4929">
        <v>0</v>
      </c>
      <c r="H4929">
        <v>0</v>
      </c>
      <c r="I4929">
        <v>0</v>
      </c>
      <c r="J4929">
        <v>0</v>
      </c>
      <c r="K4929">
        <v>0</v>
      </c>
      <c r="L4929">
        <v>5</v>
      </c>
      <c r="M4929">
        <v>8</v>
      </c>
      <c r="N4929">
        <v>27</v>
      </c>
      <c r="O4929" t="s">
        <v>179</v>
      </c>
      <c r="P4929">
        <v>0</v>
      </c>
      <c r="Q492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929" t="str">
        <f>VLOOKUP(Analytics_mindset_case_studies_IntegrateCo_2015payroll[[#This Row],[Job_Code]],Analytics_mindset_case_studies_IntegrateCo_jobcodes[[Code_text]:[Job_Description]],2,FALSE)</f>
        <v>Installation</v>
      </c>
    </row>
    <row r="4930" spans="1:18" x14ac:dyDescent="0.3">
      <c r="A4930" s="1">
        <v>42181</v>
      </c>
      <c r="B4930">
        <v>27310070</v>
      </c>
      <c r="C4930">
        <v>401</v>
      </c>
      <c r="D4930">
        <v>2</v>
      </c>
      <c r="E4930">
        <v>2</v>
      </c>
      <c r="F4930" t="s">
        <v>88</v>
      </c>
      <c r="G4930">
        <v>3</v>
      </c>
      <c r="H4930">
        <v>0</v>
      </c>
      <c r="I4930">
        <v>78</v>
      </c>
      <c r="J4930">
        <v>0</v>
      </c>
      <c r="K4930">
        <v>0</v>
      </c>
      <c r="L4930">
        <v>328</v>
      </c>
      <c r="M4930">
        <v>522</v>
      </c>
      <c r="N4930">
        <v>173</v>
      </c>
      <c r="O4930" t="s">
        <v>179</v>
      </c>
      <c r="P4930">
        <v>78</v>
      </c>
      <c r="Q493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930" t="str">
        <f>VLOOKUP(Analytics_mindset_case_studies_IntegrateCo_2015payroll[[#This Row],[Job_Code]],Analytics_mindset_case_studies_IntegrateCo_jobcodes[[Code_text]:[Job_Description]],2,FALSE)</f>
        <v>Office</v>
      </c>
    </row>
    <row r="4931" spans="1:18" x14ac:dyDescent="0.3">
      <c r="A4931" s="1">
        <v>42181</v>
      </c>
      <c r="B4931">
        <v>27310070</v>
      </c>
      <c r="C4931">
        <v>401</v>
      </c>
      <c r="D4931">
        <v>2</v>
      </c>
      <c r="E4931">
        <v>2</v>
      </c>
      <c r="F4931" t="s">
        <v>111</v>
      </c>
      <c r="G4931">
        <v>0</v>
      </c>
      <c r="H4931">
        <v>0</v>
      </c>
      <c r="I4931">
        <v>0</v>
      </c>
      <c r="J4931">
        <v>0</v>
      </c>
      <c r="K4931">
        <v>0</v>
      </c>
      <c r="L4931">
        <v>109</v>
      </c>
      <c r="M4931">
        <v>174</v>
      </c>
      <c r="N4931">
        <v>58</v>
      </c>
      <c r="O4931" t="s">
        <v>179</v>
      </c>
      <c r="P4931">
        <v>0</v>
      </c>
      <c r="Q493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012</v>
      </c>
      <c r="R4931" t="str">
        <f>VLOOKUP(Analytics_mindset_case_studies_IntegrateCo_2015payroll[[#This Row],[Job_Code]],Analytics_mindset_case_studies_IntegrateCo_jobcodes[[Code_text]:[Job_Description]],2,FALSE)</f>
        <v>Internal Auditing</v>
      </c>
    </row>
    <row r="4932" spans="1:18" x14ac:dyDescent="0.3">
      <c r="A4932" s="1">
        <v>42181</v>
      </c>
      <c r="B4932">
        <v>27310070</v>
      </c>
      <c r="C4932">
        <v>407</v>
      </c>
      <c r="D4932">
        <v>1</v>
      </c>
      <c r="E4932">
        <v>1</v>
      </c>
      <c r="F4932" t="s">
        <v>89</v>
      </c>
      <c r="G4932">
        <v>1</v>
      </c>
      <c r="H4932">
        <v>0</v>
      </c>
      <c r="I4932">
        <v>16</v>
      </c>
      <c r="J4932">
        <v>0</v>
      </c>
      <c r="K4932">
        <v>0</v>
      </c>
      <c r="L4932">
        <v>38</v>
      </c>
      <c r="M4932">
        <v>122</v>
      </c>
      <c r="N4932">
        <v>26</v>
      </c>
      <c r="O4932" t="s">
        <v>209</v>
      </c>
      <c r="P4932">
        <v>16</v>
      </c>
      <c r="Q493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932" t="str">
        <f>VLOOKUP(Analytics_mindset_case_studies_IntegrateCo_2015payroll[[#This Row],[Job_Code]],Analytics_mindset_case_studies_IntegrateCo_jobcodes[[Code_text]:[Job_Description]],2,FALSE)</f>
        <v>Employee Training</v>
      </c>
    </row>
    <row r="4933" spans="1:18" x14ac:dyDescent="0.3">
      <c r="A4933" s="1">
        <v>42181</v>
      </c>
      <c r="B4933">
        <v>27310070</v>
      </c>
      <c r="C4933">
        <v>3</v>
      </c>
      <c r="D4933">
        <v>1</v>
      </c>
      <c r="E4933">
        <v>1</v>
      </c>
      <c r="F4933" t="s">
        <v>64</v>
      </c>
      <c r="G4933">
        <v>28</v>
      </c>
      <c r="H4933">
        <v>0</v>
      </c>
      <c r="I4933">
        <v>205133</v>
      </c>
      <c r="J4933">
        <v>0</v>
      </c>
      <c r="K4933">
        <v>0</v>
      </c>
      <c r="L4933">
        <v>0</v>
      </c>
      <c r="M4933">
        <v>15538</v>
      </c>
      <c r="N4933">
        <v>246</v>
      </c>
      <c r="O4933" t="s">
        <v>180</v>
      </c>
      <c r="P4933">
        <v>205133</v>
      </c>
      <c r="Q493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933" t="str">
        <f>VLOOKUP(Analytics_mindset_case_studies_IntegrateCo_2015payroll[[#This Row],[Job_Code]],Analytics_mindset_case_studies_IntegrateCo_jobcodes[[Code_text]:[Job_Description]],2,FALSE)</f>
        <v>Office</v>
      </c>
    </row>
    <row r="4934" spans="1:18" x14ac:dyDescent="0.3">
      <c r="A4934" s="1">
        <v>42181</v>
      </c>
      <c r="B4934">
        <v>27310070</v>
      </c>
      <c r="C4934">
        <v>3</v>
      </c>
      <c r="D4934">
        <v>1</v>
      </c>
      <c r="E4934">
        <v>1</v>
      </c>
      <c r="F4934" t="s">
        <v>58</v>
      </c>
      <c r="G4934">
        <v>14</v>
      </c>
      <c r="H4934">
        <v>0</v>
      </c>
      <c r="I4934">
        <v>102567</v>
      </c>
      <c r="J4934">
        <v>0</v>
      </c>
      <c r="K4934">
        <v>0</v>
      </c>
      <c r="L4934">
        <v>0</v>
      </c>
      <c r="M4934">
        <v>777</v>
      </c>
      <c r="N4934">
        <v>123</v>
      </c>
      <c r="O4934" t="s">
        <v>180</v>
      </c>
      <c r="P4934">
        <v>102567</v>
      </c>
      <c r="Q493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934" t="str">
        <f>VLOOKUP(Analytics_mindset_case_studies_IntegrateCo_2015payroll[[#This Row],[Job_Code]],Analytics_mindset_case_studies_IntegrateCo_jobcodes[[Code_text]:[Job_Description]],2,FALSE)</f>
        <v>Sales</v>
      </c>
    </row>
    <row r="4935" spans="1:18" x14ac:dyDescent="0.3">
      <c r="A4935" s="1">
        <v>42181</v>
      </c>
      <c r="B4935">
        <v>27310070</v>
      </c>
      <c r="C4935">
        <v>374</v>
      </c>
      <c r="D4935">
        <v>5</v>
      </c>
      <c r="E4935">
        <v>5</v>
      </c>
      <c r="F4935" t="s">
        <v>64</v>
      </c>
      <c r="G4935">
        <v>55</v>
      </c>
      <c r="H4935">
        <v>0</v>
      </c>
      <c r="I4935">
        <v>1155</v>
      </c>
      <c r="J4935">
        <v>0</v>
      </c>
      <c r="K4935">
        <v>0</v>
      </c>
      <c r="L4935">
        <v>323</v>
      </c>
      <c r="M4935">
        <v>752</v>
      </c>
      <c r="N4935">
        <v>44</v>
      </c>
      <c r="O4935" t="s">
        <v>181</v>
      </c>
      <c r="P4935">
        <v>1155</v>
      </c>
      <c r="Q493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935" t="str">
        <f>VLOOKUP(Analytics_mindset_case_studies_IntegrateCo_2015payroll[[#This Row],[Job_Code]],Analytics_mindset_case_studies_IntegrateCo_jobcodes[[Code_text]:[Job_Description]],2,FALSE)</f>
        <v>Office</v>
      </c>
    </row>
    <row r="4936" spans="1:18" x14ac:dyDescent="0.3">
      <c r="A4936" s="1">
        <v>42181</v>
      </c>
      <c r="B4936">
        <v>27310070</v>
      </c>
      <c r="C4936">
        <v>374</v>
      </c>
      <c r="D4936">
        <v>5</v>
      </c>
      <c r="E4936">
        <v>5</v>
      </c>
      <c r="F4936" t="s">
        <v>93</v>
      </c>
      <c r="G4936">
        <v>185</v>
      </c>
      <c r="H4936">
        <v>0</v>
      </c>
      <c r="I4936">
        <v>3885</v>
      </c>
      <c r="J4936">
        <v>0</v>
      </c>
      <c r="K4936">
        <v>0</v>
      </c>
      <c r="L4936">
        <v>1088</v>
      </c>
      <c r="M4936">
        <v>253</v>
      </c>
      <c r="N4936">
        <v>148</v>
      </c>
      <c r="O4936" t="s">
        <v>181</v>
      </c>
      <c r="P4936">
        <v>3885</v>
      </c>
      <c r="Q493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936" t="str">
        <f>VLOOKUP(Analytics_mindset_case_studies_IntegrateCo_2015payroll[[#This Row],[Job_Code]],Analytics_mindset_case_studies_IntegrateCo_jobcodes[[Code_text]:[Job_Description]],2,FALSE)</f>
        <v>Office</v>
      </c>
    </row>
    <row r="4937" spans="1:18" x14ac:dyDescent="0.3">
      <c r="A4937" s="1">
        <v>42181</v>
      </c>
      <c r="B4937">
        <v>27310070</v>
      </c>
      <c r="C4937">
        <v>374</v>
      </c>
      <c r="D4937">
        <v>5</v>
      </c>
      <c r="E4937">
        <v>5</v>
      </c>
      <c r="F4937" t="s">
        <v>78</v>
      </c>
      <c r="G4937">
        <v>155</v>
      </c>
      <c r="H4937">
        <v>0</v>
      </c>
      <c r="I4937">
        <v>3255</v>
      </c>
      <c r="J4937">
        <v>0</v>
      </c>
      <c r="K4937">
        <v>0</v>
      </c>
      <c r="L4937">
        <v>912</v>
      </c>
      <c r="M4937">
        <v>2119</v>
      </c>
      <c r="N4937">
        <v>124</v>
      </c>
      <c r="O4937" t="s">
        <v>181</v>
      </c>
      <c r="P4937">
        <v>3255</v>
      </c>
      <c r="Q493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937" t="str">
        <f>VLOOKUP(Analytics_mindset_case_studies_IntegrateCo_2015payroll[[#This Row],[Job_Code]],Analytics_mindset_case_studies_IntegrateCo_jobcodes[[Code_text]:[Job_Description]],2,FALSE)</f>
        <v>Service</v>
      </c>
    </row>
    <row r="4938" spans="1:18" x14ac:dyDescent="0.3">
      <c r="A4938" s="1">
        <v>42181</v>
      </c>
      <c r="B4938">
        <v>27310070</v>
      </c>
      <c r="C4938">
        <v>374</v>
      </c>
      <c r="D4938">
        <v>5</v>
      </c>
      <c r="E4938">
        <v>5</v>
      </c>
      <c r="F4938" t="s">
        <v>103</v>
      </c>
      <c r="G4938">
        <v>5</v>
      </c>
      <c r="H4938">
        <v>0</v>
      </c>
      <c r="I4938">
        <v>105</v>
      </c>
      <c r="J4938">
        <v>0</v>
      </c>
      <c r="K4938">
        <v>0</v>
      </c>
      <c r="L4938">
        <v>29</v>
      </c>
      <c r="M4938">
        <v>69</v>
      </c>
      <c r="N4938">
        <v>4</v>
      </c>
      <c r="O4938" t="s">
        <v>181</v>
      </c>
      <c r="P4938">
        <v>105</v>
      </c>
      <c r="Q493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938" t="str">
        <f>VLOOKUP(Analytics_mindset_case_studies_IntegrateCo_2015payroll[[#This Row],[Job_Code]],Analytics_mindset_case_studies_IntegrateCo_jobcodes[[Code_text]:[Job_Description]],2,FALSE)</f>
        <v>Service</v>
      </c>
    </row>
    <row r="4939" spans="1:18" x14ac:dyDescent="0.3">
      <c r="A4939" s="1">
        <v>42181</v>
      </c>
      <c r="B4939">
        <v>27310070</v>
      </c>
      <c r="C4939">
        <v>201</v>
      </c>
      <c r="D4939">
        <v>1</v>
      </c>
      <c r="E4939">
        <v>1</v>
      </c>
      <c r="F4939" t="s">
        <v>85</v>
      </c>
      <c r="G4939">
        <v>0</v>
      </c>
      <c r="H4939">
        <v>0</v>
      </c>
      <c r="I4939">
        <v>0</v>
      </c>
      <c r="J4939">
        <v>0</v>
      </c>
      <c r="K4939">
        <v>0</v>
      </c>
      <c r="L4939">
        <v>0</v>
      </c>
      <c r="M4939">
        <v>115</v>
      </c>
      <c r="N4939">
        <v>25</v>
      </c>
      <c r="O4939" t="s">
        <v>182</v>
      </c>
      <c r="P4939">
        <v>0</v>
      </c>
      <c r="Q493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939" t="str">
        <f>VLOOKUP(Analytics_mindset_case_studies_IntegrateCo_2015payroll[[#This Row],[Job_Code]],Analytics_mindset_case_studies_IntegrateCo_jobcodes[[Code_text]:[Job_Description]],2,FALSE)</f>
        <v>Installation</v>
      </c>
    </row>
    <row r="4940" spans="1:18" x14ac:dyDescent="0.3">
      <c r="A4940" s="1">
        <v>42181</v>
      </c>
      <c r="B4940">
        <v>27310070</v>
      </c>
      <c r="C4940">
        <v>201</v>
      </c>
      <c r="D4940">
        <v>1</v>
      </c>
      <c r="E4940">
        <v>1</v>
      </c>
      <c r="F4940" t="s">
        <v>70</v>
      </c>
      <c r="G4940">
        <v>0</v>
      </c>
      <c r="H4940">
        <v>0</v>
      </c>
      <c r="I4940">
        <v>0</v>
      </c>
      <c r="J4940">
        <v>0</v>
      </c>
      <c r="K4940">
        <v>0</v>
      </c>
      <c r="L4940">
        <v>0</v>
      </c>
      <c r="M4940">
        <v>1927</v>
      </c>
      <c r="N4940">
        <v>416</v>
      </c>
      <c r="O4940" t="s">
        <v>182</v>
      </c>
      <c r="P4940">
        <v>0</v>
      </c>
      <c r="Q494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940" t="str">
        <f>VLOOKUP(Analytics_mindset_case_studies_IntegrateCo_2015payroll[[#This Row],[Job_Code]],Analytics_mindset_case_studies_IntegrateCo_jobcodes[[Code_text]:[Job_Description]],2,FALSE)</f>
        <v>New Foreign Manufacturing Plant</v>
      </c>
    </row>
    <row r="4941" spans="1:18" x14ac:dyDescent="0.3">
      <c r="A4941" s="1">
        <v>42181</v>
      </c>
      <c r="B4941">
        <v>27310070</v>
      </c>
      <c r="C4941">
        <v>192</v>
      </c>
      <c r="D4941">
        <v>5</v>
      </c>
      <c r="E4941">
        <v>5</v>
      </c>
      <c r="F4941" t="s">
        <v>85</v>
      </c>
      <c r="G4941">
        <v>0</v>
      </c>
      <c r="H4941">
        <v>0</v>
      </c>
      <c r="I4941">
        <v>0</v>
      </c>
      <c r="J4941">
        <v>0</v>
      </c>
      <c r="K4941">
        <v>0</v>
      </c>
      <c r="L4941">
        <v>0</v>
      </c>
      <c r="M4941">
        <v>102</v>
      </c>
      <c r="N4941">
        <v>0</v>
      </c>
      <c r="O4941" t="s">
        <v>183</v>
      </c>
      <c r="P4941">
        <v>0</v>
      </c>
      <c r="Q494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941" t="str">
        <f>VLOOKUP(Analytics_mindset_case_studies_IntegrateCo_2015payroll[[#This Row],[Job_Code]],Analytics_mindset_case_studies_IntegrateCo_jobcodes[[Code_text]:[Job_Description]],2,FALSE)</f>
        <v>Installation</v>
      </c>
    </row>
    <row r="4942" spans="1:18" x14ac:dyDescent="0.3">
      <c r="A4942" s="1">
        <v>42181</v>
      </c>
      <c r="B4942">
        <v>27310070</v>
      </c>
      <c r="C4942">
        <v>192</v>
      </c>
      <c r="D4942">
        <v>5</v>
      </c>
      <c r="E4942">
        <v>5</v>
      </c>
      <c r="F4942" t="s">
        <v>107</v>
      </c>
      <c r="G4942">
        <v>3</v>
      </c>
      <c r="H4942">
        <v>0</v>
      </c>
      <c r="I4942">
        <v>7212</v>
      </c>
      <c r="J4942">
        <v>0</v>
      </c>
      <c r="K4942">
        <v>0</v>
      </c>
      <c r="L4942">
        <v>0</v>
      </c>
      <c r="M4942">
        <v>493</v>
      </c>
      <c r="N4942">
        <v>0</v>
      </c>
      <c r="O4942" t="s">
        <v>183</v>
      </c>
      <c r="P4942">
        <v>7212</v>
      </c>
      <c r="Q494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942" t="str">
        <f>VLOOKUP(Analytics_mindset_case_studies_IntegrateCo_2015payroll[[#This Row],[Job_Code]],Analytics_mindset_case_studies_IntegrateCo_jobcodes[[Code_text]:[Job_Description]],2,FALSE)</f>
        <v>Sales</v>
      </c>
    </row>
    <row r="4943" spans="1:18" x14ac:dyDescent="0.3">
      <c r="A4943" s="1">
        <v>42181</v>
      </c>
      <c r="B4943">
        <v>27310070</v>
      </c>
      <c r="C4943">
        <v>192</v>
      </c>
      <c r="D4943">
        <v>5</v>
      </c>
      <c r="E4943">
        <v>5</v>
      </c>
      <c r="F4943" t="s">
        <v>104</v>
      </c>
      <c r="G4943">
        <v>37</v>
      </c>
      <c r="H4943">
        <v>0</v>
      </c>
      <c r="I4943">
        <v>88942</v>
      </c>
      <c r="J4943">
        <v>0</v>
      </c>
      <c r="K4943">
        <v>0</v>
      </c>
      <c r="L4943">
        <v>0</v>
      </c>
      <c r="M4943">
        <v>6072</v>
      </c>
      <c r="N4943">
        <v>0</v>
      </c>
      <c r="O4943" t="s">
        <v>183</v>
      </c>
      <c r="P4943">
        <v>88942</v>
      </c>
      <c r="Q494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943" t="str">
        <f>VLOOKUP(Analytics_mindset_case_studies_IntegrateCo_2015payroll[[#This Row],[Job_Code]],Analytics_mindset_case_studies_IntegrateCo_jobcodes[[Code_text]:[Job_Description]],2,FALSE)</f>
        <v>Sales</v>
      </c>
    </row>
    <row r="4944" spans="1:18" x14ac:dyDescent="0.3">
      <c r="A4944" s="1">
        <v>42181</v>
      </c>
      <c r="B4944">
        <v>27310070</v>
      </c>
      <c r="C4944">
        <v>398</v>
      </c>
      <c r="D4944">
        <v>1</v>
      </c>
      <c r="E4944">
        <v>1</v>
      </c>
      <c r="F4944" t="s">
        <v>89</v>
      </c>
      <c r="G4944">
        <v>1</v>
      </c>
      <c r="H4944">
        <v>0</v>
      </c>
      <c r="I4944">
        <v>12</v>
      </c>
      <c r="J4944">
        <v>0</v>
      </c>
      <c r="K4944">
        <v>0</v>
      </c>
      <c r="L4944">
        <v>29</v>
      </c>
      <c r="M4944">
        <v>91</v>
      </c>
      <c r="N4944">
        <v>2</v>
      </c>
      <c r="O4944" t="s">
        <v>184</v>
      </c>
      <c r="P4944">
        <v>12</v>
      </c>
      <c r="Q494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944" t="str">
        <f>VLOOKUP(Analytics_mindset_case_studies_IntegrateCo_2015payroll[[#This Row],[Job_Code]],Analytics_mindset_case_studies_IntegrateCo_jobcodes[[Code_text]:[Job_Description]],2,FALSE)</f>
        <v>Employee Training</v>
      </c>
    </row>
    <row r="4945" spans="1:18" x14ac:dyDescent="0.3">
      <c r="A4945" s="1">
        <v>42181</v>
      </c>
      <c r="B4945">
        <v>27310070</v>
      </c>
      <c r="C4945">
        <v>276</v>
      </c>
      <c r="D4945">
        <v>1</v>
      </c>
      <c r="E4945">
        <v>1</v>
      </c>
      <c r="F4945" t="s">
        <v>85</v>
      </c>
      <c r="G4945">
        <v>0</v>
      </c>
      <c r="H4945">
        <v>0</v>
      </c>
      <c r="I4945">
        <v>0</v>
      </c>
      <c r="J4945">
        <v>0</v>
      </c>
      <c r="K4945">
        <v>0</v>
      </c>
      <c r="L4945">
        <v>34</v>
      </c>
      <c r="M4945">
        <v>107</v>
      </c>
      <c r="N4945">
        <v>25</v>
      </c>
      <c r="O4945" t="s">
        <v>185</v>
      </c>
      <c r="P4945">
        <v>0</v>
      </c>
      <c r="Q494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945" t="str">
        <f>VLOOKUP(Analytics_mindset_case_studies_IntegrateCo_2015payroll[[#This Row],[Job_Code]],Analytics_mindset_case_studies_IntegrateCo_jobcodes[[Code_text]:[Job_Description]],2,FALSE)</f>
        <v>Installation</v>
      </c>
    </row>
    <row r="4946" spans="1:18" x14ac:dyDescent="0.3">
      <c r="A4946" s="1">
        <v>42181</v>
      </c>
      <c r="B4946">
        <v>27310070</v>
      </c>
      <c r="C4946">
        <v>352</v>
      </c>
      <c r="D4946">
        <v>1</v>
      </c>
      <c r="E4946">
        <v>1</v>
      </c>
      <c r="F4946" t="s">
        <v>85</v>
      </c>
      <c r="G4946">
        <v>0</v>
      </c>
      <c r="H4946">
        <v>0</v>
      </c>
      <c r="I4946">
        <v>0</v>
      </c>
      <c r="J4946">
        <v>0</v>
      </c>
      <c r="K4946">
        <v>0</v>
      </c>
      <c r="L4946">
        <v>25</v>
      </c>
      <c r="M4946">
        <v>79</v>
      </c>
      <c r="N4946">
        <v>2</v>
      </c>
      <c r="O4946" t="s">
        <v>186</v>
      </c>
      <c r="P4946">
        <v>0</v>
      </c>
      <c r="Q494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946" t="str">
        <f>VLOOKUP(Analytics_mindset_case_studies_IntegrateCo_2015payroll[[#This Row],[Job_Code]],Analytics_mindset_case_studies_IntegrateCo_jobcodes[[Code_text]:[Job_Description]],2,FALSE)</f>
        <v>Installation</v>
      </c>
    </row>
    <row r="4947" spans="1:18" x14ac:dyDescent="0.3">
      <c r="A4947" s="1">
        <v>42181</v>
      </c>
      <c r="B4947">
        <v>27310070</v>
      </c>
      <c r="C4947">
        <v>352</v>
      </c>
      <c r="D4947">
        <v>1</v>
      </c>
      <c r="E4947">
        <v>1</v>
      </c>
      <c r="F4947" t="s">
        <v>70</v>
      </c>
      <c r="G4947">
        <v>0</v>
      </c>
      <c r="H4947">
        <v>0</v>
      </c>
      <c r="I4947">
        <v>0</v>
      </c>
      <c r="J4947">
        <v>0</v>
      </c>
      <c r="K4947">
        <v>0</v>
      </c>
      <c r="L4947">
        <v>98</v>
      </c>
      <c r="M4947">
        <v>311</v>
      </c>
      <c r="N4947">
        <v>78</v>
      </c>
      <c r="O4947" t="s">
        <v>186</v>
      </c>
      <c r="P4947">
        <v>0</v>
      </c>
      <c r="Q494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947" t="str">
        <f>VLOOKUP(Analytics_mindset_case_studies_IntegrateCo_2015payroll[[#This Row],[Job_Code]],Analytics_mindset_case_studies_IntegrateCo_jobcodes[[Code_text]:[Job_Description]],2,FALSE)</f>
        <v>New Foreign Manufacturing Plant</v>
      </c>
    </row>
    <row r="4948" spans="1:18" x14ac:dyDescent="0.3">
      <c r="A4948" s="1">
        <v>42181</v>
      </c>
      <c r="B4948">
        <v>27310070</v>
      </c>
      <c r="C4948">
        <v>199</v>
      </c>
      <c r="D4948">
        <v>1</v>
      </c>
      <c r="E4948">
        <v>1</v>
      </c>
      <c r="F4948" t="s">
        <v>85</v>
      </c>
      <c r="G4948">
        <v>0</v>
      </c>
      <c r="H4948">
        <v>0</v>
      </c>
      <c r="I4948">
        <v>0</v>
      </c>
      <c r="J4948">
        <v>0</v>
      </c>
      <c r="K4948">
        <v>0</v>
      </c>
      <c r="L4948">
        <v>0</v>
      </c>
      <c r="M4948">
        <v>107</v>
      </c>
      <c r="N4948">
        <v>25</v>
      </c>
      <c r="O4948" t="s">
        <v>187</v>
      </c>
      <c r="P4948">
        <v>0</v>
      </c>
      <c r="Q494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948" t="str">
        <f>VLOOKUP(Analytics_mindset_case_studies_IntegrateCo_2015payroll[[#This Row],[Job_Code]],Analytics_mindset_case_studies_IntegrateCo_jobcodes[[Code_text]:[Job_Description]],2,FALSE)</f>
        <v>Installation</v>
      </c>
    </row>
    <row r="4949" spans="1:18" x14ac:dyDescent="0.3">
      <c r="A4949" s="1">
        <v>42181</v>
      </c>
      <c r="B4949">
        <v>27310070</v>
      </c>
      <c r="C4949">
        <v>199</v>
      </c>
      <c r="D4949">
        <v>1</v>
      </c>
      <c r="E4949">
        <v>1</v>
      </c>
      <c r="F4949" t="s">
        <v>78</v>
      </c>
      <c r="G4949">
        <v>7</v>
      </c>
      <c r="H4949">
        <v>0</v>
      </c>
      <c r="I4949">
        <v>2499</v>
      </c>
      <c r="J4949">
        <v>0</v>
      </c>
      <c r="K4949">
        <v>0</v>
      </c>
      <c r="L4949">
        <v>0</v>
      </c>
      <c r="M4949">
        <v>1797</v>
      </c>
      <c r="N4949">
        <v>412</v>
      </c>
      <c r="O4949" t="s">
        <v>187</v>
      </c>
      <c r="P4949">
        <v>2499</v>
      </c>
      <c r="Q494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949" t="str">
        <f>VLOOKUP(Analytics_mindset_case_studies_IntegrateCo_2015payroll[[#This Row],[Job_Code]],Analytics_mindset_case_studies_IntegrateCo_jobcodes[[Code_text]:[Job_Description]],2,FALSE)</f>
        <v>Service</v>
      </c>
    </row>
    <row r="4950" spans="1:18" x14ac:dyDescent="0.3">
      <c r="A4950" s="1">
        <v>42181</v>
      </c>
      <c r="B4950">
        <v>27310070</v>
      </c>
      <c r="C4950">
        <v>199</v>
      </c>
      <c r="D4950">
        <v>1</v>
      </c>
      <c r="E4950">
        <v>1</v>
      </c>
      <c r="F4950" t="s">
        <v>78</v>
      </c>
      <c r="G4950">
        <v>0</v>
      </c>
      <c r="H4950">
        <v>25</v>
      </c>
      <c r="I4950">
        <v>0</v>
      </c>
      <c r="J4950">
        <v>13388</v>
      </c>
      <c r="K4950">
        <v>0</v>
      </c>
      <c r="L4950">
        <v>0</v>
      </c>
      <c r="M4950">
        <v>962</v>
      </c>
      <c r="N4950">
        <v>147</v>
      </c>
      <c r="O4950" t="s">
        <v>187</v>
      </c>
      <c r="P4950">
        <v>13388</v>
      </c>
      <c r="Q495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950" t="str">
        <f>VLOOKUP(Analytics_mindset_case_studies_IntegrateCo_2015payroll[[#This Row],[Job_Code]],Analytics_mindset_case_studies_IntegrateCo_jobcodes[[Code_text]:[Job_Description]],2,FALSE)</f>
        <v>Service</v>
      </c>
    </row>
    <row r="4951" spans="1:18" x14ac:dyDescent="0.3">
      <c r="A4951" s="1">
        <v>42181</v>
      </c>
      <c r="B4951">
        <v>27310070</v>
      </c>
      <c r="C4951">
        <v>199</v>
      </c>
      <c r="D4951">
        <v>1</v>
      </c>
      <c r="E4951">
        <v>1</v>
      </c>
      <c r="F4951" t="s">
        <v>87</v>
      </c>
      <c r="G4951">
        <v>5</v>
      </c>
      <c r="H4951">
        <v>0</v>
      </c>
      <c r="I4951">
        <v>1785</v>
      </c>
      <c r="J4951">
        <v>0</v>
      </c>
      <c r="K4951">
        <v>0</v>
      </c>
      <c r="L4951">
        <v>0</v>
      </c>
      <c r="M4951">
        <v>128</v>
      </c>
      <c r="N4951">
        <v>29</v>
      </c>
      <c r="O4951" t="s">
        <v>187</v>
      </c>
      <c r="P4951">
        <v>1785</v>
      </c>
      <c r="Q495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951" t="str">
        <f>VLOOKUP(Analytics_mindset_case_studies_IntegrateCo_2015payroll[[#This Row],[Job_Code]],Analytics_mindset_case_studies_IntegrateCo_jobcodes[[Code_text]:[Job_Description]],2,FALSE)</f>
        <v>Employee Training</v>
      </c>
    </row>
    <row r="4952" spans="1:18" x14ac:dyDescent="0.3">
      <c r="A4952" s="1">
        <v>42181</v>
      </c>
      <c r="B4952">
        <v>27310070</v>
      </c>
      <c r="C4952">
        <v>260</v>
      </c>
      <c r="D4952">
        <v>1</v>
      </c>
      <c r="E4952">
        <v>1</v>
      </c>
      <c r="F4952" t="s">
        <v>85</v>
      </c>
      <c r="G4952">
        <v>0</v>
      </c>
      <c r="H4952">
        <v>0</v>
      </c>
      <c r="I4952">
        <v>0</v>
      </c>
      <c r="J4952">
        <v>0</v>
      </c>
      <c r="K4952">
        <v>0</v>
      </c>
      <c r="L4952">
        <v>34</v>
      </c>
      <c r="M4952">
        <v>11</v>
      </c>
      <c r="N4952">
        <v>25</v>
      </c>
      <c r="O4952" t="s">
        <v>188</v>
      </c>
      <c r="P4952">
        <v>0</v>
      </c>
      <c r="Q495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952" t="str">
        <f>VLOOKUP(Analytics_mindset_case_studies_IntegrateCo_2015payroll[[#This Row],[Job_Code]],Analytics_mindset_case_studies_IntegrateCo_jobcodes[[Code_text]:[Job_Description]],2,FALSE)</f>
        <v>Installation</v>
      </c>
    </row>
    <row r="4953" spans="1:18" x14ac:dyDescent="0.3">
      <c r="A4953" s="1">
        <v>42181</v>
      </c>
      <c r="B4953">
        <v>27310070</v>
      </c>
      <c r="C4953">
        <v>412</v>
      </c>
      <c r="D4953">
        <v>1</v>
      </c>
      <c r="E4953">
        <v>1</v>
      </c>
      <c r="F4953" t="s">
        <v>64</v>
      </c>
      <c r="G4953">
        <v>20</v>
      </c>
      <c r="H4953">
        <v>0</v>
      </c>
      <c r="I4953">
        <v>320</v>
      </c>
      <c r="J4953">
        <v>0</v>
      </c>
      <c r="K4953">
        <v>192</v>
      </c>
      <c r="L4953">
        <v>768</v>
      </c>
      <c r="M4953">
        <v>2448</v>
      </c>
      <c r="N4953">
        <v>528</v>
      </c>
      <c r="O4953" t="s">
        <v>212</v>
      </c>
      <c r="P4953">
        <v>320</v>
      </c>
      <c r="Q495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953" t="str">
        <f>VLOOKUP(Analytics_mindset_case_studies_IntegrateCo_2015payroll[[#This Row],[Job_Code]],Analytics_mindset_case_studies_IntegrateCo_jobcodes[[Code_text]:[Job_Description]],2,FALSE)</f>
        <v>Office</v>
      </c>
    </row>
    <row r="4954" spans="1:18" x14ac:dyDescent="0.3">
      <c r="A4954" s="1">
        <v>42181</v>
      </c>
      <c r="B4954">
        <v>27310070</v>
      </c>
      <c r="C4954">
        <v>412</v>
      </c>
      <c r="D4954">
        <v>1</v>
      </c>
      <c r="E4954">
        <v>1</v>
      </c>
      <c r="F4954" t="s">
        <v>64</v>
      </c>
      <c r="G4954">
        <v>0</v>
      </c>
      <c r="H4954">
        <v>1</v>
      </c>
      <c r="I4954">
        <v>0</v>
      </c>
      <c r="J4954">
        <v>24</v>
      </c>
      <c r="K4954">
        <v>14</v>
      </c>
      <c r="L4954">
        <v>58</v>
      </c>
      <c r="M4954">
        <v>184</v>
      </c>
      <c r="N4954">
        <v>26</v>
      </c>
      <c r="O4954" t="s">
        <v>212</v>
      </c>
      <c r="P4954">
        <v>24</v>
      </c>
      <c r="Q495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954" t="str">
        <f>VLOOKUP(Analytics_mindset_case_studies_IntegrateCo_2015payroll[[#This Row],[Job_Code]],Analytics_mindset_case_studies_IntegrateCo_jobcodes[[Code_text]:[Job_Description]],2,FALSE)</f>
        <v>Office</v>
      </c>
    </row>
    <row r="4955" spans="1:18" x14ac:dyDescent="0.3">
      <c r="A4955" s="1">
        <v>42181</v>
      </c>
      <c r="B4955">
        <v>27310070</v>
      </c>
      <c r="C4955">
        <v>412</v>
      </c>
      <c r="D4955">
        <v>1</v>
      </c>
      <c r="E4955">
        <v>1</v>
      </c>
      <c r="F4955" t="s">
        <v>65</v>
      </c>
      <c r="G4955">
        <v>20</v>
      </c>
      <c r="H4955">
        <v>0</v>
      </c>
      <c r="I4955">
        <v>320</v>
      </c>
      <c r="J4955">
        <v>0</v>
      </c>
      <c r="K4955">
        <v>192</v>
      </c>
      <c r="L4955">
        <v>768</v>
      </c>
      <c r="M4955">
        <v>2448</v>
      </c>
      <c r="N4955">
        <v>528</v>
      </c>
      <c r="O4955" t="s">
        <v>212</v>
      </c>
      <c r="P4955">
        <v>320</v>
      </c>
      <c r="Q495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955" t="str">
        <f>VLOOKUP(Analytics_mindset_case_studies_IntegrateCo_2015payroll[[#This Row],[Job_Code]],Analytics_mindset_case_studies_IntegrateCo_jobcodes[[Code_text]:[Job_Description]],2,FALSE)</f>
        <v>Office</v>
      </c>
    </row>
    <row r="4956" spans="1:18" x14ac:dyDescent="0.3">
      <c r="A4956" s="1">
        <v>42181</v>
      </c>
      <c r="B4956">
        <v>27310070</v>
      </c>
      <c r="C4956">
        <v>380</v>
      </c>
      <c r="D4956">
        <v>1</v>
      </c>
      <c r="E4956">
        <v>1</v>
      </c>
      <c r="F4956" t="s">
        <v>85</v>
      </c>
      <c r="G4956">
        <v>0</v>
      </c>
      <c r="H4956">
        <v>0</v>
      </c>
      <c r="I4956">
        <v>0</v>
      </c>
      <c r="J4956">
        <v>0</v>
      </c>
      <c r="K4956">
        <v>0</v>
      </c>
      <c r="L4956">
        <v>7</v>
      </c>
      <c r="M4956">
        <v>2</v>
      </c>
      <c r="N4956">
        <v>5</v>
      </c>
      <c r="O4956" t="s">
        <v>189</v>
      </c>
      <c r="P4956">
        <v>0</v>
      </c>
      <c r="Q495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956" t="str">
        <f>VLOOKUP(Analytics_mindset_case_studies_IntegrateCo_2015payroll[[#This Row],[Job_Code]],Analytics_mindset_case_studies_IntegrateCo_jobcodes[[Code_text]:[Job_Description]],2,FALSE)</f>
        <v>Installation</v>
      </c>
    </row>
    <row r="4957" spans="1:18" x14ac:dyDescent="0.3">
      <c r="A4957" s="1">
        <v>42181</v>
      </c>
      <c r="B4957">
        <v>27310070</v>
      </c>
      <c r="C4957">
        <v>380</v>
      </c>
      <c r="D4957">
        <v>1</v>
      </c>
      <c r="E4957">
        <v>1</v>
      </c>
      <c r="F4957" t="s">
        <v>74</v>
      </c>
      <c r="G4957">
        <v>0</v>
      </c>
      <c r="H4957">
        <v>2</v>
      </c>
      <c r="I4957">
        <v>0</v>
      </c>
      <c r="J4957">
        <v>63</v>
      </c>
      <c r="K4957">
        <v>0</v>
      </c>
      <c r="L4957">
        <v>136</v>
      </c>
      <c r="M4957">
        <v>432</v>
      </c>
      <c r="N4957">
        <v>69</v>
      </c>
      <c r="O4957" t="s">
        <v>189</v>
      </c>
      <c r="P4957">
        <v>63</v>
      </c>
      <c r="Q495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957" t="str">
        <f>VLOOKUP(Analytics_mindset_case_studies_IntegrateCo_2015payroll[[#This Row],[Job_Code]],Analytics_mindset_case_studies_IntegrateCo_jobcodes[[Code_text]:[Job_Description]],2,FALSE)</f>
        <v>Service</v>
      </c>
    </row>
    <row r="4958" spans="1:18" x14ac:dyDescent="0.3">
      <c r="A4958" s="1">
        <v>42181</v>
      </c>
      <c r="B4958">
        <v>27310070</v>
      </c>
      <c r="C4958">
        <v>386</v>
      </c>
      <c r="D4958">
        <v>1</v>
      </c>
      <c r="E4958">
        <v>1</v>
      </c>
      <c r="F4958" t="s">
        <v>64</v>
      </c>
      <c r="G4958">
        <v>15</v>
      </c>
      <c r="H4958">
        <v>0</v>
      </c>
      <c r="I4958">
        <v>210</v>
      </c>
      <c r="J4958">
        <v>0</v>
      </c>
      <c r="K4958">
        <v>93</v>
      </c>
      <c r="L4958">
        <v>504</v>
      </c>
      <c r="M4958">
        <v>1605</v>
      </c>
      <c r="N4958">
        <v>346</v>
      </c>
      <c r="O4958" t="s">
        <v>204</v>
      </c>
      <c r="P4958">
        <v>210</v>
      </c>
      <c r="Q495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958" t="str">
        <f>VLOOKUP(Analytics_mindset_case_studies_IntegrateCo_2015payroll[[#This Row],[Job_Code]],Analytics_mindset_case_studies_IntegrateCo_jobcodes[[Code_text]:[Job_Description]],2,FALSE)</f>
        <v>Office</v>
      </c>
    </row>
    <row r="4959" spans="1:18" x14ac:dyDescent="0.3">
      <c r="A4959" s="1">
        <v>42181</v>
      </c>
      <c r="B4959">
        <v>27310070</v>
      </c>
      <c r="C4959">
        <v>117</v>
      </c>
      <c r="D4959">
        <v>1</v>
      </c>
      <c r="E4959">
        <v>1</v>
      </c>
      <c r="F4959" t="s">
        <v>84</v>
      </c>
      <c r="G4959">
        <v>1</v>
      </c>
      <c r="H4959">
        <v>0</v>
      </c>
      <c r="I4959">
        <v>25</v>
      </c>
      <c r="J4959">
        <v>0</v>
      </c>
      <c r="K4959">
        <v>0</v>
      </c>
      <c r="L4959">
        <v>54</v>
      </c>
      <c r="M4959">
        <v>172</v>
      </c>
      <c r="N4959">
        <v>41</v>
      </c>
      <c r="O4959" t="s">
        <v>191</v>
      </c>
      <c r="P4959">
        <v>25</v>
      </c>
      <c r="Q495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4959" t="str">
        <f>VLOOKUP(Analytics_mindset_case_studies_IntegrateCo_2015payroll[[#This Row],[Job_Code]],Analytics_mindset_case_studies_IntegrateCo_jobcodes[[Code_text]:[Job_Description]],2,FALSE)</f>
        <v>Travel</v>
      </c>
    </row>
    <row r="4960" spans="1:18" x14ac:dyDescent="0.3">
      <c r="A4960" s="1">
        <v>42181</v>
      </c>
      <c r="B4960">
        <v>27310070</v>
      </c>
      <c r="C4960">
        <v>117</v>
      </c>
      <c r="D4960">
        <v>1</v>
      </c>
      <c r="E4960">
        <v>1</v>
      </c>
      <c r="F4960" t="s">
        <v>78</v>
      </c>
      <c r="G4960">
        <v>10</v>
      </c>
      <c r="H4960">
        <v>0</v>
      </c>
      <c r="I4960">
        <v>150</v>
      </c>
      <c r="J4960">
        <v>0</v>
      </c>
      <c r="K4960">
        <v>0</v>
      </c>
      <c r="L4960">
        <v>36</v>
      </c>
      <c r="M4960">
        <v>1148</v>
      </c>
      <c r="N4960">
        <v>248</v>
      </c>
      <c r="O4960" t="s">
        <v>191</v>
      </c>
      <c r="P4960">
        <v>150</v>
      </c>
      <c r="Q496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960" t="str">
        <f>VLOOKUP(Analytics_mindset_case_studies_IntegrateCo_2015payroll[[#This Row],[Job_Code]],Analytics_mindset_case_studies_IntegrateCo_jobcodes[[Code_text]:[Job_Description]],2,FALSE)</f>
        <v>Service</v>
      </c>
    </row>
    <row r="4961" spans="1:18" x14ac:dyDescent="0.3">
      <c r="A4961" s="1">
        <v>42181</v>
      </c>
      <c r="B4961">
        <v>27310070</v>
      </c>
      <c r="C4961">
        <v>400</v>
      </c>
      <c r="D4961">
        <v>1</v>
      </c>
      <c r="E4961">
        <v>1</v>
      </c>
      <c r="F4961" t="s">
        <v>85</v>
      </c>
      <c r="G4961">
        <v>0</v>
      </c>
      <c r="H4961">
        <v>0</v>
      </c>
      <c r="I4961">
        <v>0</v>
      </c>
      <c r="J4961">
        <v>0</v>
      </c>
      <c r="K4961">
        <v>0</v>
      </c>
      <c r="L4961">
        <v>3</v>
      </c>
      <c r="M4961">
        <v>96</v>
      </c>
      <c r="N4961">
        <v>4</v>
      </c>
      <c r="O4961" t="s">
        <v>192</v>
      </c>
      <c r="P4961">
        <v>0</v>
      </c>
      <c r="Q496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961" t="str">
        <f>VLOOKUP(Analytics_mindset_case_studies_IntegrateCo_2015payroll[[#This Row],[Job_Code]],Analytics_mindset_case_studies_IntegrateCo_jobcodes[[Code_text]:[Job_Description]],2,FALSE)</f>
        <v>Installation</v>
      </c>
    </row>
    <row r="4962" spans="1:18" x14ac:dyDescent="0.3">
      <c r="A4962" s="1">
        <v>42181</v>
      </c>
      <c r="B4962">
        <v>27310070</v>
      </c>
      <c r="C4962">
        <v>400</v>
      </c>
      <c r="D4962">
        <v>1</v>
      </c>
      <c r="E4962">
        <v>1</v>
      </c>
      <c r="F4962" t="s">
        <v>58</v>
      </c>
      <c r="G4962">
        <v>40</v>
      </c>
      <c r="H4962">
        <v>0</v>
      </c>
      <c r="I4962">
        <v>82693</v>
      </c>
      <c r="J4962">
        <v>0</v>
      </c>
      <c r="K4962">
        <v>0</v>
      </c>
      <c r="L4962">
        <v>1671</v>
      </c>
      <c r="M4962">
        <v>5327</v>
      </c>
      <c r="N4962">
        <v>215</v>
      </c>
      <c r="O4962" t="s">
        <v>192</v>
      </c>
      <c r="P4962">
        <v>82693</v>
      </c>
      <c r="Q496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962" t="str">
        <f>VLOOKUP(Analytics_mindset_case_studies_IntegrateCo_2015payroll[[#This Row],[Job_Code]],Analytics_mindset_case_studies_IntegrateCo_jobcodes[[Code_text]:[Job_Description]],2,FALSE)</f>
        <v>Sales</v>
      </c>
    </row>
    <row r="4963" spans="1:18" x14ac:dyDescent="0.3">
      <c r="A4963" s="1">
        <v>42181</v>
      </c>
      <c r="B4963">
        <v>27310070</v>
      </c>
      <c r="C4963">
        <v>7</v>
      </c>
      <c r="D4963">
        <v>1</v>
      </c>
      <c r="E4963">
        <v>1</v>
      </c>
      <c r="F4963" t="s">
        <v>58</v>
      </c>
      <c r="G4963">
        <v>31</v>
      </c>
      <c r="H4963">
        <v>0</v>
      </c>
      <c r="I4963">
        <v>74519</v>
      </c>
      <c r="J4963">
        <v>0</v>
      </c>
      <c r="K4963">
        <v>0</v>
      </c>
      <c r="L4963">
        <v>0</v>
      </c>
      <c r="M4963">
        <v>5511</v>
      </c>
      <c r="N4963">
        <v>123</v>
      </c>
      <c r="O4963" t="s">
        <v>194</v>
      </c>
      <c r="P4963">
        <v>74519</v>
      </c>
      <c r="Q496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963" t="str">
        <f>VLOOKUP(Analytics_mindset_case_studies_IntegrateCo_2015payroll[[#This Row],[Job_Code]],Analytics_mindset_case_studies_IntegrateCo_jobcodes[[Code_text]:[Job_Description]],2,FALSE)</f>
        <v>Sales</v>
      </c>
    </row>
    <row r="4964" spans="1:18" x14ac:dyDescent="0.3">
      <c r="A4964" s="1">
        <v>42181</v>
      </c>
      <c r="B4964">
        <v>27310070</v>
      </c>
      <c r="C4964">
        <v>7</v>
      </c>
      <c r="D4964">
        <v>1</v>
      </c>
      <c r="E4964">
        <v>1</v>
      </c>
      <c r="F4964" t="s">
        <v>63</v>
      </c>
      <c r="G4964">
        <v>0</v>
      </c>
      <c r="H4964">
        <v>0</v>
      </c>
      <c r="I4964">
        <v>0</v>
      </c>
      <c r="J4964">
        <v>0</v>
      </c>
      <c r="K4964">
        <v>0</v>
      </c>
      <c r="L4964">
        <v>0</v>
      </c>
      <c r="M4964">
        <v>16</v>
      </c>
      <c r="N4964">
        <v>357</v>
      </c>
      <c r="O4964" t="s">
        <v>194</v>
      </c>
      <c r="P4964">
        <v>0</v>
      </c>
      <c r="Q496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964" t="str">
        <f>VLOOKUP(Analytics_mindset_case_studies_IntegrateCo_2015payroll[[#This Row],[Job_Code]],Analytics_mindset_case_studies_IntegrateCo_jobcodes[[Code_text]:[Job_Description]],2,FALSE)</f>
        <v>New Foreign Manufacturing Plant</v>
      </c>
    </row>
    <row r="4965" spans="1:18" x14ac:dyDescent="0.3">
      <c r="A4965" s="1">
        <v>42181</v>
      </c>
      <c r="B4965">
        <v>27310070</v>
      </c>
      <c r="C4965">
        <v>34</v>
      </c>
      <c r="D4965">
        <v>1</v>
      </c>
      <c r="E4965">
        <v>1</v>
      </c>
      <c r="F4965" t="s">
        <v>85</v>
      </c>
      <c r="G4965">
        <v>0</v>
      </c>
      <c r="H4965">
        <v>0</v>
      </c>
      <c r="I4965">
        <v>0</v>
      </c>
      <c r="J4965">
        <v>0</v>
      </c>
      <c r="K4965">
        <v>0</v>
      </c>
      <c r="L4965">
        <v>0</v>
      </c>
      <c r="M4965">
        <v>109</v>
      </c>
      <c r="N4965">
        <v>25</v>
      </c>
      <c r="O4965" t="s">
        <v>195</v>
      </c>
      <c r="P4965">
        <v>0</v>
      </c>
      <c r="Q496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965" t="str">
        <f>VLOOKUP(Analytics_mindset_case_studies_IntegrateCo_2015payroll[[#This Row],[Job_Code]],Analytics_mindset_case_studies_IntegrateCo_jobcodes[[Code_text]:[Job_Description]],2,FALSE)</f>
        <v>Installation</v>
      </c>
    </row>
    <row r="4966" spans="1:18" x14ac:dyDescent="0.3">
      <c r="A4966" s="1">
        <v>42181</v>
      </c>
      <c r="B4966">
        <v>27310070</v>
      </c>
      <c r="C4966">
        <v>34</v>
      </c>
      <c r="D4966">
        <v>1</v>
      </c>
      <c r="E4966">
        <v>1</v>
      </c>
      <c r="F4966" t="s">
        <v>84</v>
      </c>
      <c r="G4966">
        <v>13</v>
      </c>
      <c r="H4966">
        <v>0</v>
      </c>
      <c r="I4966">
        <v>61058</v>
      </c>
      <c r="J4966">
        <v>0</v>
      </c>
      <c r="K4966">
        <v>0</v>
      </c>
      <c r="L4966">
        <v>0</v>
      </c>
      <c r="M4966">
        <v>4442</v>
      </c>
      <c r="N4966">
        <v>1007</v>
      </c>
      <c r="O4966" t="s">
        <v>195</v>
      </c>
      <c r="P4966">
        <v>61058</v>
      </c>
      <c r="Q496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003</v>
      </c>
      <c r="R4966" t="str">
        <f>VLOOKUP(Analytics_mindset_case_studies_IntegrateCo_2015payroll[[#This Row],[Job_Code]],Analytics_mindset_case_studies_IntegrateCo_jobcodes[[Code_text]:[Job_Description]],2,FALSE)</f>
        <v>Travel</v>
      </c>
    </row>
    <row r="4967" spans="1:18" x14ac:dyDescent="0.3">
      <c r="A4967" s="1">
        <v>42181</v>
      </c>
      <c r="B4967">
        <v>27310070</v>
      </c>
      <c r="C4967">
        <v>34</v>
      </c>
      <c r="D4967">
        <v>1</v>
      </c>
      <c r="E4967">
        <v>1</v>
      </c>
      <c r="F4967" t="s">
        <v>71</v>
      </c>
      <c r="G4967">
        <v>3</v>
      </c>
      <c r="H4967">
        <v>0</v>
      </c>
      <c r="I4967">
        <v>1409</v>
      </c>
      <c r="J4967">
        <v>0</v>
      </c>
      <c r="K4967">
        <v>0</v>
      </c>
      <c r="L4967">
        <v>0</v>
      </c>
      <c r="M4967">
        <v>1025</v>
      </c>
      <c r="N4967">
        <v>232</v>
      </c>
      <c r="O4967" t="s">
        <v>195</v>
      </c>
      <c r="P4967">
        <v>1409</v>
      </c>
      <c r="Q496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004</v>
      </c>
      <c r="R4967" t="str">
        <f>VLOOKUP(Analytics_mindset_case_studies_IntegrateCo_2015payroll[[#This Row],[Job_Code]],Analytics_mindset_case_studies_IntegrateCo_jobcodes[[Code_text]:[Job_Description]],2,FALSE)</f>
        <v>Proj Management</v>
      </c>
    </row>
    <row r="4968" spans="1:18" x14ac:dyDescent="0.3">
      <c r="A4968" s="1">
        <v>42181</v>
      </c>
      <c r="B4968">
        <v>27310070</v>
      </c>
      <c r="C4968">
        <v>336</v>
      </c>
      <c r="D4968">
        <v>1</v>
      </c>
      <c r="E4968">
        <v>1</v>
      </c>
      <c r="F4968" t="s">
        <v>85</v>
      </c>
      <c r="G4968">
        <v>0</v>
      </c>
      <c r="H4968">
        <v>0</v>
      </c>
      <c r="I4968">
        <v>0</v>
      </c>
      <c r="J4968">
        <v>0</v>
      </c>
      <c r="K4968">
        <v>0</v>
      </c>
      <c r="L4968">
        <v>36</v>
      </c>
      <c r="M4968">
        <v>115</v>
      </c>
      <c r="N4968">
        <v>25</v>
      </c>
      <c r="O4968" t="s">
        <v>196</v>
      </c>
      <c r="P4968">
        <v>0</v>
      </c>
      <c r="Q496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968" t="str">
        <f>VLOOKUP(Analytics_mindset_case_studies_IntegrateCo_2015payroll[[#This Row],[Job_Code]],Analytics_mindset_case_studies_IntegrateCo_jobcodes[[Code_text]:[Job_Description]],2,FALSE)</f>
        <v>Installation</v>
      </c>
    </row>
    <row r="4969" spans="1:18" x14ac:dyDescent="0.3">
      <c r="A4969" s="1">
        <v>42181</v>
      </c>
      <c r="B4969">
        <v>27310070</v>
      </c>
      <c r="C4969">
        <v>336</v>
      </c>
      <c r="D4969">
        <v>1</v>
      </c>
      <c r="E4969">
        <v>1</v>
      </c>
      <c r="F4969" t="s">
        <v>63</v>
      </c>
      <c r="G4969">
        <v>0</v>
      </c>
      <c r="H4969">
        <v>0</v>
      </c>
      <c r="I4969">
        <v>0</v>
      </c>
      <c r="J4969">
        <v>0</v>
      </c>
      <c r="K4969">
        <v>0</v>
      </c>
      <c r="L4969">
        <v>59</v>
      </c>
      <c r="M4969">
        <v>187</v>
      </c>
      <c r="N4969">
        <v>4</v>
      </c>
      <c r="O4969" t="s">
        <v>196</v>
      </c>
      <c r="P4969">
        <v>0</v>
      </c>
      <c r="Q496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969" t="str">
        <f>VLOOKUP(Analytics_mindset_case_studies_IntegrateCo_2015payroll[[#This Row],[Job_Code]],Analytics_mindset_case_studies_IntegrateCo_jobcodes[[Code_text]:[Job_Description]],2,FALSE)</f>
        <v>New Foreign Manufacturing Plant</v>
      </c>
    </row>
    <row r="4970" spans="1:18" x14ac:dyDescent="0.3">
      <c r="A4970" s="1">
        <v>42181</v>
      </c>
      <c r="B4970">
        <v>27310070</v>
      </c>
      <c r="C4970">
        <v>345</v>
      </c>
      <c r="D4970">
        <v>1</v>
      </c>
      <c r="E4970">
        <v>1</v>
      </c>
      <c r="F4970" t="s">
        <v>63</v>
      </c>
      <c r="G4970">
        <v>0</v>
      </c>
      <c r="H4970">
        <v>0</v>
      </c>
      <c r="I4970">
        <v>0</v>
      </c>
      <c r="J4970">
        <v>0</v>
      </c>
      <c r="K4970">
        <v>0</v>
      </c>
      <c r="L4970">
        <v>442</v>
      </c>
      <c r="M4970">
        <v>1408</v>
      </c>
      <c r="N4970">
        <v>304</v>
      </c>
      <c r="O4970" t="s">
        <v>197</v>
      </c>
      <c r="P4970">
        <v>0</v>
      </c>
      <c r="Q497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009</v>
      </c>
      <c r="R4970" t="str">
        <f>VLOOKUP(Analytics_mindset_case_studies_IntegrateCo_2015payroll[[#This Row],[Job_Code]],Analytics_mindset_case_studies_IntegrateCo_jobcodes[[Code_text]:[Job_Description]],2,FALSE)</f>
        <v>New Foreign Manufacturing Plant</v>
      </c>
    </row>
    <row r="4971" spans="1:18" x14ac:dyDescent="0.3">
      <c r="A4971" s="1">
        <v>42181</v>
      </c>
      <c r="B4971">
        <v>27310070</v>
      </c>
      <c r="C4971">
        <v>99</v>
      </c>
      <c r="D4971">
        <v>1</v>
      </c>
      <c r="E4971">
        <v>1</v>
      </c>
      <c r="F4971" t="s">
        <v>78</v>
      </c>
      <c r="G4971">
        <v>20</v>
      </c>
      <c r="H4971">
        <v>0</v>
      </c>
      <c r="I4971">
        <v>450</v>
      </c>
      <c r="J4971">
        <v>0</v>
      </c>
      <c r="K4971">
        <v>0</v>
      </c>
      <c r="L4971">
        <v>1048</v>
      </c>
      <c r="M4971">
        <v>334</v>
      </c>
      <c r="N4971">
        <v>742</v>
      </c>
      <c r="O4971" t="s">
        <v>198</v>
      </c>
      <c r="P4971">
        <v>450</v>
      </c>
      <c r="Q497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971" t="str">
        <f>VLOOKUP(Analytics_mindset_case_studies_IntegrateCo_2015payroll[[#This Row],[Job_Code]],Analytics_mindset_case_studies_IntegrateCo_jobcodes[[Code_text]:[Job_Description]],2,FALSE)</f>
        <v>Service</v>
      </c>
    </row>
    <row r="4972" spans="1:18" x14ac:dyDescent="0.3">
      <c r="A4972" s="1">
        <v>42181</v>
      </c>
      <c r="B4972">
        <v>27310070</v>
      </c>
      <c r="C4972">
        <v>99</v>
      </c>
      <c r="D4972">
        <v>1</v>
      </c>
      <c r="E4972">
        <v>1</v>
      </c>
      <c r="F4972" t="s">
        <v>74</v>
      </c>
      <c r="G4972">
        <v>20</v>
      </c>
      <c r="H4972">
        <v>0</v>
      </c>
      <c r="I4972">
        <v>450</v>
      </c>
      <c r="J4972">
        <v>0</v>
      </c>
      <c r="K4972">
        <v>0</v>
      </c>
      <c r="L4972">
        <v>1048</v>
      </c>
      <c r="M4972">
        <v>3341</v>
      </c>
      <c r="N4972">
        <v>742</v>
      </c>
      <c r="O4972" t="s">
        <v>198</v>
      </c>
      <c r="P4972">
        <v>450</v>
      </c>
      <c r="Q497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972" t="str">
        <f>VLOOKUP(Analytics_mindset_case_studies_IntegrateCo_2015payroll[[#This Row],[Job_Code]],Analytics_mindset_case_studies_IntegrateCo_jobcodes[[Code_text]:[Job_Description]],2,FALSE)</f>
        <v>Service</v>
      </c>
    </row>
    <row r="4973" spans="1:18" x14ac:dyDescent="0.3">
      <c r="A4973" s="1">
        <v>42181</v>
      </c>
      <c r="B4973">
        <v>27310070</v>
      </c>
      <c r="C4973">
        <v>25</v>
      </c>
      <c r="D4973">
        <v>1</v>
      </c>
      <c r="E4973">
        <v>1</v>
      </c>
      <c r="F4973" t="s">
        <v>64</v>
      </c>
      <c r="G4973">
        <v>22</v>
      </c>
      <c r="H4973">
        <v>0</v>
      </c>
      <c r="I4973">
        <v>4948</v>
      </c>
      <c r="J4973">
        <v>0</v>
      </c>
      <c r="K4973">
        <v>0</v>
      </c>
      <c r="L4973">
        <v>1068</v>
      </c>
      <c r="M4973">
        <v>3403</v>
      </c>
      <c r="N4973">
        <v>59</v>
      </c>
      <c r="O4973" t="s">
        <v>199</v>
      </c>
      <c r="P4973">
        <v>4948</v>
      </c>
      <c r="Q4973"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973" t="str">
        <f>VLOOKUP(Analytics_mindset_case_studies_IntegrateCo_2015payroll[[#This Row],[Job_Code]],Analytics_mindset_case_studies_IntegrateCo_jobcodes[[Code_text]:[Job_Description]],2,FALSE)</f>
        <v>Office</v>
      </c>
    </row>
    <row r="4974" spans="1:18" x14ac:dyDescent="0.3">
      <c r="A4974" s="1">
        <v>42181</v>
      </c>
      <c r="B4974">
        <v>27310070</v>
      </c>
      <c r="C4974">
        <v>25</v>
      </c>
      <c r="D4974">
        <v>1</v>
      </c>
      <c r="E4974">
        <v>1</v>
      </c>
      <c r="F4974" t="s">
        <v>65</v>
      </c>
      <c r="G4974">
        <v>22</v>
      </c>
      <c r="H4974">
        <v>0</v>
      </c>
      <c r="I4974">
        <v>4948</v>
      </c>
      <c r="J4974">
        <v>0</v>
      </c>
      <c r="K4974">
        <v>0</v>
      </c>
      <c r="L4974">
        <v>1067</v>
      </c>
      <c r="M4974">
        <v>3402</v>
      </c>
      <c r="N4974">
        <v>59</v>
      </c>
      <c r="O4974" t="s">
        <v>199</v>
      </c>
      <c r="P4974">
        <v>4948</v>
      </c>
      <c r="Q4974"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001</v>
      </c>
      <c r="R4974" t="str">
        <f>VLOOKUP(Analytics_mindset_case_studies_IntegrateCo_2015payroll[[#This Row],[Job_Code]],Analytics_mindset_case_studies_IntegrateCo_jobcodes[[Code_text]:[Job_Description]],2,FALSE)</f>
        <v>Office</v>
      </c>
    </row>
    <row r="4975" spans="1:18" x14ac:dyDescent="0.3">
      <c r="A4975" s="1">
        <v>42181</v>
      </c>
      <c r="B4975">
        <v>27310070</v>
      </c>
      <c r="C4975">
        <v>184</v>
      </c>
      <c r="D4975">
        <v>1</v>
      </c>
      <c r="E4975">
        <v>1</v>
      </c>
      <c r="F4975" t="s">
        <v>85</v>
      </c>
      <c r="G4975">
        <v>0</v>
      </c>
      <c r="H4975">
        <v>0</v>
      </c>
      <c r="I4975">
        <v>0</v>
      </c>
      <c r="J4975">
        <v>0</v>
      </c>
      <c r="K4975">
        <v>0</v>
      </c>
      <c r="L4975">
        <v>33</v>
      </c>
      <c r="M4975">
        <v>106</v>
      </c>
      <c r="N4975">
        <v>25</v>
      </c>
      <c r="O4975" t="s">
        <v>200</v>
      </c>
      <c r="P4975">
        <v>0</v>
      </c>
      <c r="Q4975"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975" t="str">
        <f>VLOOKUP(Analytics_mindset_case_studies_IntegrateCo_2015payroll[[#This Row],[Job_Code]],Analytics_mindset_case_studies_IntegrateCo_jobcodes[[Code_text]:[Job_Description]],2,FALSE)</f>
        <v>Installation</v>
      </c>
    </row>
    <row r="4976" spans="1:18" x14ac:dyDescent="0.3">
      <c r="A4976" s="1">
        <v>42181</v>
      </c>
      <c r="B4976">
        <v>27310070</v>
      </c>
      <c r="C4976">
        <v>320</v>
      </c>
      <c r="D4976">
        <v>1</v>
      </c>
      <c r="E4976">
        <v>1</v>
      </c>
      <c r="F4976" t="s">
        <v>85</v>
      </c>
      <c r="G4976">
        <v>0</v>
      </c>
      <c r="H4976">
        <v>0</v>
      </c>
      <c r="I4976">
        <v>0</v>
      </c>
      <c r="J4976">
        <v>0</v>
      </c>
      <c r="K4976">
        <v>0</v>
      </c>
      <c r="L4976">
        <v>0</v>
      </c>
      <c r="M4976">
        <v>115</v>
      </c>
      <c r="N4976">
        <v>25</v>
      </c>
      <c r="O4976" t="s">
        <v>201</v>
      </c>
      <c r="P4976">
        <v>0</v>
      </c>
      <c r="Q4976"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976" t="str">
        <f>VLOOKUP(Analytics_mindset_case_studies_IntegrateCo_2015payroll[[#This Row],[Job_Code]],Analytics_mindset_case_studies_IntegrateCo_jobcodes[[Code_text]:[Job_Description]],2,FALSE)</f>
        <v>Installation</v>
      </c>
    </row>
    <row r="4977" spans="1:18" x14ac:dyDescent="0.3">
      <c r="A4977" s="1">
        <v>42181</v>
      </c>
      <c r="B4977">
        <v>27310070</v>
      </c>
      <c r="C4977">
        <v>320</v>
      </c>
      <c r="D4977">
        <v>1</v>
      </c>
      <c r="E4977">
        <v>1</v>
      </c>
      <c r="F4977" t="s">
        <v>58</v>
      </c>
      <c r="G4977">
        <v>4</v>
      </c>
      <c r="H4977">
        <v>0</v>
      </c>
      <c r="I4977">
        <v>14327</v>
      </c>
      <c r="J4977">
        <v>0</v>
      </c>
      <c r="K4977">
        <v>0</v>
      </c>
      <c r="L4977">
        <v>0</v>
      </c>
      <c r="M4977">
        <v>1096</v>
      </c>
      <c r="N4977">
        <v>236</v>
      </c>
      <c r="O4977" t="s">
        <v>201</v>
      </c>
      <c r="P4977">
        <v>14327</v>
      </c>
      <c r="Q4977"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977" t="str">
        <f>VLOOKUP(Analytics_mindset_case_studies_IntegrateCo_2015payroll[[#This Row],[Job_Code]],Analytics_mindset_case_studies_IntegrateCo_jobcodes[[Code_text]:[Job_Description]],2,FALSE)</f>
        <v>Sales</v>
      </c>
    </row>
    <row r="4978" spans="1:18" x14ac:dyDescent="0.3">
      <c r="A4978" s="1">
        <v>42181</v>
      </c>
      <c r="B4978">
        <v>27310070</v>
      </c>
      <c r="C4978">
        <v>343</v>
      </c>
      <c r="D4978">
        <v>1</v>
      </c>
      <c r="E4978">
        <v>1</v>
      </c>
      <c r="F4978" t="s">
        <v>85</v>
      </c>
      <c r="G4978">
        <v>0</v>
      </c>
      <c r="H4978">
        <v>0</v>
      </c>
      <c r="I4978">
        <v>0</v>
      </c>
      <c r="J4978">
        <v>0</v>
      </c>
      <c r="K4978">
        <v>0</v>
      </c>
      <c r="L4978">
        <v>25</v>
      </c>
      <c r="M4978">
        <v>79</v>
      </c>
      <c r="N4978">
        <v>2</v>
      </c>
      <c r="O4978" t="s">
        <v>202</v>
      </c>
      <c r="P4978">
        <v>0</v>
      </c>
      <c r="Q4978"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978" t="str">
        <f>VLOOKUP(Analytics_mindset_case_studies_IntegrateCo_2015payroll[[#This Row],[Job_Code]],Analytics_mindset_case_studies_IntegrateCo_jobcodes[[Code_text]:[Job_Description]],2,FALSE)</f>
        <v>Installation</v>
      </c>
    </row>
    <row r="4979" spans="1:18" x14ac:dyDescent="0.3">
      <c r="A4979" s="1">
        <v>42181</v>
      </c>
      <c r="B4979">
        <v>27310070</v>
      </c>
      <c r="C4979">
        <v>343</v>
      </c>
      <c r="D4979">
        <v>1</v>
      </c>
      <c r="E4979">
        <v>1</v>
      </c>
      <c r="F4979" t="s">
        <v>78</v>
      </c>
      <c r="G4979">
        <v>6</v>
      </c>
      <c r="H4979">
        <v>0</v>
      </c>
      <c r="I4979">
        <v>138</v>
      </c>
      <c r="J4979">
        <v>0</v>
      </c>
      <c r="K4979">
        <v>0</v>
      </c>
      <c r="L4979">
        <v>282</v>
      </c>
      <c r="M4979">
        <v>9</v>
      </c>
      <c r="N4979">
        <v>228</v>
      </c>
      <c r="O4979" t="s">
        <v>202</v>
      </c>
      <c r="P4979">
        <v>138</v>
      </c>
      <c r="Q4979"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006</v>
      </c>
      <c r="R4979" t="str">
        <f>VLOOKUP(Analytics_mindset_case_studies_IntegrateCo_2015payroll[[#This Row],[Job_Code]],Analytics_mindset_case_studies_IntegrateCo_jobcodes[[Code_text]:[Job_Description]],2,FALSE)</f>
        <v>Service</v>
      </c>
    </row>
    <row r="4980" spans="1:18" x14ac:dyDescent="0.3">
      <c r="A4980" s="1">
        <v>42181</v>
      </c>
      <c r="B4980">
        <v>27310070</v>
      </c>
      <c r="C4980">
        <v>343</v>
      </c>
      <c r="D4980">
        <v>1</v>
      </c>
      <c r="E4980">
        <v>1</v>
      </c>
      <c r="F4980" t="s">
        <v>87</v>
      </c>
      <c r="G4980">
        <v>5</v>
      </c>
      <c r="H4980">
        <v>0</v>
      </c>
      <c r="I4980">
        <v>115</v>
      </c>
      <c r="J4980">
        <v>0</v>
      </c>
      <c r="K4980">
        <v>0</v>
      </c>
      <c r="L4980">
        <v>24</v>
      </c>
      <c r="M4980">
        <v>75</v>
      </c>
      <c r="N4980">
        <v>19</v>
      </c>
      <c r="O4980" t="s">
        <v>202</v>
      </c>
      <c r="P4980">
        <v>115</v>
      </c>
      <c r="Q4980"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008</v>
      </c>
      <c r="R4980" t="str">
        <f>VLOOKUP(Analytics_mindset_case_studies_IntegrateCo_2015payroll[[#This Row],[Job_Code]],Analytics_mindset_case_studies_IntegrateCo_jobcodes[[Code_text]:[Job_Description]],2,FALSE)</f>
        <v>Employee Training</v>
      </c>
    </row>
    <row r="4981" spans="1:18" x14ac:dyDescent="0.3">
      <c r="A4981" s="1">
        <v>42181</v>
      </c>
      <c r="B4981">
        <v>27310070</v>
      </c>
      <c r="C4981">
        <v>399</v>
      </c>
      <c r="D4981">
        <v>1</v>
      </c>
      <c r="E4981">
        <v>1</v>
      </c>
      <c r="F4981" t="s">
        <v>85</v>
      </c>
      <c r="G4981">
        <v>0</v>
      </c>
      <c r="H4981">
        <v>0</v>
      </c>
      <c r="I4981">
        <v>0</v>
      </c>
      <c r="J4981">
        <v>0</v>
      </c>
      <c r="K4981">
        <v>0</v>
      </c>
      <c r="L4981">
        <v>34</v>
      </c>
      <c r="M4981">
        <v>11</v>
      </c>
      <c r="N4981">
        <v>4</v>
      </c>
      <c r="O4981" t="s">
        <v>203</v>
      </c>
      <c r="P4981">
        <v>0</v>
      </c>
      <c r="Q4981"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005</v>
      </c>
      <c r="R4981" t="str">
        <f>VLOOKUP(Analytics_mindset_case_studies_IntegrateCo_2015payroll[[#This Row],[Job_Code]],Analytics_mindset_case_studies_IntegrateCo_jobcodes[[Code_text]:[Job_Description]],2,FALSE)</f>
        <v>Installation</v>
      </c>
    </row>
    <row r="4982" spans="1:18" x14ac:dyDescent="0.3">
      <c r="A4982" s="1">
        <v>42181</v>
      </c>
      <c r="B4982">
        <v>27310070</v>
      </c>
      <c r="C4982">
        <v>399</v>
      </c>
      <c r="D4982">
        <v>1</v>
      </c>
      <c r="E4982">
        <v>1</v>
      </c>
      <c r="F4982" t="s">
        <v>72</v>
      </c>
      <c r="G4982">
        <v>40</v>
      </c>
      <c r="H4982">
        <v>0</v>
      </c>
      <c r="I4982">
        <v>86539</v>
      </c>
      <c r="J4982">
        <v>0</v>
      </c>
      <c r="K4982">
        <v>0</v>
      </c>
      <c r="L4982">
        <v>1986</v>
      </c>
      <c r="M4982">
        <v>6327</v>
      </c>
      <c r="N4982">
        <v>225</v>
      </c>
      <c r="O4982" t="s">
        <v>203</v>
      </c>
      <c r="P4982">
        <v>86539</v>
      </c>
      <c r="Q4982" t="str">
        <f>IF(OR(MID(Analytics_mindset_case_studies_IntegrateCo_2015payroll[[#This Row],[Job]],3,1)="H",MID(Analytics_mindset_case_studies_IntegrateCo_2015payroll[[#This Row],[Job]],3,1)="S"),MID(Analytics_mindset_case_studies_IntegrateCo_2015payroll[[#This Row],[Job]],4,3),MID(Analytics_mindset_case_studies_IntegrateCo_2015payroll[[#This Row],[Job]],3,3))</f>
        <v>002</v>
      </c>
      <c r="R4982" t="str">
        <f>VLOOKUP(Analytics_mindset_case_studies_IntegrateCo_2015payroll[[#This Row],[Job_Code]],Analytics_mindset_case_studies_IntegrateCo_jobcodes[[Code_text]:[Job_Description]],2,FALSE)</f>
        <v>Sales</v>
      </c>
    </row>
  </sheetData>
  <phoneticPr fontId="1" type="noConversion"/>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91C51-A7E0-41B6-A277-C625963E1220}">
  <dimension ref="A1:C13"/>
  <sheetViews>
    <sheetView workbookViewId="0">
      <selection activeCell="L16" sqref="L16"/>
    </sheetView>
  </sheetViews>
  <sheetFormatPr defaultRowHeight="14.4" x14ac:dyDescent="0.3"/>
  <cols>
    <col min="1" max="1" width="11.109375" bestFit="1" customWidth="1"/>
    <col min="2" max="2" width="11.5546875" bestFit="1" customWidth="1"/>
    <col min="3" max="3" width="31.33203125" bestFit="1" customWidth="1"/>
  </cols>
  <sheetData>
    <row r="1" spans="1:3" x14ac:dyDescent="0.3">
      <c r="A1" t="s">
        <v>375</v>
      </c>
      <c r="B1" t="s">
        <v>390</v>
      </c>
      <c r="C1" t="s">
        <v>376</v>
      </c>
    </row>
    <row r="2" spans="1:3" x14ac:dyDescent="0.3">
      <c r="A2">
        <v>1</v>
      </c>
      <c r="B2" t="str">
        <f t="shared" ref="B2:B13" si="0">TEXT(A2,"000")</f>
        <v>001</v>
      </c>
      <c r="C2" t="s">
        <v>377</v>
      </c>
    </row>
    <row r="3" spans="1:3" x14ac:dyDescent="0.3">
      <c r="A3">
        <v>2</v>
      </c>
      <c r="B3" t="str">
        <f t="shared" si="0"/>
        <v>002</v>
      </c>
      <c r="C3" t="s">
        <v>378</v>
      </c>
    </row>
    <row r="4" spans="1:3" x14ac:dyDescent="0.3">
      <c r="A4">
        <v>3</v>
      </c>
      <c r="B4" t="str">
        <f t="shared" si="0"/>
        <v>003</v>
      </c>
      <c r="C4" t="s">
        <v>379</v>
      </c>
    </row>
    <row r="5" spans="1:3" x14ac:dyDescent="0.3">
      <c r="A5">
        <v>4</v>
      </c>
      <c r="B5" t="str">
        <f t="shared" si="0"/>
        <v>004</v>
      </c>
      <c r="C5" t="s">
        <v>380</v>
      </c>
    </row>
    <row r="6" spans="1:3" x14ac:dyDescent="0.3">
      <c r="A6">
        <v>5</v>
      </c>
      <c r="B6" t="str">
        <f t="shared" si="0"/>
        <v>005</v>
      </c>
      <c r="C6" t="s">
        <v>381</v>
      </c>
    </row>
    <row r="7" spans="1:3" x14ac:dyDescent="0.3">
      <c r="A7">
        <v>6</v>
      </c>
      <c r="B7" t="str">
        <f t="shared" si="0"/>
        <v>006</v>
      </c>
      <c r="C7" t="s">
        <v>382</v>
      </c>
    </row>
    <row r="8" spans="1:3" x14ac:dyDescent="0.3">
      <c r="A8">
        <v>7</v>
      </c>
      <c r="B8" t="str">
        <f t="shared" si="0"/>
        <v>007</v>
      </c>
      <c r="C8" t="s">
        <v>383</v>
      </c>
    </row>
    <row r="9" spans="1:3" x14ac:dyDescent="0.3">
      <c r="A9">
        <v>8</v>
      </c>
      <c r="B9" t="str">
        <f t="shared" si="0"/>
        <v>008</v>
      </c>
      <c r="C9" t="s">
        <v>384</v>
      </c>
    </row>
    <row r="10" spans="1:3" x14ac:dyDescent="0.3">
      <c r="A10">
        <v>9</v>
      </c>
      <c r="B10" t="str">
        <f t="shared" si="0"/>
        <v>009</v>
      </c>
      <c r="C10" t="s">
        <v>385</v>
      </c>
    </row>
    <row r="11" spans="1:3" x14ac:dyDescent="0.3">
      <c r="A11">
        <v>10</v>
      </c>
      <c r="B11" t="str">
        <f t="shared" si="0"/>
        <v>010</v>
      </c>
      <c r="C11" t="s">
        <v>386</v>
      </c>
    </row>
    <row r="12" spans="1:3" x14ac:dyDescent="0.3">
      <c r="A12">
        <v>11</v>
      </c>
      <c r="B12" t="str">
        <f t="shared" si="0"/>
        <v>011</v>
      </c>
      <c r="C12" t="s">
        <v>387</v>
      </c>
    </row>
    <row r="13" spans="1:3" x14ac:dyDescent="0.3">
      <c r="A13">
        <v>12</v>
      </c>
      <c r="B13" t="str">
        <f t="shared" si="0"/>
        <v>012</v>
      </c>
      <c r="C13" t="s">
        <v>388</v>
      </c>
    </row>
  </sheetData>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E7B58-976F-4925-8BAE-02742B4D4BEE}">
  <dimension ref="A1:B103"/>
  <sheetViews>
    <sheetView tabSelected="1" workbookViewId="0">
      <selection activeCell="J12" sqref="J12"/>
    </sheetView>
  </sheetViews>
  <sheetFormatPr defaultRowHeight="14.4" x14ac:dyDescent="0.3"/>
  <cols>
    <col min="1" max="1" width="17.44140625" bestFit="1" customWidth="1"/>
    <col min="2" max="2" width="10.33203125" bestFit="1" customWidth="1"/>
  </cols>
  <sheetData>
    <row r="1" spans="1:2" x14ac:dyDescent="0.3">
      <c r="A1" t="s">
        <v>389</v>
      </c>
      <c r="B1" t="s">
        <v>373</v>
      </c>
    </row>
    <row r="2" spans="1:2" x14ac:dyDescent="0.3">
      <c r="A2" t="s">
        <v>219</v>
      </c>
      <c r="B2">
        <v>1</v>
      </c>
    </row>
    <row r="3" spans="1:2" x14ac:dyDescent="0.3">
      <c r="A3" t="s">
        <v>121</v>
      </c>
      <c r="B3">
        <v>2</v>
      </c>
    </row>
    <row r="4" spans="1:2" x14ac:dyDescent="0.3">
      <c r="A4" t="s">
        <v>205</v>
      </c>
      <c r="B4">
        <v>2</v>
      </c>
    </row>
    <row r="5" spans="1:2" x14ac:dyDescent="0.3">
      <c r="A5" t="s">
        <v>122</v>
      </c>
      <c r="B5">
        <v>1</v>
      </c>
    </row>
    <row r="6" spans="1:2" x14ac:dyDescent="0.3">
      <c r="A6" t="s">
        <v>123</v>
      </c>
      <c r="B6">
        <v>1</v>
      </c>
    </row>
    <row r="7" spans="1:2" x14ac:dyDescent="0.3">
      <c r="A7" t="s">
        <v>124</v>
      </c>
      <c r="B7">
        <v>2</v>
      </c>
    </row>
    <row r="8" spans="1:2" x14ac:dyDescent="0.3">
      <c r="A8" t="s">
        <v>125</v>
      </c>
      <c r="B8">
        <v>2</v>
      </c>
    </row>
    <row r="9" spans="1:2" x14ac:dyDescent="0.3">
      <c r="A9" t="s">
        <v>126</v>
      </c>
      <c r="B9">
        <v>1</v>
      </c>
    </row>
    <row r="10" spans="1:2" x14ac:dyDescent="0.3">
      <c r="A10" t="s">
        <v>127</v>
      </c>
      <c r="B10">
        <v>2</v>
      </c>
    </row>
    <row r="11" spans="1:2" x14ac:dyDescent="0.3">
      <c r="A11" t="s">
        <v>128</v>
      </c>
      <c r="B11">
        <v>1</v>
      </c>
    </row>
    <row r="12" spans="1:2" x14ac:dyDescent="0.3">
      <c r="A12" t="s">
        <v>129</v>
      </c>
      <c r="B12">
        <v>2</v>
      </c>
    </row>
    <row r="13" spans="1:2" x14ac:dyDescent="0.3">
      <c r="A13" t="s">
        <v>130</v>
      </c>
      <c r="B13">
        <v>2</v>
      </c>
    </row>
    <row r="14" spans="1:2" x14ac:dyDescent="0.3">
      <c r="A14" t="s">
        <v>131</v>
      </c>
      <c r="B14">
        <v>2</v>
      </c>
    </row>
    <row r="15" spans="1:2" x14ac:dyDescent="0.3">
      <c r="A15" t="s">
        <v>132</v>
      </c>
      <c r="B15">
        <v>2</v>
      </c>
    </row>
    <row r="16" spans="1:2" x14ac:dyDescent="0.3">
      <c r="A16" t="s">
        <v>133</v>
      </c>
      <c r="B16">
        <v>2</v>
      </c>
    </row>
    <row r="17" spans="1:2" x14ac:dyDescent="0.3">
      <c r="A17" t="s">
        <v>134</v>
      </c>
      <c r="B17">
        <v>1</v>
      </c>
    </row>
    <row r="18" spans="1:2" x14ac:dyDescent="0.3">
      <c r="A18" t="s">
        <v>213</v>
      </c>
      <c r="B18">
        <v>1</v>
      </c>
    </row>
    <row r="19" spans="1:2" x14ac:dyDescent="0.3">
      <c r="A19" t="s">
        <v>135</v>
      </c>
      <c r="B19">
        <v>1</v>
      </c>
    </row>
    <row r="20" spans="1:2" x14ac:dyDescent="0.3">
      <c r="A20" t="s">
        <v>136</v>
      </c>
      <c r="B20">
        <v>2</v>
      </c>
    </row>
    <row r="21" spans="1:2" x14ac:dyDescent="0.3">
      <c r="A21" t="s">
        <v>137</v>
      </c>
      <c r="B21">
        <v>2</v>
      </c>
    </row>
    <row r="22" spans="1:2" x14ac:dyDescent="0.3">
      <c r="A22" t="s">
        <v>138</v>
      </c>
      <c r="B22">
        <v>1</v>
      </c>
    </row>
    <row r="23" spans="1:2" x14ac:dyDescent="0.3">
      <c r="A23" t="s">
        <v>139</v>
      </c>
      <c r="B23">
        <v>1</v>
      </c>
    </row>
    <row r="24" spans="1:2" x14ac:dyDescent="0.3">
      <c r="A24" t="s">
        <v>140</v>
      </c>
      <c r="B24">
        <v>1</v>
      </c>
    </row>
    <row r="25" spans="1:2" x14ac:dyDescent="0.3">
      <c r="A25" t="s">
        <v>141</v>
      </c>
      <c r="B25">
        <v>1</v>
      </c>
    </row>
    <row r="26" spans="1:2" x14ac:dyDescent="0.3">
      <c r="A26" t="s">
        <v>142</v>
      </c>
      <c r="B26">
        <v>2</v>
      </c>
    </row>
    <row r="27" spans="1:2" x14ac:dyDescent="0.3">
      <c r="A27" t="s">
        <v>143</v>
      </c>
      <c r="B27">
        <v>2</v>
      </c>
    </row>
    <row r="28" spans="1:2" x14ac:dyDescent="0.3">
      <c r="A28" t="s">
        <v>144</v>
      </c>
      <c r="B28">
        <v>1</v>
      </c>
    </row>
    <row r="29" spans="1:2" x14ac:dyDescent="0.3">
      <c r="A29" t="s">
        <v>145</v>
      </c>
      <c r="B29">
        <v>1</v>
      </c>
    </row>
    <row r="30" spans="1:2" x14ac:dyDescent="0.3">
      <c r="A30" t="s">
        <v>146</v>
      </c>
      <c r="B30">
        <v>2</v>
      </c>
    </row>
    <row r="31" spans="1:2" x14ac:dyDescent="0.3">
      <c r="A31" t="s">
        <v>147</v>
      </c>
      <c r="B31">
        <v>2</v>
      </c>
    </row>
    <row r="32" spans="1:2" x14ac:dyDescent="0.3">
      <c r="A32" t="s">
        <v>265</v>
      </c>
      <c r="B32">
        <v>1</v>
      </c>
    </row>
    <row r="33" spans="1:2" x14ac:dyDescent="0.3">
      <c r="A33" t="s">
        <v>148</v>
      </c>
      <c r="B33">
        <v>2</v>
      </c>
    </row>
    <row r="34" spans="1:2" x14ac:dyDescent="0.3">
      <c r="A34" t="s">
        <v>149</v>
      </c>
      <c r="B34">
        <v>2</v>
      </c>
    </row>
    <row r="35" spans="1:2" x14ac:dyDescent="0.3">
      <c r="A35" t="s">
        <v>214</v>
      </c>
      <c r="B35">
        <v>2</v>
      </c>
    </row>
    <row r="36" spans="1:2" x14ac:dyDescent="0.3">
      <c r="A36" t="s">
        <v>150</v>
      </c>
      <c r="B36">
        <v>1</v>
      </c>
    </row>
    <row r="37" spans="1:2" x14ac:dyDescent="0.3">
      <c r="A37" t="s">
        <v>151</v>
      </c>
      <c r="B37">
        <v>1</v>
      </c>
    </row>
    <row r="38" spans="1:2" x14ac:dyDescent="0.3">
      <c r="A38" t="s">
        <v>152</v>
      </c>
      <c r="B38">
        <v>1</v>
      </c>
    </row>
    <row r="39" spans="1:2" x14ac:dyDescent="0.3">
      <c r="A39" t="s">
        <v>208</v>
      </c>
      <c r="B39">
        <v>1</v>
      </c>
    </row>
    <row r="40" spans="1:2" x14ac:dyDescent="0.3">
      <c r="A40" t="s">
        <v>153</v>
      </c>
      <c r="B40">
        <v>2</v>
      </c>
    </row>
    <row r="41" spans="1:2" x14ac:dyDescent="0.3">
      <c r="A41" t="s">
        <v>154</v>
      </c>
      <c r="B41">
        <v>1</v>
      </c>
    </row>
    <row r="42" spans="1:2" x14ac:dyDescent="0.3">
      <c r="A42" t="s">
        <v>155</v>
      </c>
      <c r="B42">
        <v>1</v>
      </c>
    </row>
    <row r="43" spans="1:2" x14ac:dyDescent="0.3">
      <c r="A43" t="s">
        <v>222</v>
      </c>
      <c r="B43">
        <v>2</v>
      </c>
    </row>
    <row r="44" spans="1:2" x14ac:dyDescent="0.3">
      <c r="A44" t="s">
        <v>157</v>
      </c>
      <c r="B44">
        <v>2</v>
      </c>
    </row>
    <row r="45" spans="1:2" x14ac:dyDescent="0.3">
      <c r="A45" t="s">
        <v>158</v>
      </c>
      <c r="B45">
        <v>2</v>
      </c>
    </row>
    <row r="46" spans="1:2" x14ac:dyDescent="0.3">
      <c r="A46" t="s">
        <v>159</v>
      </c>
      <c r="B46">
        <v>2</v>
      </c>
    </row>
    <row r="47" spans="1:2" x14ac:dyDescent="0.3">
      <c r="A47" t="s">
        <v>160</v>
      </c>
      <c r="B47">
        <v>1</v>
      </c>
    </row>
    <row r="48" spans="1:2" x14ac:dyDescent="0.3">
      <c r="A48" t="s">
        <v>161</v>
      </c>
      <c r="B48">
        <v>1</v>
      </c>
    </row>
    <row r="49" spans="1:2" x14ac:dyDescent="0.3">
      <c r="A49" t="s">
        <v>162</v>
      </c>
      <c r="B49">
        <v>2</v>
      </c>
    </row>
    <row r="50" spans="1:2" x14ac:dyDescent="0.3">
      <c r="A50" t="s">
        <v>163</v>
      </c>
      <c r="B50">
        <v>1</v>
      </c>
    </row>
    <row r="51" spans="1:2" x14ac:dyDescent="0.3">
      <c r="A51" t="s">
        <v>164</v>
      </c>
      <c r="B51">
        <v>2</v>
      </c>
    </row>
    <row r="52" spans="1:2" x14ac:dyDescent="0.3">
      <c r="A52" t="s">
        <v>165</v>
      </c>
      <c r="B52">
        <v>2</v>
      </c>
    </row>
    <row r="53" spans="1:2" x14ac:dyDescent="0.3">
      <c r="A53" t="s">
        <v>166</v>
      </c>
      <c r="B53">
        <v>1</v>
      </c>
    </row>
    <row r="54" spans="1:2" x14ac:dyDescent="0.3">
      <c r="A54" t="s">
        <v>167</v>
      </c>
      <c r="B54">
        <v>2</v>
      </c>
    </row>
    <row r="55" spans="1:2" x14ac:dyDescent="0.3">
      <c r="A55" t="s">
        <v>168</v>
      </c>
      <c r="B55">
        <v>2</v>
      </c>
    </row>
    <row r="56" spans="1:2" x14ac:dyDescent="0.3">
      <c r="A56" t="s">
        <v>169</v>
      </c>
      <c r="B56">
        <v>2</v>
      </c>
    </row>
    <row r="57" spans="1:2" x14ac:dyDescent="0.3">
      <c r="A57" t="s">
        <v>292</v>
      </c>
      <c r="B57">
        <v>2</v>
      </c>
    </row>
    <row r="58" spans="1:2" x14ac:dyDescent="0.3">
      <c r="A58" t="s">
        <v>314</v>
      </c>
      <c r="B58">
        <v>1</v>
      </c>
    </row>
    <row r="59" spans="1:2" x14ac:dyDescent="0.3">
      <c r="A59" t="s">
        <v>206</v>
      </c>
      <c r="B59">
        <v>1</v>
      </c>
    </row>
    <row r="60" spans="1:2" x14ac:dyDescent="0.3">
      <c r="A60" t="s">
        <v>170</v>
      </c>
      <c r="B60">
        <v>2</v>
      </c>
    </row>
    <row r="61" spans="1:2" x14ac:dyDescent="0.3">
      <c r="A61" t="s">
        <v>171</v>
      </c>
      <c r="B61">
        <v>2</v>
      </c>
    </row>
    <row r="62" spans="1:2" x14ac:dyDescent="0.3">
      <c r="A62" t="s">
        <v>172</v>
      </c>
      <c r="B62">
        <v>1</v>
      </c>
    </row>
    <row r="63" spans="1:2" x14ac:dyDescent="0.3">
      <c r="A63" t="s">
        <v>207</v>
      </c>
      <c r="B63">
        <v>2</v>
      </c>
    </row>
    <row r="64" spans="1:2" x14ac:dyDescent="0.3">
      <c r="A64" t="s">
        <v>173</v>
      </c>
      <c r="B64">
        <v>1</v>
      </c>
    </row>
    <row r="65" spans="1:2" x14ac:dyDescent="0.3">
      <c r="A65" t="s">
        <v>174</v>
      </c>
      <c r="B65">
        <v>1</v>
      </c>
    </row>
    <row r="66" spans="1:2" x14ac:dyDescent="0.3">
      <c r="A66" t="s">
        <v>175</v>
      </c>
      <c r="B66">
        <v>1</v>
      </c>
    </row>
    <row r="67" spans="1:2" x14ac:dyDescent="0.3">
      <c r="A67" t="s">
        <v>176</v>
      </c>
      <c r="B67">
        <v>2</v>
      </c>
    </row>
    <row r="68" spans="1:2" x14ac:dyDescent="0.3">
      <c r="A68" t="s">
        <v>295</v>
      </c>
      <c r="B68">
        <v>2</v>
      </c>
    </row>
    <row r="69" spans="1:2" x14ac:dyDescent="0.3">
      <c r="A69" t="s">
        <v>177</v>
      </c>
      <c r="B69">
        <v>2</v>
      </c>
    </row>
    <row r="70" spans="1:2" x14ac:dyDescent="0.3">
      <c r="A70" t="s">
        <v>178</v>
      </c>
      <c r="B70">
        <v>2</v>
      </c>
    </row>
    <row r="71" spans="1:2" x14ac:dyDescent="0.3">
      <c r="A71" t="s">
        <v>179</v>
      </c>
      <c r="B71">
        <v>1</v>
      </c>
    </row>
    <row r="72" spans="1:2" x14ac:dyDescent="0.3">
      <c r="A72" t="s">
        <v>209</v>
      </c>
      <c r="B72">
        <v>1</v>
      </c>
    </row>
    <row r="73" spans="1:2" x14ac:dyDescent="0.3">
      <c r="A73" t="s">
        <v>180</v>
      </c>
      <c r="B73">
        <v>2</v>
      </c>
    </row>
    <row r="74" spans="1:2" x14ac:dyDescent="0.3">
      <c r="A74" t="s">
        <v>181</v>
      </c>
      <c r="B74">
        <v>2</v>
      </c>
    </row>
    <row r="75" spans="1:2" x14ac:dyDescent="0.3">
      <c r="A75" t="s">
        <v>182</v>
      </c>
      <c r="B75">
        <v>1</v>
      </c>
    </row>
    <row r="76" spans="1:2" x14ac:dyDescent="0.3">
      <c r="A76" t="s">
        <v>183</v>
      </c>
      <c r="B76">
        <v>2</v>
      </c>
    </row>
    <row r="77" spans="1:2" x14ac:dyDescent="0.3">
      <c r="A77" t="s">
        <v>184</v>
      </c>
      <c r="B77">
        <v>2</v>
      </c>
    </row>
    <row r="78" spans="1:2" x14ac:dyDescent="0.3">
      <c r="A78" t="s">
        <v>185</v>
      </c>
      <c r="B78">
        <v>1</v>
      </c>
    </row>
    <row r="79" spans="1:2" x14ac:dyDescent="0.3">
      <c r="A79" t="s">
        <v>186</v>
      </c>
      <c r="B79">
        <v>1</v>
      </c>
    </row>
    <row r="80" spans="1:2" x14ac:dyDescent="0.3">
      <c r="A80" t="s">
        <v>187</v>
      </c>
      <c r="B80">
        <v>2</v>
      </c>
    </row>
    <row r="81" spans="1:2" x14ac:dyDescent="0.3">
      <c r="A81" t="s">
        <v>188</v>
      </c>
      <c r="B81">
        <v>2</v>
      </c>
    </row>
    <row r="82" spans="1:2" x14ac:dyDescent="0.3">
      <c r="A82" t="s">
        <v>212</v>
      </c>
      <c r="B82">
        <v>1</v>
      </c>
    </row>
    <row r="83" spans="1:2" x14ac:dyDescent="0.3">
      <c r="A83" t="s">
        <v>189</v>
      </c>
      <c r="B83">
        <v>2</v>
      </c>
    </row>
    <row r="84" spans="1:2" x14ac:dyDescent="0.3">
      <c r="A84" t="s">
        <v>190</v>
      </c>
      <c r="B84">
        <v>2</v>
      </c>
    </row>
    <row r="85" spans="1:2" x14ac:dyDescent="0.3">
      <c r="A85" t="s">
        <v>204</v>
      </c>
      <c r="B85">
        <v>1</v>
      </c>
    </row>
    <row r="86" spans="1:2" x14ac:dyDescent="0.3">
      <c r="A86" t="s">
        <v>210</v>
      </c>
      <c r="B86">
        <v>1</v>
      </c>
    </row>
    <row r="87" spans="1:2" x14ac:dyDescent="0.3">
      <c r="A87" t="s">
        <v>191</v>
      </c>
      <c r="B87">
        <v>1</v>
      </c>
    </row>
    <row r="88" spans="1:2" x14ac:dyDescent="0.3">
      <c r="A88" t="s">
        <v>192</v>
      </c>
      <c r="B88">
        <v>1</v>
      </c>
    </row>
    <row r="89" spans="1:2" x14ac:dyDescent="0.3">
      <c r="A89" t="s">
        <v>253</v>
      </c>
      <c r="B89">
        <v>2</v>
      </c>
    </row>
    <row r="90" spans="1:2" x14ac:dyDescent="0.3">
      <c r="A90" t="s">
        <v>211</v>
      </c>
      <c r="B90">
        <v>2</v>
      </c>
    </row>
    <row r="91" spans="1:2" x14ac:dyDescent="0.3">
      <c r="A91" t="s">
        <v>193</v>
      </c>
      <c r="B91">
        <v>1</v>
      </c>
    </row>
    <row r="92" spans="1:2" x14ac:dyDescent="0.3">
      <c r="A92" t="s">
        <v>194</v>
      </c>
      <c r="B92">
        <v>2</v>
      </c>
    </row>
    <row r="93" spans="1:2" x14ac:dyDescent="0.3">
      <c r="A93" t="s">
        <v>195</v>
      </c>
      <c r="B93">
        <v>1</v>
      </c>
    </row>
    <row r="94" spans="1:2" x14ac:dyDescent="0.3">
      <c r="A94" t="s">
        <v>196</v>
      </c>
      <c r="B94">
        <v>1</v>
      </c>
    </row>
    <row r="95" spans="1:2" x14ac:dyDescent="0.3">
      <c r="A95" t="s">
        <v>197</v>
      </c>
      <c r="B95">
        <v>1</v>
      </c>
    </row>
    <row r="96" spans="1:2" x14ac:dyDescent="0.3">
      <c r="A96" t="s">
        <v>156</v>
      </c>
      <c r="B96">
        <v>1</v>
      </c>
    </row>
    <row r="97" spans="1:2" x14ac:dyDescent="0.3">
      <c r="A97" t="s">
        <v>198</v>
      </c>
      <c r="B97">
        <v>2</v>
      </c>
    </row>
    <row r="98" spans="1:2" x14ac:dyDescent="0.3">
      <c r="A98" t="s">
        <v>199</v>
      </c>
      <c r="B98">
        <v>1</v>
      </c>
    </row>
    <row r="99" spans="1:2" x14ac:dyDescent="0.3">
      <c r="A99" t="s">
        <v>200</v>
      </c>
      <c r="B99">
        <v>1</v>
      </c>
    </row>
    <row r="100" spans="1:2" x14ac:dyDescent="0.3">
      <c r="A100" t="s">
        <v>201</v>
      </c>
      <c r="B100">
        <v>2</v>
      </c>
    </row>
    <row r="101" spans="1:2" x14ac:dyDescent="0.3">
      <c r="A101" t="s">
        <v>202</v>
      </c>
      <c r="B101">
        <v>1</v>
      </c>
    </row>
    <row r="102" spans="1:2" x14ac:dyDescent="0.3">
      <c r="A102" t="s">
        <v>270</v>
      </c>
      <c r="B102">
        <v>1</v>
      </c>
    </row>
    <row r="103" spans="1:2" x14ac:dyDescent="0.3">
      <c r="A103" t="s">
        <v>203</v>
      </c>
      <c r="B103">
        <v>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13BC13F-F051-42D1-981C-16E7B9851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vt:i4>
      </vt:variant>
    </vt:vector>
  </HeadingPairs>
  <TitlesOfParts>
    <vt:vector size="25" baseType="lpstr">
      <vt:lpstr>P4_Q11</vt:lpstr>
      <vt:lpstr>P4_Q10</vt:lpstr>
      <vt:lpstr>P4_Q9</vt:lpstr>
      <vt:lpstr>P4_Q8</vt:lpstr>
      <vt:lpstr>P4_Q7</vt:lpstr>
      <vt:lpstr>P4_Q7_Pivot</vt:lpstr>
      <vt:lpstr>P4_Q6</vt:lpstr>
      <vt:lpstr>P4_Q5</vt:lpstr>
      <vt:lpstr>P4_Q4</vt:lpstr>
      <vt:lpstr>P4_Q4_pivot</vt:lpstr>
      <vt:lpstr>P4_Q3</vt:lpstr>
      <vt:lpstr>P4_Q2</vt:lpstr>
      <vt:lpstr>P4_Q1</vt:lpstr>
      <vt:lpstr>P3_Memo</vt:lpstr>
      <vt:lpstr>P3_Q2</vt:lpstr>
      <vt:lpstr>P3_Q1</vt:lpstr>
      <vt:lpstr>Q3_worksheet</vt:lpstr>
      <vt:lpstr>P1_5Qs</vt:lpstr>
      <vt:lpstr>2015&amp;2016 append</vt:lpstr>
      <vt:lpstr>2015Transformed Data</vt:lpstr>
      <vt:lpstr>2016Data</vt:lpstr>
      <vt:lpstr>2015Data</vt:lpstr>
      <vt:lpstr>Job_codes</vt:lpstr>
      <vt:lpstr>P4_location</vt:lpstr>
      <vt:lpstr>P4_Q6!_Hlk4423505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Ruyi Zhong</dc:creator>
  <cp:lastModifiedBy>Ruyi Zhong</cp:lastModifiedBy>
  <dcterms:created xsi:type="dcterms:W3CDTF">2026-03-29T15:38:46Z</dcterms:created>
  <dcterms:modified xsi:type="dcterms:W3CDTF">2026-04-13T21:09:44Z</dcterms:modified>
</cp:coreProperties>
</file>